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kibc\Desktop\glacier-melting-simulation\"/>
    </mc:Choice>
  </mc:AlternateContent>
  <xr:revisionPtr revIDLastSave="0" documentId="13_ncr:1_{9CB3062A-9C27-4456-8B5D-E8C200A06514}" xr6:coauthVersionLast="37" xr6:coauthVersionMax="47" xr10:uidLastSave="{00000000-0000-0000-0000-000000000000}"/>
  <bookViews>
    <workbookView xWindow="0" yWindow="4176" windowWidth="21600" windowHeight="11292" activeTab="3" xr2:uid="{00000000-000D-0000-FFFF-FFFF00000000}"/>
  </bookViews>
  <sheets>
    <sheet name="AWS1_30min" sheetId="7" r:id="rId1"/>
    <sheet name="AWS2_30min" sheetId="3" r:id="rId2"/>
    <sheet name="Const" sheetId="4" r:id="rId3"/>
    <sheet name="Model_30min" sheetId="1" r:id="rId4"/>
    <sheet name="Albedo" sheetId="5" r:id="rId5"/>
  </sheets>
  <definedNames>
    <definedName name="_xlnm._FilterDatabase" localSheetId="0" hidden="1">AWS1_30min!$A$3:$P$2747</definedName>
    <definedName name="_xlnm._FilterDatabase" localSheetId="1" hidden="1">AWS2_30min!$A$3:$O$2935</definedName>
    <definedName name="_xlnm._FilterDatabase" localSheetId="3" hidden="1">Model_30min!$F$3:$F$423</definedName>
  </definedNames>
  <calcPr calcId="17902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N4" i="1" l="1"/>
  <c r="D5" i="3" l="1"/>
  <c r="E5" i="3"/>
  <c r="E6" i="3" s="1"/>
  <c r="F5" i="3"/>
  <c r="D6" i="3"/>
  <c r="D7" i="3" s="1"/>
  <c r="D8" i="3" s="1"/>
  <c r="D9" i="3" s="1"/>
  <c r="F6" i="3"/>
  <c r="F7" i="3" s="1"/>
  <c r="F8" i="3" s="1"/>
  <c r="F9" i="3" s="1"/>
  <c r="F10" i="3" s="1"/>
  <c r="F11" i="3" s="1"/>
  <c r="E7" i="3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E46" i="3" s="1"/>
  <c r="E47" i="3" s="1"/>
  <c r="E48" i="3" s="1"/>
  <c r="E49" i="3" s="1"/>
  <c r="E50" i="3" s="1"/>
  <c r="E51" i="3" s="1"/>
  <c r="E52" i="3" s="1"/>
  <c r="E53" i="3" s="1"/>
  <c r="E54" i="3" s="1"/>
  <c r="E55" i="3" s="1"/>
  <c r="E56" i="3" s="1"/>
  <c r="E57" i="3" s="1"/>
  <c r="E58" i="3" s="1"/>
  <c r="E59" i="3" s="1"/>
  <c r="E60" i="3" s="1"/>
  <c r="E61" i="3" s="1"/>
  <c r="E62" i="3" s="1"/>
  <c r="E63" i="3" s="1"/>
  <c r="E64" i="3" s="1"/>
  <c r="E65" i="3" s="1"/>
  <c r="E66" i="3" s="1"/>
  <c r="E67" i="3" s="1"/>
  <c r="E68" i="3" s="1"/>
  <c r="E69" i="3" s="1"/>
  <c r="E70" i="3" s="1"/>
  <c r="E71" i="3" s="1"/>
  <c r="E72" i="3" s="1"/>
  <c r="E73" i="3" s="1"/>
  <c r="E74" i="3" s="1"/>
  <c r="E75" i="3" s="1"/>
  <c r="E76" i="3" s="1"/>
  <c r="E77" i="3" s="1"/>
  <c r="E78" i="3" s="1"/>
  <c r="E79" i="3" s="1"/>
  <c r="E80" i="3" s="1"/>
  <c r="E81" i="3" s="1"/>
  <c r="E82" i="3" s="1"/>
  <c r="E83" i="3" s="1"/>
  <c r="E84" i="3" s="1"/>
  <c r="E85" i="3" s="1"/>
  <c r="E86" i="3" s="1"/>
  <c r="E87" i="3" s="1"/>
  <c r="E88" i="3" s="1"/>
  <c r="E89" i="3" s="1"/>
  <c r="E90" i="3" s="1"/>
  <c r="E91" i="3" s="1"/>
  <c r="E92" i="3" s="1"/>
  <c r="E93" i="3" s="1"/>
  <c r="E94" i="3" s="1"/>
  <c r="E95" i="3" s="1"/>
  <c r="E96" i="3" s="1"/>
  <c r="E97" i="3" s="1"/>
  <c r="E98" i="3" s="1"/>
  <c r="E99" i="3" s="1"/>
  <c r="E100" i="3" s="1"/>
  <c r="E101" i="3" s="1"/>
  <c r="E102" i="3" s="1"/>
  <c r="E103" i="3" s="1"/>
  <c r="E104" i="3" s="1"/>
  <c r="E105" i="3" s="1"/>
  <c r="E106" i="3" s="1"/>
  <c r="E107" i="3" s="1"/>
  <c r="E108" i="3" s="1"/>
  <c r="E109" i="3" s="1"/>
  <c r="E110" i="3" s="1"/>
  <c r="E111" i="3" s="1"/>
  <c r="E112" i="3" s="1"/>
  <c r="E113" i="3" s="1"/>
  <c r="E114" i="3" s="1"/>
  <c r="E115" i="3" s="1"/>
  <c r="E116" i="3" s="1"/>
  <c r="E117" i="3" s="1"/>
  <c r="E118" i="3" s="1"/>
  <c r="E119" i="3" s="1"/>
  <c r="E120" i="3" s="1"/>
  <c r="E121" i="3" s="1"/>
  <c r="E122" i="3" s="1"/>
  <c r="E123" i="3" s="1"/>
  <c r="E124" i="3" s="1"/>
  <c r="E125" i="3" s="1"/>
  <c r="E126" i="3" s="1"/>
  <c r="E127" i="3" s="1"/>
  <c r="E128" i="3" s="1"/>
  <c r="E129" i="3" s="1"/>
  <c r="E130" i="3" s="1"/>
  <c r="E131" i="3" s="1"/>
  <c r="E132" i="3" s="1"/>
  <c r="E133" i="3" s="1"/>
  <c r="E134" i="3" s="1"/>
  <c r="E135" i="3" s="1"/>
  <c r="E136" i="3" s="1"/>
  <c r="E137" i="3" s="1"/>
  <c r="E138" i="3" s="1"/>
  <c r="E139" i="3" s="1"/>
  <c r="E140" i="3" s="1"/>
  <c r="E141" i="3" s="1"/>
  <c r="E142" i="3" s="1"/>
  <c r="E143" i="3" s="1"/>
  <c r="E144" i="3" s="1"/>
  <c r="E145" i="3" s="1"/>
  <c r="E146" i="3" s="1"/>
  <c r="E147" i="3" s="1"/>
  <c r="E148" i="3" s="1"/>
  <c r="E149" i="3" s="1"/>
  <c r="E150" i="3" s="1"/>
  <c r="E151" i="3" s="1"/>
  <c r="E152" i="3" s="1"/>
  <c r="E153" i="3" s="1"/>
  <c r="E154" i="3" s="1"/>
  <c r="E155" i="3" s="1"/>
  <c r="E156" i="3" s="1"/>
  <c r="E157" i="3" s="1"/>
  <c r="E158" i="3" s="1"/>
  <c r="E159" i="3" s="1"/>
  <c r="E160" i="3" s="1"/>
  <c r="E161" i="3" s="1"/>
  <c r="E162" i="3" s="1"/>
  <c r="E163" i="3" s="1"/>
  <c r="E164" i="3" s="1"/>
  <c r="E165" i="3" s="1"/>
  <c r="E166" i="3" s="1"/>
  <c r="E167" i="3" s="1"/>
  <c r="E168" i="3" s="1"/>
  <c r="E169" i="3" s="1"/>
  <c r="E170" i="3" s="1"/>
  <c r="E171" i="3" s="1"/>
  <c r="E172" i="3" s="1"/>
  <c r="E173" i="3" s="1"/>
  <c r="E174" i="3" s="1"/>
  <c r="E175" i="3" s="1"/>
  <c r="E176" i="3" s="1"/>
  <c r="E177" i="3" s="1"/>
  <c r="E178" i="3" s="1"/>
  <c r="E179" i="3" s="1"/>
  <c r="E180" i="3" s="1"/>
  <c r="E181" i="3" s="1"/>
  <c r="E182" i="3" s="1"/>
  <c r="E183" i="3" s="1"/>
  <c r="E184" i="3" s="1"/>
  <c r="E185" i="3" s="1"/>
  <c r="E186" i="3" s="1"/>
  <c r="E187" i="3" s="1"/>
  <c r="E188" i="3" s="1"/>
  <c r="E189" i="3" s="1"/>
  <c r="E190" i="3" s="1"/>
  <c r="E191" i="3" s="1"/>
  <c r="E192" i="3" s="1"/>
  <c r="E193" i="3" s="1"/>
  <c r="E194" i="3" s="1"/>
  <c r="E195" i="3" s="1"/>
  <c r="E196" i="3" s="1"/>
  <c r="E197" i="3" s="1"/>
  <c r="E198" i="3" s="1"/>
  <c r="E199" i="3" s="1"/>
  <c r="E200" i="3" s="1"/>
  <c r="E201" i="3" s="1"/>
  <c r="E202" i="3" s="1"/>
  <c r="E203" i="3" s="1"/>
  <c r="E204" i="3" s="1"/>
  <c r="E205" i="3" s="1"/>
  <c r="E206" i="3" s="1"/>
  <c r="E207" i="3" s="1"/>
  <c r="E208" i="3" s="1"/>
  <c r="E209" i="3" s="1"/>
  <c r="E210" i="3" s="1"/>
  <c r="E211" i="3" s="1"/>
  <c r="E212" i="3" s="1"/>
  <c r="E213" i="3" s="1"/>
  <c r="E214" i="3" s="1"/>
  <c r="E215" i="3" s="1"/>
  <c r="E216" i="3" s="1"/>
  <c r="E217" i="3" s="1"/>
  <c r="E218" i="3" s="1"/>
  <c r="E219" i="3" s="1"/>
  <c r="E220" i="3" s="1"/>
  <c r="E221" i="3" s="1"/>
  <c r="E222" i="3" s="1"/>
  <c r="E223" i="3" s="1"/>
  <c r="E224" i="3" s="1"/>
  <c r="E225" i="3" s="1"/>
  <c r="E226" i="3" s="1"/>
  <c r="E227" i="3" s="1"/>
  <c r="E228" i="3" s="1"/>
  <c r="E229" i="3" s="1"/>
  <c r="E230" i="3" s="1"/>
  <c r="E231" i="3" s="1"/>
  <c r="E232" i="3" s="1"/>
  <c r="E233" i="3" s="1"/>
  <c r="E234" i="3" s="1"/>
  <c r="E235" i="3" s="1"/>
  <c r="E236" i="3" s="1"/>
  <c r="E237" i="3" s="1"/>
  <c r="E238" i="3" s="1"/>
  <c r="E239" i="3" s="1"/>
  <c r="E240" i="3" s="1"/>
  <c r="E241" i="3" s="1"/>
  <c r="E242" i="3" s="1"/>
  <c r="E243" i="3" s="1"/>
  <c r="E244" i="3" s="1"/>
  <c r="E245" i="3" s="1"/>
  <c r="E246" i="3" s="1"/>
  <c r="E247" i="3" s="1"/>
  <c r="E248" i="3" s="1"/>
  <c r="E249" i="3" s="1"/>
  <c r="E250" i="3" s="1"/>
  <c r="E251" i="3" s="1"/>
  <c r="E252" i="3" s="1"/>
  <c r="E253" i="3" s="1"/>
  <c r="E254" i="3" s="1"/>
  <c r="E255" i="3" s="1"/>
  <c r="E256" i="3" s="1"/>
  <c r="E257" i="3" s="1"/>
  <c r="E258" i="3" s="1"/>
  <c r="E259" i="3" s="1"/>
  <c r="E260" i="3" s="1"/>
  <c r="E261" i="3" s="1"/>
  <c r="E262" i="3" s="1"/>
  <c r="E263" i="3" s="1"/>
  <c r="E264" i="3" s="1"/>
  <c r="E265" i="3" s="1"/>
  <c r="E266" i="3" s="1"/>
  <c r="E267" i="3" s="1"/>
  <c r="E268" i="3" s="1"/>
  <c r="E269" i="3" s="1"/>
  <c r="E270" i="3" s="1"/>
  <c r="E271" i="3" s="1"/>
  <c r="E272" i="3" s="1"/>
  <c r="E273" i="3" s="1"/>
  <c r="E274" i="3" s="1"/>
  <c r="E275" i="3" s="1"/>
  <c r="E276" i="3" s="1"/>
  <c r="E277" i="3" s="1"/>
  <c r="E278" i="3" s="1"/>
  <c r="E279" i="3" s="1"/>
  <c r="E280" i="3" s="1"/>
  <c r="E281" i="3" s="1"/>
  <c r="E282" i="3" s="1"/>
  <c r="E283" i="3" s="1"/>
  <c r="E284" i="3" s="1"/>
  <c r="E285" i="3" s="1"/>
  <c r="E286" i="3" s="1"/>
  <c r="E287" i="3" s="1"/>
  <c r="E288" i="3" s="1"/>
  <c r="E289" i="3" s="1"/>
  <c r="E290" i="3" s="1"/>
  <c r="E291" i="3" s="1"/>
  <c r="E292" i="3" s="1"/>
  <c r="E293" i="3" s="1"/>
  <c r="E294" i="3" s="1"/>
  <c r="E295" i="3" s="1"/>
  <c r="E296" i="3" s="1"/>
  <c r="E297" i="3" s="1"/>
  <c r="E298" i="3" s="1"/>
  <c r="E299" i="3" s="1"/>
  <c r="E300" i="3" s="1"/>
  <c r="E301" i="3" s="1"/>
  <c r="E302" i="3" s="1"/>
  <c r="E303" i="3" s="1"/>
  <c r="E304" i="3" s="1"/>
  <c r="E305" i="3" s="1"/>
  <c r="E306" i="3" s="1"/>
  <c r="E307" i="3" s="1"/>
  <c r="E308" i="3" s="1"/>
  <c r="E309" i="3" s="1"/>
  <c r="E310" i="3" s="1"/>
  <c r="E311" i="3" s="1"/>
  <c r="E312" i="3" s="1"/>
  <c r="E313" i="3" s="1"/>
  <c r="E314" i="3" s="1"/>
  <c r="E315" i="3" s="1"/>
  <c r="E316" i="3" s="1"/>
  <c r="E317" i="3" s="1"/>
  <c r="E318" i="3" s="1"/>
  <c r="E319" i="3" s="1"/>
  <c r="E320" i="3" s="1"/>
  <c r="E321" i="3" s="1"/>
  <c r="E322" i="3" s="1"/>
  <c r="E323" i="3" s="1"/>
  <c r="E324" i="3" s="1"/>
  <c r="E325" i="3" s="1"/>
  <c r="E326" i="3" s="1"/>
  <c r="E327" i="3" s="1"/>
  <c r="E328" i="3" s="1"/>
  <c r="E329" i="3" s="1"/>
  <c r="E330" i="3" s="1"/>
  <c r="E331" i="3" s="1"/>
  <c r="E332" i="3" s="1"/>
  <c r="E333" i="3" s="1"/>
  <c r="E334" i="3" s="1"/>
  <c r="E335" i="3" s="1"/>
  <c r="E336" i="3" s="1"/>
  <c r="E337" i="3" s="1"/>
  <c r="E338" i="3" s="1"/>
  <c r="E339" i="3" s="1"/>
  <c r="E340" i="3" s="1"/>
  <c r="E341" i="3" s="1"/>
  <c r="E342" i="3" s="1"/>
  <c r="E343" i="3" s="1"/>
  <c r="E344" i="3" s="1"/>
  <c r="E345" i="3" s="1"/>
  <c r="E346" i="3" s="1"/>
  <c r="D10" i="3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67" i="3" s="1"/>
  <c r="D68" i="3" s="1"/>
  <c r="D69" i="3" s="1"/>
  <c r="D70" i="3" s="1"/>
  <c r="D71" i="3" s="1"/>
  <c r="D72" i="3" s="1"/>
  <c r="D73" i="3" s="1"/>
  <c r="D74" i="3" s="1"/>
  <c r="D75" i="3" s="1"/>
  <c r="D76" i="3" s="1"/>
  <c r="D77" i="3" s="1"/>
  <c r="D78" i="3" s="1"/>
  <c r="D79" i="3" s="1"/>
  <c r="D80" i="3" s="1"/>
  <c r="D81" i="3" s="1"/>
  <c r="D82" i="3" s="1"/>
  <c r="D83" i="3" s="1"/>
  <c r="D84" i="3" s="1"/>
  <c r="D85" i="3" s="1"/>
  <c r="D86" i="3" s="1"/>
  <c r="D87" i="3" s="1"/>
  <c r="D88" i="3" s="1"/>
  <c r="D89" i="3" s="1"/>
  <c r="D90" i="3" s="1"/>
  <c r="D91" i="3" s="1"/>
  <c r="D92" i="3" s="1"/>
  <c r="D93" i="3" s="1"/>
  <c r="D94" i="3" s="1"/>
  <c r="D95" i="3" s="1"/>
  <c r="D96" i="3" s="1"/>
  <c r="D97" i="3" s="1"/>
  <c r="D98" i="3" s="1"/>
  <c r="D99" i="3" s="1"/>
  <c r="D100" i="3" s="1"/>
  <c r="D101" i="3" s="1"/>
  <c r="D102" i="3" s="1"/>
  <c r="D103" i="3" s="1"/>
  <c r="D104" i="3" s="1"/>
  <c r="D105" i="3" s="1"/>
  <c r="D106" i="3" s="1"/>
  <c r="D107" i="3" s="1"/>
  <c r="D108" i="3" s="1"/>
  <c r="D109" i="3" s="1"/>
  <c r="D110" i="3" s="1"/>
  <c r="D111" i="3" s="1"/>
  <c r="D112" i="3" s="1"/>
  <c r="D113" i="3" s="1"/>
  <c r="D114" i="3" s="1"/>
  <c r="D115" i="3" s="1"/>
  <c r="D116" i="3" s="1"/>
  <c r="D117" i="3" s="1"/>
  <c r="D118" i="3" s="1"/>
  <c r="D119" i="3" s="1"/>
  <c r="D120" i="3" s="1"/>
  <c r="D121" i="3" s="1"/>
  <c r="D122" i="3" s="1"/>
  <c r="D123" i="3" s="1"/>
  <c r="D124" i="3" s="1"/>
  <c r="D125" i="3" s="1"/>
  <c r="D126" i="3" s="1"/>
  <c r="D127" i="3" s="1"/>
  <c r="D128" i="3" s="1"/>
  <c r="D129" i="3" s="1"/>
  <c r="D130" i="3" s="1"/>
  <c r="D131" i="3" s="1"/>
  <c r="D132" i="3" s="1"/>
  <c r="D133" i="3" s="1"/>
  <c r="D134" i="3" s="1"/>
  <c r="D135" i="3" s="1"/>
  <c r="D136" i="3" s="1"/>
  <c r="D137" i="3" s="1"/>
  <c r="D138" i="3" s="1"/>
  <c r="D139" i="3" s="1"/>
  <c r="D140" i="3" s="1"/>
  <c r="D141" i="3" s="1"/>
  <c r="D142" i="3" s="1"/>
  <c r="D143" i="3" s="1"/>
  <c r="D144" i="3" s="1"/>
  <c r="D145" i="3" s="1"/>
  <c r="D146" i="3" s="1"/>
  <c r="D147" i="3" s="1"/>
  <c r="D148" i="3" s="1"/>
  <c r="D149" i="3" s="1"/>
  <c r="D150" i="3" s="1"/>
  <c r="D151" i="3" s="1"/>
  <c r="D152" i="3" s="1"/>
  <c r="D153" i="3" s="1"/>
  <c r="D154" i="3" s="1"/>
  <c r="D155" i="3" s="1"/>
  <c r="D156" i="3" s="1"/>
  <c r="D157" i="3" s="1"/>
  <c r="D158" i="3" s="1"/>
  <c r="D159" i="3" s="1"/>
  <c r="D160" i="3" s="1"/>
  <c r="D161" i="3" s="1"/>
  <c r="D162" i="3" s="1"/>
  <c r="D163" i="3" s="1"/>
  <c r="D164" i="3" s="1"/>
  <c r="D165" i="3" s="1"/>
  <c r="D166" i="3" s="1"/>
  <c r="D167" i="3" s="1"/>
  <c r="D168" i="3" s="1"/>
  <c r="D169" i="3" s="1"/>
  <c r="D170" i="3" s="1"/>
  <c r="D171" i="3" s="1"/>
  <c r="D172" i="3" s="1"/>
  <c r="D173" i="3" s="1"/>
  <c r="D174" i="3" s="1"/>
  <c r="D175" i="3" s="1"/>
  <c r="D176" i="3" s="1"/>
  <c r="D177" i="3" s="1"/>
  <c r="D178" i="3" s="1"/>
  <c r="D179" i="3" s="1"/>
  <c r="D180" i="3" s="1"/>
  <c r="D181" i="3" s="1"/>
  <c r="D182" i="3" s="1"/>
  <c r="D183" i="3" s="1"/>
  <c r="D184" i="3" s="1"/>
  <c r="D185" i="3" s="1"/>
  <c r="D186" i="3" s="1"/>
  <c r="D187" i="3" s="1"/>
  <c r="D188" i="3" s="1"/>
  <c r="D189" i="3" s="1"/>
  <c r="D190" i="3" s="1"/>
  <c r="D191" i="3" s="1"/>
  <c r="D192" i="3" s="1"/>
  <c r="D193" i="3" s="1"/>
  <c r="D194" i="3" s="1"/>
  <c r="D195" i="3" s="1"/>
  <c r="D196" i="3" s="1"/>
  <c r="D197" i="3" s="1"/>
  <c r="D198" i="3" s="1"/>
  <c r="D199" i="3" s="1"/>
  <c r="D200" i="3" s="1"/>
  <c r="D201" i="3" s="1"/>
  <c r="D202" i="3" s="1"/>
  <c r="D203" i="3" s="1"/>
  <c r="D204" i="3" s="1"/>
  <c r="D205" i="3" s="1"/>
  <c r="D206" i="3" s="1"/>
  <c r="D207" i="3" s="1"/>
  <c r="D208" i="3" s="1"/>
  <c r="D209" i="3" s="1"/>
  <c r="D210" i="3" s="1"/>
  <c r="D211" i="3" s="1"/>
  <c r="D212" i="3" s="1"/>
  <c r="D213" i="3" s="1"/>
  <c r="D214" i="3" s="1"/>
  <c r="D215" i="3" s="1"/>
  <c r="D216" i="3" s="1"/>
  <c r="D217" i="3" s="1"/>
  <c r="D218" i="3" s="1"/>
  <c r="D219" i="3" s="1"/>
  <c r="D220" i="3" s="1"/>
  <c r="D221" i="3" s="1"/>
  <c r="D222" i="3" s="1"/>
  <c r="D223" i="3" s="1"/>
  <c r="D224" i="3" s="1"/>
  <c r="D225" i="3" s="1"/>
  <c r="D226" i="3" s="1"/>
  <c r="D227" i="3" s="1"/>
  <c r="D228" i="3" s="1"/>
  <c r="D229" i="3" s="1"/>
  <c r="D230" i="3" s="1"/>
  <c r="D231" i="3" s="1"/>
  <c r="D232" i="3" s="1"/>
  <c r="D233" i="3" s="1"/>
  <c r="D234" i="3" s="1"/>
  <c r="D235" i="3" s="1"/>
  <c r="D236" i="3" s="1"/>
  <c r="D237" i="3" s="1"/>
  <c r="D238" i="3" s="1"/>
  <c r="D239" i="3" s="1"/>
  <c r="D240" i="3" s="1"/>
  <c r="D241" i="3" s="1"/>
  <c r="D242" i="3" s="1"/>
  <c r="D243" i="3" s="1"/>
  <c r="D244" i="3" s="1"/>
  <c r="D245" i="3" s="1"/>
  <c r="D246" i="3" s="1"/>
  <c r="D247" i="3" s="1"/>
  <c r="D248" i="3" s="1"/>
  <c r="D249" i="3" s="1"/>
  <c r="D250" i="3" s="1"/>
  <c r="D251" i="3" s="1"/>
  <c r="D252" i="3" s="1"/>
  <c r="D253" i="3" s="1"/>
  <c r="D254" i="3" s="1"/>
  <c r="D255" i="3" s="1"/>
  <c r="D256" i="3" s="1"/>
  <c r="D257" i="3" s="1"/>
  <c r="D258" i="3" s="1"/>
  <c r="D259" i="3" s="1"/>
  <c r="D260" i="3" s="1"/>
  <c r="D261" i="3" s="1"/>
  <c r="D262" i="3" s="1"/>
  <c r="D263" i="3" s="1"/>
  <c r="D264" i="3" s="1"/>
  <c r="D265" i="3" s="1"/>
  <c r="D266" i="3" s="1"/>
  <c r="D267" i="3" s="1"/>
  <c r="D268" i="3" s="1"/>
  <c r="D269" i="3" s="1"/>
  <c r="D270" i="3" s="1"/>
  <c r="D271" i="3" s="1"/>
  <c r="D272" i="3" s="1"/>
  <c r="D273" i="3" s="1"/>
  <c r="D274" i="3" s="1"/>
  <c r="D275" i="3" s="1"/>
  <c r="D276" i="3" s="1"/>
  <c r="D277" i="3" s="1"/>
  <c r="D278" i="3" s="1"/>
  <c r="D279" i="3" s="1"/>
  <c r="D280" i="3" s="1"/>
  <c r="D281" i="3" s="1"/>
  <c r="D282" i="3" s="1"/>
  <c r="D283" i="3" s="1"/>
  <c r="D284" i="3" s="1"/>
  <c r="D285" i="3" s="1"/>
  <c r="D286" i="3" s="1"/>
  <c r="D287" i="3" s="1"/>
  <c r="D288" i="3" s="1"/>
  <c r="D289" i="3" s="1"/>
  <c r="D290" i="3" s="1"/>
  <c r="D291" i="3" s="1"/>
  <c r="D292" i="3" s="1"/>
  <c r="D293" i="3" s="1"/>
  <c r="D294" i="3" s="1"/>
  <c r="D295" i="3" s="1"/>
  <c r="D296" i="3" s="1"/>
  <c r="D297" i="3" s="1"/>
  <c r="D298" i="3" s="1"/>
  <c r="D299" i="3" s="1"/>
  <c r="D300" i="3" s="1"/>
  <c r="D301" i="3" s="1"/>
  <c r="D302" i="3" s="1"/>
  <c r="D303" i="3" s="1"/>
  <c r="D304" i="3" s="1"/>
  <c r="D305" i="3" s="1"/>
  <c r="D306" i="3" s="1"/>
  <c r="D307" i="3" s="1"/>
  <c r="D308" i="3" s="1"/>
  <c r="D309" i="3" s="1"/>
  <c r="D310" i="3" s="1"/>
  <c r="D311" i="3" s="1"/>
  <c r="D312" i="3" s="1"/>
  <c r="D313" i="3" s="1"/>
  <c r="D314" i="3" s="1"/>
  <c r="D315" i="3" s="1"/>
  <c r="D316" i="3" s="1"/>
  <c r="D317" i="3" s="1"/>
  <c r="D318" i="3" s="1"/>
  <c r="D319" i="3" s="1"/>
  <c r="D320" i="3" s="1"/>
  <c r="D321" i="3" s="1"/>
  <c r="D322" i="3" s="1"/>
  <c r="D323" i="3" s="1"/>
  <c r="D324" i="3" s="1"/>
  <c r="D325" i="3" s="1"/>
  <c r="D326" i="3" s="1"/>
  <c r="D327" i="3" s="1"/>
  <c r="D328" i="3" s="1"/>
  <c r="D329" i="3" s="1"/>
  <c r="D330" i="3" s="1"/>
  <c r="D331" i="3" s="1"/>
  <c r="D332" i="3" s="1"/>
  <c r="D333" i="3" s="1"/>
  <c r="D334" i="3" s="1"/>
  <c r="D335" i="3" s="1"/>
  <c r="D336" i="3" s="1"/>
  <c r="D337" i="3" s="1"/>
  <c r="D338" i="3" s="1"/>
  <c r="D339" i="3" s="1"/>
  <c r="D340" i="3" s="1"/>
  <c r="D341" i="3" s="1"/>
  <c r="D342" i="3" s="1"/>
  <c r="D343" i="3" s="1"/>
  <c r="D344" i="3" s="1"/>
  <c r="D345" i="3" s="1"/>
  <c r="D346" i="3" s="1"/>
  <c r="D347" i="3" s="1"/>
  <c r="D348" i="3" s="1"/>
  <c r="D349" i="3" s="1"/>
  <c r="D350" i="3" s="1"/>
  <c r="D351" i="3" s="1"/>
  <c r="D352" i="3" s="1"/>
  <c r="D353" i="3" s="1"/>
  <c r="D354" i="3" s="1"/>
  <c r="D355" i="3" s="1"/>
  <c r="D356" i="3" s="1"/>
  <c r="D357" i="3" s="1"/>
  <c r="D358" i="3" s="1"/>
  <c r="D359" i="3" s="1"/>
  <c r="D360" i="3" s="1"/>
  <c r="D361" i="3" s="1"/>
  <c r="D362" i="3" s="1"/>
  <c r="D363" i="3" s="1"/>
  <c r="D364" i="3" s="1"/>
  <c r="D365" i="3" s="1"/>
  <c r="D366" i="3" s="1"/>
  <c r="D367" i="3" s="1"/>
  <c r="D368" i="3" s="1"/>
  <c r="D369" i="3" s="1"/>
  <c r="D370" i="3" s="1"/>
  <c r="D371" i="3" s="1"/>
  <c r="D372" i="3" s="1"/>
  <c r="D373" i="3" s="1"/>
  <c r="D374" i="3" s="1"/>
  <c r="D375" i="3" s="1"/>
  <c r="D376" i="3" s="1"/>
  <c r="D377" i="3" s="1"/>
  <c r="D378" i="3" s="1"/>
  <c r="D379" i="3" s="1"/>
  <c r="D380" i="3" s="1"/>
  <c r="D381" i="3" s="1"/>
  <c r="D382" i="3" s="1"/>
  <c r="D383" i="3" s="1"/>
  <c r="D384" i="3" s="1"/>
  <c r="D385" i="3" s="1"/>
  <c r="D386" i="3" s="1"/>
  <c r="D387" i="3" s="1"/>
  <c r="D388" i="3" s="1"/>
  <c r="D389" i="3" s="1"/>
  <c r="D390" i="3" s="1"/>
  <c r="D391" i="3" s="1"/>
  <c r="D392" i="3" s="1"/>
  <c r="D393" i="3" s="1"/>
  <c r="D394" i="3" s="1"/>
  <c r="D395" i="3" s="1"/>
  <c r="D396" i="3" s="1"/>
  <c r="D397" i="3" s="1"/>
  <c r="D398" i="3" s="1"/>
  <c r="D399" i="3" s="1"/>
  <c r="D400" i="3" s="1"/>
  <c r="D401" i="3" s="1"/>
  <c r="D402" i="3" s="1"/>
  <c r="D403" i="3" s="1"/>
  <c r="D404" i="3" s="1"/>
  <c r="D405" i="3" s="1"/>
  <c r="D406" i="3" s="1"/>
  <c r="D407" i="3" s="1"/>
  <c r="D408" i="3" s="1"/>
  <c r="D409" i="3" s="1"/>
  <c r="D410" i="3" s="1"/>
  <c r="D411" i="3" s="1"/>
  <c r="D412" i="3" s="1"/>
  <c r="D413" i="3" s="1"/>
  <c r="D414" i="3" s="1"/>
  <c r="D415" i="3" s="1"/>
  <c r="D416" i="3" s="1"/>
  <c r="D417" i="3" s="1"/>
  <c r="D418" i="3" s="1"/>
  <c r="D419" i="3" s="1"/>
  <c r="D420" i="3" s="1"/>
  <c r="D421" i="3" s="1"/>
  <c r="D422" i="3" s="1"/>
  <c r="D423" i="3" s="1"/>
  <c r="D424" i="3" s="1"/>
  <c r="D425" i="3" s="1"/>
  <c r="D426" i="3" s="1"/>
  <c r="D427" i="3" s="1"/>
  <c r="D428" i="3" s="1"/>
  <c r="D429" i="3" s="1"/>
  <c r="D430" i="3" s="1"/>
  <c r="D431" i="3" s="1"/>
  <c r="D432" i="3" s="1"/>
  <c r="D433" i="3" s="1"/>
  <c r="D434" i="3" s="1"/>
  <c r="D435" i="3" s="1"/>
  <c r="D436" i="3" s="1"/>
  <c r="D437" i="3" s="1"/>
  <c r="D438" i="3" s="1"/>
  <c r="D439" i="3" s="1"/>
  <c r="D440" i="3" s="1"/>
  <c r="D441" i="3" s="1"/>
  <c r="D442" i="3" s="1"/>
  <c r="D443" i="3" s="1"/>
  <c r="D444" i="3" s="1"/>
  <c r="D445" i="3" s="1"/>
  <c r="D446" i="3" s="1"/>
  <c r="D447" i="3" s="1"/>
  <c r="D448" i="3" s="1"/>
  <c r="D449" i="3" s="1"/>
  <c r="D450" i="3" s="1"/>
  <c r="D451" i="3" s="1"/>
  <c r="D452" i="3" s="1"/>
  <c r="D453" i="3" s="1"/>
  <c r="D454" i="3" s="1"/>
  <c r="D455" i="3" s="1"/>
  <c r="D456" i="3" s="1"/>
  <c r="D457" i="3" s="1"/>
  <c r="D458" i="3" s="1"/>
  <c r="D459" i="3" s="1"/>
  <c r="D460" i="3" s="1"/>
  <c r="D461" i="3" s="1"/>
  <c r="D462" i="3" s="1"/>
  <c r="D463" i="3" s="1"/>
  <c r="D464" i="3" s="1"/>
  <c r="D465" i="3" s="1"/>
  <c r="D466" i="3" s="1"/>
  <c r="D467" i="3" s="1"/>
  <c r="D468" i="3" s="1"/>
  <c r="D469" i="3" s="1"/>
  <c r="D470" i="3" s="1"/>
  <c r="D471" i="3" s="1"/>
  <c r="D472" i="3" s="1"/>
  <c r="D473" i="3" s="1"/>
  <c r="D474" i="3" s="1"/>
  <c r="D475" i="3" s="1"/>
  <c r="D476" i="3" s="1"/>
  <c r="D477" i="3" s="1"/>
  <c r="D478" i="3" s="1"/>
  <c r="D479" i="3" s="1"/>
  <c r="D480" i="3" s="1"/>
  <c r="D481" i="3" s="1"/>
  <c r="D482" i="3" s="1"/>
  <c r="D483" i="3" s="1"/>
  <c r="D484" i="3" s="1"/>
  <c r="D485" i="3" s="1"/>
  <c r="D486" i="3" s="1"/>
  <c r="D487" i="3" s="1"/>
  <c r="D488" i="3" s="1"/>
  <c r="D489" i="3" s="1"/>
  <c r="D490" i="3" s="1"/>
  <c r="D491" i="3" s="1"/>
  <c r="D492" i="3" s="1"/>
  <c r="D493" i="3" s="1"/>
  <c r="D494" i="3" s="1"/>
  <c r="D495" i="3" s="1"/>
  <c r="D496" i="3" s="1"/>
  <c r="D497" i="3" s="1"/>
  <c r="D498" i="3" s="1"/>
  <c r="D499" i="3" s="1"/>
  <c r="D500" i="3" s="1"/>
  <c r="D501" i="3" s="1"/>
  <c r="D502" i="3" s="1"/>
  <c r="D503" i="3" s="1"/>
  <c r="D504" i="3" s="1"/>
  <c r="D505" i="3" s="1"/>
  <c r="D506" i="3" s="1"/>
  <c r="D507" i="3" s="1"/>
  <c r="D508" i="3" s="1"/>
  <c r="D509" i="3" s="1"/>
  <c r="D510" i="3" s="1"/>
  <c r="D511" i="3" s="1"/>
  <c r="D512" i="3" s="1"/>
  <c r="D513" i="3" s="1"/>
  <c r="D514" i="3" s="1"/>
  <c r="D515" i="3" s="1"/>
  <c r="D516" i="3" s="1"/>
  <c r="D517" i="3" s="1"/>
  <c r="D518" i="3" s="1"/>
  <c r="D519" i="3" s="1"/>
  <c r="D520" i="3" s="1"/>
  <c r="D521" i="3" s="1"/>
  <c r="D522" i="3" s="1"/>
  <c r="D523" i="3" s="1"/>
  <c r="D524" i="3" s="1"/>
  <c r="D525" i="3" s="1"/>
  <c r="D526" i="3" s="1"/>
  <c r="D527" i="3" s="1"/>
  <c r="D528" i="3" s="1"/>
  <c r="D529" i="3" s="1"/>
  <c r="D530" i="3" s="1"/>
  <c r="D531" i="3" s="1"/>
  <c r="D532" i="3" s="1"/>
  <c r="D533" i="3" s="1"/>
  <c r="D534" i="3" s="1"/>
  <c r="D535" i="3" s="1"/>
  <c r="D536" i="3" s="1"/>
  <c r="D537" i="3" s="1"/>
  <c r="D538" i="3" s="1"/>
  <c r="D539" i="3" s="1"/>
  <c r="D540" i="3" s="1"/>
  <c r="D541" i="3" s="1"/>
  <c r="D542" i="3" s="1"/>
  <c r="D543" i="3" s="1"/>
  <c r="D544" i="3" s="1"/>
  <c r="D545" i="3" s="1"/>
  <c r="D546" i="3" s="1"/>
  <c r="D547" i="3" s="1"/>
  <c r="D548" i="3" s="1"/>
  <c r="D549" i="3" s="1"/>
  <c r="D550" i="3" s="1"/>
  <c r="D551" i="3" s="1"/>
  <c r="D552" i="3" s="1"/>
  <c r="D553" i="3" s="1"/>
  <c r="D554" i="3" s="1"/>
  <c r="D555" i="3" s="1"/>
  <c r="D556" i="3" s="1"/>
  <c r="D557" i="3" s="1"/>
  <c r="D558" i="3" s="1"/>
  <c r="D559" i="3" s="1"/>
  <c r="D560" i="3" s="1"/>
  <c r="D561" i="3" s="1"/>
  <c r="D562" i="3" s="1"/>
  <c r="D563" i="3" s="1"/>
  <c r="D564" i="3" s="1"/>
  <c r="D565" i="3" s="1"/>
  <c r="D566" i="3" s="1"/>
  <c r="D567" i="3" s="1"/>
  <c r="D568" i="3" s="1"/>
  <c r="D569" i="3" s="1"/>
  <c r="D570" i="3" s="1"/>
  <c r="D571" i="3" s="1"/>
  <c r="D572" i="3" s="1"/>
  <c r="D573" i="3" s="1"/>
  <c r="D574" i="3" s="1"/>
  <c r="D575" i="3" s="1"/>
  <c r="D576" i="3" s="1"/>
  <c r="D577" i="3" s="1"/>
  <c r="D578" i="3" s="1"/>
  <c r="D579" i="3" s="1"/>
  <c r="D580" i="3" s="1"/>
  <c r="D581" i="3" s="1"/>
  <c r="D582" i="3" s="1"/>
  <c r="D583" i="3" s="1"/>
  <c r="D584" i="3" s="1"/>
  <c r="D585" i="3" s="1"/>
  <c r="D586" i="3" s="1"/>
  <c r="D587" i="3" s="1"/>
  <c r="D588" i="3" s="1"/>
  <c r="D589" i="3" s="1"/>
  <c r="D590" i="3" s="1"/>
  <c r="D591" i="3" s="1"/>
  <c r="D592" i="3" s="1"/>
  <c r="D593" i="3" s="1"/>
  <c r="D594" i="3" s="1"/>
  <c r="D595" i="3" s="1"/>
  <c r="D596" i="3" s="1"/>
  <c r="D597" i="3" s="1"/>
  <c r="D598" i="3" s="1"/>
  <c r="D599" i="3" s="1"/>
  <c r="D600" i="3" s="1"/>
  <c r="D601" i="3" s="1"/>
  <c r="D602" i="3" s="1"/>
  <c r="D603" i="3" s="1"/>
  <c r="D604" i="3" s="1"/>
  <c r="D605" i="3" s="1"/>
  <c r="D606" i="3" s="1"/>
  <c r="D607" i="3" s="1"/>
  <c r="D608" i="3" s="1"/>
  <c r="D609" i="3" s="1"/>
  <c r="D610" i="3" s="1"/>
  <c r="D611" i="3" s="1"/>
  <c r="D612" i="3" s="1"/>
  <c r="D613" i="3" s="1"/>
  <c r="D614" i="3" s="1"/>
  <c r="D615" i="3" s="1"/>
  <c r="D616" i="3" s="1"/>
  <c r="D617" i="3" s="1"/>
  <c r="D618" i="3" s="1"/>
  <c r="D619" i="3" s="1"/>
  <c r="D620" i="3" s="1"/>
  <c r="D621" i="3" s="1"/>
  <c r="D622" i="3" s="1"/>
  <c r="D623" i="3" s="1"/>
  <c r="D624" i="3" s="1"/>
  <c r="D625" i="3" s="1"/>
  <c r="D626" i="3" s="1"/>
  <c r="D627" i="3" s="1"/>
  <c r="D628" i="3" s="1"/>
  <c r="D629" i="3" s="1"/>
  <c r="D630" i="3" s="1"/>
  <c r="D631" i="3" s="1"/>
  <c r="D632" i="3" s="1"/>
  <c r="D633" i="3" s="1"/>
  <c r="D634" i="3" s="1"/>
  <c r="D635" i="3" s="1"/>
  <c r="D636" i="3" s="1"/>
  <c r="D637" i="3" s="1"/>
  <c r="D638" i="3" s="1"/>
  <c r="D639" i="3" s="1"/>
  <c r="D640" i="3" s="1"/>
  <c r="D641" i="3" s="1"/>
  <c r="D642" i="3" s="1"/>
  <c r="D643" i="3" s="1"/>
  <c r="D644" i="3" s="1"/>
  <c r="D645" i="3" s="1"/>
  <c r="D646" i="3" s="1"/>
  <c r="D647" i="3" s="1"/>
  <c r="D648" i="3" s="1"/>
  <c r="D649" i="3" s="1"/>
  <c r="D650" i="3" s="1"/>
  <c r="D651" i="3" s="1"/>
  <c r="D652" i="3" s="1"/>
  <c r="D653" i="3" s="1"/>
  <c r="D654" i="3" s="1"/>
  <c r="D655" i="3" s="1"/>
  <c r="D656" i="3" s="1"/>
  <c r="D657" i="3" s="1"/>
  <c r="D658" i="3" s="1"/>
  <c r="D659" i="3" s="1"/>
  <c r="D660" i="3" s="1"/>
  <c r="D661" i="3" s="1"/>
  <c r="D662" i="3" s="1"/>
  <c r="D663" i="3" s="1"/>
  <c r="D664" i="3" s="1"/>
  <c r="D665" i="3" s="1"/>
  <c r="D666" i="3" s="1"/>
  <c r="D667" i="3" s="1"/>
  <c r="D668" i="3" s="1"/>
  <c r="D669" i="3" s="1"/>
  <c r="D670" i="3" s="1"/>
  <c r="D671" i="3" s="1"/>
  <c r="D672" i="3" s="1"/>
  <c r="D673" i="3" s="1"/>
  <c r="D674" i="3" s="1"/>
  <c r="D675" i="3" s="1"/>
  <c r="D676" i="3" s="1"/>
  <c r="D677" i="3" s="1"/>
  <c r="D678" i="3" s="1"/>
  <c r="D679" i="3" s="1"/>
  <c r="D680" i="3" s="1"/>
  <c r="D681" i="3" s="1"/>
  <c r="D682" i="3" s="1"/>
  <c r="D683" i="3" s="1"/>
  <c r="D684" i="3" s="1"/>
  <c r="D685" i="3" s="1"/>
  <c r="D686" i="3" s="1"/>
  <c r="D687" i="3" s="1"/>
  <c r="D688" i="3" s="1"/>
  <c r="D689" i="3" s="1"/>
  <c r="D690" i="3" s="1"/>
  <c r="D691" i="3" s="1"/>
  <c r="D692" i="3" s="1"/>
  <c r="D693" i="3" s="1"/>
  <c r="D694" i="3" s="1"/>
  <c r="D695" i="3" s="1"/>
  <c r="D696" i="3" s="1"/>
  <c r="D697" i="3" s="1"/>
  <c r="D698" i="3" s="1"/>
  <c r="D699" i="3" s="1"/>
  <c r="D700" i="3" s="1"/>
  <c r="D701" i="3" s="1"/>
  <c r="D702" i="3" s="1"/>
  <c r="D703" i="3" s="1"/>
  <c r="D704" i="3" s="1"/>
  <c r="D705" i="3" s="1"/>
  <c r="D706" i="3" s="1"/>
  <c r="D707" i="3" s="1"/>
  <c r="D708" i="3" s="1"/>
  <c r="D709" i="3" s="1"/>
  <c r="D710" i="3" s="1"/>
  <c r="D711" i="3" s="1"/>
  <c r="D712" i="3" s="1"/>
  <c r="D713" i="3" s="1"/>
  <c r="D714" i="3" s="1"/>
  <c r="D715" i="3" s="1"/>
  <c r="D716" i="3" s="1"/>
  <c r="D717" i="3" s="1"/>
  <c r="D718" i="3" s="1"/>
  <c r="D719" i="3" s="1"/>
  <c r="D720" i="3" s="1"/>
  <c r="D721" i="3" s="1"/>
  <c r="D722" i="3" s="1"/>
  <c r="D723" i="3" s="1"/>
  <c r="D724" i="3" s="1"/>
  <c r="D725" i="3" s="1"/>
  <c r="D726" i="3" s="1"/>
  <c r="D727" i="3" s="1"/>
  <c r="D728" i="3" s="1"/>
  <c r="D729" i="3" s="1"/>
  <c r="D730" i="3" s="1"/>
  <c r="D731" i="3" s="1"/>
  <c r="D732" i="3" s="1"/>
  <c r="D733" i="3" s="1"/>
  <c r="D734" i="3" s="1"/>
  <c r="D735" i="3" s="1"/>
  <c r="D736" i="3" s="1"/>
  <c r="D737" i="3" s="1"/>
  <c r="D738" i="3" s="1"/>
  <c r="D739" i="3" s="1"/>
  <c r="D740" i="3" s="1"/>
  <c r="D741" i="3" s="1"/>
  <c r="D742" i="3" s="1"/>
  <c r="D743" i="3" s="1"/>
  <c r="D744" i="3" s="1"/>
  <c r="D745" i="3" s="1"/>
  <c r="D746" i="3" s="1"/>
  <c r="D747" i="3" s="1"/>
  <c r="D748" i="3" s="1"/>
  <c r="D749" i="3" s="1"/>
  <c r="D750" i="3" s="1"/>
  <c r="D751" i="3" s="1"/>
  <c r="D752" i="3" s="1"/>
  <c r="D753" i="3" s="1"/>
  <c r="D754" i="3" s="1"/>
  <c r="D755" i="3" s="1"/>
  <c r="D756" i="3" s="1"/>
  <c r="D757" i="3" s="1"/>
  <c r="D758" i="3" s="1"/>
  <c r="D759" i="3" s="1"/>
  <c r="D760" i="3" s="1"/>
  <c r="D761" i="3" s="1"/>
  <c r="D762" i="3" s="1"/>
  <c r="D763" i="3" s="1"/>
  <c r="D764" i="3" s="1"/>
  <c r="D765" i="3" s="1"/>
  <c r="D766" i="3" s="1"/>
  <c r="D767" i="3" s="1"/>
  <c r="D768" i="3" s="1"/>
  <c r="D769" i="3" s="1"/>
  <c r="D770" i="3" s="1"/>
  <c r="D771" i="3" s="1"/>
  <c r="D772" i="3" s="1"/>
  <c r="D773" i="3" s="1"/>
  <c r="D774" i="3" s="1"/>
  <c r="D775" i="3" s="1"/>
  <c r="D776" i="3" s="1"/>
  <c r="D777" i="3" s="1"/>
  <c r="D778" i="3" s="1"/>
  <c r="D779" i="3" s="1"/>
  <c r="D780" i="3" s="1"/>
  <c r="D781" i="3" s="1"/>
  <c r="D782" i="3" s="1"/>
  <c r="D783" i="3" s="1"/>
  <c r="D784" i="3" s="1"/>
  <c r="D785" i="3" s="1"/>
  <c r="D786" i="3" s="1"/>
  <c r="D787" i="3" s="1"/>
  <c r="D788" i="3" s="1"/>
  <c r="D789" i="3" s="1"/>
  <c r="D790" i="3" s="1"/>
  <c r="D791" i="3" s="1"/>
  <c r="D792" i="3" s="1"/>
  <c r="D793" i="3" s="1"/>
  <c r="D794" i="3" s="1"/>
  <c r="D795" i="3" s="1"/>
  <c r="D796" i="3" s="1"/>
  <c r="D797" i="3" s="1"/>
  <c r="D798" i="3" s="1"/>
  <c r="D799" i="3" s="1"/>
  <c r="D800" i="3" s="1"/>
  <c r="D801" i="3" s="1"/>
  <c r="D802" i="3" s="1"/>
  <c r="D803" i="3" s="1"/>
  <c r="D804" i="3" s="1"/>
  <c r="D805" i="3" s="1"/>
  <c r="D806" i="3" s="1"/>
  <c r="D807" i="3" s="1"/>
  <c r="D808" i="3" s="1"/>
  <c r="D809" i="3" s="1"/>
  <c r="D810" i="3" s="1"/>
  <c r="D811" i="3" s="1"/>
  <c r="D812" i="3" s="1"/>
  <c r="D813" i="3" s="1"/>
  <c r="D814" i="3" s="1"/>
  <c r="D815" i="3" s="1"/>
  <c r="D816" i="3" s="1"/>
  <c r="D817" i="3" s="1"/>
  <c r="D818" i="3" s="1"/>
  <c r="D819" i="3" s="1"/>
  <c r="D820" i="3" s="1"/>
  <c r="D821" i="3" s="1"/>
  <c r="D822" i="3" s="1"/>
  <c r="D823" i="3" s="1"/>
  <c r="D824" i="3" s="1"/>
  <c r="D825" i="3" s="1"/>
  <c r="D826" i="3" s="1"/>
  <c r="D827" i="3" s="1"/>
  <c r="D828" i="3" s="1"/>
  <c r="D829" i="3" s="1"/>
  <c r="D830" i="3" s="1"/>
  <c r="D831" i="3" s="1"/>
  <c r="D832" i="3" s="1"/>
  <c r="D833" i="3" s="1"/>
  <c r="D834" i="3" s="1"/>
  <c r="D835" i="3" s="1"/>
  <c r="D836" i="3" s="1"/>
  <c r="D837" i="3" s="1"/>
  <c r="D838" i="3" s="1"/>
  <c r="D839" i="3" s="1"/>
  <c r="D840" i="3" s="1"/>
  <c r="D841" i="3" s="1"/>
  <c r="D842" i="3" s="1"/>
  <c r="D843" i="3" s="1"/>
  <c r="D844" i="3" s="1"/>
  <c r="D845" i="3" s="1"/>
  <c r="D846" i="3" s="1"/>
  <c r="D847" i="3" s="1"/>
  <c r="D848" i="3" s="1"/>
  <c r="D849" i="3" s="1"/>
  <c r="D850" i="3" s="1"/>
  <c r="D851" i="3" s="1"/>
  <c r="D852" i="3" s="1"/>
  <c r="D853" i="3" s="1"/>
  <c r="D854" i="3" s="1"/>
  <c r="D855" i="3" s="1"/>
  <c r="D856" i="3" s="1"/>
  <c r="D857" i="3" s="1"/>
  <c r="D858" i="3" s="1"/>
  <c r="D859" i="3" s="1"/>
  <c r="D860" i="3" s="1"/>
  <c r="D861" i="3" s="1"/>
  <c r="D862" i="3" s="1"/>
  <c r="D863" i="3" s="1"/>
  <c r="D864" i="3" s="1"/>
  <c r="D865" i="3" s="1"/>
  <c r="D866" i="3" s="1"/>
  <c r="D867" i="3" s="1"/>
  <c r="D868" i="3" s="1"/>
  <c r="D869" i="3" s="1"/>
  <c r="D870" i="3" s="1"/>
  <c r="D871" i="3" s="1"/>
  <c r="D872" i="3" s="1"/>
  <c r="D873" i="3" s="1"/>
  <c r="D874" i="3" s="1"/>
  <c r="D875" i="3" s="1"/>
  <c r="D876" i="3" s="1"/>
  <c r="D877" i="3" s="1"/>
  <c r="D878" i="3" s="1"/>
  <c r="D879" i="3" s="1"/>
  <c r="D880" i="3" s="1"/>
  <c r="D881" i="3" s="1"/>
  <c r="D882" i="3" s="1"/>
  <c r="D883" i="3" s="1"/>
  <c r="D884" i="3" s="1"/>
  <c r="D885" i="3" s="1"/>
  <c r="D886" i="3" s="1"/>
  <c r="D887" i="3" s="1"/>
  <c r="D888" i="3" s="1"/>
  <c r="D889" i="3" s="1"/>
  <c r="D890" i="3" s="1"/>
  <c r="D891" i="3" s="1"/>
  <c r="D892" i="3" s="1"/>
  <c r="D893" i="3" s="1"/>
  <c r="D894" i="3" s="1"/>
  <c r="D895" i="3" s="1"/>
  <c r="D896" i="3" s="1"/>
  <c r="D897" i="3" s="1"/>
  <c r="D898" i="3" s="1"/>
  <c r="D899" i="3" s="1"/>
  <c r="D900" i="3" s="1"/>
  <c r="D901" i="3" s="1"/>
  <c r="D902" i="3" s="1"/>
  <c r="D903" i="3" s="1"/>
  <c r="D904" i="3" s="1"/>
  <c r="D905" i="3" s="1"/>
  <c r="D906" i="3" s="1"/>
  <c r="D907" i="3" s="1"/>
  <c r="D908" i="3" s="1"/>
  <c r="D909" i="3" s="1"/>
  <c r="D910" i="3" s="1"/>
  <c r="D911" i="3" s="1"/>
  <c r="D912" i="3" s="1"/>
  <c r="D913" i="3" s="1"/>
  <c r="D914" i="3" s="1"/>
  <c r="D915" i="3" s="1"/>
  <c r="D916" i="3" s="1"/>
  <c r="D917" i="3" s="1"/>
  <c r="D918" i="3" s="1"/>
  <c r="D919" i="3" s="1"/>
  <c r="D920" i="3" s="1"/>
  <c r="D921" i="3" s="1"/>
  <c r="D922" i="3" s="1"/>
  <c r="D923" i="3" s="1"/>
  <c r="D924" i="3" s="1"/>
  <c r="D925" i="3" s="1"/>
  <c r="D926" i="3" s="1"/>
  <c r="D927" i="3" s="1"/>
  <c r="D928" i="3" s="1"/>
  <c r="D929" i="3" s="1"/>
  <c r="D930" i="3" s="1"/>
  <c r="D931" i="3" s="1"/>
  <c r="D932" i="3" s="1"/>
  <c r="D933" i="3" s="1"/>
  <c r="D934" i="3" s="1"/>
  <c r="D935" i="3" s="1"/>
  <c r="D936" i="3" s="1"/>
  <c r="D937" i="3" s="1"/>
  <c r="D938" i="3" s="1"/>
  <c r="D939" i="3" s="1"/>
  <c r="D940" i="3" s="1"/>
  <c r="D941" i="3" s="1"/>
  <c r="D942" i="3" s="1"/>
  <c r="D943" i="3" s="1"/>
  <c r="D944" i="3" s="1"/>
  <c r="D945" i="3" s="1"/>
  <c r="D946" i="3" s="1"/>
  <c r="D947" i="3" s="1"/>
  <c r="D948" i="3" s="1"/>
  <c r="D949" i="3" s="1"/>
  <c r="D950" i="3" s="1"/>
  <c r="D951" i="3" s="1"/>
  <c r="D952" i="3" s="1"/>
  <c r="D953" i="3" s="1"/>
  <c r="D954" i="3" s="1"/>
  <c r="D955" i="3" s="1"/>
  <c r="D956" i="3" s="1"/>
  <c r="D957" i="3" s="1"/>
  <c r="D958" i="3" s="1"/>
  <c r="D959" i="3" s="1"/>
  <c r="D960" i="3" s="1"/>
  <c r="D961" i="3" s="1"/>
  <c r="D962" i="3" s="1"/>
  <c r="D963" i="3" s="1"/>
  <c r="D964" i="3" s="1"/>
  <c r="D965" i="3" s="1"/>
  <c r="D966" i="3" s="1"/>
  <c r="D967" i="3" s="1"/>
  <c r="D968" i="3" s="1"/>
  <c r="D969" i="3" s="1"/>
  <c r="D970" i="3" s="1"/>
  <c r="D971" i="3" s="1"/>
  <c r="D972" i="3" s="1"/>
  <c r="D973" i="3" s="1"/>
  <c r="D974" i="3" s="1"/>
  <c r="D975" i="3" s="1"/>
  <c r="D976" i="3" s="1"/>
  <c r="D977" i="3" s="1"/>
  <c r="D978" i="3" s="1"/>
  <c r="D979" i="3" s="1"/>
  <c r="D980" i="3" s="1"/>
  <c r="D981" i="3" s="1"/>
  <c r="D982" i="3" s="1"/>
  <c r="D983" i="3" s="1"/>
  <c r="D984" i="3" s="1"/>
  <c r="D985" i="3" s="1"/>
  <c r="D986" i="3" s="1"/>
  <c r="D987" i="3" s="1"/>
  <c r="D988" i="3" s="1"/>
  <c r="D989" i="3" s="1"/>
  <c r="D990" i="3" s="1"/>
  <c r="D991" i="3" s="1"/>
  <c r="D992" i="3" s="1"/>
  <c r="D993" i="3" s="1"/>
  <c r="D994" i="3" s="1"/>
  <c r="D995" i="3" s="1"/>
  <c r="D996" i="3" s="1"/>
  <c r="D997" i="3" s="1"/>
  <c r="D998" i="3" s="1"/>
  <c r="D999" i="3" s="1"/>
  <c r="D1000" i="3" s="1"/>
  <c r="D1001" i="3" s="1"/>
  <c r="D1002" i="3" s="1"/>
  <c r="D1003" i="3" s="1"/>
  <c r="D1004" i="3" s="1"/>
  <c r="D1005" i="3" s="1"/>
  <c r="D1006" i="3" s="1"/>
  <c r="D1007" i="3" s="1"/>
  <c r="D1008" i="3" s="1"/>
  <c r="D1009" i="3" s="1"/>
  <c r="D1010" i="3" s="1"/>
  <c r="D1011" i="3" s="1"/>
  <c r="D1012" i="3" s="1"/>
  <c r="D1013" i="3" s="1"/>
  <c r="D1014" i="3" s="1"/>
  <c r="D1015" i="3" s="1"/>
  <c r="D1016" i="3" s="1"/>
  <c r="D1017" i="3" s="1"/>
  <c r="D1018" i="3" s="1"/>
  <c r="D1019" i="3" s="1"/>
  <c r="D1020" i="3" s="1"/>
  <c r="D1021" i="3" s="1"/>
  <c r="D1022" i="3" s="1"/>
  <c r="D1023" i="3" s="1"/>
  <c r="D1024" i="3" s="1"/>
  <c r="D1025" i="3" s="1"/>
  <c r="D1026" i="3" s="1"/>
  <c r="D1027" i="3" s="1"/>
  <c r="D1028" i="3" s="1"/>
  <c r="D1029" i="3" s="1"/>
  <c r="D1030" i="3" s="1"/>
  <c r="D1031" i="3" s="1"/>
  <c r="D1032" i="3" s="1"/>
  <c r="D1033" i="3" s="1"/>
  <c r="D1034" i="3" s="1"/>
  <c r="D1035" i="3" s="1"/>
  <c r="D1036" i="3" s="1"/>
  <c r="D1037" i="3" s="1"/>
  <c r="D1038" i="3" s="1"/>
  <c r="D1039" i="3" s="1"/>
  <c r="D1040" i="3" s="1"/>
  <c r="D1041" i="3" s="1"/>
  <c r="D1042" i="3" s="1"/>
  <c r="D1043" i="3" s="1"/>
  <c r="D1044" i="3" s="1"/>
  <c r="D1045" i="3" s="1"/>
  <c r="D1046" i="3" s="1"/>
  <c r="D1047" i="3" s="1"/>
  <c r="D1048" i="3" s="1"/>
  <c r="D1049" i="3" s="1"/>
  <c r="D1050" i="3" s="1"/>
  <c r="D1051" i="3" s="1"/>
  <c r="D1052" i="3" s="1"/>
  <c r="D1053" i="3" s="1"/>
  <c r="D1054" i="3" s="1"/>
  <c r="D1055" i="3" s="1"/>
  <c r="D1056" i="3" s="1"/>
  <c r="D1057" i="3" s="1"/>
  <c r="D1058" i="3" s="1"/>
  <c r="D1059" i="3" s="1"/>
  <c r="D1060" i="3" s="1"/>
  <c r="D1061" i="3" s="1"/>
  <c r="D1062" i="3" s="1"/>
  <c r="D1063" i="3" s="1"/>
  <c r="D1064" i="3" s="1"/>
  <c r="D1065" i="3" s="1"/>
  <c r="D1066" i="3" s="1"/>
  <c r="D1067" i="3" s="1"/>
  <c r="D1068" i="3" s="1"/>
  <c r="D1069" i="3" s="1"/>
  <c r="D1070" i="3" s="1"/>
  <c r="D1071" i="3" s="1"/>
  <c r="D1072" i="3" s="1"/>
  <c r="D1073" i="3" s="1"/>
  <c r="D1074" i="3" s="1"/>
  <c r="D1075" i="3" s="1"/>
  <c r="D1076" i="3" s="1"/>
  <c r="D1077" i="3" s="1"/>
  <c r="D1078" i="3" s="1"/>
  <c r="D1079" i="3" s="1"/>
  <c r="D1080" i="3" s="1"/>
  <c r="D1081" i="3" s="1"/>
  <c r="D1082" i="3" s="1"/>
  <c r="D1083" i="3" s="1"/>
  <c r="D1084" i="3" s="1"/>
  <c r="D1085" i="3" s="1"/>
  <c r="D1086" i="3" s="1"/>
  <c r="D1087" i="3" s="1"/>
  <c r="D1088" i="3" s="1"/>
  <c r="D1089" i="3" s="1"/>
  <c r="D1090" i="3" s="1"/>
  <c r="D1091" i="3" s="1"/>
  <c r="D1092" i="3" s="1"/>
  <c r="D1093" i="3" s="1"/>
  <c r="D1094" i="3" s="1"/>
  <c r="D1095" i="3" s="1"/>
  <c r="D1096" i="3" s="1"/>
  <c r="D1097" i="3" s="1"/>
  <c r="D1098" i="3" s="1"/>
  <c r="D1099" i="3" s="1"/>
  <c r="D1100" i="3" s="1"/>
  <c r="D1101" i="3" s="1"/>
  <c r="D1102" i="3" s="1"/>
  <c r="D1103" i="3" s="1"/>
  <c r="D1104" i="3" s="1"/>
  <c r="D1105" i="3" s="1"/>
  <c r="D1106" i="3" s="1"/>
  <c r="D1107" i="3" s="1"/>
  <c r="D1108" i="3" s="1"/>
  <c r="D1109" i="3" s="1"/>
  <c r="D1110" i="3" s="1"/>
  <c r="D1111" i="3" s="1"/>
  <c r="D1112" i="3" s="1"/>
  <c r="D1113" i="3" s="1"/>
  <c r="D1114" i="3" s="1"/>
  <c r="D1115" i="3" s="1"/>
  <c r="D1116" i="3" s="1"/>
  <c r="D1117" i="3" s="1"/>
  <c r="D1118" i="3" s="1"/>
  <c r="D1119" i="3" s="1"/>
  <c r="D1120" i="3" s="1"/>
  <c r="D1121" i="3" s="1"/>
  <c r="D1122" i="3" s="1"/>
  <c r="D1123" i="3" s="1"/>
  <c r="D1124" i="3" s="1"/>
  <c r="D1125" i="3" s="1"/>
  <c r="D1126" i="3" s="1"/>
  <c r="D1127" i="3" s="1"/>
  <c r="D1128" i="3" s="1"/>
  <c r="D1129" i="3" s="1"/>
  <c r="D1130" i="3" s="1"/>
  <c r="D1131" i="3" s="1"/>
  <c r="D1132" i="3" s="1"/>
  <c r="D1133" i="3" s="1"/>
  <c r="D1134" i="3" s="1"/>
  <c r="D1135" i="3" s="1"/>
  <c r="D1136" i="3" s="1"/>
  <c r="D1137" i="3" s="1"/>
  <c r="D1138" i="3" s="1"/>
  <c r="D1139" i="3" s="1"/>
  <c r="D1140" i="3" s="1"/>
  <c r="D1141" i="3" s="1"/>
  <c r="D1142" i="3" s="1"/>
  <c r="D1143" i="3" s="1"/>
  <c r="D1144" i="3" s="1"/>
  <c r="D1145" i="3" s="1"/>
  <c r="D1146" i="3" s="1"/>
  <c r="D1147" i="3" s="1"/>
  <c r="D1148" i="3" s="1"/>
  <c r="D1149" i="3" s="1"/>
  <c r="D1150" i="3" s="1"/>
  <c r="D1151" i="3" s="1"/>
  <c r="D1152" i="3" s="1"/>
  <c r="D1153" i="3" s="1"/>
  <c r="D1154" i="3" s="1"/>
  <c r="D1155" i="3" s="1"/>
  <c r="D1156" i="3" s="1"/>
  <c r="D1157" i="3" s="1"/>
  <c r="D1158" i="3" s="1"/>
  <c r="D1159" i="3" s="1"/>
  <c r="D1160" i="3" s="1"/>
  <c r="D1161" i="3" s="1"/>
  <c r="D1162" i="3" s="1"/>
  <c r="D1163" i="3" s="1"/>
  <c r="D1164" i="3" s="1"/>
  <c r="D1165" i="3" s="1"/>
  <c r="D1166" i="3" s="1"/>
  <c r="D1167" i="3" s="1"/>
  <c r="D1168" i="3" s="1"/>
  <c r="D1169" i="3" s="1"/>
  <c r="D1170" i="3" s="1"/>
  <c r="D1171" i="3" s="1"/>
  <c r="D1172" i="3" s="1"/>
  <c r="D1173" i="3" s="1"/>
  <c r="D1174" i="3" s="1"/>
  <c r="D1175" i="3" s="1"/>
  <c r="D1176" i="3" s="1"/>
  <c r="D1177" i="3" s="1"/>
  <c r="D1178" i="3" s="1"/>
  <c r="D1179" i="3" s="1"/>
  <c r="D1180" i="3" s="1"/>
  <c r="D1181" i="3" s="1"/>
  <c r="D1182" i="3" s="1"/>
  <c r="D1183" i="3" s="1"/>
  <c r="D1184" i="3" s="1"/>
  <c r="D1185" i="3" s="1"/>
  <c r="D1186" i="3" s="1"/>
  <c r="D1187" i="3" s="1"/>
  <c r="D1188" i="3" s="1"/>
  <c r="D1189" i="3" s="1"/>
  <c r="D1190" i="3" s="1"/>
  <c r="D1191" i="3" s="1"/>
  <c r="D1192" i="3" s="1"/>
  <c r="D1193" i="3" s="1"/>
  <c r="D1194" i="3" s="1"/>
  <c r="D1195" i="3" s="1"/>
  <c r="D1196" i="3" s="1"/>
  <c r="D1197" i="3" s="1"/>
  <c r="D1198" i="3" s="1"/>
  <c r="D1199" i="3" s="1"/>
  <c r="D1200" i="3" s="1"/>
  <c r="D1201" i="3" s="1"/>
  <c r="D1202" i="3" s="1"/>
  <c r="D1203" i="3" s="1"/>
  <c r="D1204" i="3" s="1"/>
  <c r="D1205" i="3" s="1"/>
  <c r="D1206" i="3" s="1"/>
  <c r="D1207" i="3" s="1"/>
  <c r="D1208" i="3" s="1"/>
  <c r="D1209" i="3" s="1"/>
  <c r="D1210" i="3" s="1"/>
  <c r="D1211" i="3" s="1"/>
  <c r="D1212" i="3" s="1"/>
  <c r="D1213" i="3" s="1"/>
  <c r="D1214" i="3" s="1"/>
  <c r="D1215" i="3" s="1"/>
  <c r="D1216" i="3" s="1"/>
  <c r="D1217" i="3" s="1"/>
  <c r="D1218" i="3" s="1"/>
  <c r="D1219" i="3" s="1"/>
  <c r="D1220" i="3" s="1"/>
  <c r="D1221" i="3" s="1"/>
  <c r="D1222" i="3" s="1"/>
  <c r="D1223" i="3" s="1"/>
  <c r="D1224" i="3" s="1"/>
  <c r="D1225" i="3" s="1"/>
  <c r="D1226" i="3" s="1"/>
  <c r="D1227" i="3" s="1"/>
  <c r="D1228" i="3" s="1"/>
  <c r="D1229" i="3" s="1"/>
  <c r="D1230" i="3" s="1"/>
  <c r="D1231" i="3" s="1"/>
  <c r="D1232" i="3" s="1"/>
  <c r="D1233" i="3" s="1"/>
  <c r="D1234" i="3" s="1"/>
  <c r="D1235" i="3" s="1"/>
  <c r="D1236" i="3" s="1"/>
  <c r="D1237" i="3" s="1"/>
  <c r="D1238" i="3" s="1"/>
  <c r="D1239" i="3" s="1"/>
  <c r="D1240" i="3" s="1"/>
  <c r="D1241" i="3" s="1"/>
  <c r="D1242" i="3" s="1"/>
  <c r="D1243" i="3" s="1"/>
  <c r="D1244" i="3" s="1"/>
  <c r="D1245" i="3" s="1"/>
  <c r="D1246" i="3" s="1"/>
  <c r="D1247" i="3" s="1"/>
  <c r="D1248" i="3" s="1"/>
  <c r="D1249" i="3" s="1"/>
  <c r="D1250" i="3" s="1"/>
  <c r="D1251" i="3" s="1"/>
  <c r="D1252" i="3" s="1"/>
  <c r="D1253" i="3" s="1"/>
  <c r="D1254" i="3" s="1"/>
  <c r="D1255" i="3" s="1"/>
  <c r="D1256" i="3" s="1"/>
  <c r="D1257" i="3" s="1"/>
  <c r="D1258" i="3" s="1"/>
  <c r="D1259" i="3" s="1"/>
  <c r="D1260" i="3" s="1"/>
  <c r="D1261" i="3" s="1"/>
  <c r="D1262" i="3" s="1"/>
  <c r="D1263" i="3" s="1"/>
  <c r="D1264" i="3" s="1"/>
  <c r="D1265" i="3" s="1"/>
  <c r="D1266" i="3" s="1"/>
  <c r="D1267" i="3" s="1"/>
  <c r="D1268" i="3" s="1"/>
  <c r="D1269" i="3" s="1"/>
  <c r="D1270" i="3" s="1"/>
  <c r="D1271" i="3" s="1"/>
  <c r="D1272" i="3" s="1"/>
  <c r="D1273" i="3" s="1"/>
  <c r="D1274" i="3" s="1"/>
  <c r="D1275" i="3" s="1"/>
  <c r="D1276" i="3" s="1"/>
  <c r="D1277" i="3" s="1"/>
  <c r="D1278" i="3" s="1"/>
  <c r="D1279" i="3" s="1"/>
  <c r="D1280" i="3" s="1"/>
  <c r="D1281" i="3" s="1"/>
  <c r="D1282" i="3" s="1"/>
  <c r="D1283" i="3" s="1"/>
  <c r="D1284" i="3" s="1"/>
  <c r="D1285" i="3" s="1"/>
  <c r="D1286" i="3" s="1"/>
  <c r="D1287" i="3" s="1"/>
  <c r="D1288" i="3" s="1"/>
  <c r="D1289" i="3" s="1"/>
  <c r="D1290" i="3" s="1"/>
  <c r="D1291" i="3" s="1"/>
  <c r="D1292" i="3" s="1"/>
  <c r="D1293" i="3" s="1"/>
  <c r="D1294" i="3" s="1"/>
  <c r="D1295" i="3" s="1"/>
  <c r="D1296" i="3" s="1"/>
  <c r="D1297" i="3" s="1"/>
  <c r="D1298" i="3" s="1"/>
  <c r="D1299" i="3" s="1"/>
  <c r="D1300" i="3" s="1"/>
  <c r="D1301" i="3" s="1"/>
  <c r="D1302" i="3" s="1"/>
  <c r="D1303" i="3" s="1"/>
  <c r="D1304" i="3" s="1"/>
  <c r="D1305" i="3" s="1"/>
  <c r="D1306" i="3" s="1"/>
  <c r="D1307" i="3" s="1"/>
  <c r="D1308" i="3" s="1"/>
  <c r="D1309" i="3" s="1"/>
  <c r="D1310" i="3" s="1"/>
  <c r="D1311" i="3" s="1"/>
  <c r="D1312" i="3" s="1"/>
  <c r="D1313" i="3" s="1"/>
  <c r="D1314" i="3" s="1"/>
  <c r="D1315" i="3" s="1"/>
  <c r="D1316" i="3" s="1"/>
  <c r="D1317" i="3" s="1"/>
  <c r="D1318" i="3" s="1"/>
  <c r="D1319" i="3" s="1"/>
  <c r="D1320" i="3" s="1"/>
  <c r="D1321" i="3" s="1"/>
  <c r="D1322" i="3" s="1"/>
  <c r="D1323" i="3" s="1"/>
  <c r="D1324" i="3" s="1"/>
  <c r="D1325" i="3" s="1"/>
  <c r="D1326" i="3" s="1"/>
  <c r="D1327" i="3" s="1"/>
  <c r="D1328" i="3" s="1"/>
  <c r="D1329" i="3" s="1"/>
  <c r="D1330" i="3" s="1"/>
  <c r="D1331" i="3" s="1"/>
  <c r="D1332" i="3" s="1"/>
  <c r="D1333" i="3" s="1"/>
  <c r="D1334" i="3" s="1"/>
  <c r="D1335" i="3" s="1"/>
  <c r="D1336" i="3" s="1"/>
  <c r="D1337" i="3" s="1"/>
  <c r="D1338" i="3" s="1"/>
  <c r="D1339" i="3" s="1"/>
  <c r="D1340" i="3" s="1"/>
  <c r="D1341" i="3" s="1"/>
  <c r="D1342" i="3" s="1"/>
  <c r="D1343" i="3" s="1"/>
  <c r="D1344" i="3" s="1"/>
  <c r="D1345" i="3" s="1"/>
  <c r="D1346" i="3" s="1"/>
  <c r="D1347" i="3" s="1"/>
  <c r="D1348" i="3" s="1"/>
  <c r="D1349" i="3" s="1"/>
  <c r="D1350" i="3" s="1"/>
  <c r="D1351" i="3" s="1"/>
  <c r="D1352" i="3" s="1"/>
  <c r="D1353" i="3" s="1"/>
  <c r="D1354" i="3" s="1"/>
  <c r="D1355" i="3" s="1"/>
  <c r="D1356" i="3" s="1"/>
  <c r="D1357" i="3" s="1"/>
  <c r="D1358" i="3" s="1"/>
  <c r="D1359" i="3" s="1"/>
  <c r="D1360" i="3" s="1"/>
  <c r="D1361" i="3" s="1"/>
  <c r="D1362" i="3" s="1"/>
  <c r="D1363" i="3" s="1"/>
  <c r="D1364" i="3" s="1"/>
  <c r="D1365" i="3" s="1"/>
  <c r="D1366" i="3" s="1"/>
  <c r="D1367" i="3" s="1"/>
  <c r="D1368" i="3" s="1"/>
  <c r="D1369" i="3" s="1"/>
  <c r="D1370" i="3" s="1"/>
  <c r="D1371" i="3" s="1"/>
  <c r="D1372" i="3" s="1"/>
  <c r="D1373" i="3" s="1"/>
  <c r="D1374" i="3" s="1"/>
  <c r="D1375" i="3" s="1"/>
  <c r="D1376" i="3" s="1"/>
  <c r="D1377" i="3" s="1"/>
  <c r="D1378" i="3" s="1"/>
  <c r="D1379" i="3" s="1"/>
  <c r="D1380" i="3" s="1"/>
  <c r="D1381" i="3" s="1"/>
  <c r="D1382" i="3" s="1"/>
  <c r="D1383" i="3" s="1"/>
  <c r="D1384" i="3" s="1"/>
  <c r="D1385" i="3" s="1"/>
  <c r="D1386" i="3" s="1"/>
  <c r="D1387" i="3" s="1"/>
  <c r="D1388" i="3" s="1"/>
  <c r="D1389" i="3" s="1"/>
  <c r="D1390" i="3" s="1"/>
  <c r="D1391" i="3" s="1"/>
  <c r="D1392" i="3" s="1"/>
  <c r="D1393" i="3" s="1"/>
  <c r="D1394" i="3" s="1"/>
  <c r="D1395" i="3" s="1"/>
  <c r="D1396" i="3" s="1"/>
  <c r="D1397" i="3" s="1"/>
  <c r="D1398" i="3" s="1"/>
  <c r="D1399" i="3" s="1"/>
  <c r="D1400" i="3" s="1"/>
  <c r="D1401" i="3" s="1"/>
  <c r="D1402" i="3" s="1"/>
  <c r="D1403" i="3" s="1"/>
  <c r="D1404" i="3" s="1"/>
  <c r="D1405" i="3" s="1"/>
  <c r="D1406" i="3" s="1"/>
  <c r="D1407" i="3" s="1"/>
  <c r="D1408" i="3" s="1"/>
  <c r="D1409" i="3" s="1"/>
  <c r="D1410" i="3" s="1"/>
  <c r="D1411" i="3" s="1"/>
  <c r="D1412" i="3" s="1"/>
  <c r="D1413" i="3" s="1"/>
  <c r="D1414" i="3" s="1"/>
  <c r="D1415" i="3" s="1"/>
  <c r="D1416" i="3" s="1"/>
  <c r="D1417" i="3" s="1"/>
  <c r="D1418" i="3" s="1"/>
  <c r="D1419" i="3" s="1"/>
  <c r="D1420" i="3" s="1"/>
  <c r="D1421" i="3" s="1"/>
  <c r="D1422" i="3" s="1"/>
  <c r="D1423" i="3" s="1"/>
  <c r="D1424" i="3" s="1"/>
  <c r="D1425" i="3" s="1"/>
  <c r="D1426" i="3" s="1"/>
  <c r="D1427" i="3" s="1"/>
  <c r="D1428" i="3" s="1"/>
  <c r="D1429" i="3" s="1"/>
  <c r="D1430" i="3" s="1"/>
  <c r="D1431" i="3" s="1"/>
  <c r="D1432" i="3" s="1"/>
  <c r="D1433" i="3" s="1"/>
  <c r="D1434" i="3" s="1"/>
  <c r="D1435" i="3" s="1"/>
  <c r="D1436" i="3" s="1"/>
  <c r="D1437" i="3" s="1"/>
  <c r="D1438" i="3" s="1"/>
  <c r="D1439" i="3" s="1"/>
  <c r="D1440" i="3" s="1"/>
  <c r="D1441" i="3" s="1"/>
  <c r="D1442" i="3" s="1"/>
  <c r="D1443" i="3" s="1"/>
  <c r="D1444" i="3" s="1"/>
  <c r="D1445" i="3" s="1"/>
  <c r="D1446" i="3" s="1"/>
  <c r="D1447" i="3" s="1"/>
  <c r="D1448" i="3" s="1"/>
  <c r="D1449" i="3" s="1"/>
  <c r="D1450" i="3" s="1"/>
  <c r="D1451" i="3" s="1"/>
  <c r="D1452" i="3" s="1"/>
  <c r="D1453" i="3" s="1"/>
  <c r="D1454" i="3" s="1"/>
  <c r="D1455" i="3" s="1"/>
  <c r="D1456" i="3" s="1"/>
  <c r="D1457" i="3" s="1"/>
  <c r="D1458" i="3" s="1"/>
  <c r="D1459" i="3" s="1"/>
  <c r="D1460" i="3" s="1"/>
  <c r="D1461" i="3" s="1"/>
  <c r="D1462" i="3" s="1"/>
  <c r="D1463" i="3" s="1"/>
  <c r="D1464" i="3" s="1"/>
  <c r="D1465" i="3" s="1"/>
  <c r="D1466" i="3" s="1"/>
  <c r="D1467" i="3" s="1"/>
  <c r="D1468" i="3" s="1"/>
  <c r="D1469" i="3" s="1"/>
  <c r="D1470" i="3" s="1"/>
  <c r="D1471" i="3" s="1"/>
  <c r="D1472" i="3" s="1"/>
  <c r="D1473" i="3" s="1"/>
  <c r="D1474" i="3" s="1"/>
  <c r="D1475" i="3" s="1"/>
  <c r="D1476" i="3" s="1"/>
  <c r="D1477" i="3" s="1"/>
  <c r="D1478" i="3" s="1"/>
  <c r="D1479" i="3" s="1"/>
  <c r="D1480" i="3" s="1"/>
  <c r="D1481" i="3" s="1"/>
  <c r="D1482" i="3" s="1"/>
  <c r="D1483" i="3" s="1"/>
  <c r="D1484" i="3" s="1"/>
  <c r="D1485" i="3" s="1"/>
  <c r="D1486" i="3" s="1"/>
  <c r="D1487" i="3" s="1"/>
  <c r="D1488" i="3" s="1"/>
  <c r="D1489" i="3" s="1"/>
  <c r="D1490" i="3" s="1"/>
  <c r="D1491" i="3" s="1"/>
  <c r="D1492" i="3" s="1"/>
  <c r="D1493" i="3" s="1"/>
  <c r="D1494" i="3" s="1"/>
  <c r="D1495" i="3" s="1"/>
  <c r="D1496" i="3" s="1"/>
  <c r="D1497" i="3" s="1"/>
  <c r="D1498" i="3" s="1"/>
  <c r="D1499" i="3" s="1"/>
  <c r="D1500" i="3" s="1"/>
  <c r="D1501" i="3" s="1"/>
  <c r="D1502" i="3" s="1"/>
  <c r="D1503" i="3" s="1"/>
  <c r="D1504" i="3" s="1"/>
  <c r="D1505" i="3" s="1"/>
  <c r="D1506" i="3" s="1"/>
  <c r="D1507" i="3" s="1"/>
  <c r="D1508" i="3" s="1"/>
  <c r="D1509" i="3" s="1"/>
  <c r="D1510" i="3" s="1"/>
  <c r="D1511" i="3" s="1"/>
  <c r="D1512" i="3" s="1"/>
  <c r="D1513" i="3" s="1"/>
  <c r="D1514" i="3" s="1"/>
  <c r="D1515" i="3" s="1"/>
  <c r="D1516" i="3" s="1"/>
  <c r="D1517" i="3" s="1"/>
  <c r="D1518" i="3" s="1"/>
  <c r="D1519" i="3" s="1"/>
  <c r="D1520" i="3" s="1"/>
  <c r="D1521" i="3" s="1"/>
  <c r="D1522" i="3" s="1"/>
  <c r="D1523" i="3" s="1"/>
  <c r="D1524" i="3" s="1"/>
  <c r="D1525" i="3" s="1"/>
  <c r="D1526" i="3" s="1"/>
  <c r="D1527" i="3" s="1"/>
  <c r="D1528" i="3" s="1"/>
  <c r="D1529" i="3" s="1"/>
  <c r="D1530" i="3" s="1"/>
  <c r="D1531" i="3" s="1"/>
  <c r="D1532" i="3" s="1"/>
  <c r="D1533" i="3" s="1"/>
  <c r="D1534" i="3" s="1"/>
  <c r="D1535" i="3" s="1"/>
  <c r="D1536" i="3" s="1"/>
  <c r="D1537" i="3" s="1"/>
  <c r="D1538" i="3" s="1"/>
  <c r="D1539" i="3" s="1"/>
  <c r="D1540" i="3" s="1"/>
  <c r="D1541" i="3" s="1"/>
  <c r="D1542" i="3" s="1"/>
  <c r="D1543" i="3" s="1"/>
  <c r="D1544" i="3" s="1"/>
  <c r="D1545" i="3" s="1"/>
  <c r="D1546" i="3" s="1"/>
  <c r="D1547" i="3" s="1"/>
  <c r="D1548" i="3" s="1"/>
  <c r="D1549" i="3" s="1"/>
  <c r="D1550" i="3" s="1"/>
  <c r="D1551" i="3" s="1"/>
  <c r="D1552" i="3" s="1"/>
  <c r="D1553" i="3" s="1"/>
  <c r="D1554" i="3" s="1"/>
  <c r="D1555" i="3" s="1"/>
  <c r="D1556" i="3" s="1"/>
  <c r="D1557" i="3" s="1"/>
  <c r="D1558" i="3" s="1"/>
  <c r="D1559" i="3" s="1"/>
  <c r="D1560" i="3" s="1"/>
  <c r="D1561" i="3" s="1"/>
  <c r="D1562" i="3" s="1"/>
  <c r="D1563" i="3" s="1"/>
  <c r="D1564" i="3" s="1"/>
  <c r="D1565" i="3" s="1"/>
  <c r="D1566" i="3" s="1"/>
  <c r="D1567" i="3" s="1"/>
  <c r="D1568" i="3" s="1"/>
  <c r="D1569" i="3" s="1"/>
  <c r="D1570" i="3" s="1"/>
  <c r="D1571" i="3" s="1"/>
  <c r="D1572" i="3" s="1"/>
  <c r="D1573" i="3" s="1"/>
  <c r="D1574" i="3" s="1"/>
  <c r="D1575" i="3" s="1"/>
  <c r="D1576" i="3" s="1"/>
  <c r="D1577" i="3" s="1"/>
  <c r="D1578" i="3" s="1"/>
  <c r="D1579" i="3" s="1"/>
  <c r="D1580" i="3" s="1"/>
  <c r="D1581" i="3" s="1"/>
  <c r="D1582" i="3" s="1"/>
  <c r="D1583" i="3" s="1"/>
  <c r="D1584" i="3" s="1"/>
  <c r="D1585" i="3" s="1"/>
  <c r="D1586" i="3" s="1"/>
  <c r="D1587" i="3" s="1"/>
  <c r="D1588" i="3" s="1"/>
  <c r="D1589" i="3" s="1"/>
  <c r="D1590" i="3" s="1"/>
  <c r="D1591" i="3" s="1"/>
  <c r="D1592" i="3" s="1"/>
  <c r="D1593" i="3" s="1"/>
  <c r="D1594" i="3" s="1"/>
  <c r="D1595" i="3" s="1"/>
  <c r="D1596" i="3" s="1"/>
  <c r="D1597" i="3" s="1"/>
  <c r="D1598" i="3" s="1"/>
  <c r="D1599" i="3" s="1"/>
  <c r="D1600" i="3" s="1"/>
  <c r="D1601" i="3" s="1"/>
  <c r="D1602" i="3" s="1"/>
  <c r="D1603" i="3" s="1"/>
  <c r="D1604" i="3" s="1"/>
  <c r="D1605" i="3" s="1"/>
  <c r="D1606" i="3" s="1"/>
  <c r="D1607" i="3" s="1"/>
  <c r="D1608" i="3" s="1"/>
  <c r="D1609" i="3" s="1"/>
  <c r="D1610" i="3" s="1"/>
  <c r="D1611" i="3" s="1"/>
  <c r="D1612" i="3" s="1"/>
  <c r="D1613" i="3" s="1"/>
  <c r="D1614" i="3" s="1"/>
  <c r="D1615" i="3" s="1"/>
  <c r="D1616" i="3" s="1"/>
  <c r="D1617" i="3" s="1"/>
  <c r="D1618" i="3" s="1"/>
  <c r="D1619" i="3" s="1"/>
  <c r="D1620" i="3" s="1"/>
  <c r="D1621" i="3" s="1"/>
  <c r="D1622" i="3" s="1"/>
  <c r="D1623" i="3" s="1"/>
  <c r="D1624" i="3" s="1"/>
  <c r="D1625" i="3" s="1"/>
  <c r="D1626" i="3" s="1"/>
  <c r="D1627" i="3" s="1"/>
  <c r="D1628" i="3" s="1"/>
  <c r="D1629" i="3" s="1"/>
  <c r="D1630" i="3" s="1"/>
  <c r="D1631" i="3" s="1"/>
  <c r="D1632" i="3" s="1"/>
  <c r="D1633" i="3" s="1"/>
  <c r="D1634" i="3" s="1"/>
  <c r="D1635" i="3" s="1"/>
  <c r="D1636" i="3" s="1"/>
  <c r="D1637" i="3" s="1"/>
  <c r="D1638" i="3" s="1"/>
  <c r="D1639" i="3" s="1"/>
  <c r="D1640" i="3" s="1"/>
  <c r="D1641" i="3" s="1"/>
  <c r="D1642" i="3" s="1"/>
  <c r="D1643" i="3" s="1"/>
  <c r="D1644" i="3" s="1"/>
  <c r="D1645" i="3" s="1"/>
  <c r="D1646" i="3" s="1"/>
  <c r="D1647" i="3" s="1"/>
  <c r="D1648" i="3" s="1"/>
  <c r="D1649" i="3" s="1"/>
  <c r="D1650" i="3" s="1"/>
  <c r="D1651" i="3" s="1"/>
  <c r="D1652" i="3" s="1"/>
  <c r="D1653" i="3" s="1"/>
  <c r="D1654" i="3" s="1"/>
  <c r="D1655" i="3" s="1"/>
  <c r="D1656" i="3" s="1"/>
  <c r="D1657" i="3" s="1"/>
  <c r="D1658" i="3" s="1"/>
  <c r="D1659" i="3" s="1"/>
  <c r="D1660" i="3" s="1"/>
  <c r="D1661" i="3" s="1"/>
  <c r="D1662" i="3" s="1"/>
  <c r="D1663" i="3" s="1"/>
  <c r="D1664" i="3" s="1"/>
  <c r="D1665" i="3" s="1"/>
  <c r="D1666" i="3" s="1"/>
  <c r="D1667" i="3" s="1"/>
  <c r="D1668" i="3" s="1"/>
  <c r="D1669" i="3" s="1"/>
  <c r="D1670" i="3" s="1"/>
  <c r="D1671" i="3" s="1"/>
  <c r="D1672" i="3" s="1"/>
  <c r="D1673" i="3" s="1"/>
  <c r="D1674" i="3" s="1"/>
  <c r="D1675" i="3" s="1"/>
  <c r="D1676" i="3" s="1"/>
  <c r="D1677" i="3" s="1"/>
  <c r="D1678" i="3" s="1"/>
  <c r="D1679" i="3" s="1"/>
  <c r="D1680" i="3" s="1"/>
  <c r="D1681" i="3" s="1"/>
  <c r="D1682" i="3" s="1"/>
  <c r="D1683" i="3" s="1"/>
  <c r="D1684" i="3" s="1"/>
  <c r="D1685" i="3" s="1"/>
  <c r="D1686" i="3" s="1"/>
  <c r="D1687" i="3" s="1"/>
  <c r="D1688" i="3" s="1"/>
  <c r="D1689" i="3" s="1"/>
  <c r="D1690" i="3" s="1"/>
  <c r="D1691" i="3" s="1"/>
  <c r="D1692" i="3" s="1"/>
  <c r="D1693" i="3" s="1"/>
  <c r="D1694" i="3" s="1"/>
  <c r="D1695" i="3" s="1"/>
  <c r="D1696" i="3" s="1"/>
  <c r="D1697" i="3" s="1"/>
  <c r="D1698" i="3" s="1"/>
  <c r="D1699" i="3" s="1"/>
  <c r="D1700" i="3" s="1"/>
  <c r="D1701" i="3" s="1"/>
  <c r="D1702" i="3" s="1"/>
  <c r="D1703" i="3" s="1"/>
  <c r="D1704" i="3" s="1"/>
  <c r="D1705" i="3" s="1"/>
  <c r="D1706" i="3" s="1"/>
  <c r="D1707" i="3" s="1"/>
  <c r="D1708" i="3" s="1"/>
  <c r="D1709" i="3" s="1"/>
  <c r="D1710" i="3" s="1"/>
  <c r="D1711" i="3" s="1"/>
  <c r="D1712" i="3" s="1"/>
  <c r="D1713" i="3" s="1"/>
  <c r="D1714" i="3" s="1"/>
  <c r="D1715" i="3" s="1"/>
  <c r="D1716" i="3" s="1"/>
  <c r="D1717" i="3" s="1"/>
  <c r="D1718" i="3" s="1"/>
  <c r="D1719" i="3" s="1"/>
  <c r="D1720" i="3" s="1"/>
  <c r="D1721" i="3" s="1"/>
  <c r="D1722" i="3" s="1"/>
  <c r="D1723" i="3" s="1"/>
  <c r="D1724" i="3" s="1"/>
  <c r="D1725" i="3" s="1"/>
  <c r="D1726" i="3" s="1"/>
  <c r="D1727" i="3" s="1"/>
  <c r="D1728" i="3" s="1"/>
  <c r="D1729" i="3" s="1"/>
  <c r="D1730" i="3" s="1"/>
  <c r="D1731" i="3" s="1"/>
  <c r="D1732" i="3" s="1"/>
  <c r="D1733" i="3" s="1"/>
  <c r="D1734" i="3" s="1"/>
  <c r="D1735" i="3" s="1"/>
  <c r="D1736" i="3" s="1"/>
  <c r="D1737" i="3" s="1"/>
  <c r="D1738" i="3" s="1"/>
  <c r="D1739" i="3" s="1"/>
  <c r="D1740" i="3" s="1"/>
  <c r="D1741" i="3" s="1"/>
  <c r="D1742" i="3" s="1"/>
  <c r="D1743" i="3" s="1"/>
  <c r="D1744" i="3" s="1"/>
  <c r="D1745" i="3" s="1"/>
  <c r="D1746" i="3" s="1"/>
  <c r="D1747" i="3" s="1"/>
  <c r="D1748" i="3" s="1"/>
  <c r="D1749" i="3" s="1"/>
  <c r="D1750" i="3" s="1"/>
  <c r="D1751" i="3" s="1"/>
  <c r="D1752" i="3" s="1"/>
  <c r="D1753" i="3" s="1"/>
  <c r="D1754" i="3" s="1"/>
  <c r="D1755" i="3" s="1"/>
  <c r="D1756" i="3" s="1"/>
  <c r="D1757" i="3" s="1"/>
  <c r="D1758" i="3" s="1"/>
  <c r="D1759" i="3" s="1"/>
  <c r="D1760" i="3" s="1"/>
  <c r="D1761" i="3" s="1"/>
  <c r="D1762" i="3" s="1"/>
  <c r="D1763" i="3" s="1"/>
  <c r="D1764" i="3" s="1"/>
  <c r="D1765" i="3" s="1"/>
  <c r="D1766" i="3" s="1"/>
  <c r="D1767" i="3" s="1"/>
  <c r="D1768" i="3" s="1"/>
  <c r="D1769" i="3" s="1"/>
  <c r="D1770" i="3" s="1"/>
  <c r="D1771" i="3" s="1"/>
  <c r="D1772" i="3" s="1"/>
  <c r="D1773" i="3" s="1"/>
  <c r="D1774" i="3" s="1"/>
  <c r="D1775" i="3" s="1"/>
  <c r="D1776" i="3" s="1"/>
  <c r="D1777" i="3" s="1"/>
  <c r="D1778" i="3" s="1"/>
  <c r="D1779" i="3" s="1"/>
  <c r="D1780" i="3" s="1"/>
  <c r="D1781" i="3" s="1"/>
  <c r="D1782" i="3" s="1"/>
  <c r="D1783" i="3" s="1"/>
  <c r="D1784" i="3" s="1"/>
  <c r="D1785" i="3" s="1"/>
  <c r="D1786" i="3" s="1"/>
  <c r="D1787" i="3" s="1"/>
  <c r="D1788" i="3" s="1"/>
  <c r="D1789" i="3" s="1"/>
  <c r="D1790" i="3" s="1"/>
  <c r="D1791" i="3" s="1"/>
  <c r="D1792" i="3" s="1"/>
  <c r="D1793" i="3" s="1"/>
  <c r="D1794" i="3" s="1"/>
  <c r="D1795" i="3" s="1"/>
  <c r="D1796" i="3" s="1"/>
  <c r="D1797" i="3" s="1"/>
  <c r="D1798" i="3" s="1"/>
  <c r="D1799" i="3" s="1"/>
  <c r="D1800" i="3" s="1"/>
  <c r="D1801" i="3" s="1"/>
  <c r="D1802" i="3" s="1"/>
  <c r="D1803" i="3" s="1"/>
  <c r="D1804" i="3" s="1"/>
  <c r="D1805" i="3" s="1"/>
  <c r="D1806" i="3" s="1"/>
  <c r="D1807" i="3" s="1"/>
  <c r="D1808" i="3" s="1"/>
  <c r="D1809" i="3" s="1"/>
  <c r="D1810" i="3" s="1"/>
  <c r="D1811" i="3" s="1"/>
  <c r="D1812" i="3" s="1"/>
  <c r="D1813" i="3" s="1"/>
  <c r="D1814" i="3" s="1"/>
  <c r="D1815" i="3" s="1"/>
  <c r="D1816" i="3" s="1"/>
  <c r="D1817" i="3" s="1"/>
  <c r="D1818" i="3" s="1"/>
  <c r="D1819" i="3" s="1"/>
  <c r="D1820" i="3" s="1"/>
  <c r="D1821" i="3" s="1"/>
  <c r="D1822" i="3" s="1"/>
  <c r="D1823" i="3" s="1"/>
  <c r="D1824" i="3" s="1"/>
  <c r="D1825" i="3" s="1"/>
  <c r="D1826" i="3" s="1"/>
  <c r="D1827" i="3" s="1"/>
  <c r="D1828" i="3" s="1"/>
  <c r="D1829" i="3" s="1"/>
  <c r="D1830" i="3" s="1"/>
  <c r="D1831" i="3" s="1"/>
  <c r="D1832" i="3" s="1"/>
  <c r="D1833" i="3" s="1"/>
  <c r="D1834" i="3" s="1"/>
  <c r="D1835" i="3" s="1"/>
  <c r="D1836" i="3" s="1"/>
  <c r="D1837" i="3" s="1"/>
  <c r="D1838" i="3" s="1"/>
  <c r="D1839" i="3" s="1"/>
  <c r="D1840" i="3" s="1"/>
  <c r="D1841" i="3" s="1"/>
  <c r="D1842" i="3" s="1"/>
  <c r="D1843" i="3" s="1"/>
  <c r="D1844" i="3" s="1"/>
  <c r="D1845" i="3" s="1"/>
  <c r="D1846" i="3" s="1"/>
  <c r="D1847" i="3" s="1"/>
  <c r="D1848" i="3" s="1"/>
  <c r="D1849" i="3" s="1"/>
  <c r="D1850" i="3" s="1"/>
  <c r="D1851" i="3" s="1"/>
  <c r="D1852" i="3" s="1"/>
  <c r="D1853" i="3" s="1"/>
  <c r="D1854" i="3" s="1"/>
  <c r="D1855" i="3" s="1"/>
  <c r="D1856" i="3" s="1"/>
  <c r="D1857" i="3" s="1"/>
  <c r="D1858" i="3" s="1"/>
  <c r="D1859" i="3" s="1"/>
  <c r="D1860" i="3" s="1"/>
  <c r="D1861" i="3" s="1"/>
  <c r="D1862" i="3" s="1"/>
  <c r="D1863" i="3" s="1"/>
  <c r="D1864" i="3" s="1"/>
  <c r="D1865" i="3" s="1"/>
  <c r="D1866" i="3" s="1"/>
  <c r="D1867" i="3" s="1"/>
  <c r="D1868" i="3" s="1"/>
  <c r="D1869" i="3" s="1"/>
  <c r="D1870" i="3" s="1"/>
  <c r="D1871" i="3" s="1"/>
  <c r="D1872" i="3" s="1"/>
  <c r="D1873" i="3" s="1"/>
  <c r="D1874" i="3" s="1"/>
  <c r="D1875" i="3" s="1"/>
  <c r="D1876" i="3" s="1"/>
  <c r="D1877" i="3" s="1"/>
  <c r="D1878" i="3" s="1"/>
  <c r="D1879" i="3" s="1"/>
  <c r="D1880" i="3" s="1"/>
  <c r="D1881" i="3" s="1"/>
  <c r="D1882" i="3" s="1"/>
  <c r="D1883" i="3" s="1"/>
  <c r="D1884" i="3" s="1"/>
  <c r="D1885" i="3" s="1"/>
  <c r="D1886" i="3" s="1"/>
  <c r="D1887" i="3" s="1"/>
  <c r="D1888" i="3" s="1"/>
  <c r="D1889" i="3" s="1"/>
  <c r="D1890" i="3" s="1"/>
  <c r="D1891" i="3" s="1"/>
  <c r="D1892" i="3" s="1"/>
  <c r="D1893" i="3" s="1"/>
  <c r="D1894" i="3" s="1"/>
  <c r="D1895" i="3" s="1"/>
  <c r="D1896" i="3" s="1"/>
  <c r="D1897" i="3" s="1"/>
  <c r="D1898" i="3" s="1"/>
  <c r="D1899" i="3" s="1"/>
  <c r="D1900" i="3" s="1"/>
  <c r="D1901" i="3" s="1"/>
  <c r="D1902" i="3" s="1"/>
  <c r="D1903" i="3" s="1"/>
  <c r="D1904" i="3" s="1"/>
  <c r="D1905" i="3" s="1"/>
  <c r="D1906" i="3" s="1"/>
  <c r="D1907" i="3" s="1"/>
  <c r="D1908" i="3" s="1"/>
  <c r="D1909" i="3" s="1"/>
  <c r="D1910" i="3" s="1"/>
  <c r="D1911" i="3" s="1"/>
  <c r="D1912" i="3" s="1"/>
  <c r="D1913" i="3" s="1"/>
  <c r="D1914" i="3" s="1"/>
  <c r="D1915" i="3" s="1"/>
  <c r="D1916" i="3" s="1"/>
  <c r="D1917" i="3" s="1"/>
  <c r="D1918" i="3" s="1"/>
  <c r="D1919" i="3" s="1"/>
  <c r="D1920" i="3" s="1"/>
  <c r="D1921" i="3" s="1"/>
  <c r="D1922" i="3" s="1"/>
  <c r="D1923" i="3" s="1"/>
  <c r="D1924" i="3" s="1"/>
  <c r="D1925" i="3" s="1"/>
  <c r="D1926" i="3" s="1"/>
  <c r="D1927" i="3" s="1"/>
  <c r="D1928" i="3" s="1"/>
  <c r="D1929" i="3" s="1"/>
  <c r="D1930" i="3" s="1"/>
  <c r="D1931" i="3" s="1"/>
  <c r="D1932" i="3" s="1"/>
  <c r="D1933" i="3" s="1"/>
  <c r="D1934" i="3" s="1"/>
  <c r="D1935" i="3" s="1"/>
  <c r="D1936" i="3" s="1"/>
  <c r="D1937" i="3" s="1"/>
  <c r="D1938" i="3" s="1"/>
  <c r="D1939" i="3" s="1"/>
  <c r="D1940" i="3" s="1"/>
  <c r="D1941" i="3" s="1"/>
  <c r="D1942" i="3" s="1"/>
  <c r="D1943" i="3" s="1"/>
  <c r="D1944" i="3" s="1"/>
  <c r="D1945" i="3" s="1"/>
  <c r="D1946" i="3" s="1"/>
  <c r="D1947" i="3" s="1"/>
  <c r="D1948" i="3" s="1"/>
  <c r="D1949" i="3" s="1"/>
  <c r="D1950" i="3" s="1"/>
  <c r="D1951" i="3" s="1"/>
  <c r="D1952" i="3" s="1"/>
  <c r="D1953" i="3" s="1"/>
  <c r="D1954" i="3" s="1"/>
  <c r="D1955" i="3" s="1"/>
  <c r="D1956" i="3" s="1"/>
  <c r="D1957" i="3" s="1"/>
  <c r="D1958" i="3" s="1"/>
  <c r="D1959" i="3" s="1"/>
  <c r="D1960" i="3" s="1"/>
  <c r="D1961" i="3" s="1"/>
  <c r="D1962" i="3" s="1"/>
  <c r="D1963" i="3" s="1"/>
  <c r="D1964" i="3" s="1"/>
  <c r="D1965" i="3" s="1"/>
  <c r="D1966" i="3" s="1"/>
  <c r="D1967" i="3" s="1"/>
  <c r="D1968" i="3" s="1"/>
  <c r="D1969" i="3" s="1"/>
  <c r="D1970" i="3" s="1"/>
  <c r="D1971" i="3" s="1"/>
  <c r="D1972" i="3" s="1"/>
  <c r="D1973" i="3" s="1"/>
  <c r="D1974" i="3" s="1"/>
  <c r="D1975" i="3" s="1"/>
  <c r="D1976" i="3" s="1"/>
  <c r="D1977" i="3" s="1"/>
  <c r="D1978" i="3" s="1"/>
  <c r="D1979" i="3" s="1"/>
  <c r="D1980" i="3" s="1"/>
  <c r="D1981" i="3" s="1"/>
  <c r="D1982" i="3" s="1"/>
  <c r="D1983" i="3" s="1"/>
  <c r="D1984" i="3" s="1"/>
  <c r="D1985" i="3" s="1"/>
  <c r="D1986" i="3" s="1"/>
  <c r="D1987" i="3" s="1"/>
  <c r="D1988" i="3" s="1"/>
  <c r="D1989" i="3" s="1"/>
  <c r="D1990" i="3" s="1"/>
  <c r="D1991" i="3" s="1"/>
  <c r="D1992" i="3" s="1"/>
  <c r="D1993" i="3" s="1"/>
  <c r="D1994" i="3" s="1"/>
  <c r="D1995" i="3" s="1"/>
  <c r="D1996" i="3" s="1"/>
  <c r="D1997" i="3" s="1"/>
  <c r="D1998" i="3" s="1"/>
  <c r="D1999" i="3" s="1"/>
  <c r="D2000" i="3" s="1"/>
  <c r="D2001" i="3" s="1"/>
  <c r="D2002" i="3" s="1"/>
  <c r="D2003" i="3" s="1"/>
  <c r="D2004" i="3" s="1"/>
  <c r="D2005" i="3" s="1"/>
  <c r="D2006" i="3" s="1"/>
  <c r="D2007" i="3" s="1"/>
  <c r="D2008" i="3" s="1"/>
  <c r="D2009" i="3" s="1"/>
  <c r="D2010" i="3" s="1"/>
  <c r="D2011" i="3" s="1"/>
  <c r="D2012" i="3" s="1"/>
  <c r="D2013" i="3" s="1"/>
  <c r="D2014" i="3" s="1"/>
  <c r="D2015" i="3" s="1"/>
  <c r="D2016" i="3" s="1"/>
  <c r="D2017" i="3" s="1"/>
  <c r="D2018" i="3" s="1"/>
  <c r="D2019" i="3" s="1"/>
  <c r="D2020" i="3" s="1"/>
  <c r="D2021" i="3" s="1"/>
  <c r="D2022" i="3" s="1"/>
  <c r="D2023" i="3" s="1"/>
  <c r="D2024" i="3" s="1"/>
  <c r="D2025" i="3" s="1"/>
  <c r="D2026" i="3" s="1"/>
  <c r="D2027" i="3" s="1"/>
  <c r="D2028" i="3" s="1"/>
  <c r="D2029" i="3" s="1"/>
  <c r="D2030" i="3" s="1"/>
  <c r="D2031" i="3" s="1"/>
  <c r="D2032" i="3" s="1"/>
  <c r="D2033" i="3" s="1"/>
  <c r="D2034" i="3" s="1"/>
  <c r="D2035" i="3" s="1"/>
  <c r="D2036" i="3" s="1"/>
  <c r="D2037" i="3" s="1"/>
  <c r="D2038" i="3" s="1"/>
  <c r="D2039" i="3" s="1"/>
  <c r="D2040" i="3" s="1"/>
  <c r="D2041" i="3" s="1"/>
  <c r="D2042" i="3" s="1"/>
  <c r="D2043" i="3" s="1"/>
  <c r="D2044" i="3" s="1"/>
  <c r="D2045" i="3" s="1"/>
  <c r="D2046" i="3" s="1"/>
  <c r="D2047" i="3" s="1"/>
  <c r="D2048" i="3" s="1"/>
  <c r="D2049" i="3" s="1"/>
  <c r="D2050" i="3" s="1"/>
  <c r="D2051" i="3" s="1"/>
  <c r="D2052" i="3" s="1"/>
  <c r="D2053" i="3" s="1"/>
  <c r="D2054" i="3" s="1"/>
  <c r="D2055" i="3" s="1"/>
  <c r="D2056" i="3" s="1"/>
  <c r="D2057" i="3" s="1"/>
  <c r="D2058" i="3" s="1"/>
  <c r="D2059" i="3" s="1"/>
  <c r="D2060" i="3" s="1"/>
  <c r="D2061" i="3" s="1"/>
  <c r="D2062" i="3" s="1"/>
  <c r="D2063" i="3" s="1"/>
  <c r="D2064" i="3" s="1"/>
  <c r="D2065" i="3" s="1"/>
  <c r="D2066" i="3" s="1"/>
  <c r="D2067" i="3" s="1"/>
  <c r="D2068" i="3" s="1"/>
  <c r="D2069" i="3" s="1"/>
  <c r="D2070" i="3" s="1"/>
  <c r="D2071" i="3" s="1"/>
  <c r="D2072" i="3" s="1"/>
  <c r="D2073" i="3" s="1"/>
  <c r="D2074" i="3" s="1"/>
  <c r="D2075" i="3" s="1"/>
  <c r="D2076" i="3" s="1"/>
  <c r="D2077" i="3" s="1"/>
  <c r="D2078" i="3" s="1"/>
  <c r="D2079" i="3" s="1"/>
  <c r="D2080" i="3" s="1"/>
  <c r="D2081" i="3" s="1"/>
  <c r="D2082" i="3" s="1"/>
  <c r="D2083" i="3" s="1"/>
  <c r="D2084" i="3" s="1"/>
  <c r="D2085" i="3" s="1"/>
  <c r="D2086" i="3" s="1"/>
  <c r="D2087" i="3" s="1"/>
  <c r="D2088" i="3" s="1"/>
  <c r="D2089" i="3" s="1"/>
  <c r="D2090" i="3" s="1"/>
  <c r="D2091" i="3" s="1"/>
  <c r="D2092" i="3" s="1"/>
  <c r="D2093" i="3" s="1"/>
  <c r="D2094" i="3" s="1"/>
  <c r="D2095" i="3" s="1"/>
  <c r="D2096" i="3" s="1"/>
  <c r="D2097" i="3" s="1"/>
  <c r="D2098" i="3" s="1"/>
  <c r="D2099" i="3" s="1"/>
  <c r="D2100" i="3" s="1"/>
  <c r="D2101" i="3" s="1"/>
  <c r="D2102" i="3" s="1"/>
  <c r="D2103" i="3" s="1"/>
  <c r="D2104" i="3" s="1"/>
  <c r="D2105" i="3" s="1"/>
  <c r="D2106" i="3" s="1"/>
  <c r="D2107" i="3" s="1"/>
  <c r="D2108" i="3" s="1"/>
  <c r="D2109" i="3" s="1"/>
  <c r="D2110" i="3" s="1"/>
  <c r="D2111" i="3" s="1"/>
  <c r="D2112" i="3" s="1"/>
  <c r="D2113" i="3" s="1"/>
  <c r="D2114" i="3" s="1"/>
  <c r="D2115" i="3" s="1"/>
  <c r="D2116" i="3" s="1"/>
  <c r="D2117" i="3" s="1"/>
  <c r="D2118" i="3" s="1"/>
  <c r="D2119" i="3" s="1"/>
  <c r="D2120" i="3" s="1"/>
  <c r="D2121" i="3" s="1"/>
  <c r="D2122" i="3" s="1"/>
  <c r="D2123" i="3" s="1"/>
  <c r="D2124" i="3" s="1"/>
  <c r="D2125" i="3" s="1"/>
  <c r="D2126" i="3" s="1"/>
  <c r="D2127" i="3" s="1"/>
  <c r="D2128" i="3" s="1"/>
  <c r="D2129" i="3" s="1"/>
  <c r="D2130" i="3" s="1"/>
  <c r="D2131" i="3" s="1"/>
  <c r="D2132" i="3" s="1"/>
  <c r="D2133" i="3" s="1"/>
  <c r="D2134" i="3" s="1"/>
  <c r="D2135" i="3" s="1"/>
  <c r="D2136" i="3" s="1"/>
  <c r="D2137" i="3" s="1"/>
  <c r="D2138" i="3" s="1"/>
  <c r="D2139" i="3" s="1"/>
  <c r="D2140" i="3" s="1"/>
  <c r="D2141" i="3" s="1"/>
  <c r="D2142" i="3" s="1"/>
  <c r="D2143" i="3" s="1"/>
  <c r="D2144" i="3" s="1"/>
  <c r="D2145" i="3" s="1"/>
  <c r="D2146" i="3" s="1"/>
  <c r="D2147" i="3" s="1"/>
  <c r="D2148" i="3" s="1"/>
  <c r="D2149" i="3" s="1"/>
  <c r="D2150" i="3" s="1"/>
  <c r="D2151" i="3" s="1"/>
  <c r="D2152" i="3" s="1"/>
  <c r="D2153" i="3" s="1"/>
  <c r="D2154" i="3" s="1"/>
  <c r="D2155" i="3" s="1"/>
  <c r="D2156" i="3" s="1"/>
  <c r="D2157" i="3" s="1"/>
  <c r="D2158" i="3" s="1"/>
  <c r="D2159" i="3" s="1"/>
  <c r="D2160" i="3" s="1"/>
  <c r="D2161" i="3" s="1"/>
  <c r="D2162" i="3" s="1"/>
  <c r="D2163" i="3" s="1"/>
  <c r="D2164" i="3" s="1"/>
  <c r="D2165" i="3" s="1"/>
  <c r="D2166" i="3" s="1"/>
  <c r="D2167" i="3" s="1"/>
  <c r="D2168" i="3" s="1"/>
  <c r="D2169" i="3" s="1"/>
  <c r="D2170" i="3" s="1"/>
  <c r="D2171" i="3" s="1"/>
  <c r="D2172" i="3" s="1"/>
  <c r="D2173" i="3" s="1"/>
  <c r="D2174" i="3" s="1"/>
  <c r="D2175" i="3" s="1"/>
  <c r="D2176" i="3" s="1"/>
  <c r="D2177" i="3" s="1"/>
  <c r="D2178" i="3" s="1"/>
  <c r="D2179" i="3" s="1"/>
  <c r="D2180" i="3" s="1"/>
  <c r="D2181" i="3" s="1"/>
  <c r="D2182" i="3" s="1"/>
  <c r="D2183" i="3" s="1"/>
  <c r="D2184" i="3" s="1"/>
  <c r="D2185" i="3" s="1"/>
  <c r="D2186" i="3" s="1"/>
  <c r="D2187" i="3" s="1"/>
  <c r="D2188" i="3" s="1"/>
  <c r="D2189" i="3" s="1"/>
  <c r="D2190" i="3" s="1"/>
  <c r="D2191" i="3" s="1"/>
  <c r="D2192" i="3" s="1"/>
  <c r="D2193" i="3" s="1"/>
  <c r="D2194" i="3" s="1"/>
  <c r="D2195" i="3" s="1"/>
  <c r="D2196" i="3" s="1"/>
  <c r="D2197" i="3" s="1"/>
  <c r="D2198" i="3" s="1"/>
  <c r="D2199" i="3" s="1"/>
  <c r="D2200" i="3" s="1"/>
  <c r="D2201" i="3" s="1"/>
  <c r="D2202" i="3" s="1"/>
  <c r="D2203" i="3" s="1"/>
  <c r="D2204" i="3" s="1"/>
  <c r="D2205" i="3" s="1"/>
  <c r="D2206" i="3" s="1"/>
  <c r="D2207" i="3" s="1"/>
  <c r="D2208" i="3" s="1"/>
  <c r="D2209" i="3" s="1"/>
  <c r="D2210" i="3" s="1"/>
  <c r="D2211" i="3" s="1"/>
  <c r="D2212" i="3" s="1"/>
  <c r="D2213" i="3" s="1"/>
  <c r="D2214" i="3" s="1"/>
  <c r="D2215" i="3" s="1"/>
  <c r="D2216" i="3" s="1"/>
  <c r="D2217" i="3" s="1"/>
  <c r="D2218" i="3" s="1"/>
  <c r="D2219" i="3" s="1"/>
  <c r="D2220" i="3" s="1"/>
  <c r="D2221" i="3" s="1"/>
  <c r="D2222" i="3" s="1"/>
  <c r="D2223" i="3" s="1"/>
  <c r="D2224" i="3" s="1"/>
  <c r="D2225" i="3" s="1"/>
  <c r="D2226" i="3" s="1"/>
  <c r="D2227" i="3" s="1"/>
  <c r="D2228" i="3" s="1"/>
  <c r="D2229" i="3" s="1"/>
  <c r="D2230" i="3" s="1"/>
  <c r="D2231" i="3" s="1"/>
  <c r="D2232" i="3" s="1"/>
  <c r="D2233" i="3" s="1"/>
  <c r="D2234" i="3" s="1"/>
  <c r="D2235" i="3" s="1"/>
  <c r="D2236" i="3" s="1"/>
  <c r="D2237" i="3" s="1"/>
  <c r="D2238" i="3" s="1"/>
  <c r="D2239" i="3" s="1"/>
  <c r="D2240" i="3" s="1"/>
  <c r="D2241" i="3" s="1"/>
  <c r="D2242" i="3" s="1"/>
  <c r="D2243" i="3" s="1"/>
  <c r="D2244" i="3" s="1"/>
  <c r="D2245" i="3" s="1"/>
  <c r="D2246" i="3" s="1"/>
  <c r="D2247" i="3" s="1"/>
  <c r="D2248" i="3" s="1"/>
  <c r="D2249" i="3" s="1"/>
  <c r="D2250" i="3" s="1"/>
  <c r="D2251" i="3" s="1"/>
  <c r="D2252" i="3" s="1"/>
  <c r="D2253" i="3" s="1"/>
  <c r="D2254" i="3" s="1"/>
  <c r="D2255" i="3" s="1"/>
  <c r="D2256" i="3" s="1"/>
  <c r="D2257" i="3" s="1"/>
  <c r="D2258" i="3" s="1"/>
  <c r="D2259" i="3" s="1"/>
  <c r="D2260" i="3" s="1"/>
  <c r="D2261" i="3" s="1"/>
  <c r="D2262" i="3" s="1"/>
  <c r="D2263" i="3" s="1"/>
  <c r="D2264" i="3" s="1"/>
  <c r="D2265" i="3" s="1"/>
  <c r="D2266" i="3" s="1"/>
  <c r="D2267" i="3" s="1"/>
  <c r="D2268" i="3" s="1"/>
  <c r="D2269" i="3" s="1"/>
  <c r="D2270" i="3" s="1"/>
  <c r="D2271" i="3" s="1"/>
  <c r="D2272" i="3" s="1"/>
  <c r="D2273" i="3" s="1"/>
  <c r="D2274" i="3" s="1"/>
  <c r="D2275" i="3" s="1"/>
  <c r="D2276" i="3" s="1"/>
  <c r="D2277" i="3" s="1"/>
  <c r="D2278" i="3" s="1"/>
  <c r="D2279" i="3" s="1"/>
  <c r="D2280" i="3" s="1"/>
  <c r="D2281" i="3" s="1"/>
  <c r="D2282" i="3" s="1"/>
  <c r="D2283" i="3" s="1"/>
  <c r="D2284" i="3" s="1"/>
  <c r="D2285" i="3" s="1"/>
  <c r="D2286" i="3" s="1"/>
  <c r="D2287" i="3" s="1"/>
  <c r="D2288" i="3" s="1"/>
  <c r="D2289" i="3" s="1"/>
  <c r="D2290" i="3" s="1"/>
  <c r="D2291" i="3" s="1"/>
  <c r="D2292" i="3" s="1"/>
  <c r="D2293" i="3" s="1"/>
  <c r="D2294" i="3" s="1"/>
  <c r="D2295" i="3" s="1"/>
  <c r="D2296" i="3" s="1"/>
  <c r="D2297" i="3" s="1"/>
  <c r="D2298" i="3" s="1"/>
  <c r="D2299" i="3" s="1"/>
  <c r="D2300" i="3" s="1"/>
  <c r="D2301" i="3" s="1"/>
  <c r="D2302" i="3" s="1"/>
  <c r="D2303" i="3" s="1"/>
  <c r="D2304" i="3" s="1"/>
  <c r="D2305" i="3" s="1"/>
  <c r="D2306" i="3" s="1"/>
  <c r="D2307" i="3" s="1"/>
  <c r="D2308" i="3" s="1"/>
  <c r="D2309" i="3" s="1"/>
  <c r="D2310" i="3" s="1"/>
  <c r="D2311" i="3" s="1"/>
  <c r="D2312" i="3" s="1"/>
  <c r="D2313" i="3" s="1"/>
  <c r="D2314" i="3" s="1"/>
  <c r="D2315" i="3" s="1"/>
  <c r="D2316" i="3" s="1"/>
  <c r="D2317" i="3" s="1"/>
  <c r="D2318" i="3" s="1"/>
  <c r="D2319" i="3" s="1"/>
  <c r="D2320" i="3" s="1"/>
  <c r="D2321" i="3" s="1"/>
  <c r="D2322" i="3" s="1"/>
  <c r="D2323" i="3" s="1"/>
  <c r="D2324" i="3" s="1"/>
  <c r="D2325" i="3" s="1"/>
  <c r="D2326" i="3" s="1"/>
  <c r="D2327" i="3" s="1"/>
  <c r="D2328" i="3" s="1"/>
  <c r="D2329" i="3" s="1"/>
  <c r="D2330" i="3" s="1"/>
  <c r="D2331" i="3" s="1"/>
  <c r="D2332" i="3" s="1"/>
  <c r="D2333" i="3" s="1"/>
  <c r="D2334" i="3" s="1"/>
  <c r="D2335" i="3" s="1"/>
  <c r="D2336" i="3" s="1"/>
  <c r="D2337" i="3" s="1"/>
  <c r="D2338" i="3" s="1"/>
  <c r="D2339" i="3" s="1"/>
  <c r="D2340" i="3" s="1"/>
  <c r="D2341" i="3" s="1"/>
  <c r="D2342" i="3" s="1"/>
  <c r="D2343" i="3" s="1"/>
  <c r="D2344" i="3" s="1"/>
  <c r="D2345" i="3" s="1"/>
  <c r="D2346" i="3" s="1"/>
  <c r="D2347" i="3" s="1"/>
  <c r="D2348" i="3" s="1"/>
  <c r="D2349" i="3" s="1"/>
  <c r="D2350" i="3" s="1"/>
  <c r="D2351" i="3" s="1"/>
  <c r="D2352" i="3" s="1"/>
  <c r="D2353" i="3" s="1"/>
  <c r="D2354" i="3" s="1"/>
  <c r="D2355" i="3" s="1"/>
  <c r="D2356" i="3" s="1"/>
  <c r="D2357" i="3" s="1"/>
  <c r="D2358" i="3" s="1"/>
  <c r="D2359" i="3" s="1"/>
  <c r="D2360" i="3" s="1"/>
  <c r="D2361" i="3" s="1"/>
  <c r="D2362" i="3" s="1"/>
  <c r="D2363" i="3" s="1"/>
  <c r="D2364" i="3" s="1"/>
  <c r="D2365" i="3" s="1"/>
  <c r="D2366" i="3" s="1"/>
  <c r="D2367" i="3" s="1"/>
  <c r="D2368" i="3" s="1"/>
  <c r="D2369" i="3" s="1"/>
  <c r="D2370" i="3" s="1"/>
  <c r="D2371" i="3" s="1"/>
  <c r="D2372" i="3" s="1"/>
  <c r="D2373" i="3" s="1"/>
  <c r="D2374" i="3" s="1"/>
  <c r="D2375" i="3" s="1"/>
  <c r="D2376" i="3" s="1"/>
  <c r="D2377" i="3" s="1"/>
  <c r="D2378" i="3" s="1"/>
  <c r="D2379" i="3" s="1"/>
  <c r="D2380" i="3" s="1"/>
  <c r="D2381" i="3" s="1"/>
  <c r="D2382" i="3" s="1"/>
  <c r="D2383" i="3" s="1"/>
  <c r="D2384" i="3" s="1"/>
  <c r="D2385" i="3" s="1"/>
  <c r="D2386" i="3" s="1"/>
  <c r="D2387" i="3" s="1"/>
  <c r="D2388" i="3" s="1"/>
  <c r="D2389" i="3" s="1"/>
  <c r="D2390" i="3" s="1"/>
  <c r="D2391" i="3" s="1"/>
  <c r="D2392" i="3" s="1"/>
  <c r="D2393" i="3" s="1"/>
  <c r="D2394" i="3" s="1"/>
  <c r="D2395" i="3" s="1"/>
  <c r="D2396" i="3" s="1"/>
  <c r="D2397" i="3" s="1"/>
  <c r="D2398" i="3" s="1"/>
  <c r="D2399" i="3" s="1"/>
  <c r="D2400" i="3" s="1"/>
  <c r="D2401" i="3" s="1"/>
  <c r="D2402" i="3" s="1"/>
  <c r="D2403" i="3" s="1"/>
  <c r="D2404" i="3" s="1"/>
  <c r="D2405" i="3" s="1"/>
  <c r="D2406" i="3" s="1"/>
  <c r="D2407" i="3" s="1"/>
  <c r="D2408" i="3" s="1"/>
  <c r="D2409" i="3" s="1"/>
  <c r="D2410" i="3" s="1"/>
  <c r="D2411" i="3" s="1"/>
  <c r="D2412" i="3" s="1"/>
  <c r="D2413" i="3" s="1"/>
  <c r="D2414" i="3" s="1"/>
  <c r="D2415" i="3" s="1"/>
  <c r="D2416" i="3" s="1"/>
  <c r="D2417" i="3" s="1"/>
  <c r="D2418" i="3" s="1"/>
  <c r="D2419" i="3" s="1"/>
  <c r="D2420" i="3" s="1"/>
  <c r="D2421" i="3" s="1"/>
  <c r="D2422" i="3" s="1"/>
  <c r="D2423" i="3" s="1"/>
  <c r="D2424" i="3" s="1"/>
  <c r="D2425" i="3" s="1"/>
  <c r="D2426" i="3" s="1"/>
  <c r="D2427" i="3" s="1"/>
  <c r="D2428" i="3" s="1"/>
  <c r="D2429" i="3" s="1"/>
  <c r="D2430" i="3" s="1"/>
  <c r="D2431" i="3" s="1"/>
  <c r="D2432" i="3" s="1"/>
  <c r="D2433" i="3" s="1"/>
  <c r="D2434" i="3" s="1"/>
  <c r="D2435" i="3" s="1"/>
  <c r="D2436" i="3" s="1"/>
  <c r="D2437" i="3" s="1"/>
  <c r="D2438" i="3" s="1"/>
  <c r="D2439" i="3" s="1"/>
  <c r="D2440" i="3" s="1"/>
  <c r="D2441" i="3" s="1"/>
  <c r="D2442" i="3" s="1"/>
  <c r="D2443" i="3" s="1"/>
  <c r="D2444" i="3" s="1"/>
  <c r="D2445" i="3" s="1"/>
  <c r="D2446" i="3" s="1"/>
  <c r="D2447" i="3" s="1"/>
  <c r="D2448" i="3" s="1"/>
  <c r="D2449" i="3" s="1"/>
  <c r="D2450" i="3" s="1"/>
  <c r="D2451" i="3" s="1"/>
  <c r="D2452" i="3" s="1"/>
  <c r="D2453" i="3" s="1"/>
  <c r="D2454" i="3" s="1"/>
  <c r="D2455" i="3" s="1"/>
  <c r="D2456" i="3" s="1"/>
  <c r="D2457" i="3" s="1"/>
  <c r="D2458" i="3" s="1"/>
  <c r="D2459" i="3" s="1"/>
  <c r="D2460" i="3" s="1"/>
  <c r="D2461" i="3" s="1"/>
  <c r="D2462" i="3" s="1"/>
  <c r="D2463" i="3" s="1"/>
  <c r="D2464" i="3" s="1"/>
  <c r="D2465" i="3" s="1"/>
  <c r="D2466" i="3" s="1"/>
  <c r="D2467" i="3" s="1"/>
  <c r="D2468" i="3" s="1"/>
  <c r="D2469" i="3" s="1"/>
  <c r="D2470" i="3" s="1"/>
  <c r="D2471" i="3" s="1"/>
  <c r="D2472" i="3" s="1"/>
  <c r="D2473" i="3" s="1"/>
  <c r="D2474" i="3" s="1"/>
  <c r="D2475" i="3" s="1"/>
  <c r="D2476" i="3" s="1"/>
  <c r="D2477" i="3" s="1"/>
  <c r="D2478" i="3" s="1"/>
  <c r="D2479" i="3" s="1"/>
  <c r="D2480" i="3" s="1"/>
  <c r="D2481" i="3" s="1"/>
  <c r="D2482" i="3" s="1"/>
  <c r="D2483" i="3" s="1"/>
  <c r="D2484" i="3" s="1"/>
  <c r="D2485" i="3" s="1"/>
  <c r="D2486" i="3" s="1"/>
  <c r="D2487" i="3" s="1"/>
  <c r="D2488" i="3" s="1"/>
  <c r="D2489" i="3" s="1"/>
  <c r="D2490" i="3" s="1"/>
  <c r="D2491" i="3" s="1"/>
  <c r="D2492" i="3" s="1"/>
  <c r="D2493" i="3" s="1"/>
  <c r="D2494" i="3" s="1"/>
  <c r="D2495" i="3" s="1"/>
  <c r="D2496" i="3" s="1"/>
  <c r="D2497" i="3" s="1"/>
  <c r="D2498" i="3" s="1"/>
  <c r="D2499" i="3" s="1"/>
  <c r="D2500" i="3" s="1"/>
  <c r="D2501" i="3" s="1"/>
  <c r="D2502" i="3" s="1"/>
  <c r="D2503" i="3" s="1"/>
  <c r="D2504" i="3" s="1"/>
  <c r="D2505" i="3" s="1"/>
  <c r="D2506" i="3" s="1"/>
  <c r="D2507" i="3" s="1"/>
  <c r="D2508" i="3" s="1"/>
  <c r="D2509" i="3" s="1"/>
  <c r="D2510" i="3" s="1"/>
  <c r="D2511" i="3" s="1"/>
  <c r="D2512" i="3" s="1"/>
  <c r="D2513" i="3" s="1"/>
  <c r="D2514" i="3" s="1"/>
  <c r="D2515" i="3" s="1"/>
  <c r="D2516" i="3" s="1"/>
  <c r="D2517" i="3" s="1"/>
  <c r="D2518" i="3" s="1"/>
  <c r="D2519" i="3" s="1"/>
  <c r="D2520" i="3" s="1"/>
  <c r="D2521" i="3" s="1"/>
  <c r="D2522" i="3" s="1"/>
  <c r="D2523" i="3" s="1"/>
  <c r="D2524" i="3" s="1"/>
  <c r="D2525" i="3" s="1"/>
  <c r="D2526" i="3" s="1"/>
  <c r="D2527" i="3" s="1"/>
  <c r="D2528" i="3" s="1"/>
  <c r="D2529" i="3" s="1"/>
  <c r="D2530" i="3" s="1"/>
  <c r="D2531" i="3" s="1"/>
  <c r="D2532" i="3" s="1"/>
  <c r="D2533" i="3" s="1"/>
  <c r="D2534" i="3" s="1"/>
  <c r="D2535" i="3" s="1"/>
  <c r="D2536" i="3" s="1"/>
  <c r="D2537" i="3" s="1"/>
  <c r="D2538" i="3" s="1"/>
  <c r="D2539" i="3" s="1"/>
  <c r="D2540" i="3" s="1"/>
  <c r="D2541" i="3" s="1"/>
  <c r="D2542" i="3" s="1"/>
  <c r="D2543" i="3" s="1"/>
  <c r="D2544" i="3" s="1"/>
  <c r="D2545" i="3" s="1"/>
  <c r="D2546" i="3" s="1"/>
  <c r="D2547" i="3" s="1"/>
  <c r="D2548" i="3" s="1"/>
  <c r="D2549" i="3" s="1"/>
  <c r="D2550" i="3" s="1"/>
  <c r="D2551" i="3" s="1"/>
  <c r="D2552" i="3" s="1"/>
  <c r="D2553" i="3" s="1"/>
  <c r="D2554" i="3" s="1"/>
  <c r="D2555" i="3" s="1"/>
  <c r="D2556" i="3" s="1"/>
  <c r="D2557" i="3" s="1"/>
  <c r="D2558" i="3" s="1"/>
  <c r="D2559" i="3" s="1"/>
  <c r="D2560" i="3" s="1"/>
  <c r="D2561" i="3" s="1"/>
  <c r="D2562" i="3" s="1"/>
  <c r="D2563" i="3" s="1"/>
  <c r="D2564" i="3" s="1"/>
  <c r="D2565" i="3" s="1"/>
  <c r="D2566" i="3" s="1"/>
  <c r="D2567" i="3" s="1"/>
  <c r="D2568" i="3" s="1"/>
  <c r="D2569" i="3" s="1"/>
  <c r="D2570" i="3" s="1"/>
  <c r="D2571" i="3" s="1"/>
  <c r="D2572" i="3" s="1"/>
  <c r="D2573" i="3" s="1"/>
  <c r="D2574" i="3" s="1"/>
  <c r="D2575" i="3" s="1"/>
  <c r="D2576" i="3" s="1"/>
  <c r="D2577" i="3" s="1"/>
  <c r="D2578" i="3" s="1"/>
  <c r="D2579" i="3" s="1"/>
  <c r="D2580" i="3" s="1"/>
  <c r="D2581" i="3" s="1"/>
  <c r="D2582" i="3" s="1"/>
  <c r="D2583" i="3" s="1"/>
  <c r="D2584" i="3" s="1"/>
  <c r="D2585" i="3" s="1"/>
  <c r="D2586" i="3" s="1"/>
  <c r="D2587" i="3" s="1"/>
  <c r="D2588" i="3" s="1"/>
  <c r="D2589" i="3" s="1"/>
  <c r="D2590" i="3" s="1"/>
  <c r="D2591" i="3" s="1"/>
  <c r="D2592" i="3" s="1"/>
  <c r="D2593" i="3" s="1"/>
  <c r="D2594" i="3" s="1"/>
  <c r="D2595" i="3" s="1"/>
  <c r="D2596" i="3" s="1"/>
  <c r="D2597" i="3" s="1"/>
  <c r="D2598" i="3" s="1"/>
  <c r="D2599" i="3" s="1"/>
  <c r="D2600" i="3" s="1"/>
  <c r="D2601" i="3" s="1"/>
  <c r="D2602" i="3" s="1"/>
  <c r="D2603" i="3" s="1"/>
  <c r="D2604" i="3" s="1"/>
  <c r="D2605" i="3" s="1"/>
  <c r="D2606" i="3" s="1"/>
  <c r="D2607" i="3" s="1"/>
  <c r="D2608" i="3" s="1"/>
  <c r="D2609" i="3" s="1"/>
  <c r="D2610" i="3" s="1"/>
  <c r="D2611" i="3" s="1"/>
  <c r="D2612" i="3" s="1"/>
  <c r="D2613" i="3" s="1"/>
  <c r="D2614" i="3" s="1"/>
  <c r="D2615" i="3" s="1"/>
  <c r="D2616" i="3" s="1"/>
  <c r="D2617" i="3" s="1"/>
  <c r="D2618" i="3" s="1"/>
  <c r="D2619" i="3" s="1"/>
  <c r="D2620" i="3" s="1"/>
  <c r="D2621" i="3" s="1"/>
  <c r="D2622" i="3" s="1"/>
  <c r="D2623" i="3" s="1"/>
  <c r="D2624" i="3" s="1"/>
  <c r="D2625" i="3" s="1"/>
  <c r="D2626" i="3" s="1"/>
  <c r="D2627" i="3" s="1"/>
  <c r="D2628" i="3" s="1"/>
  <c r="D2629" i="3" s="1"/>
  <c r="D2630" i="3" s="1"/>
  <c r="D2631" i="3" s="1"/>
  <c r="D2632" i="3" s="1"/>
  <c r="D2633" i="3" s="1"/>
  <c r="D2634" i="3" s="1"/>
  <c r="D2635" i="3" s="1"/>
  <c r="D2636" i="3" s="1"/>
  <c r="D2637" i="3" s="1"/>
  <c r="D2638" i="3" s="1"/>
  <c r="D2639" i="3" s="1"/>
  <c r="D2640" i="3" s="1"/>
  <c r="D2641" i="3" s="1"/>
  <c r="D2642" i="3" s="1"/>
  <c r="D2643" i="3" s="1"/>
  <c r="D2644" i="3" s="1"/>
  <c r="D2645" i="3" s="1"/>
  <c r="D2646" i="3" s="1"/>
  <c r="D2647" i="3" s="1"/>
  <c r="D2648" i="3" s="1"/>
  <c r="D2649" i="3" s="1"/>
  <c r="D2650" i="3" s="1"/>
  <c r="D2651" i="3" s="1"/>
  <c r="D2652" i="3" s="1"/>
  <c r="D2653" i="3" s="1"/>
  <c r="D2654" i="3" s="1"/>
  <c r="D2655" i="3" s="1"/>
  <c r="D2656" i="3" s="1"/>
  <c r="D2657" i="3" s="1"/>
  <c r="D2658" i="3" s="1"/>
  <c r="D2659" i="3" s="1"/>
  <c r="D2660" i="3" s="1"/>
  <c r="D2661" i="3" s="1"/>
  <c r="D2662" i="3" s="1"/>
  <c r="D2663" i="3" s="1"/>
  <c r="D2664" i="3" s="1"/>
  <c r="D2665" i="3" s="1"/>
  <c r="D2666" i="3" s="1"/>
  <c r="D2667" i="3" s="1"/>
  <c r="D2668" i="3" s="1"/>
  <c r="D2669" i="3" s="1"/>
  <c r="D2670" i="3" s="1"/>
  <c r="D2671" i="3" s="1"/>
  <c r="D2672" i="3" s="1"/>
  <c r="D2673" i="3" s="1"/>
  <c r="D2674" i="3" s="1"/>
  <c r="D2675" i="3" s="1"/>
  <c r="D2676" i="3" s="1"/>
  <c r="D2677" i="3" s="1"/>
  <c r="D2678" i="3" s="1"/>
  <c r="D2679" i="3" s="1"/>
  <c r="D2680" i="3" s="1"/>
  <c r="D2681" i="3" s="1"/>
  <c r="D2682" i="3" s="1"/>
  <c r="D2683" i="3" s="1"/>
  <c r="D2684" i="3" s="1"/>
  <c r="D2685" i="3" s="1"/>
  <c r="D2686" i="3" s="1"/>
  <c r="D2687" i="3" s="1"/>
  <c r="D2688" i="3" s="1"/>
  <c r="D2689" i="3" s="1"/>
  <c r="D2690" i="3" s="1"/>
  <c r="D2691" i="3" s="1"/>
  <c r="D2692" i="3" s="1"/>
  <c r="D2693" i="3" s="1"/>
  <c r="D2694" i="3" s="1"/>
  <c r="D2695" i="3" s="1"/>
  <c r="D2696" i="3" s="1"/>
  <c r="D2697" i="3" s="1"/>
  <c r="D2698" i="3" s="1"/>
  <c r="D2699" i="3" s="1"/>
  <c r="D2700" i="3" s="1"/>
  <c r="D2701" i="3" s="1"/>
  <c r="D2702" i="3" s="1"/>
  <c r="D2703" i="3" s="1"/>
  <c r="D2704" i="3" s="1"/>
  <c r="D2705" i="3" s="1"/>
  <c r="D2706" i="3" s="1"/>
  <c r="D2707" i="3" s="1"/>
  <c r="D2708" i="3" s="1"/>
  <c r="D2709" i="3" s="1"/>
  <c r="D2710" i="3" s="1"/>
  <c r="D2711" i="3" s="1"/>
  <c r="D2712" i="3" s="1"/>
  <c r="D2713" i="3" s="1"/>
  <c r="D2714" i="3" s="1"/>
  <c r="D2715" i="3" s="1"/>
  <c r="D2716" i="3" s="1"/>
  <c r="D2717" i="3" s="1"/>
  <c r="D2718" i="3" s="1"/>
  <c r="D2719" i="3" s="1"/>
  <c r="D2720" i="3" s="1"/>
  <c r="D2721" i="3" s="1"/>
  <c r="D2722" i="3" s="1"/>
  <c r="D2723" i="3" s="1"/>
  <c r="D2724" i="3" s="1"/>
  <c r="D2725" i="3" s="1"/>
  <c r="D2726" i="3" s="1"/>
  <c r="D2727" i="3" s="1"/>
  <c r="D2728" i="3" s="1"/>
  <c r="D2729" i="3" s="1"/>
  <c r="D2730" i="3" s="1"/>
  <c r="D2731" i="3" s="1"/>
  <c r="D2732" i="3" s="1"/>
  <c r="D2733" i="3" s="1"/>
  <c r="D2734" i="3" s="1"/>
  <c r="D2735" i="3" s="1"/>
  <c r="D2736" i="3" s="1"/>
  <c r="D2737" i="3" s="1"/>
  <c r="D2738" i="3" s="1"/>
  <c r="D2739" i="3" s="1"/>
  <c r="D2740" i="3" s="1"/>
  <c r="D2741" i="3" s="1"/>
  <c r="D2742" i="3" s="1"/>
  <c r="D2743" i="3" s="1"/>
  <c r="D2744" i="3" s="1"/>
  <c r="D2745" i="3" s="1"/>
  <c r="D2746" i="3" s="1"/>
  <c r="D2747" i="3" s="1"/>
  <c r="D2748" i="3" s="1"/>
  <c r="D2749" i="3" s="1"/>
  <c r="D2750" i="3" s="1"/>
  <c r="D2751" i="3" s="1"/>
  <c r="D2752" i="3" s="1"/>
  <c r="D2753" i="3" s="1"/>
  <c r="D2754" i="3" s="1"/>
  <c r="D2755" i="3" s="1"/>
  <c r="D2756" i="3" s="1"/>
  <c r="D2757" i="3" s="1"/>
  <c r="D2758" i="3" s="1"/>
  <c r="D2759" i="3" s="1"/>
  <c r="D2760" i="3" s="1"/>
  <c r="D2761" i="3" s="1"/>
  <c r="D2762" i="3" s="1"/>
  <c r="D2763" i="3" s="1"/>
  <c r="D2764" i="3" s="1"/>
  <c r="D2765" i="3" s="1"/>
  <c r="D2766" i="3" s="1"/>
  <c r="D2767" i="3" s="1"/>
  <c r="D2768" i="3" s="1"/>
  <c r="D2769" i="3" s="1"/>
  <c r="D2770" i="3" s="1"/>
  <c r="D2771" i="3" s="1"/>
  <c r="D2772" i="3" s="1"/>
  <c r="D2773" i="3" s="1"/>
  <c r="D2774" i="3" s="1"/>
  <c r="D2775" i="3" s="1"/>
  <c r="D2776" i="3" s="1"/>
  <c r="D2777" i="3" s="1"/>
  <c r="D2778" i="3" s="1"/>
  <c r="D2779" i="3" s="1"/>
  <c r="D2780" i="3" s="1"/>
  <c r="D2781" i="3" s="1"/>
  <c r="D2782" i="3" s="1"/>
  <c r="D2783" i="3" s="1"/>
  <c r="D2784" i="3" s="1"/>
  <c r="D2785" i="3" s="1"/>
  <c r="D2786" i="3" s="1"/>
  <c r="D2787" i="3" s="1"/>
  <c r="D2788" i="3" s="1"/>
  <c r="D2789" i="3" s="1"/>
  <c r="D2790" i="3" s="1"/>
  <c r="D2791" i="3" s="1"/>
  <c r="D2792" i="3" s="1"/>
  <c r="D2793" i="3" s="1"/>
  <c r="D2794" i="3" s="1"/>
  <c r="D2795" i="3" s="1"/>
  <c r="D2796" i="3" s="1"/>
  <c r="D2797" i="3" s="1"/>
  <c r="D2798" i="3" s="1"/>
  <c r="D2799" i="3" s="1"/>
  <c r="D2800" i="3" s="1"/>
  <c r="D2801" i="3" s="1"/>
  <c r="D2802" i="3" s="1"/>
  <c r="D2803" i="3" s="1"/>
  <c r="D2804" i="3" s="1"/>
  <c r="D2805" i="3" s="1"/>
  <c r="D2806" i="3" s="1"/>
  <c r="D2807" i="3" s="1"/>
  <c r="D2808" i="3" s="1"/>
  <c r="D2809" i="3" s="1"/>
  <c r="D2810" i="3" s="1"/>
  <c r="D2811" i="3" s="1"/>
  <c r="D2812" i="3" s="1"/>
  <c r="D2813" i="3" s="1"/>
  <c r="D2814" i="3" s="1"/>
  <c r="D2815" i="3" s="1"/>
  <c r="D2816" i="3" s="1"/>
  <c r="D2817" i="3" s="1"/>
  <c r="D2818" i="3" s="1"/>
  <c r="D2819" i="3" s="1"/>
  <c r="D2820" i="3" s="1"/>
  <c r="D2821" i="3" s="1"/>
  <c r="D2822" i="3" s="1"/>
  <c r="D2823" i="3" s="1"/>
  <c r="D2824" i="3" s="1"/>
  <c r="D2825" i="3" s="1"/>
  <c r="D2826" i="3" s="1"/>
  <c r="D2827" i="3" s="1"/>
  <c r="D2828" i="3" s="1"/>
  <c r="D2829" i="3" s="1"/>
  <c r="D2830" i="3" s="1"/>
  <c r="D2831" i="3" s="1"/>
  <c r="D2832" i="3" s="1"/>
  <c r="D2833" i="3" s="1"/>
  <c r="D2834" i="3" s="1"/>
  <c r="D2835" i="3" s="1"/>
  <c r="D2836" i="3" s="1"/>
  <c r="D2837" i="3" s="1"/>
  <c r="D2838" i="3" s="1"/>
  <c r="D2839" i="3" s="1"/>
  <c r="D2840" i="3" s="1"/>
  <c r="D2841" i="3" s="1"/>
  <c r="D2842" i="3" s="1"/>
  <c r="D2843" i="3" s="1"/>
  <c r="D2844" i="3" s="1"/>
  <c r="D2845" i="3" s="1"/>
  <c r="D2846" i="3" s="1"/>
  <c r="D2847" i="3" s="1"/>
  <c r="D2848" i="3" s="1"/>
  <c r="D2849" i="3" s="1"/>
  <c r="D2850" i="3" s="1"/>
  <c r="D2851" i="3" s="1"/>
  <c r="D2852" i="3" s="1"/>
  <c r="D2853" i="3" s="1"/>
  <c r="D2854" i="3" s="1"/>
  <c r="D2855" i="3" s="1"/>
  <c r="D2856" i="3" s="1"/>
  <c r="D2857" i="3" s="1"/>
  <c r="D2858" i="3" s="1"/>
  <c r="D2859" i="3" s="1"/>
  <c r="D2860" i="3" s="1"/>
  <c r="D2861" i="3" s="1"/>
  <c r="D2862" i="3" s="1"/>
  <c r="D2863" i="3" s="1"/>
  <c r="D2864" i="3" s="1"/>
  <c r="D2865" i="3" s="1"/>
  <c r="D2866" i="3" s="1"/>
  <c r="D2867" i="3" s="1"/>
  <c r="D2868" i="3" s="1"/>
  <c r="D2869" i="3" s="1"/>
  <c r="D2870" i="3" s="1"/>
  <c r="D2871" i="3" s="1"/>
  <c r="D2872" i="3" s="1"/>
  <c r="D2873" i="3" s="1"/>
  <c r="D2874" i="3" s="1"/>
  <c r="D2875" i="3" s="1"/>
  <c r="D2876" i="3" s="1"/>
  <c r="D2877" i="3" s="1"/>
  <c r="D2878" i="3" s="1"/>
  <c r="D2879" i="3" s="1"/>
  <c r="D2880" i="3" s="1"/>
  <c r="D2881" i="3" s="1"/>
  <c r="D2882" i="3" s="1"/>
  <c r="D2883" i="3" s="1"/>
  <c r="D2884" i="3" s="1"/>
  <c r="D2885" i="3" s="1"/>
  <c r="D2886" i="3" s="1"/>
  <c r="D2887" i="3" s="1"/>
  <c r="D2888" i="3" s="1"/>
  <c r="D2889" i="3" s="1"/>
  <c r="D2890" i="3" s="1"/>
  <c r="D2891" i="3" s="1"/>
  <c r="D2892" i="3" s="1"/>
  <c r="D2893" i="3" s="1"/>
  <c r="D2894" i="3" s="1"/>
  <c r="D2895" i="3" s="1"/>
  <c r="D2896" i="3" s="1"/>
  <c r="D2897" i="3" s="1"/>
  <c r="D2898" i="3" s="1"/>
  <c r="D2899" i="3" s="1"/>
  <c r="D2900" i="3" s="1"/>
  <c r="D2901" i="3" s="1"/>
  <c r="D2902" i="3" s="1"/>
  <c r="D2903" i="3" s="1"/>
  <c r="D2904" i="3" s="1"/>
  <c r="D2905" i="3" s="1"/>
  <c r="D2906" i="3" s="1"/>
  <c r="D2907" i="3" s="1"/>
  <c r="D2908" i="3" s="1"/>
  <c r="D2909" i="3" s="1"/>
  <c r="D2910" i="3" s="1"/>
  <c r="D2911" i="3" s="1"/>
  <c r="D2912" i="3" s="1"/>
  <c r="D2913" i="3" s="1"/>
  <c r="D2914" i="3" s="1"/>
  <c r="D2915" i="3" s="1"/>
  <c r="D2916" i="3" s="1"/>
  <c r="D2917" i="3" s="1"/>
  <c r="D2918" i="3" s="1"/>
  <c r="D2919" i="3" s="1"/>
  <c r="D2920" i="3" s="1"/>
  <c r="D2921" i="3" s="1"/>
  <c r="D2922" i="3" s="1"/>
  <c r="D2923" i="3" s="1"/>
  <c r="D2924" i="3" s="1"/>
  <c r="D2925" i="3" s="1"/>
  <c r="D2926" i="3" s="1"/>
  <c r="D2927" i="3" s="1"/>
  <c r="D2928" i="3" s="1"/>
  <c r="D2929" i="3" s="1"/>
  <c r="D2930" i="3" s="1"/>
  <c r="D2931" i="3" s="1"/>
  <c r="D2932" i="3" s="1"/>
  <c r="D2933" i="3" s="1"/>
  <c r="D2934" i="3" s="1"/>
  <c r="D2935" i="3" s="1"/>
  <c r="F12" i="3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38" i="3" s="1"/>
  <c r="F39" i="3" s="1"/>
  <c r="F40" i="3" s="1"/>
  <c r="F41" i="3" s="1"/>
  <c r="F42" i="3" s="1"/>
  <c r="F43" i="3" s="1"/>
  <c r="F44" i="3" s="1"/>
  <c r="F45" i="3" s="1"/>
  <c r="F46" i="3" s="1"/>
  <c r="F47" i="3" s="1"/>
  <c r="F48" i="3" s="1"/>
  <c r="F49" i="3" s="1"/>
  <c r="F50" i="3" s="1"/>
  <c r="F51" i="3" s="1"/>
  <c r="F52" i="3" s="1"/>
  <c r="F53" i="3" s="1"/>
  <c r="F54" i="3" s="1"/>
  <c r="F55" i="3" s="1"/>
  <c r="F56" i="3" s="1"/>
  <c r="F57" i="3" s="1"/>
  <c r="F58" i="3" s="1"/>
  <c r="F59" i="3" s="1"/>
  <c r="F60" i="3" s="1"/>
  <c r="F61" i="3" s="1"/>
  <c r="F62" i="3" s="1"/>
  <c r="F63" i="3" s="1"/>
  <c r="F64" i="3" s="1"/>
  <c r="F65" i="3" s="1"/>
  <c r="F66" i="3" s="1"/>
  <c r="F67" i="3" s="1"/>
  <c r="F68" i="3" s="1"/>
  <c r="F69" i="3" s="1"/>
  <c r="F70" i="3" s="1"/>
  <c r="F71" i="3" s="1"/>
  <c r="F72" i="3" s="1"/>
  <c r="F73" i="3" s="1"/>
  <c r="F74" i="3" s="1"/>
  <c r="F75" i="3" s="1"/>
  <c r="F76" i="3" s="1"/>
  <c r="F77" i="3" s="1"/>
  <c r="F78" i="3" s="1"/>
  <c r="F79" i="3" s="1"/>
  <c r="F80" i="3" s="1"/>
  <c r="F81" i="3" s="1"/>
  <c r="F82" i="3" s="1"/>
  <c r="F83" i="3" s="1"/>
  <c r="F84" i="3" s="1"/>
  <c r="F85" i="3" s="1"/>
  <c r="F86" i="3" s="1"/>
  <c r="F87" i="3" s="1"/>
  <c r="F88" i="3" s="1"/>
  <c r="F89" i="3" s="1"/>
  <c r="F90" i="3" s="1"/>
  <c r="F91" i="3" s="1"/>
  <c r="F92" i="3" s="1"/>
  <c r="F93" i="3" s="1"/>
  <c r="F94" i="3" s="1"/>
  <c r="F95" i="3" s="1"/>
  <c r="F96" i="3" s="1"/>
  <c r="F97" i="3" s="1"/>
  <c r="F98" i="3" s="1"/>
  <c r="F99" i="3" s="1"/>
  <c r="F100" i="3" s="1"/>
  <c r="F101" i="3" s="1"/>
  <c r="F102" i="3" s="1"/>
  <c r="F103" i="3" s="1"/>
  <c r="F104" i="3" s="1"/>
  <c r="F105" i="3" s="1"/>
  <c r="F106" i="3" s="1"/>
  <c r="F107" i="3" s="1"/>
  <c r="F108" i="3" s="1"/>
  <c r="F109" i="3" s="1"/>
  <c r="F110" i="3" s="1"/>
  <c r="F111" i="3" s="1"/>
  <c r="F112" i="3" s="1"/>
  <c r="F113" i="3" s="1"/>
  <c r="F114" i="3" s="1"/>
  <c r="F115" i="3" s="1"/>
  <c r="F116" i="3" s="1"/>
  <c r="F117" i="3" s="1"/>
  <c r="F118" i="3" s="1"/>
  <c r="F119" i="3" s="1"/>
  <c r="F120" i="3" s="1"/>
  <c r="F121" i="3" s="1"/>
  <c r="F122" i="3" s="1"/>
  <c r="F123" i="3" s="1"/>
  <c r="F124" i="3" s="1"/>
  <c r="F125" i="3" s="1"/>
  <c r="F126" i="3" s="1"/>
  <c r="F127" i="3" s="1"/>
  <c r="F128" i="3" s="1"/>
  <c r="F129" i="3" s="1"/>
  <c r="F130" i="3" s="1"/>
  <c r="F131" i="3" s="1"/>
  <c r="F132" i="3" s="1"/>
  <c r="F133" i="3" s="1"/>
  <c r="F134" i="3" s="1"/>
  <c r="F135" i="3" s="1"/>
  <c r="F136" i="3" s="1"/>
  <c r="F137" i="3" s="1"/>
  <c r="F138" i="3" s="1"/>
  <c r="F139" i="3" s="1"/>
  <c r="F140" i="3" s="1"/>
  <c r="F141" i="3" s="1"/>
  <c r="F142" i="3" s="1"/>
  <c r="F143" i="3" s="1"/>
  <c r="F144" i="3" s="1"/>
  <c r="F145" i="3" s="1"/>
  <c r="F146" i="3" s="1"/>
  <c r="F147" i="3" s="1"/>
  <c r="F148" i="3" s="1"/>
  <c r="F149" i="3" s="1"/>
  <c r="F150" i="3" s="1"/>
  <c r="F151" i="3" s="1"/>
  <c r="F152" i="3" s="1"/>
  <c r="F153" i="3" s="1"/>
  <c r="F154" i="3" s="1"/>
  <c r="F155" i="3" s="1"/>
  <c r="F156" i="3" s="1"/>
  <c r="F157" i="3" s="1"/>
  <c r="F158" i="3" s="1"/>
  <c r="F159" i="3" s="1"/>
  <c r="F160" i="3" s="1"/>
  <c r="F161" i="3" s="1"/>
  <c r="F162" i="3" s="1"/>
  <c r="F163" i="3" s="1"/>
  <c r="F164" i="3" s="1"/>
  <c r="F165" i="3" s="1"/>
  <c r="F166" i="3" s="1"/>
  <c r="F167" i="3" s="1"/>
  <c r="F168" i="3" s="1"/>
  <c r="F169" i="3" s="1"/>
  <c r="F170" i="3" s="1"/>
  <c r="F171" i="3" s="1"/>
  <c r="F172" i="3" s="1"/>
  <c r="F173" i="3" s="1"/>
  <c r="F174" i="3" s="1"/>
  <c r="F175" i="3" s="1"/>
  <c r="F176" i="3" s="1"/>
  <c r="F177" i="3" s="1"/>
  <c r="F178" i="3" s="1"/>
  <c r="F179" i="3" s="1"/>
  <c r="F180" i="3" s="1"/>
  <c r="F181" i="3" s="1"/>
  <c r="F182" i="3" s="1"/>
  <c r="F183" i="3" s="1"/>
  <c r="F184" i="3" s="1"/>
  <c r="F185" i="3" s="1"/>
  <c r="F186" i="3" s="1"/>
  <c r="F187" i="3" s="1"/>
  <c r="F188" i="3" s="1"/>
  <c r="F189" i="3" s="1"/>
  <c r="F190" i="3" s="1"/>
  <c r="F191" i="3" s="1"/>
  <c r="F192" i="3" s="1"/>
  <c r="F193" i="3" s="1"/>
  <c r="F194" i="3" s="1"/>
  <c r="F195" i="3" s="1"/>
  <c r="F196" i="3" s="1"/>
  <c r="F197" i="3" s="1"/>
  <c r="F198" i="3" s="1"/>
  <c r="F199" i="3" s="1"/>
  <c r="F200" i="3" s="1"/>
  <c r="F201" i="3" s="1"/>
  <c r="F202" i="3" s="1"/>
  <c r="F203" i="3" s="1"/>
  <c r="F204" i="3" s="1"/>
  <c r="F205" i="3" s="1"/>
  <c r="F206" i="3" s="1"/>
  <c r="F207" i="3" s="1"/>
  <c r="F208" i="3" s="1"/>
  <c r="F209" i="3" s="1"/>
  <c r="F210" i="3" s="1"/>
  <c r="F211" i="3" s="1"/>
  <c r="F212" i="3" s="1"/>
  <c r="F213" i="3" s="1"/>
  <c r="F214" i="3" s="1"/>
  <c r="F215" i="3" s="1"/>
  <c r="F216" i="3" s="1"/>
  <c r="F217" i="3" s="1"/>
  <c r="F218" i="3" s="1"/>
  <c r="F219" i="3" s="1"/>
  <c r="F220" i="3" s="1"/>
  <c r="F221" i="3" s="1"/>
  <c r="F222" i="3" s="1"/>
  <c r="F223" i="3" s="1"/>
  <c r="F224" i="3" s="1"/>
  <c r="F225" i="3" s="1"/>
  <c r="F226" i="3" s="1"/>
  <c r="F227" i="3" s="1"/>
  <c r="F228" i="3" s="1"/>
  <c r="F229" i="3" s="1"/>
  <c r="F230" i="3" s="1"/>
  <c r="F231" i="3" s="1"/>
  <c r="F232" i="3" s="1"/>
  <c r="F233" i="3" s="1"/>
  <c r="F234" i="3" s="1"/>
  <c r="F235" i="3" s="1"/>
  <c r="F236" i="3" s="1"/>
  <c r="F237" i="3" s="1"/>
  <c r="F238" i="3" s="1"/>
  <c r="F239" i="3" s="1"/>
  <c r="F240" i="3" s="1"/>
  <c r="F241" i="3" s="1"/>
  <c r="F242" i="3" s="1"/>
  <c r="F243" i="3" s="1"/>
  <c r="F244" i="3" s="1"/>
  <c r="F245" i="3" s="1"/>
  <c r="F246" i="3" s="1"/>
  <c r="F247" i="3" s="1"/>
  <c r="F248" i="3" s="1"/>
  <c r="F249" i="3" s="1"/>
  <c r="F250" i="3" s="1"/>
  <c r="F251" i="3" s="1"/>
  <c r="F252" i="3" s="1"/>
  <c r="F253" i="3" s="1"/>
  <c r="F254" i="3" s="1"/>
  <c r="F255" i="3" s="1"/>
  <c r="F256" i="3" s="1"/>
  <c r="F257" i="3" s="1"/>
  <c r="F258" i="3" s="1"/>
  <c r="F259" i="3" s="1"/>
  <c r="F260" i="3" s="1"/>
  <c r="F261" i="3" s="1"/>
  <c r="F262" i="3" s="1"/>
  <c r="F263" i="3" s="1"/>
  <c r="F264" i="3" s="1"/>
  <c r="F265" i="3" s="1"/>
  <c r="F266" i="3" s="1"/>
  <c r="F267" i="3" s="1"/>
  <c r="F268" i="3" s="1"/>
  <c r="F269" i="3" s="1"/>
  <c r="F270" i="3" s="1"/>
  <c r="F271" i="3" s="1"/>
  <c r="F272" i="3" s="1"/>
  <c r="F273" i="3" s="1"/>
  <c r="F274" i="3" s="1"/>
  <c r="F275" i="3" s="1"/>
  <c r="F276" i="3" s="1"/>
  <c r="F277" i="3" s="1"/>
  <c r="F278" i="3" s="1"/>
  <c r="F279" i="3" s="1"/>
  <c r="F280" i="3" s="1"/>
  <c r="F281" i="3" s="1"/>
  <c r="F282" i="3" s="1"/>
  <c r="F283" i="3" s="1"/>
  <c r="F284" i="3" s="1"/>
  <c r="F285" i="3" s="1"/>
  <c r="F286" i="3" s="1"/>
  <c r="F287" i="3" s="1"/>
  <c r="F288" i="3" s="1"/>
  <c r="F289" i="3" s="1"/>
  <c r="F290" i="3" s="1"/>
  <c r="F291" i="3" s="1"/>
  <c r="F292" i="3" s="1"/>
  <c r="F293" i="3" s="1"/>
  <c r="F294" i="3" s="1"/>
  <c r="F295" i="3" s="1"/>
  <c r="F296" i="3" s="1"/>
  <c r="F297" i="3" s="1"/>
  <c r="F298" i="3" s="1"/>
  <c r="F299" i="3" s="1"/>
  <c r="F300" i="3" s="1"/>
  <c r="F301" i="3" s="1"/>
  <c r="F302" i="3" s="1"/>
  <c r="F303" i="3" s="1"/>
  <c r="F304" i="3" s="1"/>
  <c r="F305" i="3" s="1"/>
  <c r="F306" i="3" s="1"/>
  <c r="F307" i="3" s="1"/>
  <c r="F308" i="3" s="1"/>
  <c r="F309" i="3" s="1"/>
  <c r="F310" i="3" s="1"/>
  <c r="F311" i="3" s="1"/>
  <c r="F312" i="3" s="1"/>
  <c r="F313" i="3" s="1"/>
  <c r="F314" i="3" s="1"/>
  <c r="F315" i="3" s="1"/>
  <c r="F316" i="3" s="1"/>
  <c r="F317" i="3" s="1"/>
  <c r="F318" i="3" s="1"/>
  <c r="F319" i="3" s="1"/>
  <c r="F320" i="3" s="1"/>
  <c r="F321" i="3" s="1"/>
  <c r="F322" i="3" s="1"/>
  <c r="F323" i="3" s="1"/>
  <c r="F324" i="3" s="1"/>
  <c r="F325" i="3" s="1"/>
  <c r="F326" i="3" s="1"/>
  <c r="F327" i="3" s="1"/>
  <c r="F328" i="3" s="1"/>
  <c r="F329" i="3" s="1"/>
  <c r="F330" i="3" s="1"/>
  <c r="F331" i="3" s="1"/>
  <c r="F332" i="3" s="1"/>
  <c r="F333" i="3" s="1"/>
  <c r="F334" i="3" s="1"/>
  <c r="F335" i="3" s="1"/>
  <c r="F336" i="3" s="1"/>
  <c r="F337" i="3" s="1"/>
  <c r="F338" i="3" s="1"/>
  <c r="F339" i="3" s="1"/>
  <c r="F340" i="3" s="1"/>
  <c r="F341" i="3" s="1"/>
  <c r="F342" i="3" s="1"/>
  <c r="F343" i="3" s="1"/>
  <c r="F344" i="3" s="1"/>
  <c r="F345" i="3" s="1"/>
  <c r="F346" i="3" s="1"/>
  <c r="F347" i="3" s="1"/>
  <c r="F348" i="3" s="1"/>
  <c r="F349" i="3" s="1"/>
  <c r="F350" i="3" s="1"/>
  <c r="F351" i="3" s="1"/>
  <c r="F352" i="3" s="1"/>
  <c r="F353" i="3" s="1"/>
  <c r="F354" i="3" s="1"/>
  <c r="F355" i="3" s="1"/>
  <c r="F356" i="3" s="1"/>
  <c r="F357" i="3" s="1"/>
  <c r="F358" i="3" s="1"/>
  <c r="F359" i="3" s="1"/>
  <c r="F360" i="3" s="1"/>
  <c r="F361" i="3" s="1"/>
  <c r="F362" i="3" s="1"/>
  <c r="F363" i="3" s="1"/>
  <c r="F364" i="3" s="1"/>
  <c r="F365" i="3" s="1"/>
  <c r="F366" i="3" s="1"/>
  <c r="F367" i="3" s="1"/>
  <c r="F368" i="3" s="1"/>
  <c r="F369" i="3" s="1"/>
  <c r="F370" i="3" s="1"/>
  <c r="F371" i="3" s="1"/>
  <c r="F372" i="3" s="1"/>
  <c r="F373" i="3" s="1"/>
  <c r="F374" i="3" s="1"/>
  <c r="F375" i="3" s="1"/>
  <c r="F376" i="3" s="1"/>
  <c r="F377" i="3" s="1"/>
  <c r="F378" i="3" s="1"/>
  <c r="F379" i="3" s="1"/>
  <c r="F380" i="3" s="1"/>
  <c r="F381" i="3" s="1"/>
  <c r="F382" i="3" s="1"/>
  <c r="F383" i="3" s="1"/>
  <c r="F384" i="3" s="1"/>
  <c r="F385" i="3" s="1"/>
  <c r="F386" i="3" s="1"/>
  <c r="F387" i="3" s="1"/>
  <c r="F388" i="3" s="1"/>
  <c r="F389" i="3" s="1"/>
  <c r="F390" i="3" s="1"/>
  <c r="F391" i="3" s="1"/>
  <c r="F392" i="3" s="1"/>
  <c r="F393" i="3" s="1"/>
  <c r="F394" i="3" s="1"/>
  <c r="F395" i="3" s="1"/>
  <c r="F396" i="3" s="1"/>
  <c r="F397" i="3" s="1"/>
  <c r="F398" i="3" s="1"/>
  <c r="F399" i="3" s="1"/>
  <c r="F400" i="3" s="1"/>
  <c r="F401" i="3" s="1"/>
  <c r="F402" i="3" s="1"/>
  <c r="F403" i="3" s="1"/>
  <c r="F404" i="3" s="1"/>
  <c r="F405" i="3" s="1"/>
  <c r="F406" i="3" s="1"/>
  <c r="F407" i="3" s="1"/>
  <c r="F408" i="3" s="1"/>
  <c r="F409" i="3" s="1"/>
  <c r="F410" i="3" s="1"/>
  <c r="F411" i="3" s="1"/>
  <c r="F412" i="3" s="1"/>
  <c r="F413" i="3" s="1"/>
  <c r="F414" i="3" s="1"/>
  <c r="F415" i="3" s="1"/>
  <c r="F416" i="3" s="1"/>
  <c r="F417" i="3" s="1"/>
  <c r="F418" i="3" s="1"/>
  <c r="F419" i="3" s="1"/>
  <c r="F420" i="3" s="1"/>
  <c r="F421" i="3" s="1"/>
  <c r="F422" i="3" s="1"/>
  <c r="F423" i="3" s="1"/>
  <c r="F424" i="3" s="1"/>
  <c r="F425" i="3" s="1"/>
  <c r="F426" i="3" s="1"/>
  <c r="F427" i="3" s="1"/>
  <c r="F428" i="3" s="1"/>
  <c r="F429" i="3" s="1"/>
  <c r="F430" i="3" s="1"/>
  <c r="F431" i="3" s="1"/>
  <c r="F432" i="3" s="1"/>
  <c r="F433" i="3" s="1"/>
  <c r="F434" i="3" s="1"/>
  <c r="F435" i="3" s="1"/>
  <c r="F436" i="3" s="1"/>
  <c r="F437" i="3" s="1"/>
  <c r="F438" i="3" s="1"/>
  <c r="F439" i="3" s="1"/>
  <c r="F440" i="3" s="1"/>
  <c r="F441" i="3" s="1"/>
  <c r="F442" i="3" s="1"/>
  <c r="F443" i="3" s="1"/>
  <c r="F444" i="3" s="1"/>
  <c r="F445" i="3" s="1"/>
  <c r="F446" i="3" s="1"/>
  <c r="F447" i="3" s="1"/>
  <c r="F448" i="3" s="1"/>
  <c r="F449" i="3" s="1"/>
  <c r="F450" i="3" s="1"/>
  <c r="F451" i="3" s="1"/>
  <c r="F452" i="3" s="1"/>
  <c r="F453" i="3" s="1"/>
  <c r="F454" i="3" s="1"/>
  <c r="F455" i="3" s="1"/>
  <c r="F456" i="3" s="1"/>
  <c r="F457" i="3" s="1"/>
  <c r="F458" i="3" s="1"/>
  <c r="F459" i="3" s="1"/>
  <c r="F460" i="3" s="1"/>
  <c r="F461" i="3" s="1"/>
  <c r="F462" i="3" s="1"/>
  <c r="F463" i="3" s="1"/>
  <c r="F464" i="3" s="1"/>
  <c r="F465" i="3" s="1"/>
  <c r="F466" i="3" s="1"/>
  <c r="F467" i="3" s="1"/>
  <c r="F468" i="3" s="1"/>
  <c r="F469" i="3" s="1"/>
  <c r="F470" i="3" s="1"/>
  <c r="F471" i="3" s="1"/>
  <c r="F472" i="3" s="1"/>
  <c r="F473" i="3" s="1"/>
  <c r="F474" i="3" s="1"/>
  <c r="F475" i="3" s="1"/>
  <c r="F476" i="3" s="1"/>
  <c r="F477" i="3" s="1"/>
  <c r="F478" i="3" s="1"/>
  <c r="F479" i="3" s="1"/>
  <c r="F480" i="3" s="1"/>
  <c r="F481" i="3" s="1"/>
  <c r="F482" i="3" s="1"/>
  <c r="F483" i="3" s="1"/>
  <c r="F484" i="3" s="1"/>
  <c r="F485" i="3" s="1"/>
  <c r="F486" i="3" s="1"/>
  <c r="F487" i="3" s="1"/>
  <c r="F488" i="3" s="1"/>
  <c r="F489" i="3" s="1"/>
  <c r="F490" i="3" s="1"/>
  <c r="F491" i="3" s="1"/>
  <c r="F492" i="3" s="1"/>
  <c r="F493" i="3" s="1"/>
  <c r="F494" i="3" s="1"/>
  <c r="F495" i="3" s="1"/>
  <c r="F496" i="3" s="1"/>
  <c r="F497" i="3" s="1"/>
  <c r="F498" i="3" s="1"/>
  <c r="F499" i="3" s="1"/>
  <c r="F500" i="3" s="1"/>
  <c r="F501" i="3" s="1"/>
  <c r="F502" i="3" s="1"/>
  <c r="F503" i="3" s="1"/>
  <c r="F504" i="3" s="1"/>
  <c r="F505" i="3" s="1"/>
  <c r="F506" i="3" s="1"/>
  <c r="F507" i="3" s="1"/>
  <c r="F508" i="3" s="1"/>
  <c r="F509" i="3" s="1"/>
  <c r="F510" i="3" s="1"/>
  <c r="F511" i="3" s="1"/>
  <c r="F512" i="3" s="1"/>
  <c r="F513" i="3" s="1"/>
  <c r="F514" i="3" s="1"/>
  <c r="F515" i="3" s="1"/>
  <c r="F516" i="3" s="1"/>
  <c r="F517" i="3" s="1"/>
  <c r="F518" i="3" s="1"/>
  <c r="F519" i="3" s="1"/>
  <c r="F520" i="3" s="1"/>
  <c r="F521" i="3" s="1"/>
  <c r="F522" i="3" s="1"/>
  <c r="F523" i="3" s="1"/>
  <c r="F524" i="3" s="1"/>
  <c r="F525" i="3" s="1"/>
  <c r="F526" i="3" s="1"/>
  <c r="F527" i="3" s="1"/>
  <c r="F528" i="3" s="1"/>
  <c r="F529" i="3" s="1"/>
  <c r="F530" i="3" s="1"/>
  <c r="F531" i="3" s="1"/>
  <c r="F532" i="3" s="1"/>
  <c r="F533" i="3" s="1"/>
  <c r="F534" i="3" s="1"/>
  <c r="F535" i="3" s="1"/>
  <c r="F536" i="3" s="1"/>
  <c r="F537" i="3" s="1"/>
  <c r="F538" i="3" s="1"/>
  <c r="F539" i="3" s="1"/>
  <c r="F540" i="3" s="1"/>
  <c r="F541" i="3" s="1"/>
  <c r="F542" i="3" s="1"/>
  <c r="F543" i="3" s="1"/>
  <c r="F544" i="3" s="1"/>
  <c r="F545" i="3" s="1"/>
  <c r="F546" i="3" s="1"/>
  <c r="F547" i="3" s="1"/>
  <c r="F548" i="3" s="1"/>
  <c r="F549" i="3" s="1"/>
  <c r="F550" i="3" s="1"/>
  <c r="F551" i="3" s="1"/>
  <c r="F552" i="3" s="1"/>
  <c r="F553" i="3" s="1"/>
  <c r="F554" i="3" s="1"/>
  <c r="F555" i="3" s="1"/>
  <c r="F556" i="3" s="1"/>
  <c r="F557" i="3" s="1"/>
  <c r="F558" i="3" s="1"/>
  <c r="F559" i="3" s="1"/>
  <c r="F560" i="3" s="1"/>
  <c r="F561" i="3" s="1"/>
  <c r="F562" i="3" s="1"/>
  <c r="F563" i="3" s="1"/>
  <c r="F564" i="3" s="1"/>
  <c r="F565" i="3" s="1"/>
  <c r="F566" i="3" s="1"/>
  <c r="F567" i="3" s="1"/>
  <c r="F568" i="3" s="1"/>
  <c r="F569" i="3" s="1"/>
  <c r="F570" i="3" s="1"/>
  <c r="F571" i="3" s="1"/>
  <c r="F572" i="3" s="1"/>
  <c r="F573" i="3" s="1"/>
  <c r="F574" i="3" s="1"/>
  <c r="F575" i="3" s="1"/>
  <c r="F576" i="3" s="1"/>
  <c r="F577" i="3" s="1"/>
  <c r="F578" i="3" s="1"/>
  <c r="F579" i="3" s="1"/>
  <c r="F580" i="3" s="1"/>
  <c r="F581" i="3" s="1"/>
  <c r="F582" i="3" s="1"/>
  <c r="F583" i="3" s="1"/>
  <c r="F584" i="3" s="1"/>
  <c r="F585" i="3" s="1"/>
  <c r="F586" i="3" s="1"/>
  <c r="F587" i="3" s="1"/>
  <c r="F588" i="3" s="1"/>
  <c r="F589" i="3" s="1"/>
  <c r="F590" i="3" s="1"/>
  <c r="F591" i="3" s="1"/>
  <c r="F592" i="3" s="1"/>
  <c r="F593" i="3" s="1"/>
  <c r="F594" i="3" s="1"/>
  <c r="F595" i="3" s="1"/>
  <c r="F596" i="3" s="1"/>
  <c r="F597" i="3" s="1"/>
  <c r="F598" i="3" s="1"/>
  <c r="F599" i="3" s="1"/>
  <c r="F600" i="3" s="1"/>
  <c r="F601" i="3" s="1"/>
  <c r="F602" i="3" s="1"/>
  <c r="F603" i="3" s="1"/>
  <c r="F604" i="3" s="1"/>
  <c r="F605" i="3" s="1"/>
  <c r="F606" i="3" s="1"/>
  <c r="F607" i="3" s="1"/>
  <c r="F608" i="3" s="1"/>
  <c r="F609" i="3" s="1"/>
  <c r="F610" i="3" s="1"/>
  <c r="F611" i="3" s="1"/>
  <c r="F612" i="3" s="1"/>
  <c r="F613" i="3" s="1"/>
  <c r="F614" i="3" s="1"/>
  <c r="F615" i="3" s="1"/>
  <c r="F616" i="3" s="1"/>
  <c r="F617" i="3" s="1"/>
  <c r="F618" i="3" s="1"/>
  <c r="F619" i="3" s="1"/>
  <c r="F620" i="3" s="1"/>
  <c r="F621" i="3" s="1"/>
  <c r="F622" i="3" s="1"/>
  <c r="F623" i="3" s="1"/>
  <c r="F624" i="3" s="1"/>
  <c r="F625" i="3" s="1"/>
  <c r="F626" i="3" s="1"/>
  <c r="F627" i="3" s="1"/>
  <c r="F628" i="3" s="1"/>
  <c r="F629" i="3" s="1"/>
  <c r="F630" i="3" s="1"/>
  <c r="F631" i="3" s="1"/>
  <c r="F632" i="3" s="1"/>
  <c r="F633" i="3" s="1"/>
  <c r="F634" i="3" s="1"/>
  <c r="F635" i="3" s="1"/>
  <c r="F636" i="3" s="1"/>
  <c r="F637" i="3" s="1"/>
  <c r="F638" i="3" s="1"/>
  <c r="F639" i="3" s="1"/>
  <c r="F640" i="3" s="1"/>
  <c r="F641" i="3" s="1"/>
  <c r="F642" i="3" s="1"/>
  <c r="F643" i="3" s="1"/>
  <c r="F644" i="3" s="1"/>
  <c r="F645" i="3" s="1"/>
  <c r="F646" i="3" s="1"/>
  <c r="F647" i="3" s="1"/>
  <c r="F648" i="3" s="1"/>
  <c r="F649" i="3" s="1"/>
  <c r="F650" i="3" s="1"/>
  <c r="F651" i="3" s="1"/>
  <c r="F652" i="3" s="1"/>
  <c r="F653" i="3" s="1"/>
  <c r="F654" i="3" s="1"/>
  <c r="F655" i="3" s="1"/>
  <c r="F656" i="3" s="1"/>
  <c r="F657" i="3" s="1"/>
  <c r="F658" i="3" s="1"/>
  <c r="F659" i="3" s="1"/>
  <c r="F660" i="3" s="1"/>
  <c r="F661" i="3" s="1"/>
  <c r="F662" i="3" s="1"/>
  <c r="F663" i="3" s="1"/>
  <c r="F664" i="3" s="1"/>
  <c r="F665" i="3" s="1"/>
  <c r="F666" i="3" s="1"/>
  <c r="F667" i="3" s="1"/>
  <c r="F668" i="3" s="1"/>
  <c r="F669" i="3" s="1"/>
  <c r="F670" i="3" s="1"/>
  <c r="F671" i="3" s="1"/>
  <c r="F672" i="3" s="1"/>
  <c r="F673" i="3" s="1"/>
  <c r="F674" i="3" s="1"/>
  <c r="F675" i="3" s="1"/>
  <c r="F676" i="3" s="1"/>
  <c r="F677" i="3" s="1"/>
  <c r="F678" i="3" s="1"/>
  <c r="F679" i="3" s="1"/>
  <c r="F680" i="3" s="1"/>
  <c r="F681" i="3" s="1"/>
  <c r="F682" i="3" s="1"/>
  <c r="F683" i="3" s="1"/>
  <c r="F684" i="3" s="1"/>
  <c r="F685" i="3" s="1"/>
  <c r="F686" i="3" s="1"/>
  <c r="F687" i="3" s="1"/>
  <c r="F688" i="3" s="1"/>
  <c r="F689" i="3" s="1"/>
  <c r="F690" i="3" s="1"/>
  <c r="F691" i="3" s="1"/>
  <c r="F692" i="3" s="1"/>
  <c r="F693" i="3" s="1"/>
  <c r="F694" i="3" s="1"/>
  <c r="F695" i="3" s="1"/>
  <c r="F696" i="3" s="1"/>
  <c r="F697" i="3" s="1"/>
  <c r="F698" i="3" s="1"/>
  <c r="F699" i="3" s="1"/>
  <c r="F700" i="3" s="1"/>
  <c r="F701" i="3" s="1"/>
  <c r="F702" i="3" s="1"/>
  <c r="F703" i="3" s="1"/>
  <c r="F704" i="3" s="1"/>
  <c r="F705" i="3" s="1"/>
  <c r="F706" i="3" s="1"/>
  <c r="F707" i="3" s="1"/>
  <c r="F708" i="3" s="1"/>
  <c r="F709" i="3" s="1"/>
  <c r="F710" i="3" s="1"/>
  <c r="F711" i="3" s="1"/>
  <c r="F712" i="3" s="1"/>
  <c r="F713" i="3" s="1"/>
  <c r="F714" i="3" s="1"/>
  <c r="F715" i="3" s="1"/>
  <c r="F716" i="3" s="1"/>
  <c r="F717" i="3" s="1"/>
  <c r="F718" i="3" s="1"/>
  <c r="F719" i="3" s="1"/>
  <c r="F720" i="3" s="1"/>
  <c r="F721" i="3" s="1"/>
  <c r="F722" i="3" s="1"/>
  <c r="F723" i="3" s="1"/>
  <c r="F724" i="3" s="1"/>
  <c r="F725" i="3" s="1"/>
  <c r="F726" i="3" s="1"/>
  <c r="F727" i="3" s="1"/>
  <c r="F728" i="3" s="1"/>
  <c r="F729" i="3" s="1"/>
  <c r="F730" i="3" s="1"/>
  <c r="F731" i="3" s="1"/>
  <c r="F732" i="3" s="1"/>
  <c r="F733" i="3" s="1"/>
  <c r="F734" i="3" s="1"/>
  <c r="F735" i="3" s="1"/>
  <c r="F736" i="3" s="1"/>
  <c r="F737" i="3" s="1"/>
  <c r="F738" i="3" s="1"/>
  <c r="F739" i="3" s="1"/>
  <c r="F740" i="3" s="1"/>
  <c r="F741" i="3" s="1"/>
  <c r="F742" i="3" s="1"/>
  <c r="F743" i="3" s="1"/>
  <c r="F744" i="3" s="1"/>
  <c r="F745" i="3" s="1"/>
  <c r="F746" i="3" s="1"/>
  <c r="F747" i="3" s="1"/>
  <c r="F748" i="3" s="1"/>
  <c r="F749" i="3" s="1"/>
  <c r="F750" i="3" s="1"/>
  <c r="F751" i="3" s="1"/>
  <c r="F752" i="3" s="1"/>
  <c r="F753" i="3" s="1"/>
  <c r="F754" i="3" s="1"/>
  <c r="F755" i="3" s="1"/>
  <c r="F756" i="3" s="1"/>
  <c r="F757" i="3" s="1"/>
  <c r="F758" i="3" s="1"/>
  <c r="F759" i="3" s="1"/>
  <c r="F760" i="3" s="1"/>
  <c r="F761" i="3" s="1"/>
  <c r="F762" i="3" s="1"/>
  <c r="F763" i="3" s="1"/>
  <c r="F764" i="3" s="1"/>
  <c r="F765" i="3" s="1"/>
  <c r="F766" i="3" s="1"/>
  <c r="F767" i="3" s="1"/>
  <c r="F768" i="3" s="1"/>
  <c r="F769" i="3" s="1"/>
  <c r="F770" i="3" s="1"/>
  <c r="F771" i="3" s="1"/>
  <c r="F772" i="3" s="1"/>
  <c r="F773" i="3" s="1"/>
  <c r="F774" i="3" s="1"/>
  <c r="F775" i="3" s="1"/>
  <c r="F776" i="3" s="1"/>
  <c r="F777" i="3" s="1"/>
  <c r="F778" i="3" s="1"/>
  <c r="F779" i="3" s="1"/>
  <c r="F780" i="3" s="1"/>
  <c r="F781" i="3" s="1"/>
  <c r="F782" i="3" s="1"/>
  <c r="F783" i="3" s="1"/>
  <c r="F784" i="3" s="1"/>
  <c r="F785" i="3" s="1"/>
  <c r="F786" i="3" s="1"/>
  <c r="F787" i="3" s="1"/>
  <c r="F788" i="3" s="1"/>
  <c r="F789" i="3" s="1"/>
  <c r="F790" i="3" s="1"/>
  <c r="F791" i="3" s="1"/>
  <c r="F792" i="3" s="1"/>
  <c r="F793" i="3" s="1"/>
  <c r="F794" i="3" s="1"/>
  <c r="F795" i="3" s="1"/>
  <c r="F796" i="3" s="1"/>
  <c r="F797" i="3" s="1"/>
  <c r="F798" i="3" s="1"/>
  <c r="F799" i="3" s="1"/>
  <c r="F800" i="3" s="1"/>
  <c r="F801" i="3" s="1"/>
  <c r="F802" i="3" s="1"/>
  <c r="F803" i="3" s="1"/>
  <c r="F804" i="3" s="1"/>
  <c r="F805" i="3" s="1"/>
  <c r="F806" i="3" s="1"/>
  <c r="F807" i="3" s="1"/>
  <c r="F808" i="3" s="1"/>
  <c r="F809" i="3" s="1"/>
  <c r="F810" i="3" s="1"/>
  <c r="F811" i="3" s="1"/>
  <c r="F812" i="3" s="1"/>
  <c r="F813" i="3" s="1"/>
  <c r="F814" i="3" s="1"/>
  <c r="F815" i="3" s="1"/>
  <c r="F816" i="3" s="1"/>
  <c r="F817" i="3" s="1"/>
  <c r="F818" i="3" s="1"/>
  <c r="F819" i="3" s="1"/>
  <c r="F820" i="3" s="1"/>
  <c r="F821" i="3" s="1"/>
  <c r="F822" i="3" s="1"/>
  <c r="F823" i="3" s="1"/>
  <c r="F824" i="3" s="1"/>
  <c r="F825" i="3" s="1"/>
  <c r="F826" i="3" s="1"/>
  <c r="F827" i="3" s="1"/>
  <c r="F828" i="3" s="1"/>
  <c r="F829" i="3" s="1"/>
  <c r="F830" i="3" s="1"/>
  <c r="F831" i="3" s="1"/>
  <c r="F832" i="3" s="1"/>
  <c r="F833" i="3" s="1"/>
  <c r="F834" i="3" s="1"/>
  <c r="F835" i="3" s="1"/>
  <c r="F836" i="3" s="1"/>
  <c r="F837" i="3" s="1"/>
  <c r="F838" i="3" s="1"/>
  <c r="F839" i="3" s="1"/>
  <c r="F840" i="3" s="1"/>
  <c r="F841" i="3" s="1"/>
  <c r="F842" i="3" s="1"/>
  <c r="F843" i="3" s="1"/>
  <c r="F844" i="3" s="1"/>
  <c r="F845" i="3" s="1"/>
  <c r="F846" i="3" s="1"/>
  <c r="F847" i="3" s="1"/>
  <c r="F848" i="3" s="1"/>
  <c r="F849" i="3" s="1"/>
  <c r="F850" i="3" s="1"/>
  <c r="F851" i="3" s="1"/>
  <c r="F852" i="3" s="1"/>
  <c r="F853" i="3" s="1"/>
  <c r="F854" i="3" s="1"/>
  <c r="F855" i="3" s="1"/>
  <c r="F856" i="3" s="1"/>
  <c r="F857" i="3" s="1"/>
  <c r="F858" i="3" s="1"/>
  <c r="F859" i="3" s="1"/>
  <c r="F860" i="3" s="1"/>
  <c r="F861" i="3" s="1"/>
  <c r="F862" i="3" s="1"/>
  <c r="F863" i="3" s="1"/>
  <c r="F864" i="3" s="1"/>
  <c r="F865" i="3" s="1"/>
  <c r="F866" i="3" s="1"/>
  <c r="F867" i="3" s="1"/>
  <c r="F868" i="3" s="1"/>
  <c r="F869" i="3" s="1"/>
  <c r="F870" i="3" s="1"/>
  <c r="F871" i="3" s="1"/>
  <c r="F872" i="3" s="1"/>
  <c r="F873" i="3" s="1"/>
  <c r="F874" i="3" s="1"/>
  <c r="F875" i="3" s="1"/>
  <c r="F876" i="3" s="1"/>
  <c r="F877" i="3" s="1"/>
  <c r="F878" i="3" s="1"/>
  <c r="F879" i="3" s="1"/>
  <c r="F880" i="3" s="1"/>
  <c r="F881" i="3" s="1"/>
  <c r="F882" i="3" s="1"/>
  <c r="F883" i="3" s="1"/>
  <c r="F884" i="3" s="1"/>
  <c r="F885" i="3" s="1"/>
  <c r="F886" i="3" s="1"/>
  <c r="F887" i="3" s="1"/>
  <c r="F888" i="3" s="1"/>
  <c r="F889" i="3" s="1"/>
  <c r="F890" i="3" s="1"/>
  <c r="F891" i="3" s="1"/>
  <c r="F892" i="3" s="1"/>
  <c r="F893" i="3" s="1"/>
  <c r="F894" i="3" s="1"/>
  <c r="F895" i="3" s="1"/>
  <c r="F896" i="3" s="1"/>
  <c r="F897" i="3" s="1"/>
  <c r="F898" i="3" s="1"/>
  <c r="F899" i="3" s="1"/>
  <c r="F900" i="3" s="1"/>
  <c r="F901" i="3" s="1"/>
  <c r="F902" i="3" s="1"/>
  <c r="F903" i="3" s="1"/>
  <c r="F904" i="3" s="1"/>
  <c r="F905" i="3" s="1"/>
  <c r="F906" i="3" s="1"/>
  <c r="F907" i="3" s="1"/>
  <c r="F908" i="3" s="1"/>
  <c r="F909" i="3" s="1"/>
  <c r="F910" i="3" s="1"/>
  <c r="F911" i="3" s="1"/>
  <c r="F912" i="3" s="1"/>
  <c r="F913" i="3" s="1"/>
  <c r="F914" i="3" s="1"/>
  <c r="F915" i="3" s="1"/>
  <c r="F916" i="3" s="1"/>
  <c r="F917" i="3" s="1"/>
  <c r="F918" i="3" s="1"/>
  <c r="F919" i="3" s="1"/>
  <c r="F920" i="3" s="1"/>
  <c r="F921" i="3" s="1"/>
  <c r="F922" i="3" s="1"/>
  <c r="F923" i="3" s="1"/>
  <c r="F924" i="3" s="1"/>
  <c r="F925" i="3" s="1"/>
  <c r="F926" i="3" s="1"/>
  <c r="F927" i="3" s="1"/>
  <c r="F928" i="3" s="1"/>
  <c r="F929" i="3" s="1"/>
  <c r="F930" i="3" s="1"/>
  <c r="F931" i="3" s="1"/>
  <c r="F932" i="3" s="1"/>
  <c r="F933" i="3" s="1"/>
  <c r="F934" i="3" s="1"/>
  <c r="F935" i="3" s="1"/>
  <c r="F936" i="3" s="1"/>
  <c r="F937" i="3" s="1"/>
  <c r="F938" i="3" s="1"/>
  <c r="F939" i="3" s="1"/>
  <c r="F940" i="3" s="1"/>
  <c r="F941" i="3" s="1"/>
  <c r="F942" i="3" s="1"/>
  <c r="F943" i="3" s="1"/>
  <c r="F944" i="3" s="1"/>
  <c r="F945" i="3" s="1"/>
  <c r="F946" i="3" s="1"/>
  <c r="F947" i="3" s="1"/>
  <c r="F948" i="3" s="1"/>
  <c r="F949" i="3" s="1"/>
  <c r="F950" i="3" s="1"/>
  <c r="F951" i="3" s="1"/>
  <c r="F952" i="3" s="1"/>
  <c r="F953" i="3" s="1"/>
  <c r="F954" i="3" s="1"/>
  <c r="F955" i="3" s="1"/>
  <c r="F956" i="3" s="1"/>
  <c r="F957" i="3" s="1"/>
  <c r="F958" i="3" s="1"/>
  <c r="F959" i="3" s="1"/>
  <c r="F960" i="3" s="1"/>
  <c r="F961" i="3" s="1"/>
  <c r="F962" i="3" s="1"/>
  <c r="F963" i="3" s="1"/>
  <c r="F964" i="3" s="1"/>
  <c r="F965" i="3" s="1"/>
  <c r="F966" i="3" s="1"/>
  <c r="F967" i="3" s="1"/>
  <c r="F968" i="3" s="1"/>
  <c r="F969" i="3" s="1"/>
  <c r="F970" i="3" s="1"/>
  <c r="F971" i="3" s="1"/>
  <c r="F972" i="3" s="1"/>
  <c r="F973" i="3" s="1"/>
  <c r="F974" i="3" s="1"/>
  <c r="F975" i="3" s="1"/>
  <c r="F976" i="3" s="1"/>
  <c r="F977" i="3" s="1"/>
  <c r="F978" i="3" s="1"/>
  <c r="F979" i="3" s="1"/>
  <c r="F980" i="3" s="1"/>
  <c r="F981" i="3" s="1"/>
  <c r="F982" i="3" s="1"/>
  <c r="F983" i="3" s="1"/>
  <c r="F984" i="3" s="1"/>
  <c r="F985" i="3" s="1"/>
  <c r="F986" i="3" s="1"/>
  <c r="F987" i="3" s="1"/>
  <c r="F988" i="3" s="1"/>
  <c r="F989" i="3" s="1"/>
  <c r="F990" i="3" s="1"/>
  <c r="F991" i="3" s="1"/>
  <c r="F992" i="3" s="1"/>
  <c r="F993" i="3" s="1"/>
  <c r="F994" i="3" s="1"/>
  <c r="F995" i="3" s="1"/>
  <c r="F996" i="3" s="1"/>
  <c r="F997" i="3" s="1"/>
  <c r="F998" i="3" s="1"/>
  <c r="F999" i="3" s="1"/>
  <c r="F1000" i="3" s="1"/>
  <c r="F1001" i="3" s="1"/>
  <c r="F1002" i="3" s="1"/>
  <c r="F1003" i="3" s="1"/>
  <c r="F1004" i="3" s="1"/>
  <c r="F1005" i="3" s="1"/>
  <c r="F1006" i="3" s="1"/>
  <c r="F1007" i="3" s="1"/>
  <c r="F1008" i="3" s="1"/>
  <c r="F1009" i="3" s="1"/>
  <c r="F1010" i="3" s="1"/>
  <c r="F1011" i="3" s="1"/>
  <c r="F1012" i="3" s="1"/>
  <c r="F1013" i="3" s="1"/>
  <c r="F1014" i="3" s="1"/>
  <c r="F1015" i="3" s="1"/>
  <c r="F1016" i="3" s="1"/>
  <c r="F1017" i="3" s="1"/>
  <c r="F1018" i="3" s="1"/>
  <c r="F1019" i="3" s="1"/>
  <c r="F1020" i="3" s="1"/>
  <c r="F1021" i="3" s="1"/>
  <c r="F1022" i="3" s="1"/>
  <c r="F1023" i="3" s="1"/>
  <c r="F1024" i="3" s="1"/>
  <c r="F1025" i="3" s="1"/>
  <c r="F1026" i="3" s="1"/>
  <c r="F1027" i="3" s="1"/>
  <c r="F1028" i="3" s="1"/>
  <c r="F1029" i="3" s="1"/>
  <c r="F1030" i="3" s="1"/>
  <c r="F1031" i="3" s="1"/>
  <c r="F1032" i="3" s="1"/>
  <c r="F1033" i="3" s="1"/>
  <c r="F1034" i="3" s="1"/>
  <c r="F1035" i="3" s="1"/>
  <c r="F1036" i="3" s="1"/>
  <c r="F1037" i="3" s="1"/>
  <c r="F1038" i="3" s="1"/>
  <c r="F1039" i="3" s="1"/>
  <c r="F1040" i="3" s="1"/>
  <c r="F1041" i="3" s="1"/>
  <c r="F1042" i="3" s="1"/>
  <c r="F1043" i="3" s="1"/>
  <c r="F1044" i="3" s="1"/>
  <c r="F1045" i="3" s="1"/>
  <c r="F1046" i="3" s="1"/>
  <c r="F1047" i="3" s="1"/>
  <c r="F1048" i="3" s="1"/>
  <c r="F1049" i="3" s="1"/>
  <c r="F1050" i="3" s="1"/>
  <c r="F1051" i="3" s="1"/>
  <c r="F1052" i="3" s="1"/>
  <c r="F1053" i="3" s="1"/>
  <c r="F1054" i="3" s="1"/>
  <c r="F1055" i="3" s="1"/>
  <c r="F1056" i="3" s="1"/>
  <c r="F1057" i="3" s="1"/>
  <c r="F1058" i="3" s="1"/>
  <c r="F1059" i="3" s="1"/>
  <c r="F1060" i="3" s="1"/>
  <c r="F1061" i="3" s="1"/>
  <c r="F1062" i="3" s="1"/>
  <c r="F1063" i="3" s="1"/>
  <c r="F1064" i="3" s="1"/>
  <c r="F1065" i="3" s="1"/>
  <c r="F1066" i="3" s="1"/>
  <c r="F1067" i="3" s="1"/>
  <c r="F1068" i="3" s="1"/>
  <c r="F1069" i="3" s="1"/>
  <c r="F1070" i="3" s="1"/>
  <c r="F1071" i="3" s="1"/>
  <c r="F1072" i="3" s="1"/>
  <c r="F1073" i="3" s="1"/>
  <c r="F1074" i="3" s="1"/>
  <c r="F1075" i="3" s="1"/>
  <c r="F1076" i="3" s="1"/>
  <c r="F1077" i="3" s="1"/>
  <c r="F1078" i="3" s="1"/>
  <c r="F1079" i="3" s="1"/>
  <c r="F1080" i="3" s="1"/>
  <c r="F1081" i="3" s="1"/>
  <c r="F1082" i="3" s="1"/>
  <c r="F1083" i="3" s="1"/>
  <c r="F1084" i="3" s="1"/>
  <c r="F1085" i="3" s="1"/>
  <c r="F1086" i="3" s="1"/>
  <c r="F1087" i="3" s="1"/>
  <c r="F1088" i="3" s="1"/>
  <c r="F1089" i="3" s="1"/>
  <c r="F1090" i="3" s="1"/>
  <c r="F1091" i="3" s="1"/>
  <c r="F1092" i="3" s="1"/>
  <c r="F1093" i="3" s="1"/>
  <c r="F1094" i="3" s="1"/>
  <c r="F1095" i="3" s="1"/>
  <c r="F1096" i="3" s="1"/>
  <c r="F1097" i="3" s="1"/>
  <c r="F1098" i="3" s="1"/>
  <c r="F1099" i="3" s="1"/>
  <c r="F1100" i="3" s="1"/>
  <c r="F1101" i="3" s="1"/>
  <c r="F1102" i="3" s="1"/>
  <c r="F1103" i="3" s="1"/>
  <c r="F1104" i="3" s="1"/>
  <c r="F1105" i="3" s="1"/>
  <c r="F1106" i="3" s="1"/>
  <c r="F1107" i="3" s="1"/>
  <c r="F1108" i="3" s="1"/>
  <c r="F1109" i="3" s="1"/>
  <c r="F1110" i="3" s="1"/>
  <c r="F1111" i="3" s="1"/>
  <c r="F1112" i="3" s="1"/>
  <c r="F1113" i="3" s="1"/>
  <c r="F1114" i="3" s="1"/>
  <c r="F1115" i="3" s="1"/>
  <c r="F1116" i="3" s="1"/>
  <c r="F1117" i="3" s="1"/>
  <c r="F1118" i="3" s="1"/>
  <c r="F1119" i="3" s="1"/>
  <c r="F1120" i="3" s="1"/>
  <c r="F1121" i="3" s="1"/>
  <c r="F1122" i="3" s="1"/>
  <c r="F1123" i="3" s="1"/>
  <c r="F1124" i="3" s="1"/>
  <c r="F1125" i="3" s="1"/>
  <c r="F1126" i="3" s="1"/>
  <c r="F1127" i="3" s="1"/>
  <c r="F1128" i="3" s="1"/>
  <c r="F1129" i="3" s="1"/>
  <c r="F1130" i="3" s="1"/>
  <c r="F1131" i="3" s="1"/>
  <c r="F1132" i="3" s="1"/>
  <c r="F1133" i="3" s="1"/>
  <c r="F1134" i="3" s="1"/>
  <c r="F1135" i="3" s="1"/>
  <c r="F1136" i="3" s="1"/>
  <c r="F1137" i="3" s="1"/>
  <c r="F1138" i="3" s="1"/>
  <c r="F1139" i="3" s="1"/>
  <c r="F1140" i="3" s="1"/>
  <c r="F1141" i="3" s="1"/>
  <c r="F1142" i="3" s="1"/>
  <c r="F1143" i="3" s="1"/>
  <c r="F1144" i="3" s="1"/>
  <c r="F1145" i="3" s="1"/>
  <c r="F1146" i="3" s="1"/>
  <c r="F1147" i="3" s="1"/>
  <c r="F1148" i="3" s="1"/>
  <c r="F1149" i="3" s="1"/>
  <c r="F1150" i="3" s="1"/>
  <c r="F1151" i="3" s="1"/>
  <c r="F1152" i="3" s="1"/>
  <c r="F1153" i="3" s="1"/>
  <c r="F1154" i="3" s="1"/>
  <c r="F1155" i="3" s="1"/>
  <c r="F1156" i="3" s="1"/>
  <c r="F1157" i="3" s="1"/>
  <c r="F1158" i="3" s="1"/>
  <c r="F1159" i="3" s="1"/>
  <c r="F1160" i="3" s="1"/>
  <c r="F1161" i="3" s="1"/>
  <c r="F1162" i="3" s="1"/>
  <c r="F1163" i="3" s="1"/>
  <c r="F1164" i="3" s="1"/>
  <c r="F1165" i="3" s="1"/>
  <c r="F1166" i="3" s="1"/>
  <c r="F1167" i="3" s="1"/>
  <c r="F1168" i="3" s="1"/>
  <c r="F1169" i="3" s="1"/>
  <c r="F1170" i="3" s="1"/>
  <c r="F1171" i="3" s="1"/>
  <c r="F1172" i="3" s="1"/>
  <c r="F1173" i="3" s="1"/>
  <c r="F1174" i="3" s="1"/>
  <c r="F1175" i="3" s="1"/>
  <c r="F1176" i="3" s="1"/>
  <c r="F1177" i="3" s="1"/>
  <c r="F1178" i="3" s="1"/>
  <c r="F1179" i="3" s="1"/>
  <c r="F1180" i="3" s="1"/>
  <c r="F1181" i="3" s="1"/>
  <c r="F1182" i="3" s="1"/>
  <c r="F1183" i="3" s="1"/>
  <c r="F1184" i="3" s="1"/>
  <c r="F1185" i="3" s="1"/>
  <c r="F1186" i="3" s="1"/>
  <c r="F1187" i="3" s="1"/>
  <c r="F1188" i="3" s="1"/>
  <c r="F1189" i="3" s="1"/>
  <c r="F1190" i="3" s="1"/>
  <c r="F1191" i="3" s="1"/>
  <c r="F1192" i="3" s="1"/>
  <c r="F1193" i="3" s="1"/>
  <c r="F1194" i="3" s="1"/>
  <c r="F1195" i="3" s="1"/>
  <c r="F1196" i="3" s="1"/>
  <c r="F1197" i="3" s="1"/>
  <c r="F1198" i="3" s="1"/>
  <c r="F1199" i="3" s="1"/>
  <c r="F1200" i="3" s="1"/>
  <c r="F1201" i="3" s="1"/>
  <c r="F1202" i="3" s="1"/>
  <c r="F1203" i="3" s="1"/>
  <c r="F1204" i="3" s="1"/>
  <c r="F1205" i="3" s="1"/>
  <c r="F1206" i="3" s="1"/>
  <c r="F1207" i="3" s="1"/>
  <c r="F1208" i="3" s="1"/>
  <c r="F1209" i="3" s="1"/>
  <c r="F1210" i="3" s="1"/>
  <c r="F1211" i="3" s="1"/>
  <c r="F1212" i="3" s="1"/>
  <c r="F1213" i="3" s="1"/>
  <c r="F1214" i="3" s="1"/>
  <c r="F1215" i="3" s="1"/>
  <c r="F1216" i="3" s="1"/>
  <c r="F1217" i="3" s="1"/>
  <c r="F1218" i="3" s="1"/>
  <c r="F1219" i="3" s="1"/>
  <c r="F1220" i="3" s="1"/>
  <c r="F1221" i="3" s="1"/>
  <c r="F1222" i="3" s="1"/>
  <c r="F1223" i="3" s="1"/>
  <c r="F1224" i="3" s="1"/>
  <c r="F1225" i="3" s="1"/>
  <c r="F1226" i="3" s="1"/>
  <c r="F1227" i="3" s="1"/>
  <c r="F1228" i="3" s="1"/>
  <c r="F1229" i="3" s="1"/>
  <c r="F1230" i="3" s="1"/>
  <c r="F1231" i="3" s="1"/>
  <c r="F1232" i="3" s="1"/>
  <c r="F1233" i="3" s="1"/>
  <c r="F1234" i="3" s="1"/>
  <c r="F1235" i="3" s="1"/>
  <c r="F1236" i="3" s="1"/>
  <c r="F1237" i="3" s="1"/>
  <c r="F1238" i="3" s="1"/>
  <c r="F1239" i="3" s="1"/>
  <c r="F1240" i="3" s="1"/>
  <c r="F1241" i="3" s="1"/>
  <c r="F1242" i="3" s="1"/>
  <c r="F1243" i="3" s="1"/>
  <c r="F1244" i="3" s="1"/>
  <c r="F1245" i="3" s="1"/>
  <c r="F1246" i="3" s="1"/>
  <c r="F1247" i="3" s="1"/>
  <c r="F1248" i="3" s="1"/>
  <c r="F1249" i="3" s="1"/>
  <c r="F1250" i="3" s="1"/>
  <c r="F1251" i="3" s="1"/>
  <c r="F1252" i="3" s="1"/>
  <c r="F1253" i="3" s="1"/>
  <c r="F1254" i="3" s="1"/>
  <c r="F1255" i="3" s="1"/>
  <c r="F1256" i="3" s="1"/>
  <c r="F1257" i="3" s="1"/>
  <c r="F1258" i="3" s="1"/>
  <c r="F1259" i="3" s="1"/>
  <c r="F1260" i="3" s="1"/>
  <c r="F1261" i="3" s="1"/>
  <c r="F1262" i="3" s="1"/>
  <c r="F1263" i="3" s="1"/>
  <c r="F1264" i="3" s="1"/>
  <c r="F1265" i="3" s="1"/>
  <c r="F1266" i="3" s="1"/>
  <c r="F1267" i="3" s="1"/>
  <c r="F1268" i="3" s="1"/>
  <c r="F1269" i="3" s="1"/>
  <c r="F1270" i="3" s="1"/>
  <c r="F1271" i="3" s="1"/>
  <c r="F1272" i="3" s="1"/>
  <c r="F1273" i="3" s="1"/>
  <c r="F1274" i="3" s="1"/>
  <c r="F1275" i="3" s="1"/>
  <c r="F1276" i="3" s="1"/>
  <c r="F1277" i="3" s="1"/>
  <c r="F1278" i="3" s="1"/>
  <c r="F1279" i="3" s="1"/>
  <c r="F1280" i="3" s="1"/>
  <c r="F1281" i="3" s="1"/>
  <c r="F1282" i="3" s="1"/>
  <c r="F1283" i="3" s="1"/>
  <c r="F1284" i="3" s="1"/>
  <c r="F1285" i="3" s="1"/>
  <c r="F1286" i="3" s="1"/>
  <c r="F1287" i="3" s="1"/>
  <c r="F1288" i="3" s="1"/>
  <c r="F1289" i="3" s="1"/>
  <c r="F1290" i="3" s="1"/>
  <c r="F1291" i="3" s="1"/>
  <c r="F1292" i="3" s="1"/>
  <c r="F1293" i="3" s="1"/>
  <c r="F1294" i="3" s="1"/>
  <c r="F1295" i="3" s="1"/>
  <c r="F1296" i="3" s="1"/>
  <c r="F1297" i="3" s="1"/>
  <c r="F1298" i="3" s="1"/>
  <c r="F1299" i="3" s="1"/>
  <c r="F1300" i="3" s="1"/>
  <c r="F1301" i="3" s="1"/>
  <c r="F1302" i="3" s="1"/>
  <c r="F1303" i="3" s="1"/>
  <c r="F1304" i="3" s="1"/>
  <c r="F1305" i="3" s="1"/>
  <c r="F1306" i="3" s="1"/>
  <c r="F1307" i="3" s="1"/>
  <c r="F1308" i="3" s="1"/>
  <c r="F1309" i="3" s="1"/>
  <c r="F1310" i="3" s="1"/>
  <c r="F1311" i="3" s="1"/>
  <c r="F1312" i="3" s="1"/>
  <c r="F1313" i="3" s="1"/>
  <c r="F1314" i="3" s="1"/>
  <c r="F1315" i="3" s="1"/>
  <c r="F1316" i="3" s="1"/>
  <c r="F1317" i="3" s="1"/>
  <c r="F1318" i="3" s="1"/>
  <c r="F1319" i="3" s="1"/>
  <c r="F1320" i="3" s="1"/>
  <c r="F1321" i="3" s="1"/>
  <c r="F1322" i="3" s="1"/>
  <c r="F1323" i="3" s="1"/>
  <c r="F1324" i="3" s="1"/>
  <c r="F1325" i="3" s="1"/>
  <c r="F1326" i="3" s="1"/>
  <c r="F1327" i="3" s="1"/>
  <c r="F1328" i="3" s="1"/>
  <c r="F1329" i="3" s="1"/>
  <c r="F1330" i="3" s="1"/>
  <c r="F1331" i="3" s="1"/>
  <c r="F1332" i="3" s="1"/>
  <c r="F1333" i="3" s="1"/>
  <c r="F1334" i="3" s="1"/>
  <c r="F1335" i="3" s="1"/>
  <c r="F1336" i="3" s="1"/>
  <c r="F1337" i="3" s="1"/>
  <c r="F1338" i="3" s="1"/>
  <c r="F1339" i="3" s="1"/>
  <c r="F1340" i="3" s="1"/>
  <c r="F1341" i="3" s="1"/>
  <c r="F1342" i="3" s="1"/>
  <c r="F1343" i="3" s="1"/>
  <c r="F1344" i="3" s="1"/>
  <c r="F1345" i="3" s="1"/>
  <c r="F1346" i="3" s="1"/>
  <c r="F1347" i="3" s="1"/>
  <c r="F1348" i="3" s="1"/>
  <c r="F1349" i="3" s="1"/>
  <c r="F1350" i="3" s="1"/>
  <c r="F1351" i="3" s="1"/>
  <c r="F1352" i="3" s="1"/>
  <c r="F1353" i="3" s="1"/>
  <c r="F1354" i="3" s="1"/>
  <c r="F1355" i="3" s="1"/>
  <c r="F1356" i="3" s="1"/>
  <c r="F1357" i="3" s="1"/>
  <c r="F1358" i="3" s="1"/>
  <c r="F1359" i="3" s="1"/>
  <c r="F1360" i="3" s="1"/>
  <c r="F1361" i="3" s="1"/>
  <c r="F1362" i="3" s="1"/>
  <c r="F1363" i="3" s="1"/>
  <c r="F1364" i="3" s="1"/>
  <c r="F1365" i="3" s="1"/>
  <c r="F1366" i="3" s="1"/>
  <c r="F1367" i="3" s="1"/>
  <c r="F1368" i="3" s="1"/>
  <c r="F1369" i="3" s="1"/>
  <c r="F1370" i="3" s="1"/>
  <c r="F1371" i="3" s="1"/>
  <c r="F1372" i="3" s="1"/>
  <c r="F1373" i="3" s="1"/>
  <c r="F1374" i="3" s="1"/>
  <c r="F1375" i="3" s="1"/>
  <c r="F1376" i="3" s="1"/>
  <c r="F1377" i="3" s="1"/>
  <c r="F1378" i="3" s="1"/>
  <c r="F1379" i="3" s="1"/>
  <c r="F1380" i="3" s="1"/>
  <c r="F1381" i="3" s="1"/>
  <c r="F1382" i="3" s="1"/>
  <c r="F1383" i="3" s="1"/>
  <c r="F1384" i="3" s="1"/>
  <c r="F1385" i="3" s="1"/>
  <c r="F1386" i="3" s="1"/>
  <c r="F1387" i="3" s="1"/>
  <c r="F1388" i="3" s="1"/>
  <c r="F1389" i="3" s="1"/>
  <c r="F1390" i="3" s="1"/>
  <c r="F1391" i="3" s="1"/>
  <c r="F1392" i="3" s="1"/>
  <c r="F1393" i="3" s="1"/>
  <c r="F1394" i="3" s="1"/>
  <c r="F1395" i="3" s="1"/>
  <c r="F1396" i="3" s="1"/>
  <c r="F1397" i="3" s="1"/>
  <c r="F1398" i="3" s="1"/>
  <c r="F1399" i="3" s="1"/>
  <c r="F1400" i="3" s="1"/>
  <c r="F1401" i="3" s="1"/>
  <c r="F1402" i="3" s="1"/>
  <c r="F1403" i="3" s="1"/>
  <c r="F1404" i="3" s="1"/>
  <c r="F1405" i="3" s="1"/>
  <c r="F1406" i="3" s="1"/>
  <c r="F1407" i="3" s="1"/>
  <c r="F1408" i="3" s="1"/>
  <c r="F1409" i="3" s="1"/>
  <c r="F1410" i="3" s="1"/>
  <c r="F1411" i="3" s="1"/>
  <c r="F1412" i="3" s="1"/>
  <c r="F1413" i="3" s="1"/>
  <c r="F1414" i="3" s="1"/>
  <c r="F1415" i="3" s="1"/>
  <c r="F1416" i="3" s="1"/>
  <c r="F1417" i="3" s="1"/>
  <c r="F1418" i="3" s="1"/>
  <c r="F1419" i="3" s="1"/>
  <c r="F1420" i="3" s="1"/>
  <c r="F1421" i="3" s="1"/>
  <c r="F1422" i="3" s="1"/>
  <c r="F1423" i="3" s="1"/>
  <c r="F1424" i="3" s="1"/>
  <c r="F1425" i="3" s="1"/>
  <c r="F1426" i="3" s="1"/>
  <c r="F1427" i="3" s="1"/>
  <c r="F1428" i="3" s="1"/>
  <c r="F1429" i="3" s="1"/>
  <c r="F1430" i="3" s="1"/>
  <c r="F1431" i="3" s="1"/>
  <c r="F1432" i="3" s="1"/>
  <c r="F1433" i="3" s="1"/>
  <c r="F1434" i="3" s="1"/>
  <c r="F1435" i="3" s="1"/>
  <c r="F1436" i="3" s="1"/>
  <c r="F1437" i="3" s="1"/>
  <c r="F1438" i="3" s="1"/>
  <c r="F1439" i="3" s="1"/>
  <c r="F1440" i="3" s="1"/>
  <c r="F1441" i="3" s="1"/>
  <c r="F1442" i="3" s="1"/>
  <c r="F1443" i="3" s="1"/>
  <c r="F1444" i="3" s="1"/>
  <c r="F1445" i="3" s="1"/>
  <c r="F1446" i="3" s="1"/>
  <c r="F1447" i="3" s="1"/>
  <c r="F1448" i="3" s="1"/>
  <c r="F1449" i="3" s="1"/>
  <c r="F1450" i="3" s="1"/>
  <c r="F1451" i="3" s="1"/>
  <c r="F1452" i="3" s="1"/>
  <c r="F1453" i="3" s="1"/>
  <c r="F1454" i="3" s="1"/>
  <c r="F1455" i="3" s="1"/>
  <c r="F1456" i="3" s="1"/>
  <c r="F1457" i="3" s="1"/>
  <c r="F1458" i="3" s="1"/>
  <c r="F1459" i="3" s="1"/>
  <c r="F1460" i="3" s="1"/>
  <c r="F1461" i="3" s="1"/>
  <c r="F1462" i="3" s="1"/>
  <c r="F1463" i="3" s="1"/>
  <c r="F1464" i="3" s="1"/>
  <c r="F1465" i="3" s="1"/>
  <c r="F1466" i="3" s="1"/>
  <c r="F1467" i="3" s="1"/>
  <c r="F1468" i="3" s="1"/>
  <c r="F1469" i="3" s="1"/>
  <c r="F1470" i="3" s="1"/>
  <c r="F1471" i="3" s="1"/>
  <c r="F1472" i="3" s="1"/>
  <c r="F1473" i="3" s="1"/>
  <c r="F1474" i="3" s="1"/>
  <c r="F1475" i="3" s="1"/>
  <c r="F1476" i="3" s="1"/>
  <c r="F1477" i="3" s="1"/>
  <c r="F1478" i="3" s="1"/>
  <c r="F1479" i="3" s="1"/>
  <c r="F1480" i="3" s="1"/>
  <c r="F1481" i="3" s="1"/>
  <c r="F1482" i="3" s="1"/>
  <c r="F1483" i="3" s="1"/>
  <c r="F1484" i="3" s="1"/>
  <c r="F1485" i="3" s="1"/>
  <c r="F1486" i="3" s="1"/>
  <c r="F1487" i="3" s="1"/>
  <c r="F1488" i="3" s="1"/>
  <c r="F1489" i="3" s="1"/>
  <c r="F1490" i="3" s="1"/>
  <c r="F1491" i="3" s="1"/>
  <c r="F1492" i="3" s="1"/>
  <c r="F1493" i="3" s="1"/>
  <c r="F1494" i="3" s="1"/>
  <c r="F1495" i="3" s="1"/>
  <c r="F1496" i="3" s="1"/>
  <c r="F1497" i="3" s="1"/>
  <c r="F1498" i="3" s="1"/>
  <c r="F1499" i="3" s="1"/>
  <c r="F1500" i="3" s="1"/>
  <c r="F1501" i="3" s="1"/>
  <c r="F1502" i="3" s="1"/>
  <c r="F1503" i="3" s="1"/>
  <c r="F1504" i="3" s="1"/>
  <c r="F1505" i="3" s="1"/>
  <c r="F1506" i="3" s="1"/>
  <c r="F1507" i="3" s="1"/>
  <c r="F1508" i="3" s="1"/>
  <c r="F1509" i="3" s="1"/>
  <c r="F1510" i="3" s="1"/>
  <c r="F1511" i="3" s="1"/>
  <c r="F1512" i="3" s="1"/>
  <c r="F1513" i="3" s="1"/>
  <c r="F1514" i="3" s="1"/>
  <c r="F1515" i="3" s="1"/>
  <c r="F1516" i="3" s="1"/>
  <c r="F1517" i="3" s="1"/>
  <c r="F1518" i="3" s="1"/>
  <c r="F1519" i="3" s="1"/>
  <c r="F1520" i="3" s="1"/>
  <c r="F1521" i="3" s="1"/>
  <c r="F1522" i="3" s="1"/>
  <c r="F1523" i="3" s="1"/>
  <c r="F1524" i="3" s="1"/>
  <c r="F1525" i="3" s="1"/>
  <c r="F1526" i="3" s="1"/>
  <c r="F1527" i="3" s="1"/>
  <c r="F1528" i="3" s="1"/>
  <c r="F1529" i="3" s="1"/>
  <c r="F1530" i="3" s="1"/>
  <c r="F1531" i="3" s="1"/>
  <c r="F1532" i="3" s="1"/>
  <c r="F1533" i="3" s="1"/>
  <c r="F1534" i="3" s="1"/>
  <c r="F1535" i="3" s="1"/>
  <c r="F1536" i="3" s="1"/>
  <c r="F1537" i="3" s="1"/>
  <c r="F1538" i="3" s="1"/>
  <c r="F1539" i="3" s="1"/>
  <c r="F1540" i="3" s="1"/>
  <c r="F1541" i="3" s="1"/>
  <c r="F1542" i="3" s="1"/>
  <c r="F1543" i="3" s="1"/>
  <c r="F1544" i="3" s="1"/>
  <c r="F1545" i="3" s="1"/>
  <c r="F1546" i="3" s="1"/>
  <c r="F1547" i="3" s="1"/>
  <c r="F1548" i="3" s="1"/>
  <c r="F1549" i="3" s="1"/>
  <c r="F1550" i="3" s="1"/>
  <c r="F1551" i="3" s="1"/>
  <c r="F1552" i="3" s="1"/>
  <c r="F1553" i="3" s="1"/>
  <c r="F1554" i="3" s="1"/>
  <c r="F1555" i="3" s="1"/>
  <c r="F1556" i="3" s="1"/>
  <c r="F1557" i="3" s="1"/>
  <c r="F1558" i="3" s="1"/>
  <c r="F1559" i="3" s="1"/>
  <c r="F1560" i="3" s="1"/>
  <c r="F1561" i="3" s="1"/>
  <c r="F1562" i="3" s="1"/>
  <c r="F1563" i="3" s="1"/>
  <c r="F1564" i="3" s="1"/>
  <c r="F1565" i="3" s="1"/>
  <c r="F1566" i="3" s="1"/>
  <c r="F1567" i="3" s="1"/>
  <c r="F1568" i="3" s="1"/>
  <c r="F1569" i="3" s="1"/>
  <c r="F1570" i="3" s="1"/>
  <c r="F1571" i="3" s="1"/>
  <c r="F1572" i="3" s="1"/>
  <c r="F1573" i="3" s="1"/>
  <c r="F1574" i="3" s="1"/>
  <c r="F1575" i="3" s="1"/>
  <c r="F1576" i="3" s="1"/>
  <c r="F1577" i="3" s="1"/>
  <c r="F1578" i="3" s="1"/>
  <c r="F1579" i="3" s="1"/>
  <c r="F1580" i="3" s="1"/>
  <c r="F1581" i="3" s="1"/>
  <c r="F1582" i="3" s="1"/>
  <c r="F1583" i="3" s="1"/>
  <c r="F1584" i="3" s="1"/>
  <c r="F1585" i="3" s="1"/>
  <c r="F1586" i="3" s="1"/>
  <c r="F1587" i="3" s="1"/>
  <c r="F1588" i="3" s="1"/>
  <c r="F1589" i="3" s="1"/>
  <c r="F1590" i="3" s="1"/>
  <c r="F1591" i="3" s="1"/>
  <c r="F1592" i="3" s="1"/>
  <c r="F1593" i="3" s="1"/>
  <c r="F1594" i="3" s="1"/>
  <c r="F1595" i="3" s="1"/>
  <c r="F1596" i="3" s="1"/>
  <c r="F1597" i="3" s="1"/>
  <c r="F1598" i="3" s="1"/>
  <c r="F1599" i="3" s="1"/>
  <c r="F1600" i="3" s="1"/>
  <c r="F1601" i="3" s="1"/>
  <c r="F1602" i="3" s="1"/>
  <c r="F1603" i="3" s="1"/>
  <c r="F1604" i="3" s="1"/>
  <c r="F1605" i="3" s="1"/>
  <c r="F1606" i="3" s="1"/>
  <c r="F1607" i="3" s="1"/>
  <c r="F1608" i="3" s="1"/>
  <c r="F1609" i="3" s="1"/>
  <c r="F1610" i="3" s="1"/>
  <c r="F1611" i="3" s="1"/>
  <c r="F1612" i="3" s="1"/>
  <c r="F1613" i="3" s="1"/>
  <c r="F1614" i="3" s="1"/>
  <c r="F1615" i="3" s="1"/>
  <c r="F1616" i="3" s="1"/>
  <c r="F1617" i="3" s="1"/>
  <c r="F1618" i="3" s="1"/>
  <c r="F1619" i="3" s="1"/>
  <c r="F1620" i="3" s="1"/>
  <c r="F1621" i="3" s="1"/>
  <c r="F1622" i="3" s="1"/>
  <c r="F1623" i="3" s="1"/>
  <c r="F1624" i="3" s="1"/>
  <c r="F1625" i="3" s="1"/>
  <c r="F1626" i="3" s="1"/>
  <c r="F1627" i="3" s="1"/>
  <c r="F1628" i="3" s="1"/>
  <c r="F1629" i="3" s="1"/>
  <c r="F1630" i="3" s="1"/>
  <c r="F1631" i="3" s="1"/>
  <c r="F1632" i="3" s="1"/>
  <c r="F1633" i="3" s="1"/>
  <c r="F1634" i="3" s="1"/>
  <c r="F1635" i="3" s="1"/>
  <c r="F1636" i="3" s="1"/>
  <c r="F1637" i="3" s="1"/>
  <c r="F1638" i="3" s="1"/>
  <c r="F1639" i="3" s="1"/>
  <c r="F1640" i="3" s="1"/>
  <c r="F1641" i="3" s="1"/>
  <c r="F1642" i="3" s="1"/>
  <c r="F1643" i="3" s="1"/>
  <c r="F1644" i="3" s="1"/>
  <c r="F1645" i="3" s="1"/>
  <c r="F1646" i="3" s="1"/>
  <c r="F1647" i="3" s="1"/>
  <c r="F1648" i="3" s="1"/>
  <c r="F1649" i="3" s="1"/>
  <c r="F1650" i="3" s="1"/>
  <c r="F1651" i="3" s="1"/>
  <c r="F1652" i="3" s="1"/>
  <c r="F1653" i="3" s="1"/>
  <c r="F1654" i="3" s="1"/>
  <c r="F1655" i="3" s="1"/>
  <c r="F1656" i="3" s="1"/>
  <c r="F1657" i="3" s="1"/>
  <c r="F1658" i="3" s="1"/>
  <c r="F1659" i="3" s="1"/>
  <c r="F1660" i="3" s="1"/>
  <c r="F1661" i="3" s="1"/>
  <c r="F1662" i="3" s="1"/>
  <c r="F1663" i="3" s="1"/>
  <c r="F1664" i="3" s="1"/>
  <c r="F1665" i="3" s="1"/>
  <c r="F1666" i="3" s="1"/>
  <c r="F1667" i="3" s="1"/>
  <c r="F1668" i="3" s="1"/>
  <c r="F1669" i="3" s="1"/>
  <c r="F1670" i="3" s="1"/>
  <c r="F1671" i="3" s="1"/>
  <c r="F1672" i="3" s="1"/>
  <c r="F1673" i="3" s="1"/>
  <c r="F1674" i="3" s="1"/>
  <c r="F1675" i="3" s="1"/>
  <c r="F1676" i="3" s="1"/>
  <c r="F1677" i="3" s="1"/>
  <c r="F1678" i="3" s="1"/>
  <c r="F1679" i="3" s="1"/>
  <c r="F1680" i="3" s="1"/>
  <c r="F1681" i="3" s="1"/>
  <c r="F1682" i="3" s="1"/>
  <c r="F1683" i="3" s="1"/>
  <c r="F1684" i="3" s="1"/>
  <c r="F1685" i="3" s="1"/>
  <c r="F1686" i="3" s="1"/>
  <c r="F1687" i="3" s="1"/>
  <c r="F1688" i="3" s="1"/>
  <c r="F1689" i="3" s="1"/>
  <c r="F1690" i="3" s="1"/>
  <c r="F1691" i="3" s="1"/>
  <c r="F1692" i="3" s="1"/>
  <c r="F1693" i="3" s="1"/>
  <c r="F1694" i="3" s="1"/>
  <c r="F1695" i="3" s="1"/>
  <c r="F1696" i="3" s="1"/>
  <c r="F1697" i="3" s="1"/>
  <c r="F1698" i="3" s="1"/>
  <c r="F1699" i="3" s="1"/>
  <c r="F1700" i="3" s="1"/>
  <c r="F1701" i="3" s="1"/>
  <c r="F1702" i="3" s="1"/>
  <c r="F1703" i="3" s="1"/>
  <c r="F1704" i="3" s="1"/>
  <c r="F1705" i="3" s="1"/>
  <c r="F1706" i="3" s="1"/>
  <c r="F1707" i="3" s="1"/>
  <c r="F1708" i="3" s="1"/>
  <c r="F1709" i="3" s="1"/>
  <c r="F1710" i="3" s="1"/>
  <c r="F1711" i="3" s="1"/>
  <c r="F1712" i="3" s="1"/>
  <c r="F1713" i="3" s="1"/>
  <c r="F1714" i="3" s="1"/>
  <c r="F1715" i="3" s="1"/>
  <c r="F1716" i="3" s="1"/>
  <c r="F1717" i="3" s="1"/>
  <c r="F1718" i="3" s="1"/>
  <c r="F1719" i="3" s="1"/>
  <c r="F1720" i="3" s="1"/>
  <c r="F1721" i="3" s="1"/>
  <c r="F1722" i="3" s="1"/>
  <c r="F1723" i="3" s="1"/>
  <c r="F1724" i="3" s="1"/>
  <c r="F1725" i="3" s="1"/>
  <c r="F1726" i="3" s="1"/>
  <c r="F1727" i="3" s="1"/>
  <c r="F1728" i="3" s="1"/>
  <c r="F1729" i="3" s="1"/>
  <c r="F1730" i="3" s="1"/>
  <c r="F1731" i="3" s="1"/>
  <c r="F1732" i="3" s="1"/>
  <c r="F1733" i="3" s="1"/>
  <c r="F1734" i="3" s="1"/>
  <c r="F1735" i="3" s="1"/>
  <c r="F1736" i="3" s="1"/>
  <c r="F1737" i="3" s="1"/>
  <c r="F1738" i="3" s="1"/>
  <c r="F1739" i="3" s="1"/>
  <c r="F1740" i="3" s="1"/>
  <c r="F1741" i="3" s="1"/>
  <c r="F1742" i="3" s="1"/>
  <c r="F1743" i="3" s="1"/>
  <c r="F1744" i="3" s="1"/>
  <c r="F1745" i="3" s="1"/>
  <c r="F1746" i="3" s="1"/>
  <c r="F1747" i="3" s="1"/>
  <c r="F1748" i="3" s="1"/>
  <c r="F1749" i="3" s="1"/>
  <c r="F1750" i="3" s="1"/>
  <c r="F1751" i="3" s="1"/>
  <c r="F1752" i="3" s="1"/>
  <c r="F1753" i="3" s="1"/>
  <c r="F1754" i="3" s="1"/>
  <c r="F1755" i="3" s="1"/>
  <c r="F1756" i="3" s="1"/>
  <c r="F1757" i="3" s="1"/>
  <c r="F1758" i="3" s="1"/>
  <c r="F1759" i="3" s="1"/>
  <c r="F1760" i="3" s="1"/>
  <c r="F1761" i="3" s="1"/>
  <c r="F1762" i="3" s="1"/>
  <c r="F1763" i="3" s="1"/>
  <c r="F1764" i="3" s="1"/>
  <c r="F1765" i="3" s="1"/>
  <c r="F1766" i="3" s="1"/>
  <c r="F1767" i="3" s="1"/>
  <c r="F1768" i="3" s="1"/>
  <c r="F1769" i="3" s="1"/>
  <c r="F1770" i="3" s="1"/>
  <c r="F1771" i="3" s="1"/>
  <c r="F1772" i="3" s="1"/>
  <c r="F1773" i="3" s="1"/>
  <c r="F1774" i="3" s="1"/>
  <c r="F1775" i="3" s="1"/>
  <c r="F1776" i="3" s="1"/>
  <c r="F1777" i="3" s="1"/>
  <c r="F1778" i="3" s="1"/>
  <c r="F1779" i="3" s="1"/>
  <c r="F1780" i="3" s="1"/>
  <c r="F1781" i="3" s="1"/>
  <c r="F1782" i="3" s="1"/>
  <c r="F1783" i="3" s="1"/>
  <c r="F1784" i="3" s="1"/>
  <c r="F1785" i="3" s="1"/>
  <c r="F1786" i="3" s="1"/>
  <c r="F1787" i="3" s="1"/>
  <c r="F1788" i="3" s="1"/>
  <c r="F1789" i="3" s="1"/>
  <c r="F1790" i="3" s="1"/>
  <c r="F1791" i="3" s="1"/>
  <c r="F1792" i="3" s="1"/>
  <c r="F1793" i="3" s="1"/>
  <c r="F1794" i="3" s="1"/>
  <c r="F1795" i="3" s="1"/>
  <c r="F1796" i="3" s="1"/>
  <c r="F1797" i="3" s="1"/>
  <c r="F1798" i="3" s="1"/>
  <c r="F1799" i="3" s="1"/>
  <c r="F1800" i="3" s="1"/>
  <c r="F1801" i="3" s="1"/>
  <c r="F1802" i="3" s="1"/>
  <c r="F1803" i="3" s="1"/>
  <c r="F1804" i="3" s="1"/>
  <c r="F1805" i="3" s="1"/>
  <c r="F1806" i="3" s="1"/>
  <c r="F1807" i="3" s="1"/>
  <c r="F1808" i="3" s="1"/>
  <c r="F1809" i="3" s="1"/>
  <c r="F1810" i="3" s="1"/>
  <c r="F1811" i="3" s="1"/>
  <c r="F1812" i="3" s="1"/>
  <c r="F1813" i="3" s="1"/>
  <c r="F1814" i="3" s="1"/>
  <c r="F1815" i="3" s="1"/>
  <c r="F1816" i="3" s="1"/>
  <c r="F1817" i="3" s="1"/>
  <c r="F1818" i="3" s="1"/>
  <c r="F1819" i="3" s="1"/>
  <c r="F1820" i="3" s="1"/>
  <c r="F1821" i="3" s="1"/>
  <c r="F1822" i="3" s="1"/>
  <c r="F1823" i="3" s="1"/>
  <c r="F1824" i="3" s="1"/>
  <c r="F1825" i="3" s="1"/>
  <c r="F1826" i="3" s="1"/>
  <c r="F1827" i="3" s="1"/>
  <c r="F1828" i="3" s="1"/>
  <c r="F1829" i="3" s="1"/>
  <c r="F1830" i="3" s="1"/>
  <c r="F1831" i="3" s="1"/>
  <c r="F1832" i="3" s="1"/>
  <c r="F1833" i="3" s="1"/>
  <c r="F1834" i="3" s="1"/>
  <c r="F1835" i="3" s="1"/>
  <c r="F1836" i="3" s="1"/>
  <c r="F1837" i="3" s="1"/>
  <c r="F1838" i="3" s="1"/>
  <c r="F1839" i="3" s="1"/>
  <c r="F1840" i="3" s="1"/>
  <c r="F1841" i="3" s="1"/>
  <c r="F1842" i="3" s="1"/>
  <c r="F1843" i="3" s="1"/>
  <c r="F1844" i="3" s="1"/>
  <c r="F1845" i="3" s="1"/>
  <c r="F1846" i="3" s="1"/>
  <c r="F1847" i="3" s="1"/>
  <c r="F1848" i="3" s="1"/>
  <c r="F1849" i="3" s="1"/>
  <c r="F1850" i="3" s="1"/>
  <c r="F1851" i="3" s="1"/>
  <c r="F1852" i="3" s="1"/>
  <c r="F1853" i="3" s="1"/>
  <c r="F1854" i="3" s="1"/>
  <c r="F1855" i="3" s="1"/>
  <c r="F1856" i="3" s="1"/>
  <c r="F1857" i="3" s="1"/>
  <c r="F1858" i="3" s="1"/>
  <c r="F1859" i="3" s="1"/>
  <c r="F1860" i="3" s="1"/>
  <c r="F1861" i="3" s="1"/>
  <c r="F1862" i="3" s="1"/>
  <c r="F1863" i="3" s="1"/>
  <c r="F1864" i="3" s="1"/>
  <c r="F1865" i="3" s="1"/>
  <c r="F1866" i="3" s="1"/>
  <c r="F1867" i="3" s="1"/>
  <c r="F1868" i="3" s="1"/>
  <c r="F1869" i="3" s="1"/>
  <c r="F1870" i="3" s="1"/>
  <c r="F1871" i="3" s="1"/>
  <c r="F1872" i="3" s="1"/>
  <c r="F1873" i="3" s="1"/>
  <c r="F1874" i="3" s="1"/>
  <c r="F1875" i="3" s="1"/>
  <c r="F1876" i="3" s="1"/>
  <c r="F1877" i="3" s="1"/>
  <c r="F1878" i="3" s="1"/>
  <c r="F1879" i="3" s="1"/>
  <c r="F1880" i="3" s="1"/>
  <c r="F1881" i="3" s="1"/>
  <c r="F1882" i="3" s="1"/>
  <c r="F1883" i="3" s="1"/>
  <c r="F1884" i="3" s="1"/>
  <c r="F1885" i="3" s="1"/>
  <c r="F1886" i="3" s="1"/>
  <c r="F1887" i="3" s="1"/>
  <c r="F1888" i="3" s="1"/>
  <c r="F1889" i="3" s="1"/>
  <c r="F1890" i="3" s="1"/>
  <c r="F1891" i="3" s="1"/>
  <c r="F1892" i="3" s="1"/>
  <c r="F1893" i="3" s="1"/>
  <c r="F1894" i="3" s="1"/>
  <c r="F1895" i="3" s="1"/>
  <c r="F1896" i="3" s="1"/>
  <c r="F1897" i="3" s="1"/>
  <c r="F1898" i="3" s="1"/>
  <c r="F1899" i="3" s="1"/>
  <c r="F1900" i="3" s="1"/>
  <c r="F1901" i="3" s="1"/>
  <c r="F1902" i="3" s="1"/>
  <c r="F1903" i="3" s="1"/>
  <c r="F1904" i="3" s="1"/>
  <c r="F1905" i="3" s="1"/>
  <c r="F1906" i="3" s="1"/>
  <c r="F1907" i="3" s="1"/>
  <c r="F1908" i="3" s="1"/>
  <c r="F1909" i="3" s="1"/>
  <c r="F1910" i="3" s="1"/>
  <c r="F1911" i="3" s="1"/>
  <c r="F1912" i="3" s="1"/>
  <c r="F1913" i="3" s="1"/>
  <c r="F1914" i="3" s="1"/>
  <c r="F1915" i="3" s="1"/>
  <c r="F1916" i="3" s="1"/>
  <c r="F1917" i="3" s="1"/>
  <c r="F1918" i="3" s="1"/>
  <c r="F1919" i="3" s="1"/>
  <c r="F1920" i="3" s="1"/>
  <c r="F1921" i="3" s="1"/>
  <c r="F1922" i="3" s="1"/>
  <c r="F1923" i="3" s="1"/>
  <c r="F1924" i="3" s="1"/>
  <c r="F1925" i="3" s="1"/>
  <c r="F1926" i="3" s="1"/>
  <c r="F1927" i="3" s="1"/>
  <c r="F1928" i="3" s="1"/>
  <c r="F1929" i="3" s="1"/>
  <c r="F1930" i="3" s="1"/>
  <c r="F1931" i="3" s="1"/>
  <c r="F1932" i="3" s="1"/>
  <c r="F1933" i="3" s="1"/>
  <c r="F1934" i="3" s="1"/>
  <c r="F1935" i="3" s="1"/>
  <c r="F1936" i="3" s="1"/>
  <c r="F1937" i="3" s="1"/>
  <c r="F1938" i="3" s="1"/>
  <c r="F1939" i="3" s="1"/>
  <c r="F1940" i="3" s="1"/>
  <c r="F1941" i="3" s="1"/>
  <c r="F1942" i="3" s="1"/>
  <c r="F1943" i="3" s="1"/>
  <c r="F1944" i="3" s="1"/>
  <c r="F1945" i="3" s="1"/>
  <c r="F1946" i="3" s="1"/>
  <c r="F1947" i="3" s="1"/>
  <c r="F1948" i="3" s="1"/>
  <c r="F1949" i="3" s="1"/>
  <c r="F1950" i="3" s="1"/>
  <c r="F1951" i="3" s="1"/>
  <c r="F1952" i="3" s="1"/>
  <c r="F1953" i="3" s="1"/>
  <c r="F1954" i="3" s="1"/>
  <c r="F1955" i="3" s="1"/>
  <c r="F1956" i="3" s="1"/>
  <c r="F1957" i="3" s="1"/>
  <c r="F1958" i="3" s="1"/>
  <c r="F1959" i="3" s="1"/>
  <c r="F1960" i="3" s="1"/>
  <c r="F1961" i="3" s="1"/>
  <c r="F1962" i="3" s="1"/>
  <c r="F1963" i="3" s="1"/>
  <c r="F1964" i="3" s="1"/>
  <c r="F1965" i="3" s="1"/>
  <c r="F1966" i="3" s="1"/>
  <c r="F1967" i="3" s="1"/>
  <c r="F1968" i="3" s="1"/>
  <c r="F1969" i="3" s="1"/>
  <c r="F1970" i="3" s="1"/>
  <c r="F1971" i="3" s="1"/>
  <c r="F1972" i="3" s="1"/>
  <c r="F1973" i="3" s="1"/>
  <c r="F1974" i="3" s="1"/>
  <c r="F1975" i="3" s="1"/>
  <c r="F1976" i="3" s="1"/>
  <c r="F1977" i="3" s="1"/>
  <c r="F1978" i="3" s="1"/>
  <c r="F1979" i="3" s="1"/>
  <c r="F1980" i="3" s="1"/>
  <c r="F1981" i="3" s="1"/>
  <c r="F1982" i="3" s="1"/>
  <c r="F1983" i="3" s="1"/>
  <c r="F1984" i="3" s="1"/>
  <c r="F1985" i="3" s="1"/>
  <c r="F1986" i="3" s="1"/>
  <c r="F1987" i="3" s="1"/>
  <c r="F1988" i="3" s="1"/>
  <c r="F1989" i="3" s="1"/>
  <c r="F1990" i="3" s="1"/>
  <c r="F1991" i="3" s="1"/>
  <c r="F1992" i="3" s="1"/>
  <c r="F1993" i="3" s="1"/>
  <c r="F1994" i="3" s="1"/>
  <c r="F1995" i="3" s="1"/>
  <c r="F1996" i="3" s="1"/>
  <c r="F1997" i="3" s="1"/>
  <c r="F1998" i="3" s="1"/>
  <c r="F1999" i="3" s="1"/>
  <c r="F2000" i="3" s="1"/>
  <c r="F2001" i="3" s="1"/>
  <c r="F2002" i="3" s="1"/>
  <c r="F2003" i="3" s="1"/>
  <c r="F2004" i="3" s="1"/>
  <c r="F2005" i="3" s="1"/>
  <c r="F2006" i="3" s="1"/>
  <c r="F2007" i="3" s="1"/>
  <c r="F2008" i="3" s="1"/>
  <c r="F2009" i="3" s="1"/>
  <c r="F2010" i="3" s="1"/>
  <c r="F2011" i="3" s="1"/>
  <c r="F2012" i="3" s="1"/>
  <c r="F2013" i="3" s="1"/>
  <c r="F2014" i="3" s="1"/>
  <c r="F2015" i="3" s="1"/>
  <c r="F2016" i="3" s="1"/>
  <c r="F2017" i="3" s="1"/>
  <c r="F2018" i="3" s="1"/>
  <c r="F2019" i="3" s="1"/>
  <c r="F2020" i="3" s="1"/>
  <c r="F2021" i="3" s="1"/>
  <c r="F2022" i="3" s="1"/>
  <c r="F2023" i="3" s="1"/>
  <c r="F2024" i="3" s="1"/>
  <c r="F2025" i="3" s="1"/>
  <c r="F2026" i="3" s="1"/>
  <c r="F2027" i="3" s="1"/>
  <c r="F2028" i="3" s="1"/>
  <c r="F2029" i="3" s="1"/>
  <c r="F2030" i="3" s="1"/>
  <c r="F2031" i="3" s="1"/>
  <c r="F2032" i="3" s="1"/>
  <c r="F2033" i="3" s="1"/>
  <c r="F2034" i="3" s="1"/>
  <c r="F2035" i="3" s="1"/>
  <c r="F2036" i="3" s="1"/>
  <c r="F2037" i="3" s="1"/>
  <c r="F2038" i="3" s="1"/>
  <c r="F2039" i="3" s="1"/>
  <c r="F2040" i="3" s="1"/>
  <c r="F2041" i="3" s="1"/>
  <c r="F2042" i="3" s="1"/>
  <c r="F2043" i="3" s="1"/>
  <c r="F2044" i="3" s="1"/>
  <c r="F2045" i="3" s="1"/>
  <c r="F2046" i="3" s="1"/>
  <c r="F2047" i="3" s="1"/>
  <c r="F2048" i="3" s="1"/>
  <c r="F2049" i="3" s="1"/>
  <c r="F2050" i="3" s="1"/>
  <c r="F2051" i="3" s="1"/>
  <c r="F2052" i="3" s="1"/>
  <c r="F2053" i="3" s="1"/>
  <c r="F2054" i="3" s="1"/>
  <c r="F2055" i="3" s="1"/>
  <c r="F2056" i="3" s="1"/>
  <c r="F2057" i="3" s="1"/>
  <c r="F2058" i="3" s="1"/>
  <c r="F2059" i="3" s="1"/>
  <c r="F2060" i="3" s="1"/>
  <c r="F2061" i="3" s="1"/>
  <c r="F2062" i="3" s="1"/>
  <c r="F2063" i="3" s="1"/>
  <c r="F2064" i="3" s="1"/>
  <c r="F2065" i="3" s="1"/>
  <c r="F2066" i="3" s="1"/>
  <c r="F2067" i="3" s="1"/>
  <c r="F2068" i="3" s="1"/>
  <c r="F2069" i="3" s="1"/>
  <c r="F2070" i="3" s="1"/>
  <c r="F2071" i="3" s="1"/>
  <c r="F2072" i="3" s="1"/>
  <c r="F2073" i="3" s="1"/>
  <c r="F2074" i="3" s="1"/>
  <c r="F2075" i="3" s="1"/>
  <c r="F2076" i="3" s="1"/>
  <c r="F2077" i="3" s="1"/>
  <c r="F2078" i="3" s="1"/>
  <c r="F2079" i="3" s="1"/>
  <c r="F2080" i="3" s="1"/>
  <c r="F2081" i="3" s="1"/>
  <c r="F2082" i="3" s="1"/>
  <c r="F2083" i="3" s="1"/>
  <c r="F2084" i="3" s="1"/>
  <c r="F2085" i="3" s="1"/>
  <c r="F2086" i="3" s="1"/>
  <c r="F2087" i="3" s="1"/>
  <c r="F2088" i="3" s="1"/>
  <c r="F2089" i="3" s="1"/>
  <c r="F2090" i="3" s="1"/>
  <c r="F2091" i="3" s="1"/>
  <c r="F2092" i="3" s="1"/>
  <c r="F2093" i="3" s="1"/>
  <c r="F2094" i="3" s="1"/>
  <c r="F2095" i="3" s="1"/>
  <c r="F2096" i="3" s="1"/>
  <c r="F2097" i="3" s="1"/>
  <c r="F2098" i="3" s="1"/>
  <c r="F2099" i="3" s="1"/>
  <c r="F2100" i="3" s="1"/>
  <c r="F2101" i="3" s="1"/>
  <c r="F2102" i="3" s="1"/>
  <c r="F2103" i="3" s="1"/>
  <c r="F2104" i="3" s="1"/>
  <c r="F2105" i="3" s="1"/>
  <c r="F2106" i="3" s="1"/>
  <c r="F2107" i="3" s="1"/>
  <c r="F2108" i="3" s="1"/>
  <c r="F2109" i="3" s="1"/>
  <c r="F2110" i="3" s="1"/>
  <c r="F2111" i="3" s="1"/>
  <c r="F2112" i="3" s="1"/>
  <c r="F2113" i="3" s="1"/>
  <c r="F2114" i="3" s="1"/>
  <c r="F2115" i="3" s="1"/>
  <c r="F2116" i="3" s="1"/>
  <c r="F2117" i="3" s="1"/>
  <c r="F2118" i="3" s="1"/>
  <c r="F2119" i="3" s="1"/>
  <c r="F2120" i="3" s="1"/>
  <c r="F2121" i="3" s="1"/>
  <c r="F2122" i="3" s="1"/>
  <c r="F2123" i="3" s="1"/>
  <c r="F2124" i="3" s="1"/>
  <c r="F2125" i="3" s="1"/>
  <c r="F2126" i="3" s="1"/>
  <c r="F2127" i="3" s="1"/>
  <c r="F2128" i="3" s="1"/>
  <c r="F2129" i="3" s="1"/>
  <c r="F2130" i="3" s="1"/>
  <c r="F2131" i="3" s="1"/>
  <c r="F2132" i="3" s="1"/>
  <c r="F2133" i="3" s="1"/>
  <c r="F2134" i="3" s="1"/>
  <c r="F2135" i="3" s="1"/>
  <c r="F2136" i="3" s="1"/>
  <c r="F2137" i="3" s="1"/>
  <c r="F2138" i="3" s="1"/>
  <c r="F2139" i="3" s="1"/>
  <c r="F2140" i="3" s="1"/>
  <c r="F2141" i="3" s="1"/>
  <c r="F2142" i="3" s="1"/>
  <c r="F2143" i="3" s="1"/>
  <c r="F2144" i="3" s="1"/>
  <c r="F2145" i="3" s="1"/>
  <c r="F2146" i="3" s="1"/>
  <c r="F2147" i="3" s="1"/>
  <c r="F2148" i="3" s="1"/>
  <c r="F2149" i="3" s="1"/>
  <c r="F2150" i="3" s="1"/>
  <c r="F2151" i="3" s="1"/>
  <c r="F2152" i="3" s="1"/>
  <c r="F2153" i="3" s="1"/>
  <c r="F2154" i="3" s="1"/>
  <c r="F2155" i="3" s="1"/>
  <c r="F2156" i="3" s="1"/>
  <c r="F2157" i="3" s="1"/>
  <c r="F2158" i="3" s="1"/>
  <c r="F2159" i="3" s="1"/>
  <c r="F2160" i="3" s="1"/>
  <c r="F2161" i="3" s="1"/>
  <c r="F2162" i="3" s="1"/>
  <c r="F2163" i="3" s="1"/>
  <c r="F2164" i="3" s="1"/>
  <c r="F2165" i="3" s="1"/>
  <c r="F2166" i="3" s="1"/>
  <c r="F2167" i="3" s="1"/>
  <c r="F2168" i="3" s="1"/>
  <c r="F2169" i="3" s="1"/>
  <c r="F2170" i="3" s="1"/>
  <c r="F2171" i="3" s="1"/>
  <c r="F2172" i="3" s="1"/>
  <c r="F2173" i="3" s="1"/>
  <c r="F2174" i="3" s="1"/>
  <c r="F2175" i="3" s="1"/>
  <c r="F2176" i="3" s="1"/>
  <c r="F2177" i="3" s="1"/>
  <c r="F2178" i="3" s="1"/>
  <c r="F2179" i="3" s="1"/>
  <c r="F2180" i="3" s="1"/>
  <c r="F2181" i="3" s="1"/>
  <c r="F2182" i="3" s="1"/>
  <c r="F2183" i="3" s="1"/>
  <c r="F2184" i="3" s="1"/>
  <c r="F2185" i="3" s="1"/>
  <c r="F2186" i="3" s="1"/>
  <c r="F2187" i="3" s="1"/>
  <c r="F2188" i="3" s="1"/>
  <c r="F2189" i="3" s="1"/>
  <c r="F2190" i="3" s="1"/>
  <c r="F2191" i="3" s="1"/>
  <c r="F2192" i="3" s="1"/>
  <c r="F2193" i="3" s="1"/>
  <c r="F2194" i="3" s="1"/>
  <c r="F2195" i="3" s="1"/>
  <c r="F2196" i="3" s="1"/>
  <c r="F2197" i="3" s="1"/>
  <c r="F2198" i="3" s="1"/>
  <c r="F2199" i="3" s="1"/>
  <c r="F2200" i="3" s="1"/>
  <c r="F2201" i="3" s="1"/>
  <c r="F2202" i="3" s="1"/>
  <c r="F2203" i="3" s="1"/>
  <c r="F2204" i="3" s="1"/>
  <c r="F2205" i="3" s="1"/>
  <c r="F2206" i="3" s="1"/>
  <c r="F2207" i="3" s="1"/>
  <c r="F2208" i="3" s="1"/>
  <c r="F2209" i="3" s="1"/>
  <c r="F2210" i="3" s="1"/>
  <c r="F2211" i="3" s="1"/>
  <c r="F2212" i="3" s="1"/>
  <c r="F2213" i="3" s="1"/>
  <c r="F2214" i="3" s="1"/>
  <c r="F2215" i="3" s="1"/>
  <c r="F2216" i="3" s="1"/>
  <c r="F2217" i="3" s="1"/>
  <c r="F2218" i="3" s="1"/>
  <c r="F2219" i="3" s="1"/>
  <c r="F2220" i="3" s="1"/>
  <c r="F2221" i="3" s="1"/>
  <c r="F2222" i="3" s="1"/>
  <c r="F2223" i="3" s="1"/>
  <c r="F2224" i="3" s="1"/>
  <c r="F2225" i="3" s="1"/>
  <c r="F2226" i="3" s="1"/>
  <c r="F2227" i="3" s="1"/>
  <c r="F2228" i="3" s="1"/>
  <c r="F2229" i="3" s="1"/>
  <c r="F2230" i="3" s="1"/>
  <c r="F2231" i="3" s="1"/>
  <c r="F2232" i="3" s="1"/>
  <c r="F2233" i="3" s="1"/>
  <c r="F2234" i="3" s="1"/>
  <c r="F2235" i="3" s="1"/>
  <c r="F2236" i="3" s="1"/>
  <c r="F2237" i="3" s="1"/>
  <c r="F2238" i="3" s="1"/>
  <c r="F2239" i="3" s="1"/>
  <c r="F2240" i="3" s="1"/>
  <c r="F2241" i="3" s="1"/>
  <c r="F2242" i="3" s="1"/>
  <c r="F2243" i="3" s="1"/>
  <c r="F2244" i="3" s="1"/>
  <c r="F2245" i="3" s="1"/>
  <c r="F2246" i="3" s="1"/>
  <c r="F2247" i="3" s="1"/>
  <c r="F2248" i="3" s="1"/>
  <c r="F2249" i="3" s="1"/>
  <c r="F2250" i="3" s="1"/>
  <c r="F2251" i="3" s="1"/>
  <c r="F2252" i="3" s="1"/>
  <c r="F2253" i="3" s="1"/>
  <c r="F2254" i="3" s="1"/>
  <c r="F2255" i="3" s="1"/>
  <c r="F2256" i="3" s="1"/>
  <c r="F2257" i="3" s="1"/>
  <c r="F2258" i="3" s="1"/>
  <c r="F2259" i="3" s="1"/>
  <c r="F2260" i="3" s="1"/>
  <c r="F2261" i="3" s="1"/>
  <c r="F2262" i="3" s="1"/>
  <c r="F2263" i="3" s="1"/>
  <c r="F2264" i="3" s="1"/>
  <c r="F2265" i="3" s="1"/>
  <c r="F2266" i="3" s="1"/>
  <c r="F2267" i="3" s="1"/>
  <c r="F2268" i="3" s="1"/>
  <c r="F2269" i="3" s="1"/>
  <c r="F2270" i="3" s="1"/>
  <c r="F2271" i="3" s="1"/>
  <c r="F2272" i="3" s="1"/>
  <c r="F2273" i="3" s="1"/>
  <c r="F2274" i="3" s="1"/>
  <c r="F2275" i="3" s="1"/>
  <c r="F2276" i="3" s="1"/>
  <c r="F2277" i="3" s="1"/>
  <c r="F2278" i="3" s="1"/>
  <c r="F2279" i="3" s="1"/>
  <c r="F2280" i="3" s="1"/>
  <c r="F2281" i="3" s="1"/>
  <c r="F2282" i="3" s="1"/>
  <c r="F2283" i="3" s="1"/>
  <c r="F2284" i="3" s="1"/>
  <c r="F2285" i="3" s="1"/>
  <c r="F2286" i="3" s="1"/>
  <c r="F2287" i="3" s="1"/>
  <c r="F2288" i="3" s="1"/>
  <c r="F2289" i="3" s="1"/>
  <c r="F2290" i="3" s="1"/>
  <c r="F2291" i="3" s="1"/>
  <c r="F2292" i="3" s="1"/>
  <c r="F2293" i="3" s="1"/>
  <c r="F2294" i="3" s="1"/>
  <c r="F2295" i="3" s="1"/>
  <c r="F2296" i="3" s="1"/>
  <c r="F2297" i="3" s="1"/>
  <c r="F2298" i="3" s="1"/>
  <c r="F2299" i="3" s="1"/>
  <c r="F2300" i="3" s="1"/>
  <c r="F2301" i="3" s="1"/>
  <c r="F2302" i="3" s="1"/>
  <c r="F2303" i="3" s="1"/>
  <c r="F2304" i="3" s="1"/>
  <c r="F2305" i="3" s="1"/>
  <c r="F2306" i="3" s="1"/>
  <c r="F2307" i="3" s="1"/>
  <c r="F2308" i="3" s="1"/>
  <c r="F2309" i="3" s="1"/>
  <c r="F2310" i="3" s="1"/>
  <c r="F2311" i="3" s="1"/>
  <c r="F2312" i="3" s="1"/>
  <c r="F2313" i="3" s="1"/>
  <c r="F2314" i="3" s="1"/>
  <c r="F2315" i="3" s="1"/>
  <c r="F2316" i="3" s="1"/>
  <c r="F2317" i="3" s="1"/>
  <c r="F2318" i="3" s="1"/>
  <c r="F2319" i="3" s="1"/>
  <c r="F2320" i="3" s="1"/>
  <c r="F2321" i="3" s="1"/>
  <c r="F2322" i="3" s="1"/>
  <c r="F2323" i="3" s="1"/>
  <c r="F2324" i="3" s="1"/>
  <c r="F2325" i="3" s="1"/>
  <c r="F2326" i="3" s="1"/>
  <c r="F2327" i="3" s="1"/>
  <c r="F2328" i="3" s="1"/>
  <c r="F2329" i="3" s="1"/>
  <c r="F2330" i="3" s="1"/>
  <c r="F2331" i="3" s="1"/>
  <c r="F2332" i="3" s="1"/>
  <c r="F2333" i="3" s="1"/>
  <c r="F2334" i="3" s="1"/>
  <c r="F2335" i="3" s="1"/>
  <c r="F2336" i="3" s="1"/>
  <c r="F2337" i="3" s="1"/>
  <c r="F2338" i="3" s="1"/>
  <c r="F2339" i="3" s="1"/>
  <c r="F2340" i="3" s="1"/>
  <c r="F2341" i="3" s="1"/>
  <c r="F2342" i="3" s="1"/>
  <c r="F2343" i="3" s="1"/>
  <c r="F2344" i="3" s="1"/>
  <c r="F2345" i="3" s="1"/>
  <c r="F2346" i="3" s="1"/>
  <c r="F2347" i="3" s="1"/>
  <c r="F2348" i="3" s="1"/>
  <c r="F2349" i="3" s="1"/>
  <c r="F2350" i="3" s="1"/>
  <c r="F2351" i="3" s="1"/>
  <c r="F2352" i="3" s="1"/>
  <c r="F2353" i="3" s="1"/>
  <c r="F2354" i="3" s="1"/>
  <c r="F2355" i="3" s="1"/>
  <c r="F2356" i="3" s="1"/>
  <c r="F2357" i="3" s="1"/>
  <c r="F2358" i="3" s="1"/>
  <c r="F2359" i="3" s="1"/>
  <c r="F2360" i="3" s="1"/>
  <c r="F2361" i="3" s="1"/>
  <c r="F2362" i="3" s="1"/>
  <c r="F2363" i="3" s="1"/>
  <c r="F2364" i="3" s="1"/>
  <c r="F2365" i="3" s="1"/>
  <c r="F2366" i="3" s="1"/>
  <c r="F2367" i="3" s="1"/>
  <c r="F2368" i="3" s="1"/>
  <c r="F2369" i="3" s="1"/>
  <c r="F2370" i="3" s="1"/>
  <c r="F2371" i="3" s="1"/>
  <c r="F2372" i="3" s="1"/>
  <c r="F2373" i="3" s="1"/>
  <c r="F2374" i="3" s="1"/>
  <c r="F2375" i="3" s="1"/>
  <c r="F2376" i="3" s="1"/>
  <c r="F2377" i="3" s="1"/>
  <c r="F2378" i="3" s="1"/>
  <c r="F2379" i="3" s="1"/>
  <c r="F2380" i="3" s="1"/>
  <c r="F2381" i="3" s="1"/>
  <c r="F2382" i="3" s="1"/>
  <c r="F2383" i="3" s="1"/>
  <c r="F2384" i="3" s="1"/>
  <c r="F2385" i="3" s="1"/>
  <c r="F2386" i="3" s="1"/>
  <c r="F2387" i="3" s="1"/>
  <c r="F2388" i="3" s="1"/>
  <c r="F2389" i="3" s="1"/>
  <c r="F2390" i="3" s="1"/>
  <c r="F2391" i="3" s="1"/>
  <c r="F2392" i="3" s="1"/>
  <c r="F2393" i="3" s="1"/>
  <c r="F2394" i="3" s="1"/>
  <c r="F2395" i="3" s="1"/>
  <c r="F2396" i="3" s="1"/>
  <c r="F2397" i="3" s="1"/>
  <c r="F2398" i="3" s="1"/>
  <c r="F2399" i="3" s="1"/>
  <c r="F2400" i="3" s="1"/>
  <c r="F2401" i="3" s="1"/>
  <c r="F2402" i="3" s="1"/>
  <c r="F2403" i="3" s="1"/>
  <c r="F2404" i="3" s="1"/>
  <c r="F2405" i="3" s="1"/>
  <c r="F2406" i="3" s="1"/>
  <c r="F2407" i="3" s="1"/>
  <c r="F2408" i="3" s="1"/>
  <c r="F2409" i="3" s="1"/>
  <c r="F2410" i="3" s="1"/>
  <c r="F2411" i="3" s="1"/>
  <c r="F2412" i="3" s="1"/>
  <c r="F2413" i="3" s="1"/>
  <c r="F2414" i="3" s="1"/>
  <c r="F2415" i="3" s="1"/>
  <c r="F2416" i="3" s="1"/>
  <c r="F2417" i="3" s="1"/>
  <c r="F2418" i="3" s="1"/>
  <c r="F2419" i="3" s="1"/>
  <c r="F2420" i="3" s="1"/>
  <c r="F2421" i="3" s="1"/>
  <c r="F2422" i="3" s="1"/>
  <c r="F2423" i="3" s="1"/>
  <c r="F2424" i="3" s="1"/>
  <c r="F2425" i="3" s="1"/>
  <c r="F2426" i="3" s="1"/>
  <c r="F2427" i="3" s="1"/>
  <c r="F2428" i="3" s="1"/>
  <c r="F2429" i="3" s="1"/>
  <c r="F2430" i="3" s="1"/>
  <c r="F2431" i="3" s="1"/>
  <c r="F2432" i="3" s="1"/>
  <c r="F2433" i="3" s="1"/>
  <c r="F2434" i="3" s="1"/>
  <c r="F2435" i="3" s="1"/>
  <c r="F2436" i="3" s="1"/>
  <c r="F2437" i="3" s="1"/>
  <c r="F2438" i="3" s="1"/>
  <c r="F2439" i="3" s="1"/>
  <c r="F2440" i="3" s="1"/>
  <c r="F2441" i="3" s="1"/>
  <c r="F2442" i="3" s="1"/>
  <c r="F2443" i="3" s="1"/>
  <c r="F2444" i="3" s="1"/>
  <c r="F2445" i="3" s="1"/>
  <c r="F2446" i="3" s="1"/>
  <c r="F2447" i="3" s="1"/>
  <c r="F2448" i="3" s="1"/>
  <c r="F2449" i="3" s="1"/>
  <c r="F2450" i="3" s="1"/>
  <c r="F2451" i="3" s="1"/>
  <c r="F2452" i="3" s="1"/>
  <c r="F2453" i="3" s="1"/>
  <c r="F2454" i="3" s="1"/>
  <c r="F2455" i="3" s="1"/>
  <c r="F2456" i="3" s="1"/>
  <c r="F2457" i="3" s="1"/>
  <c r="F2458" i="3" s="1"/>
  <c r="F2459" i="3" s="1"/>
  <c r="F2460" i="3" s="1"/>
  <c r="F2461" i="3" s="1"/>
  <c r="F2462" i="3" s="1"/>
  <c r="F2463" i="3" s="1"/>
  <c r="F2464" i="3" s="1"/>
  <c r="F2465" i="3" s="1"/>
  <c r="F2466" i="3" s="1"/>
  <c r="F2467" i="3" s="1"/>
  <c r="F2468" i="3" s="1"/>
  <c r="F2469" i="3" s="1"/>
  <c r="F2470" i="3" s="1"/>
  <c r="F2471" i="3" s="1"/>
  <c r="F2472" i="3" s="1"/>
  <c r="F2473" i="3" s="1"/>
  <c r="F2474" i="3" s="1"/>
  <c r="F2475" i="3" s="1"/>
  <c r="F2476" i="3" s="1"/>
  <c r="F2477" i="3" s="1"/>
  <c r="F2478" i="3" s="1"/>
  <c r="F2479" i="3" s="1"/>
  <c r="F2480" i="3" s="1"/>
  <c r="F2481" i="3" s="1"/>
  <c r="F2482" i="3" s="1"/>
  <c r="F2483" i="3" s="1"/>
  <c r="F2484" i="3" s="1"/>
  <c r="F2485" i="3" s="1"/>
  <c r="F2486" i="3" s="1"/>
  <c r="F2487" i="3" s="1"/>
  <c r="F2488" i="3" s="1"/>
  <c r="F2489" i="3" s="1"/>
  <c r="F2490" i="3" s="1"/>
  <c r="F2491" i="3" s="1"/>
  <c r="F2492" i="3" s="1"/>
  <c r="F2493" i="3" s="1"/>
  <c r="F2494" i="3" s="1"/>
  <c r="F2495" i="3" s="1"/>
  <c r="F2496" i="3" s="1"/>
  <c r="F2497" i="3" s="1"/>
  <c r="F2498" i="3" s="1"/>
  <c r="F2499" i="3" s="1"/>
  <c r="F2500" i="3" s="1"/>
  <c r="F2501" i="3" s="1"/>
  <c r="F2502" i="3" s="1"/>
  <c r="F2503" i="3" s="1"/>
  <c r="F2504" i="3" s="1"/>
  <c r="F2505" i="3" s="1"/>
  <c r="F2506" i="3" s="1"/>
  <c r="F2507" i="3" s="1"/>
  <c r="F2508" i="3" s="1"/>
  <c r="F2509" i="3" s="1"/>
  <c r="F2510" i="3" s="1"/>
  <c r="F2511" i="3" s="1"/>
  <c r="F2512" i="3" s="1"/>
  <c r="F2513" i="3" s="1"/>
  <c r="F2514" i="3" s="1"/>
  <c r="F2515" i="3" s="1"/>
  <c r="F2516" i="3" s="1"/>
  <c r="F2517" i="3" s="1"/>
  <c r="F2518" i="3" s="1"/>
  <c r="F2519" i="3" s="1"/>
  <c r="F2520" i="3" s="1"/>
  <c r="F2521" i="3" s="1"/>
  <c r="F2522" i="3" s="1"/>
  <c r="F2523" i="3" s="1"/>
  <c r="F2524" i="3" s="1"/>
  <c r="F2525" i="3" s="1"/>
  <c r="F2526" i="3" s="1"/>
  <c r="F2527" i="3" s="1"/>
  <c r="F2528" i="3" s="1"/>
  <c r="F2529" i="3" s="1"/>
  <c r="F2530" i="3" s="1"/>
  <c r="F2531" i="3" s="1"/>
  <c r="F2532" i="3" s="1"/>
  <c r="F2533" i="3" s="1"/>
  <c r="F2534" i="3" s="1"/>
  <c r="F2535" i="3" s="1"/>
  <c r="F2536" i="3" s="1"/>
  <c r="F2537" i="3" s="1"/>
  <c r="F2538" i="3" s="1"/>
  <c r="F2539" i="3" s="1"/>
  <c r="F2540" i="3" s="1"/>
  <c r="F2541" i="3" s="1"/>
  <c r="F2542" i="3" s="1"/>
  <c r="F2543" i="3" s="1"/>
  <c r="F2544" i="3" s="1"/>
  <c r="F2545" i="3" s="1"/>
  <c r="F2546" i="3" s="1"/>
  <c r="F2547" i="3" s="1"/>
  <c r="F2548" i="3" s="1"/>
  <c r="F2549" i="3" s="1"/>
  <c r="F2550" i="3" s="1"/>
  <c r="F2551" i="3" s="1"/>
  <c r="F2552" i="3" s="1"/>
  <c r="F2553" i="3" s="1"/>
  <c r="F2554" i="3" s="1"/>
  <c r="F2555" i="3" s="1"/>
  <c r="F2556" i="3" s="1"/>
  <c r="F2557" i="3" s="1"/>
  <c r="F2558" i="3" s="1"/>
  <c r="F2559" i="3" s="1"/>
  <c r="F2560" i="3" s="1"/>
  <c r="F2561" i="3" s="1"/>
  <c r="F2562" i="3" s="1"/>
  <c r="F2563" i="3" s="1"/>
  <c r="F2564" i="3" s="1"/>
  <c r="F2565" i="3" s="1"/>
  <c r="F2566" i="3" s="1"/>
  <c r="F2567" i="3" s="1"/>
  <c r="F2568" i="3" s="1"/>
  <c r="F2569" i="3" s="1"/>
  <c r="F2570" i="3" s="1"/>
  <c r="F2571" i="3" s="1"/>
  <c r="F2572" i="3" s="1"/>
  <c r="F2573" i="3" s="1"/>
  <c r="F2574" i="3" s="1"/>
  <c r="F2575" i="3" s="1"/>
  <c r="F2576" i="3" s="1"/>
  <c r="F2577" i="3" s="1"/>
  <c r="F2578" i="3" s="1"/>
  <c r="F2579" i="3" s="1"/>
  <c r="F2580" i="3" s="1"/>
  <c r="F2581" i="3" s="1"/>
  <c r="F2582" i="3" s="1"/>
  <c r="F2583" i="3" s="1"/>
  <c r="F2584" i="3" s="1"/>
  <c r="F2585" i="3" s="1"/>
  <c r="F2586" i="3" s="1"/>
  <c r="F2587" i="3" s="1"/>
  <c r="F2588" i="3" s="1"/>
  <c r="F2589" i="3" s="1"/>
  <c r="F2590" i="3" s="1"/>
  <c r="F2591" i="3" s="1"/>
  <c r="F2592" i="3" s="1"/>
  <c r="F2593" i="3" s="1"/>
  <c r="F2594" i="3" s="1"/>
  <c r="F2595" i="3" s="1"/>
  <c r="F2596" i="3" s="1"/>
  <c r="F2597" i="3" s="1"/>
  <c r="F2598" i="3" s="1"/>
  <c r="F2599" i="3" s="1"/>
  <c r="F2600" i="3" s="1"/>
  <c r="F2601" i="3" s="1"/>
  <c r="F2602" i="3" s="1"/>
  <c r="F2603" i="3" s="1"/>
  <c r="F2604" i="3" s="1"/>
  <c r="F2605" i="3" s="1"/>
  <c r="F2606" i="3" s="1"/>
  <c r="F2607" i="3" s="1"/>
  <c r="F2608" i="3" s="1"/>
  <c r="F2609" i="3" s="1"/>
  <c r="F2610" i="3" s="1"/>
  <c r="F2611" i="3" s="1"/>
  <c r="F2612" i="3" s="1"/>
  <c r="F2613" i="3" s="1"/>
  <c r="F2614" i="3" s="1"/>
  <c r="F2615" i="3" s="1"/>
  <c r="F2616" i="3" s="1"/>
  <c r="F2617" i="3" s="1"/>
  <c r="F2618" i="3" s="1"/>
  <c r="F2619" i="3" s="1"/>
  <c r="F2620" i="3" s="1"/>
  <c r="F2621" i="3" s="1"/>
  <c r="F2622" i="3" s="1"/>
  <c r="F2623" i="3" s="1"/>
  <c r="F2624" i="3" s="1"/>
  <c r="F2625" i="3" s="1"/>
  <c r="F2626" i="3" s="1"/>
  <c r="F2627" i="3" s="1"/>
  <c r="F2628" i="3" s="1"/>
  <c r="F2629" i="3" s="1"/>
  <c r="F2630" i="3" s="1"/>
  <c r="F2631" i="3" s="1"/>
  <c r="F2632" i="3" s="1"/>
  <c r="F2633" i="3" s="1"/>
  <c r="F2634" i="3" s="1"/>
  <c r="F2635" i="3" s="1"/>
  <c r="F2636" i="3" s="1"/>
  <c r="F2637" i="3" s="1"/>
  <c r="F2638" i="3" s="1"/>
  <c r="F2639" i="3" s="1"/>
  <c r="F2640" i="3" s="1"/>
  <c r="F2641" i="3" s="1"/>
  <c r="F2642" i="3" s="1"/>
  <c r="F2643" i="3" s="1"/>
  <c r="F2644" i="3" s="1"/>
  <c r="F2645" i="3" s="1"/>
  <c r="F2646" i="3" s="1"/>
  <c r="F2647" i="3" s="1"/>
  <c r="F2648" i="3" s="1"/>
  <c r="F2649" i="3" s="1"/>
  <c r="F2650" i="3" s="1"/>
  <c r="F2651" i="3" s="1"/>
  <c r="F2652" i="3" s="1"/>
  <c r="F2653" i="3" s="1"/>
  <c r="F2654" i="3" s="1"/>
  <c r="F2655" i="3" s="1"/>
  <c r="F2656" i="3" s="1"/>
  <c r="F2657" i="3" s="1"/>
  <c r="F2658" i="3" s="1"/>
  <c r="F2659" i="3" s="1"/>
  <c r="F2660" i="3" s="1"/>
  <c r="F2661" i="3" s="1"/>
  <c r="F2662" i="3" s="1"/>
  <c r="F2663" i="3" s="1"/>
  <c r="F2664" i="3" s="1"/>
  <c r="F2665" i="3" s="1"/>
  <c r="F2666" i="3" s="1"/>
  <c r="F2667" i="3" s="1"/>
  <c r="F2668" i="3" s="1"/>
  <c r="F2669" i="3" s="1"/>
  <c r="F2670" i="3" s="1"/>
  <c r="F2671" i="3" s="1"/>
  <c r="F2672" i="3" s="1"/>
  <c r="F2673" i="3" s="1"/>
  <c r="F2674" i="3" s="1"/>
  <c r="F2675" i="3" s="1"/>
  <c r="F2676" i="3" s="1"/>
  <c r="F2677" i="3" s="1"/>
  <c r="F2678" i="3" s="1"/>
  <c r="F2679" i="3" s="1"/>
  <c r="F2680" i="3" s="1"/>
  <c r="F2681" i="3" s="1"/>
  <c r="F2682" i="3" s="1"/>
  <c r="F2683" i="3" s="1"/>
  <c r="F2684" i="3" s="1"/>
  <c r="F2685" i="3" s="1"/>
  <c r="F2686" i="3" s="1"/>
  <c r="F2687" i="3" s="1"/>
  <c r="F2688" i="3" s="1"/>
  <c r="F2689" i="3" s="1"/>
  <c r="F2690" i="3" s="1"/>
  <c r="F2691" i="3" s="1"/>
  <c r="F2692" i="3" s="1"/>
  <c r="F2693" i="3" s="1"/>
  <c r="F2694" i="3" s="1"/>
  <c r="F2695" i="3" s="1"/>
  <c r="F2696" i="3" s="1"/>
  <c r="F2697" i="3" s="1"/>
  <c r="F2698" i="3" s="1"/>
  <c r="F2699" i="3" s="1"/>
  <c r="F2700" i="3" s="1"/>
  <c r="F2701" i="3" s="1"/>
  <c r="F2702" i="3" s="1"/>
  <c r="F2703" i="3" s="1"/>
  <c r="F2704" i="3" s="1"/>
  <c r="F2705" i="3" s="1"/>
  <c r="F2706" i="3" s="1"/>
  <c r="F2707" i="3" s="1"/>
  <c r="F2708" i="3" s="1"/>
  <c r="F2709" i="3" s="1"/>
  <c r="F2710" i="3" s="1"/>
  <c r="F2711" i="3" s="1"/>
  <c r="F2712" i="3" s="1"/>
  <c r="F2713" i="3" s="1"/>
  <c r="F2714" i="3" s="1"/>
  <c r="F2715" i="3" s="1"/>
  <c r="F2716" i="3" s="1"/>
  <c r="F2717" i="3" s="1"/>
  <c r="F2718" i="3" s="1"/>
  <c r="F2719" i="3" s="1"/>
  <c r="F2720" i="3" s="1"/>
  <c r="F2721" i="3" s="1"/>
  <c r="F2722" i="3" s="1"/>
  <c r="F2723" i="3" s="1"/>
  <c r="F2724" i="3" s="1"/>
  <c r="F2725" i="3" s="1"/>
  <c r="F2726" i="3" s="1"/>
  <c r="F2727" i="3" s="1"/>
  <c r="F2728" i="3" s="1"/>
  <c r="F2729" i="3" s="1"/>
  <c r="F2730" i="3" s="1"/>
  <c r="F2731" i="3" s="1"/>
  <c r="F2732" i="3" s="1"/>
  <c r="F2733" i="3" s="1"/>
  <c r="F2734" i="3" s="1"/>
  <c r="F2735" i="3" s="1"/>
  <c r="F2736" i="3" s="1"/>
  <c r="F2737" i="3" s="1"/>
  <c r="F2738" i="3" s="1"/>
  <c r="F2739" i="3" s="1"/>
  <c r="F2740" i="3" s="1"/>
  <c r="F2741" i="3" s="1"/>
  <c r="F2742" i="3" s="1"/>
  <c r="F2743" i="3" s="1"/>
  <c r="F2744" i="3" s="1"/>
  <c r="F2745" i="3" s="1"/>
  <c r="F2746" i="3" s="1"/>
  <c r="F2747" i="3" s="1"/>
  <c r="F2748" i="3" s="1"/>
  <c r="F2749" i="3" s="1"/>
  <c r="F2750" i="3" s="1"/>
  <c r="F2751" i="3" s="1"/>
  <c r="F2752" i="3" s="1"/>
  <c r="F2753" i="3" s="1"/>
  <c r="F2754" i="3" s="1"/>
  <c r="F2755" i="3" s="1"/>
  <c r="F2756" i="3" s="1"/>
  <c r="F2757" i="3" s="1"/>
  <c r="F2758" i="3" s="1"/>
  <c r="F2759" i="3" s="1"/>
  <c r="F2760" i="3" s="1"/>
  <c r="F2761" i="3" s="1"/>
  <c r="F2762" i="3" s="1"/>
  <c r="F2763" i="3" s="1"/>
  <c r="F2764" i="3" s="1"/>
  <c r="F2765" i="3" s="1"/>
  <c r="F2766" i="3" s="1"/>
  <c r="F2767" i="3" s="1"/>
  <c r="F2768" i="3" s="1"/>
  <c r="F2769" i="3" s="1"/>
  <c r="F2770" i="3" s="1"/>
  <c r="F2771" i="3" s="1"/>
  <c r="F2772" i="3" s="1"/>
  <c r="F2773" i="3" s="1"/>
  <c r="F2774" i="3" s="1"/>
  <c r="F2775" i="3" s="1"/>
  <c r="F2776" i="3" s="1"/>
  <c r="F2777" i="3" s="1"/>
  <c r="F2778" i="3" s="1"/>
  <c r="F2779" i="3" s="1"/>
  <c r="F2780" i="3" s="1"/>
  <c r="F2781" i="3" s="1"/>
  <c r="F2782" i="3" s="1"/>
  <c r="F2783" i="3" s="1"/>
  <c r="F2784" i="3" s="1"/>
  <c r="F2785" i="3" s="1"/>
  <c r="F2786" i="3" s="1"/>
  <c r="F2787" i="3" s="1"/>
  <c r="F2788" i="3" s="1"/>
  <c r="F2789" i="3" s="1"/>
  <c r="F2790" i="3" s="1"/>
  <c r="F2791" i="3" s="1"/>
  <c r="F2792" i="3" s="1"/>
  <c r="F2793" i="3" s="1"/>
  <c r="F2794" i="3" s="1"/>
  <c r="F2795" i="3" s="1"/>
  <c r="F2796" i="3" s="1"/>
  <c r="F2797" i="3" s="1"/>
  <c r="F2798" i="3" s="1"/>
  <c r="F2799" i="3" s="1"/>
  <c r="F2800" i="3" s="1"/>
  <c r="F2801" i="3" s="1"/>
  <c r="F2802" i="3" s="1"/>
  <c r="F2803" i="3" s="1"/>
  <c r="F2804" i="3" s="1"/>
  <c r="F2805" i="3" s="1"/>
  <c r="F2806" i="3" s="1"/>
  <c r="F2807" i="3" s="1"/>
  <c r="F2808" i="3" s="1"/>
  <c r="F2809" i="3" s="1"/>
  <c r="F2810" i="3" s="1"/>
  <c r="F2811" i="3" s="1"/>
  <c r="F2812" i="3" s="1"/>
  <c r="F2813" i="3" s="1"/>
  <c r="F2814" i="3" s="1"/>
  <c r="F2815" i="3" s="1"/>
  <c r="F2816" i="3" s="1"/>
  <c r="F2817" i="3" s="1"/>
  <c r="F2818" i="3" s="1"/>
  <c r="F2819" i="3" s="1"/>
  <c r="F2820" i="3" s="1"/>
  <c r="F2821" i="3" s="1"/>
  <c r="F2822" i="3" s="1"/>
  <c r="F2823" i="3" s="1"/>
  <c r="F2824" i="3" s="1"/>
  <c r="F2825" i="3" s="1"/>
  <c r="F2826" i="3" s="1"/>
  <c r="F2827" i="3" s="1"/>
  <c r="F2828" i="3" s="1"/>
  <c r="F2829" i="3" s="1"/>
  <c r="F2830" i="3" s="1"/>
  <c r="F2831" i="3" s="1"/>
  <c r="F2832" i="3" s="1"/>
  <c r="F2833" i="3" s="1"/>
  <c r="F2834" i="3" s="1"/>
  <c r="F2835" i="3" s="1"/>
  <c r="F2836" i="3" s="1"/>
  <c r="F2837" i="3" s="1"/>
  <c r="F2838" i="3" s="1"/>
  <c r="F2839" i="3" s="1"/>
  <c r="F2840" i="3" s="1"/>
  <c r="F2841" i="3" s="1"/>
  <c r="F2842" i="3" s="1"/>
  <c r="F2843" i="3" s="1"/>
  <c r="F2844" i="3" s="1"/>
  <c r="F2845" i="3" s="1"/>
  <c r="F2846" i="3" s="1"/>
  <c r="F2847" i="3" s="1"/>
  <c r="F2848" i="3" s="1"/>
  <c r="F2849" i="3" s="1"/>
  <c r="F2850" i="3" s="1"/>
  <c r="F2851" i="3" s="1"/>
  <c r="F2852" i="3" s="1"/>
  <c r="F2853" i="3" s="1"/>
  <c r="F2854" i="3" s="1"/>
  <c r="F2855" i="3" s="1"/>
  <c r="F2856" i="3" s="1"/>
  <c r="F2857" i="3" s="1"/>
  <c r="F2858" i="3" s="1"/>
  <c r="F2859" i="3" s="1"/>
  <c r="F2860" i="3" s="1"/>
  <c r="F2861" i="3" s="1"/>
  <c r="F2862" i="3" s="1"/>
  <c r="F2863" i="3" s="1"/>
  <c r="F2864" i="3" s="1"/>
  <c r="F2865" i="3" s="1"/>
  <c r="F2866" i="3" s="1"/>
  <c r="F2867" i="3" s="1"/>
  <c r="F2868" i="3" s="1"/>
  <c r="F2869" i="3" s="1"/>
  <c r="F2870" i="3" s="1"/>
  <c r="F2871" i="3" s="1"/>
  <c r="F2872" i="3" s="1"/>
  <c r="F2873" i="3" s="1"/>
  <c r="F2874" i="3" s="1"/>
  <c r="F2875" i="3" s="1"/>
  <c r="F2876" i="3" s="1"/>
  <c r="F2877" i="3" s="1"/>
  <c r="F2878" i="3" s="1"/>
  <c r="F2879" i="3" s="1"/>
  <c r="F2880" i="3" s="1"/>
  <c r="F2881" i="3" s="1"/>
  <c r="F2882" i="3" s="1"/>
  <c r="F2883" i="3" s="1"/>
  <c r="F2884" i="3" s="1"/>
  <c r="F2885" i="3" s="1"/>
  <c r="F2886" i="3" s="1"/>
  <c r="F2887" i="3" s="1"/>
  <c r="F2888" i="3" s="1"/>
  <c r="F2889" i="3" s="1"/>
  <c r="F2890" i="3" s="1"/>
  <c r="F2891" i="3" s="1"/>
  <c r="F2892" i="3" s="1"/>
  <c r="F2893" i="3" s="1"/>
  <c r="F2894" i="3" s="1"/>
  <c r="F2895" i="3" s="1"/>
  <c r="F2896" i="3" s="1"/>
  <c r="F2897" i="3" s="1"/>
  <c r="F2898" i="3" s="1"/>
  <c r="F2899" i="3" s="1"/>
  <c r="F2900" i="3" s="1"/>
  <c r="F2901" i="3" s="1"/>
  <c r="F2902" i="3" s="1"/>
  <c r="F2903" i="3" s="1"/>
  <c r="F2904" i="3" s="1"/>
  <c r="F2905" i="3" s="1"/>
  <c r="F2906" i="3" s="1"/>
  <c r="F2907" i="3" s="1"/>
  <c r="F2908" i="3" s="1"/>
  <c r="F2909" i="3" s="1"/>
  <c r="F2910" i="3" s="1"/>
  <c r="F2911" i="3" s="1"/>
  <c r="F2912" i="3" s="1"/>
  <c r="F2913" i="3" s="1"/>
  <c r="F2914" i="3" s="1"/>
  <c r="F2915" i="3" s="1"/>
  <c r="F2916" i="3" s="1"/>
  <c r="F2917" i="3" s="1"/>
  <c r="F2918" i="3" s="1"/>
  <c r="F2919" i="3" s="1"/>
  <c r="F2920" i="3" s="1"/>
  <c r="F2921" i="3" s="1"/>
  <c r="F2922" i="3" s="1"/>
  <c r="F2923" i="3" s="1"/>
  <c r="F2924" i="3" s="1"/>
  <c r="F2925" i="3" s="1"/>
  <c r="F2926" i="3" s="1"/>
  <c r="F2927" i="3" s="1"/>
  <c r="F2928" i="3" s="1"/>
  <c r="F2929" i="3" s="1"/>
  <c r="F2930" i="3" s="1"/>
  <c r="F2931" i="3" s="1"/>
  <c r="F2932" i="3" s="1"/>
  <c r="F2933" i="3" s="1"/>
  <c r="F2934" i="3" s="1"/>
  <c r="F2935" i="3" s="1"/>
  <c r="E347" i="3"/>
  <c r="E348" i="3" s="1"/>
  <c r="E349" i="3" s="1"/>
  <c r="E350" i="3" s="1"/>
  <c r="E351" i="3" s="1"/>
  <c r="E352" i="3" s="1"/>
  <c r="E353" i="3" s="1"/>
  <c r="E354" i="3" s="1"/>
  <c r="E355" i="3" s="1"/>
  <c r="E356" i="3" s="1"/>
  <c r="E357" i="3" s="1"/>
  <c r="E358" i="3" s="1"/>
  <c r="E359" i="3" s="1"/>
  <c r="E360" i="3" s="1"/>
  <c r="E361" i="3" s="1"/>
  <c r="E362" i="3" s="1"/>
  <c r="E363" i="3" s="1"/>
  <c r="E364" i="3" s="1"/>
  <c r="E365" i="3" s="1"/>
  <c r="E366" i="3" s="1"/>
  <c r="E367" i="3" s="1"/>
  <c r="E368" i="3" s="1"/>
  <c r="E369" i="3" s="1"/>
  <c r="E370" i="3" s="1"/>
  <c r="E371" i="3" s="1"/>
  <c r="E372" i="3" s="1"/>
  <c r="E373" i="3" s="1"/>
  <c r="E374" i="3" s="1"/>
  <c r="E375" i="3" s="1"/>
  <c r="E376" i="3" s="1"/>
  <c r="E377" i="3" s="1"/>
  <c r="E378" i="3" s="1"/>
  <c r="E379" i="3" s="1"/>
  <c r="E380" i="3" s="1"/>
  <c r="E381" i="3" s="1"/>
  <c r="E382" i="3" s="1"/>
  <c r="E383" i="3" s="1"/>
  <c r="E384" i="3" s="1"/>
  <c r="E385" i="3" s="1"/>
  <c r="E386" i="3" s="1"/>
  <c r="E387" i="3" s="1"/>
  <c r="E388" i="3" s="1"/>
  <c r="E389" i="3" s="1"/>
  <c r="E390" i="3" s="1"/>
  <c r="E391" i="3" s="1"/>
  <c r="E392" i="3" s="1"/>
  <c r="E393" i="3" s="1"/>
  <c r="E394" i="3" s="1"/>
  <c r="E395" i="3" s="1"/>
  <c r="E396" i="3" s="1"/>
  <c r="E397" i="3" s="1"/>
  <c r="E398" i="3" s="1"/>
  <c r="E399" i="3" s="1"/>
  <c r="E400" i="3" s="1"/>
  <c r="E401" i="3" s="1"/>
  <c r="E402" i="3" s="1"/>
  <c r="E403" i="3" s="1"/>
  <c r="E404" i="3" s="1"/>
  <c r="E405" i="3" s="1"/>
  <c r="E406" i="3" s="1"/>
  <c r="E407" i="3" s="1"/>
  <c r="E408" i="3" s="1"/>
  <c r="E409" i="3" s="1"/>
  <c r="E410" i="3" s="1"/>
  <c r="E411" i="3" s="1"/>
  <c r="E412" i="3" s="1"/>
  <c r="E413" i="3" s="1"/>
  <c r="E414" i="3" s="1"/>
  <c r="E415" i="3" s="1"/>
  <c r="E416" i="3" s="1"/>
  <c r="E417" i="3" s="1"/>
  <c r="E418" i="3" s="1"/>
  <c r="E419" i="3" s="1"/>
  <c r="E420" i="3" s="1"/>
  <c r="E421" i="3" s="1"/>
  <c r="E422" i="3" s="1"/>
  <c r="E423" i="3" s="1"/>
  <c r="E424" i="3" s="1"/>
  <c r="E425" i="3" s="1"/>
  <c r="E426" i="3" s="1"/>
  <c r="E427" i="3" s="1"/>
  <c r="E428" i="3" s="1"/>
  <c r="E429" i="3" s="1"/>
  <c r="E430" i="3" s="1"/>
  <c r="E431" i="3" s="1"/>
  <c r="E432" i="3" s="1"/>
  <c r="E433" i="3" s="1"/>
  <c r="E434" i="3" s="1"/>
  <c r="E435" i="3" s="1"/>
  <c r="E436" i="3" s="1"/>
  <c r="E437" i="3" s="1"/>
  <c r="E438" i="3" s="1"/>
  <c r="E439" i="3" s="1"/>
  <c r="E440" i="3" s="1"/>
  <c r="E441" i="3" s="1"/>
  <c r="E442" i="3" s="1"/>
  <c r="E443" i="3" s="1"/>
  <c r="E444" i="3" s="1"/>
  <c r="E445" i="3" s="1"/>
  <c r="E446" i="3" s="1"/>
  <c r="E447" i="3" s="1"/>
  <c r="E448" i="3" s="1"/>
  <c r="E449" i="3" s="1"/>
  <c r="E450" i="3" s="1"/>
  <c r="E451" i="3" s="1"/>
  <c r="E452" i="3" s="1"/>
  <c r="E453" i="3" s="1"/>
  <c r="E454" i="3" s="1"/>
  <c r="E455" i="3" s="1"/>
  <c r="E456" i="3" s="1"/>
  <c r="E457" i="3" s="1"/>
  <c r="E458" i="3" s="1"/>
  <c r="E459" i="3" s="1"/>
  <c r="E460" i="3" s="1"/>
  <c r="E461" i="3" s="1"/>
  <c r="E462" i="3" s="1"/>
  <c r="E463" i="3" s="1"/>
  <c r="E464" i="3"/>
  <c r="E465" i="3" s="1"/>
  <c r="E466" i="3" s="1"/>
  <c r="E467" i="3" s="1"/>
  <c r="E468" i="3" s="1"/>
  <c r="E469" i="3" s="1"/>
  <c r="E470" i="3" s="1"/>
  <c r="E471" i="3" s="1"/>
  <c r="E472" i="3" s="1"/>
  <c r="E473" i="3" s="1"/>
  <c r="E474" i="3" s="1"/>
  <c r="E475" i="3" s="1"/>
  <c r="E476" i="3" s="1"/>
  <c r="E477" i="3" s="1"/>
  <c r="E478" i="3" s="1"/>
  <c r="E479" i="3" s="1"/>
  <c r="E480" i="3" s="1"/>
  <c r="E481" i="3" s="1"/>
  <c r="E482" i="3" s="1"/>
  <c r="E483" i="3" s="1"/>
  <c r="E484" i="3" s="1"/>
  <c r="E485" i="3" s="1"/>
  <c r="E486" i="3" s="1"/>
  <c r="E487" i="3" s="1"/>
  <c r="E488" i="3" s="1"/>
  <c r="E489" i="3" s="1"/>
  <c r="E490" i="3" s="1"/>
  <c r="E491" i="3" s="1"/>
  <c r="E492" i="3" s="1"/>
  <c r="E493" i="3" s="1"/>
  <c r="E494" i="3" s="1"/>
  <c r="E495" i="3" s="1"/>
  <c r="E496" i="3" s="1"/>
  <c r="E497" i="3" s="1"/>
  <c r="E498" i="3" s="1"/>
  <c r="E499" i="3" s="1"/>
  <c r="E500" i="3" s="1"/>
  <c r="E501" i="3" s="1"/>
  <c r="E502" i="3" s="1"/>
  <c r="E503" i="3" s="1"/>
  <c r="E504" i="3" s="1"/>
  <c r="E505" i="3" s="1"/>
  <c r="E506" i="3" s="1"/>
  <c r="E507" i="3" s="1"/>
  <c r="E508" i="3" s="1"/>
  <c r="E509" i="3" s="1"/>
  <c r="E510" i="3" s="1"/>
  <c r="E511" i="3" s="1"/>
  <c r="E512" i="3" s="1"/>
  <c r="E513" i="3" s="1"/>
  <c r="E514" i="3" s="1"/>
  <c r="E515" i="3" s="1"/>
  <c r="E516" i="3" s="1"/>
  <c r="E517" i="3" s="1"/>
  <c r="E518" i="3" s="1"/>
  <c r="E519" i="3" s="1"/>
  <c r="E520" i="3" s="1"/>
  <c r="E521" i="3" s="1"/>
  <c r="E522" i="3" s="1"/>
  <c r="E523" i="3" s="1"/>
  <c r="E524" i="3" s="1"/>
  <c r="E525" i="3" s="1"/>
  <c r="E526" i="3" s="1"/>
  <c r="E527" i="3" s="1"/>
  <c r="E528" i="3" s="1"/>
  <c r="E529" i="3" s="1"/>
  <c r="E530" i="3" s="1"/>
  <c r="E531" i="3" s="1"/>
  <c r="E532" i="3" s="1"/>
  <c r="E533" i="3" s="1"/>
  <c r="E534" i="3" s="1"/>
  <c r="E535" i="3" s="1"/>
  <c r="E536" i="3" s="1"/>
  <c r="E537" i="3" s="1"/>
  <c r="E538" i="3" s="1"/>
  <c r="E539" i="3" s="1"/>
  <c r="E540" i="3" s="1"/>
  <c r="E541" i="3" s="1"/>
  <c r="E542" i="3" s="1"/>
  <c r="E543" i="3" s="1"/>
  <c r="E544" i="3" s="1"/>
  <c r="E545" i="3" s="1"/>
  <c r="E546" i="3" s="1"/>
  <c r="E547" i="3" s="1"/>
  <c r="E548" i="3" s="1"/>
  <c r="E549" i="3" s="1"/>
  <c r="E550" i="3" s="1"/>
  <c r="E551" i="3" s="1"/>
  <c r="E552" i="3" s="1"/>
  <c r="E553" i="3" s="1"/>
  <c r="E554" i="3" s="1"/>
  <c r="E555" i="3" s="1"/>
  <c r="E556" i="3" s="1"/>
  <c r="E557" i="3" s="1"/>
  <c r="E558" i="3" s="1"/>
  <c r="E559" i="3" s="1"/>
  <c r="E560" i="3" s="1"/>
  <c r="E561" i="3" s="1"/>
  <c r="E562" i="3" s="1"/>
  <c r="E563" i="3" s="1"/>
  <c r="E564" i="3" s="1"/>
  <c r="E565" i="3" s="1"/>
  <c r="E566" i="3" s="1"/>
  <c r="E567" i="3" s="1"/>
  <c r="E568" i="3" s="1"/>
  <c r="E569" i="3" s="1"/>
  <c r="E570" i="3" s="1"/>
  <c r="E571" i="3" s="1"/>
  <c r="E572" i="3" s="1"/>
  <c r="E573" i="3" s="1"/>
  <c r="E574" i="3" s="1"/>
  <c r="E575" i="3" s="1"/>
  <c r="E576" i="3" s="1"/>
  <c r="E577" i="3" s="1"/>
  <c r="E578" i="3"/>
  <c r="E579" i="3" s="1"/>
  <c r="E580" i="3" s="1"/>
  <c r="E581" i="3" s="1"/>
  <c r="E582" i="3" s="1"/>
  <c r="E583" i="3" s="1"/>
  <c r="E584" i="3" s="1"/>
  <c r="E585" i="3" s="1"/>
  <c r="E586" i="3" s="1"/>
  <c r="E587" i="3" s="1"/>
  <c r="E588" i="3" s="1"/>
  <c r="E589" i="3" s="1"/>
  <c r="E590" i="3" s="1"/>
  <c r="E591" i="3" s="1"/>
  <c r="E592" i="3" s="1"/>
  <c r="E593" i="3" s="1"/>
  <c r="E594" i="3" s="1"/>
  <c r="E595" i="3" s="1"/>
  <c r="E596" i="3" s="1"/>
  <c r="E597" i="3" s="1"/>
  <c r="E598" i="3" s="1"/>
  <c r="E599" i="3" s="1"/>
  <c r="E600" i="3" s="1"/>
  <c r="E601" i="3" s="1"/>
  <c r="E602" i="3" s="1"/>
  <c r="E603" i="3" s="1"/>
  <c r="E604" i="3" s="1"/>
  <c r="E605" i="3" s="1"/>
  <c r="E606" i="3" s="1"/>
  <c r="E607" i="3" s="1"/>
  <c r="E608" i="3" s="1"/>
  <c r="E609" i="3" s="1"/>
  <c r="E610" i="3" s="1"/>
  <c r="E611" i="3" s="1"/>
  <c r="E612" i="3" s="1"/>
  <c r="E613" i="3" s="1"/>
  <c r="E614" i="3" s="1"/>
  <c r="E615" i="3" s="1"/>
  <c r="E616" i="3" s="1"/>
  <c r="E617" i="3" s="1"/>
  <c r="E618" i="3" s="1"/>
  <c r="E619" i="3" s="1"/>
  <c r="E620" i="3" s="1"/>
  <c r="E621" i="3" s="1"/>
  <c r="E622" i="3" s="1"/>
  <c r="E623" i="3" s="1"/>
  <c r="E624" i="3" s="1"/>
  <c r="E625" i="3" s="1"/>
  <c r="E626" i="3" s="1"/>
  <c r="E627" i="3" s="1"/>
  <c r="E628" i="3" s="1"/>
  <c r="E629" i="3" s="1"/>
  <c r="E630" i="3" s="1"/>
  <c r="E631" i="3" s="1"/>
  <c r="E632" i="3" s="1"/>
  <c r="E633" i="3" s="1"/>
  <c r="E634" i="3" s="1"/>
  <c r="E635" i="3" s="1"/>
  <c r="E636" i="3" s="1"/>
  <c r="E637" i="3" s="1"/>
  <c r="E638" i="3" s="1"/>
  <c r="E639" i="3" s="1"/>
  <c r="E640" i="3" s="1"/>
  <c r="E641" i="3" s="1"/>
  <c r="E642" i="3" s="1"/>
  <c r="E643" i="3" s="1"/>
  <c r="E644" i="3" s="1"/>
  <c r="E645" i="3" s="1"/>
  <c r="E646" i="3" s="1"/>
  <c r="E647" i="3" s="1"/>
  <c r="E648" i="3" s="1"/>
  <c r="E649" i="3" s="1"/>
  <c r="E650" i="3" s="1"/>
  <c r="E651" i="3" s="1"/>
  <c r="E652" i="3" s="1"/>
  <c r="E653" i="3" s="1"/>
  <c r="E654" i="3" s="1"/>
  <c r="E655" i="3" s="1"/>
  <c r="E656" i="3" s="1"/>
  <c r="E657" i="3" s="1"/>
  <c r="E658" i="3" s="1"/>
  <c r="E659" i="3" s="1"/>
  <c r="E660" i="3" s="1"/>
  <c r="E661" i="3" s="1"/>
  <c r="E662" i="3" s="1"/>
  <c r="E663" i="3" s="1"/>
  <c r="E664" i="3" s="1"/>
  <c r="E665" i="3" s="1"/>
  <c r="E666" i="3" s="1"/>
  <c r="E667" i="3" s="1"/>
  <c r="E668" i="3" s="1"/>
  <c r="E669" i="3" s="1"/>
  <c r="E670" i="3" s="1"/>
  <c r="E671" i="3" s="1"/>
  <c r="E672" i="3" s="1"/>
  <c r="E673" i="3" s="1"/>
  <c r="E674" i="3" s="1"/>
  <c r="E675" i="3" s="1"/>
  <c r="E676" i="3" s="1"/>
  <c r="E677" i="3" s="1"/>
  <c r="E678" i="3" s="1"/>
  <c r="E679" i="3" s="1"/>
  <c r="E680" i="3" s="1"/>
  <c r="E681" i="3" s="1"/>
  <c r="E682" i="3" s="1"/>
  <c r="E683" i="3" s="1"/>
  <c r="E684" i="3" s="1"/>
  <c r="E685" i="3" s="1"/>
  <c r="E686" i="3" s="1"/>
  <c r="E687" i="3" s="1"/>
  <c r="E688" i="3" s="1"/>
  <c r="E689" i="3" s="1"/>
  <c r="E690" i="3" s="1"/>
  <c r="E691" i="3" s="1"/>
  <c r="E692" i="3" s="1"/>
  <c r="E693" i="3" s="1"/>
  <c r="E694" i="3" s="1"/>
  <c r="E695" i="3" s="1"/>
  <c r="E696" i="3" s="1"/>
  <c r="E697" i="3" s="1"/>
  <c r="E698" i="3" s="1"/>
  <c r="E699" i="3" s="1"/>
  <c r="E700" i="3" s="1"/>
  <c r="E701" i="3" s="1"/>
  <c r="E702" i="3" s="1"/>
  <c r="E703" i="3" s="1"/>
  <c r="E704" i="3" s="1"/>
  <c r="E705" i="3" s="1"/>
  <c r="E706" i="3" s="1"/>
  <c r="E707" i="3" s="1"/>
  <c r="E708" i="3" s="1"/>
  <c r="E709" i="3" s="1"/>
  <c r="E710" i="3" s="1"/>
  <c r="E711" i="3" s="1"/>
  <c r="E712" i="3" s="1"/>
  <c r="E713" i="3" s="1"/>
  <c r="E714" i="3" s="1"/>
  <c r="E715" i="3" s="1"/>
  <c r="E716" i="3" s="1"/>
  <c r="E717" i="3" s="1"/>
  <c r="E718" i="3" s="1"/>
  <c r="E719" i="3" s="1"/>
  <c r="E720" i="3" s="1"/>
  <c r="E721" i="3" s="1"/>
  <c r="E722" i="3" s="1"/>
  <c r="E723" i="3" s="1"/>
  <c r="E724" i="3"/>
  <c r="E725" i="3" s="1"/>
  <c r="E726" i="3" s="1"/>
  <c r="E727" i="3" s="1"/>
  <c r="E728" i="3" s="1"/>
  <c r="E729" i="3" s="1"/>
  <c r="E730" i="3" s="1"/>
  <c r="E731" i="3" s="1"/>
  <c r="E732" i="3" s="1"/>
  <c r="E733" i="3" s="1"/>
  <c r="E734" i="3" s="1"/>
  <c r="E735" i="3" s="1"/>
  <c r="E736" i="3" s="1"/>
  <c r="E737" i="3" s="1"/>
  <c r="E738" i="3" s="1"/>
  <c r="E739" i="3" s="1"/>
  <c r="E740" i="3" s="1"/>
  <c r="E741" i="3" s="1"/>
  <c r="E742" i="3" s="1"/>
  <c r="E743" i="3" s="1"/>
  <c r="E744" i="3" s="1"/>
  <c r="E745" i="3" s="1"/>
  <c r="E746" i="3" s="1"/>
  <c r="E747" i="3" s="1"/>
  <c r="E748" i="3" s="1"/>
  <c r="E749" i="3" s="1"/>
  <c r="E750" i="3" s="1"/>
  <c r="E751" i="3" s="1"/>
  <c r="E752" i="3" s="1"/>
  <c r="E753" i="3" s="1"/>
  <c r="E754" i="3" s="1"/>
  <c r="E755" i="3" s="1"/>
  <c r="E756" i="3" s="1"/>
  <c r="E757" i="3" s="1"/>
  <c r="E758" i="3" s="1"/>
  <c r="E759" i="3" s="1"/>
  <c r="E760" i="3" s="1"/>
  <c r="E761" i="3" s="1"/>
  <c r="E762" i="3" s="1"/>
  <c r="E763" i="3" s="1"/>
  <c r="E764" i="3" s="1"/>
  <c r="E765" i="3" s="1"/>
  <c r="E766" i="3" s="1"/>
  <c r="E767" i="3" s="1"/>
  <c r="E768" i="3" s="1"/>
  <c r="E769" i="3" s="1"/>
  <c r="E770" i="3" s="1"/>
  <c r="E771" i="3" s="1"/>
  <c r="E772" i="3" s="1"/>
  <c r="E773" i="3" s="1"/>
  <c r="E774" i="3" s="1"/>
  <c r="E775" i="3" s="1"/>
  <c r="E776" i="3" s="1"/>
  <c r="E777" i="3" s="1"/>
  <c r="E778" i="3" s="1"/>
  <c r="E779" i="3" s="1"/>
  <c r="E780" i="3" s="1"/>
  <c r="E781" i="3" s="1"/>
  <c r="E782" i="3" s="1"/>
  <c r="E783" i="3" s="1"/>
  <c r="E784" i="3" s="1"/>
  <c r="E785" i="3" s="1"/>
  <c r="E786" i="3" s="1"/>
  <c r="E787" i="3" s="1"/>
  <c r="E788" i="3" s="1"/>
  <c r="E789" i="3" s="1"/>
  <c r="E790" i="3" s="1"/>
  <c r="E791" i="3" s="1"/>
  <c r="E792" i="3" s="1"/>
  <c r="E793" i="3" s="1"/>
  <c r="E794" i="3" s="1"/>
  <c r="E795" i="3" s="1"/>
  <c r="E796" i="3" s="1"/>
  <c r="E797" i="3" s="1"/>
  <c r="E798" i="3" s="1"/>
  <c r="E799" i="3" s="1"/>
  <c r="E800" i="3" s="1"/>
  <c r="E801" i="3" s="1"/>
  <c r="E802" i="3" s="1"/>
  <c r="E803" i="3" s="1"/>
  <c r="E804" i="3" s="1"/>
  <c r="E805" i="3" s="1"/>
  <c r="E806" i="3" s="1"/>
  <c r="E807" i="3" s="1"/>
  <c r="E808" i="3" s="1"/>
  <c r="E809" i="3" s="1"/>
  <c r="E810" i="3" s="1"/>
  <c r="E811" i="3" s="1"/>
  <c r="E812" i="3" s="1"/>
  <c r="E813" i="3" s="1"/>
  <c r="E814" i="3" s="1"/>
  <c r="E815" i="3" s="1"/>
  <c r="E816" i="3" s="1"/>
  <c r="E817" i="3" s="1"/>
  <c r="E818" i="3" s="1"/>
  <c r="E819" i="3" s="1"/>
  <c r="E820" i="3" s="1"/>
  <c r="E821" i="3" s="1"/>
  <c r="E822" i="3" s="1"/>
  <c r="E823" i="3" s="1"/>
  <c r="E824" i="3" s="1"/>
  <c r="E825" i="3" s="1"/>
  <c r="E826" i="3" s="1"/>
  <c r="E827" i="3" s="1"/>
  <c r="E828" i="3" s="1"/>
  <c r="E829" i="3" s="1"/>
  <c r="E830" i="3" s="1"/>
  <c r="E831" i="3" s="1"/>
  <c r="E832" i="3" s="1"/>
  <c r="E833" i="3" s="1"/>
  <c r="E834" i="3" s="1"/>
  <c r="E835" i="3" s="1"/>
  <c r="E836" i="3" s="1"/>
  <c r="E837" i="3" s="1"/>
  <c r="E838" i="3" s="1"/>
  <c r="E839" i="3" s="1"/>
  <c r="E840" i="3" s="1"/>
  <c r="E841" i="3" s="1"/>
  <c r="E842" i="3" s="1"/>
  <c r="E843" i="3" s="1"/>
  <c r="E844" i="3" s="1"/>
  <c r="E845" i="3" s="1"/>
  <c r="E846" i="3" s="1"/>
  <c r="E847" i="3" s="1"/>
  <c r="E848" i="3" s="1"/>
  <c r="E849" i="3" s="1"/>
  <c r="E850" i="3" s="1"/>
  <c r="E851" i="3" s="1"/>
  <c r="E852" i="3" s="1"/>
  <c r="E853" i="3" s="1"/>
  <c r="E854" i="3" s="1"/>
  <c r="E855" i="3" s="1"/>
  <c r="E856" i="3"/>
  <c r="E857" i="3" s="1"/>
  <c r="E858" i="3" s="1"/>
  <c r="E859" i="3" s="1"/>
  <c r="E860" i="3" s="1"/>
  <c r="E861" i="3" s="1"/>
  <c r="E862" i="3" s="1"/>
  <c r="E863" i="3" s="1"/>
  <c r="E864" i="3" s="1"/>
  <c r="E865" i="3" s="1"/>
  <c r="E866" i="3" s="1"/>
  <c r="E867" i="3" s="1"/>
  <c r="E868" i="3" s="1"/>
  <c r="E869" i="3" s="1"/>
  <c r="E870" i="3" s="1"/>
  <c r="E871" i="3" s="1"/>
  <c r="E872" i="3" s="1"/>
  <c r="E873" i="3" s="1"/>
  <c r="E874" i="3" s="1"/>
  <c r="E875" i="3" s="1"/>
  <c r="E876" i="3" s="1"/>
  <c r="E877" i="3" s="1"/>
  <c r="E878" i="3" s="1"/>
  <c r="E879" i="3" s="1"/>
  <c r="E880" i="3" s="1"/>
  <c r="E881" i="3" s="1"/>
  <c r="E882" i="3" s="1"/>
  <c r="E883" i="3" s="1"/>
  <c r="E884" i="3" s="1"/>
  <c r="E885" i="3" s="1"/>
  <c r="E886" i="3" s="1"/>
  <c r="E887" i="3" s="1"/>
  <c r="E888" i="3" s="1"/>
  <c r="E889" i="3" s="1"/>
  <c r="E890" i="3" s="1"/>
  <c r="E891" i="3" s="1"/>
  <c r="E892" i="3" s="1"/>
  <c r="E893" i="3" s="1"/>
  <c r="E894" i="3" s="1"/>
  <c r="E895" i="3" s="1"/>
  <c r="E896" i="3" s="1"/>
  <c r="E897" i="3" s="1"/>
  <c r="E898" i="3" s="1"/>
  <c r="E899" i="3" s="1"/>
  <c r="E900" i="3" s="1"/>
  <c r="E901" i="3" s="1"/>
  <c r="E902" i="3" s="1"/>
  <c r="E903" i="3" s="1"/>
  <c r="E904" i="3" s="1"/>
  <c r="E905" i="3" s="1"/>
  <c r="E906" i="3" s="1"/>
  <c r="E907" i="3" s="1"/>
  <c r="E908" i="3" s="1"/>
  <c r="E909" i="3" s="1"/>
  <c r="E910" i="3" s="1"/>
  <c r="E911" i="3" s="1"/>
  <c r="E912" i="3" s="1"/>
  <c r="E913" i="3" s="1"/>
  <c r="E914" i="3" s="1"/>
  <c r="E915" i="3" s="1"/>
  <c r="E916" i="3" s="1"/>
  <c r="E917" i="3" s="1"/>
  <c r="E918" i="3" s="1"/>
  <c r="E919" i="3" s="1"/>
  <c r="E920" i="3" s="1"/>
  <c r="E921" i="3" s="1"/>
  <c r="E922" i="3" s="1"/>
  <c r="E923" i="3" s="1"/>
  <c r="E924" i="3" s="1"/>
  <c r="E925" i="3" s="1"/>
  <c r="E926" i="3" s="1"/>
  <c r="E927" i="3" s="1"/>
  <c r="E928" i="3" s="1"/>
  <c r="E929" i="3" s="1"/>
  <c r="E930" i="3" s="1"/>
  <c r="E931" i="3" s="1"/>
  <c r="E932" i="3" s="1"/>
  <c r="E933" i="3" s="1"/>
  <c r="E934" i="3" s="1"/>
  <c r="E935" i="3" s="1"/>
  <c r="E936" i="3" s="1"/>
  <c r="E937" i="3" s="1"/>
  <c r="E938" i="3" s="1"/>
  <c r="E939" i="3" s="1"/>
  <c r="E940" i="3" s="1"/>
  <c r="E941" i="3" s="1"/>
  <c r="E942" i="3" s="1"/>
  <c r="E943" i="3" s="1"/>
  <c r="E944" i="3" s="1"/>
  <c r="E945" i="3" s="1"/>
  <c r="E946" i="3" s="1"/>
  <c r="E947" i="3" s="1"/>
  <c r="E948" i="3" s="1"/>
  <c r="E949" i="3" s="1"/>
  <c r="E950" i="3" s="1"/>
  <c r="E951" i="3" s="1"/>
  <c r="E952" i="3" s="1"/>
  <c r="E953" i="3" s="1"/>
  <c r="E954" i="3" s="1"/>
  <c r="E955" i="3" s="1"/>
  <c r="E956" i="3" s="1"/>
  <c r="E957" i="3" s="1"/>
  <c r="E958" i="3" s="1"/>
  <c r="E959" i="3" s="1"/>
  <c r="E960" i="3" s="1"/>
  <c r="E961" i="3" s="1"/>
  <c r="E962" i="3" s="1"/>
  <c r="E963" i="3" s="1"/>
  <c r="E964" i="3" s="1"/>
  <c r="E965" i="3" s="1"/>
  <c r="E966" i="3" s="1"/>
  <c r="E967" i="3" s="1"/>
  <c r="E968" i="3" s="1"/>
  <c r="E969" i="3" s="1"/>
  <c r="E970" i="3" s="1"/>
  <c r="E971" i="3" s="1"/>
  <c r="E972" i="3" s="1"/>
  <c r="E973" i="3" s="1"/>
  <c r="E974" i="3" s="1"/>
  <c r="E975" i="3" s="1"/>
  <c r="E976" i="3" s="1"/>
  <c r="E977" i="3" s="1"/>
  <c r="E978" i="3" s="1"/>
  <c r="E979" i="3" s="1"/>
  <c r="E980" i="3" s="1"/>
  <c r="E981" i="3" s="1"/>
  <c r="E982" i="3" s="1"/>
  <c r="E983" i="3" s="1"/>
  <c r="E984" i="3" s="1"/>
  <c r="E985" i="3" s="1"/>
  <c r="E986" i="3" s="1"/>
  <c r="E987" i="3" s="1"/>
  <c r="E988" i="3" s="1"/>
  <c r="E989" i="3" s="1"/>
  <c r="E990" i="3" s="1"/>
  <c r="E991" i="3" s="1"/>
  <c r="E992" i="3" s="1"/>
  <c r="E993" i="3" s="1"/>
  <c r="E994" i="3" s="1"/>
  <c r="E995" i="3" s="1"/>
  <c r="E996" i="3" s="1"/>
  <c r="E997" i="3" s="1"/>
  <c r="E998" i="3" s="1"/>
  <c r="E999" i="3" s="1"/>
  <c r="E1000" i="3" s="1"/>
  <c r="E1001" i="3" s="1"/>
  <c r="E1002" i="3" s="1"/>
  <c r="E1003" i="3" s="1"/>
  <c r="E1004" i="3" s="1"/>
  <c r="E1005" i="3" s="1"/>
  <c r="E1006" i="3" s="1"/>
  <c r="E1007" i="3" s="1"/>
  <c r="E1008" i="3" s="1"/>
  <c r="E1009" i="3" s="1"/>
  <c r="E1010" i="3" s="1"/>
  <c r="E1011" i="3" s="1"/>
  <c r="E1012" i="3" s="1"/>
  <c r="E1013" i="3" s="1"/>
  <c r="E1014" i="3" s="1"/>
  <c r="E1015" i="3" s="1"/>
  <c r="E1016" i="3" s="1"/>
  <c r="E1017" i="3" s="1"/>
  <c r="E1018" i="3" s="1"/>
  <c r="E1019" i="3" s="1"/>
  <c r="E1020" i="3" s="1"/>
  <c r="E1021" i="3" s="1"/>
  <c r="E1022" i="3" s="1"/>
  <c r="E1023" i="3" s="1"/>
  <c r="E1024" i="3" s="1"/>
  <c r="E1025" i="3" s="1"/>
  <c r="E1026" i="3" s="1"/>
  <c r="E1027" i="3" s="1"/>
  <c r="E1028" i="3" s="1"/>
  <c r="E1029" i="3" s="1"/>
  <c r="E1030" i="3" s="1"/>
  <c r="E1031" i="3" s="1"/>
  <c r="E1032" i="3" s="1"/>
  <c r="E1033" i="3" s="1"/>
  <c r="E1034" i="3" s="1"/>
  <c r="E1035" i="3" s="1"/>
  <c r="E1036" i="3" s="1"/>
  <c r="E1037" i="3" s="1"/>
  <c r="E1038" i="3" s="1"/>
  <c r="E1039" i="3" s="1"/>
  <c r="E1040" i="3" s="1"/>
  <c r="E1041" i="3" s="1"/>
  <c r="E1042" i="3" s="1"/>
  <c r="E1043" i="3" s="1"/>
  <c r="E1044" i="3" s="1"/>
  <c r="E1045" i="3" s="1"/>
  <c r="E1046" i="3" s="1"/>
  <c r="E1047" i="3" s="1"/>
  <c r="E1048" i="3" s="1"/>
  <c r="E1049" i="3" s="1"/>
  <c r="E1050" i="3" s="1"/>
  <c r="E1051" i="3" s="1"/>
  <c r="E1052" i="3" s="1"/>
  <c r="E1053" i="3" s="1"/>
  <c r="E1054" i="3" s="1"/>
  <c r="E1055" i="3" s="1"/>
  <c r="E1056" i="3" s="1"/>
  <c r="E1057" i="3" s="1"/>
  <c r="E1058" i="3" s="1"/>
  <c r="E1059" i="3" s="1"/>
  <c r="E1060" i="3" s="1"/>
  <c r="E1061" i="3" s="1"/>
  <c r="E1062" i="3" s="1"/>
  <c r="E1063" i="3" s="1"/>
  <c r="E1064" i="3" s="1"/>
  <c r="E1065" i="3" s="1"/>
  <c r="E1066" i="3" s="1"/>
  <c r="E1067" i="3" s="1"/>
  <c r="E1068" i="3" s="1"/>
  <c r="E1069" i="3" s="1"/>
  <c r="E1070" i="3" s="1"/>
  <c r="E1071" i="3" s="1"/>
  <c r="E1072" i="3" s="1"/>
  <c r="E1073" i="3" s="1"/>
  <c r="E1074" i="3" s="1"/>
  <c r="E1075" i="3" s="1"/>
  <c r="E1076" i="3" s="1"/>
  <c r="E1077" i="3" s="1"/>
  <c r="E1078" i="3" s="1"/>
  <c r="E1079" i="3" s="1"/>
  <c r="E1080" i="3" s="1"/>
  <c r="E1081" i="3" s="1"/>
  <c r="E1082" i="3" s="1"/>
  <c r="E1083" i="3" s="1"/>
  <c r="E1084" i="3" s="1"/>
  <c r="E1085" i="3" s="1"/>
  <c r="E1086" i="3" s="1"/>
  <c r="E1087" i="3" s="1"/>
  <c r="E1088" i="3" s="1"/>
  <c r="E1089" i="3" s="1"/>
  <c r="E1090" i="3" s="1"/>
  <c r="E1091" i="3" s="1"/>
  <c r="E1092" i="3" s="1"/>
  <c r="E1093" i="3" s="1"/>
  <c r="E1094" i="3" s="1"/>
  <c r="E1095" i="3" s="1"/>
  <c r="E1096" i="3" s="1"/>
  <c r="E1097" i="3" s="1"/>
  <c r="E1098" i="3" s="1"/>
  <c r="E1099" i="3" s="1"/>
  <c r="E1100" i="3" s="1"/>
  <c r="E1101" i="3" s="1"/>
  <c r="E1102" i="3" s="1"/>
  <c r="E1103" i="3" s="1"/>
  <c r="E1104" i="3" s="1"/>
  <c r="E1105" i="3" s="1"/>
  <c r="E1106" i="3" s="1"/>
  <c r="E1107" i="3" s="1"/>
  <c r="E1108" i="3" s="1"/>
  <c r="E1109" i="3" s="1"/>
  <c r="E1110" i="3" s="1"/>
  <c r="E1111" i="3" s="1"/>
  <c r="E1112" i="3" s="1"/>
  <c r="E1113" i="3" s="1"/>
  <c r="E1114" i="3" s="1"/>
  <c r="E1115" i="3" s="1"/>
  <c r="E1116" i="3" s="1"/>
  <c r="E1117" i="3" s="1"/>
  <c r="E1118" i="3" s="1"/>
  <c r="E1119" i="3" s="1"/>
  <c r="E1120" i="3" s="1"/>
  <c r="E1121" i="3" s="1"/>
  <c r="E1122" i="3" s="1"/>
  <c r="E1123" i="3" s="1"/>
  <c r="E1124" i="3" s="1"/>
  <c r="E1125" i="3" s="1"/>
  <c r="E1126" i="3" s="1"/>
  <c r="E1127" i="3" s="1"/>
  <c r="E1128" i="3" s="1"/>
  <c r="E1129" i="3" s="1"/>
  <c r="E1130" i="3" s="1"/>
  <c r="E1131" i="3" s="1"/>
  <c r="E1132" i="3" s="1"/>
  <c r="E1133" i="3" s="1"/>
  <c r="E1134" i="3" s="1"/>
  <c r="E1135" i="3" s="1"/>
  <c r="E1136" i="3" s="1"/>
  <c r="E1137" i="3" s="1"/>
  <c r="E1138" i="3" s="1"/>
  <c r="E1139" i="3" s="1"/>
  <c r="E1140" i="3" s="1"/>
  <c r="E1141" i="3" s="1"/>
  <c r="E1142" i="3" s="1"/>
  <c r="E1143" i="3" s="1"/>
  <c r="E1144" i="3" s="1"/>
  <c r="E1145" i="3" s="1"/>
  <c r="E1146" i="3" s="1"/>
  <c r="E1147" i="3" s="1"/>
  <c r="E1148" i="3" s="1"/>
  <c r="E1149" i="3" s="1"/>
  <c r="E1150" i="3" s="1"/>
  <c r="E1151" i="3" s="1"/>
  <c r="E1152" i="3" s="1"/>
  <c r="E1153" i="3" s="1"/>
  <c r="E1154" i="3" s="1"/>
  <c r="E1155" i="3" s="1"/>
  <c r="E1156" i="3" s="1"/>
  <c r="E1157" i="3" s="1"/>
  <c r="E1158" i="3" s="1"/>
  <c r="E1159" i="3" s="1"/>
  <c r="E1160" i="3" s="1"/>
  <c r="E1161" i="3" s="1"/>
  <c r="E1162" i="3" s="1"/>
  <c r="E1163" i="3" s="1"/>
  <c r="E1164" i="3" s="1"/>
  <c r="E1165" i="3" s="1"/>
  <c r="E1166" i="3" s="1"/>
  <c r="E1167" i="3" s="1"/>
  <c r="E1168" i="3" s="1"/>
  <c r="E1169" i="3" s="1"/>
  <c r="E1170" i="3" s="1"/>
  <c r="E1171" i="3" s="1"/>
  <c r="E1172" i="3" s="1"/>
  <c r="E1173" i="3" s="1"/>
  <c r="E1174" i="3" s="1"/>
  <c r="E1175" i="3" s="1"/>
  <c r="E1176" i="3" s="1"/>
  <c r="E1177" i="3" s="1"/>
  <c r="E1178" i="3" s="1"/>
  <c r="E1179" i="3" s="1"/>
  <c r="E1180" i="3" s="1"/>
  <c r="E1181" i="3" s="1"/>
  <c r="E1182" i="3" s="1"/>
  <c r="E1183" i="3" s="1"/>
  <c r="E1184" i="3" s="1"/>
  <c r="E1185" i="3" s="1"/>
  <c r="E1186" i="3" s="1"/>
  <c r="E1187" i="3" s="1"/>
  <c r="E1188" i="3" s="1"/>
  <c r="E1189" i="3" s="1"/>
  <c r="E1190" i="3" s="1"/>
  <c r="E1191" i="3" s="1"/>
  <c r="E1192" i="3" s="1"/>
  <c r="E1193" i="3" s="1"/>
  <c r="E1194" i="3" s="1"/>
  <c r="E1195" i="3" s="1"/>
  <c r="E1196" i="3" s="1"/>
  <c r="E1197" i="3" s="1"/>
  <c r="E1198" i="3" s="1"/>
  <c r="E1199" i="3" s="1"/>
  <c r="E1200" i="3" s="1"/>
  <c r="E1201" i="3" s="1"/>
  <c r="E1202" i="3" s="1"/>
  <c r="E1203" i="3" s="1"/>
  <c r="E1204" i="3" s="1"/>
  <c r="E1205" i="3" s="1"/>
  <c r="E1206" i="3" s="1"/>
  <c r="E1207" i="3" s="1"/>
  <c r="E1208" i="3" s="1"/>
  <c r="E1209" i="3" s="1"/>
  <c r="E1210" i="3" s="1"/>
  <c r="E1211" i="3" s="1"/>
  <c r="E1212" i="3" s="1"/>
  <c r="E1213" i="3" s="1"/>
  <c r="E1214" i="3" s="1"/>
  <c r="E1215" i="3" s="1"/>
  <c r="E1216" i="3" s="1"/>
  <c r="E1217" i="3" s="1"/>
  <c r="E1218" i="3" s="1"/>
  <c r="E1219" i="3" s="1"/>
  <c r="E1220" i="3" s="1"/>
  <c r="E1221" i="3" s="1"/>
  <c r="E1222" i="3" s="1"/>
  <c r="E1223" i="3" s="1"/>
  <c r="E1224" i="3" s="1"/>
  <c r="E1225" i="3" s="1"/>
  <c r="E1226" i="3" s="1"/>
  <c r="E1227" i="3" s="1"/>
  <c r="E1228" i="3" s="1"/>
  <c r="E1229" i="3" s="1"/>
  <c r="E1230" i="3" s="1"/>
  <c r="E1231" i="3" s="1"/>
  <c r="E1232" i="3" s="1"/>
  <c r="E1233" i="3" s="1"/>
  <c r="E1234" i="3" s="1"/>
  <c r="E1235" i="3" s="1"/>
  <c r="E1236" i="3" s="1"/>
  <c r="E1237" i="3" s="1"/>
  <c r="E1238" i="3" s="1"/>
  <c r="E1239" i="3" s="1"/>
  <c r="E1240" i="3" s="1"/>
  <c r="E1241" i="3" s="1"/>
  <c r="E1242" i="3" s="1"/>
  <c r="E1243" i="3" s="1"/>
  <c r="E1244" i="3" s="1"/>
  <c r="E1245" i="3" s="1"/>
  <c r="E1246" i="3" s="1"/>
  <c r="E1247" i="3" s="1"/>
  <c r="E1248" i="3" s="1"/>
  <c r="E1249" i="3" s="1"/>
  <c r="E1250" i="3" s="1"/>
  <c r="E1251" i="3" s="1"/>
  <c r="E1252" i="3" s="1"/>
  <c r="E1253" i="3" s="1"/>
  <c r="E1254" i="3" s="1"/>
  <c r="E1255" i="3" s="1"/>
  <c r="E1256" i="3" s="1"/>
  <c r="E1257" i="3" s="1"/>
  <c r="E1258" i="3" s="1"/>
  <c r="E1259" i="3" s="1"/>
  <c r="E1260" i="3" s="1"/>
  <c r="E1261" i="3" s="1"/>
  <c r="E1262" i="3" s="1"/>
  <c r="E1263" i="3" s="1"/>
  <c r="E1264" i="3" s="1"/>
  <c r="E1265" i="3" s="1"/>
  <c r="E1266" i="3" s="1"/>
  <c r="E1267" i="3" s="1"/>
  <c r="E1268" i="3" s="1"/>
  <c r="E1269" i="3" s="1"/>
  <c r="E1270" i="3" s="1"/>
  <c r="E1271" i="3" s="1"/>
  <c r="E1272" i="3" s="1"/>
  <c r="E1273" i="3" s="1"/>
  <c r="E1274" i="3" s="1"/>
  <c r="E1275" i="3" s="1"/>
  <c r="E1276" i="3" s="1"/>
  <c r="E1277" i="3" s="1"/>
  <c r="E1278" i="3" s="1"/>
  <c r="E1279" i="3" s="1"/>
  <c r="E1280" i="3" s="1"/>
  <c r="E1281" i="3" s="1"/>
  <c r="E1282" i="3" s="1"/>
  <c r="E1283" i="3" s="1"/>
  <c r="E1284" i="3" s="1"/>
  <c r="E1285" i="3" s="1"/>
  <c r="E1286" i="3" s="1"/>
  <c r="E1287" i="3" s="1"/>
  <c r="E1288" i="3" s="1"/>
  <c r="E1289" i="3" s="1"/>
  <c r="E1290" i="3" s="1"/>
  <c r="E1291" i="3" s="1"/>
  <c r="E1292" i="3" s="1"/>
  <c r="E1293" i="3" s="1"/>
  <c r="E1294" i="3" s="1"/>
  <c r="E1295" i="3" s="1"/>
  <c r="E1296" i="3" s="1"/>
  <c r="E1297" i="3" s="1"/>
  <c r="E1298" i="3" s="1"/>
  <c r="E1299" i="3" s="1"/>
  <c r="E1300" i="3" s="1"/>
  <c r="E1301" i="3" s="1"/>
  <c r="E1302" i="3" s="1"/>
  <c r="E1303" i="3" s="1"/>
  <c r="E1304" i="3" s="1"/>
  <c r="E1305" i="3" s="1"/>
  <c r="E1306" i="3" s="1"/>
  <c r="E1307" i="3" s="1"/>
  <c r="E1308" i="3" s="1"/>
  <c r="E1309" i="3" s="1"/>
  <c r="E1310" i="3" s="1"/>
  <c r="E1311" i="3" s="1"/>
  <c r="E1312" i="3" s="1"/>
  <c r="E1313" i="3" s="1"/>
  <c r="E1314" i="3" s="1"/>
  <c r="E1315" i="3" s="1"/>
  <c r="E1316" i="3" s="1"/>
  <c r="E1317" i="3" s="1"/>
  <c r="E1318" i="3" s="1"/>
  <c r="E1319" i="3" s="1"/>
  <c r="E1320" i="3" s="1"/>
  <c r="E1321" i="3" s="1"/>
  <c r="E1322" i="3" s="1"/>
  <c r="E1323" i="3" s="1"/>
  <c r="E1324" i="3" s="1"/>
  <c r="E1325" i="3" s="1"/>
  <c r="E1326" i="3" s="1"/>
  <c r="E1327" i="3" s="1"/>
  <c r="E1328" i="3" s="1"/>
  <c r="E1329" i="3" s="1"/>
  <c r="E1330" i="3" s="1"/>
  <c r="E1331" i="3" s="1"/>
  <c r="E1332" i="3" s="1"/>
  <c r="E1333" i="3" s="1"/>
  <c r="E1334" i="3" s="1"/>
  <c r="E1335" i="3" s="1"/>
  <c r="E1336" i="3" s="1"/>
  <c r="E1337" i="3" s="1"/>
  <c r="E1338" i="3" s="1"/>
  <c r="E1339" i="3" s="1"/>
  <c r="E1340" i="3" s="1"/>
  <c r="E1341" i="3" s="1"/>
  <c r="E1342" i="3" s="1"/>
  <c r="E1343" i="3" s="1"/>
  <c r="E1344" i="3" s="1"/>
  <c r="E1345" i="3" s="1"/>
  <c r="E1346" i="3" s="1"/>
  <c r="E1347" i="3" s="1"/>
  <c r="E1348" i="3" s="1"/>
  <c r="E1349" i="3" s="1"/>
  <c r="E1350" i="3" s="1"/>
  <c r="E1351" i="3" s="1"/>
  <c r="E1352" i="3" s="1"/>
  <c r="E1353" i="3" s="1"/>
  <c r="E1354" i="3" s="1"/>
  <c r="E1355" i="3" s="1"/>
  <c r="E1356" i="3" s="1"/>
  <c r="E1357" i="3" s="1"/>
  <c r="E1358" i="3" s="1"/>
  <c r="E1359" i="3" s="1"/>
  <c r="E1360" i="3" s="1"/>
  <c r="E1361" i="3" s="1"/>
  <c r="E1362" i="3" s="1"/>
  <c r="E1363" i="3" s="1"/>
  <c r="E1364" i="3" s="1"/>
  <c r="E1365" i="3" s="1"/>
  <c r="E1366" i="3" s="1"/>
  <c r="E1367" i="3" s="1"/>
  <c r="E1368" i="3" s="1"/>
  <c r="E1369" i="3" s="1"/>
  <c r="E1370" i="3" s="1"/>
  <c r="E1371" i="3" s="1"/>
  <c r="E1372" i="3" s="1"/>
  <c r="E1373" i="3" s="1"/>
  <c r="E1374" i="3" s="1"/>
  <c r="E1375" i="3" s="1"/>
  <c r="E1376" i="3" s="1"/>
  <c r="E1377" i="3" s="1"/>
  <c r="E1378" i="3" s="1"/>
  <c r="E1379" i="3" s="1"/>
  <c r="E1380" i="3" s="1"/>
  <c r="E1381" i="3" s="1"/>
  <c r="E1382" i="3" s="1"/>
  <c r="E1383" i="3" s="1"/>
  <c r="E1384" i="3" s="1"/>
  <c r="E1385" i="3" s="1"/>
  <c r="E1386" i="3" s="1"/>
  <c r="E1387" i="3" s="1"/>
  <c r="E1388" i="3" s="1"/>
  <c r="E1389" i="3" s="1"/>
  <c r="E1390" i="3" s="1"/>
  <c r="E1391" i="3" s="1"/>
  <c r="E1392" i="3" s="1"/>
  <c r="E1393" i="3" s="1"/>
  <c r="E1394" i="3" s="1"/>
  <c r="E1395" i="3" s="1"/>
  <c r="E1396" i="3" s="1"/>
  <c r="E1397" i="3" s="1"/>
  <c r="E1398" i="3" s="1"/>
  <c r="E1399" i="3" s="1"/>
  <c r="E1400" i="3" s="1"/>
  <c r="E1401" i="3" s="1"/>
  <c r="E1402" i="3" s="1"/>
  <c r="E1403" i="3" s="1"/>
  <c r="E1404" i="3" s="1"/>
  <c r="E1405" i="3" s="1"/>
  <c r="E1406" i="3" s="1"/>
  <c r="E1407" i="3" s="1"/>
  <c r="E1408" i="3" s="1"/>
  <c r="E1409" i="3" s="1"/>
  <c r="E1410" i="3" s="1"/>
  <c r="E1411" i="3" s="1"/>
  <c r="E1412" i="3" s="1"/>
  <c r="E1413" i="3" s="1"/>
  <c r="E1414" i="3" s="1"/>
  <c r="E1415" i="3" s="1"/>
  <c r="E1416" i="3" s="1"/>
  <c r="E1417" i="3" s="1"/>
  <c r="E1418" i="3" s="1"/>
  <c r="E1419" i="3" s="1"/>
  <c r="E1420" i="3" s="1"/>
  <c r="E1421" i="3" s="1"/>
  <c r="E1422" i="3" s="1"/>
  <c r="E1423" i="3" s="1"/>
  <c r="E1424" i="3" s="1"/>
  <c r="E1425" i="3" s="1"/>
  <c r="E1426" i="3" s="1"/>
  <c r="E1427" i="3"/>
  <c r="E1428" i="3" s="1"/>
  <c r="E1429" i="3" s="1"/>
  <c r="E1430" i="3" s="1"/>
  <c r="E1431" i="3" s="1"/>
  <c r="E1432" i="3" s="1"/>
  <c r="E1433" i="3" s="1"/>
  <c r="E1434" i="3" s="1"/>
  <c r="E1435" i="3" s="1"/>
  <c r="E1436" i="3" s="1"/>
  <c r="E1437" i="3" s="1"/>
  <c r="E1438" i="3" s="1"/>
  <c r="E1439" i="3" s="1"/>
  <c r="E1440" i="3" s="1"/>
  <c r="E1441" i="3" s="1"/>
  <c r="E1442" i="3" s="1"/>
  <c r="E1443" i="3" s="1"/>
  <c r="E1444" i="3" s="1"/>
  <c r="E1445" i="3" s="1"/>
  <c r="E1446" i="3" s="1"/>
  <c r="E1447" i="3" s="1"/>
  <c r="E1448" i="3" s="1"/>
  <c r="E1449" i="3" s="1"/>
  <c r="E1450" i="3" s="1"/>
  <c r="E1451" i="3" s="1"/>
  <c r="E1452" i="3" s="1"/>
  <c r="E1453" i="3" s="1"/>
  <c r="E1454" i="3" s="1"/>
  <c r="E1455" i="3" s="1"/>
  <c r="E1456" i="3" s="1"/>
  <c r="E1457" i="3" s="1"/>
  <c r="E1458" i="3" s="1"/>
  <c r="E1459" i="3" s="1"/>
  <c r="E1460" i="3" s="1"/>
  <c r="E1461" i="3" s="1"/>
  <c r="E1462" i="3" s="1"/>
  <c r="E1463" i="3" s="1"/>
  <c r="E1464" i="3" s="1"/>
  <c r="E1465" i="3" s="1"/>
  <c r="E1466" i="3" s="1"/>
  <c r="E1467" i="3" s="1"/>
  <c r="E1468" i="3" s="1"/>
  <c r="E1469" i="3" s="1"/>
  <c r="E1470" i="3" s="1"/>
  <c r="E1471" i="3" s="1"/>
  <c r="E1472" i="3" s="1"/>
  <c r="E1473" i="3" s="1"/>
  <c r="E1474" i="3" s="1"/>
  <c r="E1475" i="3" s="1"/>
  <c r="E1476" i="3" s="1"/>
  <c r="E1477" i="3" s="1"/>
  <c r="E1478" i="3" s="1"/>
  <c r="E1479" i="3" s="1"/>
  <c r="E1480" i="3" s="1"/>
  <c r="E1481" i="3" s="1"/>
  <c r="E1482" i="3" s="1"/>
  <c r="E1483" i="3"/>
  <c r="E1484" i="3" s="1"/>
  <c r="E1485" i="3" s="1"/>
  <c r="E1486" i="3" s="1"/>
  <c r="E1487" i="3" s="1"/>
  <c r="E1488" i="3" s="1"/>
  <c r="E1489" i="3" s="1"/>
  <c r="E1490" i="3" s="1"/>
  <c r="E1491" i="3" s="1"/>
  <c r="E1492" i="3" s="1"/>
  <c r="E1493" i="3" s="1"/>
  <c r="E1494" i="3" s="1"/>
  <c r="E1495" i="3" s="1"/>
  <c r="E1496" i="3" s="1"/>
  <c r="E1497" i="3" s="1"/>
  <c r="E1498" i="3" s="1"/>
  <c r="E1499" i="3" s="1"/>
  <c r="E1500" i="3" s="1"/>
  <c r="E1501" i="3" s="1"/>
  <c r="E1502" i="3" s="1"/>
  <c r="E1503" i="3" s="1"/>
  <c r="E1504" i="3" s="1"/>
  <c r="E1505" i="3" s="1"/>
  <c r="E1506" i="3" s="1"/>
  <c r="E1507" i="3" s="1"/>
  <c r="E1508" i="3" s="1"/>
  <c r="E1509" i="3" s="1"/>
  <c r="E1510" i="3" s="1"/>
  <c r="E1511" i="3" s="1"/>
  <c r="E1512" i="3" s="1"/>
  <c r="E1513" i="3" s="1"/>
  <c r="E1514" i="3" s="1"/>
  <c r="E1515" i="3" s="1"/>
  <c r="E1516" i="3" s="1"/>
  <c r="E1517" i="3" s="1"/>
  <c r="E1518" i="3" s="1"/>
  <c r="E1519" i="3" s="1"/>
  <c r="E1520" i="3" s="1"/>
  <c r="E1521" i="3"/>
  <c r="E1522" i="3" s="1"/>
  <c r="E1523" i="3" s="1"/>
  <c r="E1524" i="3" s="1"/>
  <c r="E1525" i="3" s="1"/>
  <c r="E1526" i="3" s="1"/>
  <c r="E1527" i="3" s="1"/>
  <c r="E1528" i="3" s="1"/>
  <c r="E1529" i="3" s="1"/>
  <c r="E1530" i="3" s="1"/>
  <c r="E1531" i="3" s="1"/>
  <c r="E1532" i="3" s="1"/>
  <c r="E1533" i="3" s="1"/>
  <c r="E1534" i="3" s="1"/>
  <c r="E1535" i="3" s="1"/>
  <c r="E1536" i="3" s="1"/>
  <c r="E1537" i="3" s="1"/>
  <c r="E1538" i="3" s="1"/>
  <c r="E1539" i="3" s="1"/>
  <c r="E1540" i="3" s="1"/>
  <c r="E1541" i="3" s="1"/>
  <c r="E1542" i="3" s="1"/>
  <c r="E1543" i="3" s="1"/>
  <c r="E1544" i="3" s="1"/>
  <c r="E1545" i="3" s="1"/>
  <c r="E1546" i="3" s="1"/>
  <c r="E1547" i="3" s="1"/>
  <c r="E1548" i="3" s="1"/>
  <c r="E1549" i="3" s="1"/>
  <c r="E1550" i="3" s="1"/>
  <c r="E1551" i="3" s="1"/>
  <c r="E1552" i="3" s="1"/>
  <c r="E1553" i="3" s="1"/>
  <c r="E1554" i="3" s="1"/>
  <c r="E1555" i="3" s="1"/>
  <c r="E1556" i="3" s="1"/>
  <c r="E1557" i="3" s="1"/>
  <c r="E1558" i="3" s="1"/>
  <c r="E1559" i="3" s="1"/>
  <c r="E1560" i="3" s="1"/>
  <c r="E1561" i="3" s="1"/>
  <c r="E1562" i="3" s="1"/>
  <c r="E1563" i="3" s="1"/>
  <c r="E1564" i="3" s="1"/>
  <c r="E1565" i="3" s="1"/>
  <c r="E1566" i="3" s="1"/>
  <c r="E1567" i="3" s="1"/>
  <c r="E1568" i="3" s="1"/>
  <c r="E1569" i="3" s="1"/>
  <c r="E1570" i="3" s="1"/>
  <c r="E1571" i="3" s="1"/>
  <c r="E1572" i="3" s="1"/>
  <c r="E1573" i="3" s="1"/>
  <c r="E1574" i="3" s="1"/>
  <c r="E1575" i="3" s="1"/>
  <c r="E1576" i="3" s="1"/>
  <c r="E1577" i="3" s="1"/>
  <c r="E1578" i="3" s="1"/>
  <c r="E1579" i="3" s="1"/>
  <c r="E1580" i="3" s="1"/>
  <c r="E1581" i="3" s="1"/>
  <c r="E1582" i="3" s="1"/>
  <c r="E1583" i="3" s="1"/>
  <c r="E1584" i="3" s="1"/>
  <c r="E1585" i="3" s="1"/>
  <c r="E1586" i="3" s="1"/>
  <c r="E1587" i="3" s="1"/>
  <c r="E1588" i="3" s="1"/>
  <c r="E1589" i="3" s="1"/>
  <c r="E1590" i="3" s="1"/>
  <c r="E1591" i="3" s="1"/>
  <c r="E1592" i="3" s="1"/>
  <c r="E1593" i="3" s="1"/>
  <c r="E1594" i="3" s="1"/>
  <c r="E1595" i="3" s="1"/>
  <c r="E1596" i="3" s="1"/>
  <c r="E1597" i="3" s="1"/>
  <c r="E1598" i="3" s="1"/>
  <c r="E1599" i="3" s="1"/>
  <c r="E1600" i="3" s="1"/>
  <c r="E1601" i="3" s="1"/>
  <c r="E1602" i="3" s="1"/>
  <c r="E1603" i="3" s="1"/>
  <c r="E1604" i="3" s="1"/>
  <c r="E1605" i="3" s="1"/>
  <c r="E1606" i="3" s="1"/>
  <c r="E1607" i="3" s="1"/>
  <c r="E1608" i="3" s="1"/>
  <c r="E1609" i="3" s="1"/>
  <c r="E1610" i="3" s="1"/>
  <c r="E1611" i="3" s="1"/>
  <c r="E1612" i="3" s="1"/>
  <c r="E1613" i="3" s="1"/>
  <c r="E1614" i="3" s="1"/>
  <c r="E1615" i="3" s="1"/>
  <c r="E1616" i="3" s="1"/>
  <c r="E1617" i="3" s="1"/>
  <c r="E1618" i="3" s="1"/>
  <c r="E1619" i="3" s="1"/>
  <c r="E1620" i="3" s="1"/>
  <c r="E1621" i="3" s="1"/>
  <c r="E1622" i="3" s="1"/>
  <c r="E1623" i="3" s="1"/>
  <c r="E1624" i="3" s="1"/>
  <c r="E1625" i="3" s="1"/>
  <c r="E1626" i="3" s="1"/>
  <c r="E1627" i="3" s="1"/>
  <c r="E1628" i="3" s="1"/>
  <c r="E1629" i="3" s="1"/>
  <c r="E1630" i="3" s="1"/>
  <c r="E1631" i="3" s="1"/>
  <c r="E1632" i="3" s="1"/>
  <c r="E1633" i="3" s="1"/>
  <c r="E1634" i="3" s="1"/>
  <c r="E1635" i="3" s="1"/>
  <c r="E1636" i="3" s="1"/>
  <c r="E1637" i="3" s="1"/>
  <c r="E1638" i="3" s="1"/>
  <c r="E1639" i="3" s="1"/>
  <c r="E1640" i="3" s="1"/>
  <c r="E1641" i="3" s="1"/>
  <c r="E1642" i="3" s="1"/>
  <c r="E1643" i="3" s="1"/>
  <c r="E1644" i="3" s="1"/>
  <c r="E1645" i="3" s="1"/>
  <c r="E1646" i="3" s="1"/>
  <c r="E1647" i="3" s="1"/>
  <c r="E1648" i="3" s="1"/>
  <c r="E1649" i="3" s="1"/>
  <c r="E1650" i="3" s="1"/>
  <c r="E1651" i="3" s="1"/>
  <c r="E1652" i="3" s="1"/>
  <c r="E1653" i="3" s="1"/>
  <c r="E1654" i="3" s="1"/>
  <c r="E1655" i="3" s="1"/>
  <c r="E1656" i="3" s="1"/>
  <c r="E1657" i="3" s="1"/>
  <c r="E1658" i="3" s="1"/>
  <c r="E1659" i="3" s="1"/>
  <c r="E1660" i="3" s="1"/>
  <c r="E1661" i="3" s="1"/>
  <c r="E1662" i="3" s="1"/>
  <c r="E1663" i="3" s="1"/>
  <c r="E1664" i="3" s="1"/>
  <c r="E1665" i="3" s="1"/>
  <c r="E1666" i="3" s="1"/>
  <c r="E1667" i="3" s="1"/>
  <c r="E1668" i="3" s="1"/>
  <c r="E1669" i="3" s="1"/>
  <c r="E1670" i="3" s="1"/>
  <c r="E1671" i="3" s="1"/>
  <c r="E1672" i="3" s="1"/>
  <c r="E1673" i="3" s="1"/>
  <c r="E1674" i="3" s="1"/>
  <c r="E1675" i="3" s="1"/>
  <c r="E1676" i="3" s="1"/>
  <c r="E1677" i="3" s="1"/>
  <c r="E1678" i="3" s="1"/>
  <c r="E1679" i="3" s="1"/>
  <c r="E1680" i="3" s="1"/>
  <c r="E1681" i="3" s="1"/>
  <c r="E1682" i="3" s="1"/>
  <c r="E1683" i="3" s="1"/>
  <c r="E1684" i="3" s="1"/>
  <c r="E1685" i="3" s="1"/>
  <c r="E1686" i="3" s="1"/>
  <c r="E1687" i="3" s="1"/>
  <c r="E1688" i="3" s="1"/>
  <c r="E1689" i="3" s="1"/>
  <c r="E1690" i="3" s="1"/>
  <c r="E1691" i="3" s="1"/>
  <c r="E1692" i="3" s="1"/>
  <c r="E1693" i="3" s="1"/>
  <c r="E1694" i="3" s="1"/>
  <c r="E1695" i="3" s="1"/>
  <c r="E1696" i="3" s="1"/>
  <c r="E1697" i="3" s="1"/>
  <c r="E1698" i="3" s="1"/>
  <c r="E1699" i="3" s="1"/>
  <c r="E1700" i="3" s="1"/>
  <c r="E1701" i="3" s="1"/>
  <c r="E1702" i="3" s="1"/>
  <c r="E1703" i="3" s="1"/>
  <c r="E1704" i="3" s="1"/>
  <c r="E1705" i="3" s="1"/>
  <c r="E1706" i="3" s="1"/>
  <c r="E1707" i="3" s="1"/>
  <c r="E1708" i="3" s="1"/>
  <c r="E1709" i="3" s="1"/>
  <c r="E1710" i="3" s="1"/>
  <c r="E1711" i="3" s="1"/>
  <c r="E1712" i="3" s="1"/>
  <c r="E1713" i="3" s="1"/>
  <c r="E1714" i="3" s="1"/>
  <c r="E1715" i="3" s="1"/>
  <c r="E1716" i="3" s="1"/>
  <c r="E1717" i="3" s="1"/>
  <c r="E1718" i="3" s="1"/>
  <c r="E1719" i="3" s="1"/>
  <c r="E1720" i="3" s="1"/>
  <c r="E1721" i="3" s="1"/>
  <c r="E1722" i="3" s="1"/>
  <c r="E1723" i="3" s="1"/>
  <c r="E1724" i="3" s="1"/>
  <c r="E1725" i="3" s="1"/>
  <c r="E1726" i="3" s="1"/>
  <c r="E1727" i="3" s="1"/>
  <c r="E1728" i="3" s="1"/>
  <c r="E1729" i="3" s="1"/>
  <c r="E1730" i="3" s="1"/>
  <c r="E1731" i="3" s="1"/>
  <c r="E1732" i="3" s="1"/>
  <c r="E1733" i="3" s="1"/>
  <c r="E1734" i="3" s="1"/>
  <c r="E1735" i="3" s="1"/>
  <c r="E1736" i="3" s="1"/>
  <c r="E1737" i="3" s="1"/>
  <c r="E1738" i="3" s="1"/>
  <c r="E1739" i="3" s="1"/>
  <c r="E1740" i="3" s="1"/>
  <c r="E1741" i="3" s="1"/>
  <c r="E1742" i="3" s="1"/>
  <c r="E1743" i="3" s="1"/>
  <c r="E1744" i="3" s="1"/>
  <c r="E1745" i="3" s="1"/>
  <c r="E1746" i="3" s="1"/>
  <c r="E1747" i="3" s="1"/>
  <c r="E1748" i="3" s="1"/>
  <c r="E1749" i="3" s="1"/>
  <c r="E1750" i="3" s="1"/>
  <c r="E1751" i="3" s="1"/>
  <c r="E1752" i="3" s="1"/>
  <c r="E1753" i="3" s="1"/>
  <c r="E1754" i="3" s="1"/>
  <c r="E1755" i="3" s="1"/>
  <c r="E1756" i="3" s="1"/>
  <c r="E1757" i="3" s="1"/>
  <c r="E1758" i="3" s="1"/>
  <c r="E1759" i="3" s="1"/>
  <c r="E1760" i="3" s="1"/>
  <c r="E1761" i="3" s="1"/>
  <c r="E1762" i="3" s="1"/>
  <c r="E1763" i="3" s="1"/>
  <c r="E1764" i="3" s="1"/>
  <c r="E1765" i="3" s="1"/>
  <c r="E1766" i="3" s="1"/>
  <c r="E1767" i="3" s="1"/>
  <c r="E1768" i="3" s="1"/>
  <c r="E1769" i="3" s="1"/>
  <c r="E1770" i="3" s="1"/>
  <c r="E1771" i="3" s="1"/>
  <c r="E1772" i="3" s="1"/>
  <c r="E1773" i="3" s="1"/>
  <c r="E1774" i="3" s="1"/>
  <c r="E1775" i="3" s="1"/>
  <c r="E1776" i="3" s="1"/>
  <c r="E1777" i="3" s="1"/>
  <c r="E1778" i="3" s="1"/>
  <c r="E1779" i="3" s="1"/>
  <c r="E1780" i="3" s="1"/>
  <c r="E1781" i="3" s="1"/>
  <c r="E1782" i="3" s="1"/>
  <c r="E1783" i="3" s="1"/>
  <c r="E1784" i="3" s="1"/>
  <c r="E1785" i="3" s="1"/>
  <c r="E1786" i="3" s="1"/>
  <c r="E1787" i="3" s="1"/>
  <c r="E1788" i="3" s="1"/>
  <c r="E1789" i="3" s="1"/>
  <c r="E1790" i="3" s="1"/>
  <c r="E1791" i="3" s="1"/>
  <c r="E1792" i="3" s="1"/>
  <c r="E1793" i="3" s="1"/>
  <c r="E1794" i="3" s="1"/>
  <c r="E1795" i="3" s="1"/>
  <c r="E1796" i="3" s="1"/>
  <c r="E1797" i="3" s="1"/>
  <c r="E1798" i="3" s="1"/>
  <c r="E1799" i="3" s="1"/>
  <c r="E1800" i="3" s="1"/>
  <c r="E1801" i="3" s="1"/>
  <c r="E1802" i="3" s="1"/>
  <c r="E1803" i="3" s="1"/>
  <c r="E1804" i="3" s="1"/>
  <c r="E1805" i="3" s="1"/>
  <c r="E1806" i="3" s="1"/>
  <c r="E1807" i="3" s="1"/>
  <c r="E1808" i="3" s="1"/>
  <c r="E1809" i="3" s="1"/>
  <c r="E1810" i="3" s="1"/>
  <c r="E1811" i="3" s="1"/>
  <c r="E1812" i="3" s="1"/>
  <c r="E1813" i="3" s="1"/>
  <c r="E1814" i="3" s="1"/>
  <c r="E1815" i="3" s="1"/>
  <c r="E1816" i="3" s="1"/>
  <c r="E1817" i="3" s="1"/>
  <c r="E1818" i="3" s="1"/>
  <c r="E1819" i="3" s="1"/>
  <c r="E1820" i="3" s="1"/>
  <c r="E1821" i="3" s="1"/>
  <c r="E1822" i="3" s="1"/>
  <c r="E1823" i="3" s="1"/>
  <c r="E1824" i="3" s="1"/>
  <c r="E1825" i="3" s="1"/>
  <c r="E1826" i="3" s="1"/>
  <c r="E1827" i="3" s="1"/>
  <c r="E1828" i="3" s="1"/>
  <c r="E1829" i="3" s="1"/>
  <c r="E1830" i="3" s="1"/>
  <c r="E1831" i="3" s="1"/>
  <c r="E1832" i="3" s="1"/>
  <c r="E1833" i="3" s="1"/>
  <c r="E1834" i="3" s="1"/>
  <c r="E1835" i="3" s="1"/>
  <c r="E1836" i="3" s="1"/>
  <c r="E1837" i="3" s="1"/>
  <c r="E1838" i="3" s="1"/>
  <c r="E1839" i="3" s="1"/>
  <c r="E1840" i="3" s="1"/>
  <c r="E1841" i="3" s="1"/>
  <c r="E1842" i="3" s="1"/>
  <c r="E1843" i="3" s="1"/>
  <c r="E1844" i="3" s="1"/>
  <c r="E1845" i="3" s="1"/>
  <c r="E1846" i="3" s="1"/>
  <c r="E1847" i="3" s="1"/>
  <c r="E1848" i="3" s="1"/>
  <c r="E1849" i="3" s="1"/>
  <c r="E1850" i="3" s="1"/>
  <c r="E1851" i="3" s="1"/>
  <c r="E1852" i="3" s="1"/>
  <c r="E1853" i="3" s="1"/>
  <c r="E1854" i="3" s="1"/>
  <c r="E1855" i="3" s="1"/>
  <c r="E1856" i="3" s="1"/>
  <c r="E1857" i="3" s="1"/>
  <c r="E1858" i="3" s="1"/>
  <c r="E1859" i="3" s="1"/>
  <c r="E1860" i="3" s="1"/>
  <c r="E1861" i="3" s="1"/>
  <c r="E1862" i="3" s="1"/>
  <c r="E1863" i="3" s="1"/>
  <c r="E1864" i="3" s="1"/>
  <c r="E1865" i="3" s="1"/>
  <c r="E1866" i="3" s="1"/>
  <c r="E1867" i="3" s="1"/>
  <c r="E1868" i="3" s="1"/>
  <c r="E1869" i="3" s="1"/>
  <c r="E1870" i="3" s="1"/>
  <c r="E1871" i="3" s="1"/>
  <c r="E1872" i="3" s="1"/>
  <c r="E1873" i="3" s="1"/>
  <c r="E1874" i="3" s="1"/>
  <c r="E1875" i="3" s="1"/>
  <c r="E1876" i="3" s="1"/>
  <c r="E1877" i="3" s="1"/>
  <c r="E1878" i="3" s="1"/>
  <c r="E1879" i="3" s="1"/>
  <c r="E1880" i="3" s="1"/>
  <c r="E1881" i="3" s="1"/>
  <c r="E1882" i="3" s="1"/>
  <c r="E1883" i="3" s="1"/>
  <c r="E1884" i="3" s="1"/>
  <c r="E1885" i="3" s="1"/>
  <c r="E1886" i="3" s="1"/>
  <c r="E1887" i="3" s="1"/>
  <c r="E1888" i="3" s="1"/>
  <c r="E1889" i="3" s="1"/>
  <c r="E1890" i="3" s="1"/>
  <c r="E1891" i="3" s="1"/>
  <c r="E1892" i="3" s="1"/>
  <c r="E1893" i="3" s="1"/>
  <c r="E1894" i="3" s="1"/>
  <c r="E1895" i="3" s="1"/>
  <c r="E1896" i="3" s="1"/>
  <c r="E1897" i="3" s="1"/>
  <c r="E1898" i="3" s="1"/>
  <c r="E1899" i="3" s="1"/>
  <c r="E1900" i="3" s="1"/>
  <c r="E1901" i="3" s="1"/>
  <c r="E1902" i="3" s="1"/>
  <c r="E1903" i="3" s="1"/>
  <c r="E1904" i="3" s="1"/>
  <c r="E1905" i="3" s="1"/>
  <c r="E1906" i="3" s="1"/>
  <c r="E1907" i="3" s="1"/>
  <c r="E1908" i="3" s="1"/>
  <c r="E1909" i="3" s="1"/>
  <c r="E1910" i="3" s="1"/>
  <c r="E1911" i="3" s="1"/>
  <c r="E1912" i="3" s="1"/>
  <c r="E1913" i="3" s="1"/>
  <c r="E1914" i="3" s="1"/>
  <c r="E1915" i="3" s="1"/>
  <c r="E1916" i="3" s="1"/>
  <c r="E1917" i="3" s="1"/>
  <c r="E1918" i="3" s="1"/>
  <c r="E1919" i="3" s="1"/>
  <c r="E1920" i="3" s="1"/>
  <c r="E1921" i="3" s="1"/>
  <c r="E1922" i="3" s="1"/>
  <c r="E1923" i="3" s="1"/>
  <c r="E1924" i="3" s="1"/>
  <c r="E1925" i="3" s="1"/>
  <c r="E1926" i="3" s="1"/>
  <c r="E1927" i="3" s="1"/>
  <c r="E1928" i="3" s="1"/>
  <c r="E1929" i="3" s="1"/>
  <c r="E1930" i="3" s="1"/>
  <c r="E1931" i="3" s="1"/>
  <c r="E1932" i="3" s="1"/>
  <c r="E1933" i="3" s="1"/>
  <c r="E1934" i="3" s="1"/>
  <c r="E1935" i="3" s="1"/>
  <c r="E1936" i="3" s="1"/>
  <c r="E1937" i="3" s="1"/>
  <c r="E1938" i="3" s="1"/>
  <c r="E1939" i="3" s="1"/>
  <c r="E1940" i="3" s="1"/>
  <c r="E1941" i="3" s="1"/>
  <c r="E1942" i="3" s="1"/>
  <c r="E1943" i="3" s="1"/>
  <c r="E1944" i="3" s="1"/>
  <c r="E1945" i="3" s="1"/>
  <c r="E1946" i="3" s="1"/>
  <c r="E1947" i="3" s="1"/>
  <c r="E1948" i="3" s="1"/>
  <c r="E1949" i="3" s="1"/>
  <c r="E1950" i="3" s="1"/>
  <c r="E1951" i="3" s="1"/>
  <c r="E1952" i="3" s="1"/>
  <c r="E1953" i="3" s="1"/>
  <c r="E1954" i="3" s="1"/>
  <c r="E1955" i="3" s="1"/>
  <c r="E1956" i="3" s="1"/>
  <c r="E1957" i="3" s="1"/>
  <c r="E1958" i="3" s="1"/>
  <c r="E1959" i="3" s="1"/>
  <c r="E1960" i="3" s="1"/>
  <c r="E1961" i="3" s="1"/>
  <c r="E1962" i="3" s="1"/>
  <c r="E1963" i="3" s="1"/>
  <c r="E1964" i="3" s="1"/>
  <c r="E1965" i="3" s="1"/>
  <c r="E1966" i="3" s="1"/>
  <c r="E1967" i="3" s="1"/>
  <c r="E1968" i="3" s="1"/>
  <c r="E1969" i="3" s="1"/>
  <c r="E1970" i="3" s="1"/>
  <c r="E1971" i="3" s="1"/>
  <c r="E1972" i="3" s="1"/>
  <c r="E1973" i="3" s="1"/>
  <c r="E1974" i="3" s="1"/>
  <c r="E1975" i="3" s="1"/>
  <c r="E1976" i="3" s="1"/>
  <c r="E1977" i="3" s="1"/>
  <c r="E1978" i="3" s="1"/>
  <c r="E1979" i="3" s="1"/>
  <c r="E1980" i="3" s="1"/>
  <c r="E1981" i="3" s="1"/>
  <c r="E1982" i="3" s="1"/>
  <c r="E1983" i="3" s="1"/>
  <c r="E1984" i="3" s="1"/>
  <c r="E1985" i="3" s="1"/>
  <c r="E1986" i="3" s="1"/>
  <c r="E1987" i="3" s="1"/>
  <c r="E1988" i="3" s="1"/>
  <c r="E1989" i="3" s="1"/>
  <c r="E1990" i="3" s="1"/>
  <c r="E1991" i="3" s="1"/>
  <c r="E1992" i="3" s="1"/>
  <c r="E1993" i="3" s="1"/>
  <c r="E1994" i="3" s="1"/>
  <c r="E1995" i="3" s="1"/>
  <c r="E1996" i="3" s="1"/>
  <c r="E1997" i="3" s="1"/>
  <c r="E1998" i="3" s="1"/>
  <c r="E1999" i="3" s="1"/>
  <c r="E2000" i="3" s="1"/>
  <c r="E2001" i="3" s="1"/>
  <c r="E2002" i="3" s="1"/>
  <c r="E2003" i="3" s="1"/>
  <c r="E2004" i="3" s="1"/>
  <c r="E2005" i="3" s="1"/>
  <c r="E2006" i="3" s="1"/>
  <c r="E2007" i="3" s="1"/>
  <c r="E2008" i="3" s="1"/>
  <c r="E2009" i="3" s="1"/>
  <c r="E2010" i="3" s="1"/>
  <c r="E2011" i="3" s="1"/>
  <c r="E2012" i="3" s="1"/>
  <c r="E2013" i="3" s="1"/>
  <c r="E2014" i="3" s="1"/>
  <c r="E2015" i="3" s="1"/>
  <c r="E2016" i="3" s="1"/>
  <c r="E2017" i="3" s="1"/>
  <c r="E2018" i="3" s="1"/>
  <c r="E2019" i="3" s="1"/>
  <c r="E2020" i="3" s="1"/>
  <c r="E2021" i="3" s="1"/>
  <c r="E2022" i="3" s="1"/>
  <c r="E2023" i="3" s="1"/>
  <c r="E2024" i="3" s="1"/>
  <c r="E2025" i="3" s="1"/>
  <c r="E2026" i="3" s="1"/>
  <c r="E2027" i="3" s="1"/>
  <c r="E2028" i="3" s="1"/>
  <c r="E2029" i="3" s="1"/>
  <c r="E2030" i="3" s="1"/>
  <c r="E2031" i="3" s="1"/>
  <c r="E2032" i="3" s="1"/>
  <c r="E2033" i="3" s="1"/>
  <c r="E2034" i="3" s="1"/>
  <c r="E2035" i="3" s="1"/>
  <c r="E2036" i="3" s="1"/>
  <c r="E2037" i="3" s="1"/>
  <c r="E2038" i="3" s="1"/>
  <c r="E2039" i="3" s="1"/>
  <c r="E2040" i="3" s="1"/>
  <c r="E2041" i="3" s="1"/>
  <c r="E2042" i="3" s="1"/>
  <c r="E2043" i="3" s="1"/>
  <c r="E2044" i="3" s="1"/>
  <c r="E2045" i="3" s="1"/>
  <c r="E2046" i="3" s="1"/>
  <c r="E2047" i="3" s="1"/>
  <c r="E2048" i="3" s="1"/>
  <c r="E2049" i="3" s="1"/>
  <c r="E2050" i="3" s="1"/>
  <c r="E2051" i="3" s="1"/>
  <c r="E2052" i="3" s="1"/>
  <c r="E2053" i="3" s="1"/>
  <c r="E2054" i="3" s="1"/>
  <c r="E2055" i="3" s="1"/>
  <c r="E2056" i="3" s="1"/>
  <c r="E2057" i="3" s="1"/>
  <c r="E2058" i="3" s="1"/>
  <c r="E2059" i="3" s="1"/>
  <c r="E2060" i="3" s="1"/>
  <c r="E2061" i="3" s="1"/>
  <c r="E2062" i="3" s="1"/>
  <c r="E2063" i="3" s="1"/>
  <c r="E2064" i="3" s="1"/>
  <c r="E2065" i="3" s="1"/>
  <c r="E2066" i="3" s="1"/>
  <c r="E2067" i="3" s="1"/>
  <c r="E2068" i="3" s="1"/>
  <c r="E2069" i="3" s="1"/>
  <c r="E2070" i="3" s="1"/>
  <c r="E2071" i="3" s="1"/>
  <c r="E2072" i="3" s="1"/>
  <c r="E2073" i="3" s="1"/>
  <c r="E2074" i="3" s="1"/>
  <c r="E2075" i="3" s="1"/>
  <c r="E2076" i="3" s="1"/>
  <c r="E2077" i="3" s="1"/>
  <c r="E2078" i="3" s="1"/>
  <c r="E2079" i="3" s="1"/>
  <c r="E2080" i="3" s="1"/>
  <c r="E2081" i="3" s="1"/>
  <c r="E2082" i="3" s="1"/>
  <c r="E2083" i="3" s="1"/>
  <c r="E2084" i="3" s="1"/>
  <c r="E2085" i="3" s="1"/>
  <c r="E2086" i="3" s="1"/>
  <c r="E2087" i="3" s="1"/>
  <c r="E2088" i="3" s="1"/>
  <c r="E2089" i="3" s="1"/>
  <c r="E2090" i="3" s="1"/>
  <c r="E2091" i="3" s="1"/>
  <c r="E2092" i="3" s="1"/>
  <c r="E2093" i="3" s="1"/>
  <c r="E2094" i="3" s="1"/>
  <c r="E2095" i="3" s="1"/>
  <c r="E2096" i="3" s="1"/>
  <c r="E2097" i="3" s="1"/>
  <c r="E2098" i="3" s="1"/>
  <c r="E2099" i="3" s="1"/>
  <c r="E2100" i="3" s="1"/>
  <c r="E2101" i="3" s="1"/>
  <c r="E2102" i="3" s="1"/>
  <c r="E2103" i="3" s="1"/>
  <c r="E2104" i="3" s="1"/>
  <c r="E2105" i="3" s="1"/>
  <c r="E2106" i="3" s="1"/>
  <c r="E2107" i="3" s="1"/>
  <c r="E2108" i="3" s="1"/>
  <c r="E2109" i="3" s="1"/>
  <c r="E2110" i="3" s="1"/>
  <c r="E2111" i="3" s="1"/>
  <c r="E2112" i="3" s="1"/>
  <c r="E2113" i="3" s="1"/>
  <c r="E2114" i="3" s="1"/>
  <c r="E2115" i="3" s="1"/>
  <c r="E2116" i="3" s="1"/>
  <c r="E2117" i="3" s="1"/>
  <c r="E2118" i="3" s="1"/>
  <c r="E2119" i="3" s="1"/>
  <c r="E2120" i="3" s="1"/>
  <c r="E2121" i="3" s="1"/>
  <c r="E2122" i="3" s="1"/>
  <c r="E2123" i="3" s="1"/>
  <c r="E2124" i="3" s="1"/>
  <c r="E2125" i="3" s="1"/>
  <c r="E2126" i="3" s="1"/>
  <c r="E2127" i="3" s="1"/>
  <c r="E2128" i="3" s="1"/>
  <c r="E2129" i="3" s="1"/>
  <c r="E2130" i="3" s="1"/>
  <c r="E2131" i="3" s="1"/>
  <c r="E2132" i="3" s="1"/>
  <c r="E2133" i="3" s="1"/>
  <c r="E2134" i="3" s="1"/>
  <c r="E2135" i="3" s="1"/>
  <c r="E2136" i="3" s="1"/>
  <c r="E2137" i="3" s="1"/>
  <c r="E2138" i="3" s="1"/>
  <c r="E2139" i="3" s="1"/>
  <c r="E2140" i="3" s="1"/>
  <c r="E2141" i="3" s="1"/>
  <c r="E2142" i="3" s="1"/>
  <c r="E2143" i="3" s="1"/>
  <c r="E2144" i="3" s="1"/>
  <c r="E2145" i="3" s="1"/>
  <c r="E2146" i="3" s="1"/>
  <c r="E2147" i="3" s="1"/>
  <c r="E2148" i="3" s="1"/>
  <c r="E2149" i="3" s="1"/>
  <c r="E2150" i="3" s="1"/>
  <c r="E2151" i="3" s="1"/>
  <c r="E2152" i="3" s="1"/>
  <c r="E2153" i="3" s="1"/>
  <c r="E2154" i="3" s="1"/>
  <c r="E2155" i="3" s="1"/>
  <c r="E2156" i="3" s="1"/>
  <c r="E2157" i="3" s="1"/>
  <c r="E2158" i="3" s="1"/>
  <c r="E2159" i="3" s="1"/>
  <c r="E2160" i="3" s="1"/>
  <c r="E2161" i="3" s="1"/>
  <c r="E2162" i="3" s="1"/>
  <c r="E2163" i="3" s="1"/>
  <c r="E2164" i="3" s="1"/>
  <c r="E2165" i="3" s="1"/>
  <c r="E2166" i="3" s="1"/>
  <c r="E2167" i="3" s="1"/>
  <c r="E2168" i="3" s="1"/>
  <c r="E2169" i="3" s="1"/>
  <c r="E2170" i="3" s="1"/>
  <c r="E2171" i="3" s="1"/>
  <c r="E2172" i="3" s="1"/>
  <c r="E2173" i="3" s="1"/>
  <c r="E2174" i="3" s="1"/>
  <c r="E2175" i="3" s="1"/>
  <c r="E2176" i="3" s="1"/>
  <c r="E2177" i="3" s="1"/>
  <c r="E2178" i="3" s="1"/>
  <c r="E2179" i="3" s="1"/>
  <c r="E2180" i="3" s="1"/>
  <c r="E2181" i="3" s="1"/>
  <c r="E2182" i="3" s="1"/>
  <c r="E2183" i="3" s="1"/>
  <c r="E2184" i="3" s="1"/>
  <c r="E2185" i="3" s="1"/>
  <c r="E2186" i="3" s="1"/>
  <c r="E2187" i="3" s="1"/>
  <c r="E2188" i="3" s="1"/>
  <c r="E2189" i="3" s="1"/>
  <c r="E2190" i="3" s="1"/>
  <c r="E2191" i="3" s="1"/>
  <c r="E2192" i="3" s="1"/>
  <c r="E2193" i="3" s="1"/>
  <c r="E2194" i="3" s="1"/>
  <c r="E2195" i="3" s="1"/>
  <c r="E2196" i="3" s="1"/>
  <c r="E2197" i="3" s="1"/>
  <c r="E2198" i="3" s="1"/>
  <c r="E2199" i="3" s="1"/>
  <c r="E2200" i="3" s="1"/>
  <c r="E2201" i="3" s="1"/>
  <c r="E2202" i="3" s="1"/>
  <c r="E2203" i="3" s="1"/>
  <c r="E2204" i="3" s="1"/>
  <c r="E2205" i="3" s="1"/>
  <c r="E2206" i="3" s="1"/>
  <c r="E2207" i="3" s="1"/>
  <c r="E2208" i="3" s="1"/>
  <c r="E2209" i="3" s="1"/>
  <c r="E2210" i="3" s="1"/>
  <c r="E2211" i="3" s="1"/>
  <c r="E2212" i="3" s="1"/>
  <c r="E2213" i="3" s="1"/>
  <c r="E2214" i="3" s="1"/>
  <c r="E2215" i="3" s="1"/>
  <c r="E2216" i="3" s="1"/>
  <c r="E2217" i="3" s="1"/>
  <c r="E2218" i="3" s="1"/>
  <c r="E2219" i="3" s="1"/>
  <c r="E2220" i="3" s="1"/>
  <c r="E2221" i="3" s="1"/>
  <c r="E2222" i="3" s="1"/>
  <c r="E2223" i="3" s="1"/>
  <c r="E2224" i="3" s="1"/>
  <c r="E2225" i="3" s="1"/>
  <c r="E2226" i="3" s="1"/>
  <c r="E2227" i="3" s="1"/>
  <c r="E2228" i="3" s="1"/>
  <c r="E2229" i="3" s="1"/>
  <c r="E2230" i="3" s="1"/>
  <c r="E2231" i="3" s="1"/>
  <c r="E2232" i="3" s="1"/>
  <c r="E2233" i="3" s="1"/>
  <c r="E2234" i="3" s="1"/>
  <c r="E2235" i="3" s="1"/>
  <c r="E2236" i="3" s="1"/>
  <c r="E2237" i="3" s="1"/>
  <c r="E2238" i="3" s="1"/>
  <c r="E2239" i="3" s="1"/>
  <c r="E2240" i="3" s="1"/>
  <c r="E2241" i="3" s="1"/>
  <c r="E2242" i="3" s="1"/>
  <c r="E2243" i="3" s="1"/>
  <c r="E2244" i="3" s="1"/>
  <c r="E2245" i="3" s="1"/>
  <c r="E2246" i="3" s="1"/>
  <c r="E2247" i="3" s="1"/>
  <c r="E2248" i="3" s="1"/>
  <c r="E2249" i="3" s="1"/>
  <c r="E2250" i="3" s="1"/>
  <c r="E2251" i="3" s="1"/>
  <c r="E2252" i="3" s="1"/>
  <c r="E2253" i="3" s="1"/>
  <c r="E2254" i="3" s="1"/>
  <c r="E2255" i="3" s="1"/>
  <c r="E2256" i="3" s="1"/>
  <c r="E2257" i="3" s="1"/>
  <c r="E2258" i="3" s="1"/>
  <c r="E2259" i="3" s="1"/>
  <c r="E2260" i="3" s="1"/>
  <c r="E2261" i="3" s="1"/>
  <c r="E2262" i="3" s="1"/>
  <c r="E2263" i="3" s="1"/>
  <c r="E2264" i="3" s="1"/>
  <c r="E2265" i="3" s="1"/>
  <c r="E2266" i="3" s="1"/>
  <c r="E2267" i="3" s="1"/>
  <c r="E2268" i="3" s="1"/>
  <c r="E2269" i="3" s="1"/>
  <c r="E2270" i="3" s="1"/>
  <c r="E2271" i="3" s="1"/>
  <c r="E2272" i="3" s="1"/>
  <c r="E2273" i="3" s="1"/>
  <c r="E2274" i="3" s="1"/>
  <c r="E2275" i="3" s="1"/>
  <c r="E2276" i="3" s="1"/>
  <c r="E2277" i="3" s="1"/>
  <c r="E2278" i="3" s="1"/>
  <c r="E2279" i="3" s="1"/>
  <c r="E2280" i="3" s="1"/>
  <c r="E2281" i="3" s="1"/>
  <c r="E2282" i="3" s="1"/>
  <c r="E2283" i="3" s="1"/>
  <c r="E2284" i="3" s="1"/>
  <c r="E2285" i="3" s="1"/>
  <c r="E2286" i="3" s="1"/>
  <c r="E2287" i="3" s="1"/>
  <c r="E2288" i="3" s="1"/>
  <c r="E2289" i="3" s="1"/>
  <c r="E2290" i="3" s="1"/>
  <c r="E2291" i="3" s="1"/>
  <c r="E2292" i="3" s="1"/>
  <c r="E2293" i="3" s="1"/>
  <c r="E2294" i="3" s="1"/>
  <c r="E2295" i="3" s="1"/>
  <c r="E2296" i="3" s="1"/>
  <c r="E2297" i="3" s="1"/>
  <c r="E2298" i="3" s="1"/>
  <c r="E2299" i="3" s="1"/>
  <c r="E2300" i="3" s="1"/>
  <c r="E2301" i="3" s="1"/>
  <c r="E2302" i="3" s="1"/>
  <c r="E2303" i="3" s="1"/>
  <c r="E2304" i="3" s="1"/>
  <c r="E2305" i="3" s="1"/>
  <c r="E2306" i="3" s="1"/>
  <c r="E2307" i="3" s="1"/>
  <c r="E2308" i="3" s="1"/>
  <c r="E2309" i="3" s="1"/>
  <c r="E2310" i="3" s="1"/>
  <c r="E2311" i="3" s="1"/>
  <c r="E2312" i="3" s="1"/>
  <c r="E2313" i="3" s="1"/>
  <c r="E2314" i="3" s="1"/>
  <c r="E2315" i="3" s="1"/>
  <c r="E2316" i="3" s="1"/>
  <c r="E2317" i="3" s="1"/>
  <c r="E2318" i="3" s="1"/>
  <c r="E2319" i="3" s="1"/>
  <c r="E2320" i="3" s="1"/>
  <c r="E2321" i="3" s="1"/>
  <c r="E2322" i="3" s="1"/>
  <c r="E2323" i="3" s="1"/>
  <c r="E2324" i="3" s="1"/>
  <c r="E2325" i="3" s="1"/>
  <c r="E2326" i="3" s="1"/>
  <c r="E2327" i="3" s="1"/>
  <c r="E2328" i="3" s="1"/>
  <c r="E2329" i="3" s="1"/>
  <c r="E2330" i="3" s="1"/>
  <c r="E2331" i="3" s="1"/>
  <c r="E2332" i="3" s="1"/>
  <c r="E2333" i="3" s="1"/>
  <c r="E2334" i="3" s="1"/>
  <c r="E2335" i="3" s="1"/>
  <c r="E2336" i="3" s="1"/>
  <c r="E2337" i="3" s="1"/>
  <c r="E2338" i="3" s="1"/>
  <c r="E2339" i="3" s="1"/>
  <c r="E2340" i="3" s="1"/>
  <c r="E2341" i="3" s="1"/>
  <c r="E2342" i="3" s="1"/>
  <c r="E2343" i="3" s="1"/>
  <c r="E2344" i="3" s="1"/>
  <c r="E2345" i="3" s="1"/>
  <c r="E2346" i="3" s="1"/>
  <c r="E2347" i="3" s="1"/>
  <c r="E2348" i="3" s="1"/>
  <c r="E2349" i="3" s="1"/>
  <c r="E2350" i="3" s="1"/>
  <c r="E2351" i="3" s="1"/>
  <c r="E2352" i="3" s="1"/>
  <c r="E2353" i="3" s="1"/>
  <c r="E2354" i="3" s="1"/>
  <c r="E2355" i="3" s="1"/>
  <c r="E2356" i="3" s="1"/>
  <c r="E2357" i="3" s="1"/>
  <c r="E2358" i="3" s="1"/>
  <c r="E2359" i="3" s="1"/>
  <c r="E2360" i="3" s="1"/>
  <c r="E2361" i="3" s="1"/>
  <c r="E2362" i="3" s="1"/>
  <c r="E2363" i="3" s="1"/>
  <c r="E2364" i="3" s="1"/>
  <c r="E2365" i="3" s="1"/>
  <c r="E2366" i="3" s="1"/>
  <c r="E2367" i="3" s="1"/>
  <c r="E2368" i="3" s="1"/>
  <c r="E2369" i="3" s="1"/>
  <c r="E2370" i="3" s="1"/>
  <c r="E2371" i="3" s="1"/>
  <c r="E2372" i="3" s="1"/>
  <c r="E2373" i="3" s="1"/>
  <c r="E2374" i="3" s="1"/>
  <c r="E2375" i="3" s="1"/>
  <c r="E2376" i="3" s="1"/>
  <c r="E2377" i="3" s="1"/>
  <c r="E2378" i="3" s="1"/>
  <c r="E2379" i="3" s="1"/>
  <c r="E2380" i="3" s="1"/>
  <c r="E2381" i="3" s="1"/>
  <c r="E2382" i="3" s="1"/>
  <c r="E2383" i="3" s="1"/>
  <c r="E2384" i="3" s="1"/>
  <c r="E2385" i="3" s="1"/>
  <c r="E2386" i="3" s="1"/>
  <c r="E2387" i="3" s="1"/>
  <c r="E2388" i="3" s="1"/>
  <c r="E2389" i="3" s="1"/>
  <c r="E2390" i="3" s="1"/>
  <c r="E2391" i="3" s="1"/>
  <c r="E2392" i="3" s="1"/>
  <c r="E2393" i="3" s="1"/>
  <c r="E2394" i="3" s="1"/>
  <c r="E2395" i="3" s="1"/>
  <c r="E2396" i="3" s="1"/>
  <c r="E2397" i="3" s="1"/>
  <c r="E2398" i="3" s="1"/>
  <c r="E2399" i="3" s="1"/>
  <c r="E2400" i="3" s="1"/>
  <c r="E2401" i="3" s="1"/>
  <c r="E2402" i="3" s="1"/>
  <c r="E2403" i="3" s="1"/>
  <c r="E2404" i="3" s="1"/>
  <c r="E2405" i="3" s="1"/>
  <c r="E2406" i="3" s="1"/>
  <c r="E2407" i="3" s="1"/>
  <c r="E2408" i="3" s="1"/>
  <c r="E2409" i="3" s="1"/>
  <c r="E2410" i="3" s="1"/>
  <c r="E2411" i="3" s="1"/>
  <c r="E2412" i="3" s="1"/>
  <c r="E2413" i="3" s="1"/>
  <c r="E2414" i="3" s="1"/>
  <c r="E2415" i="3" s="1"/>
  <c r="E2416" i="3" s="1"/>
  <c r="E2417" i="3" s="1"/>
  <c r="E2418" i="3" s="1"/>
  <c r="E2419" i="3" s="1"/>
  <c r="E2420" i="3" s="1"/>
  <c r="E2421" i="3" s="1"/>
  <c r="E2422" i="3" s="1"/>
  <c r="E2423" i="3" s="1"/>
  <c r="E2424" i="3" s="1"/>
  <c r="E2425" i="3" s="1"/>
  <c r="E2426" i="3" s="1"/>
  <c r="E2427" i="3" s="1"/>
  <c r="E2428" i="3" s="1"/>
  <c r="E2429" i="3" s="1"/>
  <c r="E2430" i="3" s="1"/>
  <c r="E2431" i="3" s="1"/>
  <c r="E2432" i="3" s="1"/>
  <c r="E2433" i="3" s="1"/>
  <c r="E2434" i="3" s="1"/>
  <c r="E2435" i="3" s="1"/>
  <c r="E2436" i="3" s="1"/>
  <c r="E2437" i="3" s="1"/>
  <c r="E2438" i="3" s="1"/>
  <c r="E2439" i="3" s="1"/>
  <c r="E2440" i="3" s="1"/>
  <c r="E2441" i="3" s="1"/>
  <c r="E2442" i="3" s="1"/>
  <c r="E2443" i="3" s="1"/>
  <c r="E2444" i="3" s="1"/>
  <c r="E2445" i="3" s="1"/>
  <c r="E2446" i="3" s="1"/>
  <c r="E2447" i="3" s="1"/>
  <c r="E2448" i="3" s="1"/>
  <c r="E2449" i="3" s="1"/>
  <c r="E2450" i="3" s="1"/>
  <c r="E2451" i="3" s="1"/>
  <c r="E2452" i="3" s="1"/>
  <c r="E2453" i="3" s="1"/>
  <c r="E2454" i="3" s="1"/>
  <c r="E2455" i="3" s="1"/>
  <c r="E2456" i="3" s="1"/>
  <c r="E2457" i="3" s="1"/>
  <c r="E2458" i="3" s="1"/>
  <c r="E2459" i="3" s="1"/>
  <c r="E2460" i="3" s="1"/>
  <c r="E2461" i="3" s="1"/>
  <c r="E2462" i="3" s="1"/>
  <c r="E2463" i="3" s="1"/>
  <c r="E2464" i="3" s="1"/>
  <c r="E2465" i="3" s="1"/>
  <c r="E2466" i="3" s="1"/>
  <c r="E2467" i="3" s="1"/>
  <c r="E2468" i="3" s="1"/>
  <c r="E2469" i="3" s="1"/>
  <c r="E2470" i="3" s="1"/>
  <c r="E2471" i="3" s="1"/>
  <c r="E2472" i="3" s="1"/>
  <c r="E2473" i="3" s="1"/>
  <c r="E2474" i="3" s="1"/>
  <c r="E2475" i="3" s="1"/>
  <c r="E2476" i="3" s="1"/>
  <c r="E2477" i="3" s="1"/>
  <c r="E2478" i="3" s="1"/>
  <c r="E2479" i="3" s="1"/>
  <c r="E2480" i="3" s="1"/>
  <c r="E2481" i="3" s="1"/>
  <c r="E2482" i="3" s="1"/>
  <c r="E2483" i="3" s="1"/>
  <c r="E2484" i="3" s="1"/>
  <c r="E2485" i="3" s="1"/>
  <c r="E2486" i="3" s="1"/>
  <c r="E2487" i="3" s="1"/>
  <c r="E2488" i="3" s="1"/>
  <c r="E2489" i="3" s="1"/>
  <c r="E2490" i="3" s="1"/>
  <c r="E2491" i="3" s="1"/>
  <c r="E2492" i="3" s="1"/>
  <c r="E2493" i="3" s="1"/>
  <c r="E2494" i="3" s="1"/>
  <c r="E2495" i="3" s="1"/>
  <c r="E2496" i="3" s="1"/>
  <c r="E2497" i="3" s="1"/>
  <c r="E2498" i="3" s="1"/>
  <c r="E2499" i="3" s="1"/>
  <c r="E2500" i="3" s="1"/>
  <c r="E2501" i="3" s="1"/>
  <c r="E2502" i="3" s="1"/>
  <c r="E2503" i="3" s="1"/>
  <c r="E2504" i="3" s="1"/>
  <c r="E2505" i="3" s="1"/>
  <c r="E2506" i="3" s="1"/>
  <c r="E2507" i="3" s="1"/>
  <c r="E2508" i="3" s="1"/>
  <c r="E2509" i="3" s="1"/>
  <c r="E2510" i="3" s="1"/>
  <c r="E2511" i="3" s="1"/>
  <c r="E2512" i="3" s="1"/>
  <c r="E2513" i="3" s="1"/>
  <c r="E2514" i="3" s="1"/>
  <c r="E2515" i="3" s="1"/>
  <c r="E2516" i="3" s="1"/>
  <c r="E2517" i="3" s="1"/>
  <c r="E2518" i="3" s="1"/>
  <c r="E2519" i="3" s="1"/>
  <c r="E2520" i="3" s="1"/>
  <c r="E2521" i="3" s="1"/>
  <c r="E2522" i="3" s="1"/>
  <c r="E2523" i="3" s="1"/>
  <c r="E2524" i="3" s="1"/>
  <c r="E2525" i="3" s="1"/>
  <c r="E2526" i="3" s="1"/>
  <c r="E2527" i="3" s="1"/>
  <c r="E2528" i="3" s="1"/>
  <c r="E2529" i="3" s="1"/>
  <c r="E2530" i="3" s="1"/>
  <c r="E2531" i="3" s="1"/>
  <c r="E2532" i="3" s="1"/>
  <c r="E2533" i="3" s="1"/>
  <c r="E2534" i="3" s="1"/>
  <c r="E2535" i="3" s="1"/>
  <c r="E2536" i="3" s="1"/>
  <c r="E2537" i="3" s="1"/>
  <c r="E2538" i="3" s="1"/>
  <c r="E2539" i="3" s="1"/>
  <c r="E2540" i="3" s="1"/>
  <c r="E2541" i="3" s="1"/>
  <c r="E2542" i="3" s="1"/>
  <c r="E2543" i="3" s="1"/>
  <c r="E2544" i="3" s="1"/>
  <c r="E2545" i="3" s="1"/>
  <c r="E2546" i="3" s="1"/>
  <c r="E2547" i="3" s="1"/>
  <c r="E2548" i="3" s="1"/>
  <c r="E2549" i="3" s="1"/>
  <c r="E2550" i="3" s="1"/>
  <c r="E2551" i="3" s="1"/>
  <c r="E2552" i="3" s="1"/>
  <c r="E2553" i="3" s="1"/>
  <c r="E2554" i="3" s="1"/>
  <c r="E2555" i="3" s="1"/>
  <c r="E2556" i="3" s="1"/>
  <c r="E2557" i="3" s="1"/>
  <c r="E2558" i="3" s="1"/>
  <c r="E2559" i="3" s="1"/>
  <c r="E2560" i="3" s="1"/>
  <c r="E2561" i="3" s="1"/>
  <c r="E2562" i="3" s="1"/>
  <c r="E2563" i="3" s="1"/>
  <c r="E2564" i="3" s="1"/>
  <c r="E2565" i="3" s="1"/>
  <c r="E2566" i="3" s="1"/>
  <c r="E2567" i="3" s="1"/>
  <c r="E2568" i="3" s="1"/>
  <c r="E2569" i="3" s="1"/>
  <c r="E2570" i="3" s="1"/>
  <c r="E2571" i="3" s="1"/>
  <c r="E2572" i="3" s="1"/>
  <c r="E2573" i="3" s="1"/>
  <c r="E2574" i="3" s="1"/>
  <c r="E2575" i="3" s="1"/>
  <c r="E2576" i="3" s="1"/>
  <c r="E2577" i="3" s="1"/>
  <c r="E2578" i="3" s="1"/>
  <c r="E2579" i="3" s="1"/>
  <c r="E2580" i="3" s="1"/>
  <c r="E2581" i="3" s="1"/>
  <c r="E2582" i="3" s="1"/>
  <c r="E2583" i="3" s="1"/>
  <c r="E2584" i="3" s="1"/>
  <c r="E2585" i="3" s="1"/>
  <c r="E2586" i="3" s="1"/>
  <c r="E2587" i="3" s="1"/>
  <c r="E2588" i="3" s="1"/>
  <c r="E2589" i="3" s="1"/>
  <c r="E2590" i="3" s="1"/>
  <c r="E2591" i="3" s="1"/>
  <c r="E2592" i="3" s="1"/>
  <c r="E2593" i="3" s="1"/>
  <c r="E2594" i="3" s="1"/>
  <c r="E2595" i="3" s="1"/>
  <c r="E2596" i="3" s="1"/>
  <c r="E2597" i="3" s="1"/>
  <c r="E2598" i="3" s="1"/>
  <c r="E2599" i="3" s="1"/>
  <c r="E2600" i="3" s="1"/>
  <c r="E2601" i="3" s="1"/>
  <c r="E2602" i="3" s="1"/>
  <c r="E2603" i="3" s="1"/>
  <c r="E2604" i="3" s="1"/>
  <c r="E2605" i="3" s="1"/>
  <c r="E2606" i="3" s="1"/>
  <c r="E2607" i="3" s="1"/>
  <c r="E2608" i="3" s="1"/>
  <c r="E2609" i="3" s="1"/>
  <c r="E2610" i="3" s="1"/>
  <c r="E2611" i="3" s="1"/>
  <c r="E2612" i="3" s="1"/>
  <c r="E2613" i="3" s="1"/>
  <c r="E2614" i="3" s="1"/>
  <c r="E2615" i="3" s="1"/>
  <c r="E2616" i="3" s="1"/>
  <c r="E2617" i="3" s="1"/>
  <c r="E2618" i="3" s="1"/>
  <c r="E2619" i="3" s="1"/>
  <c r="E2620" i="3" s="1"/>
  <c r="E2621" i="3" s="1"/>
  <c r="E2622" i="3" s="1"/>
  <c r="E2623" i="3" s="1"/>
  <c r="E2624" i="3" s="1"/>
  <c r="E2625" i="3" s="1"/>
  <c r="E2626" i="3" s="1"/>
  <c r="E2627" i="3" s="1"/>
  <c r="E2628" i="3" s="1"/>
  <c r="E2629" i="3" s="1"/>
  <c r="E2630" i="3" s="1"/>
  <c r="E2631" i="3" s="1"/>
  <c r="E2632" i="3" s="1"/>
  <c r="E2633" i="3" s="1"/>
  <c r="E2634" i="3" s="1"/>
  <c r="E2635" i="3" s="1"/>
  <c r="E2636" i="3" s="1"/>
  <c r="E2637" i="3" s="1"/>
  <c r="E2638" i="3" s="1"/>
  <c r="E2639" i="3" s="1"/>
  <c r="E2640" i="3" s="1"/>
  <c r="E2641" i="3" s="1"/>
  <c r="E2642" i="3" s="1"/>
  <c r="E2643" i="3" s="1"/>
  <c r="E2644" i="3" s="1"/>
  <c r="E2645" i="3" s="1"/>
  <c r="E2646" i="3" s="1"/>
  <c r="E2647" i="3" s="1"/>
  <c r="E2648" i="3" s="1"/>
  <c r="E2649" i="3" s="1"/>
  <c r="E2650" i="3" s="1"/>
  <c r="E2651" i="3" s="1"/>
  <c r="E2652" i="3" s="1"/>
  <c r="E2653" i="3" s="1"/>
  <c r="E2654" i="3" s="1"/>
  <c r="E2655" i="3" s="1"/>
  <c r="E2656" i="3" s="1"/>
  <c r="E2657" i="3" s="1"/>
  <c r="E2658" i="3" s="1"/>
  <c r="E2659" i="3" s="1"/>
  <c r="E2660" i="3" s="1"/>
  <c r="E2661" i="3" s="1"/>
  <c r="E2662" i="3" s="1"/>
  <c r="E2663" i="3" s="1"/>
  <c r="E2664" i="3" s="1"/>
  <c r="E2665" i="3" s="1"/>
  <c r="E2666" i="3" s="1"/>
  <c r="E2667" i="3" s="1"/>
  <c r="E2668" i="3" s="1"/>
  <c r="E2669" i="3" s="1"/>
  <c r="E2670" i="3" s="1"/>
  <c r="E2671" i="3" s="1"/>
  <c r="E2672" i="3" s="1"/>
  <c r="E2673" i="3" s="1"/>
  <c r="E2674" i="3" s="1"/>
  <c r="E2675" i="3" s="1"/>
  <c r="E2676" i="3" s="1"/>
  <c r="E2677" i="3" s="1"/>
  <c r="E2678" i="3" s="1"/>
  <c r="E2679" i="3" s="1"/>
  <c r="E2680" i="3" s="1"/>
  <c r="E2681" i="3" s="1"/>
  <c r="E2682" i="3" s="1"/>
  <c r="E2683" i="3" s="1"/>
  <c r="E2684" i="3" s="1"/>
  <c r="E2685" i="3" s="1"/>
  <c r="E2686" i="3" s="1"/>
  <c r="E2687" i="3" s="1"/>
  <c r="E2688" i="3" s="1"/>
  <c r="E2689" i="3" s="1"/>
  <c r="E2690" i="3" s="1"/>
  <c r="E2691" i="3" s="1"/>
  <c r="E2692" i="3" s="1"/>
  <c r="E2693" i="3" s="1"/>
  <c r="E2694" i="3" s="1"/>
  <c r="E2695" i="3" s="1"/>
  <c r="E2696" i="3" s="1"/>
  <c r="E2697" i="3" s="1"/>
  <c r="E2698" i="3" s="1"/>
  <c r="E2699" i="3" s="1"/>
  <c r="E2700" i="3" s="1"/>
  <c r="E2701" i="3" s="1"/>
  <c r="E2702" i="3" s="1"/>
  <c r="E2703" i="3" s="1"/>
  <c r="E2704" i="3" s="1"/>
  <c r="E2705" i="3" s="1"/>
  <c r="E2706" i="3" s="1"/>
  <c r="E2707" i="3" s="1"/>
  <c r="E2708" i="3" s="1"/>
  <c r="E2709" i="3" s="1"/>
  <c r="E2710" i="3" s="1"/>
  <c r="E2711" i="3" s="1"/>
  <c r="E2712" i="3" s="1"/>
  <c r="E2713" i="3" s="1"/>
  <c r="E2714" i="3" s="1"/>
  <c r="E2715" i="3" s="1"/>
  <c r="E2716" i="3" s="1"/>
  <c r="E2717" i="3" s="1"/>
  <c r="E2718" i="3" s="1"/>
  <c r="E2719" i="3" s="1"/>
  <c r="E2720" i="3" s="1"/>
  <c r="E2721" i="3" s="1"/>
  <c r="E2722" i="3" s="1"/>
  <c r="E2723" i="3" s="1"/>
  <c r="E2724" i="3" s="1"/>
  <c r="E2725" i="3" s="1"/>
  <c r="E2726" i="3" s="1"/>
  <c r="E2727" i="3" s="1"/>
  <c r="E2728" i="3" s="1"/>
  <c r="E2729" i="3" s="1"/>
  <c r="E2730" i="3" s="1"/>
  <c r="E2731" i="3" s="1"/>
  <c r="E2732" i="3" s="1"/>
  <c r="E2733" i="3" s="1"/>
  <c r="E2734" i="3" s="1"/>
  <c r="E2735" i="3" s="1"/>
  <c r="E2736" i="3" s="1"/>
  <c r="E2737" i="3" s="1"/>
  <c r="E2738" i="3" s="1"/>
  <c r="E2739" i="3" s="1"/>
  <c r="E2740" i="3" s="1"/>
  <c r="E2741" i="3" s="1"/>
  <c r="E2742" i="3" s="1"/>
  <c r="E2743" i="3" s="1"/>
  <c r="E2744" i="3" s="1"/>
  <c r="E2745" i="3" s="1"/>
  <c r="E2746" i="3" s="1"/>
  <c r="E2747" i="3" s="1"/>
  <c r="E2748" i="3" s="1"/>
  <c r="E2749" i="3" s="1"/>
  <c r="E2750" i="3" s="1"/>
  <c r="E2751" i="3" s="1"/>
  <c r="E2752" i="3" s="1"/>
  <c r="E2753" i="3" s="1"/>
  <c r="E2754" i="3" s="1"/>
  <c r="E2755" i="3" s="1"/>
  <c r="E2756" i="3" s="1"/>
  <c r="E2757" i="3" s="1"/>
  <c r="E2758" i="3" s="1"/>
  <c r="E2759" i="3" s="1"/>
  <c r="E2760" i="3" s="1"/>
  <c r="E2761" i="3" s="1"/>
  <c r="E2762" i="3" s="1"/>
  <c r="E2763" i="3" s="1"/>
  <c r="E2764" i="3" s="1"/>
  <c r="E2765" i="3" s="1"/>
  <c r="E2766" i="3" s="1"/>
  <c r="E2767" i="3" s="1"/>
  <c r="E2768" i="3" s="1"/>
  <c r="E2769" i="3" s="1"/>
  <c r="E2770" i="3" s="1"/>
  <c r="E2771" i="3" s="1"/>
  <c r="E2772" i="3" s="1"/>
  <c r="E2773" i="3" s="1"/>
  <c r="E2774" i="3" s="1"/>
  <c r="E2775" i="3" s="1"/>
  <c r="E2776" i="3" s="1"/>
  <c r="E2777" i="3" s="1"/>
  <c r="E2778" i="3" s="1"/>
  <c r="E2779" i="3" s="1"/>
  <c r="E2780" i="3" s="1"/>
  <c r="E2781" i="3" s="1"/>
  <c r="E2782" i="3" s="1"/>
  <c r="E2783" i="3" s="1"/>
  <c r="E2784" i="3" s="1"/>
  <c r="E2785" i="3" s="1"/>
  <c r="E2786" i="3" s="1"/>
  <c r="E2787" i="3" s="1"/>
  <c r="E2788" i="3" s="1"/>
  <c r="E2789" i="3" s="1"/>
  <c r="E2790" i="3" s="1"/>
  <c r="E2791" i="3" s="1"/>
  <c r="E2792" i="3" s="1"/>
  <c r="E2793" i="3" s="1"/>
  <c r="E2794" i="3" s="1"/>
  <c r="E2795" i="3" s="1"/>
  <c r="E2796" i="3" s="1"/>
  <c r="E2797" i="3" s="1"/>
  <c r="E2798" i="3" s="1"/>
  <c r="E2799" i="3" s="1"/>
  <c r="E2800" i="3" s="1"/>
  <c r="E2801" i="3" s="1"/>
  <c r="E2802" i="3" s="1"/>
  <c r="E2803" i="3" s="1"/>
  <c r="E2804" i="3" s="1"/>
  <c r="E2805" i="3" s="1"/>
  <c r="E2806" i="3" s="1"/>
  <c r="E2807" i="3" s="1"/>
  <c r="E2808" i="3" s="1"/>
  <c r="E2809" i="3" s="1"/>
  <c r="E2810" i="3" s="1"/>
  <c r="E2811" i="3" s="1"/>
  <c r="E2812" i="3" s="1"/>
  <c r="E2813" i="3" s="1"/>
  <c r="E2814" i="3" s="1"/>
  <c r="E2815" i="3" s="1"/>
  <c r="E2816" i="3" s="1"/>
  <c r="E2817" i="3" s="1"/>
  <c r="E2818" i="3" s="1"/>
  <c r="E2819" i="3" s="1"/>
  <c r="E2820" i="3" s="1"/>
  <c r="E2821" i="3" s="1"/>
  <c r="E2822" i="3" s="1"/>
  <c r="E2823" i="3" s="1"/>
  <c r="E2824" i="3" s="1"/>
  <c r="E2825" i="3" s="1"/>
  <c r="E2826" i="3" s="1"/>
  <c r="E2827" i="3" s="1"/>
  <c r="E2828" i="3" s="1"/>
  <c r="E2829" i="3" s="1"/>
  <c r="E2830" i="3" s="1"/>
  <c r="E2831" i="3" s="1"/>
  <c r="E2832" i="3" s="1"/>
  <c r="E2833" i="3" s="1"/>
  <c r="E2834" i="3" s="1"/>
  <c r="E2835" i="3" s="1"/>
  <c r="E2836" i="3" s="1"/>
  <c r="E2837" i="3" s="1"/>
  <c r="E2838" i="3" s="1"/>
  <c r="E2839" i="3" s="1"/>
  <c r="E2840" i="3" s="1"/>
  <c r="E2841" i="3" s="1"/>
  <c r="E2842" i="3" s="1"/>
  <c r="E2843" i="3" s="1"/>
  <c r="E2844" i="3" s="1"/>
  <c r="E2845" i="3" s="1"/>
  <c r="E2846" i="3" s="1"/>
  <c r="E2847" i="3" s="1"/>
  <c r="E2848" i="3" s="1"/>
  <c r="E2849" i="3" s="1"/>
  <c r="E2850" i="3" s="1"/>
  <c r="E2851" i="3" s="1"/>
  <c r="E2852" i="3" s="1"/>
  <c r="E2853" i="3" s="1"/>
  <c r="E2854" i="3" s="1"/>
  <c r="E2855" i="3" s="1"/>
  <c r="E2856" i="3" s="1"/>
  <c r="E2857" i="3" s="1"/>
  <c r="E2858" i="3" s="1"/>
  <c r="E2859" i="3" s="1"/>
  <c r="E2860" i="3" s="1"/>
  <c r="E2861" i="3" s="1"/>
  <c r="E2862" i="3" s="1"/>
  <c r="E2863" i="3" s="1"/>
  <c r="E2864" i="3" s="1"/>
  <c r="E2865" i="3" s="1"/>
  <c r="E2866" i="3" s="1"/>
  <c r="E2867" i="3" s="1"/>
  <c r="E2868" i="3" s="1"/>
  <c r="E2869" i="3" s="1"/>
  <c r="E2870" i="3" s="1"/>
  <c r="E2871" i="3" s="1"/>
  <c r="E2872" i="3" s="1"/>
  <c r="E2873" i="3" s="1"/>
  <c r="E2874" i="3" s="1"/>
  <c r="E2875" i="3" s="1"/>
  <c r="E2876" i="3" s="1"/>
  <c r="E2877" i="3" s="1"/>
  <c r="E2878" i="3" s="1"/>
  <c r="E2879" i="3" s="1"/>
  <c r="E2880" i="3" s="1"/>
  <c r="E2881" i="3" s="1"/>
  <c r="E2882" i="3" s="1"/>
  <c r="E2883" i="3" s="1"/>
  <c r="E2884" i="3" s="1"/>
  <c r="E2885" i="3" s="1"/>
  <c r="E2886" i="3" s="1"/>
  <c r="E2887" i="3" s="1"/>
  <c r="E2888" i="3" s="1"/>
  <c r="E2889" i="3" s="1"/>
  <c r="E2890" i="3" s="1"/>
  <c r="E2891" i="3" s="1"/>
  <c r="E2892" i="3" s="1"/>
  <c r="E2893" i="3" s="1"/>
  <c r="E2894" i="3" s="1"/>
  <c r="E2895" i="3" s="1"/>
  <c r="E2896" i="3" s="1"/>
  <c r="E2897" i="3" s="1"/>
  <c r="E2898" i="3" s="1"/>
  <c r="E2899" i="3" s="1"/>
  <c r="E2900" i="3" s="1"/>
  <c r="E2901" i="3" s="1"/>
  <c r="E2902" i="3" s="1"/>
  <c r="E2903" i="3" s="1"/>
  <c r="E2904" i="3" s="1"/>
  <c r="E2905" i="3" s="1"/>
  <c r="E2906" i="3" s="1"/>
  <c r="E2907" i="3" s="1"/>
  <c r="E2908" i="3" s="1"/>
  <c r="E2909" i="3" s="1"/>
  <c r="E2910" i="3" s="1"/>
  <c r="E2911" i="3" s="1"/>
  <c r="E2912" i="3" s="1"/>
  <c r="E2913" i="3" s="1"/>
  <c r="E2914" i="3" s="1"/>
  <c r="E2915" i="3" s="1"/>
  <c r="E2916" i="3" s="1"/>
  <c r="E2917" i="3" s="1"/>
  <c r="E2918" i="3" s="1"/>
  <c r="E2919" i="3" s="1"/>
  <c r="E2920" i="3" s="1"/>
  <c r="E2921" i="3" s="1"/>
  <c r="E2922" i="3" s="1"/>
  <c r="E2923" i="3" s="1"/>
  <c r="E2924" i="3" s="1"/>
  <c r="E2925" i="3" s="1"/>
  <c r="E2926" i="3" s="1"/>
  <c r="E2927" i="3" s="1"/>
  <c r="E2928" i="3" s="1"/>
  <c r="E2929" i="3" s="1"/>
  <c r="E2930" i="3" s="1"/>
  <c r="E2931" i="3" s="1"/>
  <c r="E2932" i="3" s="1"/>
  <c r="E2933" i="3" s="1"/>
  <c r="E2934" i="3" s="1"/>
  <c r="E2935" i="3" s="1"/>
  <c r="W4" i="1"/>
  <c r="X4" i="1"/>
  <c r="T4" i="1"/>
  <c r="F5" i="5" l="1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4" i="5"/>
  <c r="G4" i="5" s="1"/>
  <c r="Y4" i="1" l="1"/>
  <c r="B5" i="1"/>
  <c r="A5" i="1"/>
  <c r="C4" i="1"/>
  <c r="C5" i="1" s="1"/>
  <c r="W5" i="1" l="1"/>
  <c r="X5" i="1"/>
  <c r="T5" i="1"/>
  <c r="Y5" i="1" s="1"/>
  <c r="C6" i="1"/>
  <c r="BB5" i="1"/>
  <c r="BB6" i="1"/>
  <c r="BB7" i="1"/>
  <c r="BB8" i="1"/>
  <c r="BB9" i="1"/>
  <c r="BB10" i="1"/>
  <c r="BB11" i="1"/>
  <c r="BB12" i="1"/>
  <c r="BB13" i="1"/>
  <c r="BB14" i="1"/>
  <c r="BB15" i="1"/>
  <c r="BB16" i="1"/>
  <c r="BB17" i="1"/>
  <c r="BB18" i="1"/>
  <c r="BB19" i="1"/>
  <c r="BB20" i="1"/>
  <c r="BB21" i="1"/>
  <c r="BB22" i="1"/>
  <c r="BB23" i="1"/>
  <c r="BB24" i="1"/>
  <c r="BB25" i="1"/>
  <c r="BB26" i="1"/>
  <c r="BB27" i="1"/>
  <c r="BB28" i="1"/>
  <c r="BB29" i="1"/>
  <c r="BB30" i="1"/>
  <c r="BB31" i="1"/>
  <c r="BB32" i="1"/>
  <c r="BB33" i="1"/>
  <c r="BB34" i="1"/>
  <c r="BB35" i="1"/>
  <c r="BB36" i="1"/>
  <c r="BB37" i="1"/>
  <c r="BB38" i="1"/>
  <c r="BB39" i="1"/>
  <c r="BB40" i="1"/>
  <c r="BB41" i="1"/>
  <c r="BB42" i="1"/>
  <c r="BB43" i="1"/>
  <c r="BB44" i="1"/>
  <c r="BB45" i="1"/>
  <c r="BB46" i="1"/>
  <c r="BB47" i="1"/>
  <c r="BB48" i="1"/>
  <c r="BB49" i="1"/>
  <c r="BB50" i="1"/>
  <c r="BB51" i="1"/>
  <c r="BB52" i="1"/>
  <c r="BB53" i="1"/>
  <c r="BB54" i="1"/>
  <c r="BB55" i="1"/>
  <c r="BB56" i="1"/>
  <c r="BB64" i="1"/>
  <c r="BB65" i="1"/>
  <c r="BB66" i="1"/>
  <c r="BB67" i="1"/>
  <c r="BB68" i="1"/>
  <c r="BB69" i="1"/>
  <c r="BB70" i="1"/>
  <c r="BB71" i="1"/>
  <c r="BB72" i="1"/>
  <c r="BB73" i="1"/>
  <c r="BB74" i="1"/>
  <c r="BB75" i="1"/>
  <c r="BB86" i="1"/>
  <c r="BB87" i="1"/>
  <c r="BB88" i="1"/>
  <c r="BB89" i="1"/>
  <c r="BB90" i="1"/>
  <c r="BB91" i="1"/>
  <c r="BB92" i="1"/>
  <c r="BB93" i="1"/>
  <c r="BB107" i="1"/>
  <c r="BB108" i="1"/>
  <c r="BB109" i="1"/>
  <c r="BB110" i="1"/>
  <c r="BB111" i="1"/>
  <c r="BB112" i="1"/>
  <c r="BB126" i="1"/>
  <c r="BB127" i="1"/>
  <c r="BB128" i="1"/>
  <c r="BB129" i="1"/>
  <c r="BB130" i="1"/>
  <c r="BB131" i="1"/>
  <c r="BB132" i="1"/>
  <c r="BB133" i="1"/>
  <c r="BB134" i="1"/>
  <c r="BB140" i="1"/>
  <c r="BB141" i="1"/>
  <c r="BB143" i="1"/>
  <c r="BB144" i="1"/>
  <c r="BB145" i="1"/>
  <c r="BB146" i="1"/>
  <c r="BB147" i="1"/>
  <c r="BB148" i="1"/>
  <c r="BB149" i="1"/>
  <c r="BB150" i="1"/>
  <c r="BB151" i="1"/>
  <c r="BB152" i="1"/>
  <c r="BB153" i="1"/>
  <c r="BB154" i="1"/>
  <c r="BB155" i="1"/>
  <c r="BB161" i="1"/>
  <c r="BB162" i="1"/>
  <c r="BB163" i="1"/>
  <c r="BB164" i="1"/>
  <c r="BB165" i="1"/>
  <c r="BB166" i="1"/>
  <c r="BB167" i="1"/>
  <c r="BB168" i="1"/>
  <c r="BB169" i="1"/>
  <c r="BB170" i="1"/>
  <c r="BB171" i="1"/>
  <c r="BB172" i="1"/>
  <c r="BB173" i="1"/>
  <c r="BB174" i="1"/>
  <c r="BB175" i="1"/>
  <c r="BB176" i="1"/>
  <c r="BB177" i="1"/>
  <c r="BB182" i="1"/>
  <c r="BB183" i="1"/>
  <c r="BB184" i="1"/>
  <c r="BB185" i="1"/>
  <c r="BB186" i="1"/>
  <c r="BB187" i="1"/>
  <c r="BB188" i="1"/>
  <c r="BB189" i="1"/>
  <c r="BB190" i="1"/>
  <c r="BB191" i="1"/>
  <c r="BB192" i="1"/>
  <c r="BB193" i="1"/>
  <c r="BB194" i="1"/>
  <c r="BB195" i="1"/>
  <c r="BB196" i="1"/>
  <c r="BB197" i="1"/>
  <c r="BB198" i="1"/>
  <c r="BB203" i="1"/>
  <c r="BB204" i="1"/>
  <c r="BB205" i="1"/>
  <c r="BB206" i="1"/>
  <c r="BB207" i="1"/>
  <c r="BB208" i="1"/>
  <c r="BB209" i="1"/>
  <c r="BB210" i="1"/>
  <c r="BB211" i="1"/>
  <c r="BB212" i="1"/>
  <c r="BB213" i="1"/>
  <c r="BB214" i="1"/>
  <c r="BB215" i="1"/>
  <c r="BB216" i="1"/>
  <c r="BB217" i="1"/>
  <c r="BB218" i="1"/>
  <c r="BB224" i="1"/>
  <c r="BB225" i="1"/>
  <c r="BB226" i="1"/>
  <c r="BB227" i="1"/>
  <c r="BB228" i="1"/>
  <c r="BB229" i="1"/>
  <c r="BB230" i="1"/>
  <c r="BB231" i="1"/>
  <c r="BB232" i="1"/>
  <c r="BB233" i="1"/>
  <c r="BB234" i="1"/>
  <c r="BB235" i="1"/>
  <c r="BB236" i="1"/>
  <c r="BB237" i="1"/>
  <c r="BB238" i="1"/>
  <c r="BB239" i="1"/>
  <c r="BB245" i="1"/>
  <c r="BB246" i="1"/>
  <c r="BB247" i="1"/>
  <c r="BB248" i="1"/>
  <c r="BB249" i="1"/>
  <c r="BB250" i="1"/>
  <c r="BB251" i="1"/>
  <c r="BB252" i="1"/>
  <c r="BB253" i="1"/>
  <c r="BB254" i="1"/>
  <c r="BB255" i="1"/>
  <c r="BB256" i="1"/>
  <c r="BB257" i="1"/>
  <c r="BB258" i="1"/>
  <c r="BB259" i="1"/>
  <c r="BB260" i="1"/>
  <c r="BB266" i="1"/>
  <c r="BB267" i="1"/>
  <c r="BB268" i="1"/>
  <c r="BB269" i="1"/>
  <c r="BB270" i="1"/>
  <c r="BB271" i="1"/>
  <c r="BB272" i="1"/>
  <c r="BB273" i="1"/>
  <c r="BB274" i="1"/>
  <c r="BB275" i="1"/>
  <c r="BB276" i="1"/>
  <c r="BB277" i="1"/>
  <c r="BB278" i="1"/>
  <c r="BB279" i="1"/>
  <c r="BB280" i="1"/>
  <c r="BB281" i="1"/>
  <c r="BB282" i="1"/>
  <c r="BB288" i="1"/>
  <c r="BB289" i="1"/>
  <c r="BB290" i="1"/>
  <c r="BB291" i="1"/>
  <c r="BB292" i="1"/>
  <c r="BB293" i="1"/>
  <c r="BB294" i="1"/>
  <c r="BB295" i="1"/>
  <c r="BB296" i="1"/>
  <c r="BB297" i="1"/>
  <c r="BB298" i="1"/>
  <c r="BB299" i="1"/>
  <c r="BB300" i="1"/>
  <c r="BB301" i="1"/>
  <c r="BB302" i="1"/>
  <c r="BB303" i="1"/>
  <c r="BB309" i="1"/>
  <c r="BB310" i="1"/>
  <c r="BB311" i="1"/>
  <c r="BB312" i="1"/>
  <c r="BB313" i="1"/>
  <c r="BB314" i="1"/>
  <c r="BB315" i="1"/>
  <c r="BB316" i="1"/>
  <c r="BB317" i="1"/>
  <c r="BB318" i="1"/>
  <c r="BB319" i="1"/>
  <c r="BB320" i="1"/>
  <c r="BB321" i="1"/>
  <c r="BB322" i="1"/>
  <c r="BB323" i="1"/>
  <c r="BB324" i="1"/>
  <c r="BB325" i="1"/>
  <c r="BB330" i="1"/>
  <c r="BB331" i="1"/>
  <c r="BB332" i="1"/>
  <c r="BB333" i="1"/>
  <c r="BB334" i="1"/>
  <c r="BB335" i="1"/>
  <c r="BB336" i="1"/>
  <c r="BB337" i="1"/>
  <c r="BB338" i="1"/>
  <c r="BB339" i="1"/>
  <c r="BB340" i="1"/>
  <c r="BB341" i="1"/>
  <c r="BB342" i="1"/>
  <c r="BB343" i="1"/>
  <c r="BB344" i="1"/>
  <c r="BB345" i="1"/>
  <c r="BB346" i="1"/>
  <c r="BB351" i="1"/>
  <c r="BB352" i="1"/>
  <c r="BB353" i="1"/>
  <c r="BB354" i="1"/>
  <c r="BB355" i="1"/>
  <c r="BB356" i="1"/>
  <c r="BB357" i="1"/>
  <c r="BB358" i="1"/>
  <c r="BB359" i="1"/>
  <c r="BB360" i="1"/>
  <c r="BB361" i="1"/>
  <c r="BB362" i="1"/>
  <c r="BB363" i="1"/>
  <c r="BB364" i="1"/>
  <c r="BB365" i="1"/>
  <c r="BB366" i="1"/>
  <c r="BB367" i="1"/>
  <c r="BB372" i="1"/>
  <c r="BB373" i="1"/>
  <c r="BB374" i="1"/>
  <c r="BB375" i="1"/>
  <c r="BB376" i="1"/>
  <c r="BB377" i="1"/>
  <c r="BB378" i="1"/>
  <c r="BB379" i="1"/>
  <c r="BB380" i="1"/>
  <c r="BB381" i="1"/>
  <c r="BB382" i="1"/>
  <c r="BB383" i="1"/>
  <c r="BB384" i="1"/>
  <c r="BB385" i="1"/>
  <c r="BB386" i="1"/>
  <c r="BB387" i="1"/>
  <c r="BB388" i="1"/>
  <c r="BB389" i="1"/>
  <c r="BB390" i="1"/>
  <c r="BB391" i="1"/>
  <c r="BB393" i="1"/>
  <c r="BB394" i="1"/>
  <c r="BB395" i="1"/>
  <c r="BB396" i="1"/>
  <c r="BB397" i="1"/>
  <c r="BB398" i="1"/>
  <c r="BB399" i="1"/>
  <c r="BB400" i="1"/>
  <c r="BB401" i="1"/>
  <c r="BB402" i="1"/>
  <c r="BB403" i="1"/>
  <c r="BB404" i="1"/>
  <c r="BB405" i="1"/>
  <c r="BB406" i="1"/>
  <c r="BB407" i="1"/>
  <c r="BB408" i="1"/>
  <c r="BB409" i="1"/>
  <c r="BB410" i="1"/>
  <c r="BB411" i="1"/>
  <c r="BB412" i="1"/>
  <c r="BB413" i="1"/>
  <c r="BB414" i="1"/>
  <c r="BB415" i="1"/>
  <c r="BB416" i="1"/>
  <c r="BB417" i="1"/>
  <c r="BB418" i="1"/>
  <c r="BB419" i="1"/>
  <c r="BB420" i="1"/>
  <c r="BB421" i="1"/>
  <c r="BB422" i="1"/>
  <c r="BB423" i="1"/>
  <c r="BB4" i="1"/>
  <c r="AZ5" i="1"/>
  <c r="AZ6" i="1"/>
  <c r="AZ7" i="1"/>
  <c r="AZ8" i="1"/>
  <c r="AZ9" i="1"/>
  <c r="AZ10" i="1"/>
  <c r="AZ11" i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Z34" i="1"/>
  <c r="AZ35" i="1"/>
  <c r="AZ36" i="1"/>
  <c r="AZ37" i="1"/>
  <c r="AZ38" i="1"/>
  <c r="AZ39" i="1"/>
  <c r="AZ40" i="1"/>
  <c r="AZ41" i="1"/>
  <c r="AZ42" i="1"/>
  <c r="AZ43" i="1"/>
  <c r="AZ44" i="1"/>
  <c r="AZ45" i="1"/>
  <c r="AZ46" i="1"/>
  <c r="AZ47" i="1"/>
  <c r="AZ48" i="1"/>
  <c r="AZ49" i="1"/>
  <c r="AZ50" i="1"/>
  <c r="AZ51" i="1"/>
  <c r="AZ52" i="1"/>
  <c r="AZ53" i="1"/>
  <c r="AZ54" i="1"/>
  <c r="AZ55" i="1"/>
  <c r="AZ56" i="1"/>
  <c r="AZ64" i="1"/>
  <c r="AZ65" i="1"/>
  <c r="AZ66" i="1"/>
  <c r="AZ67" i="1"/>
  <c r="AZ68" i="1"/>
  <c r="AZ69" i="1"/>
  <c r="AZ70" i="1"/>
  <c r="AZ71" i="1"/>
  <c r="AZ72" i="1"/>
  <c r="AZ73" i="1"/>
  <c r="AZ74" i="1"/>
  <c r="AZ75" i="1"/>
  <c r="AZ86" i="1"/>
  <c r="AZ87" i="1"/>
  <c r="AZ88" i="1"/>
  <c r="AZ89" i="1"/>
  <c r="AZ90" i="1"/>
  <c r="AZ91" i="1"/>
  <c r="AZ92" i="1"/>
  <c r="AZ93" i="1"/>
  <c r="AZ107" i="1"/>
  <c r="AZ108" i="1"/>
  <c r="AZ109" i="1"/>
  <c r="AZ110" i="1"/>
  <c r="AZ111" i="1"/>
  <c r="AZ112" i="1"/>
  <c r="AZ126" i="1"/>
  <c r="AZ127" i="1"/>
  <c r="AZ128" i="1"/>
  <c r="AZ129" i="1"/>
  <c r="AZ130" i="1"/>
  <c r="AZ131" i="1"/>
  <c r="AZ132" i="1"/>
  <c r="AZ133" i="1"/>
  <c r="AZ134" i="1"/>
  <c r="AZ140" i="1"/>
  <c r="AZ141" i="1"/>
  <c r="AZ143" i="1"/>
  <c r="AZ144" i="1"/>
  <c r="AZ145" i="1"/>
  <c r="AZ146" i="1"/>
  <c r="AZ147" i="1"/>
  <c r="AZ148" i="1"/>
  <c r="AZ149" i="1"/>
  <c r="AZ150" i="1"/>
  <c r="AZ151" i="1"/>
  <c r="AZ152" i="1"/>
  <c r="AZ153" i="1"/>
  <c r="AZ154" i="1"/>
  <c r="AZ155" i="1"/>
  <c r="AZ161" i="1"/>
  <c r="AZ162" i="1"/>
  <c r="AZ163" i="1"/>
  <c r="AZ164" i="1"/>
  <c r="AZ165" i="1"/>
  <c r="AZ166" i="1"/>
  <c r="AZ167" i="1"/>
  <c r="AZ168" i="1"/>
  <c r="AZ169" i="1"/>
  <c r="AZ170" i="1"/>
  <c r="AZ171" i="1"/>
  <c r="AZ172" i="1"/>
  <c r="AZ173" i="1"/>
  <c r="AZ174" i="1"/>
  <c r="AZ175" i="1"/>
  <c r="AZ176" i="1"/>
  <c r="AZ177" i="1"/>
  <c r="AZ182" i="1"/>
  <c r="AZ183" i="1"/>
  <c r="AZ184" i="1"/>
  <c r="AZ185" i="1"/>
  <c r="AZ186" i="1"/>
  <c r="AZ187" i="1"/>
  <c r="AZ188" i="1"/>
  <c r="AZ189" i="1"/>
  <c r="AZ190" i="1"/>
  <c r="AZ191" i="1"/>
  <c r="AZ192" i="1"/>
  <c r="AZ193" i="1"/>
  <c r="AZ194" i="1"/>
  <c r="AZ195" i="1"/>
  <c r="AZ196" i="1"/>
  <c r="AZ197" i="1"/>
  <c r="AZ198" i="1"/>
  <c r="AZ203" i="1"/>
  <c r="AZ204" i="1"/>
  <c r="AZ205" i="1"/>
  <c r="AZ206" i="1"/>
  <c r="AZ207" i="1"/>
  <c r="AZ208" i="1"/>
  <c r="AZ209" i="1"/>
  <c r="AZ210" i="1"/>
  <c r="AZ211" i="1"/>
  <c r="AZ212" i="1"/>
  <c r="AZ213" i="1"/>
  <c r="AZ214" i="1"/>
  <c r="AZ215" i="1"/>
  <c r="AZ216" i="1"/>
  <c r="AZ217" i="1"/>
  <c r="AZ218" i="1"/>
  <c r="AZ224" i="1"/>
  <c r="AZ225" i="1"/>
  <c r="AZ226" i="1"/>
  <c r="AZ227" i="1"/>
  <c r="AZ228" i="1"/>
  <c r="AZ229" i="1"/>
  <c r="AZ230" i="1"/>
  <c r="AZ231" i="1"/>
  <c r="AZ232" i="1"/>
  <c r="AZ233" i="1"/>
  <c r="AZ234" i="1"/>
  <c r="AZ235" i="1"/>
  <c r="AZ236" i="1"/>
  <c r="AZ237" i="1"/>
  <c r="AZ238" i="1"/>
  <c r="AZ239" i="1"/>
  <c r="AZ245" i="1"/>
  <c r="AZ246" i="1"/>
  <c r="AZ247" i="1"/>
  <c r="AZ248" i="1"/>
  <c r="AZ249" i="1"/>
  <c r="AZ250" i="1"/>
  <c r="AZ251" i="1"/>
  <c r="AZ252" i="1"/>
  <c r="AZ253" i="1"/>
  <c r="AZ254" i="1"/>
  <c r="AZ255" i="1"/>
  <c r="AZ256" i="1"/>
  <c r="AZ257" i="1"/>
  <c r="AZ258" i="1"/>
  <c r="AZ259" i="1"/>
  <c r="AZ260" i="1"/>
  <c r="AZ266" i="1"/>
  <c r="AZ267" i="1"/>
  <c r="AZ268" i="1"/>
  <c r="AZ269" i="1"/>
  <c r="AZ270" i="1"/>
  <c r="AZ271" i="1"/>
  <c r="AZ272" i="1"/>
  <c r="AZ273" i="1"/>
  <c r="AZ274" i="1"/>
  <c r="AZ275" i="1"/>
  <c r="AZ276" i="1"/>
  <c r="AZ277" i="1"/>
  <c r="AZ278" i="1"/>
  <c r="AZ279" i="1"/>
  <c r="AZ280" i="1"/>
  <c r="AZ281" i="1"/>
  <c r="AZ282" i="1"/>
  <c r="AZ288" i="1"/>
  <c r="AZ289" i="1"/>
  <c r="AZ290" i="1"/>
  <c r="AZ291" i="1"/>
  <c r="AZ292" i="1"/>
  <c r="AZ293" i="1"/>
  <c r="AZ294" i="1"/>
  <c r="AZ295" i="1"/>
  <c r="AZ296" i="1"/>
  <c r="AZ297" i="1"/>
  <c r="AZ298" i="1"/>
  <c r="AZ299" i="1"/>
  <c r="AZ300" i="1"/>
  <c r="AZ301" i="1"/>
  <c r="AZ302" i="1"/>
  <c r="AZ303" i="1"/>
  <c r="AZ309" i="1"/>
  <c r="AZ310" i="1"/>
  <c r="AZ311" i="1"/>
  <c r="AZ312" i="1"/>
  <c r="AZ313" i="1"/>
  <c r="AZ314" i="1"/>
  <c r="AZ315" i="1"/>
  <c r="AZ316" i="1"/>
  <c r="AZ317" i="1"/>
  <c r="AZ318" i="1"/>
  <c r="AZ319" i="1"/>
  <c r="AZ320" i="1"/>
  <c r="AZ321" i="1"/>
  <c r="AZ322" i="1"/>
  <c r="AZ323" i="1"/>
  <c r="AZ324" i="1"/>
  <c r="AZ325" i="1"/>
  <c r="AZ330" i="1"/>
  <c r="AZ331" i="1"/>
  <c r="AZ332" i="1"/>
  <c r="AZ333" i="1"/>
  <c r="AZ334" i="1"/>
  <c r="AZ335" i="1"/>
  <c r="AZ336" i="1"/>
  <c r="AZ337" i="1"/>
  <c r="AZ338" i="1"/>
  <c r="AZ339" i="1"/>
  <c r="AZ340" i="1"/>
  <c r="AZ341" i="1"/>
  <c r="AZ342" i="1"/>
  <c r="AZ343" i="1"/>
  <c r="AZ344" i="1"/>
  <c r="AZ345" i="1"/>
  <c r="AZ346" i="1"/>
  <c r="AZ351" i="1"/>
  <c r="AZ352" i="1"/>
  <c r="AZ353" i="1"/>
  <c r="AZ354" i="1"/>
  <c r="AZ355" i="1"/>
  <c r="AZ356" i="1"/>
  <c r="AZ357" i="1"/>
  <c r="AZ358" i="1"/>
  <c r="AZ359" i="1"/>
  <c r="AZ360" i="1"/>
  <c r="AZ361" i="1"/>
  <c r="AZ362" i="1"/>
  <c r="AZ363" i="1"/>
  <c r="AZ364" i="1"/>
  <c r="AZ365" i="1"/>
  <c r="AZ366" i="1"/>
  <c r="AZ367" i="1"/>
  <c r="AZ372" i="1"/>
  <c r="AZ373" i="1"/>
  <c r="AZ374" i="1"/>
  <c r="AZ375" i="1"/>
  <c r="AZ376" i="1"/>
  <c r="AZ377" i="1"/>
  <c r="AZ378" i="1"/>
  <c r="AZ379" i="1"/>
  <c r="AZ380" i="1"/>
  <c r="AZ381" i="1"/>
  <c r="AZ382" i="1"/>
  <c r="AZ383" i="1"/>
  <c r="AZ384" i="1"/>
  <c r="AZ385" i="1"/>
  <c r="AZ386" i="1"/>
  <c r="AZ387" i="1"/>
  <c r="AZ388" i="1"/>
  <c r="AZ389" i="1"/>
  <c r="AZ390" i="1"/>
  <c r="AZ391" i="1"/>
  <c r="AZ393" i="1"/>
  <c r="AZ394" i="1"/>
  <c r="AZ395" i="1"/>
  <c r="AZ396" i="1"/>
  <c r="AZ397" i="1"/>
  <c r="AZ398" i="1"/>
  <c r="AZ399" i="1"/>
  <c r="AZ400" i="1"/>
  <c r="AZ401" i="1"/>
  <c r="AZ402" i="1"/>
  <c r="AZ403" i="1"/>
  <c r="AZ404" i="1"/>
  <c r="AZ405" i="1"/>
  <c r="AZ406" i="1"/>
  <c r="AZ407" i="1"/>
  <c r="AZ408" i="1"/>
  <c r="AZ409" i="1"/>
  <c r="AZ410" i="1"/>
  <c r="AZ411" i="1"/>
  <c r="AZ412" i="1"/>
  <c r="AZ413" i="1"/>
  <c r="AZ414" i="1"/>
  <c r="AZ415" i="1"/>
  <c r="AZ416" i="1"/>
  <c r="AZ417" i="1"/>
  <c r="AZ418" i="1"/>
  <c r="AZ419" i="1"/>
  <c r="AZ420" i="1"/>
  <c r="AZ421" i="1"/>
  <c r="AZ422" i="1"/>
  <c r="AZ423" i="1"/>
  <c r="AZ4" i="1"/>
  <c r="AY5" i="1"/>
  <c r="AY6" i="1"/>
  <c r="AY7" i="1"/>
  <c r="AY8" i="1"/>
  <c r="AY9" i="1"/>
  <c r="AY10" i="1"/>
  <c r="AY11" i="1"/>
  <c r="AY12" i="1"/>
  <c r="AY13" i="1"/>
  <c r="AY14" i="1"/>
  <c r="AY15" i="1"/>
  <c r="AY16" i="1"/>
  <c r="AY17" i="1"/>
  <c r="AY18" i="1"/>
  <c r="AY19" i="1"/>
  <c r="AY20" i="1"/>
  <c r="AY21" i="1"/>
  <c r="AY22" i="1"/>
  <c r="AY23" i="1"/>
  <c r="AY24" i="1"/>
  <c r="AY25" i="1"/>
  <c r="AY26" i="1"/>
  <c r="AY27" i="1"/>
  <c r="AY28" i="1"/>
  <c r="AY29" i="1"/>
  <c r="AY30" i="1"/>
  <c r="AY31" i="1"/>
  <c r="AY32" i="1"/>
  <c r="AY33" i="1"/>
  <c r="AY34" i="1"/>
  <c r="AY35" i="1"/>
  <c r="AY36" i="1"/>
  <c r="AY37" i="1"/>
  <c r="AY38" i="1"/>
  <c r="AY39" i="1"/>
  <c r="AY40" i="1"/>
  <c r="AY41" i="1"/>
  <c r="AY42" i="1"/>
  <c r="AY43" i="1"/>
  <c r="AY44" i="1"/>
  <c r="AY45" i="1"/>
  <c r="AY46" i="1"/>
  <c r="AY47" i="1"/>
  <c r="AY48" i="1"/>
  <c r="AY49" i="1"/>
  <c r="AY50" i="1"/>
  <c r="AY51" i="1"/>
  <c r="AY52" i="1"/>
  <c r="AY53" i="1"/>
  <c r="AY54" i="1"/>
  <c r="AY55" i="1"/>
  <c r="AY56" i="1"/>
  <c r="AY64" i="1"/>
  <c r="AY65" i="1"/>
  <c r="AY66" i="1"/>
  <c r="AY67" i="1"/>
  <c r="AY68" i="1"/>
  <c r="AY69" i="1"/>
  <c r="AY70" i="1"/>
  <c r="AY71" i="1"/>
  <c r="AY72" i="1"/>
  <c r="AY73" i="1"/>
  <c r="AY74" i="1"/>
  <c r="AY75" i="1"/>
  <c r="AY86" i="1"/>
  <c r="AY87" i="1"/>
  <c r="AY88" i="1"/>
  <c r="AY89" i="1"/>
  <c r="AY90" i="1"/>
  <c r="AY91" i="1"/>
  <c r="AY92" i="1"/>
  <c r="AY93" i="1"/>
  <c r="AY107" i="1"/>
  <c r="AY108" i="1"/>
  <c r="AY109" i="1"/>
  <c r="AY110" i="1"/>
  <c r="AY111" i="1"/>
  <c r="AY112" i="1"/>
  <c r="AY126" i="1"/>
  <c r="AY127" i="1"/>
  <c r="AY128" i="1"/>
  <c r="AY129" i="1"/>
  <c r="AY130" i="1"/>
  <c r="AY131" i="1"/>
  <c r="AY132" i="1"/>
  <c r="AY133" i="1"/>
  <c r="AY134" i="1"/>
  <c r="AY140" i="1"/>
  <c r="AY141" i="1"/>
  <c r="AY143" i="1"/>
  <c r="AY144" i="1"/>
  <c r="AY145" i="1"/>
  <c r="AY146" i="1"/>
  <c r="AY147" i="1"/>
  <c r="AY148" i="1"/>
  <c r="AY149" i="1"/>
  <c r="AY150" i="1"/>
  <c r="AY151" i="1"/>
  <c r="AY152" i="1"/>
  <c r="AY153" i="1"/>
  <c r="AY154" i="1"/>
  <c r="AY155" i="1"/>
  <c r="AY161" i="1"/>
  <c r="AY162" i="1"/>
  <c r="AY163" i="1"/>
  <c r="AY164" i="1"/>
  <c r="AY165" i="1"/>
  <c r="AY166" i="1"/>
  <c r="AY167" i="1"/>
  <c r="AY168" i="1"/>
  <c r="AY169" i="1"/>
  <c r="AY170" i="1"/>
  <c r="AY171" i="1"/>
  <c r="AY172" i="1"/>
  <c r="AY173" i="1"/>
  <c r="AY174" i="1"/>
  <c r="AY175" i="1"/>
  <c r="AY176" i="1"/>
  <c r="AY177" i="1"/>
  <c r="AY182" i="1"/>
  <c r="AY183" i="1"/>
  <c r="AY184" i="1"/>
  <c r="AY185" i="1"/>
  <c r="AY186" i="1"/>
  <c r="AY187" i="1"/>
  <c r="AY188" i="1"/>
  <c r="AY189" i="1"/>
  <c r="AY190" i="1"/>
  <c r="AY191" i="1"/>
  <c r="AY192" i="1"/>
  <c r="AY193" i="1"/>
  <c r="AY194" i="1"/>
  <c r="AY195" i="1"/>
  <c r="AY196" i="1"/>
  <c r="AY197" i="1"/>
  <c r="AY198" i="1"/>
  <c r="AY203" i="1"/>
  <c r="AY204" i="1"/>
  <c r="AY205" i="1"/>
  <c r="AY206" i="1"/>
  <c r="AY207" i="1"/>
  <c r="AY208" i="1"/>
  <c r="AY209" i="1"/>
  <c r="AY210" i="1"/>
  <c r="AY211" i="1"/>
  <c r="AY212" i="1"/>
  <c r="AY213" i="1"/>
  <c r="AY214" i="1"/>
  <c r="AY215" i="1"/>
  <c r="AY216" i="1"/>
  <c r="AY217" i="1"/>
  <c r="AY218" i="1"/>
  <c r="AY224" i="1"/>
  <c r="AY225" i="1"/>
  <c r="AY226" i="1"/>
  <c r="AY227" i="1"/>
  <c r="AY228" i="1"/>
  <c r="AY229" i="1"/>
  <c r="AY230" i="1"/>
  <c r="AY231" i="1"/>
  <c r="AY232" i="1"/>
  <c r="AY233" i="1"/>
  <c r="AY234" i="1"/>
  <c r="AY235" i="1"/>
  <c r="AY236" i="1"/>
  <c r="AY237" i="1"/>
  <c r="AY238" i="1"/>
  <c r="AY239" i="1"/>
  <c r="AY245" i="1"/>
  <c r="AY246" i="1"/>
  <c r="AY247" i="1"/>
  <c r="AY248" i="1"/>
  <c r="AY249" i="1"/>
  <c r="AY250" i="1"/>
  <c r="AY251" i="1"/>
  <c r="AY252" i="1"/>
  <c r="AY253" i="1"/>
  <c r="AY254" i="1"/>
  <c r="AY255" i="1"/>
  <c r="AY256" i="1"/>
  <c r="AY257" i="1"/>
  <c r="AY258" i="1"/>
  <c r="AY259" i="1"/>
  <c r="AY260" i="1"/>
  <c r="AY266" i="1"/>
  <c r="AY267" i="1"/>
  <c r="AY268" i="1"/>
  <c r="AY269" i="1"/>
  <c r="AY270" i="1"/>
  <c r="AY271" i="1"/>
  <c r="AY272" i="1"/>
  <c r="AY273" i="1"/>
  <c r="AY274" i="1"/>
  <c r="AY275" i="1"/>
  <c r="AY276" i="1"/>
  <c r="AY277" i="1"/>
  <c r="AY278" i="1"/>
  <c r="AY279" i="1"/>
  <c r="AY280" i="1"/>
  <c r="AY281" i="1"/>
  <c r="AY282" i="1"/>
  <c r="AY288" i="1"/>
  <c r="AY289" i="1"/>
  <c r="AY290" i="1"/>
  <c r="AY291" i="1"/>
  <c r="AY292" i="1"/>
  <c r="AY293" i="1"/>
  <c r="AY294" i="1"/>
  <c r="AY295" i="1"/>
  <c r="AY296" i="1"/>
  <c r="AY297" i="1"/>
  <c r="AY298" i="1"/>
  <c r="AY299" i="1"/>
  <c r="AY300" i="1"/>
  <c r="AY301" i="1"/>
  <c r="AY302" i="1"/>
  <c r="AY303" i="1"/>
  <c r="AY309" i="1"/>
  <c r="AY310" i="1"/>
  <c r="AY311" i="1"/>
  <c r="AY312" i="1"/>
  <c r="AY313" i="1"/>
  <c r="AY314" i="1"/>
  <c r="AY315" i="1"/>
  <c r="AY316" i="1"/>
  <c r="AY317" i="1"/>
  <c r="AY318" i="1"/>
  <c r="AY319" i="1"/>
  <c r="AY320" i="1"/>
  <c r="AY321" i="1"/>
  <c r="AY322" i="1"/>
  <c r="AY323" i="1"/>
  <c r="AY324" i="1"/>
  <c r="AY325" i="1"/>
  <c r="AY330" i="1"/>
  <c r="AY331" i="1"/>
  <c r="AY332" i="1"/>
  <c r="AY333" i="1"/>
  <c r="AY334" i="1"/>
  <c r="AY335" i="1"/>
  <c r="AY336" i="1"/>
  <c r="AY337" i="1"/>
  <c r="AY338" i="1"/>
  <c r="AY339" i="1"/>
  <c r="AY340" i="1"/>
  <c r="AY341" i="1"/>
  <c r="AY342" i="1"/>
  <c r="AY343" i="1"/>
  <c r="AY344" i="1"/>
  <c r="AY345" i="1"/>
  <c r="AY346" i="1"/>
  <c r="AY351" i="1"/>
  <c r="AY352" i="1"/>
  <c r="AY353" i="1"/>
  <c r="AY354" i="1"/>
  <c r="AY355" i="1"/>
  <c r="AY356" i="1"/>
  <c r="AY357" i="1"/>
  <c r="AY358" i="1"/>
  <c r="AY359" i="1"/>
  <c r="AY360" i="1"/>
  <c r="AY361" i="1"/>
  <c r="AY362" i="1"/>
  <c r="AY363" i="1"/>
  <c r="AY364" i="1"/>
  <c r="AY365" i="1"/>
  <c r="AY366" i="1"/>
  <c r="AY367" i="1"/>
  <c r="AY372" i="1"/>
  <c r="AY373" i="1"/>
  <c r="AY374" i="1"/>
  <c r="AY375" i="1"/>
  <c r="AY376" i="1"/>
  <c r="AY377" i="1"/>
  <c r="AY378" i="1"/>
  <c r="AY379" i="1"/>
  <c r="AY380" i="1"/>
  <c r="AY381" i="1"/>
  <c r="AY382" i="1"/>
  <c r="AY383" i="1"/>
  <c r="AY384" i="1"/>
  <c r="AY385" i="1"/>
  <c r="AY386" i="1"/>
  <c r="AY387" i="1"/>
  <c r="AY388" i="1"/>
  <c r="AY389" i="1"/>
  <c r="AY390" i="1"/>
  <c r="AY391" i="1"/>
  <c r="AY393" i="1"/>
  <c r="AY394" i="1"/>
  <c r="AY395" i="1"/>
  <c r="AY396" i="1"/>
  <c r="AY397" i="1"/>
  <c r="AY398" i="1"/>
  <c r="AY399" i="1"/>
  <c r="AY400" i="1"/>
  <c r="AY401" i="1"/>
  <c r="AY402" i="1"/>
  <c r="AY403" i="1"/>
  <c r="AY404" i="1"/>
  <c r="AY405" i="1"/>
  <c r="AY406" i="1"/>
  <c r="AY407" i="1"/>
  <c r="AY408" i="1"/>
  <c r="AY409" i="1"/>
  <c r="AY410" i="1"/>
  <c r="AY411" i="1"/>
  <c r="AY412" i="1"/>
  <c r="AY413" i="1"/>
  <c r="AY414" i="1"/>
  <c r="AY415" i="1"/>
  <c r="AY416" i="1"/>
  <c r="AY417" i="1"/>
  <c r="AY418" i="1"/>
  <c r="AY419" i="1"/>
  <c r="AY420" i="1"/>
  <c r="AY421" i="1"/>
  <c r="AY422" i="1"/>
  <c r="AY423" i="1"/>
  <c r="AY4" i="1"/>
  <c r="AX5" i="1"/>
  <c r="AX6" i="1"/>
  <c r="AX7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41" i="1"/>
  <c r="AX42" i="1"/>
  <c r="AX43" i="1"/>
  <c r="AX44" i="1"/>
  <c r="AX45" i="1"/>
  <c r="AX46" i="1"/>
  <c r="AX47" i="1"/>
  <c r="AX48" i="1"/>
  <c r="AX49" i="1"/>
  <c r="AX50" i="1"/>
  <c r="AX51" i="1"/>
  <c r="AX52" i="1"/>
  <c r="AX53" i="1"/>
  <c r="AX54" i="1"/>
  <c r="AX55" i="1"/>
  <c r="AX56" i="1"/>
  <c r="AX64" i="1"/>
  <c r="AX65" i="1"/>
  <c r="AX66" i="1"/>
  <c r="AX67" i="1"/>
  <c r="AX68" i="1"/>
  <c r="AX69" i="1"/>
  <c r="AX70" i="1"/>
  <c r="AX71" i="1"/>
  <c r="AX72" i="1"/>
  <c r="AX73" i="1"/>
  <c r="AX74" i="1"/>
  <c r="AX75" i="1"/>
  <c r="AX86" i="1"/>
  <c r="AX87" i="1"/>
  <c r="AX88" i="1"/>
  <c r="AX89" i="1"/>
  <c r="AX90" i="1"/>
  <c r="AX91" i="1"/>
  <c r="AX92" i="1"/>
  <c r="AX93" i="1"/>
  <c r="AX107" i="1"/>
  <c r="AX108" i="1"/>
  <c r="AX109" i="1"/>
  <c r="AX110" i="1"/>
  <c r="AX111" i="1"/>
  <c r="AX112" i="1"/>
  <c r="AX126" i="1"/>
  <c r="AX127" i="1"/>
  <c r="AX128" i="1"/>
  <c r="AX129" i="1"/>
  <c r="AX130" i="1"/>
  <c r="AX131" i="1"/>
  <c r="AX132" i="1"/>
  <c r="AX133" i="1"/>
  <c r="AX134" i="1"/>
  <c r="AX140" i="1"/>
  <c r="AX141" i="1"/>
  <c r="AX143" i="1"/>
  <c r="AX144" i="1"/>
  <c r="AX145" i="1"/>
  <c r="AX146" i="1"/>
  <c r="AX147" i="1"/>
  <c r="AX148" i="1"/>
  <c r="AX149" i="1"/>
  <c r="AX150" i="1"/>
  <c r="AX151" i="1"/>
  <c r="AX152" i="1"/>
  <c r="AX153" i="1"/>
  <c r="AX154" i="1"/>
  <c r="AX155" i="1"/>
  <c r="AX161" i="1"/>
  <c r="AX162" i="1"/>
  <c r="AX163" i="1"/>
  <c r="AX164" i="1"/>
  <c r="AX165" i="1"/>
  <c r="AX166" i="1"/>
  <c r="AX167" i="1"/>
  <c r="AX168" i="1"/>
  <c r="AX169" i="1"/>
  <c r="AX170" i="1"/>
  <c r="AX171" i="1"/>
  <c r="AX172" i="1"/>
  <c r="AX173" i="1"/>
  <c r="AX174" i="1"/>
  <c r="AX175" i="1"/>
  <c r="AX176" i="1"/>
  <c r="AX177" i="1"/>
  <c r="AX182" i="1"/>
  <c r="AX183" i="1"/>
  <c r="AX184" i="1"/>
  <c r="AX185" i="1"/>
  <c r="AX186" i="1"/>
  <c r="AX187" i="1"/>
  <c r="AX188" i="1"/>
  <c r="AX189" i="1"/>
  <c r="AX190" i="1"/>
  <c r="AX191" i="1"/>
  <c r="AX192" i="1"/>
  <c r="AX193" i="1"/>
  <c r="AX194" i="1"/>
  <c r="AX195" i="1"/>
  <c r="AX196" i="1"/>
  <c r="AX197" i="1"/>
  <c r="AX198" i="1"/>
  <c r="AX203" i="1"/>
  <c r="AX204" i="1"/>
  <c r="AX205" i="1"/>
  <c r="AX206" i="1"/>
  <c r="AX207" i="1"/>
  <c r="AX208" i="1"/>
  <c r="AX209" i="1"/>
  <c r="AX210" i="1"/>
  <c r="AX211" i="1"/>
  <c r="AX212" i="1"/>
  <c r="AX213" i="1"/>
  <c r="AX214" i="1"/>
  <c r="AX215" i="1"/>
  <c r="AX216" i="1"/>
  <c r="AX217" i="1"/>
  <c r="AX218" i="1"/>
  <c r="AX224" i="1"/>
  <c r="AX225" i="1"/>
  <c r="AX226" i="1"/>
  <c r="AX227" i="1"/>
  <c r="AX228" i="1"/>
  <c r="AX229" i="1"/>
  <c r="AX230" i="1"/>
  <c r="AX231" i="1"/>
  <c r="AX232" i="1"/>
  <c r="AX233" i="1"/>
  <c r="AX234" i="1"/>
  <c r="AX235" i="1"/>
  <c r="AX236" i="1"/>
  <c r="AX237" i="1"/>
  <c r="AX238" i="1"/>
  <c r="AX239" i="1"/>
  <c r="AX245" i="1"/>
  <c r="AX246" i="1"/>
  <c r="AX247" i="1"/>
  <c r="AX248" i="1"/>
  <c r="AX249" i="1"/>
  <c r="AX250" i="1"/>
  <c r="AX251" i="1"/>
  <c r="AX252" i="1"/>
  <c r="AX253" i="1"/>
  <c r="AX254" i="1"/>
  <c r="AX255" i="1"/>
  <c r="AX256" i="1"/>
  <c r="AX257" i="1"/>
  <c r="AX258" i="1"/>
  <c r="AX259" i="1"/>
  <c r="AX260" i="1"/>
  <c r="AX266" i="1"/>
  <c r="AX267" i="1"/>
  <c r="AX268" i="1"/>
  <c r="AX269" i="1"/>
  <c r="AX270" i="1"/>
  <c r="AX271" i="1"/>
  <c r="AX272" i="1"/>
  <c r="AX273" i="1"/>
  <c r="AX274" i="1"/>
  <c r="AX275" i="1"/>
  <c r="AX276" i="1"/>
  <c r="AX277" i="1"/>
  <c r="AX278" i="1"/>
  <c r="AX279" i="1"/>
  <c r="AX280" i="1"/>
  <c r="AX281" i="1"/>
  <c r="AX282" i="1"/>
  <c r="AX288" i="1"/>
  <c r="AX289" i="1"/>
  <c r="AX290" i="1"/>
  <c r="AX291" i="1"/>
  <c r="AX292" i="1"/>
  <c r="AX293" i="1"/>
  <c r="AX294" i="1"/>
  <c r="AX295" i="1"/>
  <c r="AX296" i="1"/>
  <c r="AX297" i="1"/>
  <c r="AX298" i="1"/>
  <c r="AX299" i="1"/>
  <c r="AX300" i="1"/>
  <c r="AX301" i="1"/>
  <c r="AX302" i="1"/>
  <c r="AX303" i="1"/>
  <c r="AX309" i="1"/>
  <c r="AX310" i="1"/>
  <c r="AX311" i="1"/>
  <c r="AX312" i="1"/>
  <c r="AX313" i="1"/>
  <c r="AX314" i="1"/>
  <c r="AX315" i="1"/>
  <c r="AX316" i="1"/>
  <c r="AX317" i="1"/>
  <c r="AX318" i="1"/>
  <c r="AX319" i="1"/>
  <c r="AX320" i="1"/>
  <c r="AX321" i="1"/>
  <c r="AX322" i="1"/>
  <c r="AX323" i="1"/>
  <c r="AX324" i="1"/>
  <c r="AX325" i="1"/>
  <c r="AX330" i="1"/>
  <c r="AX331" i="1"/>
  <c r="AX332" i="1"/>
  <c r="AX333" i="1"/>
  <c r="AX334" i="1"/>
  <c r="AX335" i="1"/>
  <c r="AX336" i="1"/>
  <c r="AX337" i="1"/>
  <c r="AX338" i="1"/>
  <c r="AX339" i="1"/>
  <c r="AX340" i="1"/>
  <c r="AX341" i="1"/>
  <c r="AX342" i="1"/>
  <c r="AX343" i="1"/>
  <c r="AX344" i="1"/>
  <c r="AX345" i="1"/>
  <c r="AX346" i="1"/>
  <c r="AX351" i="1"/>
  <c r="AX352" i="1"/>
  <c r="AX353" i="1"/>
  <c r="AX354" i="1"/>
  <c r="AX355" i="1"/>
  <c r="AX356" i="1"/>
  <c r="AX357" i="1"/>
  <c r="AX358" i="1"/>
  <c r="AX359" i="1"/>
  <c r="AX360" i="1"/>
  <c r="AX361" i="1"/>
  <c r="AX362" i="1"/>
  <c r="AX363" i="1"/>
  <c r="AX364" i="1"/>
  <c r="AX365" i="1"/>
  <c r="AX366" i="1"/>
  <c r="AX367" i="1"/>
  <c r="AX372" i="1"/>
  <c r="AX373" i="1"/>
  <c r="AX374" i="1"/>
  <c r="AX375" i="1"/>
  <c r="AX376" i="1"/>
  <c r="AX377" i="1"/>
  <c r="AX378" i="1"/>
  <c r="AX379" i="1"/>
  <c r="AX380" i="1"/>
  <c r="AX381" i="1"/>
  <c r="AX382" i="1"/>
  <c r="AX383" i="1"/>
  <c r="AX384" i="1"/>
  <c r="AX385" i="1"/>
  <c r="AX386" i="1"/>
  <c r="AX387" i="1"/>
  <c r="AX388" i="1"/>
  <c r="AX389" i="1"/>
  <c r="AX390" i="1"/>
  <c r="AX391" i="1"/>
  <c r="AX393" i="1"/>
  <c r="AX394" i="1"/>
  <c r="AX395" i="1"/>
  <c r="AX396" i="1"/>
  <c r="AX397" i="1"/>
  <c r="AX398" i="1"/>
  <c r="AX399" i="1"/>
  <c r="AX400" i="1"/>
  <c r="AX401" i="1"/>
  <c r="AX402" i="1"/>
  <c r="AX403" i="1"/>
  <c r="AX404" i="1"/>
  <c r="AX405" i="1"/>
  <c r="AX406" i="1"/>
  <c r="AX407" i="1"/>
  <c r="AX408" i="1"/>
  <c r="AX409" i="1"/>
  <c r="AX410" i="1"/>
  <c r="AX411" i="1"/>
  <c r="AX412" i="1"/>
  <c r="AX413" i="1"/>
  <c r="AX414" i="1"/>
  <c r="AX415" i="1"/>
  <c r="AX416" i="1"/>
  <c r="AX417" i="1"/>
  <c r="AX418" i="1"/>
  <c r="AX419" i="1"/>
  <c r="AX420" i="1"/>
  <c r="AX421" i="1"/>
  <c r="AX422" i="1"/>
  <c r="AX423" i="1"/>
  <c r="AX4" i="1"/>
  <c r="AU5" i="1"/>
  <c r="AU6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U53" i="1"/>
  <c r="AU54" i="1"/>
  <c r="AU55" i="1"/>
  <c r="AU56" i="1"/>
  <c r="AU64" i="1"/>
  <c r="AU65" i="1"/>
  <c r="AU66" i="1"/>
  <c r="AU67" i="1"/>
  <c r="AU68" i="1"/>
  <c r="AU69" i="1"/>
  <c r="AU70" i="1"/>
  <c r="AU71" i="1"/>
  <c r="AU72" i="1"/>
  <c r="AU73" i="1"/>
  <c r="AU74" i="1"/>
  <c r="AU75" i="1"/>
  <c r="AU86" i="1"/>
  <c r="AU87" i="1"/>
  <c r="AU88" i="1"/>
  <c r="AU89" i="1"/>
  <c r="AU90" i="1"/>
  <c r="AU91" i="1"/>
  <c r="AU92" i="1"/>
  <c r="AU93" i="1"/>
  <c r="AU107" i="1"/>
  <c r="AU108" i="1"/>
  <c r="AU109" i="1"/>
  <c r="AU110" i="1"/>
  <c r="AU111" i="1"/>
  <c r="AU112" i="1"/>
  <c r="AU126" i="1"/>
  <c r="AU127" i="1"/>
  <c r="AU128" i="1"/>
  <c r="AU129" i="1"/>
  <c r="AU130" i="1"/>
  <c r="AU131" i="1"/>
  <c r="AU132" i="1"/>
  <c r="AU133" i="1"/>
  <c r="AU134" i="1"/>
  <c r="AU140" i="1"/>
  <c r="AU141" i="1"/>
  <c r="AU143" i="1"/>
  <c r="AU144" i="1"/>
  <c r="AU145" i="1"/>
  <c r="AU146" i="1"/>
  <c r="AU147" i="1"/>
  <c r="AU148" i="1"/>
  <c r="AU149" i="1"/>
  <c r="AU150" i="1"/>
  <c r="AU151" i="1"/>
  <c r="AU152" i="1"/>
  <c r="AU153" i="1"/>
  <c r="AU154" i="1"/>
  <c r="AU155" i="1"/>
  <c r="AU161" i="1"/>
  <c r="AU162" i="1"/>
  <c r="AU163" i="1"/>
  <c r="AU164" i="1"/>
  <c r="AU165" i="1"/>
  <c r="AU166" i="1"/>
  <c r="AU167" i="1"/>
  <c r="AU168" i="1"/>
  <c r="AU169" i="1"/>
  <c r="AU170" i="1"/>
  <c r="AU171" i="1"/>
  <c r="AU172" i="1"/>
  <c r="AU173" i="1"/>
  <c r="AU174" i="1"/>
  <c r="AU175" i="1"/>
  <c r="AU176" i="1"/>
  <c r="AU177" i="1"/>
  <c r="AU182" i="1"/>
  <c r="AU183" i="1"/>
  <c r="AU184" i="1"/>
  <c r="AU185" i="1"/>
  <c r="AU186" i="1"/>
  <c r="AU187" i="1"/>
  <c r="AU188" i="1"/>
  <c r="AU189" i="1"/>
  <c r="AU190" i="1"/>
  <c r="AU191" i="1"/>
  <c r="AU192" i="1"/>
  <c r="AU193" i="1"/>
  <c r="AU194" i="1"/>
  <c r="AU195" i="1"/>
  <c r="AU196" i="1"/>
  <c r="AU197" i="1"/>
  <c r="AU198" i="1"/>
  <c r="AU203" i="1"/>
  <c r="AU204" i="1"/>
  <c r="AU205" i="1"/>
  <c r="AU206" i="1"/>
  <c r="AU207" i="1"/>
  <c r="AU208" i="1"/>
  <c r="AU209" i="1"/>
  <c r="AU210" i="1"/>
  <c r="AU211" i="1"/>
  <c r="AU212" i="1"/>
  <c r="AU213" i="1"/>
  <c r="AU214" i="1"/>
  <c r="AU215" i="1"/>
  <c r="AU216" i="1"/>
  <c r="AU217" i="1"/>
  <c r="AU218" i="1"/>
  <c r="AU224" i="1"/>
  <c r="AU225" i="1"/>
  <c r="AU226" i="1"/>
  <c r="AU227" i="1"/>
  <c r="AU228" i="1"/>
  <c r="AU229" i="1"/>
  <c r="AU230" i="1"/>
  <c r="AU231" i="1"/>
  <c r="AU232" i="1"/>
  <c r="AU233" i="1"/>
  <c r="AU234" i="1"/>
  <c r="AU235" i="1"/>
  <c r="AU236" i="1"/>
  <c r="AU237" i="1"/>
  <c r="AU238" i="1"/>
  <c r="AU239" i="1"/>
  <c r="AU245" i="1"/>
  <c r="AU246" i="1"/>
  <c r="AU247" i="1"/>
  <c r="AU248" i="1"/>
  <c r="AU249" i="1"/>
  <c r="AU250" i="1"/>
  <c r="AU251" i="1"/>
  <c r="AU252" i="1"/>
  <c r="AU253" i="1"/>
  <c r="AU254" i="1"/>
  <c r="AU255" i="1"/>
  <c r="AU256" i="1"/>
  <c r="AU257" i="1"/>
  <c r="AU258" i="1"/>
  <c r="AU259" i="1"/>
  <c r="AU260" i="1"/>
  <c r="AU266" i="1"/>
  <c r="AU267" i="1"/>
  <c r="AU268" i="1"/>
  <c r="AU269" i="1"/>
  <c r="AU270" i="1"/>
  <c r="AU271" i="1"/>
  <c r="AU272" i="1"/>
  <c r="AU273" i="1"/>
  <c r="AU274" i="1"/>
  <c r="AU275" i="1"/>
  <c r="AU276" i="1"/>
  <c r="AU277" i="1"/>
  <c r="AU278" i="1"/>
  <c r="AU279" i="1"/>
  <c r="AU280" i="1"/>
  <c r="AU281" i="1"/>
  <c r="AU282" i="1"/>
  <c r="AU288" i="1"/>
  <c r="AU289" i="1"/>
  <c r="AU290" i="1"/>
  <c r="AU291" i="1"/>
  <c r="AU292" i="1"/>
  <c r="AU293" i="1"/>
  <c r="AU294" i="1"/>
  <c r="AU295" i="1"/>
  <c r="AU296" i="1"/>
  <c r="AU297" i="1"/>
  <c r="AU298" i="1"/>
  <c r="AU299" i="1"/>
  <c r="AU300" i="1"/>
  <c r="AU301" i="1"/>
  <c r="AU302" i="1"/>
  <c r="AU303" i="1"/>
  <c r="AU309" i="1"/>
  <c r="AU310" i="1"/>
  <c r="AU311" i="1"/>
  <c r="AU312" i="1"/>
  <c r="AU313" i="1"/>
  <c r="AU314" i="1"/>
  <c r="AU315" i="1"/>
  <c r="AU316" i="1"/>
  <c r="AU317" i="1"/>
  <c r="AU318" i="1"/>
  <c r="AU319" i="1"/>
  <c r="AU320" i="1"/>
  <c r="AU321" i="1"/>
  <c r="AU322" i="1"/>
  <c r="AU323" i="1"/>
  <c r="AU324" i="1"/>
  <c r="AU325" i="1"/>
  <c r="AU330" i="1"/>
  <c r="AU331" i="1"/>
  <c r="AU332" i="1"/>
  <c r="AU333" i="1"/>
  <c r="AU334" i="1"/>
  <c r="AU335" i="1"/>
  <c r="AU336" i="1"/>
  <c r="AU337" i="1"/>
  <c r="AU338" i="1"/>
  <c r="AU339" i="1"/>
  <c r="AU340" i="1"/>
  <c r="AU341" i="1"/>
  <c r="AU342" i="1"/>
  <c r="AU343" i="1"/>
  <c r="AU344" i="1"/>
  <c r="AU345" i="1"/>
  <c r="AU346" i="1"/>
  <c r="AU351" i="1"/>
  <c r="AU352" i="1"/>
  <c r="AU353" i="1"/>
  <c r="AU354" i="1"/>
  <c r="AU355" i="1"/>
  <c r="AU356" i="1"/>
  <c r="AU357" i="1"/>
  <c r="AU358" i="1"/>
  <c r="AU359" i="1"/>
  <c r="AU360" i="1"/>
  <c r="AU361" i="1"/>
  <c r="AU362" i="1"/>
  <c r="AU363" i="1"/>
  <c r="AU364" i="1"/>
  <c r="AU365" i="1"/>
  <c r="AU366" i="1"/>
  <c r="AU367" i="1"/>
  <c r="AU372" i="1"/>
  <c r="AU373" i="1"/>
  <c r="AU374" i="1"/>
  <c r="AU375" i="1"/>
  <c r="AU376" i="1"/>
  <c r="AU377" i="1"/>
  <c r="AU378" i="1"/>
  <c r="AU379" i="1"/>
  <c r="AU380" i="1"/>
  <c r="AU381" i="1"/>
  <c r="AU382" i="1"/>
  <c r="AU383" i="1"/>
  <c r="AU384" i="1"/>
  <c r="AU385" i="1"/>
  <c r="AU386" i="1"/>
  <c r="AU387" i="1"/>
  <c r="AU388" i="1"/>
  <c r="AU389" i="1"/>
  <c r="AU390" i="1"/>
  <c r="AU391" i="1"/>
  <c r="AU393" i="1"/>
  <c r="AU394" i="1"/>
  <c r="AU395" i="1"/>
  <c r="AU396" i="1"/>
  <c r="AU397" i="1"/>
  <c r="AU398" i="1"/>
  <c r="AU399" i="1"/>
  <c r="AU400" i="1"/>
  <c r="AU401" i="1"/>
  <c r="AU402" i="1"/>
  <c r="AU403" i="1"/>
  <c r="AU404" i="1"/>
  <c r="AU405" i="1"/>
  <c r="AU406" i="1"/>
  <c r="AU407" i="1"/>
  <c r="AU408" i="1"/>
  <c r="AU409" i="1"/>
  <c r="AU410" i="1"/>
  <c r="AU411" i="1"/>
  <c r="AU412" i="1"/>
  <c r="AU413" i="1"/>
  <c r="AU414" i="1"/>
  <c r="AU415" i="1"/>
  <c r="AU416" i="1"/>
  <c r="AU417" i="1"/>
  <c r="AU418" i="1"/>
  <c r="AU419" i="1"/>
  <c r="AU420" i="1"/>
  <c r="AU421" i="1"/>
  <c r="AU422" i="1"/>
  <c r="AU423" i="1"/>
  <c r="AU4" i="1"/>
  <c r="AT5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AT51" i="1"/>
  <c r="AT52" i="1"/>
  <c r="AT53" i="1"/>
  <c r="AT54" i="1"/>
  <c r="AT55" i="1"/>
  <c r="AT56" i="1"/>
  <c r="AT64" i="1"/>
  <c r="AT65" i="1"/>
  <c r="AT66" i="1"/>
  <c r="AT67" i="1"/>
  <c r="AT68" i="1"/>
  <c r="AT69" i="1"/>
  <c r="AT70" i="1"/>
  <c r="AT71" i="1"/>
  <c r="AT72" i="1"/>
  <c r="AT73" i="1"/>
  <c r="AT74" i="1"/>
  <c r="AT75" i="1"/>
  <c r="AT86" i="1"/>
  <c r="AT87" i="1"/>
  <c r="AT88" i="1"/>
  <c r="AT89" i="1"/>
  <c r="AT90" i="1"/>
  <c r="AT91" i="1"/>
  <c r="AT92" i="1"/>
  <c r="AT93" i="1"/>
  <c r="AT107" i="1"/>
  <c r="AT108" i="1"/>
  <c r="AT109" i="1"/>
  <c r="AT110" i="1"/>
  <c r="AT111" i="1"/>
  <c r="AT112" i="1"/>
  <c r="AT126" i="1"/>
  <c r="AT127" i="1"/>
  <c r="AT128" i="1"/>
  <c r="AT129" i="1"/>
  <c r="AT130" i="1"/>
  <c r="AT131" i="1"/>
  <c r="AT132" i="1"/>
  <c r="AT133" i="1"/>
  <c r="AT134" i="1"/>
  <c r="AT140" i="1"/>
  <c r="AT141" i="1"/>
  <c r="AT143" i="1"/>
  <c r="AT144" i="1"/>
  <c r="AT145" i="1"/>
  <c r="AT146" i="1"/>
  <c r="AT147" i="1"/>
  <c r="AT148" i="1"/>
  <c r="AT149" i="1"/>
  <c r="AT150" i="1"/>
  <c r="AT151" i="1"/>
  <c r="AT152" i="1"/>
  <c r="AT153" i="1"/>
  <c r="AT154" i="1"/>
  <c r="AT155" i="1"/>
  <c r="AT161" i="1"/>
  <c r="AT162" i="1"/>
  <c r="AT163" i="1"/>
  <c r="AT164" i="1"/>
  <c r="AT165" i="1"/>
  <c r="AT166" i="1"/>
  <c r="AT167" i="1"/>
  <c r="AT168" i="1"/>
  <c r="AT169" i="1"/>
  <c r="AT170" i="1"/>
  <c r="AT171" i="1"/>
  <c r="AT172" i="1"/>
  <c r="AT173" i="1"/>
  <c r="AT174" i="1"/>
  <c r="AT175" i="1"/>
  <c r="AT176" i="1"/>
  <c r="AT177" i="1"/>
  <c r="AT182" i="1"/>
  <c r="AT183" i="1"/>
  <c r="AT184" i="1"/>
  <c r="AT185" i="1"/>
  <c r="AT186" i="1"/>
  <c r="AT187" i="1"/>
  <c r="AT188" i="1"/>
  <c r="AT189" i="1"/>
  <c r="AT190" i="1"/>
  <c r="AT191" i="1"/>
  <c r="AT192" i="1"/>
  <c r="AT193" i="1"/>
  <c r="AT194" i="1"/>
  <c r="AT195" i="1"/>
  <c r="AT196" i="1"/>
  <c r="AT197" i="1"/>
  <c r="AT198" i="1"/>
  <c r="AT203" i="1"/>
  <c r="AT204" i="1"/>
  <c r="AT205" i="1"/>
  <c r="AT206" i="1"/>
  <c r="AT207" i="1"/>
  <c r="AT208" i="1"/>
  <c r="AT209" i="1"/>
  <c r="AT210" i="1"/>
  <c r="AT211" i="1"/>
  <c r="AT212" i="1"/>
  <c r="AT213" i="1"/>
  <c r="AT214" i="1"/>
  <c r="AT215" i="1"/>
  <c r="AT216" i="1"/>
  <c r="AT217" i="1"/>
  <c r="AT218" i="1"/>
  <c r="AT224" i="1"/>
  <c r="AT225" i="1"/>
  <c r="AT226" i="1"/>
  <c r="AT227" i="1"/>
  <c r="AT228" i="1"/>
  <c r="AT229" i="1"/>
  <c r="AT230" i="1"/>
  <c r="AT231" i="1"/>
  <c r="AT232" i="1"/>
  <c r="AT233" i="1"/>
  <c r="AT234" i="1"/>
  <c r="AT235" i="1"/>
  <c r="AT236" i="1"/>
  <c r="AT237" i="1"/>
  <c r="AT238" i="1"/>
  <c r="AT239" i="1"/>
  <c r="AT245" i="1"/>
  <c r="AT246" i="1"/>
  <c r="AT247" i="1"/>
  <c r="AT248" i="1"/>
  <c r="AT249" i="1"/>
  <c r="AT250" i="1"/>
  <c r="AT251" i="1"/>
  <c r="AT252" i="1"/>
  <c r="AT253" i="1"/>
  <c r="AT254" i="1"/>
  <c r="AT255" i="1"/>
  <c r="AT256" i="1"/>
  <c r="AT257" i="1"/>
  <c r="AT258" i="1"/>
  <c r="AT259" i="1"/>
  <c r="AT260" i="1"/>
  <c r="AT266" i="1"/>
  <c r="AT267" i="1"/>
  <c r="AT268" i="1"/>
  <c r="AT269" i="1"/>
  <c r="AT270" i="1"/>
  <c r="AT271" i="1"/>
  <c r="AT272" i="1"/>
  <c r="AT273" i="1"/>
  <c r="AT274" i="1"/>
  <c r="AT275" i="1"/>
  <c r="AT276" i="1"/>
  <c r="AT277" i="1"/>
  <c r="AT278" i="1"/>
  <c r="AT279" i="1"/>
  <c r="AT280" i="1"/>
  <c r="AT281" i="1"/>
  <c r="AT282" i="1"/>
  <c r="AT288" i="1"/>
  <c r="AT289" i="1"/>
  <c r="AT290" i="1"/>
  <c r="AT291" i="1"/>
  <c r="AT292" i="1"/>
  <c r="AT293" i="1"/>
  <c r="AT294" i="1"/>
  <c r="AT295" i="1"/>
  <c r="AT296" i="1"/>
  <c r="AT297" i="1"/>
  <c r="AT298" i="1"/>
  <c r="AT299" i="1"/>
  <c r="AT300" i="1"/>
  <c r="AT301" i="1"/>
  <c r="AT302" i="1"/>
  <c r="AT303" i="1"/>
  <c r="AT309" i="1"/>
  <c r="AT310" i="1"/>
  <c r="AT311" i="1"/>
  <c r="AT312" i="1"/>
  <c r="AT313" i="1"/>
  <c r="AT314" i="1"/>
  <c r="AT315" i="1"/>
  <c r="AT316" i="1"/>
  <c r="AT317" i="1"/>
  <c r="AT318" i="1"/>
  <c r="AT319" i="1"/>
  <c r="AT320" i="1"/>
  <c r="AT321" i="1"/>
  <c r="AT322" i="1"/>
  <c r="AT323" i="1"/>
  <c r="AT324" i="1"/>
  <c r="AT325" i="1"/>
  <c r="AT330" i="1"/>
  <c r="AT331" i="1"/>
  <c r="AT332" i="1"/>
  <c r="AT333" i="1"/>
  <c r="AT334" i="1"/>
  <c r="AT335" i="1"/>
  <c r="AT336" i="1"/>
  <c r="AT337" i="1"/>
  <c r="AT338" i="1"/>
  <c r="AT339" i="1"/>
  <c r="AT340" i="1"/>
  <c r="AT341" i="1"/>
  <c r="AT342" i="1"/>
  <c r="AT343" i="1"/>
  <c r="AT344" i="1"/>
  <c r="AT345" i="1"/>
  <c r="AT346" i="1"/>
  <c r="AT351" i="1"/>
  <c r="AT352" i="1"/>
  <c r="AT353" i="1"/>
  <c r="AT354" i="1"/>
  <c r="AT355" i="1"/>
  <c r="AT356" i="1"/>
  <c r="AT357" i="1"/>
  <c r="AT358" i="1"/>
  <c r="AT359" i="1"/>
  <c r="AT360" i="1"/>
  <c r="AT361" i="1"/>
  <c r="AT362" i="1"/>
  <c r="AT363" i="1"/>
  <c r="AT364" i="1"/>
  <c r="AT365" i="1"/>
  <c r="AT366" i="1"/>
  <c r="AT367" i="1"/>
  <c r="AT372" i="1"/>
  <c r="AT373" i="1"/>
  <c r="AT374" i="1"/>
  <c r="AT375" i="1"/>
  <c r="AT376" i="1"/>
  <c r="AT377" i="1"/>
  <c r="AT378" i="1"/>
  <c r="AT379" i="1"/>
  <c r="AT380" i="1"/>
  <c r="AT381" i="1"/>
  <c r="AT382" i="1"/>
  <c r="AT383" i="1"/>
  <c r="AT384" i="1"/>
  <c r="AT385" i="1"/>
  <c r="AT386" i="1"/>
  <c r="AT387" i="1"/>
  <c r="AT388" i="1"/>
  <c r="AT389" i="1"/>
  <c r="AT390" i="1"/>
  <c r="AT391" i="1"/>
  <c r="AT393" i="1"/>
  <c r="AT394" i="1"/>
  <c r="AT395" i="1"/>
  <c r="AT396" i="1"/>
  <c r="AT397" i="1"/>
  <c r="AT398" i="1"/>
  <c r="AT399" i="1"/>
  <c r="AT400" i="1"/>
  <c r="AT401" i="1"/>
  <c r="AT402" i="1"/>
  <c r="AT403" i="1"/>
  <c r="AT404" i="1"/>
  <c r="AT405" i="1"/>
  <c r="AT406" i="1"/>
  <c r="AT407" i="1"/>
  <c r="AT408" i="1"/>
  <c r="AT409" i="1"/>
  <c r="AT410" i="1"/>
  <c r="AT411" i="1"/>
  <c r="AT412" i="1"/>
  <c r="AT413" i="1"/>
  <c r="AT414" i="1"/>
  <c r="AT415" i="1"/>
  <c r="AT416" i="1"/>
  <c r="AT417" i="1"/>
  <c r="AT418" i="1"/>
  <c r="AT419" i="1"/>
  <c r="AT420" i="1"/>
  <c r="AT421" i="1"/>
  <c r="AT422" i="1"/>
  <c r="AT423" i="1"/>
  <c r="AT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86" i="1"/>
  <c r="AQ87" i="1"/>
  <c r="AQ88" i="1"/>
  <c r="AQ89" i="1"/>
  <c r="AQ90" i="1"/>
  <c r="AQ91" i="1"/>
  <c r="AQ92" i="1"/>
  <c r="AQ93" i="1"/>
  <c r="AQ107" i="1"/>
  <c r="AQ108" i="1"/>
  <c r="AQ109" i="1"/>
  <c r="AQ110" i="1"/>
  <c r="AQ111" i="1"/>
  <c r="AQ112" i="1"/>
  <c r="AQ126" i="1"/>
  <c r="AQ127" i="1"/>
  <c r="AQ128" i="1"/>
  <c r="AQ129" i="1"/>
  <c r="AQ130" i="1"/>
  <c r="AQ131" i="1"/>
  <c r="AQ132" i="1"/>
  <c r="AQ133" i="1"/>
  <c r="AQ134" i="1"/>
  <c r="AQ140" i="1"/>
  <c r="AQ141" i="1"/>
  <c r="AQ143" i="1"/>
  <c r="AQ144" i="1"/>
  <c r="AQ145" i="1"/>
  <c r="AQ146" i="1"/>
  <c r="AQ147" i="1"/>
  <c r="AQ148" i="1"/>
  <c r="AQ149" i="1"/>
  <c r="AQ150" i="1"/>
  <c r="AQ151" i="1"/>
  <c r="AQ152" i="1"/>
  <c r="AQ153" i="1"/>
  <c r="AQ154" i="1"/>
  <c r="AQ155" i="1"/>
  <c r="AQ161" i="1"/>
  <c r="AQ162" i="1"/>
  <c r="AQ163" i="1"/>
  <c r="AQ164" i="1"/>
  <c r="AQ165" i="1"/>
  <c r="AQ166" i="1"/>
  <c r="AQ167" i="1"/>
  <c r="AQ168" i="1"/>
  <c r="AQ169" i="1"/>
  <c r="AQ170" i="1"/>
  <c r="AQ171" i="1"/>
  <c r="AQ172" i="1"/>
  <c r="AQ173" i="1"/>
  <c r="AQ174" i="1"/>
  <c r="AQ175" i="1"/>
  <c r="AQ176" i="1"/>
  <c r="AQ177" i="1"/>
  <c r="AQ182" i="1"/>
  <c r="AQ183" i="1"/>
  <c r="AQ184" i="1"/>
  <c r="AQ185" i="1"/>
  <c r="AQ186" i="1"/>
  <c r="AQ187" i="1"/>
  <c r="AQ188" i="1"/>
  <c r="AQ189" i="1"/>
  <c r="AQ190" i="1"/>
  <c r="AQ191" i="1"/>
  <c r="AQ192" i="1"/>
  <c r="AQ193" i="1"/>
  <c r="AQ194" i="1"/>
  <c r="AQ195" i="1"/>
  <c r="AQ196" i="1"/>
  <c r="AQ197" i="1"/>
  <c r="AQ198" i="1"/>
  <c r="AQ203" i="1"/>
  <c r="AQ204" i="1"/>
  <c r="AQ205" i="1"/>
  <c r="AQ206" i="1"/>
  <c r="AQ207" i="1"/>
  <c r="AQ208" i="1"/>
  <c r="AQ209" i="1"/>
  <c r="AQ210" i="1"/>
  <c r="AQ211" i="1"/>
  <c r="AQ212" i="1"/>
  <c r="AQ213" i="1"/>
  <c r="AQ214" i="1"/>
  <c r="AQ215" i="1"/>
  <c r="AQ216" i="1"/>
  <c r="AQ217" i="1"/>
  <c r="AQ218" i="1"/>
  <c r="AQ224" i="1"/>
  <c r="AQ225" i="1"/>
  <c r="AQ226" i="1"/>
  <c r="AQ227" i="1"/>
  <c r="AQ228" i="1"/>
  <c r="AQ229" i="1"/>
  <c r="AQ230" i="1"/>
  <c r="AQ231" i="1"/>
  <c r="AQ232" i="1"/>
  <c r="AQ233" i="1"/>
  <c r="AQ234" i="1"/>
  <c r="AQ235" i="1"/>
  <c r="AQ236" i="1"/>
  <c r="AQ237" i="1"/>
  <c r="AQ238" i="1"/>
  <c r="AQ239" i="1"/>
  <c r="AQ245" i="1"/>
  <c r="AQ246" i="1"/>
  <c r="AQ247" i="1"/>
  <c r="AQ248" i="1"/>
  <c r="AQ249" i="1"/>
  <c r="AQ250" i="1"/>
  <c r="AQ251" i="1"/>
  <c r="AQ252" i="1"/>
  <c r="AQ253" i="1"/>
  <c r="AQ254" i="1"/>
  <c r="AQ255" i="1"/>
  <c r="AQ256" i="1"/>
  <c r="AQ257" i="1"/>
  <c r="AQ258" i="1"/>
  <c r="AQ259" i="1"/>
  <c r="AQ260" i="1"/>
  <c r="AQ266" i="1"/>
  <c r="AQ267" i="1"/>
  <c r="AQ268" i="1"/>
  <c r="AQ269" i="1"/>
  <c r="AQ270" i="1"/>
  <c r="AQ271" i="1"/>
  <c r="AQ272" i="1"/>
  <c r="AQ273" i="1"/>
  <c r="AQ274" i="1"/>
  <c r="AQ275" i="1"/>
  <c r="AQ276" i="1"/>
  <c r="AQ277" i="1"/>
  <c r="AQ278" i="1"/>
  <c r="AQ279" i="1"/>
  <c r="AQ280" i="1"/>
  <c r="AQ281" i="1"/>
  <c r="AQ282" i="1"/>
  <c r="AQ288" i="1"/>
  <c r="AQ289" i="1"/>
  <c r="AQ290" i="1"/>
  <c r="AQ291" i="1"/>
  <c r="AQ292" i="1"/>
  <c r="AQ293" i="1"/>
  <c r="AQ294" i="1"/>
  <c r="AQ295" i="1"/>
  <c r="AQ296" i="1"/>
  <c r="AQ297" i="1"/>
  <c r="AQ298" i="1"/>
  <c r="AQ299" i="1"/>
  <c r="AQ300" i="1"/>
  <c r="AQ301" i="1"/>
  <c r="AQ302" i="1"/>
  <c r="AQ303" i="1"/>
  <c r="AQ309" i="1"/>
  <c r="AQ310" i="1"/>
  <c r="AQ311" i="1"/>
  <c r="AQ312" i="1"/>
  <c r="AQ313" i="1"/>
  <c r="AQ314" i="1"/>
  <c r="AQ315" i="1"/>
  <c r="AQ316" i="1"/>
  <c r="AQ317" i="1"/>
  <c r="AQ318" i="1"/>
  <c r="AQ319" i="1"/>
  <c r="AQ320" i="1"/>
  <c r="AQ321" i="1"/>
  <c r="AQ322" i="1"/>
  <c r="AQ323" i="1"/>
  <c r="AQ324" i="1"/>
  <c r="AQ325" i="1"/>
  <c r="AQ330" i="1"/>
  <c r="AQ331" i="1"/>
  <c r="AQ332" i="1"/>
  <c r="AQ333" i="1"/>
  <c r="AQ334" i="1"/>
  <c r="AQ335" i="1"/>
  <c r="AQ336" i="1"/>
  <c r="AQ337" i="1"/>
  <c r="AQ338" i="1"/>
  <c r="AQ339" i="1"/>
  <c r="AQ340" i="1"/>
  <c r="AQ341" i="1"/>
  <c r="AQ342" i="1"/>
  <c r="AQ343" i="1"/>
  <c r="AQ344" i="1"/>
  <c r="AQ345" i="1"/>
  <c r="AQ346" i="1"/>
  <c r="AQ351" i="1"/>
  <c r="AQ352" i="1"/>
  <c r="AQ353" i="1"/>
  <c r="AQ354" i="1"/>
  <c r="AQ355" i="1"/>
  <c r="AQ356" i="1"/>
  <c r="AQ357" i="1"/>
  <c r="AQ358" i="1"/>
  <c r="AQ359" i="1"/>
  <c r="AQ360" i="1"/>
  <c r="AQ361" i="1"/>
  <c r="AQ362" i="1"/>
  <c r="AQ363" i="1"/>
  <c r="AQ364" i="1"/>
  <c r="AQ365" i="1"/>
  <c r="AQ366" i="1"/>
  <c r="AQ367" i="1"/>
  <c r="AQ372" i="1"/>
  <c r="AQ373" i="1"/>
  <c r="AQ374" i="1"/>
  <c r="AQ375" i="1"/>
  <c r="AQ376" i="1"/>
  <c r="AQ377" i="1"/>
  <c r="AQ378" i="1"/>
  <c r="AQ379" i="1"/>
  <c r="AQ380" i="1"/>
  <c r="AQ381" i="1"/>
  <c r="AQ382" i="1"/>
  <c r="AQ383" i="1"/>
  <c r="AQ384" i="1"/>
  <c r="AQ385" i="1"/>
  <c r="AQ386" i="1"/>
  <c r="AQ387" i="1"/>
  <c r="AQ388" i="1"/>
  <c r="AQ389" i="1"/>
  <c r="AQ390" i="1"/>
  <c r="AQ391" i="1"/>
  <c r="AQ393" i="1"/>
  <c r="AQ394" i="1"/>
  <c r="AQ395" i="1"/>
  <c r="AQ396" i="1"/>
  <c r="AQ397" i="1"/>
  <c r="AQ398" i="1"/>
  <c r="AQ399" i="1"/>
  <c r="AQ400" i="1"/>
  <c r="AQ401" i="1"/>
  <c r="AQ402" i="1"/>
  <c r="AQ403" i="1"/>
  <c r="AQ404" i="1"/>
  <c r="AQ405" i="1"/>
  <c r="AQ406" i="1"/>
  <c r="AQ407" i="1"/>
  <c r="AQ408" i="1"/>
  <c r="AQ409" i="1"/>
  <c r="AQ410" i="1"/>
  <c r="AQ411" i="1"/>
  <c r="AQ412" i="1"/>
  <c r="AQ413" i="1"/>
  <c r="AQ414" i="1"/>
  <c r="AQ415" i="1"/>
  <c r="AQ416" i="1"/>
  <c r="AQ417" i="1"/>
  <c r="AQ418" i="1"/>
  <c r="AQ419" i="1"/>
  <c r="AQ420" i="1"/>
  <c r="AQ421" i="1"/>
  <c r="AQ422" i="1"/>
  <c r="AQ423" i="1"/>
  <c r="AQ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86" i="1"/>
  <c r="AF87" i="1"/>
  <c r="AF88" i="1"/>
  <c r="AF89" i="1"/>
  <c r="AF90" i="1"/>
  <c r="AF91" i="1"/>
  <c r="AF92" i="1"/>
  <c r="AF93" i="1"/>
  <c r="AF107" i="1"/>
  <c r="AF108" i="1"/>
  <c r="AF109" i="1"/>
  <c r="AF110" i="1"/>
  <c r="AF111" i="1"/>
  <c r="AF112" i="1"/>
  <c r="AF126" i="1"/>
  <c r="AF127" i="1"/>
  <c r="AF128" i="1"/>
  <c r="AF129" i="1"/>
  <c r="AF130" i="1"/>
  <c r="AF131" i="1"/>
  <c r="AF132" i="1"/>
  <c r="AF133" i="1"/>
  <c r="AF134" i="1"/>
  <c r="AF140" i="1"/>
  <c r="AF141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86" i="1"/>
  <c r="AE87" i="1"/>
  <c r="AE88" i="1"/>
  <c r="AE89" i="1"/>
  <c r="AE90" i="1"/>
  <c r="AE91" i="1"/>
  <c r="AE92" i="1"/>
  <c r="AE93" i="1"/>
  <c r="AE107" i="1"/>
  <c r="AE108" i="1"/>
  <c r="AE109" i="1"/>
  <c r="AE110" i="1"/>
  <c r="AE111" i="1"/>
  <c r="AE112" i="1"/>
  <c r="AE126" i="1"/>
  <c r="AE127" i="1"/>
  <c r="AE128" i="1"/>
  <c r="AE129" i="1"/>
  <c r="AE130" i="1"/>
  <c r="AE131" i="1"/>
  <c r="AE132" i="1"/>
  <c r="AE133" i="1"/>
  <c r="AE134" i="1"/>
  <c r="AE140" i="1"/>
  <c r="AE141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86" i="1"/>
  <c r="AD87" i="1"/>
  <c r="AD88" i="1"/>
  <c r="AD89" i="1"/>
  <c r="AD90" i="1"/>
  <c r="AD91" i="1"/>
  <c r="AD92" i="1"/>
  <c r="AD93" i="1"/>
  <c r="AD107" i="1"/>
  <c r="AD108" i="1"/>
  <c r="AD109" i="1"/>
  <c r="AD110" i="1"/>
  <c r="AD111" i="1"/>
  <c r="AD112" i="1"/>
  <c r="AD126" i="1"/>
  <c r="AD127" i="1"/>
  <c r="AD128" i="1"/>
  <c r="AD129" i="1"/>
  <c r="AD130" i="1"/>
  <c r="AD131" i="1"/>
  <c r="AD132" i="1"/>
  <c r="AD133" i="1"/>
  <c r="AD134" i="1"/>
  <c r="AD140" i="1"/>
  <c r="AD141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86" i="1"/>
  <c r="AC87" i="1"/>
  <c r="AC88" i="1"/>
  <c r="AC89" i="1"/>
  <c r="AC90" i="1"/>
  <c r="AC91" i="1"/>
  <c r="AC92" i="1"/>
  <c r="AC93" i="1"/>
  <c r="AC107" i="1"/>
  <c r="AC108" i="1"/>
  <c r="AC109" i="1"/>
  <c r="AC110" i="1"/>
  <c r="AC111" i="1"/>
  <c r="AC112" i="1"/>
  <c r="AC126" i="1"/>
  <c r="AC127" i="1"/>
  <c r="AC128" i="1"/>
  <c r="AC129" i="1"/>
  <c r="AC130" i="1"/>
  <c r="AC131" i="1"/>
  <c r="AC132" i="1"/>
  <c r="AC133" i="1"/>
  <c r="AC134" i="1"/>
  <c r="AC140" i="1"/>
  <c r="AC141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86" i="1"/>
  <c r="AB87" i="1"/>
  <c r="AB88" i="1"/>
  <c r="AB89" i="1"/>
  <c r="AB90" i="1"/>
  <c r="AB91" i="1"/>
  <c r="AB92" i="1"/>
  <c r="AB93" i="1"/>
  <c r="AB107" i="1"/>
  <c r="AB108" i="1"/>
  <c r="AB109" i="1"/>
  <c r="AB110" i="1"/>
  <c r="AB111" i="1"/>
  <c r="AB112" i="1"/>
  <c r="AB126" i="1"/>
  <c r="AB127" i="1"/>
  <c r="AB128" i="1"/>
  <c r="AB129" i="1"/>
  <c r="AB130" i="1"/>
  <c r="AB131" i="1"/>
  <c r="AB132" i="1"/>
  <c r="AB133" i="1"/>
  <c r="AB134" i="1"/>
  <c r="AB140" i="1"/>
  <c r="AB141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86" i="1"/>
  <c r="AA87" i="1"/>
  <c r="AA88" i="1"/>
  <c r="AA89" i="1"/>
  <c r="AA90" i="1"/>
  <c r="AA91" i="1"/>
  <c r="AA92" i="1"/>
  <c r="AA93" i="1"/>
  <c r="AA107" i="1"/>
  <c r="AA108" i="1"/>
  <c r="AA109" i="1"/>
  <c r="AA110" i="1"/>
  <c r="AA111" i="1"/>
  <c r="AA112" i="1"/>
  <c r="AA126" i="1"/>
  <c r="AA127" i="1"/>
  <c r="AA128" i="1"/>
  <c r="AA129" i="1"/>
  <c r="AA130" i="1"/>
  <c r="AA131" i="1"/>
  <c r="AA132" i="1"/>
  <c r="AA133" i="1"/>
  <c r="AA134" i="1"/>
  <c r="AA140" i="1"/>
  <c r="AA141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64" i="1"/>
  <c r="S65" i="1"/>
  <c r="S66" i="1"/>
  <c r="S67" i="1"/>
  <c r="S68" i="1"/>
  <c r="S69" i="1"/>
  <c r="S70" i="1"/>
  <c r="S71" i="1"/>
  <c r="S72" i="1"/>
  <c r="S73" i="1"/>
  <c r="S74" i="1"/>
  <c r="S75" i="1"/>
  <c r="S86" i="1"/>
  <c r="S87" i="1"/>
  <c r="S88" i="1"/>
  <c r="S89" i="1"/>
  <c r="S90" i="1"/>
  <c r="S91" i="1"/>
  <c r="S92" i="1"/>
  <c r="S93" i="1"/>
  <c r="S107" i="1"/>
  <c r="S108" i="1"/>
  <c r="S109" i="1"/>
  <c r="S110" i="1"/>
  <c r="S111" i="1"/>
  <c r="S112" i="1"/>
  <c r="S126" i="1"/>
  <c r="S127" i="1"/>
  <c r="S128" i="1"/>
  <c r="S129" i="1"/>
  <c r="S130" i="1"/>
  <c r="S131" i="1"/>
  <c r="S132" i="1"/>
  <c r="S133" i="1"/>
  <c r="S134" i="1"/>
  <c r="S140" i="1"/>
  <c r="S141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C7" i="1" l="1"/>
  <c r="B31" i="4"/>
  <c r="B4" i="4"/>
  <c r="AY80" i="1" l="1"/>
  <c r="AY104" i="1"/>
  <c r="AY116" i="1"/>
  <c r="AY200" i="1"/>
  <c r="AY284" i="1"/>
  <c r="AY308" i="1"/>
  <c r="AY368" i="1"/>
  <c r="AY392" i="1"/>
  <c r="AD80" i="1"/>
  <c r="AD104" i="1"/>
  <c r="AD116" i="1"/>
  <c r="AD200" i="1"/>
  <c r="AD284" i="1"/>
  <c r="AD308" i="1"/>
  <c r="AD368" i="1"/>
  <c r="AD392" i="1"/>
  <c r="AY139" i="1"/>
  <c r="AY57" i="1"/>
  <c r="AY81" i="1"/>
  <c r="AY105" i="1"/>
  <c r="AY117" i="1"/>
  <c r="AY201" i="1"/>
  <c r="AY261" i="1"/>
  <c r="AY285" i="1"/>
  <c r="AY369" i="1"/>
  <c r="AD57" i="1"/>
  <c r="AD81" i="1"/>
  <c r="AD105" i="1"/>
  <c r="AD117" i="1"/>
  <c r="AD201" i="1"/>
  <c r="AD261" i="1"/>
  <c r="AD285" i="1"/>
  <c r="AD369" i="1"/>
  <c r="AY58" i="1"/>
  <c r="AY82" i="1"/>
  <c r="AY94" i="1"/>
  <c r="AY106" i="1"/>
  <c r="AY118" i="1"/>
  <c r="AY142" i="1"/>
  <c r="AY178" i="1"/>
  <c r="AY202" i="1"/>
  <c r="AY262" i="1"/>
  <c r="AY286" i="1"/>
  <c r="AY370" i="1"/>
  <c r="AD58" i="1"/>
  <c r="AD82" i="1"/>
  <c r="AD94" i="1"/>
  <c r="AD106" i="1"/>
  <c r="AD118" i="1"/>
  <c r="AD142" i="1"/>
  <c r="AD178" i="1"/>
  <c r="AD202" i="1"/>
  <c r="AD262" i="1"/>
  <c r="AD286" i="1"/>
  <c r="AD370" i="1"/>
  <c r="AY79" i="1"/>
  <c r="AY59" i="1"/>
  <c r="AY83" i="1"/>
  <c r="AY95" i="1"/>
  <c r="AY119" i="1"/>
  <c r="AY179" i="1"/>
  <c r="AY263" i="1"/>
  <c r="AY287" i="1"/>
  <c r="AY347" i="1"/>
  <c r="AY371" i="1"/>
  <c r="AD59" i="1"/>
  <c r="AD83" i="1"/>
  <c r="AD95" i="1"/>
  <c r="AD119" i="1"/>
  <c r="AD179" i="1"/>
  <c r="AD263" i="1"/>
  <c r="AD287" i="1"/>
  <c r="AD347" i="1"/>
  <c r="AD371" i="1"/>
  <c r="AY223" i="1"/>
  <c r="AD199" i="1"/>
  <c r="AD307" i="1"/>
  <c r="AY60" i="1"/>
  <c r="AY84" i="1"/>
  <c r="AY96" i="1"/>
  <c r="AY120" i="1"/>
  <c r="AY156" i="1"/>
  <c r="AY180" i="1"/>
  <c r="AY240" i="1"/>
  <c r="AY264" i="1"/>
  <c r="AY348" i="1"/>
  <c r="AD60" i="1"/>
  <c r="AD84" i="1"/>
  <c r="AD96" i="1"/>
  <c r="AD120" i="1"/>
  <c r="AD156" i="1"/>
  <c r="AD180" i="1"/>
  <c r="AD240" i="1"/>
  <c r="AD264" i="1"/>
  <c r="AD348" i="1"/>
  <c r="AD139" i="1"/>
  <c r="AD283" i="1"/>
  <c r="AY61" i="1"/>
  <c r="AY85" i="1"/>
  <c r="AY97" i="1"/>
  <c r="AY121" i="1"/>
  <c r="AY157" i="1"/>
  <c r="AY181" i="1"/>
  <c r="AY241" i="1"/>
  <c r="AY265" i="1"/>
  <c r="AY349" i="1"/>
  <c r="AD61" i="1"/>
  <c r="AD85" i="1"/>
  <c r="AD97" i="1"/>
  <c r="AD121" i="1"/>
  <c r="AD157" i="1"/>
  <c r="AD181" i="1"/>
  <c r="AD241" i="1"/>
  <c r="AD265" i="1"/>
  <c r="AD349" i="1"/>
  <c r="AY62" i="1"/>
  <c r="AY98" i="1"/>
  <c r="AY122" i="1"/>
  <c r="AY158" i="1"/>
  <c r="AY242" i="1"/>
  <c r="AY326" i="1"/>
  <c r="AY350" i="1"/>
  <c r="AD62" i="1"/>
  <c r="AD98" i="1"/>
  <c r="AD122" i="1"/>
  <c r="AD158" i="1"/>
  <c r="AD242" i="1"/>
  <c r="AD326" i="1"/>
  <c r="AD350" i="1"/>
  <c r="AY307" i="1"/>
  <c r="AD103" i="1"/>
  <c r="AY63" i="1"/>
  <c r="AY99" i="1"/>
  <c r="AY123" i="1"/>
  <c r="AY135" i="1"/>
  <c r="AY159" i="1"/>
  <c r="AY219" i="1"/>
  <c r="AY243" i="1"/>
  <c r="AY327" i="1"/>
  <c r="AD63" i="1"/>
  <c r="AD99" i="1"/>
  <c r="AD123" i="1"/>
  <c r="AD135" i="1"/>
  <c r="AD159" i="1"/>
  <c r="AD219" i="1"/>
  <c r="AD243" i="1"/>
  <c r="AD327" i="1"/>
  <c r="AY115" i="1"/>
  <c r="AD115" i="1"/>
  <c r="AY76" i="1"/>
  <c r="AY100" i="1"/>
  <c r="AY124" i="1"/>
  <c r="AY136" i="1"/>
  <c r="AY160" i="1"/>
  <c r="AY220" i="1"/>
  <c r="AY244" i="1"/>
  <c r="AY304" i="1"/>
  <c r="AY328" i="1"/>
  <c r="AD76" i="1"/>
  <c r="AD100" i="1"/>
  <c r="AD124" i="1"/>
  <c r="AD136" i="1"/>
  <c r="AD160" i="1"/>
  <c r="AD220" i="1"/>
  <c r="AD244" i="1"/>
  <c r="AD304" i="1"/>
  <c r="AD328" i="1"/>
  <c r="AY77" i="1"/>
  <c r="AY101" i="1"/>
  <c r="AY113" i="1"/>
  <c r="AY125" i="1"/>
  <c r="AY137" i="1"/>
  <c r="AY221" i="1"/>
  <c r="AY305" i="1"/>
  <c r="AY329" i="1"/>
  <c r="AD77" i="1"/>
  <c r="AD101" i="1"/>
  <c r="AD113" i="1"/>
  <c r="AD125" i="1"/>
  <c r="AD137" i="1"/>
  <c r="AD221" i="1"/>
  <c r="AD305" i="1"/>
  <c r="AD329" i="1"/>
  <c r="AY103" i="1"/>
  <c r="AY283" i="1"/>
  <c r="AY78" i="1"/>
  <c r="AY102" i="1"/>
  <c r="AY114" i="1"/>
  <c r="AY138" i="1"/>
  <c r="AY222" i="1"/>
  <c r="AY306" i="1"/>
  <c r="AD78" i="1"/>
  <c r="AD102" i="1"/>
  <c r="AD114" i="1"/>
  <c r="AD138" i="1"/>
  <c r="AD222" i="1"/>
  <c r="AD306" i="1"/>
  <c r="AY199" i="1"/>
  <c r="AD79" i="1"/>
  <c r="AD223" i="1"/>
  <c r="C8" i="1"/>
  <c r="H4" i="5" l="1"/>
  <c r="C9" i="1"/>
  <c r="C10" i="1" l="1"/>
  <c r="G9" i="5"/>
  <c r="G10" i="5" s="1"/>
  <c r="G15" i="5"/>
  <c r="G32" i="5"/>
  <c r="G33" i="5" s="1"/>
  <c r="G41" i="5"/>
  <c r="G48" i="5"/>
  <c r="G58" i="5"/>
  <c r="G42" i="5" l="1"/>
  <c r="G34" i="5"/>
  <c r="G35" i="5" s="1"/>
  <c r="G36" i="5" s="1"/>
  <c r="G37" i="5" s="1"/>
  <c r="G38" i="5" s="1"/>
  <c r="G39" i="5" s="1"/>
  <c r="G40" i="5" s="1"/>
  <c r="G11" i="5"/>
  <c r="G12" i="5" s="1"/>
  <c r="G13" i="5" s="1"/>
  <c r="G14" i="5" s="1"/>
  <c r="G5" i="5"/>
  <c r="G6" i="5" s="1"/>
  <c r="G7" i="5" s="1"/>
  <c r="G8" i="5" s="1"/>
  <c r="H5" i="5"/>
  <c r="H6" i="5" s="1"/>
  <c r="H7" i="5" s="1"/>
  <c r="H8" i="5" s="1"/>
  <c r="G16" i="5"/>
  <c r="G17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G31" i="5" s="1"/>
  <c r="G43" i="5"/>
  <c r="G44" i="5" s="1"/>
  <c r="G45" i="5" s="1"/>
  <c r="G46" i="5" s="1"/>
  <c r="G47" i="5" s="1"/>
  <c r="G49" i="5"/>
  <c r="G50" i="5" s="1"/>
  <c r="G51" i="5" s="1"/>
  <c r="G52" i="5" s="1"/>
  <c r="G53" i="5" s="1"/>
  <c r="G54" i="5" s="1"/>
  <c r="G55" i="5" s="1"/>
  <c r="G56" i="5" s="1"/>
  <c r="G57" i="5" s="1"/>
  <c r="C11" i="1"/>
  <c r="H41" i="5"/>
  <c r="H42" i="5" s="1"/>
  <c r="H43" i="5" s="1"/>
  <c r="H44" i="5" s="1"/>
  <c r="H45" i="5" s="1"/>
  <c r="H46" i="5" s="1"/>
  <c r="H47" i="5" s="1"/>
  <c r="H58" i="5"/>
  <c r="H9" i="5"/>
  <c r="H10" i="5" s="1"/>
  <c r="H11" i="5" s="1"/>
  <c r="H12" i="5" s="1"/>
  <c r="H13" i="5" s="1"/>
  <c r="H14" i="5" s="1"/>
  <c r="H32" i="5"/>
  <c r="H33" i="5" s="1"/>
  <c r="H34" i="5" s="1"/>
  <c r="H35" i="5" s="1"/>
  <c r="H36" i="5" s="1"/>
  <c r="H37" i="5" s="1"/>
  <c r="H38" i="5" s="1"/>
  <c r="H39" i="5" s="1"/>
  <c r="H40" i="5" s="1"/>
  <c r="H15" i="5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H28" i="5" s="1"/>
  <c r="H29" i="5" s="1"/>
  <c r="H30" i="5" s="1"/>
  <c r="H31" i="5" s="1"/>
  <c r="H48" i="5"/>
  <c r="H49" i="5" s="1"/>
  <c r="H50" i="5" s="1"/>
  <c r="H51" i="5" s="1"/>
  <c r="H52" i="5" s="1"/>
  <c r="H53" i="5" s="1"/>
  <c r="H54" i="5" s="1"/>
  <c r="H55" i="5" s="1"/>
  <c r="H56" i="5" s="1"/>
  <c r="H57" i="5" s="1"/>
  <c r="D5" i="7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D201" i="7" s="1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D403" i="7" s="1"/>
  <c r="D404" i="7" s="1"/>
  <c r="D405" i="7" s="1"/>
  <c r="D406" i="7" s="1"/>
  <c r="D407" i="7" s="1"/>
  <c r="D408" i="7" s="1"/>
  <c r="D409" i="7" s="1"/>
  <c r="D410" i="7" s="1"/>
  <c r="D411" i="7" s="1"/>
  <c r="D412" i="7" s="1"/>
  <c r="D413" i="7" s="1"/>
  <c r="D414" i="7" s="1"/>
  <c r="D415" i="7" s="1"/>
  <c r="D416" i="7" s="1"/>
  <c r="D417" i="7" s="1"/>
  <c r="D418" i="7" s="1"/>
  <c r="D419" i="7" s="1"/>
  <c r="D420" i="7" s="1"/>
  <c r="D421" i="7" s="1"/>
  <c r="D422" i="7" s="1"/>
  <c r="D423" i="7" s="1"/>
  <c r="D424" i="7" s="1"/>
  <c r="D425" i="7" s="1"/>
  <c r="D426" i="7" s="1"/>
  <c r="D427" i="7" s="1"/>
  <c r="D428" i="7" s="1"/>
  <c r="D429" i="7" s="1"/>
  <c r="D430" i="7" s="1"/>
  <c r="D431" i="7" s="1"/>
  <c r="D432" i="7" s="1"/>
  <c r="D433" i="7" s="1"/>
  <c r="D434" i="7" s="1"/>
  <c r="D435" i="7" s="1"/>
  <c r="D436" i="7" s="1"/>
  <c r="D437" i="7" s="1"/>
  <c r="D438" i="7" s="1"/>
  <c r="D439" i="7" s="1"/>
  <c r="D440" i="7" s="1"/>
  <c r="D441" i="7" s="1"/>
  <c r="D442" i="7" s="1"/>
  <c r="D443" i="7" s="1"/>
  <c r="D444" i="7" s="1"/>
  <c r="D445" i="7" s="1"/>
  <c r="D446" i="7" s="1"/>
  <c r="D447" i="7" s="1"/>
  <c r="D448" i="7" s="1"/>
  <c r="D449" i="7" s="1"/>
  <c r="D450" i="7" s="1"/>
  <c r="D451" i="7" s="1"/>
  <c r="D452" i="7" s="1"/>
  <c r="D453" i="7" s="1"/>
  <c r="D454" i="7" s="1"/>
  <c r="D455" i="7" s="1"/>
  <c r="D456" i="7" s="1"/>
  <c r="D457" i="7" s="1"/>
  <c r="D458" i="7" s="1"/>
  <c r="D459" i="7" s="1"/>
  <c r="D460" i="7" s="1"/>
  <c r="D461" i="7" s="1"/>
  <c r="D462" i="7" s="1"/>
  <c r="D463" i="7" s="1"/>
  <c r="D464" i="7" s="1"/>
  <c r="D465" i="7" s="1"/>
  <c r="D466" i="7" s="1"/>
  <c r="D467" i="7" s="1"/>
  <c r="D468" i="7" s="1"/>
  <c r="D469" i="7" s="1"/>
  <c r="D470" i="7" s="1"/>
  <c r="D471" i="7" s="1"/>
  <c r="D472" i="7" s="1"/>
  <c r="D473" i="7" s="1"/>
  <c r="D474" i="7" s="1"/>
  <c r="D475" i="7" s="1"/>
  <c r="D476" i="7" s="1"/>
  <c r="D477" i="7" s="1"/>
  <c r="D478" i="7" s="1"/>
  <c r="D479" i="7" s="1"/>
  <c r="D480" i="7" s="1"/>
  <c r="D481" i="7" s="1"/>
  <c r="D482" i="7" s="1"/>
  <c r="D483" i="7" s="1"/>
  <c r="D484" i="7" s="1"/>
  <c r="D485" i="7" s="1"/>
  <c r="D486" i="7" s="1"/>
  <c r="D487" i="7" s="1"/>
  <c r="D488" i="7" s="1"/>
  <c r="D489" i="7" s="1"/>
  <c r="D490" i="7" s="1"/>
  <c r="D491" i="7" s="1"/>
  <c r="D492" i="7" s="1"/>
  <c r="D493" i="7" s="1"/>
  <c r="D494" i="7" s="1"/>
  <c r="D495" i="7" s="1"/>
  <c r="D496" i="7" s="1"/>
  <c r="D497" i="7" s="1"/>
  <c r="D498" i="7" s="1"/>
  <c r="D499" i="7" s="1"/>
  <c r="D500" i="7" s="1"/>
  <c r="D501" i="7" s="1"/>
  <c r="D502" i="7" s="1"/>
  <c r="D503" i="7" s="1"/>
  <c r="D504" i="7" s="1"/>
  <c r="D505" i="7" s="1"/>
  <c r="D506" i="7" s="1"/>
  <c r="D507" i="7" s="1"/>
  <c r="D508" i="7" s="1"/>
  <c r="D509" i="7" s="1"/>
  <c r="D510" i="7" s="1"/>
  <c r="D511" i="7" s="1"/>
  <c r="D512" i="7" s="1"/>
  <c r="D513" i="7" s="1"/>
  <c r="D514" i="7" s="1"/>
  <c r="D515" i="7" s="1"/>
  <c r="D516" i="7" s="1"/>
  <c r="D517" i="7" s="1"/>
  <c r="D518" i="7" s="1"/>
  <c r="D519" i="7" s="1"/>
  <c r="D520" i="7" s="1"/>
  <c r="D521" i="7" s="1"/>
  <c r="D522" i="7" s="1"/>
  <c r="D523" i="7" s="1"/>
  <c r="D524" i="7" s="1"/>
  <c r="D525" i="7" s="1"/>
  <c r="D526" i="7" s="1"/>
  <c r="D527" i="7" s="1"/>
  <c r="D528" i="7" s="1"/>
  <c r="D529" i="7" s="1"/>
  <c r="D530" i="7" s="1"/>
  <c r="D531" i="7" s="1"/>
  <c r="D532" i="7" s="1"/>
  <c r="D533" i="7" s="1"/>
  <c r="D534" i="7" s="1"/>
  <c r="D535" i="7" s="1"/>
  <c r="D536" i="7" s="1"/>
  <c r="D537" i="7" s="1"/>
  <c r="D538" i="7" s="1"/>
  <c r="D539" i="7" s="1"/>
  <c r="D540" i="7" s="1"/>
  <c r="D541" i="7" s="1"/>
  <c r="D542" i="7" s="1"/>
  <c r="D543" i="7" s="1"/>
  <c r="D544" i="7" s="1"/>
  <c r="D545" i="7" s="1"/>
  <c r="D546" i="7" s="1"/>
  <c r="D547" i="7" s="1"/>
  <c r="D548" i="7" s="1"/>
  <c r="D549" i="7" s="1"/>
  <c r="D550" i="7" s="1"/>
  <c r="D551" i="7" s="1"/>
  <c r="D552" i="7" s="1"/>
  <c r="D553" i="7" s="1"/>
  <c r="D554" i="7" s="1"/>
  <c r="D555" i="7" s="1"/>
  <c r="D556" i="7" s="1"/>
  <c r="D557" i="7" s="1"/>
  <c r="D558" i="7" s="1"/>
  <c r="D559" i="7" s="1"/>
  <c r="D560" i="7" s="1"/>
  <c r="D561" i="7" s="1"/>
  <c r="D562" i="7" s="1"/>
  <c r="D563" i="7" s="1"/>
  <c r="D564" i="7" s="1"/>
  <c r="D565" i="7" s="1"/>
  <c r="D566" i="7" s="1"/>
  <c r="D567" i="7" s="1"/>
  <c r="D568" i="7" s="1"/>
  <c r="D569" i="7" s="1"/>
  <c r="D570" i="7" s="1"/>
  <c r="D571" i="7" s="1"/>
  <c r="D572" i="7" s="1"/>
  <c r="D573" i="7" s="1"/>
  <c r="D574" i="7" s="1"/>
  <c r="D575" i="7" s="1"/>
  <c r="D576" i="7" s="1"/>
  <c r="D577" i="7" s="1"/>
  <c r="D578" i="7" s="1"/>
  <c r="D579" i="7" s="1"/>
  <c r="D580" i="7" s="1"/>
  <c r="D581" i="7" s="1"/>
  <c r="D582" i="7" s="1"/>
  <c r="D583" i="7" s="1"/>
  <c r="D584" i="7" s="1"/>
  <c r="D585" i="7" s="1"/>
  <c r="D586" i="7" s="1"/>
  <c r="D587" i="7" s="1"/>
  <c r="D588" i="7" s="1"/>
  <c r="D589" i="7" s="1"/>
  <c r="D590" i="7" s="1"/>
  <c r="D591" i="7" s="1"/>
  <c r="D592" i="7" s="1"/>
  <c r="D593" i="7" s="1"/>
  <c r="D594" i="7" s="1"/>
  <c r="D595" i="7" s="1"/>
  <c r="D596" i="7" s="1"/>
  <c r="D597" i="7" s="1"/>
  <c r="D598" i="7" s="1"/>
  <c r="D599" i="7" s="1"/>
  <c r="D600" i="7" s="1"/>
  <c r="D601" i="7" s="1"/>
  <c r="D602" i="7" s="1"/>
  <c r="D603" i="7" s="1"/>
  <c r="D604" i="7" s="1"/>
  <c r="D605" i="7" s="1"/>
  <c r="D606" i="7" s="1"/>
  <c r="D607" i="7" s="1"/>
  <c r="D608" i="7" s="1"/>
  <c r="D609" i="7" s="1"/>
  <c r="D610" i="7" s="1"/>
  <c r="D611" i="7" s="1"/>
  <c r="D612" i="7" s="1"/>
  <c r="D613" i="7" s="1"/>
  <c r="D614" i="7" s="1"/>
  <c r="D615" i="7" s="1"/>
  <c r="D616" i="7" s="1"/>
  <c r="D617" i="7" s="1"/>
  <c r="D618" i="7" s="1"/>
  <c r="D619" i="7" s="1"/>
  <c r="D620" i="7" s="1"/>
  <c r="D621" i="7" s="1"/>
  <c r="D622" i="7" s="1"/>
  <c r="D623" i="7" s="1"/>
  <c r="D624" i="7" s="1"/>
  <c r="D625" i="7" s="1"/>
  <c r="D626" i="7" s="1"/>
  <c r="D627" i="7" s="1"/>
  <c r="D628" i="7" s="1"/>
  <c r="D629" i="7" s="1"/>
  <c r="D630" i="7" s="1"/>
  <c r="D631" i="7" s="1"/>
  <c r="D632" i="7" s="1"/>
  <c r="D633" i="7" s="1"/>
  <c r="D634" i="7" s="1"/>
  <c r="D635" i="7" s="1"/>
  <c r="D636" i="7" s="1"/>
  <c r="D637" i="7" s="1"/>
  <c r="D638" i="7" s="1"/>
  <c r="D639" i="7" s="1"/>
  <c r="D640" i="7" s="1"/>
  <c r="D641" i="7" s="1"/>
  <c r="D642" i="7" s="1"/>
  <c r="D643" i="7" s="1"/>
  <c r="D644" i="7" s="1"/>
  <c r="D645" i="7" s="1"/>
  <c r="D646" i="7" s="1"/>
  <c r="D647" i="7" s="1"/>
  <c r="D648" i="7" s="1"/>
  <c r="D649" i="7" s="1"/>
  <c r="D650" i="7" s="1"/>
  <c r="D651" i="7" s="1"/>
  <c r="D652" i="7" s="1"/>
  <c r="D653" i="7" s="1"/>
  <c r="D654" i="7" s="1"/>
  <c r="D655" i="7" s="1"/>
  <c r="D656" i="7" s="1"/>
  <c r="D657" i="7" s="1"/>
  <c r="D658" i="7" s="1"/>
  <c r="D659" i="7" s="1"/>
  <c r="D660" i="7" s="1"/>
  <c r="D661" i="7" s="1"/>
  <c r="D662" i="7" s="1"/>
  <c r="D663" i="7" s="1"/>
  <c r="D664" i="7" s="1"/>
  <c r="D665" i="7" s="1"/>
  <c r="D666" i="7" s="1"/>
  <c r="D667" i="7" s="1"/>
  <c r="D668" i="7" s="1"/>
  <c r="D669" i="7" s="1"/>
  <c r="D670" i="7" s="1"/>
  <c r="D671" i="7" s="1"/>
  <c r="D672" i="7" s="1"/>
  <c r="D673" i="7" s="1"/>
  <c r="D674" i="7" s="1"/>
  <c r="D675" i="7" s="1"/>
  <c r="D676" i="7" s="1"/>
  <c r="D677" i="7" s="1"/>
  <c r="D678" i="7" s="1"/>
  <c r="D679" i="7" s="1"/>
  <c r="D680" i="7" s="1"/>
  <c r="D681" i="7" s="1"/>
  <c r="D682" i="7" s="1"/>
  <c r="D683" i="7" s="1"/>
  <c r="D684" i="7" s="1"/>
  <c r="D685" i="7" s="1"/>
  <c r="D686" i="7" s="1"/>
  <c r="D687" i="7" s="1"/>
  <c r="D688" i="7" s="1"/>
  <c r="D689" i="7" s="1"/>
  <c r="D690" i="7" s="1"/>
  <c r="D691" i="7" s="1"/>
  <c r="D692" i="7" s="1"/>
  <c r="D693" i="7" s="1"/>
  <c r="D694" i="7" s="1"/>
  <c r="D695" i="7" s="1"/>
  <c r="D696" i="7" s="1"/>
  <c r="D697" i="7" s="1"/>
  <c r="D698" i="7" s="1"/>
  <c r="D699" i="7" s="1"/>
  <c r="D700" i="7" s="1"/>
  <c r="D701" i="7" s="1"/>
  <c r="D702" i="7" s="1"/>
  <c r="D703" i="7" s="1"/>
  <c r="D704" i="7" s="1"/>
  <c r="D705" i="7" s="1"/>
  <c r="D706" i="7" s="1"/>
  <c r="D707" i="7" s="1"/>
  <c r="D708" i="7" s="1"/>
  <c r="D709" i="7" s="1"/>
  <c r="D710" i="7" s="1"/>
  <c r="D711" i="7" s="1"/>
  <c r="D712" i="7" s="1"/>
  <c r="D713" i="7" s="1"/>
  <c r="D714" i="7" s="1"/>
  <c r="D715" i="7" s="1"/>
  <c r="D716" i="7" s="1"/>
  <c r="D717" i="7" s="1"/>
  <c r="D718" i="7" s="1"/>
  <c r="D719" i="7" s="1"/>
  <c r="D720" i="7" s="1"/>
  <c r="D721" i="7" s="1"/>
  <c r="D722" i="7" s="1"/>
  <c r="D723" i="7" s="1"/>
  <c r="D724" i="7" s="1"/>
  <c r="D725" i="7" s="1"/>
  <c r="D726" i="7" s="1"/>
  <c r="D727" i="7" s="1"/>
  <c r="D728" i="7" s="1"/>
  <c r="D729" i="7" s="1"/>
  <c r="D730" i="7" s="1"/>
  <c r="D731" i="7" s="1"/>
  <c r="D732" i="7" s="1"/>
  <c r="D733" i="7" s="1"/>
  <c r="D734" i="7" s="1"/>
  <c r="D735" i="7" s="1"/>
  <c r="D736" i="7" s="1"/>
  <c r="D737" i="7" s="1"/>
  <c r="D738" i="7" s="1"/>
  <c r="D739" i="7" s="1"/>
  <c r="D740" i="7" s="1"/>
  <c r="D741" i="7" s="1"/>
  <c r="D742" i="7" s="1"/>
  <c r="D743" i="7" s="1"/>
  <c r="D744" i="7" s="1"/>
  <c r="D745" i="7" s="1"/>
  <c r="D746" i="7" s="1"/>
  <c r="D747" i="7" s="1"/>
  <c r="D748" i="7" s="1"/>
  <c r="D749" i="7" s="1"/>
  <c r="D750" i="7" s="1"/>
  <c r="D751" i="7" s="1"/>
  <c r="D752" i="7" s="1"/>
  <c r="D753" i="7" s="1"/>
  <c r="D754" i="7" s="1"/>
  <c r="D755" i="7" s="1"/>
  <c r="D756" i="7" s="1"/>
  <c r="D757" i="7" s="1"/>
  <c r="D758" i="7" s="1"/>
  <c r="D759" i="7" s="1"/>
  <c r="D760" i="7" s="1"/>
  <c r="D761" i="7" s="1"/>
  <c r="D762" i="7" s="1"/>
  <c r="D763" i="7" s="1"/>
  <c r="D764" i="7" s="1"/>
  <c r="D765" i="7" s="1"/>
  <c r="D766" i="7" s="1"/>
  <c r="D767" i="7" s="1"/>
  <c r="D768" i="7" s="1"/>
  <c r="D769" i="7" s="1"/>
  <c r="D770" i="7" s="1"/>
  <c r="D771" i="7" s="1"/>
  <c r="D772" i="7" s="1"/>
  <c r="D773" i="7" s="1"/>
  <c r="D774" i="7" s="1"/>
  <c r="D775" i="7" s="1"/>
  <c r="D776" i="7" s="1"/>
  <c r="D777" i="7" s="1"/>
  <c r="D778" i="7" s="1"/>
  <c r="D779" i="7" s="1"/>
  <c r="D780" i="7" s="1"/>
  <c r="D781" i="7" s="1"/>
  <c r="D782" i="7" s="1"/>
  <c r="D783" i="7" s="1"/>
  <c r="D784" i="7" s="1"/>
  <c r="D785" i="7" s="1"/>
  <c r="D786" i="7" s="1"/>
  <c r="D787" i="7" s="1"/>
  <c r="D788" i="7" s="1"/>
  <c r="D789" i="7" s="1"/>
  <c r="D790" i="7" s="1"/>
  <c r="D791" i="7" s="1"/>
  <c r="D792" i="7" s="1"/>
  <c r="D793" i="7" s="1"/>
  <c r="D794" i="7" s="1"/>
  <c r="D795" i="7" s="1"/>
  <c r="D796" i="7" s="1"/>
  <c r="D797" i="7" s="1"/>
  <c r="D798" i="7" s="1"/>
  <c r="D799" i="7" s="1"/>
  <c r="D800" i="7" s="1"/>
  <c r="D801" i="7" s="1"/>
  <c r="D802" i="7" s="1"/>
  <c r="D803" i="7" s="1"/>
  <c r="D804" i="7" s="1"/>
  <c r="D805" i="7" s="1"/>
  <c r="D806" i="7" s="1"/>
  <c r="D807" i="7" s="1"/>
  <c r="D808" i="7" s="1"/>
  <c r="D809" i="7" s="1"/>
  <c r="D810" i="7" s="1"/>
  <c r="D811" i="7" s="1"/>
  <c r="D812" i="7" s="1"/>
  <c r="D813" i="7" s="1"/>
  <c r="D814" i="7" s="1"/>
  <c r="D815" i="7" s="1"/>
  <c r="D816" i="7" s="1"/>
  <c r="D817" i="7" s="1"/>
  <c r="D818" i="7" s="1"/>
  <c r="D819" i="7" s="1"/>
  <c r="D820" i="7" s="1"/>
  <c r="D821" i="7" s="1"/>
  <c r="D822" i="7" s="1"/>
  <c r="D823" i="7" s="1"/>
  <c r="D824" i="7" s="1"/>
  <c r="D825" i="7" s="1"/>
  <c r="D826" i="7" s="1"/>
  <c r="D827" i="7" s="1"/>
  <c r="D828" i="7" s="1"/>
  <c r="D829" i="7" s="1"/>
  <c r="D830" i="7" s="1"/>
  <c r="D831" i="7" s="1"/>
  <c r="D832" i="7" s="1"/>
  <c r="D833" i="7" s="1"/>
  <c r="D834" i="7" s="1"/>
  <c r="D835" i="7" s="1"/>
  <c r="D836" i="7" s="1"/>
  <c r="D837" i="7" s="1"/>
  <c r="D838" i="7" s="1"/>
  <c r="D839" i="7" s="1"/>
  <c r="D840" i="7" s="1"/>
  <c r="D841" i="7" s="1"/>
  <c r="D842" i="7" s="1"/>
  <c r="D843" i="7" s="1"/>
  <c r="D844" i="7" s="1"/>
  <c r="D845" i="7" s="1"/>
  <c r="D846" i="7" s="1"/>
  <c r="D847" i="7" s="1"/>
  <c r="D848" i="7" s="1"/>
  <c r="D849" i="7" s="1"/>
  <c r="D850" i="7" s="1"/>
  <c r="D851" i="7" s="1"/>
  <c r="D852" i="7" s="1"/>
  <c r="D853" i="7" s="1"/>
  <c r="D854" i="7" s="1"/>
  <c r="D855" i="7" s="1"/>
  <c r="D856" i="7" s="1"/>
  <c r="D857" i="7" s="1"/>
  <c r="D858" i="7" s="1"/>
  <c r="D859" i="7" s="1"/>
  <c r="D860" i="7" s="1"/>
  <c r="D861" i="7" s="1"/>
  <c r="D862" i="7" s="1"/>
  <c r="D863" i="7" s="1"/>
  <c r="D864" i="7" s="1"/>
  <c r="D865" i="7" s="1"/>
  <c r="D866" i="7" s="1"/>
  <c r="D867" i="7" s="1"/>
  <c r="D868" i="7" s="1"/>
  <c r="D869" i="7" s="1"/>
  <c r="D870" i="7" s="1"/>
  <c r="D871" i="7" s="1"/>
  <c r="D872" i="7" s="1"/>
  <c r="D873" i="7" s="1"/>
  <c r="D874" i="7" s="1"/>
  <c r="D875" i="7" s="1"/>
  <c r="D876" i="7" s="1"/>
  <c r="D877" i="7" s="1"/>
  <c r="D878" i="7" s="1"/>
  <c r="D879" i="7" s="1"/>
  <c r="D880" i="7" s="1"/>
  <c r="D881" i="7" s="1"/>
  <c r="D882" i="7" s="1"/>
  <c r="D883" i="7" s="1"/>
  <c r="D884" i="7" s="1"/>
  <c r="D885" i="7" s="1"/>
  <c r="D886" i="7" s="1"/>
  <c r="D887" i="7" s="1"/>
  <c r="D888" i="7" s="1"/>
  <c r="D889" i="7" s="1"/>
  <c r="D890" i="7" s="1"/>
  <c r="D891" i="7" s="1"/>
  <c r="D892" i="7" s="1"/>
  <c r="D893" i="7" s="1"/>
  <c r="D894" i="7" s="1"/>
  <c r="D895" i="7" s="1"/>
  <c r="D896" i="7" s="1"/>
  <c r="D897" i="7" s="1"/>
  <c r="D898" i="7" s="1"/>
  <c r="D899" i="7" s="1"/>
  <c r="D900" i="7" s="1"/>
  <c r="D901" i="7" s="1"/>
  <c r="D902" i="7" s="1"/>
  <c r="D903" i="7" s="1"/>
  <c r="D904" i="7" s="1"/>
  <c r="D905" i="7" s="1"/>
  <c r="D906" i="7" s="1"/>
  <c r="D907" i="7" s="1"/>
  <c r="D908" i="7" s="1"/>
  <c r="D909" i="7" s="1"/>
  <c r="D910" i="7" s="1"/>
  <c r="D911" i="7" s="1"/>
  <c r="D912" i="7" s="1"/>
  <c r="D913" i="7" s="1"/>
  <c r="D914" i="7" s="1"/>
  <c r="D915" i="7" s="1"/>
  <c r="D916" i="7" s="1"/>
  <c r="D917" i="7" s="1"/>
  <c r="D918" i="7" s="1"/>
  <c r="D919" i="7" s="1"/>
  <c r="D920" i="7" s="1"/>
  <c r="D921" i="7" s="1"/>
  <c r="D922" i="7" s="1"/>
  <c r="D923" i="7" s="1"/>
  <c r="D924" i="7" s="1"/>
  <c r="D925" i="7" s="1"/>
  <c r="D926" i="7" s="1"/>
  <c r="D927" i="7" s="1"/>
  <c r="D928" i="7" s="1"/>
  <c r="D929" i="7" s="1"/>
  <c r="D930" i="7" s="1"/>
  <c r="D931" i="7" s="1"/>
  <c r="D932" i="7" s="1"/>
  <c r="D933" i="7" s="1"/>
  <c r="D934" i="7" s="1"/>
  <c r="D935" i="7" s="1"/>
  <c r="D936" i="7" s="1"/>
  <c r="D937" i="7" s="1"/>
  <c r="D938" i="7" s="1"/>
  <c r="D939" i="7" s="1"/>
  <c r="D940" i="7" s="1"/>
  <c r="D941" i="7" s="1"/>
  <c r="D942" i="7" s="1"/>
  <c r="D943" i="7" s="1"/>
  <c r="D944" i="7" s="1"/>
  <c r="D945" i="7" s="1"/>
  <c r="D946" i="7" s="1"/>
  <c r="D947" i="7" s="1"/>
  <c r="D948" i="7" s="1"/>
  <c r="D949" i="7" s="1"/>
  <c r="D950" i="7" s="1"/>
  <c r="D951" i="7" s="1"/>
  <c r="D952" i="7" s="1"/>
  <c r="D953" i="7" s="1"/>
  <c r="D954" i="7" s="1"/>
  <c r="D955" i="7" s="1"/>
  <c r="D956" i="7" s="1"/>
  <c r="D957" i="7" s="1"/>
  <c r="D958" i="7" s="1"/>
  <c r="D959" i="7" s="1"/>
  <c r="D960" i="7" s="1"/>
  <c r="D961" i="7" s="1"/>
  <c r="D962" i="7" s="1"/>
  <c r="D963" i="7" s="1"/>
  <c r="D964" i="7" s="1"/>
  <c r="D965" i="7" s="1"/>
  <c r="D966" i="7" s="1"/>
  <c r="D967" i="7" s="1"/>
  <c r="D968" i="7" s="1"/>
  <c r="D969" i="7" s="1"/>
  <c r="D970" i="7" s="1"/>
  <c r="D971" i="7" s="1"/>
  <c r="D972" i="7" s="1"/>
  <c r="D973" i="7" s="1"/>
  <c r="D974" i="7" s="1"/>
  <c r="D975" i="7" s="1"/>
  <c r="D976" i="7" s="1"/>
  <c r="D977" i="7" s="1"/>
  <c r="D978" i="7" s="1"/>
  <c r="D979" i="7" s="1"/>
  <c r="D980" i="7" s="1"/>
  <c r="D981" i="7" s="1"/>
  <c r="D982" i="7" s="1"/>
  <c r="D983" i="7" s="1"/>
  <c r="D984" i="7" s="1"/>
  <c r="D985" i="7" s="1"/>
  <c r="D986" i="7" s="1"/>
  <c r="D987" i="7" s="1"/>
  <c r="D988" i="7" s="1"/>
  <c r="D989" i="7" s="1"/>
  <c r="D990" i="7" s="1"/>
  <c r="D991" i="7" s="1"/>
  <c r="D992" i="7" s="1"/>
  <c r="D993" i="7" s="1"/>
  <c r="D994" i="7" s="1"/>
  <c r="D995" i="7" s="1"/>
  <c r="D996" i="7" s="1"/>
  <c r="D997" i="7" s="1"/>
  <c r="D998" i="7" s="1"/>
  <c r="D999" i="7" s="1"/>
  <c r="D1000" i="7" s="1"/>
  <c r="D1001" i="7" s="1"/>
  <c r="D1002" i="7" s="1"/>
  <c r="D1003" i="7" s="1"/>
  <c r="D1004" i="7" s="1"/>
  <c r="D1005" i="7" s="1"/>
  <c r="D1006" i="7" s="1"/>
  <c r="D1007" i="7" s="1"/>
  <c r="D1008" i="7" s="1"/>
  <c r="D1009" i="7" s="1"/>
  <c r="D1010" i="7" s="1"/>
  <c r="D1011" i="7" s="1"/>
  <c r="D1012" i="7" s="1"/>
  <c r="D1013" i="7" s="1"/>
  <c r="D1014" i="7" s="1"/>
  <c r="D1015" i="7" s="1"/>
  <c r="D1016" i="7" s="1"/>
  <c r="D1017" i="7" s="1"/>
  <c r="D1018" i="7" s="1"/>
  <c r="D1019" i="7" s="1"/>
  <c r="D1020" i="7" s="1"/>
  <c r="D1021" i="7" s="1"/>
  <c r="D1022" i="7" s="1"/>
  <c r="D1023" i="7" s="1"/>
  <c r="D1024" i="7" s="1"/>
  <c r="D1025" i="7" s="1"/>
  <c r="D1026" i="7" s="1"/>
  <c r="D1027" i="7" s="1"/>
  <c r="D1028" i="7" s="1"/>
  <c r="D1029" i="7" s="1"/>
  <c r="D1030" i="7" s="1"/>
  <c r="D1031" i="7" s="1"/>
  <c r="D1032" i="7" s="1"/>
  <c r="D1033" i="7" s="1"/>
  <c r="D1034" i="7" s="1"/>
  <c r="D1035" i="7" s="1"/>
  <c r="D1036" i="7" s="1"/>
  <c r="D1037" i="7" s="1"/>
  <c r="D1038" i="7" s="1"/>
  <c r="D1039" i="7" s="1"/>
  <c r="D1040" i="7" s="1"/>
  <c r="D1041" i="7" s="1"/>
  <c r="D1042" i="7" s="1"/>
  <c r="D1043" i="7" s="1"/>
  <c r="D1044" i="7" s="1"/>
  <c r="D1045" i="7" s="1"/>
  <c r="D1046" i="7" s="1"/>
  <c r="D1047" i="7" s="1"/>
  <c r="D1048" i="7" s="1"/>
  <c r="D1049" i="7" s="1"/>
  <c r="D1050" i="7" s="1"/>
  <c r="D1051" i="7" s="1"/>
  <c r="D1052" i="7" s="1"/>
  <c r="D1053" i="7" s="1"/>
  <c r="D1054" i="7" s="1"/>
  <c r="D1055" i="7" s="1"/>
  <c r="D1056" i="7" s="1"/>
  <c r="D1057" i="7" s="1"/>
  <c r="D1058" i="7" s="1"/>
  <c r="D1059" i="7" s="1"/>
  <c r="D1060" i="7" s="1"/>
  <c r="D1061" i="7" s="1"/>
  <c r="D1062" i="7" s="1"/>
  <c r="D1063" i="7" s="1"/>
  <c r="D1064" i="7" s="1"/>
  <c r="D1065" i="7" s="1"/>
  <c r="D1066" i="7" s="1"/>
  <c r="D1067" i="7" s="1"/>
  <c r="D1068" i="7" s="1"/>
  <c r="D1069" i="7" s="1"/>
  <c r="D1070" i="7" s="1"/>
  <c r="D1071" i="7" s="1"/>
  <c r="D1072" i="7" s="1"/>
  <c r="D1073" i="7" s="1"/>
  <c r="D1074" i="7" s="1"/>
  <c r="D1075" i="7" s="1"/>
  <c r="D1076" i="7" s="1"/>
  <c r="D1077" i="7" s="1"/>
  <c r="D1078" i="7" s="1"/>
  <c r="D1079" i="7" s="1"/>
  <c r="D1080" i="7" s="1"/>
  <c r="D1081" i="7" s="1"/>
  <c r="D1082" i="7" s="1"/>
  <c r="D1083" i="7" s="1"/>
  <c r="D1084" i="7" s="1"/>
  <c r="D1085" i="7" s="1"/>
  <c r="D1086" i="7" s="1"/>
  <c r="D1087" i="7" s="1"/>
  <c r="D1088" i="7" s="1"/>
  <c r="D1089" i="7" s="1"/>
  <c r="D1090" i="7" s="1"/>
  <c r="D1091" i="7" s="1"/>
  <c r="D1092" i="7" s="1"/>
  <c r="D1093" i="7" s="1"/>
  <c r="D1094" i="7" s="1"/>
  <c r="D1095" i="7" s="1"/>
  <c r="D1096" i="7" s="1"/>
  <c r="D1097" i="7" s="1"/>
  <c r="D1098" i="7" s="1"/>
  <c r="D1099" i="7" s="1"/>
  <c r="D1100" i="7" s="1"/>
  <c r="D1101" i="7" s="1"/>
  <c r="D1102" i="7" s="1"/>
  <c r="D1103" i="7" s="1"/>
  <c r="D1104" i="7" s="1"/>
  <c r="D1105" i="7" s="1"/>
  <c r="D1106" i="7" s="1"/>
  <c r="D1107" i="7" s="1"/>
  <c r="D1108" i="7" s="1"/>
  <c r="D1109" i="7" s="1"/>
  <c r="D1110" i="7" s="1"/>
  <c r="D1111" i="7" s="1"/>
  <c r="D1112" i="7" s="1"/>
  <c r="D1113" i="7" s="1"/>
  <c r="D1114" i="7" s="1"/>
  <c r="D1115" i="7" s="1"/>
  <c r="D1116" i="7" s="1"/>
  <c r="D1117" i="7" s="1"/>
  <c r="D1118" i="7" s="1"/>
  <c r="D1119" i="7" s="1"/>
  <c r="D1120" i="7" s="1"/>
  <c r="D1121" i="7" s="1"/>
  <c r="D1122" i="7" s="1"/>
  <c r="D1123" i="7" s="1"/>
  <c r="D1124" i="7" s="1"/>
  <c r="D1125" i="7" s="1"/>
  <c r="D1126" i="7" s="1"/>
  <c r="D1127" i="7" s="1"/>
  <c r="D1128" i="7" s="1"/>
  <c r="D1129" i="7" s="1"/>
  <c r="D1130" i="7" s="1"/>
  <c r="D1131" i="7" s="1"/>
  <c r="D1132" i="7" s="1"/>
  <c r="D1133" i="7" s="1"/>
  <c r="D1134" i="7" s="1"/>
  <c r="D1135" i="7" s="1"/>
  <c r="D1136" i="7" s="1"/>
  <c r="D1137" i="7" s="1"/>
  <c r="D1138" i="7" s="1"/>
  <c r="D1139" i="7" s="1"/>
  <c r="D1140" i="7" s="1"/>
  <c r="D1141" i="7" s="1"/>
  <c r="D1142" i="7" s="1"/>
  <c r="D1143" i="7" s="1"/>
  <c r="D1144" i="7" s="1"/>
  <c r="D1145" i="7" s="1"/>
  <c r="D1146" i="7" s="1"/>
  <c r="D1147" i="7" s="1"/>
  <c r="D1148" i="7" s="1"/>
  <c r="D1149" i="7" s="1"/>
  <c r="D1150" i="7" s="1"/>
  <c r="D1151" i="7" s="1"/>
  <c r="D1152" i="7" s="1"/>
  <c r="D1153" i="7" s="1"/>
  <c r="D1154" i="7" s="1"/>
  <c r="D1155" i="7" s="1"/>
  <c r="D1156" i="7" s="1"/>
  <c r="D1157" i="7" s="1"/>
  <c r="D1158" i="7" s="1"/>
  <c r="D1159" i="7" s="1"/>
  <c r="D1160" i="7" s="1"/>
  <c r="D1161" i="7" s="1"/>
  <c r="D1162" i="7" s="1"/>
  <c r="D1163" i="7" s="1"/>
  <c r="D1164" i="7" s="1"/>
  <c r="D1165" i="7" s="1"/>
  <c r="D1166" i="7" s="1"/>
  <c r="D1167" i="7" s="1"/>
  <c r="D1168" i="7" s="1"/>
  <c r="D1169" i="7" s="1"/>
  <c r="D1170" i="7" s="1"/>
  <c r="D1171" i="7" s="1"/>
  <c r="D1172" i="7" s="1"/>
  <c r="D1173" i="7" s="1"/>
  <c r="D1174" i="7" s="1"/>
  <c r="D1175" i="7" s="1"/>
  <c r="D1176" i="7" s="1"/>
  <c r="D1177" i="7" s="1"/>
  <c r="D1178" i="7" s="1"/>
  <c r="D1179" i="7" s="1"/>
  <c r="D1180" i="7" s="1"/>
  <c r="D1181" i="7" s="1"/>
  <c r="D1182" i="7" s="1"/>
  <c r="D1183" i="7" s="1"/>
  <c r="D1184" i="7" s="1"/>
  <c r="D1185" i="7" s="1"/>
  <c r="D1186" i="7" s="1"/>
  <c r="D1187" i="7" s="1"/>
  <c r="D1188" i="7" s="1"/>
  <c r="D1189" i="7" s="1"/>
  <c r="D1190" i="7" s="1"/>
  <c r="D1191" i="7" s="1"/>
  <c r="D1192" i="7" s="1"/>
  <c r="D1193" i="7" s="1"/>
  <c r="D1194" i="7" s="1"/>
  <c r="D1195" i="7" s="1"/>
  <c r="D1196" i="7" s="1"/>
  <c r="D1197" i="7" s="1"/>
  <c r="D1198" i="7" s="1"/>
  <c r="D1199" i="7" s="1"/>
  <c r="D1200" i="7" s="1"/>
  <c r="D1201" i="7" s="1"/>
  <c r="D1202" i="7" s="1"/>
  <c r="D1203" i="7" s="1"/>
  <c r="D1204" i="7" s="1"/>
  <c r="D1205" i="7" s="1"/>
  <c r="D1206" i="7" s="1"/>
  <c r="D1207" i="7" s="1"/>
  <c r="D1208" i="7" s="1"/>
  <c r="D1209" i="7" s="1"/>
  <c r="D1210" i="7" s="1"/>
  <c r="D1211" i="7" s="1"/>
  <c r="D1212" i="7" s="1"/>
  <c r="D1213" i="7" s="1"/>
  <c r="D1214" i="7" s="1"/>
  <c r="D1215" i="7" s="1"/>
  <c r="D1216" i="7" s="1"/>
  <c r="D1217" i="7" s="1"/>
  <c r="D1218" i="7" s="1"/>
  <c r="D1219" i="7" s="1"/>
  <c r="D1220" i="7" s="1"/>
  <c r="D1221" i="7" s="1"/>
  <c r="D1222" i="7" s="1"/>
  <c r="D1223" i="7" s="1"/>
  <c r="D1224" i="7" s="1"/>
  <c r="D1225" i="7" s="1"/>
  <c r="D1226" i="7" s="1"/>
  <c r="D1227" i="7" s="1"/>
  <c r="D1228" i="7" s="1"/>
  <c r="D1229" i="7" s="1"/>
  <c r="D1230" i="7" s="1"/>
  <c r="D1231" i="7" s="1"/>
  <c r="D1232" i="7" s="1"/>
  <c r="D1233" i="7" s="1"/>
  <c r="D1234" i="7" s="1"/>
  <c r="D1235" i="7" s="1"/>
  <c r="D1236" i="7" s="1"/>
  <c r="D1237" i="7" s="1"/>
  <c r="D1238" i="7" s="1"/>
  <c r="D1239" i="7" s="1"/>
  <c r="D1240" i="7" s="1"/>
  <c r="D1241" i="7" s="1"/>
  <c r="D1242" i="7" s="1"/>
  <c r="D1243" i="7" s="1"/>
  <c r="D1244" i="7" s="1"/>
  <c r="D1245" i="7" s="1"/>
  <c r="D1246" i="7" s="1"/>
  <c r="D1247" i="7" s="1"/>
  <c r="D1248" i="7" s="1"/>
  <c r="D1249" i="7" s="1"/>
  <c r="D1250" i="7" s="1"/>
  <c r="D1251" i="7" s="1"/>
  <c r="D1252" i="7" s="1"/>
  <c r="D1253" i="7" s="1"/>
  <c r="D1254" i="7" s="1"/>
  <c r="D1255" i="7" s="1"/>
  <c r="D1256" i="7" s="1"/>
  <c r="D1257" i="7" s="1"/>
  <c r="D1258" i="7" s="1"/>
  <c r="D1259" i="7" s="1"/>
  <c r="D1260" i="7" s="1"/>
  <c r="D1261" i="7" s="1"/>
  <c r="D1262" i="7" s="1"/>
  <c r="D1263" i="7" s="1"/>
  <c r="D1264" i="7" s="1"/>
  <c r="D1265" i="7" s="1"/>
  <c r="D1266" i="7" s="1"/>
  <c r="D1267" i="7" s="1"/>
  <c r="D1268" i="7" s="1"/>
  <c r="D1269" i="7" s="1"/>
  <c r="D1270" i="7" s="1"/>
  <c r="D1271" i="7" s="1"/>
  <c r="D1272" i="7" s="1"/>
  <c r="D1273" i="7" s="1"/>
  <c r="D1274" i="7" s="1"/>
  <c r="D1275" i="7" s="1"/>
  <c r="D1276" i="7" s="1"/>
  <c r="D1277" i="7" s="1"/>
  <c r="D1278" i="7" s="1"/>
  <c r="D1279" i="7" s="1"/>
  <c r="D1280" i="7" s="1"/>
  <c r="D1281" i="7" s="1"/>
  <c r="D1282" i="7" s="1"/>
  <c r="D1283" i="7" s="1"/>
  <c r="D1284" i="7" s="1"/>
  <c r="D1285" i="7" s="1"/>
  <c r="D1286" i="7" s="1"/>
  <c r="D1287" i="7" s="1"/>
  <c r="D1288" i="7" s="1"/>
  <c r="D1289" i="7" s="1"/>
  <c r="D1290" i="7" s="1"/>
  <c r="D1291" i="7" s="1"/>
  <c r="D1292" i="7" s="1"/>
  <c r="D1293" i="7" s="1"/>
  <c r="D1294" i="7" s="1"/>
  <c r="D1295" i="7" s="1"/>
  <c r="D1296" i="7" s="1"/>
  <c r="D1297" i="7" s="1"/>
  <c r="D1298" i="7" s="1"/>
  <c r="D1299" i="7" s="1"/>
  <c r="D1300" i="7" s="1"/>
  <c r="D1301" i="7" s="1"/>
  <c r="D1302" i="7" s="1"/>
  <c r="D1303" i="7" s="1"/>
  <c r="D1304" i="7" s="1"/>
  <c r="D1305" i="7" s="1"/>
  <c r="D1306" i="7" s="1"/>
  <c r="D1307" i="7" s="1"/>
  <c r="D1308" i="7" s="1"/>
  <c r="D1309" i="7" s="1"/>
  <c r="D1310" i="7" s="1"/>
  <c r="D1311" i="7" s="1"/>
  <c r="D1312" i="7" s="1"/>
  <c r="D1313" i="7" s="1"/>
  <c r="D1314" i="7" s="1"/>
  <c r="D1315" i="7" s="1"/>
  <c r="D1316" i="7" s="1"/>
  <c r="D1317" i="7" s="1"/>
  <c r="D1318" i="7" s="1"/>
  <c r="D1319" i="7" s="1"/>
  <c r="D1320" i="7" s="1"/>
  <c r="D1321" i="7" s="1"/>
  <c r="D1322" i="7" s="1"/>
  <c r="D1323" i="7" s="1"/>
  <c r="D1324" i="7" s="1"/>
  <c r="D1325" i="7" s="1"/>
  <c r="D1326" i="7" s="1"/>
  <c r="D1327" i="7" s="1"/>
  <c r="D1328" i="7" s="1"/>
  <c r="D1329" i="7" s="1"/>
  <c r="D1330" i="7" s="1"/>
  <c r="D1331" i="7" s="1"/>
  <c r="D1332" i="7" s="1"/>
  <c r="D1333" i="7" s="1"/>
  <c r="D1334" i="7" s="1"/>
  <c r="D1335" i="7" s="1"/>
  <c r="D1336" i="7" s="1"/>
  <c r="D1337" i="7" s="1"/>
  <c r="D1338" i="7" s="1"/>
  <c r="D1339" i="7" s="1"/>
  <c r="D1340" i="7" s="1"/>
  <c r="D1341" i="7" s="1"/>
  <c r="D1342" i="7" s="1"/>
  <c r="D1343" i="7" s="1"/>
  <c r="D1344" i="7" s="1"/>
  <c r="D1345" i="7" s="1"/>
  <c r="D1346" i="7" s="1"/>
  <c r="D1347" i="7" s="1"/>
  <c r="D1348" i="7" s="1"/>
  <c r="D1349" i="7" s="1"/>
  <c r="D1350" i="7" s="1"/>
  <c r="D1351" i="7" s="1"/>
  <c r="D1352" i="7" s="1"/>
  <c r="D1353" i="7" s="1"/>
  <c r="D1354" i="7" s="1"/>
  <c r="D1355" i="7" s="1"/>
  <c r="D1356" i="7" s="1"/>
  <c r="D1357" i="7" s="1"/>
  <c r="D1358" i="7" s="1"/>
  <c r="D1359" i="7" s="1"/>
  <c r="D1360" i="7" s="1"/>
  <c r="D1361" i="7" s="1"/>
  <c r="D1362" i="7" s="1"/>
  <c r="D1363" i="7" s="1"/>
  <c r="D1364" i="7" s="1"/>
  <c r="D1365" i="7" s="1"/>
  <c r="D1366" i="7" s="1"/>
  <c r="D1367" i="7" s="1"/>
  <c r="D1368" i="7" s="1"/>
  <c r="D1369" i="7" s="1"/>
  <c r="D1370" i="7" s="1"/>
  <c r="D1371" i="7" s="1"/>
  <c r="D1372" i="7" s="1"/>
  <c r="D1373" i="7" s="1"/>
  <c r="D1374" i="7" s="1"/>
  <c r="D1375" i="7" s="1"/>
  <c r="D1376" i="7" s="1"/>
  <c r="D1377" i="7" s="1"/>
  <c r="D1378" i="7" s="1"/>
  <c r="D1379" i="7" s="1"/>
  <c r="D1380" i="7" s="1"/>
  <c r="D1381" i="7" s="1"/>
  <c r="D1382" i="7" s="1"/>
  <c r="D1383" i="7" s="1"/>
  <c r="D1384" i="7" s="1"/>
  <c r="D1385" i="7" s="1"/>
  <c r="D1386" i="7" s="1"/>
  <c r="D1387" i="7" s="1"/>
  <c r="D1388" i="7" s="1"/>
  <c r="D1389" i="7" s="1"/>
  <c r="D1390" i="7" s="1"/>
  <c r="D1391" i="7" s="1"/>
  <c r="D1392" i="7" s="1"/>
  <c r="D1393" i="7" s="1"/>
  <c r="D1394" i="7" s="1"/>
  <c r="D1395" i="7" s="1"/>
  <c r="D1396" i="7" s="1"/>
  <c r="D1397" i="7" s="1"/>
  <c r="D1398" i="7" s="1"/>
  <c r="D1399" i="7" s="1"/>
  <c r="D1400" i="7" s="1"/>
  <c r="D1401" i="7" s="1"/>
  <c r="D1402" i="7" s="1"/>
  <c r="D1403" i="7" s="1"/>
  <c r="D1404" i="7" s="1"/>
  <c r="D1405" i="7" s="1"/>
  <c r="D1406" i="7" s="1"/>
  <c r="D1407" i="7" s="1"/>
  <c r="D1408" i="7" s="1"/>
  <c r="D1409" i="7" s="1"/>
  <c r="D1410" i="7" s="1"/>
  <c r="D1411" i="7" s="1"/>
  <c r="D1412" i="7" s="1"/>
  <c r="D1413" i="7" s="1"/>
  <c r="D1414" i="7" s="1"/>
  <c r="D1415" i="7" s="1"/>
  <c r="D1416" i="7" s="1"/>
  <c r="D1417" i="7" s="1"/>
  <c r="D1418" i="7" s="1"/>
  <c r="D1419" i="7" s="1"/>
  <c r="D1420" i="7" s="1"/>
  <c r="D1421" i="7" s="1"/>
  <c r="D1422" i="7" s="1"/>
  <c r="D1423" i="7" s="1"/>
  <c r="D1424" i="7" s="1"/>
  <c r="D1425" i="7" s="1"/>
  <c r="D1426" i="7" s="1"/>
  <c r="D1427" i="7" s="1"/>
  <c r="D1428" i="7" s="1"/>
  <c r="D1429" i="7" s="1"/>
  <c r="D1430" i="7" s="1"/>
  <c r="D1431" i="7" s="1"/>
  <c r="D1432" i="7" s="1"/>
  <c r="D1433" i="7" s="1"/>
  <c r="D1434" i="7" s="1"/>
  <c r="D1435" i="7" s="1"/>
  <c r="D1436" i="7" s="1"/>
  <c r="D1437" i="7" s="1"/>
  <c r="D1438" i="7" s="1"/>
  <c r="D1439" i="7" s="1"/>
  <c r="D1440" i="7" s="1"/>
  <c r="D1441" i="7" s="1"/>
  <c r="D1442" i="7" s="1"/>
  <c r="D1443" i="7" s="1"/>
  <c r="D1444" i="7" s="1"/>
  <c r="D1445" i="7" s="1"/>
  <c r="D1446" i="7" s="1"/>
  <c r="D1447" i="7" s="1"/>
  <c r="D1448" i="7" s="1"/>
  <c r="D1449" i="7" s="1"/>
  <c r="D1450" i="7" s="1"/>
  <c r="D1451" i="7" s="1"/>
  <c r="D1452" i="7" s="1"/>
  <c r="D1453" i="7" s="1"/>
  <c r="D1454" i="7" s="1"/>
  <c r="D1455" i="7" s="1"/>
  <c r="D1456" i="7" s="1"/>
  <c r="D1457" i="7" s="1"/>
  <c r="D1458" i="7" s="1"/>
  <c r="D1459" i="7" s="1"/>
  <c r="D1460" i="7" s="1"/>
  <c r="D1461" i="7" s="1"/>
  <c r="D1462" i="7" s="1"/>
  <c r="D1463" i="7" s="1"/>
  <c r="D1464" i="7" s="1"/>
  <c r="D1465" i="7" s="1"/>
  <c r="D1466" i="7" s="1"/>
  <c r="D1467" i="7" s="1"/>
  <c r="D1468" i="7" s="1"/>
  <c r="D1469" i="7" s="1"/>
  <c r="D1470" i="7" s="1"/>
  <c r="D1471" i="7" s="1"/>
  <c r="D1472" i="7" s="1"/>
  <c r="D1473" i="7" s="1"/>
  <c r="D1474" i="7" s="1"/>
  <c r="D1475" i="7" s="1"/>
  <c r="D1476" i="7" s="1"/>
  <c r="D1477" i="7" s="1"/>
  <c r="D1478" i="7" s="1"/>
  <c r="D1479" i="7" s="1"/>
  <c r="D1480" i="7" s="1"/>
  <c r="D1481" i="7" s="1"/>
  <c r="D1482" i="7" s="1"/>
  <c r="D1483" i="7" s="1"/>
  <c r="D1484" i="7" s="1"/>
  <c r="D1485" i="7" s="1"/>
  <c r="D1486" i="7" s="1"/>
  <c r="D1487" i="7" s="1"/>
  <c r="D1488" i="7" s="1"/>
  <c r="D1489" i="7" s="1"/>
  <c r="D1490" i="7" s="1"/>
  <c r="D1491" i="7" s="1"/>
  <c r="D1492" i="7" s="1"/>
  <c r="D1493" i="7" s="1"/>
  <c r="D1494" i="7" s="1"/>
  <c r="D1495" i="7" s="1"/>
  <c r="D1496" i="7" s="1"/>
  <c r="D1497" i="7" s="1"/>
  <c r="D1498" i="7" s="1"/>
  <c r="D1499" i="7" s="1"/>
  <c r="D1500" i="7" s="1"/>
  <c r="D1501" i="7" s="1"/>
  <c r="D1502" i="7" s="1"/>
  <c r="D1503" i="7" s="1"/>
  <c r="D1504" i="7" s="1"/>
  <c r="D1505" i="7" s="1"/>
  <c r="D1506" i="7" s="1"/>
  <c r="D1507" i="7" s="1"/>
  <c r="D1508" i="7" s="1"/>
  <c r="D1509" i="7" s="1"/>
  <c r="D1510" i="7" s="1"/>
  <c r="D1511" i="7" s="1"/>
  <c r="D1512" i="7" s="1"/>
  <c r="D1513" i="7" s="1"/>
  <c r="D1514" i="7" s="1"/>
  <c r="D1515" i="7" s="1"/>
  <c r="D1516" i="7" s="1"/>
  <c r="D1517" i="7" s="1"/>
  <c r="D1518" i="7" s="1"/>
  <c r="D1519" i="7" s="1"/>
  <c r="D1520" i="7" s="1"/>
  <c r="D1521" i="7" s="1"/>
  <c r="D1522" i="7" s="1"/>
  <c r="D1523" i="7" s="1"/>
  <c r="D1524" i="7" s="1"/>
  <c r="D1525" i="7" s="1"/>
  <c r="D1526" i="7" s="1"/>
  <c r="D1527" i="7" s="1"/>
  <c r="D1528" i="7" s="1"/>
  <c r="D1529" i="7" s="1"/>
  <c r="D1530" i="7" s="1"/>
  <c r="D1531" i="7" s="1"/>
  <c r="D1532" i="7" s="1"/>
  <c r="D1533" i="7" s="1"/>
  <c r="D1534" i="7" s="1"/>
  <c r="D1535" i="7" s="1"/>
  <c r="D1536" i="7" s="1"/>
  <c r="D1537" i="7" s="1"/>
  <c r="D1538" i="7" s="1"/>
  <c r="D1539" i="7" s="1"/>
  <c r="D1540" i="7" s="1"/>
  <c r="D1541" i="7" s="1"/>
  <c r="D1542" i="7" s="1"/>
  <c r="D1543" i="7" s="1"/>
  <c r="D1544" i="7" s="1"/>
  <c r="D1545" i="7" s="1"/>
  <c r="D1546" i="7" s="1"/>
  <c r="D1547" i="7" s="1"/>
  <c r="D1548" i="7" s="1"/>
  <c r="D1549" i="7" s="1"/>
  <c r="D1550" i="7" s="1"/>
  <c r="D1551" i="7" s="1"/>
  <c r="D1552" i="7" s="1"/>
  <c r="D1553" i="7" s="1"/>
  <c r="D1554" i="7" s="1"/>
  <c r="D1555" i="7" s="1"/>
  <c r="D1556" i="7" s="1"/>
  <c r="D1557" i="7" s="1"/>
  <c r="D1558" i="7" s="1"/>
  <c r="D1559" i="7" s="1"/>
  <c r="D1560" i="7" s="1"/>
  <c r="D1561" i="7" s="1"/>
  <c r="D1562" i="7" s="1"/>
  <c r="D1563" i="7" s="1"/>
  <c r="D1564" i="7" s="1"/>
  <c r="D1565" i="7" s="1"/>
  <c r="D1566" i="7" s="1"/>
  <c r="D1567" i="7" s="1"/>
  <c r="D1568" i="7" s="1"/>
  <c r="D1569" i="7" s="1"/>
  <c r="D1570" i="7" s="1"/>
  <c r="D1571" i="7" s="1"/>
  <c r="D1572" i="7" s="1"/>
  <c r="D1573" i="7" s="1"/>
  <c r="D1574" i="7" s="1"/>
  <c r="D1575" i="7" s="1"/>
  <c r="D1576" i="7" s="1"/>
  <c r="D1577" i="7" s="1"/>
  <c r="D1578" i="7" s="1"/>
  <c r="D1579" i="7" s="1"/>
  <c r="D1580" i="7" s="1"/>
  <c r="D1581" i="7" s="1"/>
  <c r="D1582" i="7" s="1"/>
  <c r="D1583" i="7" s="1"/>
  <c r="D1584" i="7" s="1"/>
  <c r="D1585" i="7" s="1"/>
  <c r="D1586" i="7" s="1"/>
  <c r="D1587" i="7" s="1"/>
  <c r="D1588" i="7" s="1"/>
  <c r="D1589" i="7" s="1"/>
  <c r="D1590" i="7" s="1"/>
  <c r="D1591" i="7" s="1"/>
  <c r="D1592" i="7" s="1"/>
  <c r="D1593" i="7" s="1"/>
  <c r="D1594" i="7" s="1"/>
  <c r="D1595" i="7" s="1"/>
  <c r="D1596" i="7" s="1"/>
  <c r="D1597" i="7" s="1"/>
  <c r="D1598" i="7" s="1"/>
  <c r="D1599" i="7" s="1"/>
  <c r="D1600" i="7" s="1"/>
  <c r="D1601" i="7" s="1"/>
  <c r="D1602" i="7" s="1"/>
  <c r="D1603" i="7" s="1"/>
  <c r="D1604" i="7" s="1"/>
  <c r="D1605" i="7" s="1"/>
  <c r="D1606" i="7" s="1"/>
  <c r="D1607" i="7" s="1"/>
  <c r="D1608" i="7" s="1"/>
  <c r="D1609" i="7" s="1"/>
  <c r="D1610" i="7" s="1"/>
  <c r="D1611" i="7" s="1"/>
  <c r="D1612" i="7" s="1"/>
  <c r="D1613" i="7" s="1"/>
  <c r="D1614" i="7" s="1"/>
  <c r="D1615" i="7" s="1"/>
  <c r="D1616" i="7" s="1"/>
  <c r="D1617" i="7" s="1"/>
  <c r="D1618" i="7" s="1"/>
  <c r="D1619" i="7" s="1"/>
  <c r="D1620" i="7" s="1"/>
  <c r="D1621" i="7" s="1"/>
  <c r="D1622" i="7" s="1"/>
  <c r="D1623" i="7" s="1"/>
  <c r="D1624" i="7" s="1"/>
  <c r="D1625" i="7" s="1"/>
  <c r="D1626" i="7" s="1"/>
  <c r="D1627" i="7" s="1"/>
  <c r="D1628" i="7" s="1"/>
  <c r="D1629" i="7" s="1"/>
  <c r="D1630" i="7" s="1"/>
  <c r="D1631" i="7" s="1"/>
  <c r="D1632" i="7" s="1"/>
  <c r="D1633" i="7" s="1"/>
  <c r="D1634" i="7" s="1"/>
  <c r="D1635" i="7" s="1"/>
  <c r="D1636" i="7" s="1"/>
  <c r="D1637" i="7" s="1"/>
  <c r="D1638" i="7" s="1"/>
  <c r="D1639" i="7" s="1"/>
  <c r="D1640" i="7" s="1"/>
  <c r="D1641" i="7" s="1"/>
  <c r="D1642" i="7" s="1"/>
  <c r="D1643" i="7" s="1"/>
  <c r="D1644" i="7" s="1"/>
  <c r="D1645" i="7" s="1"/>
  <c r="D1646" i="7" s="1"/>
  <c r="D1647" i="7" s="1"/>
  <c r="D1648" i="7" s="1"/>
  <c r="D1649" i="7" s="1"/>
  <c r="D1650" i="7" s="1"/>
  <c r="D1651" i="7" s="1"/>
  <c r="D1652" i="7" s="1"/>
  <c r="D1653" i="7" s="1"/>
  <c r="D1654" i="7" s="1"/>
  <c r="D1655" i="7" s="1"/>
  <c r="D1656" i="7" s="1"/>
  <c r="D1657" i="7" s="1"/>
  <c r="D1658" i="7" s="1"/>
  <c r="D1659" i="7" s="1"/>
  <c r="D1660" i="7" s="1"/>
  <c r="D1661" i="7" s="1"/>
  <c r="D1662" i="7" s="1"/>
  <c r="D1663" i="7" s="1"/>
  <c r="D1664" i="7" s="1"/>
  <c r="D1665" i="7" s="1"/>
  <c r="D1666" i="7" s="1"/>
  <c r="D1667" i="7" s="1"/>
  <c r="D1668" i="7" s="1"/>
  <c r="D1669" i="7" s="1"/>
  <c r="D1670" i="7" s="1"/>
  <c r="D1671" i="7" s="1"/>
  <c r="D1672" i="7" s="1"/>
  <c r="D1673" i="7" s="1"/>
  <c r="D1674" i="7" s="1"/>
  <c r="D1675" i="7" s="1"/>
  <c r="D1676" i="7" s="1"/>
  <c r="D1677" i="7" s="1"/>
  <c r="D1678" i="7" s="1"/>
  <c r="D1679" i="7" s="1"/>
  <c r="D1680" i="7" s="1"/>
  <c r="D1681" i="7" s="1"/>
  <c r="D1682" i="7" s="1"/>
  <c r="D1683" i="7" s="1"/>
  <c r="D1684" i="7" s="1"/>
  <c r="D1685" i="7" s="1"/>
  <c r="D1686" i="7" s="1"/>
  <c r="D1687" i="7" s="1"/>
  <c r="D1688" i="7" s="1"/>
  <c r="D1689" i="7" s="1"/>
  <c r="D1690" i="7" s="1"/>
  <c r="D1691" i="7" s="1"/>
  <c r="D1692" i="7" s="1"/>
  <c r="D1693" i="7" s="1"/>
  <c r="D1694" i="7" s="1"/>
  <c r="D1695" i="7" s="1"/>
  <c r="D1696" i="7" s="1"/>
  <c r="D1697" i="7" s="1"/>
  <c r="D1698" i="7" s="1"/>
  <c r="D1699" i="7" s="1"/>
  <c r="D1700" i="7" s="1"/>
  <c r="D1701" i="7" s="1"/>
  <c r="D1702" i="7" s="1"/>
  <c r="D1703" i="7" s="1"/>
  <c r="D1704" i="7" s="1"/>
  <c r="D1705" i="7" s="1"/>
  <c r="D1706" i="7" s="1"/>
  <c r="D1707" i="7" s="1"/>
  <c r="D1708" i="7" s="1"/>
  <c r="D1709" i="7" s="1"/>
  <c r="D1710" i="7" s="1"/>
  <c r="D1711" i="7" s="1"/>
  <c r="D1712" i="7" s="1"/>
  <c r="D1713" i="7" s="1"/>
  <c r="D1714" i="7" s="1"/>
  <c r="D1715" i="7" s="1"/>
  <c r="D1716" i="7" s="1"/>
  <c r="D1717" i="7" s="1"/>
  <c r="D1718" i="7" s="1"/>
  <c r="D1719" i="7" s="1"/>
  <c r="D1720" i="7" s="1"/>
  <c r="D1721" i="7" s="1"/>
  <c r="D1722" i="7" s="1"/>
  <c r="D1723" i="7" s="1"/>
  <c r="D1724" i="7" s="1"/>
  <c r="D1725" i="7" s="1"/>
  <c r="D1726" i="7" s="1"/>
  <c r="D1727" i="7" s="1"/>
  <c r="D1728" i="7" s="1"/>
  <c r="D1729" i="7" s="1"/>
  <c r="D1730" i="7" s="1"/>
  <c r="D1731" i="7" s="1"/>
  <c r="D1732" i="7" s="1"/>
  <c r="D1733" i="7" s="1"/>
  <c r="D1734" i="7" s="1"/>
  <c r="D1735" i="7" s="1"/>
  <c r="D1736" i="7" s="1"/>
  <c r="D1737" i="7" s="1"/>
  <c r="D1738" i="7" s="1"/>
  <c r="D1739" i="7" s="1"/>
  <c r="D1740" i="7" s="1"/>
  <c r="D1741" i="7" s="1"/>
  <c r="D1742" i="7" s="1"/>
  <c r="D1743" i="7" s="1"/>
  <c r="D1744" i="7" s="1"/>
  <c r="D1745" i="7" s="1"/>
  <c r="D1746" i="7" s="1"/>
  <c r="D1747" i="7" s="1"/>
  <c r="D1748" i="7" s="1"/>
  <c r="D1749" i="7" s="1"/>
  <c r="D1750" i="7" s="1"/>
  <c r="D1751" i="7" s="1"/>
  <c r="D1752" i="7" s="1"/>
  <c r="D1753" i="7" s="1"/>
  <c r="D1754" i="7" s="1"/>
  <c r="D1755" i="7" s="1"/>
  <c r="D1756" i="7" s="1"/>
  <c r="D1757" i="7" s="1"/>
  <c r="D1758" i="7" s="1"/>
  <c r="D1759" i="7" s="1"/>
  <c r="D1760" i="7" s="1"/>
  <c r="D1761" i="7" s="1"/>
  <c r="D1762" i="7" s="1"/>
  <c r="D1763" i="7" s="1"/>
  <c r="D1764" i="7" s="1"/>
  <c r="D1765" i="7" s="1"/>
  <c r="D1766" i="7" s="1"/>
  <c r="D1767" i="7" s="1"/>
  <c r="D1768" i="7" s="1"/>
  <c r="D1769" i="7" s="1"/>
  <c r="D1770" i="7" s="1"/>
  <c r="D1771" i="7" s="1"/>
  <c r="D1772" i="7" s="1"/>
  <c r="D1773" i="7" s="1"/>
  <c r="D1774" i="7" s="1"/>
  <c r="D1775" i="7" s="1"/>
  <c r="D1776" i="7" s="1"/>
  <c r="D1777" i="7" s="1"/>
  <c r="D1778" i="7" s="1"/>
  <c r="D1779" i="7" s="1"/>
  <c r="D1780" i="7" s="1"/>
  <c r="D1781" i="7" s="1"/>
  <c r="D1782" i="7" s="1"/>
  <c r="D1783" i="7" s="1"/>
  <c r="D1784" i="7" s="1"/>
  <c r="D1785" i="7" s="1"/>
  <c r="D1786" i="7" s="1"/>
  <c r="D1787" i="7" s="1"/>
  <c r="D1788" i="7" s="1"/>
  <c r="D1789" i="7" s="1"/>
  <c r="D1790" i="7" s="1"/>
  <c r="D1791" i="7" s="1"/>
  <c r="D1792" i="7" s="1"/>
  <c r="D1793" i="7" s="1"/>
  <c r="D1794" i="7" s="1"/>
  <c r="D1795" i="7" s="1"/>
  <c r="D1796" i="7" s="1"/>
  <c r="D1797" i="7" s="1"/>
  <c r="D1798" i="7" s="1"/>
  <c r="D1799" i="7" s="1"/>
  <c r="D1800" i="7" s="1"/>
  <c r="D1801" i="7" s="1"/>
  <c r="D1802" i="7" s="1"/>
  <c r="D1803" i="7" s="1"/>
  <c r="D1804" i="7" s="1"/>
  <c r="D1805" i="7" s="1"/>
  <c r="D1806" i="7" s="1"/>
  <c r="D1807" i="7" s="1"/>
  <c r="D1808" i="7" s="1"/>
  <c r="D1809" i="7" s="1"/>
  <c r="D1810" i="7" s="1"/>
  <c r="D1811" i="7" s="1"/>
  <c r="D1812" i="7" s="1"/>
  <c r="D1813" i="7" s="1"/>
  <c r="D1814" i="7" s="1"/>
  <c r="D1815" i="7" s="1"/>
  <c r="D1816" i="7" s="1"/>
  <c r="D1817" i="7" s="1"/>
  <c r="D1818" i="7" s="1"/>
  <c r="D1819" i="7" s="1"/>
  <c r="D1820" i="7" s="1"/>
  <c r="D1821" i="7" s="1"/>
  <c r="D1822" i="7" s="1"/>
  <c r="D1823" i="7" s="1"/>
  <c r="D1824" i="7" s="1"/>
  <c r="D1825" i="7" s="1"/>
  <c r="D1826" i="7" s="1"/>
  <c r="D1827" i="7" s="1"/>
  <c r="D1828" i="7" s="1"/>
  <c r="D1829" i="7" s="1"/>
  <c r="D1830" i="7" s="1"/>
  <c r="D1831" i="7" s="1"/>
  <c r="D1832" i="7" s="1"/>
  <c r="D1833" i="7" s="1"/>
  <c r="D1834" i="7" s="1"/>
  <c r="D1835" i="7" s="1"/>
  <c r="D1836" i="7" s="1"/>
  <c r="D1837" i="7" s="1"/>
  <c r="D1838" i="7" s="1"/>
  <c r="D1839" i="7" s="1"/>
  <c r="D1840" i="7" s="1"/>
  <c r="D1841" i="7" s="1"/>
  <c r="D1842" i="7" s="1"/>
  <c r="D1843" i="7" s="1"/>
  <c r="D1844" i="7" s="1"/>
  <c r="D1845" i="7" s="1"/>
  <c r="D1846" i="7" s="1"/>
  <c r="D1847" i="7" s="1"/>
  <c r="D1848" i="7" s="1"/>
  <c r="D1849" i="7" s="1"/>
  <c r="D1850" i="7" s="1"/>
  <c r="D1851" i="7" s="1"/>
  <c r="D1852" i="7" s="1"/>
  <c r="D1853" i="7" s="1"/>
  <c r="D1854" i="7" s="1"/>
  <c r="D1855" i="7" s="1"/>
  <c r="D1856" i="7" s="1"/>
  <c r="D1857" i="7" s="1"/>
  <c r="D1858" i="7" s="1"/>
  <c r="D1859" i="7" s="1"/>
  <c r="D1860" i="7" s="1"/>
  <c r="D1861" i="7" s="1"/>
  <c r="D1862" i="7" s="1"/>
  <c r="D1863" i="7" s="1"/>
  <c r="D1864" i="7" s="1"/>
  <c r="D1865" i="7" s="1"/>
  <c r="D1866" i="7" s="1"/>
  <c r="D1867" i="7" s="1"/>
  <c r="D1868" i="7" s="1"/>
  <c r="D1869" i="7" s="1"/>
  <c r="D1870" i="7" s="1"/>
  <c r="D1871" i="7" s="1"/>
  <c r="D1872" i="7" s="1"/>
  <c r="D1873" i="7" s="1"/>
  <c r="D1874" i="7" s="1"/>
  <c r="D1875" i="7" s="1"/>
  <c r="D1876" i="7" s="1"/>
  <c r="D1877" i="7" s="1"/>
  <c r="D1878" i="7" s="1"/>
  <c r="D1879" i="7" s="1"/>
  <c r="D1880" i="7" s="1"/>
  <c r="D1881" i="7" s="1"/>
  <c r="D1882" i="7" s="1"/>
  <c r="D1883" i="7" s="1"/>
  <c r="D1884" i="7" s="1"/>
  <c r="D1885" i="7" s="1"/>
  <c r="D1886" i="7" s="1"/>
  <c r="D1887" i="7" s="1"/>
  <c r="D1888" i="7" s="1"/>
  <c r="D1889" i="7" s="1"/>
  <c r="D1890" i="7" s="1"/>
  <c r="D1891" i="7" s="1"/>
  <c r="D1892" i="7" s="1"/>
  <c r="D1893" i="7" s="1"/>
  <c r="D1894" i="7" s="1"/>
  <c r="D1895" i="7" s="1"/>
  <c r="D1896" i="7" s="1"/>
  <c r="D1897" i="7" s="1"/>
  <c r="D1898" i="7" s="1"/>
  <c r="D1899" i="7" s="1"/>
  <c r="D1900" i="7" s="1"/>
  <c r="D1901" i="7" s="1"/>
  <c r="D1902" i="7" s="1"/>
  <c r="D1903" i="7" s="1"/>
  <c r="D1904" i="7" s="1"/>
  <c r="D1905" i="7" s="1"/>
  <c r="D1906" i="7" s="1"/>
  <c r="D1907" i="7" s="1"/>
  <c r="D1908" i="7" s="1"/>
  <c r="D1909" i="7" s="1"/>
  <c r="D1910" i="7" s="1"/>
  <c r="D1911" i="7" s="1"/>
  <c r="D1912" i="7" s="1"/>
  <c r="D1913" i="7" s="1"/>
  <c r="D1914" i="7" s="1"/>
  <c r="D1915" i="7" s="1"/>
  <c r="D1916" i="7" s="1"/>
  <c r="D1917" i="7" s="1"/>
  <c r="D1918" i="7" s="1"/>
  <c r="D1919" i="7" s="1"/>
  <c r="D1920" i="7" s="1"/>
  <c r="D1921" i="7" s="1"/>
  <c r="D1922" i="7" s="1"/>
  <c r="D1923" i="7" s="1"/>
  <c r="D1924" i="7" s="1"/>
  <c r="D1925" i="7" s="1"/>
  <c r="D1926" i="7" s="1"/>
  <c r="D1927" i="7" s="1"/>
  <c r="D1928" i="7" s="1"/>
  <c r="D1929" i="7" s="1"/>
  <c r="D1930" i="7" s="1"/>
  <c r="D1931" i="7" s="1"/>
  <c r="D1932" i="7" s="1"/>
  <c r="D1933" i="7" s="1"/>
  <c r="D1934" i="7" s="1"/>
  <c r="D1935" i="7" s="1"/>
  <c r="D1936" i="7" s="1"/>
  <c r="D1937" i="7" s="1"/>
  <c r="D1938" i="7" s="1"/>
  <c r="D1939" i="7" s="1"/>
  <c r="D1940" i="7" s="1"/>
  <c r="D1941" i="7" s="1"/>
  <c r="D1942" i="7" s="1"/>
  <c r="D1943" i="7" s="1"/>
  <c r="D1944" i="7" s="1"/>
  <c r="D1945" i="7" s="1"/>
  <c r="D1946" i="7" s="1"/>
  <c r="D1947" i="7" s="1"/>
  <c r="D1948" i="7" s="1"/>
  <c r="D1949" i="7" s="1"/>
  <c r="D1950" i="7" s="1"/>
  <c r="D1951" i="7" s="1"/>
  <c r="D1952" i="7" s="1"/>
  <c r="D1953" i="7" s="1"/>
  <c r="D1954" i="7" s="1"/>
  <c r="D1955" i="7" s="1"/>
  <c r="D1956" i="7" s="1"/>
  <c r="D1957" i="7" s="1"/>
  <c r="D1958" i="7" s="1"/>
  <c r="D1959" i="7" s="1"/>
  <c r="D1960" i="7" s="1"/>
  <c r="D1961" i="7" s="1"/>
  <c r="D1962" i="7" s="1"/>
  <c r="D1963" i="7" s="1"/>
  <c r="D1964" i="7" s="1"/>
  <c r="D1965" i="7" s="1"/>
  <c r="D1966" i="7" s="1"/>
  <c r="D1967" i="7" s="1"/>
  <c r="D1968" i="7" s="1"/>
  <c r="D1969" i="7" s="1"/>
  <c r="D1970" i="7" s="1"/>
  <c r="D1971" i="7" s="1"/>
  <c r="D1972" i="7" s="1"/>
  <c r="D1973" i="7" s="1"/>
  <c r="D1974" i="7" s="1"/>
  <c r="D1975" i="7" s="1"/>
  <c r="D1976" i="7" s="1"/>
  <c r="D1977" i="7" s="1"/>
  <c r="D1978" i="7" s="1"/>
  <c r="D1979" i="7" s="1"/>
  <c r="D1980" i="7" s="1"/>
  <c r="D1981" i="7" s="1"/>
  <c r="D1982" i="7" s="1"/>
  <c r="D1983" i="7" s="1"/>
  <c r="D1984" i="7" s="1"/>
  <c r="D1985" i="7" s="1"/>
  <c r="D1986" i="7" s="1"/>
  <c r="D1987" i="7" s="1"/>
  <c r="D1988" i="7" s="1"/>
  <c r="D1989" i="7" s="1"/>
  <c r="D1990" i="7" s="1"/>
  <c r="D1991" i="7" s="1"/>
  <c r="D1992" i="7" s="1"/>
  <c r="D1993" i="7" s="1"/>
  <c r="D1994" i="7" s="1"/>
  <c r="D1995" i="7" s="1"/>
  <c r="D1996" i="7" s="1"/>
  <c r="D1997" i="7" s="1"/>
  <c r="D1998" i="7" s="1"/>
  <c r="D1999" i="7" s="1"/>
  <c r="D2000" i="7" s="1"/>
  <c r="D2001" i="7" s="1"/>
  <c r="D2002" i="7" s="1"/>
  <c r="D2003" i="7" s="1"/>
  <c r="D2004" i="7" s="1"/>
  <c r="D2005" i="7" s="1"/>
  <c r="D2006" i="7" s="1"/>
  <c r="D2007" i="7" s="1"/>
  <c r="D2008" i="7" s="1"/>
  <c r="D2009" i="7" s="1"/>
  <c r="D2010" i="7" s="1"/>
  <c r="D2011" i="7" s="1"/>
  <c r="D2012" i="7" s="1"/>
  <c r="D2013" i="7" s="1"/>
  <c r="D2014" i="7" s="1"/>
  <c r="D2015" i="7" s="1"/>
  <c r="D2016" i="7" s="1"/>
  <c r="D2017" i="7" s="1"/>
  <c r="D2018" i="7" s="1"/>
  <c r="D2019" i="7" s="1"/>
  <c r="D2020" i="7" s="1"/>
  <c r="D2021" i="7" s="1"/>
  <c r="D2022" i="7" s="1"/>
  <c r="D2023" i="7" s="1"/>
  <c r="D2024" i="7" s="1"/>
  <c r="D2025" i="7" s="1"/>
  <c r="D2026" i="7" s="1"/>
  <c r="D2027" i="7" s="1"/>
  <c r="D2028" i="7" s="1"/>
  <c r="D2029" i="7" s="1"/>
  <c r="D2030" i="7" s="1"/>
  <c r="D2031" i="7" s="1"/>
  <c r="D2032" i="7" s="1"/>
  <c r="D2033" i="7" s="1"/>
  <c r="D2034" i="7" s="1"/>
  <c r="D2035" i="7" s="1"/>
  <c r="D2036" i="7" s="1"/>
  <c r="D2037" i="7" s="1"/>
  <c r="D2038" i="7" s="1"/>
  <c r="D2039" i="7" s="1"/>
  <c r="D2040" i="7" s="1"/>
  <c r="D2041" i="7" s="1"/>
  <c r="D2042" i="7" s="1"/>
  <c r="D2043" i="7" s="1"/>
  <c r="D2044" i="7" s="1"/>
  <c r="D2045" i="7" s="1"/>
  <c r="D2046" i="7" s="1"/>
  <c r="D2047" i="7" s="1"/>
  <c r="D2048" i="7" s="1"/>
  <c r="D2049" i="7" s="1"/>
  <c r="D2050" i="7" s="1"/>
  <c r="D2051" i="7" s="1"/>
  <c r="D2052" i="7" s="1"/>
  <c r="D2053" i="7" s="1"/>
  <c r="D2054" i="7" s="1"/>
  <c r="D2055" i="7" s="1"/>
  <c r="D2056" i="7" s="1"/>
  <c r="D2057" i="7" s="1"/>
  <c r="D2058" i="7" s="1"/>
  <c r="D2059" i="7" s="1"/>
  <c r="D2060" i="7" s="1"/>
  <c r="D2061" i="7" s="1"/>
  <c r="D2062" i="7" s="1"/>
  <c r="D2063" i="7" s="1"/>
  <c r="D2064" i="7" s="1"/>
  <c r="D2065" i="7" s="1"/>
  <c r="D2066" i="7" s="1"/>
  <c r="D2067" i="7" s="1"/>
  <c r="D2068" i="7" s="1"/>
  <c r="D2069" i="7" s="1"/>
  <c r="D2070" i="7" s="1"/>
  <c r="D2071" i="7" s="1"/>
  <c r="D2072" i="7" s="1"/>
  <c r="D2073" i="7" s="1"/>
  <c r="D2074" i="7" s="1"/>
  <c r="D2075" i="7" s="1"/>
  <c r="D2076" i="7" s="1"/>
  <c r="D2077" i="7" s="1"/>
  <c r="D2078" i="7" s="1"/>
  <c r="D2079" i="7" s="1"/>
  <c r="D2080" i="7" s="1"/>
  <c r="D2081" i="7" s="1"/>
  <c r="D2082" i="7" s="1"/>
  <c r="D2083" i="7" s="1"/>
  <c r="D2084" i="7" s="1"/>
  <c r="D2085" i="7" s="1"/>
  <c r="D2086" i="7" s="1"/>
  <c r="D2087" i="7" s="1"/>
  <c r="D2088" i="7" s="1"/>
  <c r="D2089" i="7" s="1"/>
  <c r="D2090" i="7" s="1"/>
  <c r="D2091" i="7" s="1"/>
  <c r="D2092" i="7" s="1"/>
  <c r="D2093" i="7" s="1"/>
  <c r="D2094" i="7" s="1"/>
  <c r="D2095" i="7" s="1"/>
  <c r="D2096" i="7" s="1"/>
  <c r="D2097" i="7" s="1"/>
  <c r="D2098" i="7" s="1"/>
  <c r="D2099" i="7" s="1"/>
  <c r="D2100" i="7" s="1"/>
  <c r="D2101" i="7" s="1"/>
  <c r="D2102" i="7" s="1"/>
  <c r="D2103" i="7" s="1"/>
  <c r="D2104" i="7" s="1"/>
  <c r="D2105" i="7" s="1"/>
  <c r="D2106" i="7" s="1"/>
  <c r="D2107" i="7" s="1"/>
  <c r="D2108" i="7" s="1"/>
  <c r="D2109" i="7" s="1"/>
  <c r="D2110" i="7" s="1"/>
  <c r="D2111" i="7" s="1"/>
  <c r="D2112" i="7" s="1"/>
  <c r="D2113" i="7" s="1"/>
  <c r="D2114" i="7" s="1"/>
  <c r="D2115" i="7" s="1"/>
  <c r="D2116" i="7" s="1"/>
  <c r="D2117" i="7" s="1"/>
  <c r="D2118" i="7" s="1"/>
  <c r="D2119" i="7" s="1"/>
  <c r="D2120" i="7" s="1"/>
  <c r="D2121" i="7" s="1"/>
  <c r="D2122" i="7" s="1"/>
  <c r="D2123" i="7" s="1"/>
  <c r="D2124" i="7" s="1"/>
  <c r="D2125" i="7" s="1"/>
  <c r="D2126" i="7" s="1"/>
  <c r="D2127" i="7" s="1"/>
  <c r="D2128" i="7" s="1"/>
  <c r="D2129" i="7" s="1"/>
  <c r="D2130" i="7" s="1"/>
  <c r="D2131" i="7" s="1"/>
  <c r="D2132" i="7" s="1"/>
  <c r="D2133" i="7" s="1"/>
  <c r="D2134" i="7" s="1"/>
  <c r="D2135" i="7" s="1"/>
  <c r="D2136" i="7" s="1"/>
  <c r="D2137" i="7" s="1"/>
  <c r="D2138" i="7" s="1"/>
  <c r="D2139" i="7" s="1"/>
  <c r="D2140" i="7" s="1"/>
  <c r="D2141" i="7" s="1"/>
  <c r="D2142" i="7" s="1"/>
  <c r="D2143" i="7" s="1"/>
  <c r="D2144" i="7" s="1"/>
  <c r="D2145" i="7" s="1"/>
  <c r="D2146" i="7" s="1"/>
  <c r="D2147" i="7" s="1"/>
  <c r="D2148" i="7" s="1"/>
  <c r="D2149" i="7" s="1"/>
  <c r="D2150" i="7" s="1"/>
  <c r="D2151" i="7" s="1"/>
  <c r="D2152" i="7" s="1"/>
  <c r="D2153" i="7" s="1"/>
  <c r="D2154" i="7" s="1"/>
  <c r="D2155" i="7" s="1"/>
  <c r="D2156" i="7" s="1"/>
  <c r="D2157" i="7" s="1"/>
  <c r="D2158" i="7" s="1"/>
  <c r="D2159" i="7" s="1"/>
  <c r="D2160" i="7" s="1"/>
  <c r="D2161" i="7" s="1"/>
  <c r="D2162" i="7" s="1"/>
  <c r="D2163" i="7" s="1"/>
  <c r="D2164" i="7" s="1"/>
  <c r="D2165" i="7" s="1"/>
  <c r="D2166" i="7" s="1"/>
  <c r="D2167" i="7" s="1"/>
  <c r="D2168" i="7" s="1"/>
  <c r="D2169" i="7" s="1"/>
  <c r="D2170" i="7" s="1"/>
  <c r="D2171" i="7" s="1"/>
  <c r="D2172" i="7" s="1"/>
  <c r="D2173" i="7" s="1"/>
  <c r="D2174" i="7" s="1"/>
  <c r="D2175" i="7" s="1"/>
  <c r="D2176" i="7" s="1"/>
  <c r="D2177" i="7" s="1"/>
  <c r="D2178" i="7" s="1"/>
  <c r="D2179" i="7" s="1"/>
  <c r="D2180" i="7" s="1"/>
  <c r="D2181" i="7" s="1"/>
  <c r="D2182" i="7" s="1"/>
  <c r="D2183" i="7" s="1"/>
  <c r="D2184" i="7" s="1"/>
  <c r="D2185" i="7" s="1"/>
  <c r="D2186" i="7" s="1"/>
  <c r="D2187" i="7" s="1"/>
  <c r="D2188" i="7" s="1"/>
  <c r="D2189" i="7" s="1"/>
  <c r="D2190" i="7" s="1"/>
  <c r="D2191" i="7" s="1"/>
  <c r="D2192" i="7" s="1"/>
  <c r="D2193" i="7" s="1"/>
  <c r="D2194" i="7" s="1"/>
  <c r="D2195" i="7" s="1"/>
  <c r="D2196" i="7" s="1"/>
  <c r="D2197" i="7" s="1"/>
  <c r="D2198" i="7" s="1"/>
  <c r="D2199" i="7" s="1"/>
  <c r="D2200" i="7" s="1"/>
  <c r="D2201" i="7" s="1"/>
  <c r="D2202" i="7" s="1"/>
  <c r="D2203" i="7" s="1"/>
  <c r="D2204" i="7" s="1"/>
  <c r="D2205" i="7" s="1"/>
  <c r="D2206" i="7" s="1"/>
  <c r="D2207" i="7" s="1"/>
  <c r="D2208" i="7" s="1"/>
  <c r="D2209" i="7" s="1"/>
  <c r="D2210" i="7" s="1"/>
  <c r="D2211" i="7" s="1"/>
  <c r="D2212" i="7" s="1"/>
  <c r="D2213" i="7" s="1"/>
  <c r="D2214" i="7" s="1"/>
  <c r="D2215" i="7" s="1"/>
  <c r="D2216" i="7" s="1"/>
  <c r="D2217" i="7" s="1"/>
  <c r="D2218" i="7" s="1"/>
  <c r="D2219" i="7" s="1"/>
  <c r="D2220" i="7" s="1"/>
  <c r="D2221" i="7" s="1"/>
  <c r="D2222" i="7" s="1"/>
  <c r="D2223" i="7" s="1"/>
  <c r="D2224" i="7" s="1"/>
  <c r="D2225" i="7" s="1"/>
  <c r="D2226" i="7" s="1"/>
  <c r="D2227" i="7" s="1"/>
  <c r="D2228" i="7" s="1"/>
  <c r="D2229" i="7" s="1"/>
  <c r="D2230" i="7" s="1"/>
  <c r="D2231" i="7" s="1"/>
  <c r="D2232" i="7" s="1"/>
  <c r="D2233" i="7" s="1"/>
  <c r="D2234" i="7" s="1"/>
  <c r="D2235" i="7" s="1"/>
  <c r="D2236" i="7" s="1"/>
  <c r="D2237" i="7" s="1"/>
  <c r="D2238" i="7" s="1"/>
  <c r="D2239" i="7" s="1"/>
  <c r="D2240" i="7" s="1"/>
  <c r="D2241" i="7" s="1"/>
  <c r="D2242" i="7" s="1"/>
  <c r="D2243" i="7" s="1"/>
  <c r="D2244" i="7" s="1"/>
  <c r="D2245" i="7" s="1"/>
  <c r="D2246" i="7" s="1"/>
  <c r="D2247" i="7" s="1"/>
  <c r="D2248" i="7" s="1"/>
  <c r="D2249" i="7" s="1"/>
  <c r="D2250" i="7" s="1"/>
  <c r="D2251" i="7" s="1"/>
  <c r="D2252" i="7" s="1"/>
  <c r="D2253" i="7" s="1"/>
  <c r="D2254" i="7" s="1"/>
  <c r="D2255" i="7" s="1"/>
  <c r="D2256" i="7" s="1"/>
  <c r="D2257" i="7" s="1"/>
  <c r="D2258" i="7" s="1"/>
  <c r="D2259" i="7" s="1"/>
  <c r="D2260" i="7" s="1"/>
  <c r="D2261" i="7" s="1"/>
  <c r="D2262" i="7" s="1"/>
  <c r="D2263" i="7" s="1"/>
  <c r="D2264" i="7" s="1"/>
  <c r="D2265" i="7" s="1"/>
  <c r="D2266" i="7" s="1"/>
  <c r="D2267" i="7" s="1"/>
  <c r="D2268" i="7" s="1"/>
  <c r="D2269" i="7" s="1"/>
  <c r="D2270" i="7" s="1"/>
  <c r="D2271" i="7" s="1"/>
  <c r="D2272" i="7" s="1"/>
  <c r="D2273" i="7" s="1"/>
  <c r="D2274" i="7" s="1"/>
  <c r="D2275" i="7" s="1"/>
  <c r="D2276" i="7" s="1"/>
  <c r="D2277" i="7" s="1"/>
  <c r="D2278" i="7" s="1"/>
  <c r="D2279" i="7" s="1"/>
  <c r="D2280" i="7" s="1"/>
  <c r="D2281" i="7" s="1"/>
  <c r="D2282" i="7" s="1"/>
  <c r="D2283" i="7" s="1"/>
  <c r="D2284" i="7" s="1"/>
  <c r="D2285" i="7" s="1"/>
  <c r="D2286" i="7" s="1"/>
  <c r="D2287" i="7" s="1"/>
  <c r="D2288" i="7" s="1"/>
  <c r="D2289" i="7" s="1"/>
  <c r="D2290" i="7" s="1"/>
  <c r="D2291" i="7" s="1"/>
  <c r="D2292" i="7" s="1"/>
  <c r="D2293" i="7" s="1"/>
  <c r="D2294" i="7" s="1"/>
  <c r="D2295" i="7" s="1"/>
  <c r="D2296" i="7" s="1"/>
  <c r="D2297" i="7" s="1"/>
  <c r="D2298" i="7" s="1"/>
  <c r="D2299" i="7" s="1"/>
  <c r="D2300" i="7" s="1"/>
  <c r="D2301" i="7" s="1"/>
  <c r="D2302" i="7" s="1"/>
  <c r="D2303" i="7" s="1"/>
  <c r="D2304" i="7" s="1"/>
  <c r="D2305" i="7" s="1"/>
  <c r="D2306" i="7" s="1"/>
  <c r="D2307" i="7" s="1"/>
  <c r="D2308" i="7" s="1"/>
  <c r="D2309" i="7" s="1"/>
  <c r="D2310" i="7" s="1"/>
  <c r="D2311" i="7" s="1"/>
  <c r="D2312" i="7" s="1"/>
  <c r="D2313" i="7" s="1"/>
  <c r="D2314" i="7" s="1"/>
  <c r="D2315" i="7" s="1"/>
  <c r="D2316" i="7" s="1"/>
  <c r="D2317" i="7" s="1"/>
  <c r="D2318" i="7" s="1"/>
  <c r="D2319" i="7" s="1"/>
  <c r="D2320" i="7" s="1"/>
  <c r="D2321" i="7" s="1"/>
  <c r="D2322" i="7" s="1"/>
  <c r="D2323" i="7" s="1"/>
  <c r="D2324" i="7" s="1"/>
  <c r="D2325" i="7" s="1"/>
  <c r="D2326" i="7" s="1"/>
  <c r="D2327" i="7" s="1"/>
  <c r="D2328" i="7" s="1"/>
  <c r="D2329" i="7" s="1"/>
  <c r="D2330" i="7" s="1"/>
  <c r="D2331" i="7" s="1"/>
  <c r="D2332" i="7" s="1"/>
  <c r="D2333" i="7" s="1"/>
  <c r="D2334" i="7" s="1"/>
  <c r="D2335" i="7" s="1"/>
  <c r="D2336" i="7" s="1"/>
  <c r="D2337" i="7" s="1"/>
  <c r="D2338" i="7" s="1"/>
  <c r="D2339" i="7" s="1"/>
  <c r="D2340" i="7" s="1"/>
  <c r="D2341" i="7" s="1"/>
  <c r="D2342" i="7" s="1"/>
  <c r="D2343" i="7" s="1"/>
  <c r="D2344" i="7" s="1"/>
  <c r="D2345" i="7" s="1"/>
  <c r="D2346" i="7" s="1"/>
  <c r="D2347" i="7" s="1"/>
  <c r="D2348" i="7" s="1"/>
  <c r="D2349" i="7" s="1"/>
  <c r="D2350" i="7" s="1"/>
  <c r="D2351" i="7" s="1"/>
  <c r="D2352" i="7" s="1"/>
  <c r="D2353" i="7" s="1"/>
  <c r="D2354" i="7" s="1"/>
  <c r="D2355" i="7" s="1"/>
  <c r="D2356" i="7" s="1"/>
  <c r="D2357" i="7" s="1"/>
  <c r="D2358" i="7" s="1"/>
  <c r="D2359" i="7" s="1"/>
  <c r="D2360" i="7" s="1"/>
  <c r="D2361" i="7" s="1"/>
  <c r="D2362" i="7" s="1"/>
  <c r="D2363" i="7" s="1"/>
  <c r="D2364" i="7" s="1"/>
  <c r="D2365" i="7" s="1"/>
  <c r="D2366" i="7" s="1"/>
  <c r="D2367" i="7" s="1"/>
  <c r="D2368" i="7" s="1"/>
  <c r="D2369" i="7" s="1"/>
  <c r="D2370" i="7" s="1"/>
  <c r="D2371" i="7" s="1"/>
  <c r="D2372" i="7" s="1"/>
  <c r="D2373" i="7" s="1"/>
  <c r="D2374" i="7" s="1"/>
  <c r="D2375" i="7" s="1"/>
  <c r="D2376" i="7" s="1"/>
  <c r="D2377" i="7" s="1"/>
  <c r="D2378" i="7" s="1"/>
  <c r="D2379" i="7" s="1"/>
  <c r="D2380" i="7" s="1"/>
  <c r="D2381" i="7" s="1"/>
  <c r="D2382" i="7" s="1"/>
  <c r="D2383" i="7" s="1"/>
  <c r="D2384" i="7" s="1"/>
  <c r="D2385" i="7" s="1"/>
  <c r="D2386" i="7" s="1"/>
  <c r="D2387" i="7" s="1"/>
  <c r="D2388" i="7" s="1"/>
  <c r="D2389" i="7" s="1"/>
  <c r="D2390" i="7" s="1"/>
  <c r="D2391" i="7" s="1"/>
  <c r="D2392" i="7" s="1"/>
  <c r="D2393" i="7" s="1"/>
  <c r="D2394" i="7" s="1"/>
  <c r="D2395" i="7" s="1"/>
  <c r="D2396" i="7" s="1"/>
  <c r="D2397" i="7" s="1"/>
  <c r="D2398" i="7" s="1"/>
  <c r="D2399" i="7" s="1"/>
  <c r="D2400" i="7" s="1"/>
  <c r="D2401" i="7" s="1"/>
  <c r="D2402" i="7" s="1"/>
  <c r="D2403" i="7" s="1"/>
  <c r="D2404" i="7" s="1"/>
  <c r="D2405" i="7" s="1"/>
  <c r="D2406" i="7" s="1"/>
  <c r="D2407" i="7" s="1"/>
  <c r="D2408" i="7" s="1"/>
  <c r="D2409" i="7" s="1"/>
  <c r="D2410" i="7" s="1"/>
  <c r="D2411" i="7" s="1"/>
  <c r="D2412" i="7" s="1"/>
  <c r="D2413" i="7" s="1"/>
  <c r="D2414" i="7" s="1"/>
  <c r="D2415" i="7" s="1"/>
  <c r="D2416" i="7" s="1"/>
  <c r="D2417" i="7" s="1"/>
  <c r="D2418" i="7" s="1"/>
  <c r="D2419" i="7" s="1"/>
  <c r="D2420" i="7" s="1"/>
  <c r="D2421" i="7" s="1"/>
  <c r="D2422" i="7" s="1"/>
  <c r="D2423" i="7" s="1"/>
  <c r="D2424" i="7" s="1"/>
  <c r="D2425" i="7" s="1"/>
  <c r="D2426" i="7" s="1"/>
  <c r="D2427" i="7" s="1"/>
  <c r="D2428" i="7" s="1"/>
  <c r="D2429" i="7" s="1"/>
  <c r="D2430" i="7" s="1"/>
  <c r="D2431" i="7" s="1"/>
  <c r="D2432" i="7" s="1"/>
  <c r="D2433" i="7" s="1"/>
  <c r="D2434" i="7" s="1"/>
  <c r="D2435" i="7" s="1"/>
  <c r="D2436" i="7" s="1"/>
  <c r="D2437" i="7" s="1"/>
  <c r="D2438" i="7" s="1"/>
  <c r="D2439" i="7" s="1"/>
  <c r="D2440" i="7" s="1"/>
  <c r="D2441" i="7" s="1"/>
  <c r="D2442" i="7" s="1"/>
  <c r="D2443" i="7" s="1"/>
  <c r="D2444" i="7" s="1"/>
  <c r="D2445" i="7" s="1"/>
  <c r="D2446" i="7" s="1"/>
  <c r="D2447" i="7" s="1"/>
  <c r="D2448" i="7" s="1"/>
  <c r="D2449" i="7" s="1"/>
  <c r="D2450" i="7" s="1"/>
  <c r="D2451" i="7" s="1"/>
  <c r="D2452" i="7" s="1"/>
  <c r="D2453" i="7" s="1"/>
  <c r="D2454" i="7" s="1"/>
  <c r="D2455" i="7" s="1"/>
  <c r="D2456" i="7" s="1"/>
  <c r="D2457" i="7" s="1"/>
  <c r="D2458" i="7" s="1"/>
  <c r="D2459" i="7" s="1"/>
  <c r="D2460" i="7" s="1"/>
  <c r="D2461" i="7" s="1"/>
  <c r="D2462" i="7" s="1"/>
  <c r="D2463" i="7" s="1"/>
  <c r="D2464" i="7" s="1"/>
  <c r="D2465" i="7" s="1"/>
  <c r="D2466" i="7" s="1"/>
  <c r="D2467" i="7" s="1"/>
  <c r="D2468" i="7" s="1"/>
  <c r="D2469" i="7" s="1"/>
  <c r="D2470" i="7" s="1"/>
  <c r="D2471" i="7" s="1"/>
  <c r="D2472" i="7" s="1"/>
  <c r="D2473" i="7" s="1"/>
  <c r="D2474" i="7" s="1"/>
  <c r="D2475" i="7" s="1"/>
  <c r="D2476" i="7" s="1"/>
  <c r="D2477" i="7" s="1"/>
  <c r="D2478" i="7" s="1"/>
  <c r="D2479" i="7" s="1"/>
  <c r="D2480" i="7" s="1"/>
  <c r="D2481" i="7" s="1"/>
  <c r="D2482" i="7" s="1"/>
  <c r="D2483" i="7" s="1"/>
  <c r="D2484" i="7" s="1"/>
  <c r="D2485" i="7" s="1"/>
  <c r="D2486" i="7" s="1"/>
  <c r="D2487" i="7" s="1"/>
  <c r="D2488" i="7" s="1"/>
  <c r="D2489" i="7" s="1"/>
  <c r="D2490" i="7" s="1"/>
  <c r="D2491" i="7" s="1"/>
  <c r="D2492" i="7" s="1"/>
  <c r="D2493" i="7" s="1"/>
  <c r="D2494" i="7" s="1"/>
  <c r="D2495" i="7" s="1"/>
  <c r="D2496" i="7" s="1"/>
  <c r="D2497" i="7" s="1"/>
  <c r="D2498" i="7" s="1"/>
  <c r="D2499" i="7" s="1"/>
  <c r="D2500" i="7" s="1"/>
  <c r="D2501" i="7" s="1"/>
  <c r="D2502" i="7" s="1"/>
  <c r="D2503" i="7" s="1"/>
  <c r="D2504" i="7" s="1"/>
  <c r="D2505" i="7" s="1"/>
  <c r="D2506" i="7" s="1"/>
  <c r="D2507" i="7" s="1"/>
  <c r="D2508" i="7" s="1"/>
  <c r="D2509" i="7" s="1"/>
  <c r="D2510" i="7" s="1"/>
  <c r="D2511" i="7" s="1"/>
  <c r="D2512" i="7" s="1"/>
  <c r="D2513" i="7" s="1"/>
  <c r="D2514" i="7" s="1"/>
  <c r="D2515" i="7" s="1"/>
  <c r="D2516" i="7" s="1"/>
  <c r="D2517" i="7" s="1"/>
  <c r="D2518" i="7" s="1"/>
  <c r="D2519" i="7" s="1"/>
  <c r="D2520" i="7" s="1"/>
  <c r="D2521" i="7" s="1"/>
  <c r="D2522" i="7" s="1"/>
  <c r="D2523" i="7" s="1"/>
  <c r="D2524" i="7" s="1"/>
  <c r="D2525" i="7" s="1"/>
  <c r="D2526" i="7" s="1"/>
  <c r="D2527" i="7" s="1"/>
  <c r="D2528" i="7" s="1"/>
  <c r="D2529" i="7" s="1"/>
  <c r="D2530" i="7" s="1"/>
  <c r="D2531" i="7" s="1"/>
  <c r="D2532" i="7" s="1"/>
  <c r="D2533" i="7" s="1"/>
  <c r="D2534" i="7" s="1"/>
  <c r="D2535" i="7" s="1"/>
  <c r="D2536" i="7" s="1"/>
  <c r="D2537" i="7" s="1"/>
  <c r="D2538" i="7" s="1"/>
  <c r="D2539" i="7" s="1"/>
  <c r="D2540" i="7" s="1"/>
  <c r="D2541" i="7" s="1"/>
  <c r="D2542" i="7" s="1"/>
  <c r="D2543" i="7" s="1"/>
  <c r="D2544" i="7" s="1"/>
  <c r="D2545" i="7" s="1"/>
  <c r="D2546" i="7" s="1"/>
  <c r="D2547" i="7" s="1"/>
  <c r="D2548" i="7" s="1"/>
  <c r="D2549" i="7" s="1"/>
  <c r="D2550" i="7" s="1"/>
  <c r="D2551" i="7" s="1"/>
  <c r="D2552" i="7" s="1"/>
  <c r="D2553" i="7" s="1"/>
  <c r="D2554" i="7" s="1"/>
  <c r="D2555" i="7" s="1"/>
  <c r="D2556" i="7" s="1"/>
  <c r="D2557" i="7" s="1"/>
  <c r="D2558" i="7" s="1"/>
  <c r="D2559" i="7" s="1"/>
  <c r="D2560" i="7" s="1"/>
  <c r="D2561" i="7" s="1"/>
  <c r="D2562" i="7" s="1"/>
  <c r="D2563" i="7" s="1"/>
  <c r="D2564" i="7" s="1"/>
  <c r="D2565" i="7" s="1"/>
  <c r="D2566" i="7" s="1"/>
  <c r="D2567" i="7" s="1"/>
  <c r="D2568" i="7" s="1"/>
  <c r="D2569" i="7" s="1"/>
  <c r="D2570" i="7" s="1"/>
  <c r="D2571" i="7" s="1"/>
  <c r="D2572" i="7" s="1"/>
  <c r="D2573" i="7" s="1"/>
  <c r="D2574" i="7" s="1"/>
  <c r="D2575" i="7" s="1"/>
  <c r="D2576" i="7" s="1"/>
  <c r="D2577" i="7" s="1"/>
  <c r="D2578" i="7" s="1"/>
  <c r="D2579" i="7" s="1"/>
  <c r="D2580" i="7" s="1"/>
  <c r="D2581" i="7" s="1"/>
  <c r="D2582" i="7" s="1"/>
  <c r="D2583" i="7" s="1"/>
  <c r="D2584" i="7" s="1"/>
  <c r="D2585" i="7" s="1"/>
  <c r="D2586" i="7" s="1"/>
  <c r="D2587" i="7" s="1"/>
  <c r="D2588" i="7" s="1"/>
  <c r="D2589" i="7" s="1"/>
  <c r="D2590" i="7" s="1"/>
  <c r="D2591" i="7" s="1"/>
  <c r="D2592" i="7" s="1"/>
  <c r="D2593" i="7" s="1"/>
  <c r="D2594" i="7" s="1"/>
  <c r="D2595" i="7" s="1"/>
  <c r="D2596" i="7" s="1"/>
  <c r="D2597" i="7" s="1"/>
  <c r="D2598" i="7" s="1"/>
  <c r="D2599" i="7" s="1"/>
  <c r="D2600" i="7" s="1"/>
  <c r="D2601" i="7" s="1"/>
  <c r="D2602" i="7" s="1"/>
  <c r="D2603" i="7" s="1"/>
  <c r="D2604" i="7" s="1"/>
  <c r="D2605" i="7" s="1"/>
  <c r="D2606" i="7" s="1"/>
  <c r="D2607" i="7" s="1"/>
  <c r="D2608" i="7" s="1"/>
  <c r="D2609" i="7" s="1"/>
  <c r="D2610" i="7" s="1"/>
  <c r="D2611" i="7" s="1"/>
  <c r="D2612" i="7" s="1"/>
  <c r="D2613" i="7" s="1"/>
  <c r="D2614" i="7" s="1"/>
  <c r="D2615" i="7" s="1"/>
  <c r="D2616" i="7" s="1"/>
  <c r="D2617" i="7" s="1"/>
  <c r="D2618" i="7" s="1"/>
  <c r="D2619" i="7" s="1"/>
  <c r="D2620" i="7" s="1"/>
  <c r="D2621" i="7" s="1"/>
  <c r="D2622" i="7" s="1"/>
  <c r="D2623" i="7" s="1"/>
  <c r="D2624" i="7" s="1"/>
  <c r="D2625" i="7" s="1"/>
  <c r="D2626" i="7" s="1"/>
  <c r="D2627" i="7" s="1"/>
  <c r="D2628" i="7" s="1"/>
  <c r="D2629" i="7" s="1"/>
  <c r="D2630" i="7" s="1"/>
  <c r="D2631" i="7" s="1"/>
  <c r="D2632" i="7" s="1"/>
  <c r="D2633" i="7" s="1"/>
  <c r="D2634" i="7" s="1"/>
  <c r="D2635" i="7" s="1"/>
  <c r="D2636" i="7" s="1"/>
  <c r="D2637" i="7" s="1"/>
  <c r="D2638" i="7" s="1"/>
  <c r="D2639" i="7" s="1"/>
  <c r="D2640" i="7" s="1"/>
  <c r="D2641" i="7" s="1"/>
  <c r="D2642" i="7" s="1"/>
  <c r="D2643" i="7" s="1"/>
  <c r="D2644" i="7" s="1"/>
  <c r="D2645" i="7" s="1"/>
  <c r="D2646" i="7" s="1"/>
  <c r="D2647" i="7" s="1"/>
  <c r="D2648" i="7" s="1"/>
  <c r="D2649" i="7" s="1"/>
  <c r="D2650" i="7" s="1"/>
  <c r="D2651" i="7" s="1"/>
  <c r="D2652" i="7" s="1"/>
  <c r="D2653" i="7" s="1"/>
  <c r="D2654" i="7" s="1"/>
  <c r="D2655" i="7" s="1"/>
  <c r="D2656" i="7" s="1"/>
  <c r="D2657" i="7" s="1"/>
  <c r="D2658" i="7" s="1"/>
  <c r="D2659" i="7" s="1"/>
  <c r="D2660" i="7" s="1"/>
  <c r="D2661" i="7" s="1"/>
  <c r="D2662" i="7" s="1"/>
  <c r="D2663" i="7" s="1"/>
  <c r="D2664" i="7" s="1"/>
  <c r="D2665" i="7" s="1"/>
  <c r="D2666" i="7" s="1"/>
  <c r="D2667" i="7" s="1"/>
  <c r="D2668" i="7" s="1"/>
  <c r="D2669" i="7" s="1"/>
  <c r="D2670" i="7" s="1"/>
  <c r="D2671" i="7" s="1"/>
  <c r="D2672" i="7" s="1"/>
  <c r="D2673" i="7" s="1"/>
  <c r="D2674" i="7" s="1"/>
  <c r="D2675" i="7" s="1"/>
  <c r="D2676" i="7" s="1"/>
  <c r="D2677" i="7" s="1"/>
  <c r="D2678" i="7" s="1"/>
  <c r="D2679" i="7" s="1"/>
  <c r="D2680" i="7" s="1"/>
  <c r="D2681" i="7" s="1"/>
  <c r="D2682" i="7" s="1"/>
  <c r="D2683" i="7" s="1"/>
  <c r="D2684" i="7" s="1"/>
  <c r="D2685" i="7" s="1"/>
  <c r="D2686" i="7" s="1"/>
  <c r="D2687" i="7" s="1"/>
  <c r="D2688" i="7" s="1"/>
  <c r="D2689" i="7" s="1"/>
  <c r="D2690" i="7" s="1"/>
  <c r="D2691" i="7" s="1"/>
  <c r="D2692" i="7" s="1"/>
  <c r="D2693" i="7" s="1"/>
  <c r="D2694" i="7" s="1"/>
  <c r="D2695" i="7" s="1"/>
  <c r="D2696" i="7" s="1"/>
  <c r="D2697" i="7" s="1"/>
  <c r="D2698" i="7" s="1"/>
  <c r="D2699" i="7" s="1"/>
  <c r="D2700" i="7" s="1"/>
  <c r="D2701" i="7" s="1"/>
  <c r="D2702" i="7" s="1"/>
  <c r="D2703" i="7" s="1"/>
  <c r="D2704" i="7" s="1"/>
  <c r="D2705" i="7" s="1"/>
  <c r="D2706" i="7" s="1"/>
  <c r="D2707" i="7" s="1"/>
  <c r="D2708" i="7" s="1"/>
  <c r="D2709" i="7" s="1"/>
  <c r="D2710" i="7" s="1"/>
  <c r="D2711" i="7" s="1"/>
  <c r="D2712" i="7" s="1"/>
  <c r="D2713" i="7" s="1"/>
  <c r="D2714" i="7" s="1"/>
  <c r="D2715" i="7" s="1"/>
  <c r="D2716" i="7" s="1"/>
  <c r="D2717" i="7" s="1"/>
  <c r="D2718" i="7" s="1"/>
  <c r="D2719" i="7" s="1"/>
  <c r="D2720" i="7" s="1"/>
  <c r="D2721" i="7" s="1"/>
  <c r="D2722" i="7" s="1"/>
  <c r="D2723" i="7" s="1"/>
  <c r="D2724" i="7" s="1"/>
  <c r="D2725" i="7" s="1"/>
  <c r="D2726" i="7" s="1"/>
  <c r="D2727" i="7" s="1"/>
  <c r="D2728" i="7" s="1"/>
  <c r="D2729" i="7" s="1"/>
  <c r="D2730" i="7" s="1"/>
  <c r="D2731" i="7" s="1"/>
  <c r="D2732" i="7" s="1"/>
  <c r="D2733" i="7" s="1"/>
  <c r="D2734" i="7" s="1"/>
  <c r="D2735" i="7" s="1"/>
  <c r="D2736" i="7" s="1"/>
  <c r="D2737" i="7" s="1"/>
  <c r="D2738" i="7" s="1"/>
  <c r="D2739" i="7" s="1"/>
  <c r="D2740" i="7" s="1"/>
  <c r="D2741" i="7" s="1"/>
  <c r="D2742" i="7" s="1"/>
  <c r="D2743" i="7" s="1"/>
  <c r="D2744" i="7" s="1"/>
  <c r="D2745" i="7" s="1"/>
  <c r="D2746" i="7" s="1"/>
  <c r="D2747" i="7" s="1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12" i="1" l="1"/>
  <c r="E5" i="7"/>
  <c r="E6" i="7" s="1"/>
  <c r="E7" i="7" s="1"/>
  <c r="E8" i="7" s="1"/>
  <c r="E9" i="7" s="1"/>
  <c r="E10" i="7" s="1"/>
  <c r="E11" i="7" s="1"/>
  <c r="E12" i="7" s="1"/>
  <c r="E13" i="7" s="1"/>
  <c r="E14" i="7" s="1"/>
  <c r="E15" i="7" s="1"/>
  <c r="E16" i="7" s="1"/>
  <c r="E17" i="7" s="1"/>
  <c r="E18" i="7" s="1"/>
  <c r="E19" i="7" s="1"/>
  <c r="E20" i="7" s="1"/>
  <c r="E21" i="7" s="1"/>
  <c r="E22" i="7" s="1"/>
  <c r="E23" i="7" s="1"/>
  <c r="E24" i="7" s="1"/>
  <c r="E25" i="7" s="1"/>
  <c r="E26" i="7" s="1"/>
  <c r="E27" i="7" s="1"/>
  <c r="E28" i="7" s="1"/>
  <c r="E29" i="7" s="1"/>
  <c r="E30" i="7" s="1"/>
  <c r="E31" i="7" s="1"/>
  <c r="E32" i="7" s="1"/>
  <c r="E33" i="7" s="1"/>
  <c r="E34" i="7" s="1"/>
  <c r="E35" i="7" s="1"/>
  <c r="E36" i="7" s="1"/>
  <c r="E37" i="7" s="1"/>
  <c r="E38" i="7" s="1"/>
  <c r="E39" i="7" s="1"/>
  <c r="E40" i="7" s="1"/>
  <c r="E41" i="7" s="1"/>
  <c r="E42" i="7" s="1"/>
  <c r="E43" i="7" s="1"/>
  <c r="E44" i="7" s="1"/>
  <c r="E45" i="7" s="1"/>
  <c r="E46" i="7" s="1"/>
  <c r="E47" i="7" s="1"/>
  <c r="E48" i="7" s="1"/>
  <c r="E49" i="7" s="1"/>
  <c r="E50" i="7" s="1"/>
  <c r="E51" i="7" s="1"/>
  <c r="E52" i="7" s="1"/>
  <c r="E53" i="7" s="1"/>
  <c r="E54" i="7" s="1"/>
  <c r="E55" i="7" s="1"/>
  <c r="E56" i="7" s="1"/>
  <c r="E57" i="7" s="1"/>
  <c r="E58" i="7" s="1"/>
  <c r="E59" i="7" s="1"/>
  <c r="E60" i="7" s="1"/>
  <c r="E61" i="7" s="1"/>
  <c r="E62" i="7" s="1"/>
  <c r="E63" i="7" s="1"/>
  <c r="E64" i="7" s="1"/>
  <c r="E65" i="7" s="1"/>
  <c r="E66" i="7" s="1"/>
  <c r="E67" i="7" s="1"/>
  <c r="E68" i="7" s="1"/>
  <c r="E69" i="7" s="1"/>
  <c r="E70" i="7" s="1"/>
  <c r="E71" i="7" s="1"/>
  <c r="E72" i="7" s="1"/>
  <c r="E73" i="7" s="1"/>
  <c r="E74" i="7" s="1"/>
  <c r="E75" i="7" s="1"/>
  <c r="E76" i="7" s="1"/>
  <c r="E77" i="7" s="1"/>
  <c r="E78" i="7" s="1"/>
  <c r="E79" i="7" s="1"/>
  <c r="E80" i="7" s="1"/>
  <c r="E81" i="7" s="1"/>
  <c r="E82" i="7" s="1"/>
  <c r="E83" i="7" s="1"/>
  <c r="E84" i="7" s="1"/>
  <c r="E85" i="7" s="1"/>
  <c r="E86" i="7" s="1"/>
  <c r="E87" i="7" s="1"/>
  <c r="E88" i="7" s="1"/>
  <c r="E89" i="7" s="1"/>
  <c r="E90" i="7" s="1"/>
  <c r="E91" i="7" s="1"/>
  <c r="E92" i="7" s="1"/>
  <c r="E93" i="7" s="1"/>
  <c r="E94" i="7" s="1"/>
  <c r="E95" i="7" s="1"/>
  <c r="E96" i="7" s="1"/>
  <c r="E97" i="7" s="1"/>
  <c r="E98" i="7" s="1"/>
  <c r="E99" i="7" s="1"/>
  <c r="E100" i="7" s="1"/>
  <c r="E101" i="7" s="1"/>
  <c r="E102" i="7" s="1"/>
  <c r="E103" i="7" s="1"/>
  <c r="E104" i="7" s="1"/>
  <c r="E105" i="7" s="1"/>
  <c r="E106" i="7" s="1"/>
  <c r="E107" i="7" s="1"/>
  <c r="E108" i="7" s="1"/>
  <c r="E109" i="7" s="1"/>
  <c r="E110" i="7" s="1"/>
  <c r="E111" i="7" s="1"/>
  <c r="E112" i="7" s="1"/>
  <c r="E113" i="7" s="1"/>
  <c r="E114" i="7" s="1"/>
  <c r="E115" i="7" s="1"/>
  <c r="E116" i="7" s="1"/>
  <c r="E117" i="7" s="1"/>
  <c r="E118" i="7" s="1"/>
  <c r="E119" i="7" s="1"/>
  <c r="E120" i="7" s="1"/>
  <c r="E121" i="7" s="1"/>
  <c r="E122" i="7" s="1"/>
  <c r="E123" i="7" s="1"/>
  <c r="E124" i="7" s="1"/>
  <c r="E125" i="7" s="1"/>
  <c r="E126" i="7" s="1"/>
  <c r="E127" i="7" s="1"/>
  <c r="E128" i="7" s="1"/>
  <c r="E129" i="7" s="1"/>
  <c r="E130" i="7" s="1"/>
  <c r="E131" i="7" s="1"/>
  <c r="E132" i="7" s="1"/>
  <c r="E133" i="7" s="1"/>
  <c r="E134" i="7" s="1"/>
  <c r="E135" i="7" s="1"/>
  <c r="E136" i="7" s="1"/>
  <c r="E137" i="7" s="1"/>
  <c r="E138" i="7" s="1"/>
  <c r="E139" i="7" s="1"/>
  <c r="E140" i="7" s="1"/>
  <c r="E141" i="7" s="1"/>
  <c r="E142" i="7" s="1"/>
  <c r="E143" i="7" s="1"/>
  <c r="E144" i="7" s="1"/>
  <c r="E145" i="7" s="1"/>
  <c r="E146" i="7" s="1"/>
  <c r="E147" i="7" s="1"/>
  <c r="E148" i="7" s="1"/>
  <c r="E149" i="7" s="1"/>
  <c r="E150" i="7" s="1"/>
  <c r="E151" i="7" s="1"/>
  <c r="E152" i="7" s="1"/>
  <c r="E153" i="7" s="1"/>
  <c r="E154" i="7" s="1"/>
  <c r="E155" i="7" s="1"/>
  <c r="E156" i="7" s="1"/>
  <c r="E157" i="7" s="1"/>
  <c r="E158" i="7" s="1"/>
  <c r="E159" i="7" s="1"/>
  <c r="E160" i="7" s="1"/>
  <c r="E161" i="7" s="1"/>
  <c r="E162" i="7" s="1"/>
  <c r="E163" i="7" s="1"/>
  <c r="E164" i="7" s="1"/>
  <c r="E165" i="7" s="1"/>
  <c r="E166" i="7" s="1"/>
  <c r="E167" i="7" s="1"/>
  <c r="E168" i="7" s="1"/>
  <c r="E169" i="7" s="1"/>
  <c r="E170" i="7" s="1"/>
  <c r="E171" i="7" s="1"/>
  <c r="E172" i="7" s="1"/>
  <c r="E173" i="7" s="1"/>
  <c r="E174" i="7" s="1"/>
  <c r="E175" i="7" s="1"/>
  <c r="E176" i="7" s="1"/>
  <c r="E177" i="7" s="1"/>
  <c r="E178" i="7" s="1"/>
  <c r="E179" i="7" s="1"/>
  <c r="E180" i="7" s="1"/>
  <c r="E181" i="7" s="1"/>
  <c r="E182" i="7" s="1"/>
  <c r="E183" i="7" s="1"/>
  <c r="E184" i="7" s="1"/>
  <c r="E185" i="7" s="1"/>
  <c r="E186" i="7" s="1"/>
  <c r="E187" i="7" s="1"/>
  <c r="E188" i="7" s="1"/>
  <c r="E189" i="7" s="1"/>
  <c r="E190" i="7" s="1"/>
  <c r="E191" i="7" s="1"/>
  <c r="E192" i="7" s="1"/>
  <c r="E193" i="7" s="1"/>
  <c r="E194" i="7" s="1"/>
  <c r="E195" i="7" s="1"/>
  <c r="E196" i="7" s="1"/>
  <c r="E197" i="7" s="1"/>
  <c r="E198" i="7" s="1"/>
  <c r="E199" i="7" s="1"/>
  <c r="E200" i="7" s="1"/>
  <c r="E201" i="7" s="1"/>
  <c r="E202" i="7" s="1"/>
  <c r="E203" i="7" s="1"/>
  <c r="E204" i="7" s="1"/>
  <c r="E205" i="7" s="1"/>
  <c r="E206" i="7" s="1"/>
  <c r="E207" i="7" s="1"/>
  <c r="E208" i="7" s="1"/>
  <c r="E209" i="7" s="1"/>
  <c r="E210" i="7" s="1"/>
  <c r="E211" i="7" s="1"/>
  <c r="E212" i="7" s="1"/>
  <c r="E213" i="7" s="1"/>
  <c r="E214" i="7" s="1"/>
  <c r="E215" i="7" s="1"/>
  <c r="E216" i="7" s="1"/>
  <c r="E217" i="7" s="1"/>
  <c r="E218" i="7" s="1"/>
  <c r="E219" i="7" s="1"/>
  <c r="E220" i="7" s="1"/>
  <c r="E221" i="7" s="1"/>
  <c r="E222" i="7" s="1"/>
  <c r="E223" i="7" s="1"/>
  <c r="E224" i="7" s="1"/>
  <c r="E225" i="7" s="1"/>
  <c r="E226" i="7" s="1"/>
  <c r="E227" i="7" s="1"/>
  <c r="E228" i="7" s="1"/>
  <c r="E229" i="7" s="1"/>
  <c r="E230" i="7" s="1"/>
  <c r="E231" i="7" s="1"/>
  <c r="E232" i="7" s="1"/>
  <c r="E233" i="7" s="1"/>
  <c r="E234" i="7" s="1"/>
  <c r="E235" i="7" s="1"/>
  <c r="E236" i="7" s="1"/>
  <c r="E237" i="7" s="1"/>
  <c r="E238" i="7" s="1"/>
  <c r="E239" i="7" s="1"/>
  <c r="E240" i="7" s="1"/>
  <c r="E241" i="7" s="1"/>
  <c r="E242" i="7" s="1"/>
  <c r="E243" i="7" s="1"/>
  <c r="E244" i="7" s="1"/>
  <c r="E245" i="7" s="1"/>
  <c r="E246" i="7" s="1"/>
  <c r="E247" i="7" s="1"/>
  <c r="E248" i="7" s="1"/>
  <c r="E249" i="7" s="1"/>
  <c r="E250" i="7" s="1"/>
  <c r="E251" i="7" s="1"/>
  <c r="E252" i="7" s="1"/>
  <c r="E253" i="7" s="1"/>
  <c r="E254" i="7" s="1"/>
  <c r="E255" i="7" s="1"/>
  <c r="E256" i="7" s="1"/>
  <c r="E257" i="7" s="1"/>
  <c r="E258" i="7" s="1"/>
  <c r="E259" i="7" s="1"/>
  <c r="E260" i="7" s="1"/>
  <c r="E261" i="7" s="1"/>
  <c r="E262" i="7" s="1"/>
  <c r="E263" i="7" s="1"/>
  <c r="E264" i="7" s="1"/>
  <c r="E265" i="7" s="1"/>
  <c r="E266" i="7" s="1"/>
  <c r="E267" i="7" s="1"/>
  <c r="E268" i="7" s="1"/>
  <c r="E269" i="7" s="1"/>
  <c r="E270" i="7" s="1"/>
  <c r="E271" i="7" s="1"/>
  <c r="E272" i="7" s="1"/>
  <c r="E273" i="7" s="1"/>
  <c r="E274" i="7" s="1"/>
  <c r="E275" i="7" s="1"/>
  <c r="E276" i="7" s="1"/>
  <c r="E277" i="7" s="1"/>
  <c r="E278" i="7" s="1"/>
  <c r="E279" i="7" s="1"/>
  <c r="E280" i="7" s="1"/>
  <c r="E281" i="7" s="1"/>
  <c r="E282" i="7" s="1"/>
  <c r="E283" i="7" s="1"/>
  <c r="E284" i="7" s="1"/>
  <c r="E285" i="7" s="1"/>
  <c r="E286" i="7" s="1"/>
  <c r="E287" i="7" s="1"/>
  <c r="E288" i="7" s="1"/>
  <c r="E289" i="7" s="1"/>
  <c r="E290" i="7" s="1"/>
  <c r="E291" i="7" s="1"/>
  <c r="E292" i="7" s="1"/>
  <c r="E293" i="7" s="1"/>
  <c r="E294" i="7" s="1"/>
  <c r="E295" i="7" s="1"/>
  <c r="E296" i="7" s="1"/>
  <c r="E297" i="7" s="1"/>
  <c r="E298" i="7" s="1"/>
  <c r="E299" i="7" s="1"/>
  <c r="E300" i="7" s="1"/>
  <c r="E301" i="7" s="1"/>
  <c r="E302" i="7" s="1"/>
  <c r="E303" i="7" s="1"/>
  <c r="E304" i="7" s="1"/>
  <c r="E305" i="7" s="1"/>
  <c r="E306" i="7" s="1"/>
  <c r="E307" i="7" s="1"/>
  <c r="E308" i="7" s="1"/>
  <c r="E309" i="7" s="1"/>
  <c r="E310" i="7" s="1"/>
  <c r="E311" i="7" s="1"/>
  <c r="E312" i="7" s="1"/>
  <c r="E313" i="7" s="1"/>
  <c r="E314" i="7" s="1"/>
  <c r="E315" i="7" s="1"/>
  <c r="E316" i="7" s="1"/>
  <c r="E317" i="7" s="1"/>
  <c r="E318" i="7" s="1"/>
  <c r="E319" i="7" s="1"/>
  <c r="E320" i="7" s="1"/>
  <c r="E321" i="7" s="1"/>
  <c r="E322" i="7" s="1"/>
  <c r="E323" i="7" s="1"/>
  <c r="E324" i="7" s="1"/>
  <c r="E325" i="7" s="1"/>
  <c r="E326" i="7" s="1"/>
  <c r="E327" i="7" s="1"/>
  <c r="E328" i="7" s="1"/>
  <c r="E329" i="7" s="1"/>
  <c r="E330" i="7" s="1"/>
  <c r="E331" i="7" s="1"/>
  <c r="E332" i="7" s="1"/>
  <c r="E333" i="7" s="1"/>
  <c r="E334" i="7" s="1"/>
  <c r="E335" i="7" s="1"/>
  <c r="E336" i="7" s="1"/>
  <c r="E337" i="7" s="1"/>
  <c r="E338" i="7" s="1"/>
  <c r="E339" i="7" s="1"/>
  <c r="E340" i="7" s="1"/>
  <c r="E341" i="7" s="1"/>
  <c r="E342" i="7" s="1"/>
  <c r="E343" i="7" s="1"/>
  <c r="E344" i="7" s="1"/>
  <c r="E345" i="7" s="1"/>
  <c r="E346" i="7" s="1"/>
  <c r="E347" i="7" s="1"/>
  <c r="E348" i="7" s="1"/>
  <c r="E349" i="7" s="1"/>
  <c r="E350" i="7" s="1"/>
  <c r="E351" i="7" s="1"/>
  <c r="E352" i="7" s="1"/>
  <c r="E353" i="7" s="1"/>
  <c r="E354" i="7" s="1"/>
  <c r="E355" i="7" s="1"/>
  <c r="E356" i="7" s="1"/>
  <c r="E357" i="7" s="1"/>
  <c r="E358" i="7" s="1"/>
  <c r="E359" i="7" s="1"/>
  <c r="E360" i="7" s="1"/>
  <c r="E361" i="7" s="1"/>
  <c r="E362" i="7" s="1"/>
  <c r="E363" i="7" s="1"/>
  <c r="E364" i="7" s="1"/>
  <c r="E365" i="7" s="1"/>
  <c r="E366" i="7" s="1"/>
  <c r="E367" i="7" s="1"/>
  <c r="E368" i="7" s="1"/>
  <c r="E369" i="7" s="1"/>
  <c r="E370" i="7" s="1"/>
  <c r="E371" i="7" s="1"/>
  <c r="E372" i="7" s="1"/>
  <c r="E373" i="7" s="1"/>
  <c r="E374" i="7" s="1"/>
  <c r="E375" i="7" s="1"/>
  <c r="E376" i="7" s="1"/>
  <c r="E377" i="7" s="1"/>
  <c r="E378" i="7" s="1"/>
  <c r="E379" i="7" s="1"/>
  <c r="E380" i="7" s="1"/>
  <c r="E381" i="7" s="1"/>
  <c r="E382" i="7" s="1"/>
  <c r="E383" i="7" s="1"/>
  <c r="E384" i="7" s="1"/>
  <c r="E385" i="7" s="1"/>
  <c r="E386" i="7" s="1"/>
  <c r="E387" i="7" s="1"/>
  <c r="E388" i="7" s="1"/>
  <c r="E389" i="7" s="1"/>
  <c r="E390" i="7" s="1"/>
  <c r="E391" i="7" s="1"/>
  <c r="E392" i="7" s="1"/>
  <c r="E393" i="7" s="1"/>
  <c r="E394" i="7" s="1"/>
  <c r="E395" i="7" s="1"/>
  <c r="E396" i="7" s="1"/>
  <c r="E397" i="7" s="1"/>
  <c r="E398" i="7" s="1"/>
  <c r="E399" i="7" s="1"/>
  <c r="E400" i="7" s="1"/>
  <c r="E401" i="7" s="1"/>
  <c r="E402" i="7" s="1"/>
  <c r="E403" i="7" s="1"/>
  <c r="E404" i="7" s="1"/>
  <c r="E405" i="7" s="1"/>
  <c r="E406" i="7" s="1"/>
  <c r="E407" i="7" s="1"/>
  <c r="E408" i="7" s="1"/>
  <c r="E409" i="7" s="1"/>
  <c r="E410" i="7" s="1"/>
  <c r="E411" i="7" s="1"/>
  <c r="E412" i="7" s="1"/>
  <c r="E413" i="7" s="1"/>
  <c r="E414" i="7" s="1"/>
  <c r="E415" i="7" s="1"/>
  <c r="E416" i="7" s="1"/>
  <c r="E417" i="7" s="1"/>
  <c r="E418" i="7" s="1"/>
  <c r="E419" i="7" s="1"/>
  <c r="E420" i="7" s="1"/>
  <c r="E421" i="7" s="1"/>
  <c r="E422" i="7" s="1"/>
  <c r="E423" i="7" s="1"/>
  <c r="E424" i="7" s="1"/>
  <c r="E425" i="7" s="1"/>
  <c r="E426" i="7" s="1"/>
  <c r="E427" i="7" s="1"/>
  <c r="E428" i="7" s="1"/>
  <c r="E429" i="7" s="1"/>
  <c r="E430" i="7" s="1"/>
  <c r="E431" i="7" s="1"/>
  <c r="E432" i="7" s="1"/>
  <c r="E433" i="7" s="1"/>
  <c r="E434" i="7" s="1"/>
  <c r="E435" i="7" s="1"/>
  <c r="E436" i="7" s="1"/>
  <c r="E437" i="7" s="1"/>
  <c r="E438" i="7" s="1"/>
  <c r="E439" i="7" s="1"/>
  <c r="E440" i="7" s="1"/>
  <c r="E441" i="7" s="1"/>
  <c r="E442" i="7" s="1"/>
  <c r="E443" i="7" s="1"/>
  <c r="E444" i="7" s="1"/>
  <c r="E445" i="7" s="1"/>
  <c r="E446" i="7" s="1"/>
  <c r="E447" i="7" s="1"/>
  <c r="E448" i="7" s="1"/>
  <c r="E449" i="7" s="1"/>
  <c r="E450" i="7" s="1"/>
  <c r="E451" i="7" s="1"/>
  <c r="E452" i="7" s="1"/>
  <c r="E453" i="7" s="1"/>
  <c r="E454" i="7" s="1"/>
  <c r="E455" i="7" s="1"/>
  <c r="E456" i="7" s="1"/>
  <c r="E457" i="7" s="1"/>
  <c r="E458" i="7" s="1"/>
  <c r="E459" i="7" s="1"/>
  <c r="E460" i="7" s="1"/>
  <c r="E461" i="7" s="1"/>
  <c r="E462" i="7" s="1"/>
  <c r="E463" i="7" s="1"/>
  <c r="E464" i="7" s="1"/>
  <c r="E465" i="7" s="1"/>
  <c r="E466" i="7" s="1"/>
  <c r="E467" i="7" s="1"/>
  <c r="E468" i="7" s="1"/>
  <c r="E469" i="7" s="1"/>
  <c r="E470" i="7" s="1"/>
  <c r="E471" i="7" s="1"/>
  <c r="E472" i="7" s="1"/>
  <c r="E473" i="7" s="1"/>
  <c r="E474" i="7" s="1"/>
  <c r="E475" i="7" s="1"/>
  <c r="E476" i="7" s="1"/>
  <c r="E477" i="7" s="1"/>
  <c r="E478" i="7" s="1"/>
  <c r="E479" i="7" s="1"/>
  <c r="E480" i="7" s="1"/>
  <c r="E481" i="7" s="1"/>
  <c r="E482" i="7" s="1"/>
  <c r="E483" i="7" s="1"/>
  <c r="E484" i="7" s="1"/>
  <c r="E485" i="7" s="1"/>
  <c r="E486" i="7" s="1"/>
  <c r="E487" i="7" s="1"/>
  <c r="E488" i="7" s="1"/>
  <c r="E489" i="7" s="1"/>
  <c r="E490" i="7" s="1"/>
  <c r="E491" i="7" s="1"/>
  <c r="E492" i="7" s="1"/>
  <c r="E493" i="7" s="1"/>
  <c r="E494" i="7" s="1"/>
  <c r="E495" i="7" s="1"/>
  <c r="E496" i="7" s="1"/>
  <c r="E497" i="7" s="1"/>
  <c r="E498" i="7" s="1"/>
  <c r="E499" i="7" s="1"/>
  <c r="E500" i="7" s="1"/>
  <c r="E501" i="7" s="1"/>
  <c r="E502" i="7" s="1"/>
  <c r="E503" i="7" s="1"/>
  <c r="E504" i="7" s="1"/>
  <c r="E505" i="7" s="1"/>
  <c r="E506" i="7" s="1"/>
  <c r="E507" i="7" s="1"/>
  <c r="E508" i="7" s="1"/>
  <c r="E509" i="7" s="1"/>
  <c r="E510" i="7" s="1"/>
  <c r="E511" i="7" s="1"/>
  <c r="E512" i="7" s="1"/>
  <c r="E513" i="7" s="1"/>
  <c r="E514" i="7" s="1"/>
  <c r="E515" i="7" s="1"/>
  <c r="E516" i="7" s="1"/>
  <c r="E517" i="7" s="1"/>
  <c r="E518" i="7" s="1"/>
  <c r="E519" i="7" s="1"/>
  <c r="E520" i="7" s="1"/>
  <c r="E521" i="7" s="1"/>
  <c r="E522" i="7" s="1"/>
  <c r="E523" i="7" s="1"/>
  <c r="E524" i="7" s="1"/>
  <c r="E525" i="7" s="1"/>
  <c r="E526" i="7" s="1"/>
  <c r="E527" i="7" s="1"/>
  <c r="E528" i="7" s="1"/>
  <c r="E529" i="7" s="1"/>
  <c r="E530" i="7" s="1"/>
  <c r="E531" i="7" s="1"/>
  <c r="E532" i="7" s="1"/>
  <c r="E533" i="7" s="1"/>
  <c r="E534" i="7" s="1"/>
  <c r="E535" i="7" s="1"/>
  <c r="E536" i="7" s="1"/>
  <c r="E537" i="7" s="1"/>
  <c r="E538" i="7" s="1"/>
  <c r="E539" i="7" s="1"/>
  <c r="E540" i="7" s="1"/>
  <c r="E541" i="7" s="1"/>
  <c r="E542" i="7" s="1"/>
  <c r="E543" i="7" s="1"/>
  <c r="E544" i="7" s="1"/>
  <c r="E545" i="7" s="1"/>
  <c r="E546" i="7" s="1"/>
  <c r="E547" i="7" s="1"/>
  <c r="E548" i="7" s="1"/>
  <c r="E549" i="7" s="1"/>
  <c r="E550" i="7" s="1"/>
  <c r="E551" i="7" s="1"/>
  <c r="E552" i="7" s="1"/>
  <c r="E553" i="7" s="1"/>
  <c r="E554" i="7" s="1"/>
  <c r="E555" i="7" s="1"/>
  <c r="E556" i="7" s="1"/>
  <c r="E557" i="7" s="1"/>
  <c r="E558" i="7" s="1"/>
  <c r="E559" i="7" s="1"/>
  <c r="E560" i="7" s="1"/>
  <c r="E561" i="7" s="1"/>
  <c r="E562" i="7" s="1"/>
  <c r="E563" i="7" s="1"/>
  <c r="E564" i="7" s="1"/>
  <c r="E565" i="7" s="1"/>
  <c r="E566" i="7" s="1"/>
  <c r="E567" i="7" s="1"/>
  <c r="E568" i="7" s="1"/>
  <c r="E569" i="7" s="1"/>
  <c r="E570" i="7" s="1"/>
  <c r="E571" i="7" s="1"/>
  <c r="E572" i="7" s="1"/>
  <c r="E573" i="7" s="1"/>
  <c r="E574" i="7" s="1"/>
  <c r="E575" i="7" s="1"/>
  <c r="E576" i="7" s="1"/>
  <c r="E577" i="7" s="1"/>
  <c r="E578" i="7" s="1"/>
  <c r="E579" i="7" s="1"/>
  <c r="E580" i="7" s="1"/>
  <c r="E581" i="7" s="1"/>
  <c r="E582" i="7" s="1"/>
  <c r="E583" i="7" s="1"/>
  <c r="E584" i="7" s="1"/>
  <c r="E585" i="7" s="1"/>
  <c r="E586" i="7" s="1"/>
  <c r="E587" i="7" s="1"/>
  <c r="E588" i="7" s="1"/>
  <c r="E589" i="7" s="1"/>
  <c r="E590" i="7" s="1"/>
  <c r="E591" i="7" s="1"/>
  <c r="E592" i="7" s="1"/>
  <c r="E593" i="7" s="1"/>
  <c r="E594" i="7" s="1"/>
  <c r="E595" i="7" s="1"/>
  <c r="E596" i="7" s="1"/>
  <c r="E597" i="7" s="1"/>
  <c r="E598" i="7" s="1"/>
  <c r="E599" i="7" s="1"/>
  <c r="E600" i="7" s="1"/>
  <c r="E601" i="7" s="1"/>
  <c r="E602" i="7" s="1"/>
  <c r="E603" i="7" s="1"/>
  <c r="E604" i="7" s="1"/>
  <c r="E605" i="7" s="1"/>
  <c r="E606" i="7" s="1"/>
  <c r="E607" i="7" s="1"/>
  <c r="E608" i="7" s="1"/>
  <c r="E609" i="7" s="1"/>
  <c r="E610" i="7" s="1"/>
  <c r="E611" i="7" s="1"/>
  <c r="E612" i="7" s="1"/>
  <c r="E613" i="7" s="1"/>
  <c r="E614" i="7" s="1"/>
  <c r="E615" i="7" s="1"/>
  <c r="E616" i="7" s="1"/>
  <c r="E617" i="7" s="1"/>
  <c r="E618" i="7" s="1"/>
  <c r="E619" i="7" s="1"/>
  <c r="E620" i="7" s="1"/>
  <c r="E621" i="7" s="1"/>
  <c r="E622" i="7" s="1"/>
  <c r="E623" i="7" s="1"/>
  <c r="E624" i="7" s="1"/>
  <c r="E625" i="7" s="1"/>
  <c r="E626" i="7" s="1"/>
  <c r="E627" i="7" s="1"/>
  <c r="E628" i="7" s="1"/>
  <c r="E629" i="7" s="1"/>
  <c r="E630" i="7" s="1"/>
  <c r="E631" i="7" s="1"/>
  <c r="E632" i="7" s="1"/>
  <c r="E633" i="7" s="1"/>
  <c r="E634" i="7" s="1"/>
  <c r="E635" i="7" s="1"/>
  <c r="E636" i="7" s="1"/>
  <c r="E637" i="7" s="1"/>
  <c r="E638" i="7" s="1"/>
  <c r="E639" i="7" s="1"/>
  <c r="E640" i="7" s="1"/>
  <c r="E641" i="7" s="1"/>
  <c r="E642" i="7" s="1"/>
  <c r="E643" i="7" s="1"/>
  <c r="E644" i="7" s="1"/>
  <c r="E645" i="7" s="1"/>
  <c r="E646" i="7" s="1"/>
  <c r="E647" i="7" s="1"/>
  <c r="E648" i="7" s="1"/>
  <c r="E649" i="7" s="1"/>
  <c r="E650" i="7" s="1"/>
  <c r="E651" i="7" s="1"/>
  <c r="E652" i="7" s="1"/>
  <c r="E653" i="7" s="1"/>
  <c r="E654" i="7" s="1"/>
  <c r="E655" i="7" s="1"/>
  <c r="E656" i="7" s="1"/>
  <c r="E657" i="7" s="1"/>
  <c r="E658" i="7" s="1"/>
  <c r="E659" i="7" s="1"/>
  <c r="E660" i="7" s="1"/>
  <c r="E661" i="7" s="1"/>
  <c r="E662" i="7" s="1"/>
  <c r="E663" i="7" s="1"/>
  <c r="E664" i="7" s="1"/>
  <c r="E665" i="7" s="1"/>
  <c r="E666" i="7" s="1"/>
  <c r="E667" i="7" s="1"/>
  <c r="E668" i="7" s="1"/>
  <c r="E669" i="7" s="1"/>
  <c r="E670" i="7" s="1"/>
  <c r="E671" i="7" s="1"/>
  <c r="E672" i="7" s="1"/>
  <c r="E673" i="7" s="1"/>
  <c r="E674" i="7" s="1"/>
  <c r="E675" i="7" s="1"/>
  <c r="E676" i="7" s="1"/>
  <c r="E677" i="7" s="1"/>
  <c r="E678" i="7" s="1"/>
  <c r="E679" i="7" s="1"/>
  <c r="E680" i="7" s="1"/>
  <c r="E681" i="7" s="1"/>
  <c r="E682" i="7" s="1"/>
  <c r="E683" i="7" s="1"/>
  <c r="E684" i="7" s="1"/>
  <c r="E685" i="7" s="1"/>
  <c r="E686" i="7" s="1"/>
  <c r="E687" i="7" s="1"/>
  <c r="E688" i="7" s="1"/>
  <c r="E689" i="7" s="1"/>
  <c r="E690" i="7" s="1"/>
  <c r="E691" i="7" s="1"/>
  <c r="E692" i="7" s="1"/>
  <c r="E693" i="7" s="1"/>
  <c r="E694" i="7" s="1"/>
  <c r="E695" i="7" s="1"/>
  <c r="E696" i="7" s="1"/>
  <c r="E697" i="7" s="1"/>
  <c r="E698" i="7" s="1"/>
  <c r="E699" i="7" s="1"/>
  <c r="E700" i="7" s="1"/>
  <c r="E701" i="7" s="1"/>
  <c r="E702" i="7" s="1"/>
  <c r="E703" i="7" s="1"/>
  <c r="E704" i="7" s="1"/>
  <c r="E705" i="7" s="1"/>
  <c r="E706" i="7" s="1"/>
  <c r="E707" i="7" s="1"/>
  <c r="E708" i="7" s="1"/>
  <c r="E709" i="7" s="1"/>
  <c r="E710" i="7" s="1"/>
  <c r="E711" i="7" s="1"/>
  <c r="E712" i="7" s="1"/>
  <c r="E713" i="7" s="1"/>
  <c r="E714" i="7" s="1"/>
  <c r="E715" i="7" s="1"/>
  <c r="E716" i="7" s="1"/>
  <c r="E717" i="7" s="1"/>
  <c r="E718" i="7" s="1"/>
  <c r="E719" i="7" s="1"/>
  <c r="E720" i="7" s="1"/>
  <c r="E721" i="7" s="1"/>
  <c r="E722" i="7" s="1"/>
  <c r="E723" i="7" s="1"/>
  <c r="E724" i="7" s="1"/>
  <c r="E725" i="7" s="1"/>
  <c r="E726" i="7" s="1"/>
  <c r="E727" i="7" s="1"/>
  <c r="E728" i="7" s="1"/>
  <c r="E729" i="7" s="1"/>
  <c r="E730" i="7" s="1"/>
  <c r="E731" i="7" s="1"/>
  <c r="E732" i="7" s="1"/>
  <c r="E733" i="7" s="1"/>
  <c r="E734" i="7" s="1"/>
  <c r="E735" i="7" s="1"/>
  <c r="E736" i="7" s="1"/>
  <c r="E737" i="7" s="1"/>
  <c r="E738" i="7" s="1"/>
  <c r="E739" i="7" s="1"/>
  <c r="E740" i="7" s="1"/>
  <c r="E741" i="7" s="1"/>
  <c r="E742" i="7" s="1"/>
  <c r="E743" i="7" s="1"/>
  <c r="E744" i="7" s="1"/>
  <c r="E745" i="7" s="1"/>
  <c r="E746" i="7" s="1"/>
  <c r="E747" i="7" s="1"/>
  <c r="E748" i="7" s="1"/>
  <c r="E749" i="7" s="1"/>
  <c r="E750" i="7" s="1"/>
  <c r="E751" i="7" s="1"/>
  <c r="E752" i="7" s="1"/>
  <c r="E753" i="7" s="1"/>
  <c r="E754" i="7" s="1"/>
  <c r="E755" i="7" s="1"/>
  <c r="E756" i="7" s="1"/>
  <c r="E757" i="7" s="1"/>
  <c r="E758" i="7" s="1"/>
  <c r="E759" i="7" s="1"/>
  <c r="E760" i="7" s="1"/>
  <c r="E761" i="7" s="1"/>
  <c r="E762" i="7" s="1"/>
  <c r="E763" i="7" s="1"/>
  <c r="E764" i="7" s="1"/>
  <c r="E765" i="7" s="1"/>
  <c r="E766" i="7" s="1"/>
  <c r="E767" i="7" s="1"/>
  <c r="E768" i="7" s="1"/>
  <c r="E769" i="7" s="1"/>
  <c r="E770" i="7" s="1"/>
  <c r="E771" i="7" s="1"/>
  <c r="E772" i="7" s="1"/>
  <c r="E773" i="7" s="1"/>
  <c r="E774" i="7" s="1"/>
  <c r="E775" i="7" s="1"/>
  <c r="E776" i="7" s="1"/>
  <c r="E777" i="7" s="1"/>
  <c r="E778" i="7" s="1"/>
  <c r="E779" i="7" s="1"/>
  <c r="E780" i="7" s="1"/>
  <c r="E781" i="7" s="1"/>
  <c r="E782" i="7" s="1"/>
  <c r="E783" i="7" s="1"/>
  <c r="E784" i="7" s="1"/>
  <c r="E785" i="7" s="1"/>
  <c r="E786" i="7" s="1"/>
  <c r="E787" i="7" s="1"/>
  <c r="E788" i="7" s="1"/>
  <c r="E789" i="7" s="1"/>
  <c r="E790" i="7" s="1"/>
  <c r="E791" i="7" s="1"/>
  <c r="E792" i="7" s="1"/>
  <c r="E793" i="7" s="1"/>
  <c r="E794" i="7" s="1"/>
  <c r="E795" i="7" s="1"/>
  <c r="E796" i="7" s="1"/>
  <c r="E797" i="7" s="1"/>
  <c r="E798" i="7" s="1"/>
  <c r="E799" i="7" s="1"/>
  <c r="E800" i="7" s="1"/>
  <c r="E801" i="7" s="1"/>
  <c r="E802" i="7" s="1"/>
  <c r="E803" i="7" s="1"/>
  <c r="E804" i="7" s="1"/>
  <c r="E805" i="7" s="1"/>
  <c r="E806" i="7" s="1"/>
  <c r="E807" i="7" s="1"/>
  <c r="E808" i="7" s="1"/>
  <c r="E809" i="7" s="1"/>
  <c r="E810" i="7" s="1"/>
  <c r="E811" i="7" s="1"/>
  <c r="E812" i="7" s="1"/>
  <c r="E813" i="7" s="1"/>
  <c r="E814" i="7" s="1"/>
  <c r="E815" i="7" s="1"/>
  <c r="E816" i="7" s="1"/>
  <c r="E817" i="7" s="1"/>
  <c r="E818" i="7" s="1"/>
  <c r="E819" i="7" s="1"/>
  <c r="E820" i="7" s="1"/>
  <c r="E821" i="7" s="1"/>
  <c r="E822" i="7" s="1"/>
  <c r="E823" i="7" s="1"/>
  <c r="E824" i="7" s="1"/>
  <c r="E825" i="7" s="1"/>
  <c r="E826" i="7" s="1"/>
  <c r="E827" i="7" s="1"/>
  <c r="E828" i="7" s="1"/>
  <c r="E829" i="7" s="1"/>
  <c r="E830" i="7" s="1"/>
  <c r="E831" i="7" s="1"/>
  <c r="E832" i="7" s="1"/>
  <c r="E833" i="7" s="1"/>
  <c r="E834" i="7" s="1"/>
  <c r="E835" i="7" s="1"/>
  <c r="E836" i="7" s="1"/>
  <c r="E837" i="7" s="1"/>
  <c r="E838" i="7" s="1"/>
  <c r="E839" i="7" s="1"/>
  <c r="E840" i="7" s="1"/>
  <c r="E841" i="7" s="1"/>
  <c r="E842" i="7" s="1"/>
  <c r="E843" i="7" s="1"/>
  <c r="E844" i="7" s="1"/>
  <c r="E845" i="7" s="1"/>
  <c r="E846" i="7" s="1"/>
  <c r="E847" i="7" s="1"/>
  <c r="E848" i="7" s="1"/>
  <c r="E849" i="7" s="1"/>
  <c r="E850" i="7" s="1"/>
  <c r="E851" i="7" s="1"/>
  <c r="E852" i="7" s="1"/>
  <c r="E853" i="7" s="1"/>
  <c r="E854" i="7" s="1"/>
  <c r="E855" i="7" s="1"/>
  <c r="E856" i="7" s="1"/>
  <c r="E857" i="7" s="1"/>
  <c r="E858" i="7" s="1"/>
  <c r="E859" i="7" s="1"/>
  <c r="E860" i="7" s="1"/>
  <c r="E861" i="7" s="1"/>
  <c r="E862" i="7" s="1"/>
  <c r="E863" i="7" s="1"/>
  <c r="E864" i="7" s="1"/>
  <c r="E865" i="7" s="1"/>
  <c r="E866" i="7" s="1"/>
  <c r="E867" i="7" s="1"/>
  <c r="E868" i="7" s="1"/>
  <c r="E869" i="7" s="1"/>
  <c r="E870" i="7" s="1"/>
  <c r="E871" i="7" s="1"/>
  <c r="E872" i="7" s="1"/>
  <c r="E873" i="7" s="1"/>
  <c r="E874" i="7" s="1"/>
  <c r="E875" i="7" s="1"/>
  <c r="E876" i="7" s="1"/>
  <c r="E877" i="7" s="1"/>
  <c r="E878" i="7" s="1"/>
  <c r="E879" i="7" s="1"/>
  <c r="E880" i="7" s="1"/>
  <c r="E881" i="7" s="1"/>
  <c r="E882" i="7" s="1"/>
  <c r="E883" i="7" s="1"/>
  <c r="E884" i="7" s="1"/>
  <c r="E885" i="7" s="1"/>
  <c r="E886" i="7" s="1"/>
  <c r="E887" i="7" s="1"/>
  <c r="E888" i="7" s="1"/>
  <c r="E889" i="7" s="1"/>
  <c r="E890" i="7" s="1"/>
  <c r="E891" i="7" s="1"/>
  <c r="E892" i="7" s="1"/>
  <c r="E893" i="7" s="1"/>
  <c r="E894" i="7" s="1"/>
  <c r="E895" i="7" s="1"/>
  <c r="E896" i="7" s="1"/>
  <c r="E897" i="7" s="1"/>
  <c r="E898" i="7" s="1"/>
  <c r="E899" i="7" s="1"/>
  <c r="E900" i="7" s="1"/>
  <c r="E901" i="7" s="1"/>
  <c r="E902" i="7" s="1"/>
  <c r="E903" i="7" s="1"/>
  <c r="E904" i="7" s="1"/>
  <c r="E905" i="7" s="1"/>
  <c r="E906" i="7" s="1"/>
  <c r="E907" i="7" s="1"/>
  <c r="E908" i="7" s="1"/>
  <c r="E909" i="7" s="1"/>
  <c r="E910" i="7" s="1"/>
  <c r="E911" i="7" s="1"/>
  <c r="E912" i="7" s="1"/>
  <c r="E913" i="7" s="1"/>
  <c r="E914" i="7" s="1"/>
  <c r="E915" i="7" s="1"/>
  <c r="E916" i="7" s="1"/>
  <c r="E917" i="7" s="1"/>
  <c r="E918" i="7" s="1"/>
  <c r="E919" i="7" s="1"/>
  <c r="E920" i="7" s="1"/>
  <c r="E921" i="7" s="1"/>
  <c r="E922" i="7" s="1"/>
  <c r="E923" i="7" s="1"/>
  <c r="E924" i="7" s="1"/>
  <c r="E925" i="7" s="1"/>
  <c r="E926" i="7" s="1"/>
  <c r="E927" i="7" s="1"/>
  <c r="E928" i="7" s="1"/>
  <c r="E929" i="7" s="1"/>
  <c r="E930" i="7" s="1"/>
  <c r="E931" i="7" s="1"/>
  <c r="E932" i="7" s="1"/>
  <c r="E933" i="7" s="1"/>
  <c r="E934" i="7" s="1"/>
  <c r="E935" i="7" s="1"/>
  <c r="E936" i="7" s="1"/>
  <c r="E937" i="7" s="1"/>
  <c r="E938" i="7" s="1"/>
  <c r="E939" i="7" s="1"/>
  <c r="E940" i="7" s="1"/>
  <c r="E941" i="7" s="1"/>
  <c r="E942" i="7" s="1"/>
  <c r="E943" i="7" s="1"/>
  <c r="E944" i="7" s="1"/>
  <c r="E945" i="7" s="1"/>
  <c r="E946" i="7" s="1"/>
  <c r="E947" i="7" s="1"/>
  <c r="E948" i="7" s="1"/>
  <c r="E949" i="7" s="1"/>
  <c r="E950" i="7" s="1"/>
  <c r="E951" i="7" s="1"/>
  <c r="E952" i="7" s="1"/>
  <c r="E953" i="7" s="1"/>
  <c r="E954" i="7" s="1"/>
  <c r="E955" i="7" s="1"/>
  <c r="E956" i="7" s="1"/>
  <c r="E957" i="7" s="1"/>
  <c r="E958" i="7" s="1"/>
  <c r="E959" i="7" s="1"/>
  <c r="E960" i="7" s="1"/>
  <c r="E961" i="7" s="1"/>
  <c r="E962" i="7" s="1"/>
  <c r="E963" i="7" s="1"/>
  <c r="E964" i="7" s="1"/>
  <c r="E965" i="7" s="1"/>
  <c r="E966" i="7" s="1"/>
  <c r="E967" i="7" s="1"/>
  <c r="E968" i="7" s="1"/>
  <c r="E969" i="7" s="1"/>
  <c r="E970" i="7" s="1"/>
  <c r="E971" i="7" s="1"/>
  <c r="E972" i="7" s="1"/>
  <c r="E973" i="7" s="1"/>
  <c r="E974" i="7" s="1"/>
  <c r="E975" i="7" s="1"/>
  <c r="E976" i="7" s="1"/>
  <c r="E977" i="7" s="1"/>
  <c r="E978" i="7" s="1"/>
  <c r="E979" i="7" s="1"/>
  <c r="E980" i="7" s="1"/>
  <c r="E981" i="7" s="1"/>
  <c r="E982" i="7" s="1"/>
  <c r="E983" i="7" s="1"/>
  <c r="E984" i="7" s="1"/>
  <c r="E985" i="7" s="1"/>
  <c r="E986" i="7" s="1"/>
  <c r="E987" i="7" s="1"/>
  <c r="E988" i="7" s="1"/>
  <c r="E989" i="7" s="1"/>
  <c r="E990" i="7" s="1"/>
  <c r="E991" i="7" s="1"/>
  <c r="E992" i="7" s="1"/>
  <c r="E993" i="7" s="1"/>
  <c r="E994" i="7" s="1"/>
  <c r="E995" i="7" s="1"/>
  <c r="E996" i="7" s="1"/>
  <c r="E997" i="7" s="1"/>
  <c r="E998" i="7" s="1"/>
  <c r="E999" i="7" s="1"/>
  <c r="E1000" i="7" s="1"/>
  <c r="E1001" i="7" s="1"/>
  <c r="E1002" i="7" s="1"/>
  <c r="E1003" i="7" s="1"/>
  <c r="E1004" i="7" s="1"/>
  <c r="E1005" i="7" s="1"/>
  <c r="E1006" i="7" s="1"/>
  <c r="E1007" i="7" s="1"/>
  <c r="E1008" i="7" s="1"/>
  <c r="E1009" i="7" s="1"/>
  <c r="E1010" i="7" s="1"/>
  <c r="E1011" i="7" s="1"/>
  <c r="E1012" i="7" s="1"/>
  <c r="E1013" i="7" s="1"/>
  <c r="E1014" i="7" s="1"/>
  <c r="E1015" i="7" s="1"/>
  <c r="E1016" i="7" s="1"/>
  <c r="E1017" i="7" s="1"/>
  <c r="E1018" i="7" s="1"/>
  <c r="E1019" i="7" s="1"/>
  <c r="E1020" i="7" s="1"/>
  <c r="E1021" i="7" s="1"/>
  <c r="E1022" i="7" s="1"/>
  <c r="E1023" i="7" s="1"/>
  <c r="E1024" i="7" s="1"/>
  <c r="E1025" i="7" s="1"/>
  <c r="E1026" i="7" s="1"/>
  <c r="E1027" i="7" s="1"/>
  <c r="E1028" i="7" s="1"/>
  <c r="E1029" i="7" s="1"/>
  <c r="E1030" i="7" s="1"/>
  <c r="E1031" i="7" s="1"/>
  <c r="E1032" i="7" s="1"/>
  <c r="E1033" i="7" s="1"/>
  <c r="E1034" i="7" s="1"/>
  <c r="E1035" i="7" s="1"/>
  <c r="E1036" i="7" s="1"/>
  <c r="E1037" i="7" s="1"/>
  <c r="E1038" i="7" s="1"/>
  <c r="E1039" i="7" s="1"/>
  <c r="E1040" i="7" s="1"/>
  <c r="E1041" i="7" s="1"/>
  <c r="E1042" i="7" s="1"/>
  <c r="E1043" i="7" s="1"/>
  <c r="E1044" i="7" s="1"/>
  <c r="E1045" i="7" s="1"/>
  <c r="E1046" i="7" s="1"/>
  <c r="E1047" i="7" s="1"/>
  <c r="E1048" i="7" s="1"/>
  <c r="E1049" i="7" s="1"/>
  <c r="E1050" i="7" s="1"/>
  <c r="E1051" i="7" s="1"/>
  <c r="E1052" i="7" s="1"/>
  <c r="E1053" i="7" s="1"/>
  <c r="E1054" i="7" s="1"/>
  <c r="E1055" i="7" s="1"/>
  <c r="E1056" i="7" s="1"/>
  <c r="E1057" i="7" s="1"/>
  <c r="E1058" i="7" s="1"/>
  <c r="E1059" i="7" s="1"/>
  <c r="E1060" i="7" s="1"/>
  <c r="E1061" i="7" s="1"/>
  <c r="E1062" i="7" s="1"/>
  <c r="E1063" i="7" s="1"/>
  <c r="E1064" i="7" s="1"/>
  <c r="E1065" i="7" s="1"/>
  <c r="E1066" i="7" s="1"/>
  <c r="E1067" i="7" s="1"/>
  <c r="E1068" i="7" s="1"/>
  <c r="E1069" i="7" s="1"/>
  <c r="E1070" i="7" s="1"/>
  <c r="E1071" i="7" s="1"/>
  <c r="E1072" i="7" s="1"/>
  <c r="E1073" i="7" s="1"/>
  <c r="E1074" i="7" s="1"/>
  <c r="E1075" i="7" s="1"/>
  <c r="E1076" i="7" s="1"/>
  <c r="E1077" i="7" s="1"/>
  <c r="E1078" i="7" s="1"/>
  <c r="E1079" i="7" s="1"/>
  <c r="E1080" i="7" s="1"/>
  <c r="E1081" i="7" s="1"/>
  <c r="E1082" i="7" s="1"/>
  <c r="E1083" i="7" s="1"/>
  <c r="E1084" i="7" s="1"/>
  <c r="E1085" i="7" s="1"/>
  <c r="E1086" i="7" s="1"/>
  <c r="E1087" i="7" s="1"/>
  <c r="E1088" i="7" s="1"/>
  <c r="E1089" i="7" s="1"/>
  <c r="E1090" i="7" s="1"/>
  <c r="E1091" i="7" s="1"/>
  <c r="E1092" i="7" s="1"/>
  <c r="E1093" i="7" s="1"/>
  <c r="E1094" i="7" s="1"/>
  <c r="E1095" i="7" s="1"/>
  <c r="E1096" i="7" s="1"/>
  <c r="E1097" i="7" s="1"/>
  <c r="E1098" i="7" s="1"/>
  <c r="E1099" i="7" s="1"/>
  <c r="E1100" i="7" s="1"/>
  <c r="E1101" i="7" s="1"/>
  <c r="E1102" i="7" s="1"/>
  <c r="E1103" i="7" s="1"/>
  <c r="E1104" i="7" s="1"/>
  <c r="E1105" i="7" s="1"/>
  <c r="E1106" i="7" s="1"/>
  <c r="E1107" i="7" s="1"/>
  <c r="E1108" i="7" s="1"/>
  <c r="E1109" i="7" s="1"/>
  <c r="E1110" i="7" s="1"/>
  <c r="E1111" i="7" s="1"/>
  <c r="E1112" i="7" s="1"/>
  <c r="E1113" i="7" s="1"/>
  <c r="E1114" i="7" s="1"/>
  <c r="E1115" i="7" s="1"/>
  <c r="E1116" i="7" s="1"/>
  <c r="E1117" i="7" s="1"/>
  <c r="E1118" i="7" s="1"/>
  <c r="E1119" i="7" s="1"/>
  <c r="E1120" i="7" s="1"/>
  <c r="E1121" i="7" s="1"/>
  <c r="E1122" i="7" s="1"/>
  <c r="E1123" i="7" s="1"/>
  <c r="E1124" i="7" s="1"/>
  <c r="E1125" i="7" s="1"/>
  <c r="E1126" i="7" s="1"/>
  <c r="E1127" i="7" s="1"/>
  <c r="E1128" i="7" s="1"/>
  <c r="E1129" i="7" s="1"/>
  <c r="E1130" i="7" s="1"/>
  <c r="E1131" i="7" s="1"/>
  <c r="E1132" i="7" s="1"/>
  <c r="E1133" i="7" s="1"/>
  <c r="E1134" i="7" s="1"/>
  <c r="E1135" i="7" s="1"/>
  <c r="E1136" i="7" s="1"/>
  <c r="E1137" i="7" s="1"/>
  <c r="E1138" i="7" s="1"/>
  <c r="E1139" i="7" s="1"/>
  <c r="E1140" i="7" s="1"/>
  <c r="E1141" i="7" s="1"/>
  <c r="E1142" i="7" s="1"/>
  <c r="E1143" i="7" s="1"/>
  <c r="E1144" i="7" s="1"/>
  <c r="E1145" i="7" s="1"/>
  <c r="E1146" i="7" s="1"/>
  <c r="E1147" i="7" s="1"/>
  <c r="E1148" i="7" s="1"/>
  <c r="E1149" i="7" s="1"/>
  <c r="E1150" i="7" s="1"/>
  <c r="E1151" i="7" s="1"/>
  <c r="E1152" i="7" s="1"/>
  <c r="E1153" i="7" s="1"/>
  <c r="E1154" i="7" s="1"/>
  <c r="E1155" i="7" s="1"/>
  <c r="E1156" i="7" s="1"/>
  <c r="E1157" i="7" s="1"/>
  <c r="E1158" i="7" s="1"/>
  <c r="E1159" i="7" s="1"/>
  <c r="E1160" i="7" s="1"/>
  <c r="E1161" i="7" s="1"/>
  <c r="E1162" i="7" s="1"/>
  <c r="E1163" i="7" s="1"/>
  <c r="E1164" i="7" s="1"/>
  <c r="E1165" i="7" s="1"/>
  <c r="E1166" i="7" s="1"/>
  <c r="E1167" i="7" s="1"/>
  <c r="E1168" i="7" s="1"/>
  <c r="E1169" i="7" s="1"/>
  <c r="E1170" i="7" s="1"/>
  <c r="E1171" i="7" s="1"/>
  <c r="E1172" i="7" s="1"/>
  <c r="E1173" i="7" s="1"/>
  <c r="E1174" i="7" s="1"/>
  <c r="E1175" i="7" s="1"/>
  <c r="E1176" i="7" s="1"/>
  <c r="E1177" i="7" s="1"/>
  <c r="E1178" i="7" s="1"/>
  <c r="E1179" i="7" s="1"/>
  <c r="E1180" i="7" s="1"/>
  <c r="E1181" i="7" s="1"/>
  <c r="E1182" i="7" s="1"/>
  <c r="E1183" i="7" s="1"/>
  <c r="E1184" i="7" s="1"/>
  <c r="E1185" i="7" s="1"/>
  <c r="E1186" i="7" s="1"/>
  <c r="E1187" i="7" s="1"/>
  <c r="E1188" i="7" s="1"/>
  <c r="E1189" i="7" s="1"/>
  <c r="E1190" i="7" s="1"/>
  <c r="E1191" i="7" s="1"/>
  <c r="E1192" i="7" s="1"/>
  <c r="E1193" i="7" s="1"/>
  <c r="E1194" i="7" s="1"/>
  <c r="E1195" i="7" s="1"/>
  <c r="E1196" i="7" s="1"/>
  <c r="E1197" i="7" s="1"/>
  <c r="E1198" i="7" s="1"/>
  <c r="E1199" i="7" s="1"/>
  <c r="E1200" i="7" s="1"/>
  <c r="E1201" i="7" s="1"/>
  <c r="E1202" i="7" s="1"/>
  <c r="E1203" i="7" s="1"/>
  <c r="E1204" i="7" s="1"/>
  <c r="E1205" i="7" s="1"/>
  <c r="E1206" i="7" s="1"/>
  <c r="E1207" i="7" s="1"/>
  <c r="E1208" i="7" s="1"/>
  <c r="E1209" i="7" s="1"/>
  <c r="E1210" i="7" s="1"/>
  <c r="E1211" i="7" s="1"/>
  <c r="E1212" i="7" s="1"/>
  <c r="E1213" i="7" s="1"/>
  <c r="E1214" i="7" s="1"/>
  <c r="E1215" i="7" s="1"/>
  <c r="E1216" i="7" s="1"/>
  <c r="E1217" i="7" s="1"/>
  <c r="E1218" i="7" s="1"/>
  <c r="E1219" i="7" s="1"/>
  <c r="E1220" i="7" s="1"/>
  <c r="E1221" i="7" s="1"/>
  <c r="E1222" i="7" s="1"/>
  <c r="E1223" i="7" s="1"/>
  <c r="E1224" i="7" s="1"/>
  <c r="E1225" i="7" s="1"/>
  <c r="E1226" i="7" s="1"/>
  <c r="E1227" i="7" s="1"/>
  <c r="E1228" i="7" s="1"/>
  <c r="E1229" i="7" s="1"/>
  <c r="E1230" i="7" s="1"/>
  <c r="E1231" i="7" s="1"/>
  <c r="E1232" i="7" s="1"/>
  <c r="E1233" i="7" s="1"/>
  <c r="E1234" i="7" s="1"/>
  <c r="E1235" i="7" s="1"/>
  <c r="E1236" i="7" s="1"/>
  <c r="E1237" i="7" s="1"/>
  <c r="E1238" i="7" s="1"/>
  <c r="E1239" i="7" s="1"/>
  <c r="E1240" i="7" s="1"/>
  <c r="E1241" i="7" s="1"/>
  <c r="E1242" i="7" s="1"/>
  <c r="E1243" i="7" s="1"/>
  <c r="E1244" i="7" s="1"/>
  <c r="E1245" i="7" s="1"/>
  <c r="E1246" i="7" s="1"/>
  <c r="E1247" i="7" s="1"/>
  <c r="E1248" i="7" s="1"/>
  <c r="E1249" i="7" s="1"/>
  <c r="E1250" i="7" s="1"/>
  <c r="E1251" i="7" s="1"/>
  <c r="E1252" i="7" s="1"/>
  <c r="E1253" i="7" s="1"/>
  <c r="E1254" i="7" s="1"/>
  <c r="E1255" i="7" s="1"/>
  <c r="E1256" i="7" s="1"/>
  <c r="E1257" i="7" s="1"/>
  <c r="E1258" i="7" s="1"/>
  <c r="E1259" i="7" s="1"/>
  <c r="E1260" i="7" s="1"/>
  <c r="E1261" i="7" s="1"/>
  <c r="E1262" i="7" s="1"/>
  <c r="E1263" i="7" s="1"/>
  <c r="E1264" i="7" s="1"/>
  <c r="E1265" i="7" s="1"/>
  <c r="E1266" i="7" s="1"/>
  <c r="E1267" i="7" s="1"/>
  <c r="E1268" i="7" s="1"/>
  <c r="E1269" i="7" s="1"/>
  <c r="E1270" i="7" s="1"/>
  <c r="E1271" i="7" s="1"/>
  <c r="E1272" i="7" s="1"/>
  <c r="E1273" i="7" s="1"/>
  <c r="E1274" i="7" s="1"/>
  <c r="E1275" i="7" s="1"/>
  <c r="E1276" i="7" s="1"/>
  <c r="E1277" i="7" s="1"/>
  <c r="E1278" i="7" s="1"/>
  <c r="E1279" i="7" s="1"/>
  <c r="E1280" i="7" s="1"/>
  <c r="E1281" i="7" s="1"/>
  <c r="E1282" i="7" s="1"/>
  <c r="E1283" i="7" s="1"/>
  <c r="E1284" i="7" s="1"/>
  <c r="E1285" i="7" s="1"/>
  <c r="E1286" i="7" s="1"/>
  <c r="E1287" i="7" s="1"/>
  <c r="E1288" i="7" s="1"/>
  <c r="E1289" i="7" s="1"/>
  <c r="E1290" i="7" s="1"/>
  <c r="E1291" i="7" s="1"/>
  <c r="E1292" i="7" s="1"/>
  <c r="E1293" i="7" s="1"/>
  <c r="E1294" i="7" s="1"/>
  <c r="E1295" i="7" s="1"/>
  <c r="E1296" i="7" s="1"/>
  <c r="E1297" i="7" s="1"/>
  <c r="E1298" i="7" s="1"/>
  <c r="E1299" i="7" s="1"/>
  <c r="E1300" i="7" s="1"/>
  <c r="E1301" i="7" s="1"/>
  <c r="E1302" i="7" s="1"/>
  <c r="E1303" i="7" s="1"/>
  <c r="E1304" i="7" s="1"/>
  <c r="E1305" i="7" s="1"/>
  <c r="E1306" i="7" s="1"/>
  <c r="E1307" i="7" s="1"/>
  <c r="E1308" i="7" s="1"/>
  <c r="E1309" i="7" s="1"/>
  <c r="E1310" i="7" s="1"/>
  <c r="E1311" i="7" s="1"/>
  <c r="E1312" i="7" s="1"/>
  <c r="E1313" i="7" s="1"/>
  <c r="E1314" i="7" s="1"/>
  <c r="E1315" i="7" s="1"/>
  <c r="E1316" i="7" s="1"/>
  <c r="E1317" i="7" s="1"/>
  <c r="E1318" i="7" s="1"/>
  <c r="E1319" i="7" s="1"/>
  <c r="E1320" i="7" s="1"/>
  <c r="E1321" i="7" s="1"/>
  <c r="E1322" i="7" s="1"/>
  <c r="E1323" i="7" s="1"/>
  <c r="E1324" i="7" s="1"/>
  <c r="E1325" i="7" s="1"/>
  <c r="E1326" i="7" s="1"/>
  <c r="E1327" i="7" s="1"/>
  <c r="E1328" i="7" s="1"/>
  <c r="E1329" i="7" s="1"/>
  <c r="E1330" i="7" s="1"/>
  <c r="E1331" i="7" s="1"/>
  <c r="E1332" i="7" s="1"/>
  <c r="E1333" i="7" s="1"/>
  <c r="E1334" i="7" s="1"/>
  <c r="E1335" i="7" s="1"/>
  <c r="E1336" i="7" s="1"/>
  <c r="E1337" i="7" s="1"/>
  <c r="E1338" i="7" s="1"/>
  <c r="E1339" i="7" s="1"/>
  <c r="E1340" i="7" s="1"/>
  <c r="E1341" i="7" s="1"/>
  <c r="E1342" i="7" s="1"/>
  <c r="E1343" i="7" s="1"/>
  <c r="E1344" i="7" s="1"/>
  <c r="E1345" i="7" s="1"/>
  <c r="E1346" i="7" s="1"/>
  <c r="E1347" i="7" s="1"/>
  <c r="E1348" i="7" s="1"/>
  <c r="E1349" i="7" s="1"/>
  <c r="E1350" i="7" s="1"/>
  <c r="E1351" i="7" s="1"/>
  <c r="E1352" i="7" s="1"/>
  <c r="E1353" i="7" s="1"/>
  <c r="E1354" i="7" s="1"/>
  <c r="E1355" i="7" s="1"/>
  <c r="E1356" i="7" s="1"/>
  <c r="E1357" i="7" s="1"/>
  <c r="E1358" i="7" s="1"/>
  <c r="E1359" i="7" s="1"/>
  <c r="E1360" i="7" s="1"/>
  <c r="E1361" i="7" s="1"/>
  <c r="E1362" i="7" s="1"/>
  <c r="E1363" i="7" s="1"/>
  <c r="E1364" i="7" s="1"/>
  <c r="E1365" i="7" s="1"/>
  <c r="E1366" i="7" s="1"/>
  <c r="E1367" i="7" s="1"/>
  <c r="E1368" i="7" s="1"/>
  <c r="E1369" i="7" s="1"/>
  <c r="E1370" i="7" s="1"/>
  <c r="E1371" i="7" s="1"/>
  <c r="E1372" i="7" s="1"/>
  <c r="E1373" i="7" s="1"/>
  <c r="E1374" i="7" s="1"/>
  <c r="E1375" i="7" s="1"/>
  <c r="E1376" i="7" s="1"/>
  <c r="E1377" i="7" s="1"/>
  <c r="E1378" i="7" s="1"/>
  <c r="E1379" i="7" s="1"/>
  <c r="E1380" i="7" s="1"/>
  <c r="E1381" i="7" s="1"/>
  <c r="E1382" i="7" s="1"/>
  <c r="E1383" i="7" s="1"/>
  <c r="E1384" i="7" s="1"/>
  <c r="E1385" i="7" s="1"/>
  <c r="E1386" i="7" s="1"/>
  <c r="E1387" i="7" s="1"/>
  <c r="E1388" i="7" s="1"/>
  <c r="E1389" i="7" s="1"/>
  <c r="E1390" i="7" s="1"/>
  <c r="E1391" i="7" s="1"/>
  <c r="E1392" i="7" s="1"/>
  <c r="E1393" i="7" s="1"/>
  <c r="E1394" i="7" s="1"/>
  <c r="E1395" i="7" s="1"/>
  <c r="E1396" i="7" s="1"/>
  <c r="E1397" i="7" s="1"/>
  <c r="E1398" i="7" s="1"/>
  <c r="E1399" i="7" s="1"/>
  <c r="E1400" i="7" s="1"/>
  <c r="E1401" i="7" s="1"/>
  <c r="E1402" i="7" s="1"/>
  <c r="E1403" i="7" s="1"/>
  <c r="E1404" i="7" s="1"/>
  <c r="E1405" i="7" s="1"/>
  <c r="E1406" i="7" s="1"/>
  <c r="E1407" i="7" s="1"/>
  <c r="E1408" i="7" s="1"/>
  <c r="E1409" i="7" s="1"/>
  <c r="E1410" i="7" s="1"/>
  <c r="E1411" i="7" s="1"/>
  <c r="E1412" i="7" s="1"/>
  <c r="E1413" i="7" s="1"/>
  <c r="E1414" i="7" s="1"/>
  <c r="E1415" i="7" s="1"/>
  <c r="E1416" i="7" s="1"/>
  <c r="E1417" i="7" s="1"/>
  <c r="E1418" i="7" s="1"/>
  <c r="E1419" i="7" s="1"/>
  <c r="E1420" i="7" s="1"/>
  <c r="E1421" i="7" s="1"/>
  <c r="E1422" i="7" s="1"/>
  <c r="E1423" i="7" s="1"/>
  <c r="E1424" i="7" s="1"/>
  <c r="E1425" i="7" s="1"/>
  <c r="E1426" i="7" s="1"/>
  <c r="E1427" i="7" s="1"/>
  <c r="E1428" i="7" s="1"/>
  <c r="E1429" i="7" s="1"/>
  <c r="E1430" i="7" s="1"/>
  <c r="E1431" i="7" s="1"/>
  <c r="E1432" i="7" s="1"/>
  <c r="E1433" i="7" s="1"/>
  <c r="E1434" i="7" s="1"/>
  <c r="E1435" i="7" s="1"/>
  <c r="E1436" i="7" s="1"/>
  <c r="E1437" i="7" s="1"/>
  <c r="E1438" i="7" s="1"/>
  <c r="E1439" i="7" s="1"/>
  <c r="E1440" i="7" s="1"/>
  <c r="E1441" i="7" s="1"/>
  <c r="E1442" i="7" s="1"/>
  <c r="E1443" i="7" s="1"/>
  <c r="E1444" i="7" s="1"/>
  <c r="E1445" i="7" s="1"/>
  <c r="E1446" i="7" s="1"/>
  <c r="E1447" i="7" s="1"/>
  <c r="E1448" i="7" s="1"/>
  <c r="E1449" i="7" s="1"/>
  <c r="E1450" i="7" s="1"/>
  <c r="E1451" i="7" s="1"/>
  <c r="E1452" i="7" s="1"/>
  <c r="E1453" i="7" s="1"/>
  <c r="E1454" i="7" s="1"/>
  <c r="E1455" i="7" s="1"/>
  <c r="E1456" i="7" s="1"/>
  <c r="E1457" i="7" s="1"/>
  <c r="E1458" i="7" s="1"/>
  <c r="E1459" i="7" s="1"/>
  <c r="E1460" i="7" s="1"/>
  <c r="E1461" i="7" s="1"/>
  <c r="E1462" i="7" s="1"/>
  <c r="E1463" i="7" s="1"/>
  <c r="E1464" i="7" s="1"/>
  <c r="E1465" i="7" s="1"/>
  <c r="E1466" i="7" s="1"/>
  <c r="E1467" i="7" s="1"/>
  <c r="E1468" i="7" s="1"/>
  <c r="E1469" i="7" s="1"/>
  <c r="E1470" i="7" s="1"/>
  <c r="E1471" i="7" s="1"/>
  <c r="E1472" i="7" s="1"/>
  <c r="E1473" i="7" s="1"/>
  <c r="E1474" i="7" s="1"/>
  <c r="E1475" i="7" s="1"/>
  <c r="E1476" i="7" s="1"/>
  <c r="E1477" i="7" s="1"/>
  <c r="E1478" i="7" s="1"/>
  <c r="E1479" i="7" s="1"/>
  <c r="E1480" i="7" s="1"/>
  <c r="E1481" i="7" s="1"/>
  <c r="E1482" i="7" s="1"/>
  <c r="E1483" i="7" s="1"/>
  <c r="E1484" i="7" s="1"/>
  <c r="E1485" i="7" s="1"/>
  <c r="E1486" i="7" s="1"/>
  <c r="E1487" i="7" s="1"/>
  <c r="E1488" i="7" s="1"/>
  <c r="E1489" i="7" s="1"/>
  <c r="E1490" i="7" s="1"/>
  <c r="E1491" i="7" s="1"/>
  <c r="E1492" i="7" s="1"/>
  <c r="E1493" i="7" s="1"/>
  <c r="E1494" i="7" s="1"/>
  <c r="E1495" i="7" s="1"/>
  <c r="E1496" i="7" s="1"/>
  <c r="E1497" i="7" s="1"/>
  <c r="E1498" i="7" s="1"/>
  <c r="E1499" i="7" s="1"/>
  <c r="E1500" i="7" s="1"/>
  <c r="E1501" i="7" s="1"/>
  <c r="E1502" i="7" s="1"/>
  <c r="E1503" i="7" s="1"/>
  <c r="E1504" i="7" s="1"/>
  <c r="E1505" i="7" s="1"/>
  <c r="E1506" i="7" s="1"/>
  <c r="E1507" i="7" s="1"/>
  <c r="E1508" i="7" s="1"/>
  <c r="E1509" i="7" s="1"/>
  <c r="E1510" i="7" s="1"/>
  <c r="E1511" i="7" s="1"/>
  <c r="E1512" i="7" s="1"/>
  <c r="E1513" i="7" s="1"/>
  <c r="E1514" i="7" s="1"/>
  <c r="E1515" i="7" s="1"/>
  <c r="E1516" i="7" s="1"/>
  <c r="E1517" i="7" s="1"/>
  <c r="E1518" i="7" s="1"/>
  <c r="E1519" i="7" s="1"/>
  <c r="E1520" i="7" s="1"/>
  <c r="E1521" i="7" s="1"/>
  <c r="E1522" i="7" s="1"/>
  <c r="E1523" i="7" s="1"/>
  <c r="E1524" i="7" s="1"/>
  <c r="E1525" i="7" s="1"/>
  <c r="E1526" i="7" s="1"/>
  <c r="E1527" i="7" s="1"/>
  <c r="E1528" i="7" s="1"/>
  <c r="E1529" i="7" s="1"/>
  <c r="E1530" i="7" s="1"/>
  <c r="E1531" i="7" s="1"/>
  <c r="E1532" i="7" s="1"/>
  <c r="E1533" i="7" s="1"/>
  <c r="E1534" i="7" s="1"/>
  <c r="E1535" i="7" s="1"/>
  <c r="E1536" i="7" s="1"/>
  <c r="E1537" i="7" s="1"/>
  <c r="E1538" i="7" s="1"/>
  <c r="E1539" i="7" s="1"/>
  <c r="E1540" i="7" s="1"/>
  <c r="E1541" i="7" s="1"/>
  <c r="E1542" i="7" s="1"/>
  <c r="E1543" i="7" s="1"/>
  <c r="E1544" i="7" s="1"/>
  <c r="E1545" i="7" s="1"/>
  <c r="E1546" i="7" s="1"/>
  <c r="E1547" i="7" s="1"/>
  <c r="E1548" i="7" s="1"/>
  <c r="E1549" i="7" s="1"/>
  <c r="E1550" i="7" s="1"/>
  <c r="E1551" i="7" s="1"/>
  <c r="E1552" i="7" s="1"/>
  <c r="E1553" i="7" s="1"/>
  <c r="E1554" i="7" s="1"/>
  <c r="E1555" i="7" s="1"/>
  <c r="E1556" i="7" s="1"/>
  <c r="E1557" i="7" s="1"/>
  <c r="E1558" i="7" s="1"/>
  <c r="E1559" i="7" s="1"/>
  <c r="E1560" i="7" s="1"/>
  <c r="E1561" i="7" s="1"/>
  <c r="E1562" i="7" s="1"/>
  <c r="E1563" i="7" s="1"/>
  <c r="E1564" i="7" s="1"/>
  <c r="E1565" i="7" s="1"/>
  <c r="E1566" i="7" s="1"/>
  <c r="E1567" i="7" s="1"/>
  <c r="E1568" i="7" s="1"/>
  <c r="E1569" i="7" s="1"/>
  <c r="E1570" i="7" s="1"/>
  <c r="E1571" i="7" s="1"/>
  <c r="E1572" i="7" s="1"/>
  <c r="E1573" i="7" s="1"/>
  <c r="E1574" i="7" s="1"/>
  <c r="E1575" i="7" s="1"/>
  <c r="E1576" i="7" s="1"/>
  <c r="E1577" i="7" s="1"/>
  <c r="E1578" i="7" s="1"/>
  <c r="E1579" i="7" s="1"/>
  <c r="E1580" i="7" s="1"/>
  <c r="E1581" i="7" s="1"/>
  <c r="E1582" i="7" s="1"/>
  <c r="E1583" i="7" s="1"/>
  <c r="E1584" i="7" s="1"/>
  <c r="E1585" i="7" s="1"/>
  <c r="E1586" i="7" s="1"/>
  <c r="E1587" i="7" s="1"/>
  <c r="E1588" i="7" s="1"/>
  <c r="E1589" i="7" s="1"/>
  <c r="E1590" i="7" s="1"/>
  <c r="E1591" i="7" s="1"/>
  <c r="E1592" i="7" s="1"/>
  <c r="E1593" i="7" s="1"/>
  <c r="E1594" i="7" s="1"/>
  <c r="E1595" i="7" s="1"/>
  <c r="E1596" i="7" s="1"/>
  <c r="E1597" i="7" s="1"/>
  <c r="E1598" i="7" s="1"/>
  <c r="E1599" i="7" s="1"/>
  <c r="E1600" i="7" s="1"/>
  <c r="E1601" i="7" s="1"/>
  <c r="E1602" i="7" s="1"/>
  <c r="E1603" i="7" s="1"/>
  <c r="E1604" i="7" s="1"/>
  <c r="E1605" i="7" s="1"/>
  <c r="E1606" i="7" s="1"/>
  <c r="E1607" i="7" s="1"/>
  <c r="E1608" i="7" s="1"/>
  <c r="E1609" i="7" s="1"/>
  <c r="E1610" i="7" s="1"/>
  <c r="E1611" i="7" s="1"/>
  <c r="E1612" i="7" s="1"/>
  <c r="E1613" i="7" s="1"/>
  <c r="E1614" i="7" s="1"/>
  <c r="E1615" i="7" s="1"/>
  <c r="E1616" i="7" s="1"/>
  <c r="E1617" i="7" s="1"/>
  <c r="E1618" i="7" s="1"/>
  <c r="E1619" i="7" s="1"/>
  <c r="E1620" i="7" s="1"/>
  <c r="E1621" i="7" s="1"/>
  <c r="E1622" i="7" s="1"/>
  <c r="E1623" i="7" s="1"/>
  <c r="E1624" i="7" s="1"/>
  <c r="E1625" i="7" s="1"/>
  <c r="E1626" i="7" s="1"/>
  <c r="E1627" i="7" s="1"/>
  <c r="E1628" i="7" s="1"/>
  <c r="E1629" i="7" s="1"/>
  <c r="E1630" i="7" s="1"/>
  <c r="E1631" i="7" s="1"/>
  <c r="E1632" i="7" s="1"/>
  <c r="E1633" i="7" s="1"/>
  <c r="E1634" i="7" s="1"/>
  <c r="E1635" i="7" s="1"/>
  <c r="E1636" i="7" s="1"/>
  <c r="E1637" i="7" s="1"/>
  <c r="E1638" i="7" s="1"/>
  <c r="E1639" i="7" s="1"/>
  <c r="E1640" i="7" s="1"/>
  <c r="E1641" i="7" s="1"/>
  <c r="E1642" i="7" s="1"/>
  <c r="E1643" i="7" s="1"/>
  <c r="E1644" i="7" s="1"/>
  <c r="E1645" i="7" s="1"/>
  <c r="E1646" i="7" s="1"/>
  <c r="E1647" i="7" s="1"/>
  <c r="E1648" i="7" s="1"/>
  <c r="E1649" i="7" s="1"/>
  <c r="E1650" i="7" s="1"/>
  <c r="E1651" i="7" s="1"/>
  <c r="E1652" i="7" s="1"/>
  <c r="E1653" i="7" s="1"/>
  <c r="E1654" i="7" s="1"/>
  <c r="E1655" i="7" s="1"/>
  <c r="E1656" i="7" s="1"/>
  <c r="E1657" i="7" s="1"/>
  <c r="E1658" i="7" s="1"/>
  <c r="E1659" i="7" s="1"/>
  <c r="E1660" i="7" s="1"/>
  <c r="E1661" i="7" s="1"/>
  <c r="E1662" i="7" s="1"/>
  <c r="E1663" i="7" s="1"/>
  <c r="E1664" i="7" s="1"/>
  <c r="E1665" i="7" s="1"/>
  <c r="E1666" i="7" s="1"/>
  <c r="E1667" i="7" s="1"/>
  <c r="E1668" i="7" s="1"/>
  <c r="E1669" i="7" s="1"/>
  <c r="E1670" i="7" s="1"/>
  <c r="E1671" i="7" s="1"/>
  <c r="E1672" i="7" s="1"/>
  <c r="E1673" i="7" s="1"/>
  <c r="E1674" i="7" s="1"/>
  <c r="E1675" i="7" s="1"/>
  <c r="E1676" i="7" s="1"/>
  <c r="E1677" i="7" s="1"/>
  <c r="E1678" i="7" s="1"/>
  <c r="E1679" i="7" s="1"/>
  <c r="E1680" i="7" s="1"/>
  <c r="E1681" i="7" s="1"/>
  <c r="E1682" i="7" s="1"/>
  <c r="E1683" i="7" s="1"/>
  <c r="E1684" i="7" s="1"/>
  <c r="E1685" i="7" s="1"/>
  <c r="E1686" i="7" s="1"/>
  <c r="E1687" i="7" s="1"/>
  <c r="E1688" i="7" s="1"/>
  <c r="E1689" i="7" s="1"/>
  <c r="E1690" i="7" s="1"/>
  <c r="E1691" i="7" s="1"/>
  <c r="E1692" i="7" s="1"/>
  <c r="E1693" i="7" s="1"/>
  <c r="E1694" i="7" s="1"/>
  <c r="E1695" i="7" s="1"/>
  <c r="E1696" i="7" s="1"/>
  <c r="E1697" i="7" s="1"/>
  <c r="E1698" i="7" s="1"/>
  <c r="E1699" i="7" s="1"/>
  <c r="E1700" i="7" s="1"/>
  <c r="E1701" i="7" s="1"/>
  <c r="E1702" i="7" s="1"/>
  <c r="E1703" i="7" s="1"/>
  <c r="E1704" i="7" s="1"/>
  <c r="E1705" i="7" s="1"/>
  <c r="E1706" i="7" s="1"/>
  <c r="E1707" i="7" s="1"/>
  <c r="E1708" i="7" s="1"/>
  <c r="E1709" i="7" s="1"/>
  <c r="E1710" i="7" s="1"/>
  <c r="E1711" i="7" s="1"/>
  <c r="E1712" i="7" s="1"/>
  <c r="E1713" i="7" s="1"/>
  <c r="E1714" i="7" s="1"/>
  <c r="E1715" i="7" s="1"/>
  <c r="E1716" i="7" s="1"/>
  <c r="E1717" i="7" s="1"/>
  <c r="E1718" i="7" s="1"/>
  <c r="E1719" i="7" s="1"/>
  <c r="E1720" i="7" s="1"/>
  <c r="E1721" i="7" s="1"/>
  <c r="E1722" i="7" s="1"/>
  <c r="E1723" i="7" s="1"/>
  <c r="E1724" i="7" s="1"/>
  <c r="E1725" i="7" s="1"/>
  <c r="E1726" i="7" s="1"/>
  <c r="E1727" i="7" s="1"/>
  <c r="E1728" i="7" s="1"/>
  <c r="E1729" i="7" s="1"/>
  <c r="E1730" i="7" s="1"/>
  <c r="E1731" i="7" s="1"/>
  <c r="E1732" i="7" s="1"/>
  <c r="E1733" i="7" s="1"/>
  <c r="E1734" i="7" s="1"/>
  <c r="E1735" i="7" s="1"/>
  <c r="E1736" i="7" s="1"/>
  <c r="E1737" i="7" s="1"/>
  <c r="E1738" i="7" s="1"/>
  <c r="E1739" i="7" s="1"/>
  <c r="E1740" i="7" s="1"/>
  <c r="E1741" i="7" s="1"/>
  <c r="E1742" i="7" s="1"/>
  <c r="E1743" i="7" s="1"/>
  <c r="E1744" i="7" s="1"/>
  <c r="E1745" i="7" s="1"/>
  <c r="E1746" i="7" s="1"/>
  <c r="E1747" i="7" s="1"/>
  <c r="E1748" i="7" s="1"/>
  <c r="E1749" i="7" s="1"/>
  <c r="E1750" i="7" s="1"/>
  <c r="E1751" i="7" s="1"/>
  <c r="E1752" i="7" s="1"/>
  <c r="E1753" i="7" s="1"/>
  <c r="E1754" i="7" s="1"/>
  <c r="E1755" i="7" s="1"/>
  <c r="E1756" i="7" s="1"/>
  <c r="E1757" i="7" s="1"/>
  <c r="E1758" i="7" s="1"/>
  <c r="E1759" i="7" s="1"/>
  <c r="E1760" i="7" s="1"/>
  <c r="E1761" i="7" s="1"/>
  <c r="E1762" i="7" s="1"/>
  <c r="E1763" i="7" s="1"/>
  <c r="E1764" i="7" s="1"/>
  <c r="E1765" i="7" s="1"/>
  <c r="E1766" i="7" s="1"/>
  <c r="E1767" i="7" s="1"/>
  <c r="E1768" i="7" s="1"/>
  <c r="E1769" i="7" s="1"/>
  <c r="E1770" i="7" s="1"/>
  <c r="E1771" i="7" s="1"/>
  <c r="E1772" i="7" s="1"/>
  <c r="E1773" i="7" s="1"/>
  <c r="E1774" i="7" s="1"/>
  <c r="E1775" i="7" s="1"/>
  <c r="E1776" i="7" s="1"/>
  <c r="E1777" i="7" s="1"/>
  <c r="E1778" i="7" s="1"/>
  <c r="E1779" i="7" s="1"/>
  <c r="E1780" i="7" s="1"/>
  <c r="E1781" i="7" s="1"/>
  <c r="E1782" i="7" s="1"/>
  <c r="E1783" i="7" s="1"/>
  <c r="E1784" i="7" s="1"/>
  <c r="E1785" i="7" s="1"/>
  <c r="E1786" i="7" s="1"/>
  <c r="E1787" i="7" s="1"/>
  <c r="E1788" i="7" s="1"/>
  <c r="E1789" i="7" s="1"/>
  <c r="E1790" i="7" s="1"/>
  <c r="E1791" i="7" s="1"/>
  <c r="E1792" i="7" s="1"/>
  <c r="E1793" i="7" s="1"/>
  <c r="E1794" i="7" s="1"/>
  <c r="E1795" i="7" s="1"/>
  <c r="E1796" i="7" s="1"/>
  <c r="E1797" i="7" s="1"/>
  <c r="E1798" i="7" s="1"/>
  <c r="E1799" i="7" s="1"/>
  <c r="E1800" i="7" s="1"/>
  <c r="E1801" i="7" s="1"/>
  <c r="E1802" i="7" s="1"/>
  <c r="E1803" i="7" s="1"/>
  <c r="E1804" i="7" s="1"/>
  <c r="E1805" i="7" s="1"/>
  <c r="E1806" i="7" s="1"/>
  <c r="E1807" i="7" s="1"/>
  <c r="E1808" i="7" s="1"/>
  <c r="E1809" i="7" s="1"/>
  <c r="E1810" i="7" s="1"/>
  <c r="E1811" i="7" s="1"/>
  <c r="E1812" i="7" s="1"/>
  <c r="E1813" i="7" s="1"/>
  <c r="E1814" i="7" s="1"/>
  <c r="E1815" i="7" s="1"/>
  <c r="E1816" i="7" s="1"/>
  <c r="E1817" i="7" s="1"/>
  <c r="E1818" i="7" s="1"/>
  <c r="E1819" i="7" s="1"/>
  <c r="E1820" i="7" s="1"/>
  <c r="E1821" i="7" s="1"/>
  <c r="E1822" i="7" s="1"/>
  <c r="E1823" i="7" s="1"/>
  <c r="E1824" i="7" s="1"/>
  <c r="E1825" i="7" s="1"/>
  <c r="E1826" i="7" s="1"/>
  <c r="E1827" i="7" s="1"/>
  <c r="E1828" i="7" s="1"/>
  <c r="E1829" i="7" s="1"/>
  <c r="E1830" i="7" s="1"/>
  <c r="E1831" i="7" s="1"/>
  <c r="E1832" i="7" s="1"/>
  <c r="E1833" i="7" s="1"/>
  <c r="E1834" i="7" s="1"/>
  <c r="E1835" i="7" s="1"/>
  <c r="E1836" i="7" s="1"/>
  <c r="E1837" i="7" s="1"/>
  <c r="E1838" i="7" s="1"/>
  <c r="E1839" i="7" s="1"/>
  <c r="E1840" i="7" s="1"/>
  <c r="E1841" i="7" s="1"/>
  <c r="E1842" i="7" s="1"/>
  <c r="E1843" i="7" s="1"/>
  <c r="E1844" i="7" s="1"/>
  <c r="E1845" i="7" s="1"/>
  <c r="E1846" i="7" s="1"/>
  <c r="E1847" i="7" s="1"/>
  <c r="E1848" i="7" s="1"/>
  <c r="E1849" i="7" s="1"/>
  <c r="E1850" i="7" s="1"/>
  <c r="E1851" i="7" s="1"/>
  <c r="E1852" i="7" s="1"/>
  <c r="E1853" i="7" s="1"/>
  <c r="E1854" i="7" s="1"/>
  <c r="E1855" i="7" s="1"/>
  <c r="E1856" i="7" s="1"/>
  <c r="E1857" i="7" s="1"/>
  <c r="E1858" i="7" s="1"/>
  <c r="E1859" i="7" s="1"/>
  <c r="E1860" i="7" s="1"/>
  <c r="E1861" i="7" s="1"/>
  <c r="E1862" i="7" s="1"/>
  <c r="E1863" i="7" s="1"/>
  <c r="E1864" i="7" s="1"/>
  <c r="E1865" i="7" s="1"/>
  <c r="E1866" i="7" s="1"/>
  <c r="E1867" i="7" s="1"/>
  <c r="E1868" i="7" s="1"/>
  <c r="E1869" i="7" s="1"/>
  <c r="E1870" i="7" s="1"/>
  <c r="E1871" i="7" s="1"/>
  <c r="E1872" i="7" s="1"/>
  <c r="E1873" i="7" s="1"/>
  <c r="E1874" i="7" s="1"/>
  <c r="E1875" i="7" s="1"/>
  <c r="E1876" i="7" s="1"/>
  <c r="E1877" i="7" s="1"/>
  <c r="E1878" i="7" s="1"/>
  <c r="E1879" i="7" s="1"/>
  <c r="E1880" i="7" s="1"/>
  <c r="E1881" i="7" s="1"/>
  <c r="E1882" i="7" s="1"/>
  <c r="E1883" i="7" s="1"/>
  <c r="E1884" i="7" s="1"/>
  <c r="E1885" i="7" s="1"/>
  <c r="E1886" i="7" s="1"/>
  <c r="E1887" i="7" s="1"/>
  <c r="E1888" i="7" s="1"/>
  <c r="E1889" i="7" s="1"/>
  <c r="E1890" i="7" s="1"/>
  <c r="E1891" i="7" s="1"/>
  <c r="E1892" i="7" s="1"/>
  <c r="E1893" i="7" s="1"/>
  <c r="E1894" i="7" s="1"/>
  <c r="E1895" i="7" s="1"/>
  <c r="E1896" i="7" s="1"/>
  <c r="E1897" i="7" s="1"/>
  <c r="E1898" i="7" s="1"/>
  <c r="E1899" i="7" s="1"/>
  <c r="E1900" i="7" s="1"/>
  <c r="E1901" i="7" s="1"/>
  <c r="E1902" i="7" s="1"/>
  <c r="E1903" i="7" s="1"/>
  <c r="E1904" i="7" s="1"/>
  <c r="E1905" i="7" s="1"/>
  <c r="E1906" i="7" s="1"/>
  <c r="E1907" i="7" s="1"/>
  <c r="E1908" i="7" s="1"/>
  <c r="E1909" i="7" s="1"/>
  <c r="E1910" i="7" s="1"/>
  <c r="E1911" i="7" s="1"/>
  <c r="E1912" i="7" s="1"/>
  <c r="E1913" i="7" s="1"/>
  <c r="E1914" i="7" s="1"/>
  <c r="E1915" i="7" s="1"/>
  <c r="E1916" i="7" s="1"/>
  <c r="E1917" i="7" s="1"/>
  <c r="E1918" i="7" s="1"/>
  <c r="E1919" i="7" s="1"/>
  <c r="E1920" i="7" s="1"/>
  <c r="E1921" i="7" s="1"/>
  <c r="E1922" i="7" s="1"/>
  <c r="E1923" i="7" s="1"/>
  <c r="E1924" i="7" s="1"/>
  <c r="E1925" i="7" s="1"/>
  <c r="E1926" i="7" s="1"/>
  <c r="E1927" i="7" s="1"/>
  <c r="E1928" i="7" s="1"/>
  <c r="E1929" i="7" s="1"/>
  <c r="E1930" i="7" s="1"/>
  <c r="E1931" i="7" s="1"/>
  <c r="E1932" i="7" s="1"/>
  <c r="E1933" i="7" s="1"/>
  <c r="E1934" i="7" s="1"/>
  <c r="E1935" i="7" s="1"/>
  <c r="E1936" i="7" s="1"/>
  <c r="E1937" i="7" s="1"/>
  <c r="E1938" i="7" s="1"/>
  <c r="E1939" i="7" s="1"/>
  <c r="E1940" i="7" s="1"/>
  <c r="E1941" i="7" s="1"/>
  <c r="E1942" i="7" s="1"/>
  <c r="E1943" i="7" s="1"/>
  <c r="E1944" i="7" s="1"/>
  <c r="E1945" i="7" s="1"/>
  <c r="E1946" i="7" s="1"/>
  <c r="E1947" i="7" s="1"/>
  <c r="E1948" i="7" s="1"/>
  <c r="E1949" i="7" s="1"/>
  <c r="E1950" i="7" s="1"/>
  <c r="E1951" i="7" s="1"/>
  <c r="E1952" i="7" s="1"/>
  <c r="E1953" i="7" s="1"/>
  <c r="E1954" i="7" s="1"/>
  <c r="E1955" i="7" s="1"/>
  <c r="E1956" i="7" s="1"/>
  <c r="E1957" i="7" s="1"/>
  <c r="E1958" i="7" s="1"/>
  <c r="E1959" i="7" s="1"/>
  <c r="E1960" i="7" s="1"/>
  <c r="E1961" i="7" s="1"/>
  <c r="E1962" i="7" s="1"/>
  <c r="E1963" i="7" s="1"/>
  <c r="E1964" i="7" s="1"/>
  <c r="E1965" i="7" s="1"/>
  <c r="E1966" i="7" s="1"/>
  <c r="E1967" i="7" s="1"/>
  <c r="E1968" i="7" s="1"/>
  <c r="E1969" i="7" s="1"/>
  <c r="E1970" i="7" s="1"/>
  <c r="E1971" i="7" s="1"/>
  <c r="E1972" i="7" s="1"/>
  <c r="E1973" i="7" s="1"/>
  <c r="E1974" i="7" s="1"/>
  <c r="E1975" i="7" s="1"/>
  <c r="E1976" i="7" s="1"/>
  <c r="E1977" i="7" s="1"/>
  <c r="E1978" i="7" s="1"/>
  <c r="E1979" i="7" s="1"/>
  <c r="E1980" i="7" s="1"/>
  <c r="E1981" i="7" s="1"/>
  <c r="E1982" i="7" s="1"/>
  <c r="E1983" i="7" s="1"/>
  <c r="E1984" i="7" s="1"/>
  <c r="E1985" i="7" s="1"/>
  <c r="E1986" i="7" s="1"/>
  <c r="E1987" i="7" s="1"/>
  <c r="E1988" i="7" s="1"/>
  <c r="E1989" i="7" s="1"/>
  <c r="E1990" i="7" s="1"/>
  <c r="E1991" i="7" s="1"/>
  <c r="E1992" i="7" s="1"/>
  <c r="E1993" i="7" s="1"/>
  <c r="E1994" i="7" s="1"/>
  <c r="E1995" i="7" s="1"/>
  <c r="E1996" i="7" s="1"/>
  <c r="E1997" i="7" s="1"/>
  <c r="E1998" i="7" s="1"/>
  <c r="E1999" i="7" s="1"/>
  <c r="E2000" i="7" s="1"/>
  <c r="E2001" i="7" s="1"/>
  <c r="E2002" i="7" s="1"/>
  <c r="E2003" i="7" s="1"/>
  <c r="E2004" i="7" s="1"/>
  <c r="E2005" i="7" s="1"/>
  <c r="E2006" i="7" s="1"/>
  <c r="E2007" i="7" s="1"/>
  <c r="E2008" i="7" s="1"/>
  <c r="E2009" i="7" s="1"/>
  <c r="E2010" i="7" s="1"/>
  <c r="E2011" i="7" s="1"/>
  <c r="E2012" i="7" s="1"/>
  <c r="E2013" i="7" s="1"/>
  <c r="E2014" i="7" s="1"/>
  <c r="E2015" i="7" s="1"/>
  <c r="E2016" i="7" s="1"/>
  <c r="E2017" i="7" s="1"/>
  <c r="E2018" i="7" s="1"/>
  <c r="E2019" i="7" s="1"/>
  <c r="E2020" i="7" s="1"/>
  <c r="E2021" i="7" s="1"/>
  <c r="E2022" i="7" s="1"/>
  <c r="E2023" i="7" s="1"/>
  <c r="E2024" i="7" s="1"/>
  <c r="E2025" i="7" s="1"/>
  <c r="E2026" i="7" s="1"/>
  <c r="E2027" i="7" s="1"/>
  <c r="E2028" i="7" s="1"/>
  <c r="E2029" i="7" s="1"/>
  <c r="E2030" i="7" s="1"/>
  <c r="E2031" i="7" s="1"/>
  <c r="E2032" i="7" s="1"/>
  <c r="E2033" i="7" s="1"/>
  <c r="E2034" i="7" s="1"/>
  <c r="E2035" i="7" s="1"/>
  <c r="E2036" i="7" s="1"/>
  <c r="E2037" i="7" s="1"/>
  <c r="E2038" i="7" s="1"/>
  <c r="E2039" i="7" s="1"/>
  <c r="E2040" i="7" s="1"/>
  <c r="E2041" i="7" s="1"/>
  <c r="E2042" i="7" s="1"/>
  <c r="E2043" i="7" s="1"/>
  <c r="E2044" i="7" s="1"/>
  <c r="E2045" i="7" s="1"/>
  <c r="E2046" i="7" s="1"/>
  <c r="E2047" i="7" s="1"/>
  <c r="E2048" i="7" s="1"/>
  <c r="E2049" i="7" s="1"/>
  <c r="E2050" i="7" s="1"/>
  <c r="E2051" i="7" s="1"/>
  <c r="E2052" i="7" s="1"/>
  <c r="E2053" i="7" s="1"/>
  <c r="E2054" i="7" s="1"/>
  <c r="E2055" i="7" s="1"/>
  <c r="E2056" i="7" s="1"/>
  <c r="E2057" i="7" s="1"/>
  <c r="E2058" i="7" s="1"/>
  <c r="E2059" i="7" s="1"/>
  <c r="E2060" i="7" s="1"/>
  <c r="E2061" i="7" s="1"/>
  <c r="E2062" i="7" s="1"/>
  <c r="E2063" i="7" s="1"/>
  <c r="E2064" i="7" s="1"/>
  <c r="E2065" i="7" s="1"/>
  <c r="E2066" i="7" s="1"/>
  <c r="E2067" i="7" s="1"/>
  <c r="E2068" i="7" s="1"/>
  <c r="E2069" i="7" s="1"/>
  <c r="E2070" i="7" s="1"/>
  <c r="E2071" i="7" s="1"/>
  <c r="E2072" i="7" s="1"/>
  <c r="E2073" i="7" s="1"/>
  <c r="E2074" i="7" s="1"/>
  <c r="E2075" i="7" s="1"/>
  <c r="E2076" i="7" s="1"/>
  <c r="E2077" i="7" s="1"/>
  <c r="E2078" i="7" s="1"/>
  <c r="E2079" i="7" s="1"/>
  <c r="E2080" i="7" s="1"/>
  <c r="E2081" i="7" s="1"/>
  <c r="E2082" i="7" s="1"/>
  <c r="E2083" i="7" s="1"/>
  <c r="E2084" i="7" s="1"/>
  <c r="E2085" i="7" s="1"/>
  <c r="E2086" i="7" s="1"/>
  <c r="E2087" i="7" s="1"/>
  <c r="E2088" i="7" s="1"/>
  <c r="E2089" i="7" s="1"/>
  <c r="E2090" i="7" s="1"/>
  <c r="E2091" i="7" s="1"/>
  <c r="E2092" i="7" s="1"/>
  <c r="E2093" i="7" s="1"/>
  <c r="E2094" i="7" s="1"/>
  <c r="E2095" i="7" s="1"/>
  <c r="E2096" i="7" s="1"/>
  <c r="E2097" i="7" s="1"/>
  <c r="E2098" i="7" s="1"/>
  <c r="E2099" i="7" s="1"/>
  <c r="E2100" i="7" s="1"/>
  <c r="E2101" i="7" s="1"/>
  <c r="E2102" i="7" s="1"/>
  <c r="E2103" i="7" s="1"/>
  <c r="E2104" i="7" s="1"/>
  <c r="E2105" i="7" s="1"/>
  <c r="E2106" i="7" s="1"/>
  <c r="E2107" i="7" s="1"/>
  <c r="E2108" i="7" s="1"/>
  <c r="E2109" i="7" s="1"/>
  <c r="E2110" i="7" s="1"/>
  <c r="E2111" i="7" s="1"/>
  <c r="E2112" i="7" s="1"/>
  <c r="E2113" i="7" s="1"/>
  <c r="E2114" i="7" s="1"/>
  <c r="E2115" i="7" s="1"/>
  <c r="E2116" i="7" s="1"/>
  <c r="E2117" i="7" s="1"/>
  <c r="E2118" i="7" s="1"/>
  <c r="E2119" i="7" s="1"/>
  <c r="E2120" i="7" s="1"/>
  <c r="E2121" i="7" s="1"/>
  <c r="E2122" i="7" s="1"/>
  <c r="E2123" i="7" s="1"/>
  <c r="E2124" i="7" s="1"/>
  <c r="E2125" i="7" s="1"/>
  <c r="E2126" i="7" s="1"/>
  <c r="E2127" i="7" s="1"/>
  <c r="E2128" i="7" s="1"/>
  <c r="E2129" i="7" s="1"/>
  <c r="E2130" i="7" s="1"/>
  <c r="E2131" i="7" s="1"/>
  <c r="E2132" i="7" s="1"/>
  <c r="E2133" i="7" s="1"/>
  <c r="E2134" i="7" s="1"/>
  <c r="E2135" i="7" s="1"/>
  <c r="E2136" i="7" s="1"/>
  <c r="E2137" i="7" s="1"/>
  <c r="E2138" i="7" s="1"/>
  <c r="E2139" i="7" s="1"/>
  <c r="E2140" i="7" s="1"/>
  <c r="E2141" i="7" s="1"/>
  <c r="E2142" i="7" s="1"/>
  <c r="E2143" i="7" s="1"/>
  <c r="E2144" i="7" s="1"/>
  <c r="E2145" i="7" s="1"/>
  <c r="E2146" i="7" s="1"/>
  <c r="E2147" i="7" s="1"/>
  <c r="E2148" i="7" s="1"/>
  <c r="E2149" i="7" s="1"/>
  <c r="E2150" i="7" s="1"/>
  <c r="E2151" i="7" s="1"/>
  <c r="E2152" i="7" s="1"/>
  <c r="E2153" i="7" s="1"/>
  <c r="E2154" i="7" s="1"/>
  <c r="E2155" i="7" s="1"/>
  <c r="E2156" i="7" s="1"/>
  <c r="E2157" i="7" s="1"/>
  <c r="E2158" i="7" s="1"/>
  <c r="E2159" i="7" s="1"/>
  <c r="E2160" i="7" s="1"/>
  <c r="E2161" i="7" s="1"/>
  <c r="E2162" i="7" s="1"/>
  <c r="E2163" i="7" s="1"/>
  <c r="E2164" i="7" s="1"/>
  <c r="E2165" i="7" s="1"/>
  <c r="E2166" i="7" s="1"/>
  <c r="E2167" i="7" s="1"/>
  <c r="E2168" i="7" s="1"/>
  <c r="E2169" i="7" s="1"/>
  <c r="E2170" i="7" s="1"/>
  <c r="E2171" i="7" s="1"/>
  <c r="E2172" i="7" s="1"/>
  <c r="E2173" i="7" s="1"/>
  <c r="E2174" i="7" s="1"/>
  <c r="E2175" i="7" s="1"/>
  <c r="E2176" i="7" s="1"/>
  <c r="E2177" i="7" s="1"/>
  <c r="E2178" i="7" s="1"/>
  <c r="E2179" i="7" s="1"/>
  <c r="E2180" i="7" s="1"/>
  <c r="E2181" i="7" s="1"/>
  <c r="E2182" i="7" s="1"/>
  <c r="E2183" i="7" s="1"/>
  <c r="E2184" i="7" s="1"/>
  <c r="E2185" i="7" s="1"/>
  <c r="E2186" i="7" s="1"/>
  <c r="E2187" i="7" s="1"/>
  <c r="E2188" i="7" s="1"/>
  <c r="E2189" i="7" s="1"/>
  <c r="E2190" i="7" s="1"/>
  <c r="E2191" i="7" s="1"/>
  <c r="E2192" i="7" s="1"/>
  <c r="E2193" i="7" s="1"/>
  <c r="E2194" i="7" s="1"/>
  <c r="E2195" i="7" s="1"/>
  <c r="E2196" i="7" s="1"/>
  <c r="E2197" i="7" s="1"/>
  <c r="E2198" i="7" s="1"/>
  <c r="E2199" i="7" s="1"/>
  <c r="E2200" i="7" s="1"/>
  <c r="E2201" i="7" s="1"/>
  <c r="E2202" i="7" s="1"/>
  <c r="E2203" i="7" s="1"/>
  <c r="E2204" i="7" s="1"/>
  <c r="E2205" i="7" s="1"/>
  <c r="E2206" i="7" s="1"/>
  <c r="E2207" i="7" s="1"/>
  <c r="E2208" i="7" s="1"/>
  <c r="E2209" i="7" s="1"/>
  <c r="E2210" i="7" s="1"/>
  <c r="E2211" i="7" s="1"/>
  <c r="E2212" i="7" s="1"/>
  <c r="E2213" i="7" s="1"/>
  <c r="E2214" i="7" s="1"/>
  <c r="E2215" i="7" s="1"/>
  <c r="E2216" i="7" s="1"/>
  <c r="E2217" i="7" s="1"/>
  <c r="E2218" i="7" s="1"/>
  <c r="E2219" i="7" s="1"/>
  <c r="E2220" i="7" s="1"/>
  <c r="E2221" i="7" s="1"/>
  <c r="E2222" i="7" s="1"/>
  <c r="E2223" i="7" s="1"/>
  <c r="E2224" i="7" s="1"/>
  <c r="E2225" i="7" s="1"/>
  <c r="E2226" i="7" s="1"/>
  <c r="E2227" i="7" s="1"/>
  <c r="E2228" i="7" s="1"/>
  <c r="E2229" i="7" s="1"/>
  <c r="E2230" i="7" s="1"/>
  <c r="E2231" i="7" s="1"/>
  <c r="E2232" i="7" s="1"/>
  <c r="E2233" i="7" s="1"/>
  <c r="E2234" i="7" s="1"/>
  <c r="E2235" i="7" s="1"/>
  <c r="E2236" i="7" s="1"/>
  <c r="E2237" i="7" s="1"/>
  <c r="E2238" i="7" s="1"/>
  <c r="E2239" i="7" s="1"/>
  <c r="E2240" i="7" s="1"/>
  <c r="E2241" i="7" s="1"/>
  <c r="E2242" i="7" s="1"/>
  <c r="E2243" i="7" s="1"/>
  <c r="E2244" i="7" s="1"/>
  <c r="E2245" i="7" s="1"/>
  <c r="E2246" i="7" s="1"/>
  <c r="E2247" i="7" s="1"/>
  <c r="E2248" i="7" s="1"/>
  <c r="E2249" i="7" s="1"/>
  <c r="E2250" i="7" s="1"/>
  <c r="E2251" i="7" s="1"/>
  <c r="E2252" i="7" s="1"/>
  <c r="E2253" i="7" s="1"/>
  <c r="E2254" i="7" s="1"/>
  <c r="E2255" i="7" s="1"/>
  <c r="E2256" i="7" s="1"/>
  <c r="E2257" i="7" s="1"/>
  <c r="E2258" i="7" s="1"/>
  <c r="E2259" i="7" s="1"/>
  <c r="E2260" i="7" s="1"/>
  <c r="E2261" i="7" s="1"/>
  <c r="E2262" i="7" s="1"/>
  <c r="E2263" i="7" s="1"/>
  <c r="E2264" i="7" s="1"/>
  <c r="E2265" i="7" s="1"/>
  <c r="E2266" i="7" s="1"/>
  <c r="E2267" i="7" s="1"/>
  <c r="E2268" i="7" s="1"/>
  <c r="E2269" i="7" s="1"/>
  <c r="E2270" i="7" s="1"/>
  <c r="E2271" i="7" s="1"/>
  <c r="E2272" i="7" s="1"/>
  <c r="E2273" i="7" s="1"/>
  <c r="E2274" i="7" s="1"/>
  <c r="E2275" i="7" s="1"/>
  <c r="E2276" i="7" s="1"/>
  <c r="E2277" i="7" s="1"/>
  <c r="E2278" i="7" s="1"/>
  <c r="E2279" i="7" s="1"/>
  <c r="E2280" i="7" s="1"/>
  <c r="E2281" i="7" s="1"/>
  <c r="E2282" i="7" s="1"/>
  <c r="E2283" i="7" s="1"/>
  <c r="E2284" i="7" s="1"/>
  <c r="E2285" i="7" s="1"/>
  <c r="E2286" i="7" s="1"/>
  <c r="E2287" i="7" s="1"/>
  <c r="E2288" i="7" s="1"/>
  <c r="E2289" i="7" s="1"/>
  <c r="E2290" i="7" s="1"/>
  <c r="E2291" i="7" s="1"/>
  <c r="E2292" i="7" s="1"/>
  <c r="E2293" i="7" s="1"/>
  <c r="E2294" i="7" s="1"/>
  <c r="E2295" i="7" s="1"/>
  <c r="E2296" i="7" s="1"/>
  <c r="E2297" i="7" s="1"/>
  <c r="E2298" i="7" s="1"/>
  <c r="E2299" i="7" s="1"/>
  <c r="E2300" i="7" s="1"/>
  <c r="E2301" i="7" s="1"/>
  <c r="E2302" i="7" s="1"/>
  <c r="E2303" i="7" s="1"/>
  <c r="E2304" i="7" s="1"/>
  <c r="E2305" i="7" s="1"/>
  <c r="E2306" i="7" s="1"/>
  <c r="E2307" i="7" s="1"/>
  <c r="E2308" i="7" s="1"/>
  <c r="E2309" i="7" s="1"/>
  <c r="E2310" i="7" s="1"/>
  <c r="E2311" i="7" s="1"/>
  <c r="E2312" i="7" s="1"/>
  <c r="E2313" i="7" s="1"/>
  <c r="E2314" i="7" s="1"/>
  <c r="E2315" i="7" s="1"/>
  <c r="E2316" i="7" s="1"/>
  <c r="E2317" i="7" s="1"/>
  <c r="E2318" i="7" s="1"/>
  <c r="E2319" i="7" s="1"/>
  <c r="E2320" i="7" s="1"/>
  <c r="E2321" i="7" s="1"/>
  <c r="E2322" i="7" s="1"/>
  <c r="E2323" i="7" s="1"/>
  <c r="E2324" i="7" s="1"/>
  <c r="E2325" i="7" s="1"/>
  <c r="E2326" i="7" s="1"/>
  <c r="E2327" i="7" s="1"/>
  <c r="E2328" i="7" s="1"/>
  <c r="E2329" i="7" s="1"/>
  <c r="E2330" i="7" s="1"/>
  <c r="E2331" i="7" s="1"/>
  <c r="E2332" i="7" s="1"/>
  <c r="E2333" i="7" s="1"/>
  <c r="E2334" i="7" s="1"/>
  <c r="E2335" i="7" s="1"/>
  <c r="E2336" i="7" s="1"/>
  <c r="E2337" i="7" s="1"/>
  <c r="E2338" i="7" s="1"/>
  <c r="E2339" i="7" s="1"/>
  <c r="E2340" i="7" s="1"/>
  <c r="E2341" i="7" s="1"/>
  <c r="E2342" i="7" s="1"/>
  <c r="E2343" i="7" s="1"/>
  <c r="E2344" i="7" s="1"/>
  <c r="E2345" i="7" s="1"/>
  <c r="E2346" i="7" s="1"/>
  <c r="E2347" i="7" s="1"/>
  <c r="E2348" i="7" s="1"/>
  <c r="E2349" i="7" s="1"/>
  <c r="E2350" i="7" s="1"/>
  <c r="E2351" i="7" s="1"/>
  <c r="E2352" i="7" s="1"/>
  <c r="E2353" i="7" s="1"/>
  <c r="E2354" i="7" s="1"/>
  <c r="E2355" i="7" s="1"/>
  <c r="E2356" i="7" s="1"/>
  <c r="E2357" i="7" s="1"/>
  <c r="E2358" i="7" s="1"/>
  <c r="E2359" i="7" s="1"/>
  <c r="E2360" i="7" s="1"/>
  <c r="E2361" i="7" s="1"/>
  <c r="E2362" i="7" s="1"/>
  <c r="E2363" i="7" s="1"/>
  <c r="E2364" i="7" s="1"/>
  <c r="E2365" i="7" s="1"/>
  <c r="E2366" i="7" s="1"/>
  <c r="E2367" i="7" s="1"/>
  <c r="E2368" i="7" s="1"/>
  <c r="E2369" i="7" s="1"/>
  <c r="E2370" i="7" s="1"/>
  <c r="E2371" i="7" s="1"/>
  <c r="E2372" i="7" s="1"/>
  <c r="E2373" i="7" s="1"/>
  <c r="E2374" i="7" s="1"/>
  <c r="E2375" i="7" s="1"/>
  <c r="E2376" i="7" s="1"/>
  <c r="E2377" i="7" s="1"/>
  <c r="E2378" i="7" s="1"/>
  <c r="E2379" i="7" s="1"/>
  <c r="E2380" i="7" s="1"/>
  <c r="E2381" i="7" s="1"/>
  <c r="E2382" i="7" s="1"/>
  <c r="E2383" i="7" s="1"/>
  <c r="E2384" i="7" s="1"/>
  <c r="E2385" i="7" s="1"/>
  <c r="E2386" i="7" s="1"/>
  <c r="E2387" i="7" s="1"/>
  <c r="E2388" i="7" s="1"/>
  <c r="E2389" i="7" s="1"/>
  <c r="E2390" i="7" s="1"/>
  <c r="E2391" i="7" s="1"/>
  <c r="E2392" i="7" s="1"/>
  <c r="E2393" i="7" s="1"/>
  <c r="E2394" i="7" s="1"/>
  <c r="E2395" i="7" s="1"/>
  <c r="E2396" i="7" s="1"/>
  <c r="E2397" i="7" s="1"/>
  <c r="E2398" i="7" s="1"/>
  <c r="E2399" i="7" s="1"/>
  <c r="E2400" i="7" s="1"/>
  <c r="E2401" i="7" s="1"/>
  <c r="E2402" i="7" s="1"/>
  <c r="E2403" i="7" s="1"/>
  <c r="E2404" i="7" s="1"/>
  <c r="E2405" i="7" s="1"/>
  <c r="E2406" i="7" s="1"/>
  <c r="E2407" i="7" s="1"/>
  <c r="E2408" i="7" s="1"/>
  <c r="E2409" i="7" s="1"/>
  <c r="E2410" i="7" s="1"/>
  <c r="E2411" i="7" s="1"/>
  <c r="E2412" i="7" s="1"/>
  <c r="E2413" i="7" s="1"/>
  <c r="E2414" i="7" s="1"/>
  <c r="E2415" i="7" s="1"/>
  <c r="E2416" i="7" s="1"/>
  <c r="E2417" i="7" s="1"/>
  <c r="E2418" i="7" s="1"/>
  <c r="E2419" i="7" s="1"/>
  <c r="E2420" i="7" s="1"/>
  <c r="E2421" i="7" s="1"/>
  <c r="E2422" i="7" s="1"/>
  <c r="E2423" i="7" s="1"/>
  <c r="E2424" i="7" s="1"/>
  <c r="E2425" i="7" s="1"/>
  <c r="E2426" i="7" s="1"/>
  <c r="E2427" i="7" s="1"/>
  <c r="E2428" i="7" s="1"/>
  <c r="E2429" i="7" s="1"/>
  <c r="E2430" i="7" s="1"/>
  <c r="E2431" i="7" s="1"/>
  <c r="E2432" i="7" s="1"/>
  <c r="E2433" i="7" s="1"/>
  <c r="E2434" i="7" s="1"/>
  <c r="E2435" i="7" s="1"/>
  <c r="E2436" i="7" s="1"/>
  <c r="E2437" i="7" s="1"/>
  <c r="E2438" i="7" s="1"/>
  <c r="E2439" i="7" s="1"/>
  <c r="E2440" i="7" s="1"/>
  <c r="E2441" i="7" s="1"/>
  <c r="E2442" i="7" s="1"/>
  <c r="E2443" i="7" s="1"/>
  <c r="E2444" i="7" s="1"/>
  <c r="E2445" i="7" s="1"/>
  <c r="E2446" i="7" s="1"/>
  <c r="E2447" i="7" s="1"/>
  <c r="E2448" i="7" s="1"/>
  <c r="E2449" i="7" s="1"/>
  <c r="E2450" i="7" s="1"/>
  <c r="E2451" i="7" s="1"/>
  <c r="E2452" i="7" s="1"/>
  <c r="E2453" i="7" s="1"/>
  <c r="E2454" i="7" s="1"/>
  <c r="E2455" i="7" s="1"/>
  <c r="E2456" i="7" s="1"/>
  <c r="E2457" i="7" s="1"/>
  <c r="E2458" i="7" s="1"/>
  <c r="E2459" i="7" s="1"/>
  <c r="E2460" i="7" s="1"/>
  <c r="E2461" i="7" s="1"/>
  <c r="E2462" i="7" s="1"/>
  <c r="E2463" i="7" s="1"/>
  <c r="E2464" i="7" s="1"/>
  <c r="E2465" i="7" s="1"/>
  <c r="E2466" i="7" s="1"/>
  <c r="E2467" i="7" s="1"/>
  <c r="E2468" i="7" s="1"/>
  <c r="E2469" i="7" s="1"/>
  <c r="E2470" i="7" s="1"/>
  <c r="E2471" i="7" s="1"/>
  <c r="E2472" i="7" s="1"/>
  <c r="E2473" i="7" s="1"/>
  <c r="E2474" i="7" s="1"/>
  <c r="E2475" i="7" s="1"/>
  <c r="E2476" i="7" s="1"/>
  <c r="E2477" i="7" s="1"/>
  <c r="E2478" i="7" s="1"/>
  <c r="E2479" i="7" s="1"/>
  <c r="E2480" i="7" s="1"/>
  <c r="E2481" i="7" s="1"/>
  <c r="E2482" i="7" s="1"/>
  <c r="E2483" i="7" s="1"/>
  <c r="E2484" i="7" s="1"/>
  <c r="E2485" i="7" s="1"/>
  <c r="E2486" i="7" s="1"/>
  <c r="E2487" i="7" s="1"/>
  <c r="E2488" i="7" s="1"/>
  <c r="E2489" i="7" s="1"/>
  <c r="E2490" i="7" s="1"/>
  <c r="E2491" i="7" s="1"/>
  <c r="E2492" i="7" s="1"/>
  <c r="E2493" i="7" s="1"/>
  <c r="E2494" i="7" s="1"/>
  <c r="E2495" i="7" s="1"/>
  <c r="E2496" i="7" s="1"/>
  <c r="E2497" i="7" s="1"/>
  <c r="E2498" i="7" s="1"/>
  <c r="E2499" i="7" s="1"/>
  <c r="E2500" i="7" s="1"/>
  <c r="E2501" i="7" s="1"/>
  <c r="E2502" i="7" s="1"/>
  <c r="E2503" i="7" s="1"/>
  <c r="E2504" i="7" s="1"/>
  <c r="E2505" i="7" s="1"/>
  <c r="E2506" i="7" s="1"/>
  <c r="E2507" i="7" s="1"/>
  <c r="E2508" i="7" s="1"/>
  <c r="E2509" i="7" s="1"/>
  <c r="E2510" i="7" s="1"/>
  <c r="E2511" i="7" s="1"/>
  <c r="E2512" i="7" s="1"/>
  <c r="E2513" i="7" s="1"/>
  <c r="E2514" i="7" s="1"/>
  <c r="E2515" i="7" s="1"/>
  <c r="E2516" i="7" s="1"/>
  <c r="E2517" i="7" s="1"/>
  <c r="E2518" i="7" s="1"/>
  <c r="E2519" i="7" s="1"/>
  <c r="E2520" i="7" s="1"/>
  <c r="E2521" i="7" s="1"/>
  <c r="E2522" i="7" s="1"/>
  <c r="E2523" i="7" s="1"/>
  <c r="E2524" i="7" s="1"/>
  <c r="E2525" i="7" s="1"/>
  <c r="E2526" i="7" s="1"/>
  <c r="E2527" i="7" s="1"/>
  <c r="E2528" i="7" s="1"/>
  <c r="E2529" i="7" s="1"/>
  <c r="E2530" i="7" s="1"/>
  <c r="E2531" i="7" s="1"/>
  <c r="E2532" i="7" s="1"/>
  <c r="E2533" i="7" s="1"/>
  <c r="E2534" i="7" s="1"/>
  <c r="E2535" i="7" s="1"/>
  <c r="E2536" i="7" s="1"/>
  <c r="E2537" i="7" s="1"/>
  <c r="E2538" i="7" s="1"/>
  <c r="E2539" i="7" s="1"/>
  <c r="E2540" i="7" s="1"/>
  <c r="E2541" i="7" s="1"/>
  <c r="E2542" i="7" s="1"/>
  <c r="E2543" i="7" s="1"/>
  <c r="E2544" i="7" s="1"/>
  <c r="E2545" i="7" s="1"/>
  <c r="E2546" i="7" s="1"/>
  <c r="E2547" i="7" s="1"/>
  <c r="E2548" i="7" s="1"/>
  <c r="E2549" i="7" s="1"/>
  <c r="E2550" i="7" s="1"/>
  <c r="E2551" i="7" s="1"/>
  <c r="E2552" i="7" s="1"/>
  <c r="E2553" i="7" s="1"/>
  <c r="E2554" i="7" s="1"/>
  <c r="E2555" i="7" s="1"/>
  <c r="E2556" i="7" s="1"/>
  <c r="E2557" i="7" s="1"/>
  <c r="E2558" i="7" s="1"/>
  <c r="E2559" i="7" s="1"/>
  <c r="E2560" i="7" s="1"/>
  <c r="E2561" i="7" s="1"/>
  <c r="E2562" i="7" s="1"/>
  <c r="E2563" i="7" s="1"/>
  <c r="E2564" i="7" s="1"/>
  <c r="E2565" i="7" s="1"/>
  <c r="E2566" i="7" s="1"/>
  <c r="E2567" i="7" s="1"/>
  <c r="E2568" i="7" s="1"/>
  <c r="E2569" i="7" s="1"/>
  <c r="E2570" i="7" s="1"/>
  <c r="E2571" i="7" s="1"/>
  <c r="E2572" i="7" s="1"/>
  <c r="E2573" i="7" s="1"/>
  <c r="E2574" i="7" s="1"/>
  <c r="E2575" i="7" s="1"/>
  <c r="E2576" i="7" s="1"/>
  <c r="E2577" i="7" s="1"/>
  <c r="E2578" i="7" s="1"/>
  <c r="E2579" i="7" s="1"/>
  <c r="E2580" i="7" s="1"/>
  <c r="E2581" i="7" s="1"/>
  <c r="E2582" i="7" s="1"/>
  <c r="E2583" i="7" s="1"/>
  <c r="E2584" i="7" s="1"/>
  <c r="E2585" i="7" s="1"/>
  <c r="E2586" i="7" s="1"/>
  <c r="E2587" i="7" s="1"/>
  <c r="E2588" i="7" s="1"/>
  <c r="E2589" i="7" s="1"/>
  <c r="E2590" i="7" s="1"/>
  <c r="E2591" i="7" s="1"/>
  <c r="E2592" i="7" s="1"/>
  <c r="E2593" i="7" s="1"/>
  <c r="E2594" i="7" s="1"/>
  <c r="E2595" i="7" s="1"/>
  <c r="E2596" i="7" s="1"/>
  <c r="E2597" i="7" s="1"/>
  <c r="E2598" i="7" s="1"/>
  <c r="E2599" i="7" s="1"/>
  <c r="E2600" i="7" s="1"/>
  <c r="E2601" i="7" s="1"/>
  <c r="E2602" i="7" s="1"/>
  <c r="E2603" i="7" s="1"/>
  <c r="E2604" i="7" s="1"/>
  <c r="E2605" i="7" s="1"/>
  <c r="E2606" i="7" s="1"/>
  <c r="E2607" i="7" s="1"/>
  <c r="E2608" i="7" s="1"/>
  <c r="E2609" i="7" s="1"/>
  <c r="E2610" i="7" s="1"/>
  <c r="E2611" i="7" s="1"/>
  <c r="E2612" i="7" s="1"/>
  <c r="E2613" i="7" s="1"/>
  <c r="E2614" i="7" s="1"/>
  <c r="E2615" i="7" s="1"/>
  <c r="E2616" i="7" s="1"/>
  <c r="E2617" i="7" s="1"/>
  <c r="E2618" i="7" s="1"/>
  <c r="E2619" i="7" s="1"/>
  <c r="E2620" i="7" s="1"/>
  <c r="E2621" i="7" s="1"/>
  <c r="E2622" i="7" s="1"/>
  <c r="E2623" i="7" s="1"/>
  <c r="E2624" i="7" s="1"/>
  <c r="E2625" i="7" s="1"/>
  <c r="E2626" i="7" s="1"/>
  <c r="E2627" i="7" s="1"/>
  <c r="E2628" i="7" s="1"/>
  <c r="E2629" i="7" s="1"/>
  <c r="E2630" i="7" s="1"/>
  <c r="E2631" i="7" s="1"/>
  <c r="E2632" i="7" s="1"/>
  <c r="E2633" i="7" s="1"/>
  <c r="E2634" i="7" s="1"/>
  <c r="E2635" i="7" s="1"/>
  <c r="E2636" i="7" s="1"/>
  <c r="E2637" i="7" s="1"/>
  <c r="E2638" i="7" s="1"/>
  <c r="E2639" i="7" s="1"/>
  <c r="E2640" i="7" s="1"/>
  <c r="E2641" i="7" s="1"/>
  <c r="E2642" i="7" s="1"/>
  <c r="E2643" i="7" s="1"/>
  <c r="E2644" i="7" s="1"/>
  <c r="E2645" i="7" s="1"/>
  <c r="E2646" i="7" s="1"/>
  <c r="E2647" i="7" s="1"/>
  <c r="E2648" i="7" s="1"/>
  <c r="E2649" i="7" s="1"/>
  <c r="E2650" i="7" s="1"/>
  <c r="E2651" i="7" s="1"/>
  <c r="E2652" i="7" s="1"/>
  <c r="E2653" i="7" s="1"/>
  <c r="E2654" i="7" s="1"/>
  <c r="E2655" i="7" s="1"/>
  <c r="E2656" i="7" s="1"/>
  <c r="E2657" i="7" s="1"/>
  <c r="E2658" i="7" s="1"/>
  <c r="E2659" i="7" s="1"/>
  <c r="E2660" i="7" s="1"/>
  <c r="E2661" i="7" s="1"/>
  <c r="E2662" i="7" s="1"/>
  <c r="E2663" i="7" s="1"/>
  <c r="E2664" i="7" s="1"/>
  <c r="E2665" i="7" s="1"/>
  <c r="E2666" i="7" s="1"/>
  <c r="E2667" i="7" s="1"/>
  <c r="E2668" i="7" s="1"/>
  <c r="E2669" i="7" s="1"/>
  <c r="E2670" i="7" s="1"/>
  <c r="E2671" i="7" s="1"/>
  <c r="E2672" i="7" s="1"/>
  <c r="E2673" i="7" s="1"/>
  <c r="E2674" i="7" s="1"/>
  <c r="E2675" i="7" s="1"/>
  <c r="E2676" i="7" s="1"/>
  <c r="E2677" i="7" s="1"/>
  <c r="E2678" i="7" s="1"/>
  <c r="E2679" i="7" s="1"/>
  <c r="E2680" i="7" s="1"/>
  <c r="E2681" i="7" s="1"/>
  <c r="E2682" i="7" s="1"/>
  <c r="E2683" i="7" s="1"/>
  <c r="E2684" i="7" s="1"/>
  <c r="E2685" i="7" s="1"/>
  <c r="E2686" i="7" s="1"/>
  <c r="E2687" i="7" s="1"/>
  <c r="E2688" i="7" s="1"/>
  <c r="E2689" i="7" s="1"/>
  <c r="E2690" i="7" s="1"/>
  <c r="E2691" i="7" s="1"/>
  <c r="E2692" i="7" s="1"/>
  <c r="E2693" i="7" s="1"/>
  <c r="E2694" i="7" s="1"/>
  <c r="E2695" i="7" s="1"/>
  <c r="E2696" i="7" s="1"/>
  <c r="E2697" i="7" s="1"/>
  <c r="E2698" i="7" s="1"/>
  <c r="E2699" i="7" s="1"/>
  <c r="E2700" i="7" s="1"/>
  <c r="E2701" i="7" s="1"/>
  <c r="E2702" i="7" s="1"/>
  <c r="E2703" i="7" s="1"/>
  <c r="E2704" i="7" s="1"/>
  <c r="E2705" i="7" s="1"/>
  <c r="E2706" i="7" s="1"/>
  <c r="E2707" i="7" s="1"/>
  <c r="E2708" i="7" s="1"/>
  <c r="E2709" i="7" s="1"/>
  <c r="E2710" i="7" s="1"/>
  <c r="E2711" i="7" s="1"/>
  <c r="E2712" i="7" s="1"/>
  <c r="E2713" i="7" s="1"/>
  <c r="E2714" i="7" s="1"/>
  <c r="E2715" i="7" s="1"/>
  <c r="E2716" i="7" s="1"/>
  <c r="E2717" i="7" s="1"/>
  <c r="E2718" i="7" s="1"/>
  <c r="E2719" i="7" s="1"/>
  <c r="E2720" i="7" s="1"/>
  <c r="E2721" i="7" s="1"/>
  <c r="E2722" i="7" s="1"/>
  <c r="E2723" i="7" s="1"/>
  <c r="E2724" i="7" s="1"/>
  <c r="E2725" i="7" s="1"/>
  <c r="E2726" i="7" s="1"/>
  <c r="E2727" i="7" s="1"/>
  <c r="E2728" i="7" s="1"/>
  <c r="E2729" i="7" s="1"/>
  <c r="E2730" i="7" s="1"/>
  <c r="E2731" i="7" s="1"/>
  <c r="E2732" i="7" s="1"/>
  <c r="E2733" i="7" s="1"/>
  <c r="E2734" i="7" s="1"/>
  <c r="E2735" i="7" s="1"/>
  <c r="E2736" i="7" s="1"/>
  <c r="E2737" i="7" s="1"/>
  <c r="E2738" i="7" s="1"/>
  <c r="E2739" i="7" s="1"/>
  <c r="E2740" i="7" s="1"/>
  <c r="E2741" i="7" s="1"/>
  <c r="E2742" i="7" s="1"/>
  <c r="E2743" i="7" s="1"/>
  <c r="E2744" i="7" s="1"/>
  <c r="E2745" i="7" s="1"/>
  <c r="E2746" i="7" s="1"/>
  <c r="E2747" i="7" s="1"/>
  <c r="F5" i="7"/>
  <c r="F6" i="7" s="1"/>
  <c r="F7" i="7" s="1"/>
  <c r="F8" i="7" s="1"/>
  <c r="F9" i="7" s="1"/>
  <c r="F10" i="7" s="1"/>
  <c r="F11" i="7" s="1"/>
  <c r="F12" i="7" s="1"/>
  <c r="F13" i="7" s="1"/>
  <c r="F14" i="7" s="1"/>
  <c r="F15" i="7" s="1"/>
  <c r="F16" i="7" s="1"/>
  <c r="F17" i="7" s="1"/>
  <c r="F18" i="7" s="1"/>
  <c r="F19" i="7" s="1"/>
  <c r="F20" i="7" s="1"/>
  <c r="F21" i="7" s="1"/>
  <c r="F22" i="7" s="1"/>
  <c r="F23" i="7" s="1"/>
  <c r="F24" i="7" s="1"/>
  <c r="F25" i="7" s="1"/>
  <c r="F26" i="7" s="1"/>
  <c r="F27" i="7" s="1"/>
  <c r="F28" i="7" s="1"/>
  <c r="F29" i="7" s="1"/>
  <c r="F30" i="7" s="1"/>
  <c r="F31" i="7" s="1"/>
  <c r="F32" i="7" s="1"/>
  <c r="F33" i="7" s="1"/>
  <c r="F34" i="7" s="1"/>
  <c r="F35" i="7" s="1"/>
  <c r="F36" i="7" s="1"/>
  <c r="F37" i="7" s="1"/>
  <c r="F38" i="7" s="1"/>
  <c r="F39" i="7" s="1"/>
  <c r="F40" i="7" s="1"/>
  <c r="F41" i="7" s="1"/>
  <c r="F42" i="7" s="1"/>
  <c r="F43" i="7" s="1"/>
  <c r="F44" i="7" s="1"/>
  <c r="F45" i="7" s="1"/>
  <c r="F46" i="7" s="1"/>
  <c r="F47" i="7" s="1"/>
  <c r="F48" i="7" s="1"/>
  <c r="F49" i="7" s="1"/>
  <c r="F50" i="7" s="1"/>
  <c r="F51" i="7" s="1"/>
  <c r="F52" i="7" s="1"/>
  <c r="F53" i="7" s="1"/>
  <c r="F54" i="7" s="1"/>
  <c r="F55" i="7" s="1"/>
  <c r="F56" i="7" s="1"/>
  <c r="F57" i="7" s="1"/>
  <c r="F58" i="7" s="1"/>
  <c r="F59" i="7" s="1"/>
  <c r="F60" i="7" s="1"/>
  <c r="F61" i="7" s="1"/>
  <c r="F62" i="7" s="1"/>
  <c r="F63" i="7" s="1"/>
  <c r="F64" i="7" s="1"/>
  <c r="F65" i="7" s="1"/>
  <c r="F66" i="7" s="1"/>
  <c r="F67" i="7" s="1"/>
  <c r="F68" i="7" s="1"/>
  <c r="F69" i="7" s="1"/>
  <c r="F70" i="7" s="1"/>
  <c r="F71" i="7" s="1"/>
  <c r="F72" i="7" s="1"/>
  <c r="F73" i="7" s="1"/>
  <c r="F74" i="7" s="1"/>
  <c r="F75" i="7" s="1"/>
  <c r="F76" i="7" s="1"/>
  <c r="F77" i="7" s="1"/>
  <c r="F78" i="7" s="1"/>
  <c r="F79" i="7" s="1"/>
  <c r="F80" i="7" s="1"/>
  <c r="F81" i="7" s="1"/>
  <c r="F82" i="7" s="1"/>
  <c r="F83" i="7" s="1"/>
  <c r="F84" i="7" s="1"/>
  <c r="F85" i="7" s="1"/>
  <c r="F86" i="7" s="1"/>
  <c r="F87" i="7" s="1"/>
  <c r="F88" i="7" s="1"/>
  <c r="F89" i="7" s="1"/>
  <c r="F90" i="7" s="1"/>
  <c r="F91" i="7" s="1"/>
  <c r="F92" i="7" s="1"/>
  <c r="F93" i="7" s="1"/>
  <c r="F94" i="7" s="1"/>
  <c r="F95" i="7" s="1"/>
  <c r="F96" i="7" s="1"/>
  <c r="F97" i="7" s="1"/>
  <c r="F98" i="7" s="1"/>
  <c r="F99" i="7" s="1"/>
  <c r="F100" i="7" s="1"/>
  <c r="F101" i="7" s="1"/>
  <c r="F102" i="7" s="1"/>
  <c r="F103" i="7" s="1"/>
  <c r="F104" i="7" s="1"/>
  <c r="F105" i="7" s="1"/>
  <c r="F106" i="7" s="1"/>
  <c r="F107" i="7" s="1"/>
  <c r="F108" i="7" s="1"/>
  <c r="F109" i="7" s="1"/>
  <c r="F110" i="7" s="1"/>
  <c r="F111" i="7" s="1"/>
  <c r="F112" i="7" s="1"/>
  <c r="F113" i="7" s="1"/>
  <c r="F114" i="7" s="1"/>
  <c r="F115" i="7" s="1"/>
  <c r="F116" i="7" s="1"/>
  <c r="F117" i="7" s="1"/>
  <c r="F118" i="7" s="1"/>
  <c r="F119" i="7" s="1"/>
  <c r="F120" i="7" s="1"/>
  <c r="F121" i="7" s="1"/>
  <c r="F122" i="7" s="1"/>
  <c r="F123" i="7" s="1"/>
  <c r="F124" i="7" s="1"/>
  <c r="F125" i="7" s="1"/>
  <c r="F126" i="7" s="1"/>
  <c r="F127" i="7" s="1"/>
  <c r="F128" i="7" s="1"/>
  <c r="F129" i="7" s="1"/>
  <c r="F130" i="7" s="1"/>
  <c r="F131" i="7" s="1"/>
  <c r="F132" i="7" s="1"/>
  <c r="F133" i="7" s="1"/>
  <c r="F134" i="7" s="1"/>
  <c r="F135" i="7" s="1"/>
  <c r="F136" i="7" s="1"/>
  <c r="F137" i="7" s="1"/>
  <c r="F138" i="7" s="1"/>
  <c r="F139" i="7" s="1"/>
  <c r="F140" i="7" s="1"/>
  <c r="F141" i="7" s="1"/>
  <c r="F142" i="7" s="1"/>
  <c r="F143" i="7" s="1"/>
  <c r="F144" i="7" s="1"/>
  <c r="F145" i="7" s="1"/>
  <c r="F146" i="7" s="1"/>
  <c r="F147" i="7" s="1"/>
  <c r="F148" i="7" s="1"/>
  <c r="F149" i="7" s="1"/>
  <c r="F150" i="7" s="1"/>
  <c r="F151" i="7" s="1"/>
  <c r="F152" i="7" s="1"/>
  <c r="F153" i="7" s="1"/>
  <c r="F154" i="7" s="1"/>
  <c r="F155" i="7" s="1"/>
  <c r="F156" i="7" s="1"/>
  <c r="F157" i="7" s="1"/>
  <c r="F158" i="7" s="1"/>
  <c r="F159" i="7" s="1"/>
  <c r="F160" i="7" s="1"/>
  <c r="F161" i="7" s="1"/>
  <c r="F162" i="7" s="1"/>
  <c r="F163" i="7" s="1"/>
  <c r="F164" i="7" s="1"/>
  <c r="F165" i="7" s="1"/>
  <c r="F166" i="7" s="1"/>
  <c r="F167" i="7" s="1"/>
  <c r="F168" i="7" s="1"/>
  <c r="F169" i="7" s="1"/>
  <c r="F170" i="7" s="1"/>
  <c r="F171" i="7" s="1"/>
  <c r="F172" i="7" s="1"/>
  <c r="F173" i="7" s="1"/>
  <c r="F174" i="7" s="1"/>
  <c r="F175" i="7" s="1"/>
  <c r="F176" i="7" s="1"/>
  <c r="F177" i="7" s="1"/>
  <c r="F178" i="7" s="1"/>
  <c r="F179" i="7" s="1"/>
  <c r="F180" i="7" s="1"/>
  <c r="F181" i="7" s="1"/>
  <c r="F182" i="7" s="1"/>
  <c r="F183" i="7" s="1"/>
  <c r="F184" i="7" s="1"/>
  <c r="F185" i="7" s="1"/>
  <c r="F186" i="7" s="1"/>
  <c r="F187" i="7" s="1"/>
  <c r="F188" i="7" s="1"/>
  <c r="F189" i="7" s="1"/>
  <c r="F190" i="7" s="1"/>
  <c r="F191" i="7" s="1"/>
  <c r="F192" i="7" s="1"/>
  <c r="F193" i="7" s="1"/>
  <c r="F194" i="7" s="1"/>
  <c r="F195" i="7" s="1"/>
  <c r="F196" i="7" s="1"/>
  <c r="F197" i="7" s="1"/>
  <c r="F198" i="7" s="1"/>
  <c r="F199" i="7" s="1"/>
  <c r="F200" i="7" s="1"/>
  <c r="F201" i="7" s="1"/>
  <c r="F202" i="7" s="1"/>
  <c r="F203" i="7" s="1"/>
  <c r="F204" i="7" s="1"/>
  <c r="F205" i="7" s="1"/>
  <c r="F206" i="7" s="1"/>
  <c r="F207" i="7" s="1"/>
  <c r="F208" i="7" s="1"/>
  <c r="F209" i="7" s="1"/>
  <c r="F210" i="7" s="1"/>
  <c r="F211" i="7" s="1"/>
  <c r="F212" i="7" s="1"/>
  <c r="F213" i="7" s="1"/>
  <c r="F214" i="7" s="1"/>
  <c r="F215" i="7" s="1"/>
  <c r="F216" i="7" s="1"/>
  <c r="F217" i="7" s="1"/>
  <c r="F218" i="7" s="1"/>
  <c r="F219" i="7" s="1"/>
  <c r="F220" i="7" s="1"/>
  <c r="F221" i="7" s="1"/>
  <c r="F222" i="7" s="1"/>
  <c r="F223" i="7" s="1"/>
  <c r="F224" i="7" s="1"/>
  <c r="F225" i="7" s="1"/>
  <c r="F226" i="7" s="1"/>
  <c r="F227" i="7" s="1"/>
  <c r="F228" i="7" s="1"/>
  <c r="F229" i="7" s="1"/>
  <c r="F230" i="7" s="1"/>
  <c r="F231" i="7" s="1"/>
  <c r="F232" i="7" s="1"/>
  <c r="F233" i="7" s="1"/>
  <c r="F234" i="7" s="1"/>
  <c r="F235" i="7" s="1"/>
  <c r="F236" i="7" s="1"/>
  <c r="F237" i="7" s="1"/>
  <c r="F238" i="7" s="1"/>
  <c r="F239" i="7" s="1"/>
  <c r="F240" i="7" s="1"/>
  <c r="F241" i="7" s="1"/>
  <c r="F242" i="7" s="1"/>
  <c r="F243" i="7" s="1"/>
  <c r="F244" i="7" s="1"/>
  <c r="F245" i="7" s="1"/>
  <c r="F246" i="7" s="1"/>
  <c r="F247" i="7" s="1"/>
  <c r="F248" i="7" s="1"/>
  <c r="F249" i="7" s="1"/>
  <c r="F250" i="7" s="1"/>
  <c r="F251" i="7" s="1"/>
  <c r="F252" i="7" s="1"/>
  <c r="F253" i="7" s="1"/>
  <c r="F254" i="7" s="1"/>
  <c r="F255" i="7" s="1"/>
  <c r="F256" i="7" s="1"/>
  <c r="F257" i="7" s="1"/>
  <c r="F258" i="7" s="1"/>
  <c r="F259" i="7" s="1"/>
  <c r="F260" i="7" s="1"/>
  <c r="F261" i="7" s="1"/>
  <c r="F262" i="7" s="1"/>
  <c r="F263" i="7" s="1"/>
  <c r="F264" i="7" s="1"/>
  <c r="F265" i="7" s="1"/>
  <c r="F266" i="7" s="1"/>
  <c r="F267" i="7" s="1"/>
  <c r="F268" i="7" s="1"/>
  <c r="F269" i="7" s="1"/>
  <c r="F270" i="7" s="1"/>
  <c r="F271" i="7" s="1"/>
  <c r="F272" i="7" s="1"/>
  <c r="F273" i="7" s="1"/>
  <c r="F274" i="7" s="1"/>
  <c r="F275" i="7" s="1"/>
  <c r="F276" i="7" s="1"/>
  <c r="F277" i="7" s="1"/>
  <c r="F278" i="7" s="1"/>
  <c r="F279" i="7" s="1"/>
  <c r="F280" i="7" s="1"/>
  <c r="F281" i="7" s="1"/>
  <c r="F282" i="7" s="1"/>
  <c r="F283" i="7" s="1"/>
  <c r="F284" i="7" s="1"/>
  <c r="F285" i="7" s="1"/>
  <c r="F286" i="7" s="1"/>
  <c r="F287" i="7" s="1"/>
  <c r="F288" i="7" s="1"/>
  <c r="F289" i="7" s="1"/>
  <c r="F290" i="7" s="1"/>
  <c r="F291" i="7" s="1"/>
  <c r="F292" i="7" s="1"/>
  <c r="F293" i="7" s="1"/>
  <c r="F294" i="7" s="1"/>
  <c r="F295" i="7" s="1"/>
  <c r="F296" i="7" s="1"/>
  <c r="F297" i="7" s="1"/>
  <c r="F298" i="7" s="1"/>
  <c r="F299" i="7" s="1"/>
  <c r="F300" i="7" s="1"/>
  <c r="F301" i="7" s="1"/>
  <c r="F302" i="7" s="1"/>
  <c r="F303" i="7" s="1"/>
  <c r="F304" i="7" s="1"/>
  <c r="F305" i="7" s="1"/>
  <c r="F306" i="7" s="1"/>
  <c r="F307" i="7" s="1"/>
  <c r="F308" i="7" s="1"/>
  <c r="F309" i="7" s="1"/>
  <c r="F310" i="7" s="1"/>
  <c r="F311" i="7" s="1"/>
  <c r="F312" i="7" s="1"/>
  <c r="F313" i="7" s="1"/>
  <c r="F314" i="7" s="1"/>
  <c r="F315" i="7" s="1"/>
  <c r="F316" i="7" s="1"/>
  <c r="F317" i="7" s="1"/>
  <c r="F318" i="7" s="1"/>
  <c r="F319" i="7" s="1"/>
  <c r="F320" i="7" s="1"/>
  <c r="F321" i="7" s="1"/>
  <c r="F322" i="7" s="1"/>
  <c r="F323" i="7" s="1"/>
  <c r="F324" i="7" s="1"/>
  <c r="F325" i="7" s="1"/>
  <c r="F326" i="7" s="1"/>
  <c r="F327" i="7" s="1"/>
  <c r="F328" i="7" s="1"/>
  <c r="F329" i="7" s="1"/>
  <c r="F330" i="7" s="1"/>
  <c r="F331" i="7" s="1"/>
  <c r="F332" i="7" s="1"/>
  <c r="F333" i="7" s="1"/>
  <c r="F334" i="7" s="1"/>
  <c r="F335" i="7" s="1"/>
  <c r="F336" i="7" s="1"/>
  <c r="F337" i="7" s="1"/>
  <c r="F338" i="7" s="1"/>
  <c r="F339" i="7" s="1"/>
  <c r="F340" i="7" s="1"/>
  <c r="F341" i="7" s="1"/>
  <c r="F342" i="7" s="1"/>
  <c r="F343" i="7" s="1"/>
  <c r="F344" i="7" s="1"/>
  <c r="F345" i="7" s="1"/>
  <c r="F346" i="7" s="1"/>
  <c r="F347" i="7" s="1"/>
  <c r="F348" i="7" s="1"/>
  <c r="F349" i="7" s="1"/>
  <c r="F350" i="7" s="1"/>
  <c r="F351" i="7" s="1"/>
  <c r="F352" i="7" s="1"/>
  <c r="F353" i="7" s="1"/>
  <c r="F354" i="7" s="1"/>
  <c r="F355" i="7" s="1"/>
  <c r="F356" i="7" s="1"/>
  <c r="F357" i="7" s="1"/>
  <c r="F358" i="7" s="1"/>
  <c r="F359" i="7" s="1"/>
  <c r="F360" i="7" s="1"/>
  <c r="F361" i="7" s="1"/>
  <c r="F362" i="7" s="1"/>
  <c r="F363" i="7" s="1"/>
  <c r="F364" i="7" s="1"/>
  <c r="F365" i="7" s="1"/>
  <c r="F366" i="7" s="1"/>
  <c r="F367" i="7" s="1"/>
  <c r="F368" i="7" s="1"/>
  <c r="F369" i="7" s="1"/>
  <c r="F370" i="7" s="1"/>
  <c r="F371" i="7" s="1"/>
  <c r="F372" i="7" s="1"/>
  <c r="F373" i="7" s="1"/>
  <c r="F374" i="7" s="1"/>
  <c r="F375" i="7" s="1"/>
  <c r="F376" i="7" s="1"/>
  <c r="F377" i="7" s="1"/>
  <c r="F378" i="7" s="1"/>
  <c r="F379" i="7" s="1"/>
  <c r="F380" i="7" s="1"/>
  <c r="F381" i="7" s="1"/>
  <c r="F382" i="7" s="1"/>
  <c r="F383" i="7" s="1"/>
  <c r="F384" i="7" s="1"/>
  <c r="F385" i="7" s="1"/>
  <c r="F386" i="7" s="1"/>
  <c r="F387" i="7" s="1"/>
  <c r="F388" i="7" s="1"/>
  <c r="F389" i="7" s="1"/>
  <c r="F390" i="7" s="1"/>
  <c r="F391" i="7" s="1"/>
  <c r="F392" i="7" s="1"/>
  <c r="F393" i="7" s="1"/>
  <c r="F394" i="7" s="1"/>
  <c r="F395" i="7" s="1"/>
  <c r="F396" i="7" s="1"/>
  <c r="F397" i="7" s="1"/>
  <c r="F398" i="7" s="1"/>
  <c r="F399" i="7" s="1"/>
  <c r="F400" i="7" s="1"/>
  <c r="F401" i="7" s="1"/>
  <c r="F402" i="7" s="1"/>
  <c r="F403" i="7" s="1"/>
  <c r="F404" i="7" s="1"/>
  <c r="F405" i="7" s="1"/>
  <c r="F406" i="7" s="1"/>
  <c r="F407" i="7" s="1"/>
  <c r="F408" i="7" s="1"/>
  <c r="F409" i="7" s="1"/>
  <c r="F410" i="7" s="1"/>
  <c r="F411" i="7" s="1"/>
  <c r="F412" i="7" s="1"/>
  <c r="F413" i="7" s="1"/>
  <c r="F414" i="7" s="1"/>
  <c r="F415" i="7" s="1"/>
  <c r="F416" i="7" s="1"/>
  <c r="F417" i="7" s="1"/>
  <c r="F418" i="7" s="1"/>
  <c r="F419" i="7" s="1"/>
  <c r="F420" i="7" s="1"/>
  <c r="F421" i="7" s="1"/>
  <c r="F422" i="7" s="1"/>
  <c r="F423" i="7" s="1"/>
  <c r="F424" i="7" s="1"/>
  <c r="F425" i="7" s="1"/>
  <c r="F426" i="7" s="1"/>
  <c r="F427" i="7" s="1"/>
  <c r="F428" i="7" s="1"/>
  <c r="F429" i="7" s="1"/>
  <c r="F430" i="7" s="1"/>
  <c r="F431" i="7" s="1"/>
  <c r="F432" i="7" s="1"/>
  <c r="F433" i="7" s="1"/>
  <c r="F434" i="7" s="1"/>
  <c r="F435" i="7" s="1"/>
  <c r="F436" i="7" s="1"/>
  <c r="F437" i="7" s="1"/>
  <c r="F438" i="7" s="1"/>
  <c r="F439" i="7" s="1"/>
  <c r="F440" i="7" s="1"/>
  <c r="F441" i="7" s="1"/>
  <c r="F442" i="7" s="1"/>
  <c r="F443" i="7" s="1"/>
  <c r="F444" i="7" s="1"/>
  <c r="F445" i="7" s="1"/>
  <c r="F446" i="7" s="1"/>
  <c r="F447" i="7" s="1"/>
  <c r="F448" i="7" s="1"/>
  <c r="F449" i="7" s="1"/>
  <c r="F450" i="7" s="1"/>
  <c r="F451" i="7" s="1"/>
  <c r="F452" i="7" s="1"/>
  <c r="F453" i="7" s="1"/>
  <c r="F454" i="7" s="1"/>
  <c r="F455" i="7" s="1"/>
  <c r="F456" i="7" s="1"/>
  <c r="F457" i="7" s="1"/>
  <c r="F458" i="7" s="1"/>
  <c r="F459" i="7" s="1"/>
  <c r="F460" i="7" s="1"/>
  <c r="F461" i="7" s="1"/>
  <c r="F462" i="7" s="1"/>
  <c r="F463" i="7" s="1"/>
  <c r="F464" i="7" s="1"/>
  <c r="F465" i="7" s="1"/>
  <c r="F466" i="7" s="1"/>
  <c r="F467" i="7" s="1"/>
  <c r="F468" i="7" s="1"/>
  <c r="F469" i="7" s="1"/>
  <c r="F470" i="7" s="1"/>
  <c r="F471" i="7" s="1"/>
  <c r="F472" i="7" s="1"/>
  <c r="F473" i="7" s="1"/>
  <c r="F474" i="7" s="1"/>
  <c r="F475" i="7" s="1"/>
  <c r="F476" i="7" s="1"/>
  <c r="F477" i="7" s="1"/>
  <c r="F478" i="7" s="1"/>
  <c r="F479" i="7" s="1"/>
  <c r="F480" i="7" s="1"/>
  <c r="F481" i="7" s="1"/>
  <c r="F482" i="7" s="1"/>
  <c r="F483" i="7" s="1"/>
  <c r="F484" i="7" s="1"/>
  <c r="F485" i="7" s="1"/>
  <c r="F486" i="7" s="1"/>
  <c r="F487" i="7" s="1"/>
  <c r="F488" i="7" s="1"/>
  <c r="F489" i="7" s="1"/>
  <c r="F490" i="7" s="1"/>
  <c r="F491" i="7" s="1"/>
  <c r="F492" i="7" s="1"/>
  <c r="F493" i="7" s="1"/>
  <c r="F494" i="7" s="1"/>
  <c r="F495" i="7" s="1"/>
  <c r="F496" i="7" s="1"/>
  <c r="F497" i="7" s="1"/>
  <c r="F498" i="7" s="1"/>
  <c r="F499" i="7" s="1"/>
  <c r="F500" i="7" s="1"/>
  <c r="F501" i="7" s="1"/>
  <c r="F502" i="7" s="1"/>
  <c r="F503" i="7" s="1"/>
  <c r="F504" i="7" s="1"/>
  <c r="F505" i="7" s="1"/>
  <c r="F506" i="7" s="1"/>
  <c r="F507" i="7" s="1"/>
  <c r="F508" i="7" s="1"/>
  <c r="F509" i="7" s="1"/>
  <c r="F510" i="7" s="1"/>
  <c r="F511" i="7" s="1"/>
  <c r="F512" i="7" s="1"/>
  <c r="F513" i="7" s="1"/>
  <c r="F514" i="7" s="1"/>
  <c r="F515" i="7" s="1"/>
  <c r="F516" i="7" s="1"/>
  <c r="F517" i="7" s="1"/>
  <c r="F518" i="7" s="1"/>
  <c r="F519" i="7" s="1"/>
  <c r="F520" i="7" s="1"/>
  <c r="F521" i="7" s="1"/>
  <c r="F522" i="7" s="1"/>
  <c r="F523" i="7" s="1"/>
  <c r="F524" i="7" s="1"/>
  <c r="F525" i="7" s="1"/>
  <c r="F526" i="7" s="1"/>
  <c r="F527" i="7" s="1"/>
  <c r="F528" i="7" s="1"/>
  <c r="F529" i="7" s="1"/>
  <c r="F530" i="7" s="1"/>
  <c r="F531" i="7" s="1"/>
  <c r="F532" i="7" s="1"/>
  <c r="F533" i="7" s="1"/>
  <c r="F534" i="7" s="1"/>
  <c r="F535" i="7" s="1"/>
  <c r="F536" i="7" s="1"/>
  <c r="F537" i="7" s="1"/>
  <c r="F538" i="7" s="1"/>
  <c r="F539" i="7" s="1"/>
  <c r="F540" i="7" s="1"/>
  <c r="F541" i="7" s="1"/>
  <c r="F542" i="7" s="1"/>
  <c r="F543" i="7" s="1"/>
  <c r="F544" i="7" s="1"/>
  <c r="F545" i="7" s="1"/>
  <c r="F546" i="7" s="1"/>
  <c r="F547" i="7" s="1"/>
  <c r="F548" i="7" s="1"/>
  <c r="F549" i="7" s="1"/>
  <c r="F550" i="7" s="1"/>
  <c r="F551" i="7" s="1"/>
  <c r="F552" i="7" s="1"/>
  <c r="F553" i="7" s="1"/>
  <c r="F554" i="7" s="1"/>
  <c r="F555" i="7" s="1"/>
  <c r="F556" i="7" s="1"/>
  <c r="F557" i="7" s="1"/>
  <c r="F558" i="7" s="1"/>
  <c r="F559" i="7" s="1"/>
  <c r="F560" i="7" s="1"/>
  <c r="F561" i="7" s="1"/>
  <c r="F562" i="7" s="1"/>
  <c r="F563" i="7" s="1"/>
  <c r="F564" i="7" s="1"/>
  <c r="F565" i="7" s="1"/>
  <c r="F566" i="7" s="1"/>
  <c r="F567" i="7" s="1"/>
  <c r="F568" i="7" s="1"/>
  <c r="F569" i="7" s="1"/>
  <c r="F570" i="7" s="1"/>
  <c r="F571" i="7" s="1"/>
  <c r="F572" i="7" s="1"/>
  <c r="F573" i="7" s="1"/>
  <c r="F574" i="7" s="1"/>
  <c r="F575" i="7" s="1"/>
  <c r="F576" i="7" s="1"/>
  <c r="F577" i="7" s="1"/>
  <c r="F578" i="7" s="1"/>
  <c r="F579" i="7" s="1"/>
  <c r="F580" i="7" s="1"/>
  <c r="F581" i="7" s="1"/>
  <c r="F582" i="7" s="1"/>
  <c r="F583" i="7" s="1"/>
  <c r="F584" i="7" s="1"/>
  <c r="F585" i="7" s="1"/>
  <c r="F586" i="7" s="1"/>
  <c r="F587" i="7" s="1"/>
  <c r="F588" i="7" s="1"/>
  <c r="F589" i="7" s="1"/>
  <c r="F590" i="7" s="1"/>
  <c r="F591" i="7" s="1"/>
  <c r="F592" i="7" s="1"/>
  <c r="F593" i="7" s="1"/>
  <c r="F594" i="7" s="1"/>
  <c r="F595" i="7" s="1"/>
  <c r="F596" i="7" s="1"/>
  <c r="F597" i="7" s="1"/>
  <c r="F598" i="7" s="1"/>
  <c r="F599" i="7" s="1"/>
  <c r="F600" i="7" s="1"/>
  <c r="F601" i="7" s="1"/>
  <c r="F602" i="7" s="1"/>
  <c r="F603" i="7" s="1"/>
  <c r="F604" i="7" s="1"/>
  <c r="F605" i="7" s="1"/>
  <c r="F606" i="7" s="1"/>
  <c r="F607" i="7" s="1"/>
  <c r="F608" i="7" s="1"/>
  <c r="F609" i="7" s="1"/>
  <c r="F610" i="7" s="1"/>
  <c r="F611" i="7" s="1"/>
  <c r="F612" i="7" s="1"/>
  <c r="F613" i="7" s="1"/>
  <c r="F614" i="7" s="1"/>
  <c r="F615" i="7" s="1"/>
  <c r="F616" i="7" s="1"/>
  <c r="F617" i="7" s="1"/>
  <c r="F618" i="7" s="1"/>
  <c r="F619" i="7" s="1"/>
  <c r="F620" i="7" s="1"/>
  <c r="F621" i="7" s="1"/>
  <c r="F622" i="7" s="1"/>
  <c r="F623" i="7" s="1"/>
  <c r="F624" i="7" s="1"/>
  <c r="F625" i="7" s="1"/>
  <c r="F626" i="7" s="1"/>
  <c r="F627" i="7" s="1"/>
  <c r="F628" i="7" s="1"/>
  <c r="F629" i="7" s="1"/>
  <c r="F630" i="7" s="1"/>
  <c r="F631" i="7" s="1"/>
  <c r="F632" i="7" s="1"/>
  <c r="F633" i="7" s="1"/>
  <c r="F634" i="7" s="1"/>
  <c r="F635" i="7" s="1"/>
  <c r="F636" i="7" s="1"/>
  <c r="F637" i="7" s="1"/>
  <c r="F638" i="7" s="1"/>
  <c r="F639" i="7" s="1"/>
  <c r="F640" i="7" s="1"/>
  <c r="F641" i="7" s="1"/>
  <c r="F642" i="7" s="1"/>
  <c r="F643" i="7" s="1"/>
  <c r="F644" i="7" s="1"/>
  <c r="F645" i="7" s="1"/>
  <c r="F646" i="7" s="1"/>
  <c r="F647" i="7" s="1"/>
  <c r="F648" i="7" s="1"/>
  <c r="F649" i="7" s="1"/>
  <c r="F650" i="7" s="1"/>
  <c r="F651" i="7" s="1"/>
  <c r="F652" i="7" s="1"/>
  <c r="F653" i="7" s="1"/>
  <c r="F654" i="7" s="1"/>
  <c r="F655" i="7" s="1"/>
  <c r="F656" i="7" s="1"/>
  <c r="F657" i="7" s="1"/>
  <c r="F658" i="7" s="1"/>
  <c r="F659" i="7" s="1"/>
  <c r="F660" i="7" s="1"/>
  <c r="F661" i="7" s="1"/>
  <c r="F662" i="7" s="1"/>
  <c r="F663" i="7" s="1"/>
  <c r="F664" i="7" s="1"/>
  <c r="F665" i="7" s="1"/>
  <c r="F666" i="7" s="1"/>
  <c r="F667" i="7" s="1"/>
  <c r="F668" i="7" s="1"/>
  <c r="F669" i="7" s="1"/>
  <c r="F670" i="7" s="1"/>
  <c r="F671" i="7" s="1"/>
  <c r="F672" i="7" s="1"/>
  <c r="F673" i="7" s="1"/>
  <c r="F674" i="7" s="1"/>
  <c r="F675" i="7" s="1"/>
  <c r="F676" i="7" s="1"/>
  <c r="F677" i="7" s="1"/>
  <c r="F678" i="7" s="1"/>
  <c r="F679" i="7" s="1"/>
  <c r="F680" i="7" s="1"/>
  <c r="F681" i="7" s="1"/>
  <c r="F682" i="7" s="1"/>
  <c r="F683" i="7" s="1"/>
  <c r="F684" i="7" s="1"/>
  <c r="F685" i="7" s="1"/>
  <c r="F686" i="7" s="1"/>
  <c r="F687" i="7" s="1"/>
  <c r="F688" i="7" s="1"/>
  <c r="F689" i="7" s="1"/>
  <c r="F690" i="7" s="1"/>
  <c r="F691" i="7" s="1"/>
  <c r="F692" i="7" s="1"/>
  <c r="F693" i="7" s="1"/>
  <c r="F694" i="7" s="1"/>
  <c r="F695" i="7" s="1"/>
  <c r="F696" i="7" s="1"/>
  <c r="F697" i="7" s="1"/>
  <c r="F698" i="7" s="1"/>
  <c r="F699" i="7" s="1"/>
  <c r="F700" i="7" s="1"/>
  <c r="F701" i="7" s="1"/>
  <c r="F702" i="7" s="1"/>
  <c r="F703" i="7" s="1"/>
  <c r="F704" i="7" s="1"/>
  <c r="F705" i="7" s="1"/>
  <c r="F706" i="7" s="1"/>
  <c r="F707" i="7" s="1"/>
  <c r="F708" i="7" s="1"/>
  <c r="F709" i="7" s="1"/>
  <c r="F710" i="7" s="1"/>
  <c r="F711" i="7" s="1"/>
  <c r="F712" i="7" s="1"/>
  <c r="F713" i="7" s="1"/>
  <c r="F714" i="7" s="1"/>
  <c r="F715" i="7" s="1"/>
  <c r="F716" i="7" s="1"/>
  <c r="F717" i="7" s="1"/>
  <c r="F718" i="7" s="1"/>
  <c r="F719" i="7" s="1"/>
  <c r="F720" i="7" s="1"/>
  <c r="F721" i="7" s="1"/>
  <c r="F722" i="7" s="1"/>
  <c r="F723" i="7" s="1"/>
  <c r="F724" i="7" s="1"/>
  <c r="F725" i="7" s="1"/>
  <c r="F726" i="7" s="1"/>
  <c r="F727" i="7" s="1"/>
  <c r="F728" i="7" s="1"/>
  <c r="F729" i="7" s="1"/>
  <c r="F730" i="7" s="1"/>
  <c r="F731" i="7" s="1"/>
  <c r="F732" i="7" s="1"/>
  <c r="F733" i="7" s="1"/>
  <c r="F734" i="7" s="1"/>
  <c r="F735" i="7" s="1"/>
  <c r="F736" i="7" s="1"/>
  <c r="F737" i="7" s="1"/>
  <c r="F738" i="7" s="1"/>
  <c r="F739" i="7" s="1"/>
  <c r="F740" i="7" s="1"/>
  <c r="F741" i="7" s="1"/>
  <c r="F742" i="7" s="1"/>
  <c r="F743" i="7" s="1"/>
  <c r="F744" i="7" s="1"/>
  <c r="F745" i="7" s="1"/>
  <c r="F746" i="7" s="1"/>
  <c r="F747" i="7" s="1"/>
  <c r="F748" i="7" s="1"/>
  <c r="F749" i="7" s="1"/>
  <c r="F750" i="7" s="1"/>
  <c r="F751" i="7" s="1"/>
  <c r="F752" i="7" s="1"/>
  <c r="F753" i="7" s="1"/>
  <c r="F754" i="7" s="1"/>
  <c r="F755" i="7" s="1"/>
  <c r="F756" i="7" s="1"/>
  <c r="F757" i="7" s="1"/>
  <c r="F758" i="7" s="1"/>
  <c r="F759" i="7" s="1"/>
  <c r="F760" i="7" s="1"/>
  <c r="F761" i="7" s="1"/>
  <c r="F762" i="7" s="1"/>
  <c r="F763" i="7" s="1"/>
  <c r="F764" i="7" s="1"/>
  <c r="F765" i="7" s="1"/>
  <c r="F766" i="7" s="1"/>
  <c r="F767" i="7" s="1"/>
  <c r="F768" i="7" s="1"/>
  <c r="F769" i="7" s="1"/>
  <c r="F770" i="7" s="1"/>
  <c r="F771" i="7" s="1"/>
  <c r="F772" i="7" s="1"/>
  <c r="F773" i="7" s="1"/>
  <c r="F774" i="7" s="1"/>
  <c r="F775" i="7" s="1"/>
  <c r="F776" i="7" s="1"/>
  <c r="F777" i="7" s="1"/>
  <c r="F778" i="7" s="1"/>
  <c r="F779" i="7" s="1"/>
  <c r="F780" i="7" s="1"/>
  <c r="F781" i="7" s="1"/>
  <c r="F782" i="7" s="1"/>
  <c r="F783" i="7" s="1"/>
  <c r="F784" i="7" s="1"/>
  <c r="F785" i="7" s="1"/>
  <c r="F786" i="7" s="1"/>
  <c r="F787" i="7" s="1"/>
  <c r="F788" i="7" s="1"/>
  <c r="F789" i="7" s="1"/>
  <c r="F790" i="7" s="1"/>
  <c r="F791" i="7" s="1"/>
  <c r="F792" i="7" s="1"/>
  <c r="F793" i="7" s="1"/>
  <c r="F794" i="7" s="1"/>
  <c r="F795" i="7" s="1"/>
  <c r="F796" i="7" s="1"/>
  <c r="F797" i="7" s="1"/>
  <c r="F798" i="7" s="1"/>
  <c r="F799" i="7" s="1"/>
  <c r="F800" i="7" s="1"/>
  <c r="F801" i="7" s="1"/>
  <c r="F802" i="7" s="1"/>
  <c r="F803" i="7" s="1"/>
  <c r="F804" i="7" s="1"/>
  <c r="F805" i="7" s="1"/>
  <c r="F806" i="7" s="1"/>
  <c r="F807" i="7" s="1"/>
  <c r="F808" i="7" s="1"/>
  <c r="F809" i="7" s="1"/>
  <c r="F810" i="7" s="1"/>
  <c r="F811" i="7" s="1"/>
  <c r="F812" i="7" s="1"/>
  <c r="F813" i="7" s="1"/>
  <c r="F814" i="7" s="1"/>
  <c r="F815" i="7" s="1"/>
  <c r="F816" i="7" s="1"/>
  <c r="F817" i="7" s="1"/>
  <c r="F818" i="7" s="1"/>
  <c r="F819" i="7" s="1"/>
  <c r="F820" i="7" s="1"/>
  <c r="F821" i="7" s="1"/>
  <c r="F822" i="7" s="1"/>
  <c r="F823" i="7" s="1"/>
  <c r="F824" i="7" s="1"/>
  <c r="F825" i="7" s="1"/>
  <c r="F826" i="7" s="1"/>
  <c r="F827" i="7" s="1"/>
  <c r="F828" i="7" s="1"/>
  <c r="F829" i="7" s="1"/>
  <c r="F830" i="7" s="1"/>
  <c r="F831" i="7" s="1"/>
  <c r="F832" i="7" s="1"/>
  <c r="F833" i="7" s="1"/>
  <c r="F834" i="7" s="1"/>
  <c r="F835" i="7" s="1"/>
  <c r="F836" i="7" s="1"/>
  <c r="F837" i="7" s="1"/>
  <c r="F838" i="7" s="1"/>
  <c r="F839" i="7" s="1"/>
  <c r="F840" i="7" s="1"/>
  <c r="F841" i="7" s="1"/>
  <c r="F842" i="7" s="1"/>
  <c r="F843" i="7" s="1"/>
  <c r="F844" i="7" s="1"/>
  <c r="F845" i="7" s="1"/>
  <c r="F846" i="7" s="1"/>
  <c r="F847" i="7" s="1"/>
  <c r="F848" i="7" s="1"/>
  <c r="F849" i="7" s="1"/>
  <c r="F850" i="7" s="1"/>
  <c r="F851" i="7" s="1"/>
  <c r="F852" i="7" s="1"/>
  <c r="F853" i="7" s="1"/>
  <c r="F854" i="7" s="1"/>
  <c r="F855" i="7" s="1"/>
  <c r="F856" i="7" s="1"/>
  <c r="F857" i="7" s="1"/>
  <c r="F858" i="7" s="1"/>
  <c r="F859" i="7" s="1"/>
  <c r="F860" i="7" s="1"/>
  <c r="F861" i="7" s="1"/>
  <c r="F862" i="7" s="1"/>
  <c r="F863" i="7" s="1"/>
  <c r="F864" i="7" s="1"/>
  <c r="F865" i="7" s="1"/>
  <c r="F866" i="7" s="1"/>
  <c r="F867" i="7" s="1"/>
  <c r="F868" i="7" s="1"/>
  <c r="F869" i="7" s="1"/>
  <c r="F870" i="7" s="1"/>
  <c r="F871" i="7" s="1"/>
  <c r="F872" i="7" s="1"/>
  <c r="F873" i="7" s="1"/>
  <c r="F874" i="7" s="1"/>
  <c r="F875" i="7" s="1"/>
  <c r="F876" i="7" s="1"/>
  <c r="F877" i="7" s="1"/>
  <c r="F878" i="7" s="1"/>
  <c r="F879" i="7" s="1"/>
  <c r="F880" i="7" s="1"/>
  <c r="F881" i="7" s="1"/>
  <c r="F882" i="7" s="1"/>
  <c r="F883" i="7" s="1"/>
  <c r="F884" i="7" s="1"/>
  <c r="F885" i="7" s="1"/>
  <c r="F886" i="7" s="1"/>
  <c r="F887" i="7" s="1"/>
  <c r="F888" i="7" s="1"/>
  <c r="F889" i="7" s="1"/>
  <c r="F890" i="7" s="1"/>
  <c r="F891" i="7" s="1"/>
  <c r="F892" i="7" s="1"/>
  <c r="F893" i="7" s="1"/>
  <c r="F894" i="7" s="1"/>
  <c r="F895" i="7" s="1"/>
  <c r="F896" i="7" s="1"/>
  <c r="F897" i="7" s="1"/>
  <c r="F898" i="7" s="1"/>
  <c r="F899" i="7" s="1"/>
  <c r="F900" i="7" s="1"/>
  <c r="F901" i="7" s="1"/>
  <c r="F902" i="7" s="1"/>
  <c r="F903" i="7" s="1"/>
  <c r="F904" i="7" s="1"/>
  <c r="F905" i="7" s="1"/>
  <c r="F906" i="7" s="1"/>
  <c r="F907" i="7" s="1"/>
  <c r="F908" i="7" s="1"/>
  <c r="F909" i="7" s="1"/>
  <c r="F910" i="7" s="1"/>
  <c r="F911" i="7" s="1"/>
  <c r="F912" i="7" s="1"/>
  <c r="F913" i="7" s="1"/>
  <c r="F914" i="7" s="1"/>
  <c r="F915" i="7" s="1"/>
  <c r="F916" i="7" s="1"/>
  <c r="F917" i="7" s="1"/>
  <c r="F918" i="7" s="1"/>
  <c r="F919" i="7" s="1"/>
  <c r="F920" i="7" s="1"/>
  <c r="F921" i="7" s="1"/>
  <c r="F922" i="7" s="1"/>
  <c r="F923" i="7" s="1"/>
  <c r="F924" i="7" s="1"/>
  <c r="F925" i="7" s="1"/>
  <c r="F926" i="7" s="1"/>
  <c r="F927" i="7" s="1"/>
  <c r="F928" i="7" s="1"/>
  <c r="F929" i="7" s="1"/>
  <c r="F930" i="7" s="1"/>
  <c r="F931" i="7" s="1"/>
  <c r="F932" i="7" s="1"/>
  <c r="F933" i="7" s="1"/>
  <c r="F934" i="7" s="1"/>
  <c r="F935" i="7" s="1"/>
  <c r="F936" i="7" s="1"/>
  <c r="F937" i="7" s="1"/>
  <c r="F938" i="7" s="1"/>
  <c r="F939" i="7" s="1"/>
  <c r="F940" i="7" s="1"/>
  <c r="F941" i="7" s="1"/>
  <c r="F942" i="7" s="1"/>
  <c r="F943" i="7" s="1"/>
  <c r="F944" i="7" s="1"/>
  <c r="F945" i="7" s="1"/>
  <c r="F946" i="7" s="1"/>
  <c r="F947" i="7" s="1"/>
  <c r="F948" i="7" s="1"/>
  <c r="F949" i="7" s="1"/>
  <c r="F950" i="7" s="1"/>
  <c r="F951" i="7" s="1"/>
  <c r="F952" i="7" s="1"/>
  <c r="F953" i="7" s="1"/>
  <c r="F954" i="7" s="1"/>
  <c r="F955" i="7" s="1"/>
  <c r="F956" i="7" s="1"/>
  <c r="F957" i="7" s="1"/>
  <c r="F958" i="7" s="1"/>
  <c r="F959" i="7" s="1"/>
  <c r="F960" i="7" s="1"/>
  <c r="F961" i="7" s="1"/>
  <c r="F962" i="7" s="1"/>
  <c r="F963" i="7" s="1"/>
  <c r="F964" i="7" s="1"/>
  <c r="F965" i="7" s="1"/>
  <c r="F966" i="7" s="1"/>
  <c r="F967" i="7" s="1"/>
  <c r="F968" i="7" s="1"/>
  <c r="F969" i="7" s="1"/>
  <c r="F970" i="7" s="1"/>
  <c r="F971" i="7" s="1"/>
  <c r="F972" i="7" s="1"/>
  <c r="F973" i="7" s="1"/>
  <c r="F974" i="7" s="1"/>
  <c r="F975" i="7" s="1"/>
  <c r="F976" i="7" s="1"/>
  <c r="F977" i="7" s="1"/>
  <c r="F978" i="7" s="1"/>
  <c r="F979" i="7" s="1"/>
  <c r="F980" i="7" s="1"/>
  <c r="F981" i="7" s="1"/>
  <c r="F982" i="7" s="1"/>
  <c r="F983" i="7" s="1"/>
  <c r="F984" i="7" s="1"/>
  <c r="F985" i="7" s="1"/>
  <c r="F986" i="7" s="1"/>
  <c r="F987" i="7" s="1"/>
  <c r="F988" i="7" s="1"/>
  <c r="F989" i="7" s="1"/>
  <c r="F990" i="7" s="1"/>
  <c r="F991" i="7" s="1"/>
  <c r="F992" i="7" s="1"/>
  <c r="F993" i="7" s="1"/>
  <c r="F994" i="7" s="1"/>
  <c r="F995" i="7" s="1"/>
  <c r="F996" i="7" s="1"/>
  <c r="F997" i="7" s="1"/>
  <c r="F998" i="7" s="1"/>
  <c r="F999" i="7" s="1"/>
  <c r="F1000" i="7" s="1"/>
  <c r="F1001" i="7" s="1"/>
  <c r="F1002" i="7" s="1"/>
  <c r="F1003" i="7" s="1"/>
  <c r="F1004" i="7" s="1"/>
  <c r="F1005" i="7" s="1"/>
  <c r="F1006" i="7" s="1"/>
  <c r="F1007" i="7" s="1"/>
  <c r="F1008" i="7" s="1"/>
  <c r="F1009" i="7" s="1"/>
  <c r="F1010" i="7" s="1"/>
  <c r="F1011" i="7" s="1"/>
  <c r="F1012" i="7" s="1"/>
  <c r="F1013" i="7" s="1"/>
  <c r="F1014" i="7" s="1"/>
  <c r="F1015" i="7" s="1"/>
  <c r="F1016" i="7" s="1"/>
  <c r="F1017" i="7" s="1"/>
  <c r="F1018" i="7" s="1"/>
  <c r="F1019" i="7" s="1"/>
  <c r="F1020" i="7" s="1"/>
  <c r="F1021" i="7" s="1"/>
  <c r="F1022" i="7" s="1"/>
  <c r="F1023" i="7" s="1"/>
  <c r="F1024" i="7" s="1"/>
  <c r="F1025" i="7" s="1"/>
  <c r="F1026" i="7" s="1"/>
  <c r="F1027" i="7" s="1"/>
  <c r="F1028" i="7" s="1"/>
  <c r="F1029" i="7" s="1"/>
  <c r="F1030" i="7" s="1"/>
  <c r="F1031" i="7" s="1"/>
  <c r="F1032" i="7" s="1"/>
  <c r="F1033" i="7" s="1"/>
  <c r="F1034" i="7" s="1"/>
  <c r="F1035" i="7" s="1"/>
  <c r="F1036" i="7" s="1"/>
  <c r="F1037" i="7" s="1"/>
  <c r="F1038" i="7" s="1"/>
  <c r="F1039" i="7" s="1"/>
  <c r="F1040" i="7" s="1"/>
  <c r="F1041" i="7" s="1"/>
  <c r="F1042" i="7" s="1"/>
  <c r="F1043" i="7" s="1"/>
  <c r="F1044" i="7" s="1"/>
  <c r="F1045" i="7" s="1"/>
  <c r="F1046" i="7" s="1"/>
  <c r="F1047" i="7" s="1"/>
  <c r="F1048" i="7" s="1"/>
  <c r="F1049" i="7" s="1"/>
  <c r="F1050" i="7" s="1"/>
  <c r="F1051" i="7" s="1"/>
  <c r="F1052" i="7" s="1"/>
  <c r="F1053" i="7" s="1"/>
  <c r="F1054" i="7" s="1"/>
  <c r="F1055" i="7" s="1"/>
  <c r="F1056" i="7" s="1"/>
  <c r="F1057" i="7" s="1"/>
  <c r="F1058" i="7" s="1"/>
  <c r="F1059" i="7" s="1"/>
  <c r="F1060" i="7" s="1"/>
  <c r="F1061" i="7" s="1"/>
  <c r="F1062" i="7" s="1"/>
  <c r="F1063" i="7" s="1"/>
  <c r="F1064" i="7" s="1"/>
  <c r="F1065" i="7" s="1"/>
  <c r="F1066" i="7" s="1"/>
  <c r="F1067" i="7" s="1"/>
  <c r="F1068" i="7" s="1"/>
  <c r="F1069" i="7" s="1"/>
  <c r="F1070" i="7" s="1"/>
  <c r="F1071" i="7" s="1"/>
  <c r="F1072" i="7" s="1"/>
  <c r="F1073" i="7" s="1"/>
  <c r="F1074" i="7" s="1"/>
  <c r="F1075" i="7" s="1"/>
  <c r="F1076" i="7" s="1"/>
  <c r="F1077" i="7" s="1"/>
  <c r="F1078" i="7" s="1"/>
  <c r="F1079" i="7" s="1"/>
  <c r="F1080" i="7" s="1"/>
  <c r="F1081" i="7" s="1"/>
  <c r="F1082" i="7" s="1"/>
  <c r="F1083" i="7" s="1"/>
  <c r="F1084" i="7" s="1"/>
  <c r="F1085" i="7" s="1"/>
  <c r="F1086" i="7" s="1"/>
  <c r="F1087" i="7" s="1"/>
  <c r="F1088" i="7" s="1"/>
  <c r="F1089" i="7" s="1"/>
  <c r="F1090" i="7" s="1"/>
  <c r="F1091" i="7" s="1"/>
  <c r="F1092" i="7" s="1"/>
  <c r="F1093" i="7" s="1"/>
  <c r="F1094" i="7" s="1"/>
  <c r="F1095" i="7" s="1"/>
  <c r="F1096" i="7" s="1"/>
  <c r="F1097" i="7" s="1"/>
  <c r="F1098" i="7" s="1"/>
  <c r="F1099" i="7" s="1"/>
  <c r="F1100" i="7" s="1"/>
  <c r="F1101" i="7" s="1"/>
  <c r="F1102" i="7" s="1"/>
  <c r="F1103" i="7" s="1"/>
  <c r="F1104" i="7" s="1"/>
  <c r="F1105" i="7" s="1"/>
  <c r="F1106" i="7" s="1"/>
  <c r="F1107" i="7" s="1"/>
  <c r="F1108" i="7" s="1"/>
  <c r="F1109" i="7" s="1"/>
  <c r="F1110" i="7" s="1"/>
  <c r="F1111" i="7" s="1"/>
  <c r="F1112" i="7" s="1"/>
  <c r="F1113" i="7" s="1"/>
  <c r="F1114" i="7" s="1"/>
  <c r="F1115" i="7" s="1"/>
  <c r="F1116" i="7" s="1"/>
  <c r="F1117" i="7" s="1"/>
  <c r="F1118" i="7" s="1"/>
  <c r="F1119" i="7" s="1"/>
  <c r="F1120" i="7" s="1"/>
  <c r="F1121" i="7" s="1"/>
  <c r="F1122" i="7" s="1"/>
  <c r="F1123" i="7" s="1"/>
  <c r="F1124" i="7" s="1"/>
  <c r="F1125" i="7" s="1"/>
  <c r="F1126" i="7" s="1"/>
  <c r="F1127" i="7" s="1"/>
  <c r="F1128" i="7" s="1"/>
  <c r="F1129" i="7" s="1"/>
  <c r="F1130" i="7" s="1"/>
  <c r="F1131" i="7" s="1"/>
  <c r="F1132" i="7" s="1"/>
  <c r="F1133" i="7" s="1"/>
  <c r="F1134" i="7" s="1"/>
  <c r="F1135" i="7" s="1"/>
  <c r="F1136" i="7" s="1"/>
  <c r="F1137" i="7" s="1"/>
  <c r="F1138" i="7" s="1"/>
  <c r="F1139" i="7" s="1"/>
  <c r="F1140" i="7" s="1"/>
  <c r="F1141" i="7" s="1"/>
  <c r="F1142" i="7" s="1"/>
  <c r="F1143" i="7" s="1"/>
  <c r="F1144" i="7" s="1"/>
  <c r="F1145" i="7" s="1"/>
  <c r="F1146" i="7" s="1"/>
  <c r="F1147" i="7" s="1"/>
  <c r="F1148" i="7" s="1"/>
  <c r="F1149" i="7" s="1"/>
  <c r="F1150" i="7" s="1"/>
  <c r="F1151" i="7" s="1"/>
  <c r="F1152" i="7" s="1"/>
  <c r="F1153" i="7" s="1"/>
  <c r="F1154" i="7" s="1"/>
  <c r="F1155" i="7" s="1"/>
  <c r="F1156" i="7" s="1"/>
  <c r="F1157" i="7" s="1"/>
  <c r="F1158" i="7" s="1"/>
  <c r="F1159" i="7" s="1"/>
  <c r="F1160" i="7" s="1"/>
  <c r="F1161" i="7" s="1"/>
  <c r="F1162" i="7" s="1"/>
  <c r="F1163" i="7" s="1"/>
  <c r="F1164" i="7" s="1"/>
  <c r="F1165" i="7" s="1"/>
  <c r="F1166" i="7" s="1"/>
  <c r="F1167" i="7" s="1"/>
  <c r="F1168" i="7" s="1"/>
  <c r="F1169" i="7" s="1"/>
  <c r="F1170" i="7" s="1"/>
  <c r="F1171" i="7" s="1"/>
  <c r="F1172" i="7" s="1"/>
  <c r="F1173" i="7" s="1"/>
  <c r="F1174" i="7" s="1"/>
  <c r="F1175" i="7" s="1"/>
  <c r="F1176" i="7" s="1"/>
  <c r="F1177" i="7" s="1"/>
  <c r="F1178" i="7" s="1"/>
  <c r="F1179" i="7" s="1"/>
  <c r="F1180" i="7" s="1"/>
  <c r="F1181" i="7" s="1"/>
  <c r="F1182" i="7" s="1"/>
  <c r="F1183" i="7" s="1"/>
  <c r="F1184" i="7" s="1"/>
  <c r="F1185" i="7" s="1"/>
  <c r="F1186" i="7" s="1"/>
  <c r="F1187" i="7" s="1"/>
  <c r="F1188" i="7" s="1"/>
  <c r="F1189" i="7" s="1"/>
  <c r="F1190" i="7" s="1"/>
  <c r="F1191" i="7" s="1"/>
  <c r="F1192" i="7" s="1"/>
  <c r="F1193" i="7" s="1"/>
  <c r="F1194" i="7" s="1"/>
  <c r="F1195" i="7" s="1"/>
  <c r="F1196" i="7" s="1"/>
  <c r="F1197" i="7" s="1"/>
  <c r="F1198" i="7" s="1"/>
  <c r="F1199" i="7" s="1"/>
  <c r="F1200" i="7" s="1"/>
  <c r="F1201" i="7" s="1"/>
  <c r="F1202" i="7" s="1"/>
  <c r="F1203" i="7" s="1"/>
  <c r="F1204" i="7" s="1"/>
  <c r="F1205" i="7" s="1"/>
  <c r="F1206" i="7" s="1"/>
  <c r="F1207" i="7" s="1"/>
  <c r="F1208" i="7" s="1"/>
  <c r="F1209" i="7" s="1"/>
  <c r="F1210" i="7" s="1"/>
  <c r="F1211" i="7" s="1"/>
  <c r="F1212" i="7" s="1"/>
  <c r="F1213" i="7" s="1"/>
  <c r="F1214" i="7" s="1"/>
  <c r="F1215" i="7" s="1"/>
  <c r="F1216" i="7" s="1"/>
  <c r="F1217" i="7" s="1"/>
  <c r="F1218" i="7" s="1"/>
  <c r="F1219" i="7" s="1"/>
  <c r="F1220" i="7" s="1"/>
  <c r="F1221" i="7" s="1"/>
  <c r="F1222" i="7" s="1"/>
  <c r="F1223" i="7" s="1"/>
  <c r="F1224" i="7" s="1"/>
  <c r="F1225" i="7" s="1"/>
  <c r="F1226" i="7" s="1"/>
  <c r="F1227" i="7" s="1"/>
  <c r="F1228" i="7" s="1"/>
  <c r="F1229" i="7" s="1"/>
  <c r="F1230" i="7" s="1"/>
  <c r="F1231" i="7" s="1"/>
  <c r="F1232" i="7" s="1"/>
  <c r="F1233" i="7" s="1"/>
  <c r="F1234" i="7" s="1"/>
  <c r="F1235" i="7" s="1"/>
  <c r="F1236" i="7" s="1"/>
  <c r="F1237" i="7" s="1"/>
  <c r="F1238" i="7" s="1"/>
  <c r="F1239" i="7" s="1"/>
  <c r="F1240" i="7" s="1"/>
  <c r="F1241" i="7" s="1"/>
  <c r="F1242" i="7" s="1"/>
  <c r="F1243" i="7" s="1"/>
  <c r="F1244" i="7" s="1"/>
  <c r="F1245" i="7" s="1"/>
  <c r="F1246" i="7" s="1"/>
  <c r="F1247" i="7" s="1"/>
  <c r="F1248" i="7" s="1"/>
  <c r="F1249" i="7" s="1"/>
  <c r="F1250" i="7" s="1"/>
  <c r="F1251" i="7" s="1"/>
  <c r="F1252" i="7" s="1"/>
  <c r="F1253" i="7" s="1"/>
  <c r="F1254" i="7" s="1"/>
  <c r="F1255" i="7" s="1"/>
  <c r="F1256" i="7" s="1"/>
  <c r="F1257" i="7" s="1"/>
  <c r="F1258" i="7" s="1"/>
  <c r="F1259" i="7" s="1"/>
  <c r="F1260" i="7" s="1"/>
  <c r="F1261" i="7" s="1"/>
  <c r="F1262" i="7" s="1"/>
  <c r="F1263" i="7" s="1"/>
  <c r="F1264" i="7" s="1"/>
  <c r="F1265" i="7" s="1"/>
  <c r="F1266" i="7" s="1"/>
  <c r="F1267" i="7" s="1"/>
  <c r="F1268" i="7" s="1"/>
  <c r="F1269" i="7" s="1"/>
  <c r="F1270" i="7" s="1"/>
  <c r="F1271" i="7" s="1"/>
  <c r="F1272" i="7" s="1"/>
  <c r="F1273" i="7" s="1"/>
  <c r="F1274" i="7" s="1"/>
  <c r="F1275" i="7" s="1"/>
  <c r="F1276" i="7" s="1"/>
  <c r="F1277" i="7" s="1"/>
  <c r="F1278" i="7" s="1"/>
  <c r="F1279" i="7" s="1"/>
  <c r="F1280" i="7" s="1"/>
  <c r="F1281" i="7" s="1"/>
  <c r="F1282" i="7" s="1"/>
  <c r="F1283" i="7" s="1"/>
  <c r="F1284" i="7" s="1"/>
  <c r="F1285" i="7" s="1"/>
  <c r="F1286" i="7" s="1"/>
  <c r="F1287" i="7" s="1"/>
  <c r="F1288" i="7" s="1"/>
  <c r="F1289" i="7" s="1"/>
  <c r="F1290" i="7" s="1"/>
  <c r="F1291" i="7" s="1"/>
  <c r="F1292" i="7" s="1"/>
  <c r="F1293" i="7" s="1"/>
  <c r="F1294" i="7" s="1"/>
  <c r="F1295" i="7" s="1"/>
  <c r="F1296" i="7" s="1"/>
  <c r="F1297" i="7" s="1"/>
  <c r="F1298" i="7" s="1"/>
  <c r="F1299" i="7" s="1"/>
  <c r="F1300" i="7" s="1"/>
  <c r="F1301" i="7" s="1"/>
  <c r="F1302" i="7" s="1"/>
  <c r="F1303" i="7" s="1"/>
  <c r="F1304" i="7" s="1"/>
  <c r="F1305" i="7" s="1"/>
  <c r="F1306" i="7" s="1"/>
  <c r="F1307" i="7" s="1"/>
  <c r="F1308" i="7" s="1"/>
  <c r="F1309" i="7" s="1"/>
  <c r="F1310" i="7" s="1"/>
  <c r="F1311" i="7" s="1"/>
  <c r="F1312" i="7" s="1"/>
  <c r="F1313" i="7" s="1"/>
  <c r="F1314" i="7" s="1"/>
  <c r="F1315" i="7" s="1"/>
  <c r="F1316" i="7" s="1"/>
  <c r="F1317" i="7" s="1"/>
  <c r="F1318" i="7" s="1"/>
  <c r="F1319" i="7" s="1"/>
  <c r="F1320" i="7" s="1"/>
  <c r="F1321" i="7" s="1"/>
  <c r="F1322" i="7" s="1"/>
  <c r="F1323" i="7" s="1"/>
  <c r="F1324" i="7" s="1"/>
  <c r="F1325" i="7" s="1"/>
  <c r="F1326" i="7" s="1"/>
  <c r="F1327" i="7" s="1"/>
  <c r="F1328" i="7" s="1"/>
  <c r="F1329" i="7" s="1"/>
  <c r="F1330" i="7" s="1"/>
  <c r="F1331" i="7" s="1"/>
  <c r="F1332" i="7" s="1"/>
  <c r="F1333" i="7" s="1"/>
  <c r="F1334" i="7" s="1"/>
  <c r="F1335" i="7" s="1"/>
  <c r="F1336" i="7" s="1"/>
  <c r="F1337" i="7" s="1"/>
  <c r="F1338" i="7" s="1"/>
  <c r="F1339" i="7" s="1"/>
  <c r="F1340" i="7" s="1"/>
  <c r="F1341" i="7" s="1"/>
  <c r="F1342" i="7" s="1"/>
  <c r="F1343" i="7" s="1"/>
  <c r="F1344" i="7" s="1"/>
  <c r="F1345" i="7" s="1"/>
  <c r="F1346" i="7" s="1"/>
  <c r="F1347" i="7" s="1"/>
  <c r="F1348" i="7" s="1"/>
  <c r="F1349" i="7" s="1"/>
  <c r="F1350" i="7" s="1"/>
  <c r="F1351" i="7" s="1"/>
  <c r="F1352" i="7" s="1"/>
  <c r="F1353" i="7" s="1"/>
  <c r="F1354" i="7" s="1"/>
  <c r="F1355" i="7" s="1"/>
  <c r="F1356" i="7" s="1"/>
  <c r="F1357" i="7" s="1"/>
  <c r="F1358" i="7" s="1"/>
  <c r="F1359" i="7" s="1"/>
  <c r="F1360" i="7" s="1"/>
  <c r="F1361" i="7" s="1"/>
  <c r="F1362" i="7" s="1"/>
  <c r="F1363" i="7" s="1"/>
  <c r="F1364" i="7" s="1"/>
  <c r="F1365" i="7" s="1"/>
  <c r="F1366" i="7" s="1"/>
  <c r="F1367" i="7" s="1"/>
  <c r="F1368" i="7" s="1"/>
  <c r="F1369" i="7" s="1"/>
  <c r="F1370" i="7" s="1"/>
  <c r="F1371" i="7" s="1"/>
  <c r="F1372" i="7" s="1"/>
  <c r="F1373" i="7" s="1"/>
  <c r="F1374" i="7" s="1"/>
  <c r="F1375" i="7" s="1"/>
  <c r="F1376" i="7" s="1"/>
  <c r="F1377" i="7" s="1"/>
  <c r="F1378" i="7" s="1"/>
  <c r="F1379" i="7" s="1"/>
  <c r="F1380" i="7" s="1"/>
  <c r="F1381" i="7" s="1"/>
  <c r="F1382" i="7" s="1"/>
  <c r="F1383" i="7" s="1"/>
  <c r="F1384" i="7" s="1"/>
  <c r="F1385" i="7" s="1"/>
  <c r="F1386" i="7" s="1"/>
  <c r="F1387" i="7" s="1"/>
  <c r="F1388" i="7" s="1"/>
  <c r="F1389" i="7" s="1"/>
  <c r="F1390" i="7" s="1"/>
  <c r="F1391" i="7" s="1"/>
  <c r="F1392" i="7" s="1"/>
  <c r="F1393" i="7" s="1"/>
  <c r="F1394" i="7" s="1"/>
  <c r="F1395" i="7" s="1"/>
  <c r="F1396" i="7" s="1"/>
  <c r="F1397" i="7" s="1"/>
  <c r="F1398" i="7" s="1"/>
  <c r="F1399" i="7" s="1"/>
  <c r="F1400" i="7" s="1"/>
  <c r="F1401" i="7" s="1"/>
  <c r="F1402" i="7" s="1"/>
  <c r="F1403" i="7" s="1"/>
  <c r="F1404" i="7" s="1"/>
  <c r="F1405" i="7" s="1"/>
  <c r="F1406" i="7" s="1"/>
  <c r="F1407" i="7" s="1"/>
  <c r="F1408" i="7" s="1"/>
  <c r="F1409" i="7" s="1"/>
  <c r="F1410" i="7" s="1"/>
  <c r="F1411" i="7" s="1"/>
  <c r="F1412" i="7" s="1"/>
  <c r="F1413" i="7" s="1"/>
  <c r="F1414" i="7" s="1"/>
  <c r="F1415" i="7" s="1"/>
  <c r="F1416" i="7" s="1"/>
  <c r="F1417" i="7" s="1"/>
  <c r="F1418" i="7" s="1"/>
  <c r="F1419" i="7" s="1"/>
  <c r="F1420" i="7" s="1"/>
  <c r="F1421" i="7" s="1"/>
  <c r="F1422" i="7" s="1"/>
  <c r="F1423" i="7" s="1"/>
  <c r="F1424" i="7" s="1"/>
  <c r="F1425" i="7" s="1"/>
  <c r="F1426" i="7" s="1"/>
  <c r="F1427" i="7" s="1"/>
  <c r="F1428" i="7" s="1"/>
  <c r="F1429" i="7" s="1"/>
  <c r="F1430" i="7" s="1"/>
  <c r="F1431" i="7" s="1"/>
  <c r="F1432" i="7" s="1"/>
  <c r="F1433" i="7" s="1"/>
  <c r="F1434" i="7" s="1"/>
  <c r="F1435" i="7" s="1"/>
  <c r="F1436" i="7" s="1"/>
  <c r="F1437" i="7" s="1"/>
  <c r="F1438" i="7" s="1"/>
  <c r="F1439" i="7" s="1"/>
  <c r="F1440" i="7" s="1"/>
  <c r="F1441" i="7" s="1"/>
  <c r="F1442" i="7" s="1"/>
  <c r="F1443" i="7" s="1"/>
  <c r="F1444" i="7" s="1"/>
  <c r="F1445" i="7" s="1"/>
  <c r="F1446" i="7" s="1"/>
  <c r="F1447" i="7" s="1"/>
  <c r="F1448" i="7" s="1"/>
  <c r="F1449" i="7" s="1"/>
  <c r="F1450" i="7" s="1"/>
  <c r="F1451" i="7" s="1"/>
  <c r="F1452" i="7" s="1"/>
  <c r="F1453" i="7" s="1"/>
  <c r="F1454" i="7" s="1"/>
  <c r="F1455" i="7" s="1"/>
  <c r="F1456" i="7" s="1"/>
  <c r="F1457" i="7" s="1"/>
  <c r="F1458" i="7" s="1"/>
  <c r="F1459" i="7" s="1"/>
  <c r="F1460" i="7" s="1"/>
  <c r="F1461" i="7" s="1"/>
  <c r="F1462" i="7" s="1"/>
  <c r="F1463" i="7" s="1"/>
  <c r="F1464" i="7" s="1"/>
  <c r="F1465" i="7" s="1"/>
  <c r="F1466" i="7" s="1"/>
  <c r="F1467" i="7" s="1"/>
  <c r="F1468" i="7" s="1"/>
  <c r="F1469" i="7" s="1"/>
  <c r="F1470" i="7" s="1"/>
  <c r="F1471" i="7" s="1"/>
  <c r="F1472" i="7" s="1"/>
  <c r="F1473" i="7" s="1"/>
  <c r="F1474" i="7" s="1"/>
  <c r="F1475" i="7" s="1"/>
  <c r="F1476" i="7" s="1"/>
  <c r="F1477" i="7" s="1"/>
  <c r="F1478" i="7" s="1"/>
  <c r="F1479" i="7" s="1"/>
  <c r="F1480" i="7" s="1"/>
  <c r="F1481" i="7" s="1"/>
  <c r="F1482" i="7" s="1"/>
  <c r="F1483" i="7" s="1"/>
  <c r="F1484" i="7" s="1"/>
  <c r="F1485" i="7" s="1"/>
  <c r="F1486" i="7" s="1"/>
  <c r="F1487" i="7" s="1"/>
  <c r="F1488" i="7" s="1"/>
  <c r="F1489" i="7" s="1"/>
  <c r="F1490" i="7" s="1"/>
  <c r="F1491" i="7" s="1"/>
  <c r="F1492" i="7" s="1"/>
  <c r="F1493" i="7" s="1"/>
  <c r="F1494" i="7" s="1"/>
  <c r="F1495" i="7" s="1"/>
  <c r="F1496" i="7" s="1"/>
  <c r="F1497" i="7" s="1"/>
  <c r="F1498" i="7" s="1"/>
  <c r="F1499" i="7" s="1"/>
  <c r="F1500" i="7" s="1"/>
  <c r="F1501" i="7" s="1"/>
  <c r="F1502" i="7" s="1"/>
  <c r="F1503" i="7" s="1"/>
  <c r="F1504" i="7" s="1"/>
  <c r="F1505" i="7" s="1"/>
  <c r="F1506" i="7" s="1"/>
  <c r="F1507" i="7" s="1"/>
  <c r="F1508" i="7" s="1"/>
  <c r="F1509" i="7" s="1"/>
  <c r="F1510" i="7" s="1"/>
  <c r="F1511" i="7" s="1"/>
  <c r="F1512" i="7" s="1"/>
  <c r="F1513" i="7" s="1"/>
  <c r="F1514" i="7" s="1"/>
  <c r="F1515" i="7" s="1"/>
  <c r="F1516" i="7" s="1"/>
  <c r="F1517" i="7" s="1"/>
  <c r="F1518" i="7" s="1"/>
  <c r="F1519" i="7" s="1"/>
  <c r="F1520" i="7" s="1"/>
  <c r="F1521" i="7" s="1"/>
  <c r="F1522" i="7" s="1"/>
  <c r="F1523" i="7" s="1"/>
  <c r="F1524" i="7" s="1"/>
  <c r="F1525" i="7" s="1"/>
  <c r="F1526" i="7" s="1"/>
  <c r="F1527" i="7" s="1"/>
  <c r="F1528" i="7" s="1"/>
  <c r="F1529" i="7" s="1"/>
  <c r="F1530" i="7" s="1"/>
  <c r="F1531" i="7" s="1"/>
  <c r="F1532" i="7" s="1"/>
  <c r="F1533" i="7" s="1"/>
  <c r="F1534" i="7" s="1"/>
  <c r="F1535" i="7" s="1"/>
  <c r="F1536" i="7" s="1"/>
  <c r="F1537" i="7" s="1"/>
  <c r="F1538" i="7" s="1"/>
  <c r="F1539" i="7" s="1"/>
  <c r="F1540" i="7" s="1"/>
  <c r="F1541" i="7" s="1"/>
  <c r="F1542" i="7" s="1"/>
  <c r="F1543" i="7" s="1"/>
  <c r="F1544" i="7" s="1"/>
  <c r="F1545" i="7" s="1"/>
  <c r="F1546" i="7" s="1"/>
  <c r="F1547" i="7" s="1"/>
  <c r="F1548" i="7" s="1"/>
  <c r="F1549" i="7" s="1"/>
  <c r="F1550" i="7" s="1"/>
  <c r="F1551" i="7" s="1"/>
  <c r="F1552" i="7" s="1"/>
  <c r="F1553" i="7" s="1"/>
  <c r="F1554" i="7" s="1"/>
  <c r="F1555" i="7" s="1"/>
  <c r="F1556" i="7" s="1"/>
  <c r="F1557" i="7" s="1"/>
  <c r="F1558" i="7" s="1"/>
  <c r="F1559" i="7" s="1"/>
  <c r="F1560" i="7" s="1"/>
  <c r="F1561" i="7" s="1"/>
  <c r="F1562" i="7" s="1"/>
  <c r="F1563" i="7" s="1"/>
  <c r="F1564" i="7" s="1"/>
  <c r="F1565" i="7" s="1"/>
  <c r="F1566" i="7" s="1"/>
  <c r="F1567" i="7" s="1"/>
  <c r="F1568" i="7" s="1"/>
  <c r="F1569" i="7" s="1"/>
  <c r="F1570" i="7" s="1"/>
  <c r="F1571" i="7" s="1"/>
  <c r="F1572" i="7" s="1"/>
  <c r="F1573" i="7" s="1"/>
  <c r="F1574" i="7" s="1"/>
  <c r="F1575" i="7" s="1"/>
  <c r="F1576" i="7" s="1"/>
  <c r="F1577" i="7" s="1"/>
  <c r="F1578" i="7" s="1"/>
  <c r="F1579" i="7" s="1"/>
  <c r="F1580" i="7" s="1"/>
  <c r="F1581" i="7" s="1"/>
  <c r="F1582" i="7" s="1"/>
  <c r="F1583" i="7" s="1"/>
  <c r="F1584" i="7" s="1"/>
  <c r="F1585" i="7" s="1"/>
  <c r="F1586" i="7" s="1"/>
  <c r="F1587" i="7" s="1"/>
  <c r="F1588" i="7" s="1"/>
  <c r="F1589" i="7" s="1"/>
  <c r="F1590" i="7" s="1"/>
  <c r="F1591" i="7" s="1"/>
  <c r="F1592" i="7" s="1"/>
  <c r="F1593" i="7" s="1"/>
  <c r="F1594" i="7" s="1"/>
  <c r="F1595" i="7" s="1"/>
  <c r="F1596" i="7" s="1"/>
  <c r="F1597" i="7" s="1"/>
  <c r="F1598" i="7" s="1"/>
  <c r="F1599" i="7" s="1"/>
  <c r="F1600" i="7" s="1"/>
  <c r="F1601" i="7" s="1"/>
  <c r="F1602" i="7" s="1"/>
  <c r="F1603" i="7" s="1"/>
  <c r="F1604" i="7" s="1"/>
  <c r="F1605" i="7" s="1"/>
  <c r="F1606" i="7" s="1"/>
  <c r="F1607" i="7" s="1"/>
  <c r="F1608" i="7" s="1"/>
  <c r="F1609" i="7" s="1"/>
  <c r="F1610" i="7" s="1"/>
  <c r="F1611" i="7" s="1"/>
  <c r="F1612" i="7" s="1"/>
  <c r="F1613" i="7" s="1"/>
  <c r="F1614" i="7" s="1"/>
  <c r="F1615" i="7" s="1"/>
  <c r="F1616" i="7" s="1"/>
  <c r="F1617" i="7" s="1"/>
  <c r="F1618" i="7" s="1"/>
  <c r="F1619" i="7" s="1"/>
  <c r="F1620" i="7" s="1"/>
  <c r="F1621" i="7" s="1"/>
  <c r="F1622" i="7" s="1"/>
  <c r="F1623" i="7" s="1"/>
  <c r="F1624" i="7" s="1"/>
  <c r="F1625" i="7" s="1"/>
  <c r="F1626" i="7" s="1"/>
  <c r="F1627" i="7" s="1"/>
  <c r="F1628" i="7" s="1"/>
  <c r="F1629" i="7" s="1"/>
  <c r="F1630" i="7" s="1"/>
  <c r="F1631" i="7" s="1"/>
  <c r="F1632" i="7" s="1"/>
  <c r="F1633" i="7" s="1"/>
  <c r="F1634" i="7" s="1"/>
  <c r="F1635" i="7" s="1"/>
  <c r="F1636" i="7" s="1"/>
  <c r="F1637" i="7" s="1"/>
  <c r="F1638" i="7" s="1"/>
  <c r="F1639" i="7" s="1"/>
  <c r="F1640" i="7" s="1"/>
  <c r="F1641" i="7" s="1"/>
  <c r="F1642" i="7" s="1"/>
  <c r="F1643" i="7" s="1"/>
  <c r="F1644" i="7" s="1"/>
  <c r="F1645" i="7" s="1"/>
  <c r="F1646" i="7" s="1"/>
  <c r="F1647" i="7" s="1"/>
  <c r="F1648" i="7" s="1"/>
  <c r="F1649" i="7" s="1"/>
  <c r="F1650" i="7" s="1"/>
  <c r="F1651" i="7" s="1"/>
  <c r="F1652" i="7" s="1"/>
  <c r="F1653" i="7" s="1"/>
  <c r="F1654" i="7" s="1"/>
  <c r="F1655" i="7" s="1"/>
  <c r="F1656" i="7" s="1"/>
  <c r="F1657" i="7" s="1"/>
  <c r="F1658" i="7" s="1"/>
  <c r="F1659" i="7" s="1"/>
  <c r="F1660" i="7" s="1"/>
  <c r="F1661" i="7" s="1"/>
  <c r="F1662" i="7" s="1"/>
  <c r="F1663" i="7" s="1"/>
  <c r="F1664" i="7" s="1"/>
  <c r="F1665" i="7" s="1"/>
  <c r="F1666" i="7" s="1"/>
  <c r="F1667" i="7" s="1"/>
  <c r="F1668" i="7" s="1"/>
  <c r="F1669" i="7" s="1"/>
  <c r="F1670" i="7" s="1"/>
  <c r="F1671" i="7" s="1"/>
  <c r="F1672" i="7" s="1"/>
  <c r="F1673" i="7" s="1"/>
  <c r="F1674" i="7" s="1"/>
  <c r="F1675" i="7" s="1"/>
  <c r="F1676" i="7" s="1"/>
  <c r="F1677" i="7" s="1"/>
  <c r="F1678" i="7" s="1"/>
  <c r="F1679" i="7" s="1"/>
  <c r="F1680" i="7" s="1"/>
  <c r="F1681" i="7" s="1"/>
  <c r="F1682" i="7" s="1"/>
  <c r="F1683" i="7" s="1"/>
  <c r="F1684" i="7" s="1"/>
  <c r="F1685" i="7" s="1"/>
  <c r="F1686" i="7" s="1"/>
  <c r="F1687" i="7" s="1"/>
  <c r="F1688" i="7" s="1"/>
  <c r="F1689" i="7" s="1"/>
  <c r="F1690" i="7" s="1"/>
  <c r="F1691" i="7" s="1"/>
  <c r="F1692" i="7" s="1"/>
  <c r="F1693" i="7" s="1"/>
  <c r="F1694" i="7" s="1"/>
  <c r="F1695" i="7" s="1"/>
  <c r="F1696" i="7" s="1"/>
  <c r="F1697" i="7" s="1"/>
  <c r="F1698" i="7" s="1"/>
  <c r="F1699" i="7" s="1"/>
  <c r="F1700" i="7" s="1"/>
  <c r="F1701" i="7" s="1"/>
  <c r="F1702" i="7" s="1"/>
  <c r="F1703" i="7" s="1"/>
  <c r="F1704" i="7" s="1"/>
  <c r="F1705" i="7" s="1"/>
  <c r="F1706" i="7" s="1"/>
  <c r="F1707" i="7" s="1"/>
  <c r="F1708" i="7" s="1"/>
  <c r="F1709" i="7" s="1"/>
  <c r="F1710" i="7" s="1"/>
  <c r="F1711" i="7" s="1"/>
  <c r="F1712" i="7" s="1"/>
  <c r="F1713" i="7" s="1"/>
  <c r="F1714" i="7" s="1"/>
  <c r="F1715" i="7" s="1"/>
  <c r="F1716" i="7" s="1"/>
  <c r="F1717" i="7" s="1"/>
  <c r="F1718" i="7" s="1"/>
  <c r="F1719" i="7" s="1"/>
  <c r="F1720" i="7" s="1"/>
  <c r="F1721" i="7" s="1"/>
  <c r="F1722" i="7" s="1"/>
  <c r="F1723" i="7" s="1"/>
  <c r="F1724" i="7" s="1"/>
  <c r="F1725" i="7" s="1"/>
  <c r="F1726" i="7" s="1"/>
  <c r="F1727" i="7" s="1"/>
  <c r="F1728" i="7" s="1"/>
  <c r="F1729" i="7" s="1"/>
  <c r="F1730" i="7" s="1"/>
  <c r="F1731" i="7" s="1"/>
  <c r="F1732" i="7" s="1"/>
  <c r="F1733" i="7" s="1"/>
  <c r="F1734" i="7" s="1"/>
  <c r="F1735" i="7" s="1"/>
  <c r="F1736" i="7" s="1"/>
  <c r="F1737" i="7" s="1"/>
  <c r="F1738" i="7" s="1"/>
  <c r="F1739" i="7" s="1"/>
  <c r="F1740" i="7" s="1"/>
  <c r="F1741" i="7" s="1"/>
  <c r="F1742" i="7" s="1"/>
  <c r="F1743" i="7" s="1"/>
  <c r="F1744" i="7" s="1"/>
  <c r="F1745" i="7" s="1"/>
  <c r="F1746" i="7" s="1"/>
  <c r="F1747" i="7" s="1"/>
  <c r="F1748" i="7" s="1"/>
  <c r="F1749" i="7" s="1"/>
  <c r="F1750" i="7" s="1"/>
  <c r="F1751" i="7" s="1"/>
  <c r="F1752" i="7" s="1"/>
  <c r="F1753" i="7" s="1"/>
  <c r="F1754" i="7" s="1"/>
  <c r="F1755" i="7" s="1"/>
  <c r="F1756" i="7" s="1"/>
  <c r="F1757" i="7" s="1"/>
  <c r="F1758" i="7" s="1"/>
  <c r="F1759" i="7" s="1"/>
  <c r="F1760" i="7" s="1"/>
  <c r="F1761" i="7" s="1"/>
  <c r="F1762" i="7" s="1"/>
  <c r="F1763" i="7" s="1"/>
  <c r="F1764" i="7" s="1"/>
  <c r="F1765" i="7" s="1"/>
  <c r="F1766" i="7" s="1"/>
  <c r="F1767" i="7" s="1"/>
  <c r="F1768" i="7" s="1"/>
  <c r="F1769" i="7" s="1"/>
  <c r="F1770" i="7" s="1"/>
  <c r="F1771" i="7" s="1"/>
  <c r="F1772" i="7" s="1"/>
  <c r="F1773" i="7" s="1"/>
  <c r="F1774" i="7" s="1"/>
  <c r="F1775" i="7" s="1"/>
  <c r="F1776" i="7" s="1"/>
  <c r="F1777" i="7" s="1"/>
  <c r="F1778" i="7" s="1"/>
  <c r="F1779" i="7" s="1"/>
  <c r="F1780" i="7" s="1"/>
  <c r="F1781" i="7" s="1"/>
  <c r="F1782" i="7" s="1"/>
  <c r="F1783" i="7" s="1"/>
  <c r="F1784" i="7" s="1"/>
  <c r="F1785" i="7" s="1"/>
  <c r="F1786" i="7" s="1"/>
  <c r="F1787" i="7" s="1"/>
  <c r="F1788" i="7" s="1"/>
  <c r="F1789" i="7" s="1"/>
  <c r="F1790" i="7" s="1"/>
  <c r="F1791" i="7" s="1"/>
  <c r="F1792" i="7" s="1"/>
  <c r="F1793" i="7" s="1"/>
  <c r="F1794" i="7" s="1"/>
  <c r="F1795" i="7" s="1"/>
  <c r="F1796" i="7" s="1"/>
  <c r="F1797" i="7" s="1"/>
  <c r="F1798" i="7" s="1"/>
  <c r="F1799" i="7" s="1"/>
  <c r="F1800" i="7" s="1"/>
  <c r="F1801" i="7" s="1"/>
  <c r="F1802" i="7" s="1"/>
  <c r="F1803" i="7" s="1"/>
  <c r="F1804" i="7" s="1"/>
  <c r="F1805" i="7" s="1"/>
  <c r="F1806" i="7" s="1"/>
  <c r="F1807" i="7" s="1"/>
  <c r="F1808" i="7" s="1"/>
  <c r="F1809" i="7" s="1"/>
  <c r="F1810" i="7" s="1"/>
  <c r="F1811" i="7" s="1"/>
  <c r="F1812" i="7" s="1"/>
  <c r="F1813" i="7" s="1"/>
  <c r="F1814" i="7" s="1"/>
  <c r="F1815" i="7" s="1"/>
  <c r="F1816" i="7" s="1"/>
  <c r="F1817" i="7" s="1"/>
  <c r="F1818" i="7" s="1"/>
  <c r="F1819" i="7" s="1"/>
  <c r="F1820" i="7" s="1"/>
  <c r="F1821" i="7" s="1"/>
  <c r="F1822" i="7" s="1"/>
  <c r="F1823" i="7" s="1"/>
  <c r="F1824" i="7" s="1"/>
  <c r="F1825" i="7" s="1"/>
  <c r="F1826" i="7" s="1"/>
  <c r="F1827" i="7" s="1"/>
  <c r="F1828" i="7" s="1"/>
  <c r="F1829" i="7" s="1"/>
  <c r="F1830" i="7" s="1"/>
  <c r="F1831" i="7" s="1"/>
  <c r="F1832" i="7" s="1"/>
  <c r="F1833" i="7" s="1"/>
  <c r="F1834" i="7" s="1"/>
  <c r="F1835" i="7" s="1"/>
  <c r="F1836" i="7" s="1"/>
  <c r="F1837" i="7" s="1"/>
  <c r="F1838" i="7" s="1"/>
  <c r="F1839" i="7" s="1"/>
  <c r="F1840" i="7" s="1"/>
  <c r="F1841" i="7" s="1"/>
  <c r="F1842" i="7" s="1"/>
  <c r="F1843" i="7" s="1"/>
  <c r="F1844" i="7" s="1"/>
  <c r="F1845" i="7" s="1"/>
  <c r="F1846" i="7" s="1"/>
  <c r="F1847" i="7" s="1"/>
  <c r="F1848" i="7" s="1"/>
  <c r="F1849" i="7" s="1"/>
  <c r="F1850" i="7" s="1"/>
  <c r="F1851" i="7" s="1"/>
  <c r="F1852" i="7" s="1"/>
  <c r="F1853" i="7" s="1"/>
  <c r="F1854" i="7" s="1"/>
  <c r="F1855" i="7" s="1"/>
  <c r="F1856" i="7" s="1"/>
  <c r="F1857" i="7" s="1"/>
  <c r="F1858" i="7" s="1"/>
  <c r="F1859" i="7" s="1"/>
  <c r="F1860" i="7" s="1"/>
  <c r="F1861" i="7" s="1"/>
  <c r="F1862" i="7" s="1"/>
  <c r="F1863" i="7" s="1"/>
  <c r="F1864" i="7" s="1"/>
  <c r="F1865" i="7" s="1"/>
  <c r="F1866" i="7" s="1"/>
  <c r="F1867" i="7" s="1"/>
  <c r="F1868" i="7" s="1"/>
  <c r="F1869" i="7" s="1"/>
  <c r="F1870" i="7" s="1"/>
  <c r="F1871" i="7" s="1"/>
  <c r="F1872" i="7" s="1"/>
  <c r="F1873" i="7" s="1"/>
  <c r="F1874" i="7" s="1"/>
  <c r="F1875" i="7" s="1"/>
  <c r="F1876" i="7" s="1"/>
  <c r="F1877" i="7" s="1"/>
  <c r="F1878" i="7" s="1"/>
  <c r="F1879" i="7" s="1"/>
  <c r="F1880" i="7" s="1"/>
  <c r="F1881" i="7" s="1"/>
  <c r="F1882" i="7" s="1"/>
  <c r="F1883" i="7" s="1"/>
  <c r="F1884" i="7" s="1"/>
  <c r="F1885" i="7" s="1"/>
  <c r="F1886" i="7" s="1"/>
  <c r="F1887" i="7" s="1"/>
  <c r="F1888" i="7" s="1"/>
  <c r="F1889" i="7" s="1"/>
  <c r="F1890" i="7" s="1"/>
  <c r="F1891" i="7" s="1"/>
  <c r="F1892" i="7" s="1"/>
  <c r="F1893" i="7" s="1"/>
  <c r="F1894" i="7" s="1"/>
  <c r="F1895" i="7" s="1"/>
  <c r="F1896" i="7" s="1"/>
  <c r="F1897" i="7" s="1"/>
  <c r="F1898" i="7" s="1"/>
  <c r="F1899" i="7" s="1"/>
  <c r="F1900" i="7" s="1"/>
  <c r="F1901" i="7" s="1"/>
  <c r="F1902" i="7" s="1"/>
  <c r="F1903" i="7" s="1"/>
  <c r="F1904" i="7" s="1"/>
  <c r="F1905" i="7" s="1"/>
  <c r="F1906" i="7" s="1"/>
  <c r="F1907" i="7" s="1"/>
  <c r="F1908" i="7" s="1"/>
  <c r="F1909" i="7" s="1"/>
  <c r="F1910" i="7" s="1"/>
  <c r="F1911" i="7" s="1"/>
  <c r="F1912" i="7" s="1"/>
  <c r="F1913" i="7" s="1"/>
  <c r="F1914" i="7" s="1"/>
  <c r="F1915" i="7" s="1"/>
  <c r="F1916" i="7" s="1"/>
  <c r="F1917" i="7" s="1"/>
  <c r="F1918" i="7" s="1"/>
  <c r="F1919" i="7" s="1"/>
  <c r="F1920" i="7" s="1"/>
  <c r="F1921" i="7" s="1"/>
  <c r="F1922" i="7" s="1"/>
  <c r="F1923" i="7" s="1"/>
  <c r="F1924" i="7" s="1"/>
  <c r="F1925" i="7" s="1"/>
  <c r="F1926" i="7" s="1"/>
  <c r="F1927" i="7" s="1"/>
  <c r="F1928" i="7" s="1"/>
  <c r="F1929" i="7" s="1"/>
  <c r="F1930" i="7" s="1"/>
  <c r="F1931" i="7" s="1"/>
  <c r="F1932" i="7" s="1"/>
  <c r="F1933" i="7" s="1"/>
  <c r="F1934" i="7" s="1"/>
  <c r="F1935" i="7" s="1"/>
  <c r="F1936" i="7" s="1"/>
  <c r="F1937" i="7" s="1"/>
  <c r="F1938" i="7" s="1"/>
  <c r="F1939" i="7" s="1"/>
  <c r="F1940" i="7" s="1"/>
  <c r="F1941" i="7" s="1"/>
  <c r="F1942" i="7" s="1"/>
  <c r="F1943" i="7" s="1"/>
  <c r="F1944" i="7" s="1"/>
  <c r="F1945" i="7" s="1"/>
  <c r="F1946" i="7" s="1"/>
  <c r="F1947" i="7" s="1"/>
  <c r="F1948" i="7" s="1"/>
  <c r="F1949" i="7" s="1"/>
  <c r="F1950" i="7" s="1"/>
  <c r="F1951" i="7" s="1"/>
  <c r="F1952" i="7" s="1"/>
  <c r="F1953" i="7" s="1"/>
  <c r="F1954" i="7" s="1"/>
  <c r="F1955" i="7" s="1"/>
  <c r="F1956" i="7" s="1"/>
  <c r="F1957" i="7" s="1"/>
  <c r="F1958" i="7" s="1"/>
  <c r="F1959" i="7" s="1"/>
  <c r="F1960" i="7" s="1"/>
  <c r="F1961" i="7" s="1"/>
  <c r="F1962" i="7" s="1"/>
  <c r="F1963" i="7" s="1"/>
  <c r="F1964" i="7" s="1"/>
  <c r="F1965" i="7" s="1"/>
  <c r="F1966" i="7" s="1"/>
  <c r="F1967" i="7" s="1"/>
  <c r="F1968" i="7" s="1"/>
  <c r="F1969" i="7" s="1"/>
  <c r="F1970" i="7" s="1"/>
  <c r="F1971" i="7" s="1"/>
  <c r="F1972" i="7" s="1"/>
  <c r="F1973" i="7" s="1"/>
  <c r="F1974" i="7" s="1"/>
  <c r="F1975" i="7" s="1"/>
  <c r="F1976" i="7" s="1"/>
  <c r="F1977" i="7" s="1"/>
  <c r="F1978" i="7" s="1"/>
  <c r="F1979" i="7" s="1"/>
  <c r="F1980" i="7" s="1"/>
  <c r="F1981" i="7" s="1"/>
  <c r="F1982" i="7" s="1"/>
  <c r="F1983" i="7" s="1"/>
  <c r="F1984" i="7" s="1"/>
  <c r="F1985" i="7" s="1"/>
  <c r="F1986" i="7" s="1"/>
  <c r="F1987" i="7" s="1"/>
  <c r="F1988" i="7" s="1"/>
  <c r="F1989" i="7" s="1"/>
  <c r="F1990" i="7" s="1"/>
  <c r="F1991" i="7" s="1"/>
  <c r="F1992" i="7" s="1"/>
  <c r="F1993" i="7" s="1"/>
  <c r="F1994" i="7" s="1"/>
  <c r="F1995" i="7" s="1"/>
  <c r="F1996" i="7" s="1"/>
  <c r="F1997" i="7" s="1"/>
  <c r="F1998" i="7" s="1"/>
  <c r="F1999" i="7" s="1"/>
  <c r="F2000" i="7" s="1"/>
  <c r="F2001" i="7" s="1"/>
  <c r="F2002" i="7" s="1"/>
  <c r="F2003" i="7" s="1"/>
  <c r="F2004" i="7" s="1"/>
  <c r="F2005" i="7" s="1"/>
  <c r="F2006" i="7" s="1"/>
  <c r="F2007" i="7" s="1"/>
  <c r="F2008" i="7" s="1"/>
  <c r="F2009" i="7" s="1"/>
  <c r="F2010" i="7" s="1"/>
  <c r="F2011" i="7" s="1"/>
  <c r="F2012" i="7" s="1"/>
  <c r="F2013" i="7" s="1"/>
  <c r="F2014" i="7" s="1"/>
  <c r="F2015" i="7" s="1"/>
  <c r="F2016" i="7" s="1"/>
  <c r="F2017" i="7" s="1"/>
  <c r="F2018" i="7" s="1"/>
  <c r="F2019" i="7" s="1"/>
  <c r="F2020" i="7" s="1"/>
  <c r="F2021" i="7" s="1"/>
  <c r="F2022" i="7" s="1"/>
  <c r="F2023" i="7" s="1"/>
  <c r="F2024" i="7" s="1"/>
  <c r="F2025" i="7" s="1"/>
  <c r="F2026" i="7" s="1"/>
  <c r="F2027" i="7" s="1"/>
  <c r="F2028" i="7" s="1"/>
  <c r="F2029" i="7" s="1"/>
  <c r="F2030" i="7" s="1"/>
  <c r="F2031" i="7" s="1"/>
  <c r="F2032" i="7" s="1"/>
  <c r="F2033" i="7" s="1"/>
  <c r="F2034" i="7" s="1"/>
  <c r="F2035" i="7" s="1"/>
  <c r="F2036" i="7" s="1"/>
  <c r="F2037" i="7" s="1"/>
  <c r="F2038" i="7" s="1"/>
  <c r="F2039" i="7" s="1"/>
  <c r="F2040" i="7" s="1"/>
  <c r="F2041" i="7" s="1"/>
  <c r="F2042" i="7" s="1"/>
  <c r="F2043" i="7" s="1"/>
  <c r="F2044" i="7" s="1"/>
  <c r="F2045" i="7" s="1"/>
  <c r="F2046" i="7" s="1"/>
  <c r="F2047" i="7" s="1"/>
  <c r="F2048" i="7" s="1"/>
  <c r="F2049" i="7" s="1"/>
  <c r="F2050" i="7" s="1"/>
  <c r="F2051" i="7" s="1"/>
  <c r="F2052" i="7" s="1"/>
  <c r="F2053" i="7" s="1"/>
  <c r="F2054" i="7" s="1"/>
  <c r="F2055" i="7" s="1"/>
  <c r="F2056" i="7" s="1"/>
  <c r="F2057" i="7" s="1"/>
  <c r="F2058" i="7" s="1"/>
  <c r="F2059" i="7" s="1"/>
  <c r="F2060" i="7" s="1"/>
  <c r="F2061" i="7" s="1"/>
  <c r="F2062" i="7" s="1"/>
  <c r="F2063" i="7" s="1"/>
  <c r="F2064" i="7" s="1"/>
  <c r="F2065" i="7" s="1"/>
  <c r="F2066" i="7" s="1"/>
  <c r="F2067" i="7" s="1"/>
  <c r="F2068" i="7" s="1"/>
  <c r="F2069" i="7" s="1"/>
  <c r="F2070" i="7" s="1"/>
  <c r="F2071" i="7" s="1"/>
  <c r="F2072" i="7" s="1"/>
  <c r="F2073" i="7" s="1"/>
  <c r="F2074" i="7" s="1"/>
  <c r="F2075" i="7" s="1"/>
  <c r="F2076" i="7" s="1"/>
  <c r="F2077" i="7" s="1"/>
  <c r="F2078" i="7" s="1"/>
  <c r="F2079" i="7" s="1"/>
  <c r="F2080" i="7" s="1"/>
  <c r="F2081" i="7" s="1"/>
  <c r="F2082" i="7" s="1"/>
  <c r="F2083" i="7" s="1"/>
  <c r="F2084" i="7" s="1"/>
  <c r="F2085" i="7" s="1"/>
  <c r="F2086" i="7" s="1"/>
  <c r="F2087" i="7" s="1"/>
  <c r="F2088" i="7" s="1"/>
  <c r="F2089" i="7" s="1"/>
  <c r="F2090" i="7" s="1"/>
  <c r="F2091" i="7" s="1"/>
  <c r="F2092" i="7" s="1"/>
  <c r="F2093" i="7" s="1"/>
  <c r="F2094" i="7" s="1"/>
  <c r="F2095" i="7" s="1"/>
  <c r="F2096" i="7" s="1"/>
  <c r="F2097" i="7" s="1"/>
  <c r="F2098" i="7" s="1"/>
  <c r="F2099" i="7" s="1"/>
  <c r="F2100" i="7" s="1"/>
  <c r="F2101" i="7" s="1"/>
  <c r="F2102" i="7" s="1"/>
  <c r="F2103" i="7" s="1"/>
  <c r="F2104" i="7" s="1"/>
  <c r="F2105" i="7" s="1"/>
  <c r="F2106" i="7" s="1"/>
  <c r="F2107" i="7" s="1"/>
  <c r="F2108" i="7" s="1"/>
  <c r="F2109" i="7" s="1"/>
  <c r="F2110" i="7" s="1"/>
  <c r="F2111" i="7" s="1"/>
  <c r="F2112" i="7" s="1"/>
  <c r="F2113" i="7" s="1"/>
  <c r="F2114" i="7" s="1"/>
  <c r="F2115" i="7" s="1"/>
  <c r="F2116" i="7" s="1"/>
  <c r="F2117" i="7" s="1"/>
  <c r="F2118" i="7" s="1"/>
  <c r="F2119" i="7" s="1"/>
  <c r="F2120" i="7" s="1"/>
  <c r="F2121" i="7" s="1"/>
  <c r="F2122" i="7" s="1"/>
  <c r="F2123" i="7" s="1"/>
  <c r="F2124" i="7" s="1"/>
  <c r="F2125" i="7" s="1"/>
  <c r="F2126" i="7" s="1"/>
  <c r="F2127" i="7" s="1"/>
  <c r="F2128" i="7" s="1"/>
  <c r="F2129" i="7" s="1"/>
  <c r="F2130" i="7" s="1"/>
  <c r="F2131" i="7" s="1"/>
  <c r="F2132" i="7" s="1"/>
  <c r="F2133" i="7" s="1"/>
  <c r="F2134" i="7" s="1"/>
  <c r="F2135" i="7" s="1"/>
  <c r="F2136" i="7" s="1"/>
  <c r="F2137" i="7" s="1"/>
  <c r="F2138" i="7" s="1"/>
  <c r="F2139" i="7" s="1"/>
  <c r="F2140" i="7" s="1"/>
  <c r="F2141" i="7" s="1"/>
  <c r="F2142" i="7" s="1"/>
  <c r="F2143" i="7" s="1"/>
  <c r="F2144" i="7" s="1"/>
  <c r="F2145" i="7" s="1"/>
  <c r="F2146" i="7" s="1"/>
  <c r="F2147" i="7" s="1"/>
  <c r="F2148" i="7" s="1"/>
  <c r="F2149" i="7" s="1"/>
  <c r="F2150" i="7" s="1"/>
  <c r="F2151" i="7" s="1"/>
  <c r="F2152" i="7" s="1"/>
  <c r="F2153" i="7" s="1"/>
  <c r="F2154" i="7" s="1"/>
  <c r="F2155" i="7" s="1"/>
  <c r="F2156" i="7" s="1"/>
  <c r="F2157" i="7" s="1"/>
  <c r="F2158" i="7" s="1"/>
  <c r="F2159" i="7" s="1"/>
  <c r="F2160" i="7" s="1"/>
  <c r="F2161" i="7" s="1"/>
  <c r="F2162" i="7" s="1"/>
  <c r="F2163" i="7" s="1"/>
  <c r="F2164" i="7" s="1"/>
  <c r="F2165" i="7" s="1"/>
  <c r="F2166" i="7" s="1"/>
  <c r="F2167" i="7" s="1"/>
  <c r="F2168" i="7" s="1"/>
  <c r="F2169" i="7" s="1"/>
  <c r="F2170" i="7" s="1"/>
  <c r="F2171" i="7" s="1"/>
  <c r="F2172" i="7" s="1"/>
  <c r="F2173" i="7" s="1"/>
  <c r="F2174" i="7" s="1"/>
  <c r="F2175" i="7" s="1"/>
  <c r="F2176" i="7" s="1"/>
  <c r="F2177" i="7" s="1"/>
  <c r="F2178" i="7" s="1"/>
  <c r="F2179" i="7" s="1"/>
  <c r="F2180" i="7" s="1"/>
  <c r="F2181" i="7" s="1"/>
  <c r="F2182" i="7" s="1"/>
  <c r="F2183" i="7" s="1"/>
  <c r="F2184" i="7" s="1"/>
  <c r="F2185" i="7" s="1"/>
  <c r="F2186" i="7" s="1"/>
  <c r="F2187" i="7" s="1"/>
  <c r="F2188" i="7" s="1"/>
  <c r="F2189" i="7" s="1"/>
  <c r="F2190" i="7" s="1"/>
  <c r="F2191" i="7" s="1"/>
  <c r="F2192" i="7" s="1"/>
  <c r="F2193" i="7" s="1"/>
  <c r="F2194" i="7" s="1"/>
  <c r="F2195" i="7" s="1"/>
  <c r="F2196" i="7" s="1"/>
  <c r="F2197" i="7" s="1"/>
  <c r="F2198" i="7" s="1"/>
  <c r="F2199" i="7" s="1"/>
  <c r="F2200" i="7" s="1"/>
  <c r="F2201" i="7" s="1"/>
  <c r="F2202" i="7" s="1"/>
  <c r="F2203" i="7" s="1"/>
  <c r="F2204" i="7" s="1"/>
  <c r="F2205" i="7" s="1"/>
  <c r="F2206" i="7" s="1"/>
  <c r="F2207" i="7" s="1"/>
  <c r="F2208" i="7" s="1"/>
  <c r="F2209" i="7" s="1"/>
  <c r="F2210" i="7" s="1"/>
  <c r="F2211" i="7" s="1"/>
  <c r="F2212" i="7" s="1"/>
  <c r="F2213" i="7" s="1"/>
  <c r="F2214" i="7" s="1"/>
  <c r="F2215" i="7" s="1"/>
  <c r="F2216" i="7" s="1"/>
  <c r="F2217" i="7" s="1"/>
  <c r="F2218" i="7" s="1"/>
  <c r="F2219" i="7" s="1"/>
  <c r="F2220" i="7" s="1"/>
  <c r="F2221" i="7" s="1"/>
  <c r="F2222" i="7" s="1"/>
  <c r="F2223" i="7" s="1"/>
  <c r="F2224" i="7" s="1"/>
  <c r="F2225" i="7" s="1"/>
  <c r="F2226" i="7" s="1"/>
  <c r="F2227" i="7" s="1"/>
  <c r="F2228" i="7" s="1"/>
  <c r="F2229" i="7" s="1"/>
  <c r="F2230" i="7" s="1"/>
  <c r="F2231" i="7" s="1"/>
  <c r="F2232" i="7" s="1"/>
  <c r="F2233" i="7" s="1"/>
  <c r="F2234" i="7" s="1"/>
  <c r="F2235" i="7" s="1"/>
  <c r="F2236" i="7" s="1"/>
  <c r="F2237" i="7" s="1"/>
  <c r="F2238" i="7" s="1"/>
  <c r="F2239" i="7" s="1"/>
  <c r="F2240" i="7" s="1"/>
  <c r="F2241" i="7" s="1"/>
  <c r="F2242" i="7" s="1"/>
  <c r="F2243" i="7" s="1"/>
  <c r="F2244" i="7" s="1"/>
  <c r="F2245" i="7" s="1"/>
  <c r="F2246" i="7" s="1"/>
  <c r="F2247" i="7" s="1"/>
  <c r="F2248" i="7" s="1"/>
  <c r="F2249" i="7" s="1"/>
  <c r="F2250" i="7" s="1"/>
  <c r="F2251" i="7" s="1"/>
  <c r="F2252" i="7" s="1"/>
  <c r="F2253" i="7" s="1"/>
  <c r="F2254" i="7" s="1"/>
  <c r="F2255" i="7" s="1"/>
  <c r="F2256" i="7" s="1"/>
  <c r="F2257" i="7" s="1"/>
  <c r="F2258" i="7" s="1"/>
  <c r="F2259" i="7" s="1"/>
  <c r="F2260" i="7" s="1"/>
  <c r="F2261" i="7" s="1"/>
  <c r="F2262" i="7" s="1"/>
  <c r="F2263" i="7" s="1"/>
  <c r="F2264" i="7" s="1"/>
  <c r="F2265" i="7" s="1"/>
  <c r="F2266" i="7" s="1"/>
  <c r="F2267" i="7" s="1"/>
  <c r="F2268" i="7" s="1"/>
  <c r="F2269" i="7" s="1"/>
  <c r="F2270" i="7" s="1"/>
  <c r="F2271" i="7" s="1"/>
  <c r="F2272" i="7" s="1"/>
  <c r="F2273" i="7" s="1"/>
  <c r="F2274" i="7" s="1"/>
  <c r="F2275" i="7" s="1"/>
  <c r="F2276" i="7" s="1"/>
  <c r="F2277" i="7" s="1"/>
  <c r="F2278" i="7" s="1"/>
  <c r="F2279" i="7" s="1"/>
  <c r="F2280" i="7" s="1"/>
  <c r="F2281" i="7" s="1"/>
  <c r="F2282" i="7" s="1"/>
  <c r="F2283" i="7" s="1"/>
  <c r="F2284" i="7" s="1"/>
  <c r="F2285" i="7" s="1"/>
  <c r="F2286" i="7" s="1"/>
  <c r="F2287" i="7" s="1"/>
  <c r="F2288" i="7" s="1"/>
  <c r="F2289" i="7" s="1"/>
  <c r="F2290" i="7" s="1"/>
  <c r="F2291" i="7" s="1"/>
  <c r="F2292" i="7" s="1"/>
  <c r="F2293" i="7" s="1"/>
  <c r="F2294" i="7" s="1"/>
  <c r="F2295" i="7" s="1"/>
  <c r="F2296" i="7" s="1"/>
  <c r="F2297" i="7" s="1"/>
  <c r="F2298" i="7" s="1"/>
  <c r="F2299" i="7" s="1"/>
  <c r="F2300" i="7" s="1"/>
  <c r="F2301" i="7" s="1"/>
  <c r="F2302" i="7" s="1"/>
  <c r="F2303" i="7" s="1"/>
  <c r="F2304" i="7" s="1"/>
  <c r="F2305" i="7" s="1"/>
  <c r="F2306" i="7" s="1"/>
  <c r="F2307" i="7" s="1"/>
  <c r="F2308" i="7" s="1"/>
  <c r="F2309" i="7" s="1"/>
  <c r="F2310" i="7" s="1"/>
  <c r="F2311" i="7" s="1"/>
  <c r="F2312" i="7" s="1"/>
  <c r="F2313" i="7" s="1"/>
  <c r="F2314" i="7" s="1"/>
  <c r="F2315" i="7" s="1"/>
  <c r="F2316" i="7" s="1"/>
  <c r="F2317" i="7" s="1"/>
  <c r="F2318" i="7" s="1"/>
  <c r="F2319" i="7" s="1"/>
  <c r="F2320" i="7" s="1"/>
  <c r="F2321" i="7" s="1"/>
  <c r="F2322" i="7" s="1"/>
  <c r="F2323" i="7" s="1"/>
  <c r="F2324" i="7" s="1"/>
  <c r="F2325" i="7" s="1"/>
  <c r="F2326" i="7" s="1"/>
  <c r="F2327" i="7" s="1"/>
  <c r="F2328" i="7" s="1"/>
  <c r="F2329" i="7" s="1"/>
  <c r="F2330" i="7" s="1"/>
  <c r="F2331" i="7" s="1"/>
  <c r="F2332" i="7" s="1"/>
  <c r="F2333" i="7" s="1"/>
  <c r="F2334" i="7" s="1"/>
  <c r="F2335" i="7" s="1"/>
  <c r="F2336" i="7" s="1"/>
  <c r="F2337" i="7" s="1"/>
  <c r="F2338" i="7" s="1"/>
  <c r="F2339" i="7" s="1"/>
  <c r="F2340" i="7" s="1"/>
  <c r="F2341" i="7" s="1"/>
  <c r="F2342" i="7" s="1"/>
  <c r="F2343" i="7" s="1"/>
  <c r="F2344" i="7" s="1"/>
  <c r="F2345" i="7" s="1"/>
  <c r="F2346" i="7" s="1"/>
  <c r="F2347" i="7" s="1"/>
  <c r="F2348" i="7" s="1"/>
  <c r="F2349" i="7" s="1"/>
  <c r="F2350" i="7" s="1"/>
  <c r="F2351" i="7" s="1"/>
  <c r="F2352" i="7" s="1"/>
  <c r="F2353" i="7" s="1"/>
  <c r="F2354" i="7" s="1"/>
  <c r="F2355" i="7" s="1"/>
  <c r="F2356" i="7" s="1"/>
  <c r="F2357" i="7" s="1"/>
  <c r="F2358" i="7" s="1"/>
  <c r="F2359" i="7" s="1"/>
  <c r="F2360" i="7" s="1"/>
  <c r="F2361" i="7" s="1"/>
  <c r="F2362" i="7" s="1"/>
  <c r="F2363" i="7" s="1"/>
  <c r="F2364" i="7" s="1"/>
  <c r="F2365" i="7" s="1"/>
  <c r="F2366" i="7" s="1"/>
  <c r="F2367" i="7" s="1"/>
  <c r="F2368" i="7" s="1"/>
  <c r="F2369" i="7" s="1"/>
  <c r="F2370" i="7" s="1"/>
  <c r="F2371" i="7" s="1"/>
  <c r="F2372" i="7" s="1"/>
  <c r="F2373" i="7" s="1"/>
  <c r="F2374" i="7" s="1"/>
  <c r="F2375" i="7" s="1"/>
  <c r="F2376" i="7" s="1"/>
  <c r="F2377" i="7" s="1"/>
  <c r="F2378" i="7" s="1"/>
  <c r="F2379" i="7" s="1"/>
  <c r="F2380" i="7" s="1"/>
  <c r="F2381" i="7" s="1"/>
  <c r="F2382" i="7" s="1"/>
  <c r="F2383" i="7" s="1"/>
  <c r="F2384" i="7" s="1"/>
  <c r="F2385" i="7" s="1"/>
  <c r="F2386" i="7" s="1"/>
  <c r="F2387" i="7" s="1"/>
  <c r="F2388" i="7" s="1"/>
  <c r="F2389" i="7" s="1"/>
  <c r="F2390" i="7" s="1"/>
  <c r="F2391" i="7" s="1"/>
  <c r="F2392" i="7" s="1"/>
  <c r="F2393" i="7" s="1"/>
  <c r="F2394" i="7" s="1"/>
  <c r="F2395" i="7" s="1"/>
  <c r="F2396" i="7" s="1"/>
  <c r="F2397" i="7" s="1"/>
  <c r="F2398" i="7" s="1"/>
  <c r="F2399" i="7" s="1"/>
  <c r="F2400" i="7" s="1"/>
  <c r="F2401" i="7" s="1"/>
  <c r="F2402" i="7" s="1"/>
  <c r="F2403" i="7" s="1"/>
  <c r="F2404" i="7" s="1"/>
  <c r="F2405" i="7" s="1"/>
  <c r="F2406" i="7" s="1"/>
  <c r="F2407" i="7" s="1"/>
  <c r="F2408" i="7" s="1"/>
  <c r="F2409" i="7" s="1"/>
  <c r="F2410" i="7" s="1"/>
  <c r="F2411" i="7" s="1"/>
  <c r="F2412" i="7" s="1"/>
  <c r="F2413" i="7" s="1"/>
  <c r="F2414" i="7" s="1"/>
  <c r="F2415" i="7" s="1"/>
  <c r="F2416" i="7" s="1"/>
  <c r="F2417" i="7" s="1"/>
  <c r="F2418" i="7" s="1"/>
  <c r="F2419" i="7" s="1"/>
  <c r="F2420" i="7" s="1"/>
  <c r="F2421" i="7" s="1"/>
  <c r="F2422" i="7" s="1"/>
  <c r="F2423" i="7" s="1"/>
  <c r="F2424" i="7" s="1"/>
  <c r="F2425" i="7" s="1"/>
  <c r="F2426" i="7" s="1"/>
  <c r="F2427" i="7" s="1"/>
  <c r="F2428" i="7" s="1"/>
  <c r="F2429" i="7" s="1"/>
  <c r="F2430" i="7" s="1"/>
  <c r="F2431" i="7" s="1"/>
  <c r="F2432" i="7" s="1"/>
  <c r="F2433" i="7" s="1"/>
  <c r="F2434" i="7" s="1"/>
  <c r="F2435" i="7" s="1"/>
  <c r="F2436" i="7" s="1"/>
  <c r="F2437" i="7" s="1"/>
  <c r="F2438" i="7" s="1"/>
  <c r="F2439" i="7" s="1"/>
  <c r="F2440" i="7" s="1"/>
  <c r="F2441" i="7" s="1"/>
  <c r="F2442" i="7" s="1"/>
  <c r="F2443" i="7" s="1"/>
  <c r="F2444" i="7" s="1"/>
  <c r="F2445" i="7" s="1"/>
  <c r="F2446" i="7" s="1"/>
  <c r="F2447" i="7" s="1"/>
  <c r="F2448" i="7" s="1"/>
  <c r="F2449" i="7" s="1"/>
  <c r="F2450" i="7" s="1"/>
  <c r="F2451" i="7" s="1"/>
  <c r="F2452" i="7" s="1"/>
  <c r="F2453" i="7" s="1"/>
  <c r="F2454" i="7" s="1"/>
  <c r="F2455" i="7" s="1"/>
  <c r="F2456" i="7" s="1"/>
  <c r="F2457" i="7" s="1"/>
  <c r="F2458" i="7" s="1"/>
  <c r="F2459" i="7" s="1"/>
  <c r="F2460" i="7" s="1"/>
  <c r="F2461" i="7" s="1"/>
  <c r="F2462" i="7" s="1"/>
  <c r="F2463" i="7" s="1"/>
  <c r="F2464" i="7" s="1"/>
  <c r="F2465" i="7" s="1"/>
  <c r="F2466" i="7" s="1"/>
  <c r="F2467" i="7" s="1"/>
  <c r="F2468" i="7" s="1"/>
  <c r="F2469" i="7" s="1"/>
  <c r="F2470" i="7" s="1"/>
  <c r="F2471" i="7" s="1"/>
  <c r="F2472" i="7" s="1"/>
  <c r="F2473" i="7" s="1"/>
  <c r="F2474" i="7" s="1"/>
  <c r="F2475" i="7" s="1"/>
  <c r="F2476" i="7" s="1"/>
  <c r="F2477" i="7" s="1"/>
  <c r="F2478" i="7" s="1"/>
  <c r="F2479" i="7" s="1"/>
  <c r="F2480" i="7" s="1"/>
  <c r="F2481" i="7" s="1"/>
  <c r="F2482" i="7" s="1"/>
  <c r="F2483" i="7" s="1"/>
  <c r="F2484" i="7" s="1"/>
  <c r="F2485" i="7" s="1"/>
  <c r="F2486" i="7" s="1"/>
  <c r="F2487" i="7" s="1"/>
  <c r="F2488" i="7" s="1"/>
  <c r="F2489" i="7" s="1"/>
  <c r="F2490" i="7" s="1"/>
  <c r="F2491" i="7" s="1"/>
  <c r="F2492" i="7" s="1"/>
  <c r="F2493" i="7" s="1"/>
  <c r="F2494" i="7" s="1"/>
  <c r="F2495" i="7" s="1"/>
  <c r="F2496" i="7" s="1"/>
  <c r="F2497" i="7" s="1"/>
  <c r="F2498" i="7" s="1"/>
  <c r="F2499" i="7" s="1"/>
  <c r="F2500" i="7" s="1"/>
  <c r="F2501" i="7" s="1"/>
  <c r="F2502" i="7" s="1"/>
  <c r="F2503" i="7" s="1"/>
  <c r="F2504" i="7" s="1"/>
  <c r="F2505" i="7" s="1"/>
  <c r="F2506" i="7" s="1"/>
  <c r="F2507" i="7" s="1"/>
  <c r="F2508" i="7" s="1"/>
  <c r="F2509" i="7" s="1"/>
  <c r="F2510" i="7" s="1"/>
  <c r="F2511" i="7" s="1"/>
  <c r="F2512" i="7" s="1"/>
  <c r="F2513" i="7" s="1"/>
  <c r="F2514" i="7" s="1"/>
  <c r="F2515" i="7" s="1"/>
  <c r="F2516" i="7" s="1"/>
  <c r="F2517" i="7" s="1"/>
  <c r="F2518" i="7" s="1"/>
  <c r="F2519" i="7" s="1"/>
  <c r="F2520" i="7" s="1"/>
  <c r="F2521" i="7" s="1"/>
  <c r="F2522" i="7" s="1"/>
  <c r="F2523" i="7" s="1"/>
  <c r="F2524" i="7" s="1"/>
  <c r="F2525" i="7" s="1"/>
  <c r="F2526" i="7" s="1"/>
  <c r="F2527" i="7" s="1"/>
  <c r="F2528" i="7" s="1"/>
  <c r="F2529" i="7" s="1"/>
  <c r="F2530" i="7" s="1"/>
  <c r="F2531" i="7" s="1"/>
  <c r="F2532" i="7" s="1"/>
  <c r="F2533" i="7" s="1"/>
  <c r="F2534" i="7" s="1"/>
  <c r="F2535" i="7" s="1"/>
  <c r="F2536" i="7" s="1"/>
  <c r="F2537" i="7" s="1"/>
  <c r="F2538" i="7" s="1"/>
  <c r="F2539" i="7" s="1"/>
  <c r="F2540" i="7" s="1"/>
  <c r="F2541" i="7" s="1"/>
  <c r="F2542" i="7" s="1"/>
  <c r="F2543" i="7" s="1"/>
  <c r="F2544" i="7" s="1"/>
  <c r="F2545" i="7" s="1"/>
  <c r="F2546" i="7" s="1"/>
  <c r="F2547" i="7" s="1"/>
  <c r="F2548" i="7" s="1"/>
  <c r="F2549" i="7" s="1"/>
  <c r="F2550" i="7" s="1"/>
  <c r="F2551" i="7" s="1"/>
  <c r="F2552" i="7" s="1"/>
  <c r="F2553" i="7" s="1"/>
  <c r="F2554" i="7" s="1"/>
  <c r="F2555" i="7" s="1"/>
  <c r="F2556" i="7" s="1"/>
  <c r="F2557" i="7" s="1"/>
  <c r="F2558" i="7" s="1"/>
  <c r="F2559" i="7" s="1"/>
  <c r="F2560" i="7" s="1"/>
  <c r="F2561" i="7" s="1"/>
  <c r="F2562" i="7" s="1"/>
  <c r="F2563" i="7" s="1"/>
  <c r="F2564" i="7" s="1"/>
  <c r="F2565" i="7" s="1"/>
  <c r="F2566" i="7" s="1"/>
  <c r="F2567" i="7" s="1"/>
  <c r="F2568" i="7" s="1"/>
  <c r="F2569" i="7" s="1"/>
  <c r="F2570" i="7" s="1"/>
  <c r="F2571" i="7" s="1"/>
  <c r="F2572" i="7" s="1"/>
  <c r="F2573" i="7" s="1"/>
  <c r="F2574" i="7" s="1"/>
  <c r="F2575" i="7" s="1"/>
  <c r="F2576" i="7" s="1"/>
  <c r="F2577" i="7" s="1"/>
  <c r="F2578" i="7" s="1"/>
  <c r="F2579" i="7" s="1"/>
  <c r="F2580" i="7" s="1"/>
  <c r="F2581" i="7" s="1"/>
  <c r="F2582" i="7" s="1"/>
  <c r="F2583" i="7" s="1"/>
  <c r="F2584" i="7" s="1"/>
  <c r="F2585" i="7" s="1"/>
  <c r="F2586" i="7" s="1"/>
  <c r="F2587" i="7" s="1"/>
  <c r="F2588" i="7" s="1"/>
  <c r="F2589" i="7" s="1"/>
  <c r="F2590" i="7" s="1"/>
  <c r="F2591" i="7" s="1"/>
  <c r="F2592" i="7" s="1"/>
  <c r="F2593" i="7" s="1"/>
  <c r="F2594" i="7" s="1"/>
  <c r="F2595" i="7" s="1"/>
  <c r="F2596" i="7" s="1"/>
  <c r="F2597" i="7" s="1"/>
  <c r="F2598" i="7" s="1"/>
  <c r="F2599" i="7" s="1"/>
  <c r="F2600" i="7" s="1"/>
  <c r="F2601" i="7" s="1"/>
  <c r="F2602" i="7" s="1"/>
  <c r="F2603" i="7" s="1"/>
  <c r="F2604" i="7" s="1"/>
  <c r="F2605" i="7" s="1"/>
  <c r="F2606" i="7" s="1"/>
  <c r="F2607" i="7" s="1"/>
  <c r="F2608" i="7" s="1"/>
  <c r="F2609" i="7" s="1"/>
  <c r="F2610" i="7" s="1"/>
  <c r="F2611" i="7" s="1"/>
  <c r="F2612" i="7" s="1"/>
  <c r="F2613" i="7" s="1"/>
  <c r="F2614" i="7" s="1"/>
  <c r="F2615" i="7" s="1"/>
  <c r="F2616" i="7" s="1"/>
  <c r="F2617" i="7" s="1"/>
  <c r="F2618" i="7" s="1"/>
  <c r="F2619" i="7" s="1"/>
  <c r="F2620" i="7" s="1"/>
  <c r="F2621" i="7" s="1"/>
  <c r="F2622" i="7" s="1"/>
  <c r="F2623" i="7" s="1"/>
  <c r="F2624" i="7" s="1"/>
  <c r="F2625" i="7" s="1"/>
  <c r="F2626" i="7" s="1"/>
  <c r="F2627" i="7" s="1"/>
  <c r="F2628" i="7" s="1"/>
  <c r="F2629" i="7" s="1"/>
  <c r="F2630" i="7" s="1"/>
  <c r="F2631" i="7" s="1"/>
  <c r="F2632" i="7" s="1"/>
  <c r="F2633" i="7" s="1"/>
  <c r="F2634" i="7" s="1"/>
  <c r="F2635" i="7" s="1"/>
  <c r="F2636" i="7" s="1"/>
  <c r="F2637" i="7" s="1"/>
  <c r="F2638" i="7" s="1"/>
  <c r="F2639" i="7" s="1"/>
  <c r="F2640" i="7" s="1"/>
  <c r="F2641" i="7" s="1"/>
  <c r="F2642" i="7" s="1"/>
  <c r="F2643" i="7" s="1"/>
  <c r="F2644" i="7" s="1"/>
  <c r="F2645" i="7" s="1"/>
  <c r="F2646" i="7" s="1"/>
  <c r="F2647" i="7" s="1"/>
  <c r="F2648" i="7" s="1"/>
  <c r="F2649" i="7" s="1"/>
  <c r="F2650" i="7" s="1"/>
  <c r="F2651" i="7" s="1"/>
  <c r="F2652" i="7" s="1"/>
  <c r="F2653" i="7" s="1"/>
  <c r="F2654" i="7" s="1"/>
  <c r="F2655" i="7" s="1"/>
  <c r="F2656" i="7" s="1"/>
  <c r="F2657" i="7" s="1"/>
  <c r="F2658" i="7" s="1"/>
  <c r="F2659" i="7" s="1"/>
  <c r="F2660" i="7" s="1"/>
  <c r="F2661" i="7" s="1"/>
  <c r="F2662" i="7" s="1"/>
  <c r="F2663" i="7" s="1"/>
  <c r="F2664" i="7" s="1"/>
  <c r="F2665" i="7" s="1"/>
  <c r="F2666" i="7" s="1"/>
  <c r="F2667" i="7" s="1"/>
  <c r="F2668" i="7" s="1"/>
  <c r="F2669" i="7" s="1"/>
  <c r="F2670" i="7" s="1"/>
  <c r="F2671" i="7" s="1"/>
  <c r="F2672" i="7" s="1"/>
  <c r="F2673" i="7" s="1"/>
  <c r="F2674" i="7" s="1"/>
  <c r="F2675" i="7" s="1"/>
  <c r="F2676" i="7" s="1"/>
  <c r="F2677" i="7" s="1"/>
  <c r="F2678" i="7" s="1"/>
  <c r="F2679" i="7" s="1"/>
  <c r="F2680" i="7" s="1"/>
  <c r="F2681" i="7" s="1"/>
  <c r="F2682" i="7" s="1"/>
  <c r="F2683" i="7" s="1"/>
  <c r="F2684" i="7" s="1"/>
  <c r="F2685" i="7" s="1"/>
  <c r="F2686" i="7" s="1"/>
  <c r="F2687" i="7" s="1"/>
  <c r="F2688" i="7" s="1"/>
  <c r="F2689" i="7" s="1"/>
  <c r="F2690" i="7" s="1"/>
  <c r="F2691" i="7" s="1"/>
  <c r="F2692" i="7" s="1"/>
  <c r="F2693" i="7" s="1"/>
  <c r="F2694" i="7" s="1"/>
  <c r="F2695" i="7" s="1"/>
  <c r="F2696" i="7" s="1"/>
  <c r="F2697" i="7" s="1"/>
  <c r="F2698" i="7" s="1"/>
  <c r="F2699" i="7" s="1"/>
  <c r="F2700" i="7" s="1"/>
  <c r="F2701" i="7" s="1"/>
  <c r="F2702" i="7" s="1"/>
  <c r="F2703" i="7" s="1"/>
  <c r="F2704" i="7" s="1"/>
  <c r="F2705" i="7" s="1"/>
  <c r="F2706" i="7" s="1"/>
  <c r="F2707" i="7" s="1"/>
  <c r="F2708" i="7" s="1"/>
  <c r="F2709" i="7" s="1"/>
  <c r="F2710" i="7" s="1"/>
  <c r="F2711" i="7" s="1"/>
  <c r="F2712" i="7" s="1"/>
  <c r="F2713" i="7" s="1"/>
  <c r="F2714" i="7" s="1"/>
  <c r="F2715" i="7" s="1"/>
  <c r="F2716" i="7" s="1"/>
  <c r="F2717" i="7" s="1"/>
  <c r="F2718" i="7" s="1"/>
  <c r="F2719" i="7" s="1"/>
  <c r="F2720" i="7" s="1"/>
  <c r="F2721" i="7" s="1"/>
  <c r="F2722" i="7" s="1"/>
  <c r="F2723" i="7" s="1"/>
  <c r="F2724" i="7" s="1"/>
  <c r="F2725" i="7" s="1"/>
  <c r="F2726" i="7" s="1"/>
  <c r="F2727" i="7" s="1"/>
  <c r="F2728" i="7" s="1"/>
  <c r="F2729" i="7" s="1"/>
  <c r="F2730" i="7" s="1"/>
  <c r="F2731" i="7" s="1"/>
  <c r="F2732" i="7" s="1"/>
  <c r="F2733" i="7" s="1"/>
  <c r="F2734" i="7" s="1"/>
  <c r="F2735" i="7" s="1"/>
  <c r="F2736" i="7" s="1"/>
  <c r="F2737" i="7" s="1"/>
  <c r="F2738" i="7" s="1"/>
  <c r="F2739" i="7" s="1"/>
  <c r="F2740" i="7" s="1"/>
  <c r="F2741" i="7" s="1"/>
  <c r="F2742" i="7" s="1"/>
  <c r="F2743" i="7" s="1"/>
  <c r="F2744" i="7" s="1"/>
  <c r="F2745" i="7" s="1"/>
  <c r="F2746" i="7" s="1"/>
  <c r="F2747" i="7" s="1"/>
  <c r="C2437" i="7"/>
  <c r="C2438" i="7"/>
  <c r="C2439" i="7"/>
  <c r="C2440" i="7"/>
  <c r="C2441" i="7"/>
  <c r="C2442" i="7"/>
  <c r="C2443" i="7"/>
  <c r="C2444" i="7"/>
  <c r="C2445" i="7"/>
  <c r="C2446" i="7"/>
  <c r="C2447" i="7"/>
  <c r="C2448" i="7"/>
  <c r="C2449" i="7"/>
  <c r="C2450" i="7"/>
  <c r="C2451" i="7"/>
  <c r="C2452" i="7"/>
  <c r="C2453" i="7"/>
  <c r="C2454" i="7"/>
  <c r="C2455" i="7"/>
  <c r="C2456" i="7"/>
  <c r="C2457" i="7"/>
  <c r="C2458" i="7"/>
  <c r="C2459" i="7"/>
  <c r="C2460" i="7"/>
  <c r="C2461" i="7"/>
  <c r="C2462" i="7"/>
  <c r="C2463" i="7"/>
  <c r="C2464" i="7"/>
  <c r="C2465" i="7"/>
  <c r="C2466" i="7"/>
  <c r="C2467" i="7"/>
  <c r="C2468" i="7"/>
  <c r="C2469" i="7"/>
  <c r="C2470" i="7"/>
  <c r="C2471" i="7"/>
  <c r="C2472" i="7"/>
  <c r="C2473" i="7"/>
  <c r="C2474" i="7"/>
  <c r="C2475" i="7"/>
  <c r="C2476" i="7"/>
  <c r="C2477" i="7"/>
  <c r="C2478" i="7"/>
  <c r="C2479" i="7"/>
  <c r="C2480" i="7"/>
  <c r="C2481" i="7"/>
  <c r="C2482" i="7"/>
  <c r="C2483" i="7"/>
  <c r="C2484" i="7"/>
  <c r="C2485" i="7"/>
  <c r="C2486" i="7"/>
  <c r="C2487" i="7"/>
  <c r="C2488" i="7"/>
  <c r="C2489" i="7"/>
  <c r="C2490" i="7"/>
  <c r="C2491" i="7"/>
  <c r="C2492" i="7"/>
  <c r="C2493" i="7"/>
  <c r="C2494" i="7"/>
  <c r="C2495" i="7"/>
  <c r="C2496" i="7"/>
  <c r="C2497" i="7"/>
  <c r="C2498" i="7"/>
  <c r="C2499" i="7"/>
  <c r="C2500" i="7"/>
  <c r="C2501" i="7"/>
  <c r="C2502" i="7"/>
  <c r="C2503" i="7"/>
  <c r="C2504" i="7"/>
  <c r="C2505" i="7"/>
  <c r="C2506" i="7"/>
  <c r="C2507" i="7"/>
  <c r="C2508" i="7"/>
  <c r="C2509" i="7"/>
  <c r="C2510" i="7"/>
  <c r="C2511" i="7"/>
  <c r="C2512" i="7"/>
  <c r="C2513" i="7"/>
  <c r="C2514" i="7"/>
  <c r="C2515" i="7"/>
  <c r="C2516" i="7"/>
  <c r="C2517" i="7"/>
  <c r="C2518" i="7"/>
  <c r="C2519" i="7"/>
  <c r="C2520" i="7"/>
  <c r="C2521" i="7"/>
  <c r="C2522" i="7"/>
  <c r="C2523" i="7"/>
  <c r="C2524" i="7"/>
  <c r="C2525" i="7"/>
  <c r="C2526" i="7"/>
  <c r="C2527" i="7"/>
  <c r="C2528" i="7"/>
  <c r="C2529" i="7"/>
  <c r="C2530" i="7"/>
  <c r="C2531" i="7"/>
  <c r="C2532" i="7"/>
  <c r="C2533" i="7"/>
  <c r="C2534" i="7"/>
  <c r="C2535" i="7"/>
  <c r="C2536" i="7"/>
  <c r="C2537" i="7"/>
  <c r="C2538" i="7"/>
  <c r="C2539" i="7"/>
  <c r="C2540" i="7"/>
  <c r="C2541" i="7"/>
  <c r="C2542" i="7"/>
  <c r="C2543" i="7"/>
  <c r="C2544" i="7"/>
  <c r="C2545" i="7"/>
  <c r="C2546" i="7"/>
  <c r="C2547" i="7"/>
  <c r="C2548" i="7"/>
  <c r="C2549" i="7"/>
  <c r="C2550" i="7"/>
  <c r="C2551" i="7"/>
  <c r="C2552" i="7"/>
  <c r="C2553" i="7"/>
  <c r="C2554" i="7"/>
  <c r="C2555" i="7"/>
  <c r="C2556" i="7"/>
  <c r="C2557" i="7"/>
  <c r="C2558" i="7"/>
  <c r="C2559" i="7"/>
  <c r="C2560" i="7"/>
  <c r="C2561" i="7"/>
  <c r="C2562" i="7"/>
  <c r="C2563" i="7"/>
  <c r="C2564" i="7"/>
  <c r="C2565" i="7"/>
  <c r="C2566" i="7"/>
  <c r="C2567" i="7"/>
  <c r="C2568" i="7"/>
  <c r="C2569" i="7"/>
  <c r="C2570" i="7"/>
  <c r="C2571" i="7"/>
  <c r="C2572" i="7"/>
  <c r="C2573" i="7"/>
  <c r="C2574" i="7"/>
  <c r="C2575" i="7"/>
  <c r="C2576" i="7"/>
  <c r="C2577" i="7"/>
  <c r="C2578" i="7"/>
  <c r="C2579" i="7"/>
  <c r="C2580" i="7"/>
  <c r="C2581" i="7"/>
  <c r="C2582" i="7"/>
  <c r="C2583" i="7"/>
  <c r="C2584" i="7"/>
  <c r="C2585" i="7"/>
  <c r="C2586" i="7"/>
  <c r="C2587" i="7"/>
  <c r="C2588" i="7"/>
  <c r="C2589" i="7"/>
  <c r="C2590" i="7"/>
  <c r="C2591" i="7"/>
  <c r="C2592" i="7"/>
  <c r="C2593" i="7"/>
  <c r="C2594" i="7"/>
  <c r="C2595" i="7"/>
  <c r="C2596" i="7"/>
  <c r="C2597" i="7"/>
  <c r="C2598" i="7"/>
  <c r="C2599" i="7"/>
  <c r="C2600" i="7"/>
  <c r="C2601" i="7"/>
  <c r="C2602" i="7"/>
  <c r="C2603" i="7"/>
  <c r="C2604" i="7"/>
  <c r="C2605" i="7"/>
  <c r="C2606" i="7"/>
  <c r="C2607" i="7"/>
  <c r="C2608" i="7"/>
  <c r="C2609" i="7"/>
  <c r="C2610" i="7"/>
  <c r="C2611" i="7"/>
  <c r="C2612" i="7"/>
  <c r="C2613" i="7"/>
  <c r="C2614" i="7"/>
  <c r="C2615" i="7"/>
  <c r="C2616" i="7"/>
  <c r="C2617" i="7"/>
  <c r="C2618" i="7"/>
  <c r="C2619" i="7"/>
  <c r="C2620" i="7"/>
  <c r="C2621" i="7"/>
  <c r="C2622" i="7"/>
  <c r="C2623" i="7"/>
  <c r="C2624" i="7"/>
  <c r="C2625" i="7"/>
  <c r="C2626" i="7"/>
  <c r="C2627" i="7"/>
  <c r="C2628" i="7"/>
  <c r="C2629" i="7"/>
  <c r="C2630" i="7"/>
  <c r="C2631" i="7"/>
  <c r="C2632" i="7"/>
  <c r="C2633" i="7"/>
  <c r="C2634" i="7"/>
  <c r="C2635" i="7"/>
  <c r="C2636" i="7"/>
  <c r="C2637" i="7"/>
  <c r="C2638" i="7"/>
  <c r="C2639" i="7"/>
  <c r="C2640" i="7"/>
  <c r="C2641" i="7"/>
  <c r="C2642" i="7"/>
  <c r="C2643" i="7"/>
  <c r="C2644" i="7"/>
  <c r="C2645" i="7"/>
  <c r="C2646" i="7"/>
  <c r="C2647" i="7"/>
  <c r="C2648" i="7"/>
  <c r="C2649" i="7"/>
  <c r="C2650" i="7"/>
  <c r="C2651" i="7"/>
  <c r="C2652" i="7"/>
  <c r="C2653" i="7"/>
  <c r="C2654" i="7"/>
  <c r="C2655" i="7"/>
  <c r="C2656" i="7"/>
  <c r="C2657" i="7"/>
  <c r="C2658" i="7"/>
  <c r="C2659" i="7"/>
  <c r="C2660" i="7"/>
  <c r="C2661" i="7"/>
  <c r="C2662" i="7"/>
  <c r="C2663" i="7"/>
  <c r="C2664" i="7"/>
  <c r="C2665" i="7"/>
  <c r="C2666" i="7"/>
  <c r="C2667" i="7"/>
  <c r="C2668" i="7"/>
  <c r="C2669" i="7"/>
  <c r="C2670" i="7"/>
  <c r="C2671" i="7"/>
  <c r="C2672" i="7"/>
  <c r="C2673" i="7"/>
  <c r="C2674" i="7"/>
  <c r="C2675" i="7"/>
  <c r="C2676" i="7"/>
  <c r="C2677" i="7"/>
  <c r="C2678" i="7"/>
  <c r="C2679" i="7"/>
  <c r="C2680" i="7"/>
  <c r="C2681" i="7"/>
  <c r="C2682" i="7"/>
  <c r="C2683" i="7"/>
  <c r="C2684" i="7"/>
  <c r="C2685" i="7"/>
  <c r="C2686" i="7"/>
  <c r="C2687" i="7"/>
  <c r="C2688" i="7"/>
  <c r="C2689" i="7"/>
  <c r="C2690" i="7"/>
  <c r="C2691" i="7"/>
  <c r="C2692" i="7"/>
  <c r="C2693" i="7"/>
  <c r="C2694" i="7"/>
  <c r="C2695" i="7"/>
  <c r="C2696" i="7"/>
  <c r="C2697" i="7"/>
  <c r="C2698" i="7"/>
  <c r="C2699" i="7"/>
  <c r="C2700" i="7"/>
  <c r="C2701" i="7"/>
  <c r="C2702" i="7"/>
  <c r="C2703" i="7"/>
  <c r="C2704" i="7"/>
  <c r="C2705" i="7"/>
  <c r="C2706" i="7"/>
  <c r="C2707" i="7"/>
  <c r="C2708" i="7"/>
  <c r="C2709" i="7"/>
  <c r="C2710" i="7"/>
  <c r="C2711" i="7"/>
  <c r="C2712" i="7"/>
  <c r="C2713" i="7"/>
  <c r="C2714" i="7"/>
  <c r="C2715" i="7"/>
  <c r="C2716" i="7"/>
  <c r="C2717" i="7"/>
  <c r="C2718" i="7"/>
  <c r="C2719" i="7"/>
  <c r="C2720" i="7"/>
  <c r="C2721" i="7"/>
  <c r="C2722" i="7"/>
  <c r="C2723" i="7"/>
  <c r="C2724" i="7"/>
  <c r="C2725" i="7"/>
  <c r="C2726" i="7"/>
  <c r="C2727" i="7"/>
  <c r="C2728" i="7"/>
  <c r="C2729" i="7"/>
  <c r="C2730" i="7"/>
  <c r="C2731" i="7"/>
  <c r="C2732" i="7"/>
  <c r="C2733" i="7"/>
  <c r="C2734" i="7"/>
  <c r="C2735" i="7"/>
  <c r="C2736" i="7"/>
  <c r="C2737" i="7"/>
  <c r="C2738" i="7"/>
  <c r="C2739" i="7"/>
  <c r="C2740" i="7"/>
  <c r="C2741" i="7"/>
  <c r="C2742" i="7"/>
  <c r="C2743" i="7"/>
  <c r="C2744" i="7"/>
  <c r="C2745" i="7"/>
  <c r="C2746" i="7"/>
  <c r="C2747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C301" i="7"/>
  <c r="C302" i="7"/>
  <c r="C303" i="7"/>
  <c r="C304" i="7"/>
  <c r="C305" i="7"/>
  <c r="C306" i="7"/>
  <c r="C307" i="7"/>
  <c r="C308" i="7"/>
  <c r="C309" i="7"/>
  <c r="C310" i="7"/>
  <c r="C311" i="7"/>
  <c r="C312" i="7"/>
  <c r="C313" i="7"/>
  <c r="C314" i="7"/>
  <c r="C315" i="7"/>
  <c r="C316" i="7"/>
  <c r="C317" i="7"/>
  <c r="C318" i="7"/>
  <c r="C319" i="7"/>
  <c r="C320" i="7"/>
  <c r="C321" i="7"/>
  <c r="C322" i="7"/>
  <c r="C323" i="7"/>
  <c r="C324" i="7"/>
  <c r="C325" i="7"/>
  <c r="C326" i="7"/>
  <c r="C327" i="7"/>
  <c r="C328" i="7"/>
  <c r="C329" i="7"/>
  <c r="C330" i="7"/>
  <c r="C331" i="7"/>
  <c r="C332" i="7"/>
  <c r="C333" i="7"/>
  <c r="C334" i="7"/>
  <c r="C335" i="7"/>
  <c r="C336" i="7"/>
  <c r="C337" i="7"/>
  <c r="C338" i="7"/>
  <c r="C339" i="7"/>
  <c r="C340" i="7"/>
  <c r="C341" i="7"/>
  <c r="C342" i="7"/>
  <c r="C343" i="7"/>
  <c r="C344" i="7"/>
  <c r="C345" i="7"/>
  <c r="C346" i="7"/>
  <c r="C347" i="7"/>
  <c r="C348" i="7"/>
  <c r="C349" i="7"/>
  <c r="C350" i="7"/>
  <c r="C351" i="7"/>
  <c r="C352" i="7"/>
  <c r="C353" i="7"/>
  <c r="C354" i="7"/>
  <c r="C355" i="7"/>
  <c r="C356" i="7"/>
  <c r="C357" i="7"/>
  <c r="C358" i="7"/>
  <c r="C359" i="7"/>
  <c r="C360" i="7"/>
  <c r="C361" i="7"/>
  <c r="C362" i="7"/>
  <c r="C363" i="7"/>
  <c r="C364" i="7"/>
  <c r="C365" i="7"/>
  <c r="C366" i="7"/>
  <c r="C367" i="7"/>
  <c r="C368" i="7"/>
  <c r="C369" i="7"/>
  <c r="C370" i="7"/>
  <c r="C371" i="7"/>
  <c r="C372" i="7"/>
  <c r="C373" i="7"/>
  <c r="C374" i="7"/>
  <c r="C375" i="7"/>
  <c r="C376" i="7"/>
  <c r="C377" i="7"/>
  <c r="C378" i="7"/>
  <c r="C379" i="7"/>
  <c r="C380" i="7"/>
  <c r="C381" i="7"/>
  <c r="C382" i="7"/>
  <c r="C383" i="7"/>
  <c r="C384" i="7"/>
  <c r="C385" i="7"/>
  <c r="C386" i="7"/>
  <c r="C387" i="7"/>
  <c r="C388" i="7"/>
  <c r="C389" i="7"/>
  <c r="C390" i="7"/>
  <c r="C391" i="7"/>
  <c r="C392" i="7"/>
  <c r="C393" i="7"/>
  <c r="C394" i="7"/>
  <c r="C395" i="7"/>
  <c r="C396" i="7"/>
  <c r="C397" i="7"/>
  <c r="C398" i="7"/>
  <c r="C399" i="7"/>
  <c r="C400" i="7"/>
  <c r="C401" i="7"/>
  <c r="C402" i="7"/>
  <c r="C403" i="7"/>
  <c r="C404" i="7"/>
  <c r="C405" i="7"/>
  <c r="C406" i="7"/>
  <c r="C407" i="7"/>
  <c r="C408" i="7"/>
  <c r="C409" i="7"/>
  <c r="C410" i="7"/>
  <c r="C411" i="7"/>
  <c r="C412" i="7"/>
  <c r="C413" i="7"/>
  <c r="C414" i="7"/>
  <c r="C415" i="7"/>
  <c r="C416" i="7"/>
  <c r="C417" i="7"/>
  <c r="C418" i="7"/>
  <c r="C419" i="7"/>
  <c r="C420" i="7"/>
  <c r="C421" i="7"/>
  <c r="C422" i="7"/>
  <c r="C423" i="7"/>
  <c r="C424" i="7"/>
  <c r="C425" i="7"/>
  <c r="C426" i="7"/>
  <c r="C427" i="7"/>
  <c r="C428" i="7"/>
  <c r="C429" i="7"/>
  <c r="C430" i="7"/>
  <c r="C431" i="7"/>
  <c r="C432" i="7"/>
  <c r="C433" i="7"/>
  <c r="C434" i="7"/>
  <c r="C435" i="7"/>
  <c r="C436" i="7"/>
  <c r="C437" i="7"/>
  <c r="C438" i="7"/>
  <c r="C439" i="7"/>
  <c r="C440" i="7"/>
  <c r="C441" i="7"/>
  <c r="C442" i="7"/>
  <c r="C443" i="7"/>
  <c r="C444" i="7"/>
  <c r="C445" i="7"/>
  <c r="C446" i="7"/>
  <c r="C447" i="7"/>
  <c r="C448" i="7"/>
  <c r="C449" i="7"/>
  <c r="C450" i="7"/>
  <c r="C451" i="7"/>
  <c r="C452" i="7"/>
  <c r="C453" i="7"/>
  <c r="C454" i="7"/>
  <c r="C455" i="7"/>
  <c r="C456" i="7"/>
  <c r="C457" i="7"/>
  <c r="C458" i="7"/>
  <c r="C459" i="7"/>
  <c r="C460" i="7"/>
  <c r="C461" i="7"/>
  <c r="C462" i="7"/>
  <c r="C463" i="7"/>
  <c r="C464" i="7"/>
  <c r="C465" i="7"/>
  <c r="C466" i="7"/>
  <c r="C467" i="7"/>
  <c r="C468" i="7"/>
  <c r="C469" i="7"/>
  <c r="C470" i="7"/>
  <c r="C471" i="7"/>
  <c r="C472" i="7"/>
  <c r="C473" i="7"/>
  <c r="C474" i="7"/>
  <c r="C475" i="7"/>
  <c r="C476" i="7"/>
  <c r="C477" i="7"/>
  <c r="C478" i="7"/>
  <c r="C479" i="7"/>
  <c r="C480" i="7"/>
  <c r="C481" i="7"/>
  <c r="C482" i="7"/>
  <c r="C483" i="7"/>
  <c r="C484" i="7"/>
  <c r="C485" i="7"/>
  <c r="C486" i="7"/>
  <c r="C487" i="7"/>
  <c r="C488" i="7"/>
  <c r="C489" i="7"/>
  <c r="C490" i="7"/>
  <c r="C491" i="7"/>
  <c r="C492" i="7"/>
  <c r="C493" i="7"/>
  <c r="C494" i="7"/>
  <c r="C495" i="7"/>
  <c r="C496" i="7"/>
  <c r="C497" i="7"/>
  <c r="C498" i="7"/>
  <c r="C499" i="7"/>
  <c r="C500" i="7"/>
  <c r="C501" i="7"/>
  <c r="C502" i="7"/>
  <c r="C503" i="7"/>
  <c r="C504" i="7"/>
  <c r="C505" i="7"/>
  <c r="C506" i="7"/>
  <c r="C507" i="7"/>
  <c r="C508" i="7"/>
  <c r="C509" i="7"/>
  <c r="C510" i="7"/>
  <c r="C511" i="7"/>
  <c r="C512" i="7"/>
  <c r="C513" i="7"/>
  <c r="C514" i="7"/>
  <c r="C515" i="7"/>
  <c r="C516" i="7"/>
  <c r="C517" i="7"/>
  <c r="C518" i="7"/>
  <c r="C519" i="7"/>
  <c r="C520" i="7"/>
  <c r="C521" i="7"/>
  <c r="C522" i="7"/>
  <c r="C523" i="7"/>
  <c r="C524" i="7"/>
  <c r="C525" i="7"/>
  <c r="C526" i="7"/>
  <c r="C527" i="7"/>
  <c r="C528" i="7"/>
  <c r="C529" i="7"/>
  <c r="C530" i="7"/>
  <c r="C531" i="7"/>
  <c r="C532" i="7"/>
  <c r="C533" i="7"/>
  <c r="C534" i="7"/>
  <c r="C535" i="7"/>
  <c r="C536" i="7"/>
  <c r="C537" i="7"/>
  <c r="C538" i="7"/>
  <c r="C539" i="7"/>
  <c r="C540" i="7"/>
  <c r="C541" i="7"/>
  <c r="C542" i="7"/>
  <c r="C543" i="7"/>
  <c r="C544" i="7"/>
  <c r="C545" i="7"/>
  <c r="C546" i="7"/>
  <c r="C547" i="7"/>
  <c r="C548" i="7"/>
  <c r="C549" i="7"/>
  <c r="C550" i="7"/>
  <c r="C551" i="7"/>
  <c r="C552" i="7"/>
  <c r="C553" i="7"/>
  <c r="C554" i="7"/>
  <c r="C555" i="7"/>
  <c r="C556" i="7"/>
  <c r="C557" i="7"/>
  <c r="C558" i="7"/>
  <c r="C559" i="7"/>
  <c r="C560" i="7"/>
  <c r="C561" i="7"/>
  <c r="C562" i="7"/>
  <c r="C563" i="7"/>
  <c r="C564" i="7"/>
  <c r="C565" i="7"/>
  <c r="C566" i="7"/>
  <c r="C567" i="7"/>
  <c r="C568" i="7"/>
  <c r="C569" i="7"/>
  <c r="C570" i="7"/>
  <c r="C571" i="7"/>
  <c r="C572" i="7"/>
  <c r="C573" i="7"/>
  <c r="C574" i="7"/>
  <c r="C575" i="7"/>
  <c r="C576" i="7"/>
  <c r="C577" i="7"/>
  <c r="C578" i="7"/>
  <c r="C579" i="7"/>
  <c r="C580" i="7"/>
  <c r="C581" i="7"/>
  <c r="C582" i="7"/>
  <c r="C583" i="7"/>
  <c r="C584" i="7"/>
  <c r="C585" i="7"/>
  <c r="C586" i="7"/>
  <c r="C587" i="7"/>
  <c r="C588" i="7"/>
  <c r="C589" i="7"/>
  <c r="C590" i="7"/>
  <c r="C591" i="7"/>
  <c r="C592" i="7"/>
  <c r="C593" i="7"/>
  <c r="C594" i="7"/>
  <c r="C595" i="7"/>
  <c r="C596" i="7"/>
  <c r="C597" i="7"/>
  <c r="C598" i="7"/>
  <c r="C599" i="7"/>
  <c r="C600" i="7"/>
  <c r="C601" i="7"/>
  <c r="C602" i="7"/>
  <c r="C603" i="7"/>
  <c r="C604" i="7"/>
  <c r="C605" i="7"/>
  <c r="C606" i="7"/>
  <c r="C607" i="7"/>
  <c r="C608" i="7"/>
  <c r="C609" i="7"/>
  <c r="C610" i="7"/>
  <c r="C611" i="7"/>
  <c r="C612" i="7"/>
  <c r="C613" i="7"/>
  <c r="C614" i="7"/>
  <c r="C615" i="7"/>
  <c r="C616" i="7"/>
  <c r="C617" i="7"/>
  <c r="C618" i="7"/>
  <c r="C619" i="7"/>
  <c r="C620" i="7"/>
  <c r="C621" i="7"/>
  <c r="C622" i="7"/>
  <c r="C623" i="7"/>
  <c r="C624" i="7"/>
  <c r="C625" i="7"/>
  <c r="C626" i="7"/>
  <c r="C627" i="7"/>
  <c r="C628" i="7"/>
  <c r="C629" i="7"/>
  <c r="C630" i="7"/>
  <c r="C631" i="7"/>
  <c r="C632" i="7"/>
  <c r="C633" i="7"/>
  <c r="C634" i="7"/>
  <c r="C635" i="7"/>
  <c r="C636" i="7"/>
  <c r="C637" i="7"/>
  <c r="C638" i="7"/>
  <c r="C639" i="7"/>
  <c r="C640" i="7"/>
  <c r="C641" i="7"/>
  <c r="C642" i="7"/>
  <c r="C643" i="7"/>
  <c r="C644" i="7"/>
  <c r="C645" i="7"/>
  <c r="C646" i="7"/>
  <c r="C647" i="7"/>
  <c r="C648" i="7"/>
  <c r="C649" i="7"/>
  <c r="C650" i="7"/>
  <c r="C651" i="7"/>
  <c r="C652" i="7"/>
  <c r="C653" i="7"/>
  <c r="C654" i="7"/>
  <c r="C655" i="7"/>
  <c r="C656" i="7"/>
  <c r="C657" i="7"/>
  <c r="C658" i="7"/>
  <c r="C659" i="7"/>
  <c r="C660" i="7"/>
  <c r="C661" i="7"/>
  <c r="C662" i="7"/>
  <c r="C663" i="7"/>
  <c r="C664" i="7"/>
  <c r="C665" i="7"/>
  <c r="C666" i="7"/>
  <c r="C667" i="7"/>
  <c r="C668" i="7"/>
  <c r="C669" i="7"/>
  <c r="C670" i="7"/>
  <c r="C671" i="7"/>
  <c r="C672" i="7"/>
  <c r="C673" i="7"/>
  <c r="C674" i="7"/>
  <c r="C675" i="7"/>
  <c r="C676" i="7"/>
  <c r="C677" i="7"/>
  <c r="C678" i="7"/>
  <c r="C679" i="7"/>
  <c r="C680" i="7"/>
  <c r="C681" i="7"/>
  <c r="C682" i="7"/>
  <c r="C683" i="7"/>
  <c r="C684" i="7"/>
  <c r="C685" i="7"/>
  <c r="C686" i="7"/>
  <c r="C687" i="7"/>
  <c r="C688" i="7"/>
  <c r="C689" i="7"/>
  <c r="C690" i="7"/>
  <c r="C691" i="7"/>
  <c r="C692" i="7"/>
  <c r="C693" i="7"/>
  <c r="C694" i="7"/>
  <c r="C695" i="7"/>
  <c r="C696" i="7"/>
  <c r="C697" i="7"/>
  <c r="C698" i="7"/>
  <c r="C699" i="7"/>
  <c r="C700" i="7"/>
  <c r="C701" i="7"/>
  <c r="C702" i="7"/>
  <c r="C703" i="7"/>
  <c r="C704" i="7"/>
  <c r="C705" i="7"/>
  <c r="C706" i="7"/>
  <c r="C707" i="7"/>
  <c r="C708" i="7"/>
  <c r="C709" i="7"/>
  <c r="C710" i="7"/>
  <c r="C711" i="7"/>
  <c r="C712" i="7"/>
  <c r="C713" i="7"/>
  <c r="C714" i="7"/>
  <c r="C715" i="7"/>
  <c r="C716" i="7"/>
  <c r="C717" i="7"/>
  <c r="C718" i="7"/>
  <c r="C719" i="7"/>
  <c r="C720" i="7"/>
  <c r="C721" i="7"/>
  <c r="C722" i="7"/>
  <c r="C723" i="7"/>
  <c r="C724" i="7"/>
  <c r="C725" i="7"/>
  <c r="C726" i="7"/>
  <c r="C727" i="7"/>
  <c r="C728" i="7"/>
  <c r="C729" i="7"/>
  <c r="C730" i="7"/>
  <c r="C731" i="7"/>
  <c r="C732" i="7"/>
  <c r="C733" i="7"/>
  <c r="C734" i="7"/>
  <c r="C735" i="7"/>
  <c r="C736" i="7"/>
  <c r="C737" i="7"/>
  <c r="C738" i="7"/>
  <c r="C739" i="7"/>
  <c r="C740" i="7"/>
  <c r="C741" i="7"/>
  <c r="C742" i="7"/>
  <c r="C743" i="7"/>
  <c r="C744" i="7"/>
  <c r="C745" i="7"/>
  <c r="C746" i="7"/>
  <c r="C747" i="7"/>
  <c r="C748" i="7"/>
  <c r="C749" i="7"/>
  <c r="C750" i="7"/>
  <c r="C751" i="7"/>
  <c r="C752" i="7"/>
  <c r="C753" i="7"/>
  <c r="C754" i="7"/>
  <c r="C755" i="7"/>
  <c r="C756" i="7"/>
  <c r="C757" i="7"/>
  <c r="C758" i="7"/>
  <c r="C759" i="7"/>
  <c r="C760" i="7"/>
  <c r="C761" i="7"/>
  <c r="C762" i="7"/>
  <c r="C763" i="7"/>
  <c r="C764" i="7"/>
  <c r="C765" i="7"/>
  <c r="C766" i="7"/>
  <c r="C767" i="7"/>
  <c r="C768" i="7"/>
  <c r="C769" i="7"/>
  <c r="C770" i="7"/>
  <c r="C771" i="7"/>
  <c r="C772" i="7"/>
  <c r="C773" i="7"/>
  <c r="C774" i="7"/>
  <c r="C775" i="7"/>
  <c r="C776" i="7"/>
  <c r="C777" i="7"/>
  <c r="C778" i="7"/>
  <c r="C779" i="7"/>
  <c r="C780" i="7"/>
  <c r="C781" i="7"/>
  <c r="C782" i="7"/>
  <c r="C783" i="7"/>
  <c r="C784" i="7"/>
  <c r="C785" i="7"/>
  <c r="C786" i="7"/>
  <c r="C787" i="7"/>
  <c r="C788" i="7"/>
  <c r="C789" i="7"/>
  <c r="C790" i="7"/>
  <c r="C791" i="7"/>
  <c r="C792" i="7"/>
  <c r="C793" i="7"/>
  <c r="C794" i="7"/>
  <c r="C795" i="7"/>
  <c r="C796" i="7"/>
  <c r="C797" i="7"/>
  <c r="C798" i="7"/>
  <c r="C799" i="7"/>
  <c r="C800" i="7"/>
  <c r="C801" i="7"/>
  <c r="C802" i="7"/>
  <c r="C803" i="7"/>
  <c r="C804" i="7"/>
  <c r="C805" i="7"/>
  <c r="C806" i="7"/>
  <c r="C807" i="7"/>
  <c r="C808" i="7"/>
  <c r="C809" i="7"/>
  <c r="C810" i="7"/>
  <c r="C811" i="7"/>
  <c r="C812" i="7"/>
  <c r="C813" i="7"/>
  <c r="C814" i="7"/>
  <c r="C815" i="7"/>
  <c r="C816" i="7"/>
  <c r="C817" i="7"/>
  <c r="C818" i="7"/>
  <c r="C819" i="7"/>
  <c r="C820" i="7"/>
  <c r="C821" i="7"/>
  <c r="C822" i="7"/>
  <c r="C823" i="7"/>
  <c r="C824" i="7"/>
  <c r="C825" i="7"/>
  <c r="C826" i="7"/>
  <c r="C827" i="7"/>
  <c r="C828" i="7"/>
  <c r="C829" i="7"/>
  <c r="C830" i="7"/>
  <c r="C831" i="7"/>
  <c r="C832" i="7"/>
  <c r="C833" i="7"/>
  <c r="C834" i="7"/>
  <c r="C835" i="7"/>
  <c r="C836" i="7"/>
  <c r="C837" i="7"/>
  <c r="C838" i="7"/>
  <c r="C839" i="7"/>
  <c r="C840" i="7"/>
  <c r="C841" i="7"/>
  <c r="C842" i="7"/>
  <c r="C843" i="7"/>
  <c r="C844" i="7"/>
  <c r="C845" i="7"/>
  <c r="C846" i="7"/>
  <c r="C847" i="7"/>
  <c r="C848" i="7"/>
  <c r="C849" i="7"/>
  <c r="C850" i="7"/>
  <c r="C851" i="7"/>
  <c r="C852" i="7"/>
  <c r="C853" i="7"/>
  <c r="C854" i="7"/>
  <c r="C855" i="7"/>
  <c r="C856" i="7"/>
  <c r="C857" i="7"/>
  <c r="C858" i="7"/>
  <c r="C859" i="7"/>
  <c r="C860" i="7"/>
  <c r="C861" i="7"/>
  <c r="C862" i="7"/>
  <c r="C863" i="7"/>
  <c r="C864" i="7"/>
  <c r="C865" i="7"/>
  <c r="C866" i="7"/>
  <c r="C867" i="7"/>
  <c r="C868" i="7"/>
  <c r="C869" i="7"/>
  <c r="C870" i="7"/>
  <c r="C871" i="7"/>
  <c r="C872" i="7"/>
  <c r="C873" i="7"/>
  <c r="C874" i="7"/>
  <c r="C875" i="7"/>
  <c r="C876" i="7"/>
  <c r="C877" i="7"/>
  <c r="C878" i="7"/>
  <c r="C879" i="7"/>
  <c r="C880" i="7"/>
  <c r="C881" i="7"/>
  <c r="C882" i="7"/>
  <c r="C883" i="7"/>
  <c r="C884" i="7"/>
  <c r="C885" i="7"/>
  <c r="C886" i="7"/>
  <c r="C887" i="7"/>
  <c r="C888" i="7"/>
  <c r="C889" i="7"/>
  <c r="C890" i="7"/>
  <c r="C891" i="7"/>
  <c r="C892" i="7"/>
  <c r="C893" i="7"/>
  <c r="C894" i="7"/>
  <c r="C895" i="7"/>
  <c r="C896" i="7"/>
  <c r="C897" i="7"/>
  <c r="C898" i="7"/>
  <c r="C899" i="7"/>
  <c r="C900" i="7"/>
  <c r="C901" i="7"/>
  <c r="C902" i="7"/>
  <c r="C903" i="7"/>
  <c r="C904" i="7"/>
  <c r="C905" i="7"/>
  <c r="C906" i="7"/>
  <c r="C907" i="7"/>
  <c r="C908" i="7"/>
  <c r="C909" i="7"/>
  <c r="C910" i="7"/>
  <c r="C911" i="7"/>
  <c r="C912" i="7"/>
  <c r="C913" i="7"/>
  <c r="C914" i="7"/>
  <c r="C915" i="7"/>
  <c r="C916" i="7"/>
  <c r="C917" i="7"/>
  <c r="C918" i="7"/>
  <c r="C919" i="7"/>
  <c r="C920" i="7"/>
  <c r="C921" i="7"/>
  <c r="C922" i="7"/>
  <c r="C923" i="7"/>
  <c r="C924" i="7"/>
  <c r="C925" i="7"/>
  <c r="C926" i="7"/>
  <c r="C927" i="7"/>
  <c r="C928" i="7"/>
  <c r="C929" i="7"/>
  <c r="C930" i="7"/>
  <c r="C931" i="7"/>
  <c r="C932" i="7"/>
  <c r="C933" i="7"/>
  <c r="C934" i="7"/>
  <c r="C935" i="7"/>
  <c r="C936" i="7"/>
  <c r="C937" i="7"/>
  <c r="C938" i="7"/>
  <c r="C939" i="7"/>
  <c r="C940" i="7"/>
  <c r="C941" i="7"/>
  <c r="C942" i="7"/>
  <c r="C943" i="7"/>
  <c r="C944" i="7"/>
  <c r="C945" i="7"/>
  <c r="C946" i="7"/>
  <c r="C947" i="7"/>
  <c r="C948" i="7"/>
  <c r="C949" i="7"/>
  <c r="C950" i="7"/>
  <c r="C951" i="7"/>
  <c r="C952" i="7"/>
  <c r="C953" i="7"/>
  <c r="C954" i="7"/>
  <c r="C955" i="7"/>
  <c r="C956" i="7"/>
  <c r="C957" i="7"/>
  <c r="C958" i="7"/>
  <c r="C959" i="7"/>
  <c r="C960" i="7"/>
  <c r="C961" i="7"/>
  <c r="C962" i="7"/>
  <c r="C963" i="7"/>
  <c r="C964" i="7"/>
  <c r="C965" i="7"/>
  <c r="C966" i="7"/>
  <c r="C967" i="7"/>
  <c r="C968" i="7"/>
  <c r="C969" i="7"/>
  <c r="C970" i="7"/>
  <c r="C971" i="7"/>
  <c r="C972" i="7"/>
  <c r="C973" i="7"/>
  <c r="C974" i="7"/>
  <c r="C975" i="7"/>
  <c r="C976" i="7"/>
  <c r="C977" i="7"/>
  <c r="C978" i="7"/>
  <c r="C979" i="7"/>
  <c r="C980" i="7"/>
  <c r="C981" i="7"/>
  <c r="C982" i="7"/>
  <c r="C983" i="7"/>
  <c r="C984" i="7"/>
  <c r="C985" i="7"/>
  <c r="C986" i="7"/>
  <c r="C987" i="7"/>
  <c r="C988" i="7"/>
  <c r="C989" i="7"/>
  <c r="C990" i="7"/>
  <c r="C991" i="7"/>
  <c r="C992" i="7"/>
  <c r="C993" i="7"/>
  <c r="C994" i="7"/>
  <c r="C995" i="7"/>
  <c r="C996" i="7"/>
  <c r="C997" i="7"/>
  <c r="C998" i="7"/>
  <c r="C999" i="7"/>
  <c r="C1000" i="7"/>
  <c r="C1001" i="7"/>
  <c r="C1002" i="7"/>
  <c r="C1003" i="7"/>
  <c r="C1004" i="7"/>
  <c r="C1005" i="7"/>
  <c r="C1006" i="7"/>
  <c r="C1007" i="7"/>
  <c r="C1008" i="7"/>
  <c r="C1009" i="7"/>
  <c r="C1010" i="7"/>
  <c r="C1011" i="7"/>
  <c r="C1012" i="7"/>
  <c r="C1013" i="7"/>
  <c r="C1014" i="7"/>
  <c r="C1015" i="7"/>
  <c r="C1016" i="7"/>
  <c r="C1017" i="7"/>
  <c r="C1018" i="7"/>
  <c r="C1019" i="7"/>
  <c r="C1020" i="7"/>
  <c r="C1021" i="7"/>
  <c r="C1022" i="7"/>
  <c r="C1023" i="7"/>
  <c r="C1024" i="7"/>
  <c r="C1025" i="7"/>
  <c r="C1026" i="7"/>
  <c r="C1027" i="7"/>
  <c r="C1028" i="7"/>
  <c r="C1029" i="7"/>
  <c r="C1030" i="7"/>
  <c r="C1031" i="7"/>
  <c r="C1032" i="7"/>
  <c r="C1033" i="7"/>
  <c r="C1034" i="7"/>
  <c r="C1035" i="7"/>
  <c r="C1036" i="7"/>
  <c r="C1037" i="7"/>
  <c r="C1038" i="7"/>
  <c r="C1039" i="7"/>
  <c r="C1040" i="7"/>
  <c r="C1041" i="7"/>
  <c r="C1042" i="7"/>
  <c r="C1043" i="7"/>
  <c r="C1044" i="7"/>
  <c r="C1045" i="7"/>
  <c r="C1046" i="7"/>
  <c r="C1047" i="7"/>
  <c r="C1048" i="7"/>
  <c r="C1049" i="7"/>
  <c r="C1050" i="7"/>
  <c r="C1051" i="7"/>
  <c r="C1052" i="7"/>
  <c r="C1053" i="7"/>
  <c r="C1054" i="7"/>
  <c r="C1055" i="7"/>
  <c r="C1056" i="7"/>
  <c r="C1057" i="7"/>
  <c r="C1058" i="7"/>
  <c r="C1059" i="7"/>
  <c r="C1060" i="7"/>
  <c r="C1061" i="7"/>
  <c r="C1062" i="7"/>
  <c r="C1063" i="7"/>
  <c r="C1064" i="7"/>
  <c r="C1065" i="7"/>
  <c r="C1066" i="7"/>
  <c r="C1067" i="7"/>
  <c r="C1068" i="7"/>
  <c r="C1069" i="7"/>
  <c r="C1070" i="7"/>
  <c r="C1071" i="7"/>
  <c r="C1072" i="7"/>
  <c r="C1073" i="7"/>
  <c r="C1074" i="7"/>
  <c r="C1075" i="7"/>
  <c r="C1076" i="7"/>
  <c r="C1077" i="7"/>
  <c r="C1078" i="7"/>
  <c r="C1079" i="7"/>
  <c r="C1080" i="7"/>
  <c r="C1081" i="7"/>
  <c r="C1082" i="7"/>
  <c r="C1083" i="7"/>
  <c r="C1084" i="7"/>
  <c r="C1085" i="7"/>
  <c r="C1086" i="7"/>
  <c r="C1087" i="7"/>
  <c r="C1088" i="7"/>
  <c r="C1089" i="7"/>
  <c r="C1090" i="7"/>
  <c r="C1091" i="7"/>
  <c r="C1092" i="7"/>
  <c r="C1093" i="7"/>
  <c r="C1094" i="7"/>
  <c r="C1095" i="7"/>
  <c r="C1096" i="7"/>
  <c r="C1097" i="7"/>
  <c r="C1098" i="7"/>
  <c r="C1099" i="7"/>
  <c r="C1100" i="7"/>
  <c r="C1101" i="7"/>
  <c r="C1102" i="7"/>
  <c r="C1103" i="7"/>
  <c r="C1104" i="7"/>
  <c r="C1105" i="7"/>
  <c r="C1106" i="7"/>
  <c r="C1107" i="7"/>
  <c r="C1108" i="7"/>
  <c r="C1109" i="7"/>
  <c r="C1110" i="7"/>
  <c r="C1111" i="7"/>
  <c r="C1112" i="7"/>
  <c r="C1113" i="7"/>
  <c r="C1114" i="7"/>
  <c r="C1115" i="7"/>
  <c r="C1116" i="7"/>
  <c r="C1117" i="7"/>
  <c r="C1118" i="7"/>
  <c r="C1119" i="7"/>
  <c r="C1120" i="7"/>
  <c r="C1121" i="7"/>
  <c r="C1122" i="7"/>
  <c r="C1123" i="7"/>
  <c r="C1124" i="7"/>
  <c r="C1125" i="7"/>
  <c r="C1126" i="7"/>
  <c r="C1127" i="7"/>
  <c r="C1128" i="7"/>
  <c r="C1129" i="7"/>
  <c r="C1130" i="7"/>
  <c r="C1131" i="7"/>
  <c r="C1132" i="7"/>
  <c r="C1133" i="7"/>
  <c r="C1134" i="7"/>
  <c r="C1135" i="7"/>
  <c r="C1136" i="7"/>
  <c r="C1137" i="7"/>
  <c r="C1138" i="7"/>
  <c r="C1139" i="7"/>
  <c r="C1140" i="7"/>
  <c r="C1141" i="7"/>
  <c r="C1142" i="7"/>
  <c r="C1143" i="7"/>
  <c r="C1144" i="7"/>
  <c r="C1145" i="7"/>
  <c r="C1146" i="7"/>
  <c r="C1147" i="7"/>
  <c r="C1148" i="7"/>
  <c r="C1149" i="7"/>
  <c r="C1150" i="7"/>
  <c r="C1151" i="7"/>
  <c r="C1152" i="7"/>
  <c r="C1153" i="7"/>
  <c r="C1154" i="7"/>
  <c r="C1155" i="7"/>
  <c r="C1156" i="7"/>
  <c r="C1157" i="7"/>
  <c r="C1158" i="7"/>
  <c r="C1159" i="7"/>
  <c r="C1160" i="7"/>
  <c r="C1161" i="7"/>
  <c r="C1162" i="7"/>
  <c r="C1163" i="7"/>
  <c r="C1164" i="7"/>
  <c r="C1165" i="7"/>
  <c r="C1166" i="7"/>
  <c r="C1167" i="7"/>
  <c r="C1168" i="7"/>
  <c r="C1169" i="7"/>
  <c r="C1170" i="7"/>
  <c r="C1171" i="7"/>
  <c r="C1172" i="7"/>
  <c r="C1173" i="7"/>
  <c r="C1174" i="7"/>
  <c r="C1175" i="7"/>
  <c r="C1176" i="7"/>
  <c r="C1177" i="7"/>
  <c r="C1178" i="7"/>
  <c r="C1179" i="7"/>
  <c r="C1180" i="7"/>
  <c r="C1181" i="7"/>
  <c r="C1182" i="7"/>
  <c r="C1183" i="7"/>
  <c r="C1184" i="7"/>
  <c r="C1185" i="7"/>
  <c r="C1186" i="7"/>
  <c r="C1187" i="7"/>
  <c r="C1188" i="7"/>
  <c r="C1189" i="7"/>
  <c r="C1190" i="7"/>
  <c r="C1191" i="7"/>
  <c r="C1192" i="7"/>
  <c r="C1193" i="7"/>
  <c r="C1194" i="7"/>
  <c r="C1195" i="7"/>
  <c r="C1196" i="7"/>
  <c r="C1197" i="7"/>
  <c r="C1198" i="7"/>
  <c r="C1199" i="7"/>
  <c r="C1200" i="7"/>
  <c r="C1201" i="7"/>
  <c r="C1202" i="7"/>
  <c r="C1203" i="7"/>
  <c r="C1204" i="7"/>
  <c r="C1205" i="7"/>
  <c r="C1206" i="7"/>
  <c r="C1207" i="7"/>
  <c r="C1208" i="7"/>
  <c r="C1209" i="7"/>
  <c r="C1210" i="7"/>
  <c r="C1211" i="7"/>
  <c r="C1212" i="7"/>
  <c r="C1213" i="7"/>
  <c r="C1214" i="7"/>
  <c r="C1215" i="7"/>
  <c r="C1216" i="7"/>
  <c r="C1217" i="7"/>
  <c r="C1218" i="7"/>
  <c r="C1219" i="7"/>
  <c r="C1220" i="7"/>
  <c r="C1221" i="7"/>
  <c r="C1222" i="7"/>
  <c r="C1223" i="7"/>
  <c r="C1224" i="7"/>
  <c r="C1225" i="7"/>
  <c r="C1226" i="7"/>
  <c r="C1227" i="7"/>
  <c r="C1228" i="7"/>
  <c r="C1229" i="7"/>
  <c r="C1230" i="7"/>
  <c r="C1231" i="7"/>
  <c r="C1232" i="7"/>
  <c r="C1233" i="7"/>
  <c r="C1234" i="7"/>
  <c r="C1235" i="7"/>
  <c r="C1236" i="7"/>
  <c r="C1237" i="7"/>
  <c r="C1238" i="7"/>
  <c r="C1239" i="7"/>
  <c r="C1240" i="7"/>
  <c r="C1241" i="7"/>
  <c r="C1242" i="7"/>
  <c r="C1243" i="7"/>
  <c r="C1244" i="7"/>
  <c r="C1245" i="7"/>
  <c r="C1246" i="7"/>
  <c r="C1247" i="7"/>
  <c r="C1248" i="7"/>
  <c r="C1249" i="7"/>
  <c r="C1250" i="7"/>
  <c r="C1251" i="7"/>
  <c r="C1252" i="7"/>
  <c r="C1253" i="7"/>
  <c r="C1254" i="7"/>
  <c r="C1255" i="7"/>
  <c r="C1256" i="7"/>
  <c r="C1257" i="7"/>
  <c r="C1258" i="7"/>
  <c r="C1259" i="7"/>
  <c r="C1260" i="7"/>
  <c r="C1261" i="7"/>
  <c r="C1262" i="7"/>
  <c r="C1263" i="7"/>
  <c r="C1264" i="7"/>
  <c r="C1265" i="7"/>
  <c r="C1266" i="7"/>
  <c r="C1267" i="7"/>
  <c r="C1268" i="7"/>
  <c r="C1269" i="7"/>
  <c r="C1270" i="7"/>
  <c r="C1271" i="7"/>
  <c r="C1272" i="7"/>
  <c r="C1273" i="7"/>
  <c r="C1274" i="7"/>
  <c r="C1275" i="7"/>
  <c r="C1276" i="7"/>
  <c r="C1277" i="7"/>
  <c r="C1278" i="7"/>
  <c r="C1279" i="7"/>
  <c r="C1280" i="7"/>
  <c r="C1281" i="7"/>
  <c r="C1282" i="7"/>
  <c r="C1283" i="7"/>
  <c r="C1284" i="7"/>
  <c r="C1285" i="7"/>
  <c r="C1286" i="7"/>
  <c r="C1287" i="7"/>
  <c r="C1288" i="7"/>
  <c r="C1289" i="7"/>
  <c r="C1290" i="7"/>
  <c r="C1291" i="7"/>
  <c r="C1292" i="7"/>
  <c r="C1293" i="7"/>
  <c r="C1294" i="7"/>
  <c r="C1295" i="7"/>
  <c r="C1296" i="7"/>
  <c r="C1297" i="7"/>
  <c r="C1298" i="7"/>
  <c r="C1299" i="7"/>
  <c r="C1300" i="7"/>
  <c r="C1301" i="7"/>
  <c r="C1302" i="7"/>
  <c r="C1303" i="7"/>
  <c r="C1304" i="7"/>
  <c r="C1305" i="7"/>
  <c r="C1306" i="7"/>
  <c r="C1307" i="7"/>
  <c r="C1308" i="7"/>
  <c r="C1309" i="7"/>
  <c r="C1310" i="7"/>
  <c r="C1311" i="7"/>
  <c r="C1312" i="7"/>
  <c r="C1313" i="7"/>
  <c r="C1314" i="7"/>
  <c r="C1315" i="7"/>
  <c r="C1316" i="7"/>
  <c r="C1317" i="7"/>
  <c r="C1318" i="7"/>
  <c r="C1319" i="7"/>
  <c r="C1320" i="7"/>
  <c r="C1321" i="7"/>
  <c r="C1322" i="7"/>
  <c r="C1323" i="7"/>
  <c r="C1324" i="7"/>
  <c r="C1325" i="7"/>
  <c r="C1326" i="7"/>
  <c r="C1327" i="7"/>
  <c r="C1328" i="7"/>
  <c r="C1329" i="7"/>
  <c r="C1330" i="7"/>
  <c r="C1331" i="7"/>
  <c r="C1332" i="7"/>
  <c r="C1333" i="7"/>
  <c r="C1334" i="7"/>
  <c r="C1335" i="7"/>
  <c r="C1336" i="7"/>
  <c r="C1337" i="7"/>
  <c r="C1338" i="7"/>
  <c r="C1339" i="7"/>
  <c r="C1340" i="7"/>
  <c r="C1341" i="7"/>
  <c r="C1342" i="7"/>
  <c r="C1343" i="7"/>
  <c r="C1344" i="7"/>
  <c r="C1345" i="7"/>
  <c r="C1346" i="7"/>
  <c r="C1347" i="7"/>
  <c r="C1348" i="7"/>
  <c r="C1349" i="7"/>
  <c r="C1350" i="7"/>
  <c r="C1351" i="7"/>
  <c r="C1352" i="7"/>
  <c r="C1353" i="7"/>
  <c r="C1354" i="7"/>
  <c r="C1355" i="7"/>
  <c r="C1356" i="7"/>
  <c r="C1357" i="7"/>
  <c r="C1358" i="7"/>
  <c r="C1359" i="7"/>
  <c r="C1360" i="7"/>
  <c r="C1361" i="7"/>
  <c r="C1362" i="7"/>
  <c r="C1363" i="7"/>
  <c r="C1364" i="7"/>
  <c r="C1365" i="7"/>
  <c r="C1366" i="7"/>
  <c r="C1367" i="7"/>
  <c r="C1368" i="7"/>
  <c r="C1369" i="7"/>
  <c r="C1370" i="7"/>
  <c r="C1371" i="7"/>
  <c r="C1372" i="7"/>
  <c r="C1373" i="7"/>
  <c r="C1374" i="7"/>
  <c r="C1375" i="7"/>
  <c r="C1376" i="7"/>
  <c r="C1377" i="7"/>
  <c r="C1378" i="7"/>
  <c r="C1379" i="7"/>
  <c r="C1380" i="7"/>
  <c r="C1381" i="7"/>
  <c r="C1382" i="7"/>
  <c r="C1383" i="7"/>
  <c r="C1384" i="7"/>
  <c r="C1385" i="7"/>
  <c r="C1386" i="7"/>
  <c r="C1387" i="7"/>
  <c r="C1388" i="7"/>
  <c r="C1389" i="7"/>
  <c r="C1390" i="7"/>
  <c r="C1391" i="7"/>
  <c r="C1392" i="7"/>
  <c r="C1393" i="7"/>
  <c r="C1394" i="7"/>
  <c r="C1395" i="7"/>
  <c r="C1396" i="7"/>
  <c r="C1397" i="7"/>
  <c r="C1398" i="7"/>
  <c r="C1399" i="7"/>
  <c r="C1400" i="7"/>
  <c r="C1401" i="7"/>
  <c r="C1402" i="7"/>
  <c r="C1403" i="7"/>
  <c r="C1404" i="7"/>
  <c r="C1405" i="7"/>
  <c r="C1406" i="7"/>
  <c r="C1407" i="7"/>
  <c r="C1408" i="7"/>
  <c r="C1409" i="7"/>
  <c r="C1410" i="7"/>
  <c r="C1411" i="7"/>
  <c r="C1412" i="7"/>
  <c r="C1413" i="7"/>
  <c r="C1414" i="7"/>
  <c r="C1415" i="7"/>
  <c r="C1416" i="7"/>
  <c r="C1417" i="7"/>
  <c r="C1418" i="7"/>
  <c r="C1419" i="7"/>
  <c r="C1420" i="7"/>
  <c r="C1421" i="7"/>
  <c r="C1422" i="7"/>
  <c r="C1423" i="7"/>
  <c r="C1424" i="7"/>
  <c r="C1425" i="7"/>
  <c r="C1426" i="7"/>
  <c r="C1427" i="7"/>
  <c r="C1428" i="7"/>
  <c r="C1429" i="7"/>
  <c r="C1430" i="7"/>
  <c r="C1431" i="7"/>
  <c r="C1432" i="7"/>
  <c r="C1433" i="7"/>
  <c r="C1434" i="7"/>
  <c r="C1435" i="7"/>
  <c r="C1436" i="7"/>
  <c r="C1437" i="7"/>
  <c r="C1438" i="7"/>
  <c r="C1439" i="7"/>
  <c r="C1440" i="7"/>
  <c r="C1441" i="7"/>
  <c r="C1442" i="7"/>
  <c r="C1443" i="7"/>
  <c r="C1444" i="7"/>
  <c r="C1445" i="7"/>
  <c r="C1446" i="7"/>
  <c r="C1447" i="7"/>
  <c r="C1448" i="7"/>
  <c r="C1449" i="7"/>
  <c r="C1450" i="7"/>
  <c r="C1451" i="7"/>
  <c r="C1452" i="7"/>
  <c r="C1453" i="7"/>
  <c r="C1454" i="7"/>
  <c r="C1455" i="7"/>
  <c r="C1456" i="7"/>
  <c r="C1457" i="7"/>
  <c r="C1458" i="7"/>
  <c r="C1459" i="7"/>
  <c r="C1460" i="7"/>
  <c r="C1461" i="7"/>
  <c r="C1462" i="7"/>
  <c r="C1463" i="7"/>
  <c r="C1464" i="7"/>
  <c r="C1465" i="7"/>
  <c r="C1466" i="7"/>
  <c r="C1467" i="7"/>
  <c r="C1468" i="7"/>
  <c r="C1469" i="7"/>
  <c r="C1470" i="7"/>
  <c r="C1471" i="7"/>
  <c r="C1472" i="7"/>
  <c r="C1473" i="7"/>
  <c r="C1474" i="7"/>
  <c r="C1475" i="7"/>
  <c r="C1476" i="7"/>
  <c r="C1477" i="7"/>
  <c r="C1478" i="7"/>
  <c r="C1479" i="7"/>
  <c r="C1480" i="7"/>
  <c r="C1481" i="7"/>
  <c r="C1482" i="7"/>
  <c r="C1483" i="7"/>
  <c r="C1484" i="7"/>
  <c r="C1485" i="7"/>
  <c r="C1486" i="7"/>
  <c r="C1487" i="7"/>
  <c r="C1488" i="7"/>
  <c r="C1489" i="7"/>
  <c r="C1490" i="7"/>
  <c r="C1491" i="7"/>
  <c r="C1492" i="7"/>
  <c r="C1493" i="7"/>
  <c r="C1494" i="7"/>
  <c r="C1495" i="7"/>
  <c r="C1496" i="7"/>
  <c r="C1497" i="7"/>
  <c r="C1498" i="7"/>
  <c r="C1499" i="7"/>
  <c r="C1500" i="7"/>
  <c r="C1501" i="7"/>
  <c r="C1502" i="7"/>
  <c r="C1503" i="7"/>
  <c r="C1504" i="7"/>
  <c r="C1505" i="7"/>
  <c r="C1506" i="7"/>
  <c r="C1507" i="7"/>
  <c r="C1508" i="7"/>
  <c r="C1509" i="7"/>
  <c r="C1510" i="7"/>
  <c r="C1511" i="7"/>
  <c r="C1512" i="7"/>
  <c r="C1513" i="7"/>
  <c r="C1514" i="7"/>
  <c r="C1515" i="7"/>
  <c r="C1516" i="7"/>
  <c r="C1517" i="7"/>
  <c r="C1518" i="7"/>
  <c r="C1519" i="7"/>
  <c r="C1520" i="7"/>
  <c r="C1521" i="7"/>
  <c r="C1522" i="7"/>
  <c r="C1523" i="7"/>
  <c r="C1524" i="7"/>
  <c r="C1525" i="7"/>
  <c r="C1526" i="7"/>
  <c r="C1527" i="7"/>
  <c r="C1528" i="7"/>
  <c r="C1529" i="7"/>
  <c r="C1530" i="7"/>
  <c r="C1531" i="7"/>
  <c r="C1532" i="7"/>
  <c r="C1533" i="7"/>
  <c r="C1534" i="7"/>
  <c r="C1535" i="7"/>
  <c r="C1536" i="7"/>
  <c r="C1537" i="7"/>
  <c r="C1538" i="7"/>
  <c r="C1539" i="7"/>
  <c r="C1540" i="7"/>
  <c r="C1541" i="7"/>
  <c r="C1542" i="7"/>
  <c r="C1543" i="7"/>
  <c r="C1544" i="7"/>
  <c r="C1545" i="7"/>
  <c r="C1546" i="7"/>
  <c r="C1547" i="7"/>
  <c r="C1548" i="7"/>
  <c r="C1549" i="7"/>
  <c r="C1550" i="7"/>
  <c r="C1551" i="7"/>
  <c r="C1552" i="7"/>
  <c r="C1553" i="7"/>
  <c r="C1554" i="7"/>
  <c r="C1555" i="7"/>
  <c r="C1556" i="7"/>
  <c r="C1557" i="7"/>
  <c r="C1558" i="7"/>
  <c r="C1559" i="7"/>
  <c r="C1560" i="7"/>
  <c r="C1561" i="7"/>
  <c r="C1562" i="7"/>
  <c r="C1563" i="7"/>
  <c r="C1564" i="7"/>
  <c r="C1565" i="7"/>
  <c r="C1566" i="7"/>
  <c r="C1567" i="7"/>
  <c r="C1568" i="7"/>
  <c r="C1569" i="7"/>
  <c r="C1570" i="7"/>
  <c r="C1571" i="7"/>
  <c r="C1572" i="7"/>
  <c r="C1573" i="7"/>
  <c r="C1574" i="7"/>
  <c r="C1575" i="7"/>
  <c r="C1576" i="7"/>
  <c r="C1577" i="7"/>
  <c r="C1578" i="7"/>
  <c r="C1579" i="7"/>
  <c r="C1580" i="7"/>
  <c r="C1581" i="7"/>
  <c r="C1582" i="7"/>
  <c r="C1583" i="7"/>
  <c r="C1584" i="7"/>
  <c r="C1585" i="7"/>
  <c r="C1586" i="7"/>
  <c r="C1587" i="7"/>
  <c r="C1588" i="7"/>
  <c r="C1589" i="7"/>
  <c r="C1590" i="7"/>
  <c r="C1591" i="7"/>
  <c r="C1592" i="7"/>
  <c r="C1593" i="7"/>
  <c r="C1594" i="7"/>
  <c r="C1595" i="7"/>
  <c r="C1596" i="7"/>
  <c r="C1597" i="7"/>
  <c r="C1598" i="7"/>
  <c r="C1599" i="7"/>
  <c r="C1600" i="7"/>
  <c r="C1601" i="7"/>
  <c r="C1602" i="7"/>
  <c r="C1603" i="7"/>
  <c r="C1604" i="7"/>
  <c r="C1605" i="7"/>
  <c r="C1606" i="7"/>
  <c r="C1607" i="7"/>
  <c r="C1608" i="7"/>
  <c r="C1609" i="7"/>
  <c r="C1610" i="7"/>
  <c r="C1611" i="7"/>
  <c r="C1612" i="7"/>
  <c r="C1613" i="7"/>
  <c r="C1614" i="7"/>
  <c r="C1615" i="7"/>
  <c r="C1616" i="7"/>
  <c r="C1617" i="7"/>
  <c r="C1618" i="7"/>
  <c r="C1619" i="7"/>
  <c r="C1620" i="7"/>
  <c r="C1621" i="7"/>
  <c r="C1622" i="7"/>
  <c r="C1623" i="7"/>
  <c r="C1624" i="7"/>
  <c r="C1625" i="7"/>
  <c r="C1626" i="7"/>
  <c r="C1627" i="7"/>
  <c r="C1628" i="7"/>
  <c r="C1629" i="7"/>
  <c r="C1630" i="7"/>
  <c r="C1631" i="7"/>
  <c r="C1632" i="7"/>
  <c r="C1633" i="7"/>
  <c r="C1634" i="7"/>
  <c r="C1635" i="7"/>
  <c r="C1636" i="7"/>
  <c r="C1637" i="7"/>
  <c r="C1638" i="7"/>
  <c r="C1639" i="7"/>
  <c r="C1640" i="7"/>
  <c r="C1641" i="7"/>
  <c r="C1642" i="7"/>
  <c r="C1643" i="7"/>
  <c r="C1644" i="7"/>
  <c r="C1645" i="7"/>
  <c r="C1646" i="7"/>
  <c r="C1647" i="7"/>
  <c r="C1648" i="7"/>
  <c r="C1649" i="7"/>
  <c r="C1650" i="7"/>
  <c r="C1651" i="7"/>
  <c r="C1652" i="7"/>
  <c r="C1653" i="7"/>
  <c r="C1654" i="7"/>
  <c r="C1655" i="7"/>
  <c r="C1656" i="7"/>
  <c r="C1657" i="7"/>
  <c r="C1658" i="7"/>
  <c r="C1659" i="7"/>
  <c r="C1660" i="7"/>
  <c r="C1661" i="7"/>
  <c r="C1662" i="7"/>
  <c r="C1663" i="7"/>
  <c r="C1664" i="7"/>
  <c r="C1665" i="7"/>
  <c r="C1666" i="7"/>
  <c r="C1667" i="7"/>
  <c r="C1668" i="7"/>
  <c r="C1669" i="7"/>
  <c r="C1670" i="7"/>
  <c r="C1671" i="7"/>
  <c r="C1672" i="7"/>
  <c r="C1673" i="7"/>
  <c r="C1674" i="7"/>
  <c r="C1675" i="7"/>
  <c r="C1676" i="7"/>
  <c r="C1677" i="7"/>
  <c r="C1678" i="7"/>
  <c r="C1679" i="7"/>
  <c r="C1680" i="7"/>
  <c r="C1681" i="7"/>
  <c r="C1682" i="7"/>
  <c r="C1683" i="7"/>
  <c r="C1684" i="7"/>
  <c r="C1685" i="7"/>
  <c r="C1686" i="7"/>
  <c r="C1687" i="7"/>
  <c r="C1688" i="7"/>
  <c r="C1689" i="7"/>
  <c r="C1690" i="7"/>
  <c r="C1691" i="7"/>
  <c r="C1692" i="7"/>
  <c r="C1693" i="7"/>
  <c r="C1694" i="7"/>
  <c r="C1695" i="7"/>
  <c r="C1696" i="7"/>
  <c r="C1697" i="7"/>
  <c r="C1698" i="7"/>
  <c r="C1699" i="7"/>
  <c r="C1700" i="7"/>
  <c r="C1701" i="7"/>
  <c r="C1702" i="7"/>
  <c r="C1703" i="7"/>
  <c r="C1704" i="7"/>
  <c r="C1705" i="7"/>
  <c r="C1706" i="7"/>
  <c r="C1707" i="7"/>
  <c r="C1708" i="7"/>
  <c r="C1709" i="7"/>
  <c r="C1710" i="7"/>
  <c r="C1711" i="7"/>
  <c r="C1712" i="7"/>
  <c r="C1713" i="7"/>
  <c r="C1714" i="7"/>
  <c r="C1715" i="7"/>
  <c r="C1716" i="7"/>
  <c r="C1717" i="7"/>
  <c r="C1718" i="7"/>
  <c r="C1719" i="7"/>
  <c r="C1720" i="7"/>
  <c r="C1721" i="7"/>
  <c r="C1722" i="7"/>
  <c r="C1723" i="7"/>
  <c r="C1724" i="7"/>
  <c r="C1725" i="7"/>
  <c r="C1726" i="7"/>
  <c r="C1727" i="7"/>
  <c r="C1728" i="7"/>
  <c r="C1729" i="7"/>
  <c r="C1730" i="7"/>
  <c r="C1731" i="7"/>
  <c r="C1732" i="7"/>
  <c r="C1733" i="7"/>
  <c r="C1734" i="7"/>
  <c r="C1735" i="7"/>
  <c r="C1736" i="7"/>
  <c r="C1737" i="7"/>
  <c r="C1738" i="7"/>
  <c r="C1739" i="7"/>
  <c r="C1740" i="7"/>
  <c r="C1741" i="7"/>
  <c r="C1742" i="7"/>
  <c r="C1743" i="7"/>
  <c r="C1744" i="7"/>
  <c r="C1745" i="7"/>
  <c r="C1746" i="7"/>
  <c r="C1747" i="7"/>
  <c r="C1748" i="7"/>
  <c r="C1749" i="7"/>
  <c r="C1750" i="7"/>
  <c r="C1751" i="7"/>
  <c r="C1752" i="7"/>
  <c r="C1753" i="7"/>
  <c r="C1754" i="7"/>
  <c r="C1755" i="7"/>
  <c r="C1756" i="7"/>
  <c r="C1757" i="7"/>
  <c r="C1758" i="7"/>
  <c r="C1759" i="7"/>
  <c r="C1760" i="7"/>
  <c r="C1761" i="7"/>
  <c r="C1762" i="7"/>
  <c r="C1763" i="7"/>
  <c r="C1764" i="7"/>
  <c r="C1765" i="7"/>
  <c r="C1766" i="7"/>
  <c r="C1767" i="7"/>
  <c r="C1768" i="7"/>
  <c r="C1769" i="7"/>
  <c r="C1770" i="7"/>
  <c r="C1771" i="7"/>
  <c r="C1772" i="7"/>
  <c r="C1773" i="7"/>
  <c r="C1774" i="7"/>
  <c r="C1775" i="7"/>
  <c r="C1776" i="7"/>
  <c r="C1777" i="7"/>
  <c r="C1778" i="7"/>
  <c r="C1779" i="7"/>
  <c r="C1780" i="7"/>
  <c r="C1781" i="7"/>
  <c r="C1782" i="7"/>
  <c r="C1783" i="7"/>
  <c r="C1784" i="7"/>
  <c r="C1785" i="7"/>
  <c r="C1786" i="7"/>
  <c r="C1787" i="7"/>
  <c r="C1788" i="7"/>
  <c r="C1789" i="7"/>
  <c r="C1790" i="7"/>
  <c r="C1791" i="7"/>
  <c r="C1792" i="7"/>
  <c r="C1793" i="7"/>
  <c r="C1794" i="7"/>
  <c r="C1795" i="7"/>
  <c r="C1796" i="7"/>
  <c r="C1797" i="7"/>
  <c r="C1798" i="7"/>
  <c r="C1799" i="7"/>
  <c r="C1800" i="7"/>
  <c r="C1801" i="7"/>
  <c r="C1802" i="7"/>
  <c r="C1803" i="7"/>
  <c r="C1804" i="7"/>
  <c r="C1805" i="7"/>
  <c r="C1806" i="7"/>
  <c r="C1807" i="7"/>
  <c r="C1808" i="7"/>
  <c r="C1809" i="7"/>
  <c r="C1810" i="7"/>
  <c r="C1811" i="7"/>
  <c r="C1812" i="7"/>
  <c r="C1813" i="7"/>
  <c r="C1814" i="7"/>
  <c r="C1815" i="7"/>
  <c r="C1816" i="7"/>
  <c r="C1817" i="7"/>
  <c r="C1818" i="7"/>
  <c r="C1819" i="7"/>
  <c r="C1820" i="7"/>
  <c r="C1821" i="7"/>
  <c r="C1822" i="7"/>
  <c r="C1823" i="7"/>
  <c r="C1824" i="7"/>
  <c r="C1825" i="7"/>
  <c r="C1826" i="7"/>
  <c r="C1827" i="7"/>
  <c r="C1828" i="7"/>
  <c r="C1829" i="7"/>
  <c r="C1830" i="7"/>
  <c r="C1831" i="7"/>
  <c r="C1832" i="7"/>
  <c r="C1833" i="7"/>
  <c r="C1834" i="7"/>
  <c r="C1835" i="7"/>
  <c r="C1836" i="7"/>
  <c r="C1837" i="7"/>
  <c r="C1838" i="7"/>
  <c r="C1839" i="7"/>
  <c r="C1840" i="7"/>
  <c r="C1841" i="7"/>
  <c r="C1842" i="7"/>
  <c r="C1843" i="7"/>
  <c r="C1844" i="7"/>
  <c r="C1845" i="7"/>
  <c r="C1846" i="7"/>
  <c r="C1847" i="7"/>
  <c r="C1848" i="7"/>
  <c r="C1849" i="7"/>
  <c r="C1850" i="7"/>
  <c r="C1851" i="7"/>
  <c r="C1852" i="7"/>
  <c r="C1853" i="7"/>
  <c r="C1854" i="7"/>
  <c r="C1855" i="7"/>
  <c r="C1856" i="7"/>
  <c r="C1857" i="7"/>
  <c r="C1858" i="7"/>
  <c r="C1859" i="7"/>
  <c r="C1860" i="7"/>
  <c r="C1861" i="7"/>
  <c r="C1862" i="7"/>
  <c r="C1863" i="7"/>
  <c r="C1864" i="7"/>
  <c r="C1865" i="7"/>
  <c r="C1866" i="7"/>
  <c r="C1867" i="7"/>
  <c r="C1868" i="7"/>
  <c r="C1869" i="7"/>
  <c r="C1870" i="7"/>
  <c r="C1871" i="7"/>
  <c r="C1872" i="7"/>
  <c r="C1873" i="7"/>
  <c r="C1874" i="7"/>
  <c r="C1875" i="7"/>
  <c r="C1876" i="7"/>
  <c r="C1877" i="7"/>
  <c r="C1878" i="7"/>
  <c r="C1879" i="7"/>
  <c r="C1880" i="7"/>
  <c r="C1881" i="7"/>
  <c r="C1882" i="7"/>
  <c r="C1883" i="7"/>
  <c r="C1884" i="7"/>
  <c r="C1885" i="7"/>
  <c r="C1886" i="7"/>
  <c r="C1887" i="7"/>
  <c r="C1888" i="7"/>
  <c r="C1889" i="7"/>
  <c r="C1890" i="7"/>
  <c r="C1891" i="7"/>
  <c r="C1892" i="7"/>
  <c r="C1893" i="7"/>
  <c r="C1894" i="7"/>
  <c r="C1895" i="7"/>
  <c r="C1896" i="7"/>
  <c r="C1897" i="7"/>
  <c r="C1898" i="7"/>
  <c r="C1899" i="7"/>
  <c r="C1900" i="7"/>
  <c r="C1901" i="7"/>
  <c r="C1902" i="7"/>
  <c r="C1903" i="7"/>
  <c r="C1904" i="7"/>
  <c r="C1905" i="7"/>
  <c r="C1906" i="7"/>
  <c r="C1907" i="7"/>
  <c r="C1908" i="7"/>
  <c r="C1909" i="7"/>
  <c r="C1910" i="7"/>
  <c r="C1911" i="7"/>
  <c r="C1912" i="7"/>
  <c r="C1913" i="7"/>
  <c r="C1914" i="7"/>
  <c r="C1915" i="7"/>
  <c r="C1916" i="7"/>
  <c r="C1917" i="7"/>
  <c r="C1918" i="7"/>
  <c r="C1919" i="7"/>
  <c r="C1920" i="7"/>
  <c r="C1921" i="7"/>
  <c r="C1922" i="7"/>
  <c r="C1923" i="7"/>
  <c r="C1924" i="7"/>
  <c r="C1925" i="7"/>
  <c r="C1926" i="7"/>
  <c r="C1927" i="7"/>
  <c r="C1928" i="7"/>
  <c r="C1929" i="7"/>
  <c r="C1930" i="7"/>
  <c r="C1931" i="7"/>
  <c r="C1932" i="7"/>
  <c r="C1933" i="7"/>
  <c r="C1934" i="7"/>
  <c r="C1935" i="7"/>
  <c r="C1936" i="7"/>
  <c r="C1937" i="7"/>
  <c r="C1938" i="7"/>
  <c r="C1939" i="7"/>
  <c r="C1940" i="7"/>
  <c r="C1941" i="7"/>
  <c r="C1942" i="7"/>
  <c r="C1943" i="7"/>
  <c r="C1944" i="7"/>
  <c r="C1945" i="7"/>
  <c r="C1946" i="7"/>
  <c r="C1947" i="7"/>
  <c r="C1948" i="7"/>
  <c r="C1949" i="7"/>
  <c r="C1950" i="7"/>
  <c r="C1951" i="7"/>
  <c r="C1952" i="7"/>
  <c r="C1953" i="7"/>
  <c r="C1954" i="7"/>
  <c r="C1955" i="7"/>
  <c r="C1956" i="7"/>
  <c r="C1957" i="7"/>
  <c r="C1958" i="7"/>
  <c r="C1959" i="7"/>
  <c r="C1960" i="7"/>
  <c r="C1961" i="7"/>
  <c r="C1962" i="7"/>
  <c r="C1963" i="7"/>
  <c r="C1964" i="7"/>
  <c r="C1965" i="7"/>
  <c r="C1966" i="7"/>
  <c r="C1967" i="7"/>
  <c r="C1968" i="7"/>
  <c r="C1969" i="7"/>
  <c r="C1970" i="7"/>
  <c r="C1971" i="7"/>
  <c r="C1972" i="7"/>
  <c r="C1973" i="7"/>
  <c r="C1974" i="7"/>
  <c r="C1975" i="7"/>
  <c r="C1976" i="7"/>
  <c r="C1977" i="7"/>
  <c r="C1978" i="7"/>
  <c r="C1979" i="7"/>
  <c r="C1980" i="7"/>
  <c r="C1981" i="7"/>
  <c r="C1982" i="7"/>
  <c r="C1983" i="7"/>
  <c r="C1984" i="7"/>
  <c r="C1985" i="7"/>
  <c r="C1986" i="7"/>
  <c r="C1987" i="7"/>
  <c r="C1988" i="7"/>
  <c r="C1989" i="7"/>
  <c r="C1990" i="7"/>
  <c r="C1991" i="7"/>
  <c r="C1992" i="7"/>
  <c r="C1993" i="7"/>
  <c r="C1994" i="7"/>
  <c r="C1995" i="7"/>
  <c r="C1996" i="7"/>
  <c r="C1997" i="7"/>
  <c r="C1998" i="7"/>
  <c r="C1999" i="7"/>
  <c r="C2000" i="7"/>
  <c r="C2001" i="7"/>
  <c r="C2002" i="7"/>
  <c r="C2003" i="7"/>
  <c r="C2004" i="7"/>
  <c r="C2005" i="7"/>
  <c r="C2006" i="7"/>
  <c r="C2007" i="7"/>
  <c r="C2008" i="7"/>
  <c r="C2009" i="7"/>
  <c r="C2010" i="7"/>
  <c r="C2011" i="7"/>
  <c r="C2012" i="7"/>
  <c r="C2013" i="7"/>
  <c r="C2014" i="7"/>
  <c r="C2015" i="7"/>
  <c r="C2016" i="7"/>
  <c r="C2017" i="7"/>
  <c r="C2018" i="7"/>
  <c r="C2019" i="7"/>
  <c r="C2020" i="7"/>
  <c r="C2021" i="7"/>
  <c r="C2022" i="7"/>
  <c r="C2023" i="7"/>
  <c r="C2024" i="7"/>
  <c r="C2025" i="7"/>
  <c r="C2026" i="7"/>
  <c r="C2027" i="7"/>
  <c r="C2028" i="7"/>
  <c r="C2029" i="7"/>
  <c r="C2030" i="7"/>
  <c r="C2031" i="7"/>
  <c r="C2032" i="7"/>
  <c r="C2033" i="7"/>
  <c r="C2034" i="7"/>
  <c r="C2035" i="7"/>
  <c r="C2036" i="7"/>
  <c r="C2037" i="7"/>
  <c r="C2038" i="7"/>
  <c r="C2039" i="7"/>
  <c r="C2040" i="7"/>
  <c r="C2041" i="7"/>
  <c r="C2042" i="7"/>
  <c r="C2043" i="7"/>
  <c r="C2044" i="7"/>
  <c r="C2045" i="7"/>
  <c r="C2046" i="7"/>
  <c r="C2047" i="7"/>
  <c r="C2048" i="7"/>
  <c r="C2049" i="7"/>
  <c r="C2050" i="7"/>
  <c r="C2051" i="7"/>
  <c r="C2052" i="7"/>
  <c r="C2053" i="7"/>
  <c r="C2054" i="7"/>
  <c r="C2055" i="7"/>
  <c r="C2056" i="7"/>
  <c r="C2057" i="7"/>
  <c r="C2058" i="7"/>
  <c r="C2059" i="7"/>
  <c r="C2060" i="7"/>
  <c r="C2061" i="7"/>
  <c r="C2062" i="7"/>
  <c r="C2063" i="7"/>
  <c r="C2064" i="7"/>
  <c r="C2065" i="7"/>
  <c r="C2066" i="7"/>
  <c r="C2067" i="7"/>
  <c r="C2068" i="7"/>
  <c r="C2069" i="7"/>
  <c r="C2070" i="7"/>
  <c r="C2071" i="7"/>
  <c r="C2072" i="7"/>
  <c r="C2073" i="7"/>
  <c r="C2074" i="7"/>
  <c r="C2075" i="7"/>
  <c r="C2076" i="7"/>
  <c r="C2077" i="7"/>
  <c r="C2078" i="7"/>
  <c r="C2079" i="7"/>
  <c r="C2080" i="7"/>
  <c r="C2081" i="7"/>
  <c r="C2082" i="7"/>
  <c r="C2083" i="7"/>
  <c r="C2084" i="7"/>
  <c r="C2085" i="7"/>
  <c r="C2086" i="7"/>
  <c r="C2087" i="7"/>
  <c r="C2088" i="7"/>
  <c r="C2089" i="7"/>
  <c r="C2090" i="7"/>
  <c r="C2091" i="7"/>
  <c r="C2092" i="7"/>
  <c r="C2093" i="7"/>
  <c r="C2094" i="7"/>
  <c r="C2095" i="7"/>
  <c r="C2096" i="7"/>
  <c r="C2097" i="7"/>
  <c r="C2098" i="7"/>
  <c r="C2099" i="7"/>
  <c r="C2100" i="7"/>
  <c r="C2101" i="7"/>
  <c r="C2102" i="7"/>
  <c r="C2103" i="7"/>
  <c r="C2104" i="7"/>
  <c r="C2105" i="7"/>
  <c r="C2106" i="7"/>
  <c r="C2107" i="7"/>
  <c r="C2108" i="7"/>
  <c r="C2109" i="7"/>
  <c r="C2110" i="7"/>
  <c r="C2111" i="7"/>
  <c r="C2112" i="7"/>
  <c r="C2113" i="7"/>
  <c r="C2114" i="7"/>
  <c r="C2115" i="7"/>
  <c r="C2116" i="7"/>
  <c r="C2117" i="7"/>
  <c r="C2118" i="7"/>
  <c r="C2119" i="7"/>
  <c r="C2120" i="7"/>
  <c r="C2121" i="7"/>
  <c r="C2122" i="7"/>
  <c r="C2123" i="7"/>
  <c r="C2124" i="7"/>
  <c r="C2125" i="7"/>
  <c r="C2126" i="7"/>
  <c r="C2127" i="7"/>
  <c r="C2128" i="7"/>
  <c r="C2129" i="7"/>
  <c r="C2130" i="7"/>
  <c r="C2131" i="7"/>
  <c r="C2132" i="7"/>
  <c r="C2133" i="7"/>
  <c r="C2134" i="7"/>
  <c r="C2135" i="7"/>
  <c r="C2136" i="7"/>
  <c r="C2137" i="7"/>
  <c r="C2138" i="7"/>
  <c r="C2139" i="7"/>
  <c r="C2140" i="7"/>
  <c r="C2141" i="7"/>
  <c r="C2142" i="7"/>
  <c r="C2143" i="7"/>
  <c r="C2144" i="7"/>
  <c r="C2145" i="7"/>
  <c r="C2146" i="7"/>
  <c r="C2147" i="7"/>
  <c r="C2148" i="7"/>
  <c r="C2149" i="7"/>
  <c r="C2150" i="7"/>
  <c r="C2151" i="7"/>
  <c r="C2152" i="7"/>
  <c r="C2153" i="7"/>
  <c r="C2154" i="7"/>
  <c r="C2155" i="7"/>
  <c r="C2156" i="7"/>
  <c r="C2157" i="7"/>
  <c r="C2158" i="7"/>
  <c r="C2159" i="7"/>
  <c r="C2160" i="7"/>
  <c r="C2161" i="7"/>
  <c r="C2162" i="7"/>
  <c r="C2163" i="7"/>
  <c r="C2164" i="7"/>
  <c r="C2165" i="7"/>
  <c r="C2166" i="7"/>
  <c r="C2167" i="7"/>
  <c r="C2168" i="7"/>
  <c r="C2169" i="7"/>
  <c r="C2170" i="7"/>
  <c r="C2171" i="7"/>
  <c r="C2172" i="7"/>
  <c r="C2173" i="7"/>
  <c r="C2174" i="7"/>
  <c r="C2175" i="7"/>
  <c r="C2176" i="7"/>
  <c r="C2177" i="7"/>
  <c r="C2178" i="7"/>
  <c r="C2179" i="7"/>
  <c r="C2180" i="7"/>
  <c r="C2181" i="7"/>
  <c r="C2182" i="7"/>
  <c r="C2183" i="7"/>
  <c r="C2184" i="7"/>
  <c r="C2185" i="7"/>
  <c r="C2186" i="7"/>
  <c r="C2187" i="7"/>
  <c r="C2188" i="7"/>
  <c r="C2189" i="7"/>
  <c r="C2190" i="7"/>
  <c r="C2191" i="7"/>
  <c r="C2192" i="7"/>
  <c r="C2193" i="7"/>
  <c r="C2194" i="7"/>
  <c r="C2195" i="7"/>
  <c r="C2196" i="7"/>
  <c r="C2197" i="7"/>
  <c r="C2198" i="7"/>
  <c r="C2199" i="7"/>
  <c r="C2200" i="7"/>
  <c r="C2201" i="7"/>
  <c r="C2202" i="7"/>
  <c r="C2203" i="7"/>
  <c r="C2204" i="7"/>
  <c r="C2205" i="7"/>
  <c r="C2206" i="7"/>
  <c r="C2207" i="7"/>
  <c r="C2208" i="7"/>
  <c r="C2209" i="7"/>
  <c r="C2210" i="7"/>
  <c r="C2211" i="7"/>
  <c r="C2212" i="7"/>
  <c r="C2213" i="7"/>
  <c r="C2214" i="7"/>
  <c r="C2215" i="7"/>
  <c r="C2216" i="7"/>
  <c r="C2217" i="7"/>
  <c r="C2218" i="7"/>
  <c r="C2219" i="7"/>
  <c r="C2220" i="7"/>
  <c r="C2221" i="7"/>
  <c r="C2222" i="7"/>
  <c r="C2223" i="7"/>
  <c r="C2224" i="7"/>
  <c r="C2225" i="7"/>
  <c r="C2226" i="7"/>
  <c r="C2227" i="7"/>
  <c r="C2228" i="7"/>
  <c r="C2229" i="7"/>
  <c r="C2230" i="7"/>
  <c r="C2231" i="7"/>
  <c r="C2232" i="7"/>
  <c r="C2233" i="7"/>
  <c r="C2234" i="7"/>
  <c r="C2235" i="7"/>
  <c r="C2236" i="7"/>
  <c r="C2237" i="7"/>
  <c r="C2238" i="7"/>
  <c r="C2239" i="7"/>
  <c r="C2240" i="7"/>
  <c r="C2241" i="7"/>
  <c r="C2242" i="7"/>
  <c r="C2243" i="7"/>
  <c r="C2244" i="7"/>
  <c r="C2245" i="7"/>
  <c r="C2246" i="7"/>
  <c r="C2247" i="7"/>
  <c r="C2248" i="7"/>
  <c r="C2249" i="7"/>
  <c r="C2250" i="7"/>
  <c r="C2251" i="7"/>
  <c r="C2252" i="7"/>
  <c r="C2253" i="7"/>
  <c r="C2254" i="7"/>
  <c r="C2255" i="7"/>
  <c r="C2256" i="7"/>
  <c r="C2257" i="7"/>
  <c r="C2258" i="7"/>
  <c r="C2259" i="7"/>
  <c r="C2260" i="7"/>
  <c r="C2261" i="7"/>
  <c r="C2262" i="7"/>
  <c r="C2263" i="7"/>
  <c r="C2264" i="7"/>
  <c r="C2265" i="7"/>
  <c r="C2266" i="7"/>
  <c r="C2267" i="7"/>
  <c r="C2268" i="7"/>
  <c r="C2269" i="7"/>
  <c r="C2270" i="7"/>
  <c r="C2271" i="7"/>
  <c r="C2272" i="7"/>
  <c r="C2273" i="7"/>
  <c r="C2274" i="7"/>
  <c r="C2275" i="7"/>
  <c r="C2276" i="7"/>
  <c r="C2277" i="7"/>
  <c r="C2278" i="7"/>
  <c r="C2279" i="7"/>
  <c r="C2280" i="7"/>
  <c r="C2281" i="7"/>
  <c r="C2282" i="7"/>
  <c r="C2283" i="7"/>
  <c r="C2284" i="7"/>
  <c r="C2285" i="7"/>
  <c r="C2286" i="7"/>
  <c r="C2287" i="7"/>
  <c r="C2288" i="7"/>
  <c r="C2289" i="7"/>
  <c r="C2290" i="7"/>
  <c r="C2291" i="7"/>
  <c r="C2292" i="7"/>
  <c r="C2293" i="7"/>
  <c r="C2294" i="7"/>
  <c r="C2295" i="7"/>
  <c r="C2296" i="7"/>
  <c r="C2297" i="7"/>
  <c r="C2298" i="7"/>
  <c r="C2299" i="7"/>
  <c r="C2300" i="7"/>
  <c r="C2301" i="7"/>
  <c r="C2302" i="7"/>
  <c r="C2303" i="7"/>
  <c r="C2304" i="7"/>
  <c r="C2305" i="7"/>
  <c r="C2306" i="7"/>
  <c r="C2307" i="7"/>
  <c r="C2308" i="7"/>
  <c r="C2309" i="7"/>
  <c r="C2310" i="7"/>
  <c r="C2311" i="7"/>
  <c r="C2312" i="7"/>
  <c r="C2313" i="7"/>
  <c r="C2314" i="7"/>
  <c r="C2315" i="7"/>
  <c r="C2316" i="7"/>
  <c r="C2317" i="7"/>
  <c r="C2318" i="7"/>
  <c r="C2319" i="7"/>
  <c r="C2320" i="7"/>
  <c r="C2321" i="7"/>
  <c r="C2322" i="7"/>
  <c r="C2323" i="7"/>
  <c r="C2324" i="7"/>
  <c r="C2325" i="7"/>
  <c r="C2326" i="7"/>
  <c r="C2327" i="7"/>
  <c r="C2328" i="7"/>
  <c r="C2329" i="7"/>
  <c r="C2330" i="7"/>
  <c r="C2331" i="7"/>
  <c r="C2332" i="7"/>
  <c r="C2333" i="7"/>
  <c r="C2334" i="7"/>
  <c r="C2335" i="7"/>
  <c r="C2336" i="7"/>
  <c r="C2337" i="7"/>
  <c r="C2338" i="7"/>
  <c r="C2339" i="7"/>
  <c r="C2340" i="7"/>
  <c r="C2341" i="7"/>
  <c r="C2342" i="7"/>
  <c r="C2343" i="7"/>
  <c r="C2344" i="7"/>
  <c r="C2345" i="7"/>
  <c r="C2346" i="7"/>
  <c r="C2347" i="7"/>
  <c r="C2348" i="7"/>
  <c r="C2349" i="7"/>
  <c r="C2350" i="7"/>
  <c r="C2351" i="7"/>
  <c r="C2352" i="7"/>
  <c r="C2353" i="7"/>
  <c r="C2354" i="7"/>
  <c r="C2355" i="7"/>
  <c r="C2356" i="7"/>
  <c r="C2357" i="7"/>
  <c r="C2358" i="7"/>
  <c r="C2359" i="7"/>
  <c r="C2360" i="7"/>
  <c r="C2361" i="7"/>
  <c r="C2362" i="7"/>
  <c r="C2363" i="7"/>
  <c r="C2364" i="7"/>
  <c r="C2365" i="7"/>
  <c r="C2366" i="7"/>
  <c r="C2367" i="7"/>
  <c r="C2368" i="7"/>
  <c r="C2369" i="7"/>
  <c r="C2370" i="7"/>
  <c r="C2371" i="7"/>
  <c r="C2372" i="7"/>
  <c r="C2373" i="7"/>
  <c r="C2374" i="7"/>
  <c r="C2375" i="7"/>
  <c r="C2376" i="7"/>
  <c r="C2377" i="7"/>
  <c r="C2378" i="7"/>
  <c r="C2379" i="7"/>
  <c r="C2380" i="7"/>
  <c r="C2381" i="7"/>
  <c r="C2382" i="7"/>
  <c r="C2383" i="7"/>
  <c r="C2384" i="7"/>
  <c r="C2385" i="7"/>
  <c r="C2386" i="7"/>
  <c r="C2387" i="7"/>
  <c r="C2388" i="7"/>
  <c r="C2389" i="7"/>
  <c r="C2390" i="7"/>
  <c r="C2391" i="7"/>
  <c r="C2392" i="7"/>
  <c r="C2393" i="7"/>
  <c r="C2394" i="7"/>
  <c r="C2395" i="7"/>
  <c r="C2396" i="7"/>
  <c r="C2397" i="7"/>
  <c r="C2398" i="7"/>
  <c r="C2399" i="7"/>
  <c r="C2400" i="7"/>
  <c r="C2401" i="7"/>
  <c r="C2402" i="7"/>
  <c r="C2403" i="7"/>
  <c r="C2404" i="7"/>
  <c r="C2405" i="7"/>
  <c r="C2406" i="7"/>
  <c r="C2407" i="7"/>
  <c r="C2408" i="7"/>
  <c r="C2409" i="7"/>
  <c r="C2410" i="7"/>
  <c r="C2411" i="7"/>
  <c r="C2412" i="7"/>
  <c r="C2413" i="7"/>
  <c r="C2414" i="7"/>
  <c r="C2415" i="7"/>
  <c r="C2416" i="7"/>
  <c r="C2417" i="7"/>
  <c r="C2418" i="7"/>
  <c r="C2419" i="7"/>
  <c r="C2420" i="7"/>
  <c r="C2421" i="7"/>
  <c r="C2422" i="7"/>
  <c r="C2423" i="7"/>
  <c r="C2424" i="7"/>
  <c r="C2425" i="7"/>
  <c r="C2426" i="7"/>
  <c r="C2427" i="7"/>
  <c r="C2428" i="7"/>
  <c r="C2429" i="7"/>
  <c r="C2430" i="7"/>
  <c r="C2431" i="7"/>
  <c r="C2432" i="7"/>
  <c r="C2433" i="7"/>
  <c r="C2434" i="7"/>
  <c r="C2435" i="7"/>
  <c r="C2436" i="7"/>
  <c r="C39" i="7"/>
  <c r="C13" i="1" l="1"/>
  <c r="B6" i="1"/>
  <c r="B7" i="1" s="1"/>
  <c r="B8" i="1" s="1"/>
  <c r="B9" i="1" s="1"/>
  <c r="C53" i="5"/>
  <c r="C54" i="5"/>
  <c r="C55" i="5"/>
  <c r="C56" i="5"/>
  <c r="C57" i="5"/>
  <c r="C58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3" i="5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AJ5" i="1" l="1"/>
  <c r="AI5" i="1"/>
  <c r="AI4" i="1"/>
  <c r="AJ4" i="1"/>
  <c r="AJ6" i="1"/>
  <c r="AI6" i="1"/>
  <c r="AJ7" i="1"/>
  <c r="AI7" i="1"/>
  <c r="AJ8" i="1"/>
  <c r="AI8" i="1"/>
  <c r="AI9" i="1"/>
  <c r="AJ9" i="1"/>
  <c r="AJ10" i="1"/>
  <c r="AI10" i="1"/>
  <c r="AJ11" i="1"/>
  <c r="AI11" i="1"/>
  <c r="AI12" i="1"/>
  <c r="AJ12" i="1"/>
  <c r="C14" i="1"/>
  <c r="AJ13" i="1"/>
  <c r="AI13" i="1"/>
  <c r="D4" i="1"/>
  <c r="U4" i="1" s="1"/>
  <c r="V4" i="1" s="1"/>
  <c r="BA4" i="1" s="1"/>
  <c r="P4" i="1"/>
  <c r="R4" i="1" s="1"/>
  <c r="B10" i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AG4" i="1"/>
  <c r="AO4" i="1" s="1"/>
  <c r="AV4" i="1"/>
  <c r="A6" i="1"/>
  <c r="W6" i="1" l="1"/>
  <c r="X6" i="1"/>
  <c r="T6" i="1"/>
  <c r="C15" i="1"/>
  <c r="AJ14" i="1"/>
  <c r="AI14" i="1"/>
  <c r="AG5" i="1"/>
  <c r="AN5" i="1" s="1"/>
  <c r="AO5" i="1" s="1"/>
  <c r="P5" i="1"/>
  <c r="R5" i="1" s="1"/>
  <c r="AR4" i="1"/>
  <c r="AS4" i="1" s="1"/>
  <c r="AW4" i="1"/>
  <c r="AV5" i="1"/>
  <c r="AH4" i="1"/>
  <c r="AP4" i="1" s="1"/>
  <c r="Z4" i="1"/>
  <c r="D5" i="1"/>
  <c r="U5" i="1" s="1"/>
  <c r="V5" i="1" s="1"/>
  <c r="BA5" i="1" s="1"/>
  <c r="A7" i="1"/>
  <c r="B319" i="1"/>
  <c r="Y6" i="1" l="1"/>
  <c r="X7" i="1"/>
  <c r="W7" i="1"/>
  <c r="T7" i="1"/>
  <c r="Y7" i="1" s="1"/>
  <c r="C16" i="1"/>
  <c r="AJ15" i="1"/>
  <c r="AI15" i="1"/>
  <c r="AG6" i="1"/>
  <c r="AN6" i="1" s="1"/>
  <c r="AO6" i="1" s="1"/>
  <c r="P6" i="1"/>
  <c r="R6" i="1" s="1"/>
  <c r="AW5" i="1"/>
  <c r="AK4" i="1"/>
  <c r="AV6" i="1"/>
  <c r="AH5" i="1"/>
  <c r="AR5" i="1"/>
  <c r="AS5" i="1" s="1"/>
  <c r="Z5" i="1"/>
  <c r="D6" i="1"/>
  <c r="U6" i="1" s="1"/>
  <c r="V6" i="1" s="1"/>
  <c r="BA6" i="1" s="1"/>
  <c r="A8" i="1"/>
  <c r="B320" i="1"/>
  <c r="X8" i="1" l="1"/>
  <c r="W8" i="1"/>
  <c r="T8" i="1"/>
  <c r="AW6" i="1"/>
  <c r="AL4" i="1"/>
  <c r="AM4" i="1" s="1"/>
  <c r="AJ16" i="1"/>
  <c r="AI16" i="1"/>
  <c r="C17" i="1"/>
  <c r="AG7" i="1"/>
  <c r="AN7" i="1" s="1"/>
  <c r="AO7" i="1" s="1"/>
  <c r="P7" i="1"/>
  <c r="R7" i="1" s="1"/>
  <c r="AK5" i="1"/>
  <c r="AP5" i="1"/>
  <c r="AV7" i="1"/>
  <c r="AH6" i="1"/>
  <c r="AR6" i="1"/>
  <c r="AS6" i="1" s="1"/>
  <c r="Z6" i="1"/>
  <c r="D7" i="1"/>
  <c r="U7" i="1" s="1"/>
  <c r="V7" i="1" s="1"/>
  <c r="BA7" i="1" s="1"/>
  <c r="A9" i="1"/>
  <c r="B321" i="1"/>
  <c r="Y8" i="1" l="1"/>
  <c r="W9" i="1"/>
  <c r="T9" i="1"/>
  <c r="X9" i="1"/>
  <c r="AL5" i="1"/>
  <c r="AM5" i="1" s="1"/>
  <c r="AW7" i="1"/>
  <c r="C18" i="1"/>
  <c r="AJ17" i="1"/>
  <c r="AI17" i="1"/>
  <c r="AG8" i="1"/>
  <c r="AN8" i="1" s="1"/>
  <c r="AO8" i="1" s="1"/>
  <c r="P8" i="1"/>
  <c r="R8" i="1" s="1"/>
  <c r="AK6" i="1"/>
  <c r="AP6" i="1"/>
  <c r="AV8" i="1"/>
  <c r="AH7" i="1"/>
  <c r="AR7" i="1"/>
  <c r="AS7" i="1" s="1"/>
  <c r="Z7" i="1"/>
  <c r="D8" i="1"/>
  <c r="U8" i="1" s="1"/>
  <c r="V8" i="1" s="1"/>
  <c r="BA8" i="1" s="1"/>
  <c r="A10" i="1"/>
  <c r="B322" i="1"/>
  <c r="W10" i="1" l="1"/>
  <c r="T10" i="1"/>
  <c r="X10" i="1"/>
  <c r="Y9" i="1"/>
  <c r="AL6" i="1"/>
  <c r="AM6" i="1" s="1"/>
  <c r="AJ18" i="1"/>
  <c r="C19" i="1"/>
  <c r="AI18" i="1"/>
  <c r="AG9" i="1"/>
  <c r="AN9" i="1" s="1"/>
  <c r="AO9" i="1" s="1"/>
  <c r="P9" i="1"/>
  <c r="R9" i="1" s="1"/>
  <c r="AK7" i="1"/>
  <c r="AW8" i="1"/>
  <c r="AV9" i="1"/>
  <c r="AP7" i="1"/>
  <c r="AH8" i="1"/>
  <c r="AP8" i="1" s="1"/>
  <c r="AR8" i="1"/>
  <c r="AS8" i="1" s="1"/>
  <c r="Z8" i="1"/>
  <c r="D9" i="1"/>
  <c r="U9" i="1" s="1"/>
  <c r="V9" i="1" s="1"/>
  <c r="BA9" i="1" s="1"/>
  <c r="A11" i="1"/>
  <c r="B323" i="1"/>
  <c r="W11" i="1" l="1"/>
  <c r="T11" i="1"/>
  <c r="X11" i="1"/>
  <c r="Y10" i="1"/>
  <c r="AL7" i="1"/>
  <c r="AM7" i="1" s="1"/>
  <c r="C20" i="1"/>
  <c r="AJ19" i="1"/>
  <c r="AI19" i="1"/>
  <c r="AW9" i="1"/>
  <c r="AG10" i="1"/>
  <c r="AN10" i="1" s="1"/>
  <c r="AO10" i="1" s="1"/>
  <c r="P10" i="1"/>
  <c r="R10" i="1" s="1"/>
  <c r="AK8" i="1"/>
  <c r="AV10" i="1"/>
  <c r="AH9" i="1"/>
  <c r="AR9" i="1"/>
  <c r="AS9" i="1" s="1"/>
  <c r="Z9" i="1"/>
  <c r="D10" i="1"/>
  <c r="U10" i="1" s="1"/>
  <c r="V10" i="1" s="1"/>
  <c r="BA10" i="1" s="1"/>
  <c r="A12" i="1"/>
  <c r="B324" i="1"/>
  <c r="W12" i="1" l="1"/>
  <c r="T12" i="1"/>
  <c r="X12" i="1"/>
  <c r="Y11" i="1"/>
  <c r="AL8" i="1"/>
  <c r="AM8" i="1" s="1"/>
  <c r="AW10" i="1"/>
  <c r="C21" i="1"/>
  <c r="AI20" i="1"/>
  <c r="AJ20" i="1"/>
  <c r="AG11" i="1"/>
  <c r="AN11" i="1" s="1"/>
  <c r="AO11" i="1" s="1"/>
  <c r="P11" i="1"/>
  <c r="R11" i="1" s="1"/>
  <c r="AK9" i="1"/>
  <c r="AP9" i="1"/>
  <c r="AV11" i="1"/>
  <c r="AH10" i="1"/>
  <c r="AR10" i="1"/>
  <c r="AS10" i="1" s="1"/>
  <c r="Z10" i="1"/>
  <c r="D11" i="1"/>
  <c r="U11" i="1" s="1"/>
  <c r="V11" i="1" s="1"/>
  <c r="BA11" i="1" s="1"/>
  <c r="A13" i="1"/>
  <c r="B325" i="1"/>
  <c r="X13" i="1" l="1"/>
  <c r="W13" i="1"/>
  <c r="T13" i="1"/>
  <c r="Y12" i="1"/>
  <c r="AL9" i="1"/>
  <c r="AM9" i="1" s="1"/>
  <c r="AW11" i="1"/>
  <c r="C22" i="1"/>
  <c r="AI21" i="1"/>
  <c r="AJ21" i="1"/>
  <c r="AG12" i="1"/>
  <c r="AN12" i="1" s="1"/>
  <c r="AO12" i="1" s="1"/>
  <c r="P12" i="1"/>
  <c r="R12" i="1" s="1"/>
  <c r="AK10" i="1"/>
  <c r="AV12" i="1"/>
  <c r="AP10" i="1"/>
  <c r="AH11" i="1"/>
  <c r="AR11" i="1"/>
  <c r="AS11" i="1" s="1"/>
  <c r="Z11" i="1"/>
  <c r="D12" i="1"/>
  <c r="U12" i="1" s="1"/>
  <c r="V12" i="1" s="1"/>
  <c r="BA12" i="1" s="1"/>
  <c r="A14" i="1"/>
  <c r="B326" i="1"/>
  <c r="Y13" i="1" l="1"/>
  <c r="W14" i="1"/>
  <c r="T14" i="1"/>
  <c r="X14" i="1"/>
  <c r="AL10" i="1"/>
  <c r="AM10" i="1" s="1"/>
  <c r="AW12" i="1"/>
  <c r="AJ22" i="1"/>
  <c r="C23" i="1"/>
  <c r="AI22" i="1"/>
  <c r="AG13" i="1"/>
  <c r="AN13" i="1" s="1"/>
  <c r="AO13" i="1" s="1"/>
  <c r="P13" i="1"/>
  <c r="R13" i="1" s="1"/>
  <c r="AK11" i="1"/>
  <c r="AV13" i="1"/>
  <c r="AP11" i="1"/>
  <c r="AH12" i="1"/>
  <c r="AR12" i="1"/>
  <c r="AS12" i="1" s="1"/>
  <c r="Z12" i="1"/>
  <c r="D13" i="1"/>
  <c r="U13" i="1" s="1"/>
  <c r="V13" i="1" s="1"/>
  <c r="BA13" i="1" s="1"/>
  <c r="A15" i="1"/>
  <c r="B327" i="1"/>
  <c r="X15" i="1" l="1"/>
  <c r="W15" i="1"/>
  <c r="T15" i="1"/>
  <c r="Y14" i="1"/>
  <c r="AL11" i="1"/>
  <c r="AM11" i="1" s="1"/>
  <c r="AW13" i="1"/>
  <c r="AI23" i="1"/>
  <c r="C24" i="1"/>
  <c r="AJ23" i="1"/>
  <c r="AG14" i="1"/>
  <c r="AN14" i="1" s="1"/>
  <c r="AO14" i="1" s="1"/>
  <c r="P14" i="1"/>
  <c r="R14" i="1" s="1"/>
  <c r="AK12" i="1"/>
  <c r="AP12" i="1"/>
  <c r="AV14" i="1"/>
  <c r="AH13" i="1"/>
  <c r="AR13" i="1"/>
  <c r="AS13" i="1" s="1"/>
  <c r="Z13" i="1"/>
  <c r="D14" i="1"/>
  <c r="U14" i="1" s="1"/>
  <c r="V14" i="1" s="1"/>
  <c r="BA14" i="1" s="1"/>
  <c r="A16" i="1"/>
  <c r="B328" i="1"/>
  <c r="Y15" i="1" l="1"/>
  <c r="X16" i="1"/>
  <c r="W16" i="1"/>
  <c r="T16" i="1"/>
  <c r="Y16" i="1" s="1"/>
  <c r="AL12" i="1"/>
  <c r="AM12" i="1" s="1"/>
  <c r="AW14" i="1"/>
  <c r="C25" i="1"/>
  <c r="AJ24" i="1"/>
  <c r="AI24" i="1"/>
  <c r="AG15" i="1"/>
  <c r="AN15" i="1" s="1"/>
  <c r="AO15" i="1" s="1"/>
  <c r="P15" i="1"/>
  <c r="R15" i="1" s="1"/>
  <c r="AK13" i="1"/>
  <c r="AP13" i="1"/>
  <c r="AV15" i="1"/>
  <c r="AH14" i="1"/>
  <c r="AR14" i="1"/>
  <c r="AS14" i="1" s="1"/>
  <c r="Z14" i="1"/>
  <c r="D15" i="1"/>
  <c r="U15" i="1" s="1"/>
  <c r="V15" i="1" s="1"/>
  <c r="BA15" i="1" s="1"/>
  <c r="A17" i="1"/>
  <c r="B329" i="1"/>
  <c r="X17" i="1" l="1"/>
  <c r="T17" i="1"/>
  <c r="W17" i="1"/>
  <c r="AL13" i="1"/>
  <c r="AM13" i="1" s="1"/>
  <c r="AW15" i="1"/>
  <c r="AJ25" i="1"/>
  <c r="C26" i="1"/>
  <c r="AI25" i="1"/>
  <c r="AG16" i="1"/>
  <c r="AN16" i="1" s="1"/>
  <c r="AO16" i="1" s="1"/>
  <c r="P16" i="1"/>
  <c r="R16" i="1" s="1"/>
  <c r="AK14" i="1"/>
  <c r="AP14" i="1"/>
  <c r="AV16" i="1"/>
  <c r="AH15" i="1"/>
  <c r="AR15" i="1"/>
  <c r="AS15" i="1" s="1"/>
  <c r="Z15" i="1"/>
  <c r="D16" i="1"/>
  <c r="U16" i="1" s="1"/>
  <c r="V16" i="1" s="1"/>
  <c r="BA16" i="1" s="1"/>
  <c r="A18" i="1"/>
  <c r="B330" i="1"/>
  <c r="Y17" i="1" l="1"/>
  <c r="W18" i="1"/>
  <c r="T18" i="1"/>
  <c r="X18" i="1"/>
  <c r="AL14" i="1"/>
  <c r="AM14" i="1" s="1"/>
  <c r="AW16" i="1"/>
  <c r="AI26" i="1"/>
  <c r="C27" i="1"/>
  <c r="AJ26" i="1"/>
  <c r="AG17" i="1"/>
  <c r="AN17" i="1" s="1"/>
  <c r="AO17" i="1" s="1"/>
  <c r="P17" i="1"/>
  <c r="R17" i="1" s="1"/>
  <c r="AK15" i="1"/>
  <c r="AP15" i="1"/>
  <c r="AV17" i="1"/>
  <c r="AH16" i="1"/>
  <c r="AP16" i="1" s="1"/>
  <c r="AR16" i="1"/>
  <c r="AS16" i="1" s="1"/>
  <c r="Z16" i="1"/>
  <c r="A19" i="1"/>
  <c r="D17" i="1"/>
  <c r="U17" i="1" s="1"/>
  <c r="V17" i="1" s="1"/>
  <c r="BA17" i="1" s="1"/>
  <c r="B331" i="1"/>
  <c r="Y18" i="1" l="1"/>
  <c r="W19" i="1"/>
  <c r="T19" i="1"/>
  <c r="X19" i="1"/>
  <c r="AL15" i="1"/>
  <c r="AM15" i="1" s="1"/>
  <c r="AW17" i="1"/>
  <c r="C28" i="1"/>
  <c r="AJ27" i="1"/>
  <c r="AI27" i="1"/>
  <c r="AG18" i="1"/>
  <c r="AN18" i="1" s="1"/>
  <c r="AO18" i="1" s="1"/>
  <c r="P18" i="1"/>
  <c r="R18" i="1" s="1"/>
  <c r="AK16" i="1"/>
  <c r="AV18" i="1"/>
  <c r="AH17" i="1"/>
  <c r="AR17" i="1"/>
  <c r="AS17" i="1" s="1"/>
  <c r="Z17" i="1"/>
  <c r="A20" i="1"/>
  <c r="D18" i="1"/>
  <c r="U18" i="1" s="1"/>
  <c r="V18" i="1" s="1"/>
  <c r="BA18" i="1" s="1"/>
  <c r="B332" i="1"/>
  <c r="Y19" i="1" l="1"/>
  <c r="W20" i="1"/>
  <c r="X20" i="1"/>
  <c r="T20" i="1"/>
  <c r="Y20" i="1" s="1"/>
  <c r="AL16" i="1"/>
  <c r="AM16" i="1" s="1"/>
  <c r="AW18" i="1"/>
  <c r="AJ28" i="1"/>
  <c r="AI28" i="1"/>
  <c r="C29" i="1"/>
  <c r="AG19" i="1"/>
  <c r="AN19" i="1" s="1"/>
  <c r="AO19" i="1" s="1"/>
  <c r="P19" i="1"/>
  <c r="R19" i="1" s="1"/>
  <c r="AK17" i="1"/>
  <c r="AP17" i="1"/>
  <c r="AV19" i="1"/>
  <c r="AH18" i="1"/>
  <c r="AR18" i="1"/>
  <c r="AS18" i="1" s="1"/>
  <c r="A21" i="1"/>
  <c r="Z18" i="1"/>
  <c r="D19" i="1"/>
  <c r="U19" i="1" s="1"/>
  <c r="V19" i="1" s="1"/>
  <c r="BA19" i="1" s="1"/>
  <c r="B333" i="1"/>
  <c r="X21" i="1" l="1"/>
  <c r="W21" i="1"/>
  <c r="T21" i="1"/>
  <c r="AL17" i="1"/>
  <c r="AM17" i="1" s="1"/>
  <c r="AW19" i="1"/>
  <c r="AI29" i="1"/>
  <c r="C30" i="1"/>
  <c r="AJ29" i="1"/>
  <c r="AG20" i="1"/>
  <c r="AN20" i="1" s="1"/>
  <c r="AO20" i="1" s="1"/>
  <c r="P20" i="1"/>
  <c r="R20" i="1" s="1"/>
  <c r="AK18" i="1"/>
  <c r="AV20" i="1"/>
  <c r="AP18" i="1"/>
  <c r="AH19" i="1"/>
  <c r="AR19" i="1"/>
  <c r="AS19" i="1" s="1"/>
  <c r="A22" i="1"/>
  <c r="Z19" i="1"/>
  <c r="D20" i="1"/>
  <c r="U20" i="1" s="1"/>
  <c r="V20" i="1" s="1"/>
  <c r="BA20" i="1" s="1"/>
  <c r="B334" i="1"/>
  <c r="Y21" i="1" l="1"/>
  <c r="W22" i="1"/>
  <c r="X22" i="1"/>
  <c r="T22" i="1"/>
  <c r="Y22" i="1" s="1"/>
  <c r="AL18" i="1"/>
  <c r="AM18" i="1" s="1"/>
  <c r="AW20" i="1"/>
  <c r="AI30" i="1"/>
  <c r="C31" i="1"/>
  <c r="AJ30" i="1"/>
  <c r="AG21" i="1"/>
  <c r="AN21" i="1" s="1"/>
  <c r="AO21" i="1" s="1"/>
  <c r="P21" i="1"/>
  <c r="R21" i="1" s="1"/>
  <c r="AK19" i="1"/>
  <c r="AV21" i="1"/>
  <c r="AH20" i="1"/>
  <c r="AP19" i="1"/>
  <c r="A23" i="1"/>
  <c r="AR20" i="1"/>
  <c r="AS20" i="1" s="1"/>
  <c r="Z20" i="1"/>
  <c r="D21" i="1"/>
  <c r="U21" i="1" s="1"/>
  <c r="V21" i="1" s="1"/>
  <c r="BA21" i="1" s="1"/>
  <c r="B335" i="1"/>
  <c r="X23" i="1" l="1"/>
  <c r="W23" i="1"/>
  <c r="T23" i="1"/>
  <c r="AL19" i="1"/>
  <c r="AM19" i="1" s="1"/>
  <c r="AW21" i="1"/>
  <c r="AJ31" i="1"/>
  <c r="C32" i="1"/>
  <c r="AI31" i="1"/>
  <c r="AG23" i="1"/>
  <c r="AN23" i="1" s="1"/>
  <c r="AO23" i="1" s="1"/>
  <c r="P23" i="1"/>
  <c r="R23" i="1" s="1"/>
  <c r="AG22" i="1"/>
  <c r="AN22" i="1" s="1"/>
  <c r="AO22" i="1" s="1"/>
  <c r="P22" i="1"/>
  <c r="R22" i="1" s="1"/>
  <c r="AK20" i="1"/>
  <c r="AV23" i="1"/>
  <c r="AV22" i="1"/>
  <c r="AH21" i="1"/>
  <c r="AP20" i="1"/>
  <c r="A24" i="1"/>
  <c r="AR21" i="1"/>
  <c r="AS21" i="1" s="1"/>
  <c r="Z21" i="1"/>
  <c r="D22" i="1"/>
  <c r="U22" i="1" s="1"/>
  <c r="V22" i="1" s="1"/>
  <c r="BA22" i="1" s="1"/>
  <c r="B336" i="1"/>
  <c r="Y23" i="1" l="1"/>
  <c r="X24" i="1"/>
  <c r="T24" i="1"/>
  <c r="Y24" i="1" s="1"/>
  <c r="W24" i="1"/>
  <c r="AL20" i="1"/>
  <c r="AM20" i="1" s="1"/>
  <c r="AW23" i="1"/>
  <c r="AJ32" i="1"/>
  <c r="AI32" i="1"/>
  <c r="C33" i="1"/>
  <c r="AK21" i="1"/>
  <c r="AW22" i="1"/>
  <c r="P24" i="1"/>
  <c r="R24" i="1" s="1"/>
  <c r="A25" i="1"/>
  <c r="AP21" i="1"/>
  <c r="AH22" i="1"/>
  <c r="AH23" i="1"/>
  <c r="AR22" i="1"/>
  <c r="AS22" i="1" s="1"/>
  <c r="Z22" i="1"/>
  <c r="D23" i="1"/>
  <c r="U23" i="1" s="1"/>
  <c r="V23" i="1" s="1"/>
  <c r="BA23" i="1" s="1"/>
  <c r="B337" i="1"/>
  <c r="W25" i="1" l="1"/>
  <c r="X25" i="1"/>
  <c r="T25" i="1"/>
  <c r="Y25" i="1" s="1"/>
  <c r="AL21" i="1"/>
  <c r="AM21" i="1" s="1"/>
  <c r="C34" i="1"/>
  <c r="AI33" i="1"/>
  <c r="AJ33" i="1"/>
  <c r="AG24" i="1"/>
  <c r="AN24" i="1" s="1"/>
  <c r="AO24" i="1" s="1"/>
  <c r="AK23" i="1"/>
  <c r="AK22" i="1"/>
  <c r="AL22" i="1" s="1"/>
  <c r="A26" i="1"/>
  <c r="P25" i="1"/>
  <c r="R25" i="1" s="1"/>
  <c r="AV24" i="1"/>
  <c r="AP23" i="1"/>
  <c r="AP22" i="1"/>
  <c r="AR23" i="1"/>
  <c r="AS23" i="1" s="1"/>
  <c r="Z23" i="1"/>
  <c r="D24" i="1"/>
  <c r="U24" i="1" s="1"/>
  <c r="V24" i="1" s="1"/>
  <c r="BA24" i="1" s="1"/>
  <c r="B338" i="1"/>
  <c r="W26" i="1" l="1"/>
  <c r="T26" i="1"/>
  <c r="X26" i="1"/>
  <c r="AL23" i="1"/>
  <c r="AM23" i="1" s="1"/>
  <c r="AI34" i="1"/>
  <c r="C35" i="1"/>
  <c r="AJ34" i="1"/>
  <c r="AW24" i="1"/>
  <c r="AG25" i="1"/>
  <c r="AN25" i="1" s="1"/>
  <c r="AO25" i="1" s="1"/>
  <c r="A27" i="1"/>
  <c r="AH24" i="1"/>
  <c r="AV26" i="1"/>
  <c r="AV25" i="1"/>
  <c r="AM22" i="1"/>
  <c r="AR24" i="1"/>
  <c r="AS24" i="1" s="1"/>
  <c r="Z24" i="1"/>
  <c r="D25" i="1"/>
  <c r="U25" i="1" s="1"/>
  <c r="V25" i="1" s="1"/>
  <c r="BA25" i="1" s="1"/>
  <c r="B339" i="1"/>
  <c r="Y26" i="1" l="1"/>
  <c r="W27" i="1"/>
  <c r="X27" i="1"/>
  <c r="T27" i="1"/>
  <c r="Y27" i="1" s="1"/>
  <c r="C36" i="1"/>
  <c r="AJ35" i="1"/>
  <c r="AI35" i="1"/>
  <c r="AG26" i="1"/>
  <c r="AW26" i="1" s="1"/>
  <c r="P26" i="1"/>
  <c r="R26" i="1" s="1"/>
  <c r="A28" i="1"/>
  <c r="AP24" i="1"/>
  <c r="AK24" i="1"/>
  <c r="AW25" i="1"/>
  <c r="AH25" i="1"/>
  <c r="AP25" i="1" s="1"/>
  <c r="AV27" i="1"/>
  <c r="AR25" i="1"/>
  <c r="AS25" i="1" s="1"/>
  <c r="Z25" i="1"/>
  <c r="D26" i="1"/>
  <c r="U26" i="1" s="1"/>
  <c r="V26" i="1" s="1"/>
  <c r="BA26" i="1" s="1"/>
  <c r="B340" i="1"/>
  <c r="A29" i="1" l="1"/>
  <c r="W28" i="1"/>
  <c r="T28" i="1"/>
  <c r="X28" i="1"/>
  <c r="AL24" i="1"/>
  <c r="AM24" i="1" s="1"/>
  <c r="AH26" i="1"/>
  <c r="AK26" i="1" s="1"/>
  <c r="AN26" i="1"/>
  <c r="AO26" i="1" s="1"/>
  <c r="AI36" i="1"/>
  <c r="C37" i="1"/>
  <c r="AJ36" i="1"/>
  <c r="AG27" i="1"/>
  <c r="AN27" i="1" s="1"/>
  <c r="AO27" i="1" s="1"/>
  <c r="P27" i="1"/>
  <c r="R27" i="1" s="1"/>
  <c r="AG28" i="1"/>
  <c r="AN28" i="1" s="1"/>
  <c r="AO28" i="1" s="1"/>
  <c r="P28" i="1"/>
  <c r="R28" i="1" s="1"/>
  <c r="AK25" i="1"/>
  <c r="AV28" i="1"/>
  <c r="Z26" i="1"/>
  <c r="D27" i="1"/>
  <c r="U27" i="1" s="1"/>
  <c r="V27" i="1" s="1"/>
  <c r="BA27" i="1" s="1"/>
  <c r="A30" i="1"/>
  <c r="B341" i="1"/>
  <c r="AP26" i="1" l="1"/>
  <c r="W30" i="1"/>
  <c r="T30" i="1"/>
  <c r="Y30" i="1" s="1"/>
  <c r="X30" i="1"/>
  <c r="Y28" i="1"/>
  <c r="W29" i="1"/>
  <c r="T29" i="1"/>
  <c r="X29" i="1"/>
  <c r="AL26" i="1"/>
  <c r="AM26" i="1" s="1"/>
  <c r="AL25" i="1"/>
  <c r="AM25" i="1" s="1"/>
  <c r="AR26" i="1"/>
  <c r="AS26" i="1" s="1"/>
  <c r="AI37" i="1"/>
  <c r="C38" i="1"/>
  <c r="AJ37" i="1"/>
  <c r="AW27" i="1"/>
  <c r="AH27" i="1"/>
  <c r="AP27" i="1" s="1"/>
  <c r="AW28" i="1"/>
  <c r="AG29" i="1"/>
  <c r="AN29" i="1" s="1"/>
  <c r="AO29" i="1" s="1"/>
  <c r="P29" i="1"/>
  <c r="R29" i="1" s="1"/>
  <c r="AV29" i="1"/>
  <c r="AH28" i="1"/>
  <c r="AR27" i="1"/>
  <c r="AS27" i="1" s="1"/>
  <c r="Z27" i="1"/>
  <c r="D28" i="1"/>
  <c r="U28" i="1" s="1"/>
  <c r="V28" i="1" s="1"/>
  <c r="BA28" i="1" s="1"/>
  <c r="A31" i="1"/>
  <c r="B342" i="1"/>
  <c r="Y29" i="1" l="1"/>
  <c r="X31" i="1"/>
  <c r="W31" i="1"/>
  <c r="T31" i="1"/>
  <c r="Y31" i="1" s="1"/>
  <c r="AK27" i="1"/>
  <c r="AW29" i="1"/>
  <c r="C39" i="1"/>
  <c r="AJ38" i="1"/>
  <c r="AI38" i="1"/>
  <c r="AG30" i="1"/>
  <c r="AN30" i="1" s="1"/>
  <c r="AO30" i="1" s="1"/>
  <c r="P30" i="1"/>
  <c r="R30" i="1" s="1"/>
  <c r="AK28" i="1"/>
  <c r="AP28" i="1"/>
  <c r="AV30" i="1"/>
  <c r="AH29" i="1"/>
  <c r="AR28" i="1"/>
  <c r="AS28" i="1" s="1"/>
  <c r="Z28" i="1"/>
  <c r="D29" i="1"/>
  <c r="U29" i="1" s="1"/>
  <c r="V29" i="1" s="1"/>
  <c r="BA29" i="1" s="1"/>
  <c r="A32" i="1"/>
  <c r="B343" i="1"/>
  <c r="X32" i="1" l="1"/>
  <c r="W32" i="1"/>
  <c r="T32" i="1"/>
  <c r="Y32" i="1" s="1"/>
  <c r="AL28" i="1"/>
  <c r="AM28" i="1" s="1"/>
  <c r="AL27" i="1"/>
  <c r="AM27" i="1" s="1"/>
  <c r="AW30" i="1"/>
  <c r="AJ39" i="1"/>
  <c r="AI39" i="1"/>
  <c r="C40" i="1"/>
  <c r="AG31" i="1"/>
  <c r="AN31" i="1" s="1"/>
  <c r="AO31" i="1" s="1"/>
  <c r="P31" i="1"/>
  <c r="R31" i="1" s="1"/>
  <c r="AK29" i="1"/>
  <c r="AP29" i="1"/>
  <c r="AV31" i="1"/>
  <c r="AH30" i="1"/>
  <c r="AR29" i="1"/>
  <c r="AS29" i="1" s="1"/>
  <c r="Z29" i="1"/>
  <c r="D30" i="1"/>
  <c r="U30" i="1" s="1"/>
  <c r="V30" i="1" s="1"/>
  <c r="BA30" i="1" s="1"/>
  <c r="A33" i="1"/>
  <c r="B344" i="1"/>
  <c r="T33" i="1" l="1"/>
  <c r="W33" i="1"/>
  <c r="X33" i="1"/>
  <c r="AL29" i="1"/>
  <c r="AM29" i="1" s="1"/>
  <c r="AW31" i="1"/>
  <c r="C41" i="1"/>
  <c r="AJ40" i="1"/>
  <c r="AI40" i="1"/>
  <c r="AG32" i="1"/>
  <c r="AN32" i="1" s="1"/>
  <c r="AO32" i="1" s="1"/>
  <c r="P32" i="1"/>
  <c r="R32" i="1" s="1"/>
  <c r="AK30" i="1"/>
  <c r="AP30" i="1"/>
  <c r="AV32" i="1"/>
  <c r="AH31" i="1"/>
  <c r="AR30" i="1"/>
  <c r="AS30" i="1" s="1"/>
  <c r="Z30" i="1"/>
  <c r="D31" i="1"/>
  <c r="U31" i="1" s="1"/>
  <c r="V31" i="1" s="1"/>
  <c r="BA31" i="1" s="1"/>
  <c r="A34" i="1"/>
  <c r="B345" i="1"/>
  <c r="W34" i="1" l="1"/>
  <c r="X34" i="1"/>
  <c r="T34" i="1"/>
  <c r="Y34" i="1" s="1"/>
  <c r="Y33" i="1"/>
  <c r="AL30" i="1"/>
  <c r="AM30" i="1" s="1"/>
  <c r="AW32" i="1"/>
  <c r="AI41" i="1"/>
  <c r="AJ41" i="1"/>
  <c r="C42" i="1"/>
  <c r="AG33" i="1"/>
  <c r="AN33" i="1" s="1"/>
  <c r="AO33" i="1" s="1"/>
  <c r="P33" i="1"/>
  <c r="R33" i="1" s="1"/>
  <c r="AK31" i="1"/>
  <c r="AP31" i="1"/>
  <c r="AV33" i="1"/>
  <c r="AH32" i="1"/>
  <c r="AR31" i="1"/>
  <c r="AS31" i="1" s="1"/>
  <c r="Z31" i="1"/>
  <c r="D32" i="1"/>
  <c r="U32" i="1" s="1"/>
  <c r="V32" i="1" s="1"/>
  <c r="BA32" i="1" s="1"/>
  <c r="A35" i="1"/>
  <c r="B346" i="1"/>
  <c r="W35" i="1" l="1"/>
  <c r="T35" i="1"/>
  <c r="X35" i="1"/>
  <c r="AL31" i="1"/>
  <c r="AM31" i="1" s="1"/>
  <c r="AW33" i="1"/>
  <c r="AJ42" i="1"/>
  <c r="C43" i="1"/>
  <c r="AI42" i="1"/>
  <c r="AG34" i="1"/>
  <c r="AN34" i="1" s="1"/>
  <c r="AO34" i="1" s="1"/>
  <c r="P34" i="1"/>
  <c r="R34" i="1" s="1"/>
  <c r="AK32" i="1"/>
  <c r="AP32" i="1"/>
  <c r="AV34" i="1"/>
  <c r="AH33" i="1"/>
  <c r="AR32" i="1"/>
  <c r="AS32" i="1" s="1"/>
  <c r="Z32" i="1"/>
  <c r="D33" i="1"/>
  <c r="U33" i="1" s="1"/>
  <c r="V33" i="1" s="1"/>
  <c r="BA33" i="1" s="1"/>
  <c r="A36" i="1"/>
  <c r="B347" i="1"/>
  <c r="Y35" i="1" l="1"/>
  <c r="W36" i="1"/>
  <c r="X36" i="1"/>
  <c r="T36" i="1"/>
  <c r="Y36" i="1" s="1"/>
  <c r="AL32" i="1"/>
  <c r="AM32" i="1" s="1"/>
  <c r="AW34" i="1"/>
  <c r="AJ43" i="1"/>
  <c r="AI43" i="1"/>
  <c r="C44" i="1"/>
  <c r="AG35" i="1"/>
  <c r="AN35" i="1" s="1"/>
  <c r="AO35" i="1" s="1"/>
  <c r="P35" i="1"/>
  <c r="R35" i="1" s="1"/>
  <c r="AK33" i="1"/>
  <c r="AP33" i="1"/>
  <c r="AV35" i="1"/>
  <c r="AH34" i="1"/>
  <c r="AR33" i="1"/>
  <c r="AS33" i="1" s="1"/>
  <c r="Z33" i="1"/>
  <c r="D34" i="1"/>
  <c r="U34" i="1" s="1"/>
  <c r="V34" i="1" s="1"/>
  <c r="BA34" i="1" s="1"/>
  <c r="A37" i="1"/>
  <c r="B348" i="1"/>
  <c r="X37" i="1" l="1"/>
  <c r="W37" i="1"/>
  <c r="T37" i="1"/>
  <c r="Y37" i="1" s="1"/>
  <c r="AL33" i="1"/>
  <c r="AM33" i="1" s="1"/>
  <c r="AW35" i="1"/>
  <c r="C45" i="1"/>
  <c r="AJ44" i="1"/>
  <c r="AI44" i="1"/>
  <c r="AG36" i="1"/>
  <c r="AN36" i="1" s="1"/>
  <c r="AO36" i="1" s="1"/>
  <c r="P36" i="1"/>
  <c r="R36" i="1" s="1"/>
  <c r="AK34" i="1"/>
  <c r="AP34" i="1"/>
  <c r="AV36" i="1"/>
  <c r="AH35" i="1"/>
  <c r="AR34" i="1"/>
  <c r="AS34" i="1" s="1"/>
  <c r="Z34" i="1"/>
  <c r="D35" i="1"/>
  <c r="U35" i="1" s="1"/>
  <c r="V35" i="1" s="1"/>
  <c r="BA35" i="1" s="1"/>
  <c r="A38" i="1"/>
  <c r="B349" i="1"/>
  <c r="W38" i="1" l="1"/>
  <c r="T38" i="1"/>
  <c r="X38" i="1"/>
  <c r="AL34" i="1"/>
  <c r="AM34" i="1" s="1"/>
  <c r="AW36" i="1"/>
  <c r="AI45" i="1"/>
  <c r="C46" i="1"/>
  <c r="AJ45" i="1"/>
  <c r="AG37" i="1"/>
  <c r="AN37" i="1" s="1"/>
  <c r="AO37" i="1" s="1"/>
  <c r="P37" i="1"/>
  <c r="R37" i="1" s="1"/>
  <c r="AK35" i="1"/>
  <c r="AP35" i="1"/>
  <c r="AV37" i="1"/>
  <c r="AH36" i="1"/>
  <c r="AR35" i="1"/>
  <c r="AS35" i="1" s="1"/>
  <c r="Z35" i="1"/>
  <c r="D36" i="1"/>
  <c r="U36" i="1" s="1"/>
  <c r="V36" i="1" s="1"/>
  <c r="BA36" i="1" s="1"/>
  <c r="A39" i="1"/>
  <c r="B350" i="1"/>
  <c r="Y38" i="1" l="1"/>
  <c r="X39" i="1"/>
  <c r="W39" i="1"/>
  <c r="T39" i="1"/>
  <c r="Y39" i="1" s="1"/>
  <c r="AL35" i="1"/>
  <c r="AM35" i="1" s="1"/>
  <c r="AW37" i="1"/>
  <c r="AJ46" i="1"/>
  <c r="C47" i="1"/>
  <c r="AI46" i="1"/>
  <c r="AG38" i="1"/>
  <c r="AN38" i="1" s="1"/>
  <c r="AO38" i="1" s="1"/>
  <c r="P38" i="1"/>
  <c r="R38" i="1" s="1"/>
  <c r="AK36" i="1"/>
  <c r="AP36" i="1"/>
  <c r="AV38" i="1"/>
  <c r="AH37" i="1"/>
  <c r="AR36" i="1"/>
  <c r="AS36" i="1" s="1"/>
  <c r="Z36" i="1"/>
  <c r="D37" i="1"/>
  <c r="U37" i="1" s="1"/>
  <c r="V37" i="1" s="1"/>
  <c r="BA37" i="1" s="1"/>
  <c r="A40" i="1"/>
  <c r="B351" i="1"/>
  <c r="X40" i="1" l="1"/>
  <c r="T40" i="1"/>
  <c r="Y40" i="1" s="1"/>
  <c r="W40" i="1"/>
  <c r="AL36" i="1"/>
  <c r="AM36" i="1" s="1"/>
  <c r="C48" i="1"/>
  <c r="AJ47" i="1"/>
  <c r="AI47" i="1"/>
  <c r="AW38" i="1"/>
  <c r="AG39" i="1"/>
  <c r="AN39" i="1" s="1"/>
  <c r="AO39" i="1" s="1"/>
  <c r="P39" i="1"/>
  <c r="R39" i="1" s="1"/>
  <c r="AK37" i="1"/>
  <c r="AP37" i="1"/>
  <c r="AV39" i="1"/>
  <c r="AH38" i="1"/>
  <c r="AR37" i="1"/>
  <c r="AS37" i="1" s="1"/>
  <c r="Z37" i="1"/>
  <c r="D38" i="1"/>
  <c r="U38" i="1" s="1"/>
  <c r="V38" i="1" s="1"/>
  <c r="BA38" i="1" s="1"/>
  <c r="A41" i="1"/>
  <c r="B352" i="1"/>
  <c r="W41" i="1" l="1"/>
  <c r="T41" i="1"/>
  <c r="X41" i="1"/>
  <c r="AL37" i="1"/>
  <c r="AM37" i="1" s="1"/>
  <c r="AW39" i="1"/>
  <c r="AJ48" i="1"/>
  <c r="AI48" i="1"/>
  <c r="C49" i="1"/>
  <c r="AG40" i="1"/>
  <c r="AN40" i="1" s="1"/>
  <c r="AO40" i="1" s="1"/>
  <c r="P40" i="1"/>
  <c r="R40" i="1" s="1"/>
  <c r="AK38" i="1"/>
  <c r="AP38" i="1"/>
  <c r="AV40" i="1"/>
  <c r="AH39" i="1"/>
  <c r="AR38" i="1"/>
  <c r="AS38" i="1" s="1"/>
  <c r="Z38" i="1"/>
  <c r="D39" i="1"/>
  <c r="U39" i="1" s="1"/>
  <c r="V39" i="1" s="1"/>
  <c r="BA39" i="1" s="1"/>
  <c r="A42" i="1"/>
  <c r="B353" i="1"/>
  <c r="Y41" i="1" l="1"/>
  <c r="W42" i="1"/>
  <c r="X42" i="1"/>
  <c r="T42" i="1"/>
  <c r="AL38" i="1"/>
  <c r="AM38" i="1" s="1"/>
  <c r="AW40" i="1"/>
  <c r="AJ49" i="1"/>
  <c r="AI49" i="1"/>
  <c r="C50" i="1"/>
  <c r="AG41" i="1"/>
  <c r="AN41" i="1" s="1"/>
  <c r="AO41" i="1" s="1"/>
  <c r="P41" i="1"/>
  <c r="R41" i="1" s="1"/>
  <c r="AK39" i="1"/>
  <c r="AP39" i="1"/>
  <c r="AV41" i="1"/>
  <c r="AH40" i="1"/>
  <c r="AR39" i="1"/>
  <c r="AS39" i="1" s="1"/>
  <c r="Z39" i="1"/>
  <c r="D40" i="1"/>
  <c r="U40" i="1" s="1"/>
  <c r="V40" i="1" s="1"/>
  <c r="BA40" i="1" s="1"/>
  <c r="A43" i="1"/>
  <c r="B354" i="1"/>
  <c r="Y42" i="1" l="1"/>
  <c r="W43" i="1"/>
  <c r="T43" i="1"/>
  <c r="Y43" i="1" s="1"/>
  <c r="X43" i="1"/>
  <c r="AL39" i="1"/>
  <c r="AM39" i="1" s="1"/>
  <c r="AI50" i="1"/>
  <c r="C51" i="1"/>
  <c r="AJ50" i="1"/>
  <c r="AW41" i="1"/>
  <c r="AG42" i="1"/>
  <c r="AN42" i="1" s="1"/>
  <c r="AO42" i="1" s="1"/>
  <c r="P42" i="1"/>
  <c r="R42" i="1" s="1"/>
  <c r="AK40" i="1"/>
  <c r="AP40" i="1"/>
  <c r="AV42" i="1"/>
  <c r="AH41" i="1"/>
  <c r="AR40" i="1"/>
  <c r="AS40" i="1" s="1"/>
  <c r="Z40" i="1"/>
  <c r="D41" i="1"/>
  <c r="U41" i="1" s="1"/>
  <c r="V41" i="1" s="1"/>
  <c r="BA41" i="1" s="1"/>
  <c r="A44" i="1"/>
  <c r="B355" i="1"/>
  <c r="W44" i="1" l="1"/>
  <c r="X44" i="1"/>
  <c r="T44" i="1"/>
  <c r="AL40" i="1"/>
  <c r="AM40" i="1" s="1"/>
  <c r="AW42" i="1"/>
  <c r="AI51" i="1"/>
  <c r="C52" i="1"/>
  <c r="AJ51" i="1"/>
  <c r="AG43" i="1"/>
  <c r="AN43" i="1" s="1"/>
  <c r="AO43" i="1" s="1"/>
  <c r="P43" i="1"/>
  <c r="R43" i="1" s="1"/>
  <c r="AK41" i="1"/>
  <c r="AP41" i="1"/>
  <c r="AV43" i="1"/>
  <c r="AH42" i="1"/>
  <c r="AR41" i="1"/>
  <c r="AS41" i="1" s="1"/>
  <c r="Z41" i="1"/>
  <c r="D42" i="1"/>
  <c r="U42" i="1" s="1"/>
  <c r="V42" i="1" s="1"/>
  <c r="BA42" i="1" s="1"/>
  <c r="A45" i="1"/>
  <c r="B356" i="1"/>
  <c r="Y44" i="1" l="1"/>
  <c r="X45" i="1"/>
  <c r="W45" i="1"/>
  <c r="T45" i="1"/>
  <c r="Y45" i="1" s="1"/>
  <c r="AL41" i="1"/>
  <c r="AM41" i="1" s="1"/>
  <c r="AJ52" i="1"/>
  <c r="AI52" i="1"/>
  <c r="C53" i="1"/>
  <c r="AW43" i="1"/>
  <c r="AG44" i="1"/>
  <c r="AN44" i="1" s="1"/>
  <c r="AO44" i="1" s="1"/>
  <c r="P44" i="1"/>
  <c r="R44" i="1" s="1"/>
  <c r="AK42" i="1"/>
  <c r="AP42" i="1"/>
  <c r="AV44" i="1"/>
  <c r="AH43" i="1"/>
  <c r="AR42" i="1"/>
  <c r="AS42" i="1" s="1"/>
  <c r="Z42" i="1"/>
  <c r="D43" i="1"/>
  <c r="U43" i="1" s="1"/>
  <c r="V43" i="1" s="1"/>
  <c r="BA43" i="1" s="1"/>
  <c r="A46" i="1"/>
  <c r="B357" i="1"/>
  <c r="X46" i="1" l="1"/>
  <c r="W46" i="1"/>
  <c r="T46" i="1"/>
  <c r="Y46" i="1" s="1"/>
  <c r="AL42" i="1"/>
  <c r="AM42" i="1" s="1"/>
  <c r="C54" i="1"/>
  <c r="AJ53" i="1"/>
  <c r="AI53" i="1"/>
  <c r="AW44" i="1"/>
  <c r="AG45" i="1"/>
  <c r="AN45" i="1" s="1"/>
  <c r="AO45" i="1" s="1"/>
  <c r="P45" i="1"/>
  <c r="R45" i="1" s="1"/>
  <c r="AK43" i="1"/>
  <c r="AP43" i="1"/>
  <c r="AV45" i="1"/>
  <c r="AH44" i="1"/>
  <c r="AR43" i="1"/>
  <c r="AS43" i="1" s="1"/>
  <c r="Z43" i="1"/>
  <c r="D44" i="1"/>
  <c r="U44" i="1" s="1"/>
  <c r="V44" i="1" s="1"/>
  <c r="BA44" i="1" s="1"/>
  <c r="A47" i="1"/>
  <c r="B358" i="1"/>
  <c r="X47" i="1" l="1"/>
  <c r="T47" i="1"/>
  <c r="Y47" i="1" s="1"/>
  <c r="W47" i="1"/>
  <c r="AL43" i="1"/>
  <c r="AM43" i="1" s="1"/>
  <c r="AW45" i="1"/>
  <c r="AI54" i="1"/>
  <c r="C55" i="1"/>
  <c r="AJ54" i="1"/>
  <c r="AG46" i="1"/>
  <c r="AN46" i="1" s="1"/>
  <c r="AO46" i="1" s="1"/>
  <c r="P46" i="1"/>
  <c r="R46" i="1" s="1"/>
  <c r="AK44" i="1"/>
  <c r="AP44" i="1"/>
  <c r="AV46" i="1"/>
  <c r="AH45" i="1"/>
  <c r="AR44" i="1"/>
  <c r="AS44" i="1" s="1"/>
  <c r="Z44" i="1"/>
  <c r="D45" i="1"/>
  <c r="U45" i="1" s="1"/>
  <c r="V45" i="1" s="1"/>
  <c r="BA45" i="1" s="1"/>
  <c r="A48" i="1"/>
  <c r="B359" i="1"/>
  <c r="X48" i="1" l="1"/>
  <c r="W48" i="1"/>
  <c r="T48" i="1"/>
  <c r="Y48" i="1" s="1"/>
  <c r="AL44" i="1"/>
  <c r="AM44" i="1" s="1"/>
  <c r="AW46" i="1"/>
  <c r="AJ55" i="1"/>
  <c r="C56" i="1"/>
  <c r="AI55" i="1"/>
  <c r="AG47" i="1"/>
  <c r="AN47" i="1" s="1"/>
  <c r="AO47" i="1" s="1"/>
  <c r="P47" i="1"/>
  <c r="R47" i="1" s="1"/>
  <c r="AK45" i="1"/>
  <c r="AP45" i="1"/>
  <c r="AV47" i="1"/>
  <c r="AH46" i="1"/>
  <c r="AR45" i="1"/>
  <c r="AS45" i="1" s="1"/>
  <c r="Z45" i="1"/>
  <c r="D46" i="1"/>
  <c r="U46" i="1" s="1"/>
  <c r="V46" i="1" s="1"/>
  <c r="BA46" i="1" s="1"/>
  <c r="A49" i="1"/>
  <c r="B360" i="1"/>
  <c r="X49" i="1" l="1"/>
  <c r="T49" i="1"/>
  <c r="W49" i="1"/>
  <c r="AL45" i="1"/>
  <c r="AM45" i="1" s="1"/>
  <c r="AW47" i="1"/>
  <c r="AI56" i="1"/>
  <c r="AJ56" i="1"/>
  <c r="C57" i="1"/>
  <c r="AG48" i="1"/>
  <c r="AN48" i="1" s="1"/>
  <c r="AO48" i="1" s="1"/>
  <c r="P48" i="1"/>
  <c r="R48" i="1" s="1"/>
  <c r="AK46" i="1"/>
  <c r="AP46" i="1"/>
  <c r="AV48" i="1"/>
  <c r="AH47" i="1"/>
  <c r="AR46" i="1"/>
  <c r="AS46" i="1" s="1"/>
  <c r="Z46" i="1"/>
  <c r="D47" i="1"/>
  <c r="U47" i="1" s="1"/>
  <c r="V47" i="1" s="1"/>
  <c r="BA47" i="1" s="1"/>
  <c r="A50" i="1"/>
  <c r="B361" i="1"/>
  <c r="W50" i="1" l="1"/>
  <c r="X50" i="1"/>
  <c r="T50" i="1"/>
  <c r="Y50" i="1" s="1"/>
  <c r="Y49" i="1"/>
  <c r="AL46" i="1"/>
  <c r="AM46" i="1" s="1"/>
  <c r="AW48" i="1"/>
  <c r="AJ57" i="1"/>
  <c r="AI57" i="1"/>
  <c r="AC57" i="1"/>
  <c r="AE57" i="1" s="1"/>
  <c r="C58" i="1"/>
  <c r="AG49" i="1"/>
  <c r="AN49" i="1" s="1"/>
  <c r="AO49" i="1" s="1"/>
  <c r="P49" i="1"/>
  <c r="R49" i="1" s="1"/>
  <c r="AK47" i="1"/>
  <c r="AP47" i="1"/>
  <c r="AV49" i="1"/>
  <c r="AH48" i="1"/>
  <c r="AR47" i="1"/>
  <c r="AS47" i="1" s="1"/>
  <c r="Z47" i="1"/>
  <c r="D48" i="1"/>
  <c r="U48" i="1" s="1"/>
  <c r="V48" i="1" s="1"/>
  <c r="BA48" i="1" s="1"/>
  <c r="A51" i="1"/>
  <c r="B362" i="1"/>
  <c r="W51" i="1" l="1"/>
  <c r="T51" i="1"/>
  <c r="X51" i="1"/>
  <c r="AL47" i="1"/>
  <c r="AM47" i="1" s="1"/>
  <c r="AI58" i="1"/>
  <c r="AC58" i="1"/>
  <c r="AE58" i="1" s="1"/>
  <c r="AJ58" i="1"/>
  <c r="C59" i="1"/>
  <c r="AW49" i="1"/>
  <c r="AG50" i="1"/>
  <c r="AN50" i="1" s="1"/>
  <c r="AO50" i="1" s="1"/>
  <c r="P50" i="1"/>
  <c r="R50" i="1" s="1"/>
  <c r="AK48" i="1"/>
  <c r="AP48" i="1"/>
  <c r="AV50" i="1"/>
  <c r="AH49" i="1"/>
  <c r="AR48" i="1"/>
  <c r="AS48" i="1" s="1"/>
  <c r="Z48" i="1"/>
  <c r="D49" i="1"/>
  <c r="U49" i="1" s="1"/>
  <c r="V49" i="1" s="1"/>
  <c r="BA49" i="1" s="1"/>
  <c r="A52" i="1"/>
  <c r="B363" i="1"/>
  <c r="W52" i="1" l="1"/>
  <c r="T52" i="1"/>
  <c r="X52" i="1"/>
  <c r="Y51" i="1"/>
  <c r="AL48" i="1"/>
  <c r="AM48" i="1" s="1"/>
  <c r="AJ59" i="1"/>
  <c r="AI59" i="1"/>
  <c r="C60" i="1"/>
  <c r="AC59" i="1"/>
  <c r="AE59" i="1" s="1"/>
  <c r="AW50" i="1"/>
  <c r="AG51" i="1"/>
  <c r="AN51" i="1" s="1"/>
  <c r="AO51" i="1" s="1"/>
  <c r="P51" i="1"/>
  <c r="R51" i="1" s="1"/>
  <c r="AK49" i="1"/>
  <c r="AP49" i="1"/>
  <c r="AV51" i="1"/>
  <c r="AH50" i="1"/>
  <c r="AR49" i="1"/>
  <c r="AS49" i="1" s="1"/>
  <c r="Z49" i="1"/>
  <c r="D50" i="1"/>
  <c r="U50" i="1" s="1"/>
  <c r="V50" i="1" s="1"/>
  <c r="BA50" i="1" s="1"/>
  <c r="A53" i="1"/>
  <c r="B364" i="1"/>
  <c r="W53" i="1" l="1"/>
  <c r="X53" i="1"/>
  <c r="T53" i="1"/>
  <c r="Y53" i="1" s="1"/>
  <c r="Y52" i="1"/>
  <c r="AL49" i="1"/>
  <c r="AM49" i="1" s="1"/>
  <c r="AJ60" i="1"/>
  <c r="AC60" i="1"/>
  <c r="AE60" i="1" s="1"/>
  <c r="AI60" i="1"/>
  <c r="C61" i="1"/>
  <c r="AW51" i="1"/>
  <c r="AG52" i="1"/>
  <c r="AN52" i="1" s="1"/>
  <c r="AO52" i="1" s="1"/>
  <c r="P52" i="1"/>
  <c r="R52" i="1" s="1"/>
  <c r="AK50" i="1"/>
  <c r="AP50" i="1"/>
  <c r="AV52" i="1"/>
  <c r="AH51" i="1"/>
  <c r="AR50" i="1"/>
  <c r="AS50" i="1" s="1"/>
  <c r="Z50" i="1"/>
  <c r="D51" i="1"/>
  <c r="U51" i="1" s="1"/>
  <c r="V51" i="1" s="1"/>
  <c r="BA51" i="1" s="1"/>
  <c r="A54" i="1"/>
  <c r="B365" i="1"/>
  <c r="W54" i="1" l="1"/>
  <c r="T54" i="1"/>
  <c r="X54" i="1"/>
  <c r="AL50" i="1"/>
  <c r="AM50" i="1" s="1"/>
  <c r="AJ61" i="1"/>
  <c r="AC61" i="1"/>
  <c r="AE61" i="1" s="1"/>
  <c r="AI61" i="1"/>
  <c r="C62" i="1"/>
  <c r="AW52" i="1"/>
  <c r="AG53" i="1"/>
  <c r="AN53" i="1" s="1"/>
  <c r="AO53" i="1" s="1"/>
  <c r="P53" i="1"/>
  <c r="R53" i="1" s="1"/>
  <c r="AK51" i="1"/>
  <c r="AP51" i="1"/>
  <c r="AV53" i="1"/>
  <c r="AH52" i="1"/>
  <c r="AR51" i="1"/>
  <c r="AS51" i="1" s="1"/>
  <c r="Z51" i="1"/>
  <c r="D52" i="1"/>
  <c r="U52" i="1" s="1"/>
  <c r="V52" i="1" s="1"/>
  <c r="BA52" i="1" s="1"/>
  <c r="A55" i="1"/>
  <c r="B366" i="1"/>
  <c r="X55" i="1" l="1"/>
  <c r="W55" i="1"/>
  <c r="T55" i="1"/>
  <c r="Y55" i="1" s="1"/>
  <c r="Y54" i="1"/>
  <c r="AL51" i="1"/>
  <c r="AM51" i="1" s="1"/>
  <c r="C63" i="1"/>
  <c r="AI62" i="1"/>
  <c r="AJ62" i="1"/>
  <c r="AC62" i="1"/>
  <c r="AE62" i="1" s="1"/>
  <c r="AW53" i="1"/>
  <c r="AG54" i="1"/>
  <c r="AN54" i="1" s="1"/>
  <c r="AO54" i="1" s="1"/>
  <c r="P54" i="1"/>
  <c r="R54" i="1" s="1"/>
  <c r="AK52" i="1"/>
  <c r="AP52" i="1"/>
  <c r="AV54" i="1"/>
  <c r="AH53" i="1"/>
  <c r="AR52" i="1"/>
  <c r="AS52" i="1" s="1"/>
  <c r="Z52" i="1"/>
  <c r="D53" i="1"/>
  <c r="U53" i="1" s="1"/>
  <c r="V53" i="1" s="1"/>
  <c r="BA53" i="1" s="1"/>
  <c r="A56" i="1"/>
  <c r="B367" i="1"/>
  <c r="X56" i="1" l="1"/>
  <c r="W56" i="1"/>
  <c r="T56" i="1"/>
  <c r="Y56" i="1" s="1"/>
  <c r="AL52" i="1"/>
  <c r="AM52" i="1" s="1"/>
  <c r="AW54" i="1"/>
  <c r="C64" i="1"/>
  <c r="AC63" i="1"/>
  <c r="AE63" i="1" s="1"/>
  <c r="AI63" i="1"/>
  <c r="AJ63" i="1"/>
  <c r="AG55" i="1"/>
  <c r="AN55" i="1" s="1"/>
  <c r="AO55" i="1" s="1"/>
  <c r="P55" i="1"/>
  <c r="R55" i="1" s="1"/>
  <c r="AK53" i="1"/>
  <c r="AP53" i="1"/>
  <c r="AV55" i="1"/>
  <c r="AH54" i="1"/>
  <c r="AR53" i="1"/>
  <c r="AS53" i="1" s="1"/>
  <c r="Z53" i="1"/>
  <c r="D54" i="1"/>
  <c r="U54" i="1" s="1"/>
  <c r="V54" i="1" s="1"/>
  <c r="BA54" i="1" s="1"/>
  <c r="A57" i="1"/>
  <c r="B368" i="1"/>
  <c r="X57" i="1" l="1"/>
  <c r="T57" i="1"/>
  <c r="Y57" i="1" s="1"/>
  <c r="W57" i="1"/>
  <c r="AL53" i="1"/>
  <c r="AM53" i="1" s="1"/>
  <c r="AJ64" i="1"/>
  <c r="AI64" i="1"/>
  <c r="C65" i="1"/>
  <c r="AW55" i="1"/>
  <c r="AG56" i="1"/>
  <c r="AN56" i="1" s="1"/>
  <c r="AO56" i="1" s="1"/>
  <c r="P56" i="1"/>
  <c r="R56" i="1" s="1"/>
  <c r="AK54" i="1"/>
  <c r="AP54" i="1"/>
  <c r="AV56" i="1"/>
  <c r="AH55" i="1"/>
  <c r="AR54" i="1"/>
  <c r="AS54" i="1" s="1"/>
  <c r="Z54" i="1"/>
  <c r="D55" i="1"/>
  <c r="U55" i="1" s="1"/>
  <c r="V55" i="1" s="1"/>
  <c r="BA55" i="1" s="1"/>
  <c r="A58" i="1"/>
  <c r="B369" i="1"/>
  <c r="W58" i="1" l="1"/>
  <c r="T58" i="1"/>
  <c r="X58" i="1"/>
  <c r="AL54" i="1"/>
  <c r="AM54" i="1" s="1"/>
  <c r="AW56" i="1"/>
  <c r="C66" i="1"/>
  <c r="AJ65" i="1"/>
  <c r="AI65" i="1"/>
  <c r="AG57" i="1"/>
  <c r="AN57" i="1" s="1"/>
  <c r="AO57" i="1" s="1"/>
  <c r="P57" i="1"/>
  <c r="R57" i="1" s="1"/>
  <c r="S57" i="1" s="1"/>
  <c r="AK55" i="1"/>
  <c r="AP55" i="1"/>
  <c r="AV57" i="1"/>
  <c r="AH56" i="1"/>
  <c r="AR55" i="1"/>
  <c r="AS55" i="1" s="1"/>
  <c r="Z55" i="1"/>
  <c r="D56" i="1"/>
  <c r="U56" i="1" s="1"/>
  <c r="V56" i="1" s="1"/>
  <c r="BA56" i="1" s="1"/>
  <c r="A59" i="1"/>
  <c r="B370" i="1"/>
  <c r="Y58" i="1" l="1"/>
  <c r="W59" i="1"/>
  <c r="X59" i="1"/>
  <c r="T59" i="1"/>
  <c r="Y59" i="1" s="1"/>
  <c r="AL55" i="1"/>
  <c r="AM55" i="1" s="1"/>
  <c r="AW57" i="1"/>
  <c r="AJ66" i="1"/>
  <c r="C67" i="1"/>
  <c r="AI66" i="1"/>
  <c r="AG58" i="1"/>
  <c r="AN58" i="1" s="1"/>
  <c r="AO58" i="1" s="1"/>
  <c r="P58" i="1"/>
  <c r="R58" i="1" s="1"/>
  <c r="S58" i="1" s="1"/>
  <c r="AP56" i="1"/>
  <c r="AK56" i="1"/>
  <c r="AV58" i="1"/>
  <c r="AH57" i="1"/>
  <c r="AX57" i="1" s="1"/>
  <c r="AR56" i="1"/>
  <c r="AS56" i="1" s="1"/>
  <c r="Z56" i="1"/>
  <c r="D57" i="1"/>
  <c r="U57" i="1" s="1"/>
  <c r="V57" i="1" s="1"/>
  <c r="BA57" i="1" s="1"/>
  <c r="A60" i="1"/>
  <c r="B371" i="1"/>
  <c r="W60" i="1" l="1"/>
  <c r="T60" i="1"/>
  <c r="X60" i="1"/>
  <c r="AL56" i="1"/>
  <c r="AM56" i="1" s="1"/>
  <c r="AW58" i="1"/>
  <c r="AI67" i="1"/>
  <c r="C68" i="1"/>
  <c r="AJ67" i="1"/>
  <c r="AG59" i="1"/>
  <c r="AN59" i="1" s="1"/>
  <c r="AO59" i="1" s="1"/>
  <c r="P59" i="1"/>
  <c r="R59" i="1" s="1"/>
  <c r="S59" i="1" s="1"/>
  <c r="AK57" i="1"/>
  <c r="AP57" i="1"/>
  <c r="AV59" i="1"/>
  <c r="AH58" i="1"/>
  <c r="AR57" i="1"/>
  <c r="AS57" i="1" s="1"/>
  <c r="Z57" i="1"/>
  <c r="AA57" i="1" s="1"/>
  <c r="AB57" i="1" s="1"/>
  <c r="AF57" i="1" s="1"/>
  <c r="D58" i="1"/>
  <c r="U58" i="1" s="1"/>
  <c r="V58" i="1" s="1"/>
  <c r="BA58" i="1" s="1"/>
  <c r="A61" i="1"/>
  <c r="B372" i="1"/>
  <c r="AX58" i="1" l="1"/>
  <c r="Y60" i="1"/>
  <c r="W61" i="1"/>
  <c r="X61" i="1"/>
  <c r="T61" i="1"/>
  <c r="Y61" i="1" s="1"/>
  <c r="AL57" i="1"/>
  <c r="AM57" i="1" s="1"/>
  <c r="AW59" i="1"/>
  <c r="AI68" i="1"/>
  <c r="AJ68" i="1"/>
  <c r="C69" i="1"/>
  <c r="AG60" i="1"/>
  <c r="AN60" i="1" s="1"/>
  <c r="AO60" i="1" s="1"/>
  <c r="P60" i="1"/>
  <c r="R60" i="1" s="1"/>
  <c r="S60" i="1" s="1"/>
  <c r="AK58" i="1"/>
  <c r="AP58" i="1"/>
  <c r="AV60" i="1"/>
  <c r="AH59" i="1"/>
  <c r="AR58" i="1"/>
  <c r="AS58" i="1" s="1"/>
  <c r="Z58" i="1"/>
  <c r="AA58" i="1" s="1"/>
  <c r="AB58" i="1" s="1"/>
  <c r="AF58" i="1" s="1"/>
  <c r="D59" i="1"/>
  <c r="U59" i="1" s="1"/>
  <c r="V59" i="1" s="1"/>
  <c r="BA59" i="1" s="1"/>
  <c r="A62" i="1"/>
  <c r="B373" i="1"/>
  <c r="AX59" i="1" l="1"/>
  <c r="W62" i="1"/>
  <c r="X62" i="1"/>
  <c r="T62" i="1"/>
  <c r="Y62" i="1" s="1"/>
  <c r="AQ57" i="1"/>
  <c r="AT57" i="1"/>
  <c r="AL58" i="1"/>
  <c r="AM58" i="1" s="1"/>
  <c r="AI69" i="1"/>
  <c r="C70" i="1"/>
  <c r="AJ69" i="1"/>
  <c r="AW60" i="1"/>
  <c r="AG61" i="1"/>
  <c r="AN61" i="1" s="1"/>
  <c r="AO61" i="1" s="1"/>
  <c r="P61" i="1"/>
  <c r="R61" i="1" s="1"/>
  <c r="S61" i="1" s="1"/>
  <c r="AK59" i="1"/>
  <c r="AP59" i="1"/>
  <c r="AV61" i="1"/>
  <c r="AH60" i="1"/>
  <c r="AR59" i="1"/>
  <c r="AS59" i="1" s="1"/>
  <c r="Z59" i="1"/>
  <c r="AA59" i="1" s="1"/>
  <c r="AB59" i="1" s="1"/>
  <c r="AF59" i="1" s="1"/>
  <c r="D60" i="1"/>
  <c r="U60" i="1" s="1"/>
  <c r="V60" i="1" s="1"/>
  <c r="BA60" i="1" s="1"/>
  <c r="A63" i="1"/>
  <c r="B374" i="1"/>
  <c r="AZ57" i="1" l="1"/>
  <c r="BB57" i="1" s="1"/>
  <c r="X63" i="1"/>
  <c r="W63" i="1"/>
  <c r="T63" i="1"/>
  <c r="Y63" i="1" s="1"/>
  <c r="AQ58" i="1"/>
  <c r="AT58" i="1"/>
  <c r="AZ58" i="1" s="1"/>
  <c r="BB58" i="1" s="1"/>
  <c r="AL59" i="1"/>
  <c r="AM59" i="1" s="1"/>
  <c r="AU57" i="1"/>
  <c r="AX60" i="1"/>
  <c r="AJ70" i="1"/>
  <c r="AI70" i="1"/>
  <c r="C71" i="1"/>
  <c r="AW61" i="1"/>
  <c r="AG62" i="1"/>
  <c r="AN62" i="1" s="1"/>
  <c r="AO62" i="1" s="1"/>
  <c r="P62" i="1"/>
  <c r="R62" i="1" s="1"/>
  <c r="S62" i="1" s="1"/>
  <c r="AK60" i="1"/>
  <c r="AP60" i="1"/>
  <c r="AV62" i="1"/>
  <c r="AH61" i="1"/>
  <c r="AR60" i="1"/>
  <c r="AS60" i="1" s="1"/>
  <c r="Z60" i="1"/>
  <c r="AA60" i="1" s="1"/>
  <c r="AB60" i="1" s="1"/>
  <c r="AF60" i="1" s="1"/>
  <c r="D61" i="1"/>
  <c r="U61" i="1" s="1"/>
  <c r="V61" i="1" s="1"/>
  <c r="BA61" i="1" s="1"/>
  <c r="A64" i="1"/>
  <c r="B375" i="1"/>
  <c r="AU58" i="1" l="1"/>
  <c r="X64" i="1"/>
  <c r="W64" i="1"/>
  <c r="T64" i="1"/>
  <c r="Y64" i="1" s="1"/>
  <c r="AT59" i="1"/>
  <c r="AQ59" i="1"/>
  <c r="AZ59" i="1" s="1"/>
  <c r="BB59" i="1" s="1"/>
  <c r="AL60" i="1"/>
  <c r="AM60" i="1" s="1"/>
  <c r="C72" i="1"/>
  <c r="AJ71" i="1"/>
  <c r="AI71" i="1"/>
  <c r="AX61" i="1"/>
  <c r="AG63" i="1"/>
  <c r="AN63" i="1" s="1"/>
  <c r="AO63" i="1" s="1"/>
  <c r="P63" i="1"/>
  <c r="R63" i="1" s="1"/>
  <c r="S63" i="1" s="1"/>
  <c r="AK61" i="1"/>
  <c r="AW62" i="1"/>
  <c r="AP61" i="1"/>
  <c r="AV63" i="1"/>
  <c r="AH62" i="1"/>
  <c r="AR61" i="1"/>
  <c r="AS61" i="1" s="1"/>
  <c r="Z61" i="1"/>
  <c r="AA61" i="1" s="1"/>
  <c r="AB61" i="1" s="1"/>
  <c r="AF61" i="1" s="1"/>
  <c r="D62" i="1"/>
  <c r="U62" i="1" s="1"/>
  <c r="V62" i="1" s="1"/>
  <c r="BA62" i="1" s="1"/>
  <c r="A65" i="1"/>
  <c r="B376" i="1"/>
  <c r="T65" i="1" l="1"/>
  <c r="X65" i="1"/>
  <c r="W65" i="1"/>
  <c r="AQ60" i="1"/>
  <c r="AT60" i="1"/>
  <c r="AZ60" i="1" s="1"/>
  <c r="BB60" i="1" s="1"/>
  <c r="AL61" i="1"/>
  <c r="AM61" i="1" s="1"/>
  <c r="AU59" i="1"/>
  <c r="AU60" i="1"/>
  <c r="AJ72" i="1"/>
  <c r="C73" i="1"/>
  <c r="AI72" i="1"/>
  <c r="AW63" i="1"/>
  <c r="AX62" i="1"/>
  <c r="AG64" i="1"/>
  <c r="AN64" i="1" s="1"/>
  <c r="AO64" i="1" s="1"/>
  <c r="P64" i="1"/>
  <c r="R64" i="1" s="1"/>
  <c r="AK62" i="1"/>
  <c r="AP62" i="1"/>
  <c r="AV64" i="1"/>
  <c r="AH63" i="1"/>
  <c r="AR62" i="1"/>
  <c r="AS62" i="1" s="1"/>
  <c r="Z62" i="1"/>
  <c r="AA62" i="1" s="1"/>
  <c r="AB62" i="1" s="1"/>
  <c r="AF62" i="1" s="1"/>
  <c r="D63" i="1"/>
  <c r="U63" i="1" s="1"/>
  <c r="V63" i="1" s="1"/>
  <c r="BA63" i="1" s="1"/>
  <c r="A66" i="1"/>
  <c r="B377" i="1"/>
  <c r="W66" i="1" l="1"/>
  <c r="X66" i="1"/>
  <c r="T66" i="1"/>
  <c r="Y66" i="1" s="1"/>
  <c r="Y65" i="1"/>
  <c r="AT61" i="1"/>
  <c r="AQ61" i="1"/>
  <c r="AU61" i="1" s="1"/>
  <c r="AL62" i="1"/>
  <c r="AM62" i="1" s="1"/>
  <c r="AI73" i="1"/>
  <c r="C74" i="1"/>
  <c r="AJ73" i="1"/>
  <c r="AW64" i="1"/>
  <c r="AX63" i="1"/>
  <c r="AG65" i="1"/>
  <c r="AN65" i="1" s="1"/>
  <c r="AO65" i="1" s="1"/>
  <c r="P65" i="1"/>
  <c r="R65" i="1" s="1"/>
  <c r="AK63" i="1"/>
  <c r="AP63" i="1"/>
  <c r="AV65" i="1"/>
  <c r="AH64" i="1"/>
  <c r="AR63" i="1"/>
  <c r="AS63" i="1" s="1"/>
  <c r="Z63" i="1"/>
  <c r="AA63" i="1" s="1"/>
  <c r="AB63" i="1" s="1"/>
  <c r="AF63" i="1" s="1"/>
  <c r="D64" i="1"/>
  <c r="U64" i="1" s="1"/>
  <c r="V64" i="1" s="1"/>
  <c r="BA64" i="1" s="1"/>
  <c r="A67" i="1"/>
  <c r="B378" i="1"/>
  <c r="W67" i="1" l="1"/>
  <c r="X67" i="1"/>
  <c r="T67" i="1"/>
  <c r="Y67" i="1" s="1"/>
  <c r="AQ62" i="1"/>
  <c r="AT62" i="1"/>
  <c r="AZ62" i="1" s="1"/>
  <c r="BB62" i="1" s="1"/>
  <c r="AL63" i="1"/>
  <c r="AM63" i="1" s="1"/>
  <c r="AZ61" i="1"/>
  <c r="BB61" i="1" s="1"/>
  <c r="AW65" i="1"/>
  <c r="AI74" i="1"/>
  <c r="AJ74" i="1"/>
  <c r="C75" i="1"/>
  <c r="AG66" i="1"/>
  <c r="AN66" i="1" s="1"/>
  <c r="AO66" i="1" s="1"/>
  <c r="P66" i="1"/>
  <c r="R66" i="1" s="1"/>
  <c r="AK64" i="1"/>
  <c r="AP64" i="1"/>
  <c r="AV66" i="1"/>
  <c r="AH65" i="1"/>
  <c r="AR64" i="1"/>
  <c r="AS64" i="1" s="1"/>
  <c r="Z64" i="1"/>
  <c r="D65" i="1"/>
  <c r="U65" i="1" s="1"/>
  <c r="V65" i="1" s="1"/>
  <c r="BA65" i="1" s="1"/>
  <c r="A68" i="1"/>
  <c r="B379" i="1"/>
  <c r="AU62" i="1" l="1"/>
  <c r="W68" i="1"/>
  <c r="X68" i="1"/>
  <c r="T68" i="1"/>
  <c r="Y68" i="1" s="1"/>
  <c r="AQ63" i="1"/>
  <c r="AT63" i="1"/>
  <c r="AL64" i="1"/>
  <c r="AM64" i="1" s="1"/>
  <c r="AU63" i="1"/>
  <c r="C76" i="1"/>
  <c r="AJ75" i="1"/>
  <c r="AI75" i="1"/>
  <c r="AW66" i="1"/>
  <c r="AG67" i="1"/>
  <c r="AN67" i="1" s="1"/>
  <c r="AO67" i="1" s="1"/>
  <c r="P67" i="1"/>
  <c r="R67" i="1" s="1"/>
  <c r="AK65" i="1"/>
  <c r="AP65" i="1"/>
  <c r="AV67" i="1"/>
  <c r="AH66" i="1"/>
  <c r="AR65" i="1"/>
  <c r="AS65" i="1" s="1"/>
  <c r="Z65" i="1"/>
  <c r="D66" i="1"/>
  <c r="U66" i="1" s="1"/>
  <c r="V66" i="1" s="1"/>
  <c r="BA66" i="1" s="1"/>
  <c r="A69" i="1"/>
  <c r="B380" i="1"/>
  <c r="AZ63" i="1" l="1"/>
  <c r="BB63" i="1" s="1"/>
  <c r="W69" i="1"/>
  <c r="X69" i="1"/>
  <c r="T69" i="1"/>
  <c r="AL65" i="1"/>
  <c r="AM65" i="1" s="1"/>
  <c r="AW67" i="1"/>
  <c r="AI76" i="1"/>
  <c r="AC76" i="1"/>
  <c r="AE76" i="1" s="1"/>
  <c r="AJ76" i="1"/>
  <c r="C77" i="1"/>
  <c r="AG68" i="1"/>
  <c r="AN68" i="1" s="1"/>
  <c r="AO68" i="1" s="1"/>
  <c r="P68" i="1"/>
  <c r="R68" i="1" s="1"/>
  <c r="AK66" i="1"/>
  <c r="AP66" i="1"/>
  <c r="AV68" i="1"/>
  <c r="AH67" i="1"/>
  <c r="AR66" i="1"/>
  <c r="AS66" i="1" s="1"/>
  <c r="Z66" i="1"/>
  <c r="D67" i="1"/>
  <c r="U67" i="1" s="1"/>
  <c r="V67" i="1" s="1"/>
  <c r="BA67" i="1" s="1"/>
  <c r="A70" i="1"/>
  <c r="B381" i="1"/>
  <c r="W70" i="1" l="1"/>
  <c r="X70" i="1"/>
  <c r="T70" i="1"/>
  <c r="Y70" i="1" s="1"/>
  <c r="Y69" i="1"/>
  <c r="AL66" i="1"/>
  <c r="AM66" i="1" s="1"/>
  <c r="C78" i="1"/>
  <c r="AC77" i="1"/>
  <c r="AE77" i="1" s="1"/>
  <c r="AJ77" i="1"/>
  <c r="AI77" i="1"/>
  <c r="AW68" i="1"/>
  <c r="AG69" i="1"/>
  <c r="AN69" i="1" s="1"/>
  <c r="AO69" i="1" s="1"/>
  <c r="P69" i="1"/>
  <c r="R69" i="1" s="1"/>
  <c r="AK67" i="1"/>
  <c r="AP67" i="1"/>
  <c r="AV69" i="1"/>
  <c r="AH68" i="1"/>
  <c r="AR67" i="1"/>
  <c r="AS67" i="1" s="1"/>
  <c r="Z67" i="1"/>
  <c r="D68" i="1"/>
  <c r="U68" i="1" s="1"/>
  <c r="V68" i="1" s="1"/>
  <c r="BA68" i="1" s="1"/>
  <c r="A71" i="1"/>
  <c r="B382" i="1"/>
  <c r="X71" i="1" l="1"/>
  <c r="T71" i="1"/>
  <c r="Y71" i="1" s="1"/>
  <c r="W71" i="1"/>
  <c r="AL67" i="1"/>
  <c r="AM67" i="1" s="1"/>
  <c r="AW69" i="1"/>
  <c r="AI78" i="1"/>
  <c r="AC78" i="1"/>
  <c r="AE78" i="1" s="1"/>
  <c r="AJ78" i="1"/>
  <c r="C79" i="1"/>
  <c r="AG70" i="1"/>
  <c r="AN70" i="1" s="1"/>
  <c r="AO70" i="1" s="1"/>
  <c r="P70" i="1"/>
  <c r="R70" i="1" s="1"/>
  <c r="AP68" i="1"/>
  <c r="AK68" i="1"/>
  <c r="AV70" i="1"/>
  <c r="AH69" i="1"/>
  <c r="AR68" i="1"/>
  <c r="AS68" i="1" s="1"/>
  <c r="Z68" i="1"/>
  <c r="D69" i="1"/>
  <c r="U69" i="1" s="1"/>
  <c r="V69" i="1" s="1"/>
  <c r="BA69" i="1" s="1"/>
  <c r="A72" i="1"/>
  <c r="B383" i="1"/>
  <c r="X72" i="1" l="1"/>
  <c r="W72" i="1"/>
  <c r="T72" i="1"/>
  <c r="Y72" i="1" s="1"/>
  <c r="AL68" i="1"/>
  <c r="AM68" i="1" s="1"/>
  <c r="AI79" i="1"/>
  <c r="AC79" i="1"/>
  <c r="AE79" i="1" s="1"/>
  <c r="C80" i="1"/>
  <c r="AJ79" i="1"/>
  <c r="AW70" i="1"/>
  <c r="AG71" i="1"/>
  <c r="AN71" i="1" s="1"/>
  <c r="AO71" i="1" s="1"/>
  <c r="P71" i="1"/>
  <c r="R71" i="1" s="1"/>
  <c r="AK69" i="1"/>
  <c r="AP69" i="1"/>
  <c r="AV71" i="1"/>
  <c r="AH70" i="1"/>
  <c r="AR69" i="1"/>
  <c r="AS69" i="1" s="1"/>
  <c r="Z69" i="1"/>
  <c r="D70" i="1"/>
  <c r="U70" i="1" s="1"/>
  <c r="V70" i="1" s="1"/>
  <c r="BA70" i="1" s="1"/>
  <c r="A73" i="1"/>
  <c r="B384" i="1"/>
  <c r="W73" i="1" l="1"/>
  <c r="T73" i="1"/>
  <c r="X73" i="1"/>
  <c r="AL69" i="1"/>
  <c r="AM69" i="1" s="1"/>
  <c r="C81" i="1"/>
  <c r="AC80" i="1"/>
  <c r="AE80" i="1" s="1"/>
  <c r="AI80" i="1"/>
  <c r="AJ80" i="1"/>
  <c r="AG72" i="1"/>
  <c r="AN72" i="1" s="1"/>
  <c r="AO72" i="1" s="1"/>
  <c r="P72" i="1"/>
  <c r="R72" i="1" s="1"/>
  <c r="AK70" i="1"/>
  <c r="AW71" i="1"/>
  <c r="AP70" i="1"/>
  <c r="AV72" i="1"/>
  <c r="AH71" i="1"/>
  <c r="AR70" i="1"/>
  <c r="AS70" i="1" s="1"/>
  <c r="Z70" i="1"/>
  <c r="D71" i="1"/>
  <c r="U71" i="1" s="1"/>
  <c r="V71" i="1" s="1"/>
  <c r="BA71" i="1" s="1"/>
  <c r="A74" i="1"/>
  <c r="B385" i="1"/>
  <c r="W74" i="1" l="1"/>
  <c r="T74" i="1"/>
  <c r="X74" i="1"/>
  <c r="Y73" i="1"/>
  <c r="AL70" i="1"/>
  <c r="AM70" i="1" s="1"/>
  <c r="AJ81" i="1"/>
  <c r="AI81" i="1"/>
  <c r="AC81" i="1"/>
  <c r="AE81" i="1" s="1"/>
  <c r="C82" i="1"/>
  <c r="AG73" i="1"/>
  <c r="AN73" i="1" s="1"/>
  <c r="AO73" i="1" s="1"/>
  <c r="P73" i="1"/>
  <c r="R73" i="1" s="1"/>
  <c r="AK71" i="1"/>
  <c r="AW72" i="1"/>
  <c r="AP71" i="1"/>
  <c r="AV73" i="1"/>
  <c r="AH72" i="1"/>
  <c r="AR71" i="1"/>
  <c r="AS71" i="1" s="1"/>
  <c r="Z71" i="1"/>
  <c r="D72" i="1"/>
  <c r="U72" i="1" s="1"/>
  <c r="V72" i="1" s="1"/>
  <c r="BA72" i="1" s="1"/>
  <c r="A75" i="1"/>
  <c r="B386" i="1"/>
  <c r="Y74" i="1" l="1"/>
  <c r="W75" i="1"/>
  <c r="T75" i="1"/>
  <c r="X75" i="1"/>
  <c r="AL71" i="1"/>
  <c r="AM71" i="1" s="1"/>
  <c r="AJ82" i="1"/>
  <c r="C83" i="1"/>
  <c r="AI82" i="1"/>
  <c r="AC82" i="1"/>
  <c r="AE82" i="1" s="1"/>
  <c r="AW73" i="1"/>
  <c r="AG74" i="1"/>
  <c r="AN74" i="1" s="1"/>
  <c r="AO74" i="1" s="1"/>
  <c r="P74" i="1"/>
  <c r="R74" i="1" s="1"/>
  <c r="AP72" i="1"/>
  <c r="AK72" i="1"/>
  <c r="AV74" i="1"/>
  <c r="AH73" i="1"/>
  <c r="AR72" i="1"/>
  <c r="AS72" i="1" s="1"/>
  <c r="Z72" i="1"/>
  <c r="D73" i="1"/>
  <c r="U73" i="1" s="1"/>
  <c r="V73" i="1" s="1"/>
  <c r="BA73" i="1" s="1"/>
  <c r="A76" i="1"/>
  <c r="B387" i="1"/>
  <c r="W76" i="1" l="1"/>
  <c r="X76" i="1"/>
  <c r="T76" i="1"/>
  <c r="Y76" i="1" s="1"/>
  <c r="Y75" i="1"/>
  <c r="AL72" i="1"/>
  <c r="AM72" i="1" s="1"/>
  <c r="AW74" i="1"/>
  <c r="AJ83" i="1"/>
  <c r="C84" i="1"/>
  <c r="AI83" i="1"/>
  <c r="AC83" i="1"/>
  <c r="AE83" i="1" s="1"/>
  <c r="AG75" i="1"/>
  <c r="AN75" i="1" s="1"/>
  <c r="AO75" i="1" s="1"/>
  <c r="P75" i="1"/>
  <c r="R75" i="1" s="1"/>
  <c r="AK73" i="1"/>
  <c r="AP73" i="1"/>
  <c r="AV75" i="1"/>
  <c r="AH74" i="1"/>
  <c r="AR73" i="1"/>
  <c r="AS73" i="1" s="1"/>
  <c r="Z73" i="1"/>
  <c r="D74" i="1"/>
  <c r="U74" i="1" s="1"/>
  <c r="V74" i="1" s="1"/>
  <c r="BA74" i="1" s="1"/>
  <c r="A77" i="1"/>
  <c r="B388" i="1"/>
  <c r="X77" i="1" l="1"/>
  <c r="W77" i="1"/>
  <c r="T77" i="1"/>
  <c r="Y77" i="1" s="1"/>
  <c r="AL73" i="1"/>
  <c r="AM73" i="1" s="1"/>
  <c r="AI84" i="1"/>
  <c r="AJ84" i="1"/>
  <c r="C85" i="1"/>
  <c r="AC84" i="1"/>
  <c r="AE84" i="1" s="1"/>
  <c r="AW75" i="1"/>
  <c r="AG76" i="1"/>
  <c r="AN76" i="1" s="1"/>
  <c r="AO76" i="1" s="1"/>
  <c r="P76" i="1"/>
  <c r="R76" i="1" s="1"/>
  <c r="S76" i="1" s="1"/>
  <c r="AK74" i="1"/>
  <c r="AP74" i="1"/>
  <c r="AV76" i="1"/>
  <c r="AH75" i="1"/>
  <c r="AR74" i="1"/>
  <c r="AS74" i="1" s="1"/>
  <c r="Z74" i="1"/>
  <c r="D75" i="1"/>
  <c r="U75" i="1" s="1"/>
  <c r="V75" i="1" s="1"/>
  <c r="BA75" i="1" s="1"/>
  <c r="A78" i="1"/>
  <c r="B389" i="1"/>
  <c r="W78" i="1" l="1"/>
  <c r="X78" i="1"/>
  <c r="T78" i="1"/>
  <c r="Y78" i="1" s="1"/>
  <c r="AL74" i="1"/>
  <c r="AM74" i="1" s="1"/>
  <c r="AC85" i="1"/>
  <c r="AE85" i="1" s="1"/>
  <c r="AI85" i="1"/>
  <c r="C86" i="1"/>
  <c r="AJ85" i="1"/>
  <c r="AW76" i="1"/>
  <c r="AG77" i="1"/>
  <c r="AN77" i="1" s="1"/>
  <c r="AO77" i="1" s="1"/>
  <c r="P77" i="1"/>
  <c r="R77" i="1" s="1"/>
  <c r="S77" i="1" s="1"/>
  <c r="AK75" i="1"/>
  <c r="AP75" i="1"/>
  <c r="AV77" i="1"/>
  <c r="AH76" i="1"/>
  <c r="AP76" i="1" s="1"/>
  <c r="AR75" i="1"/>
  <c r="AS75" i="1" s="1"/>
  <c r="Z75" i="1"/>
  <c r="D76" i="1"/>
  <c r="U76" i="1" s="1"/>
  <c r="V76" i="1" s="1"/>
  <c r="BA76" i="1" s="1"/>
  <c r="A79" i="1"/>
  <c r="B390" i="1"/>
  <c r="X79" i="1" l="1"/>
  <c r="W79" i="1"/>
  <c r="T79" i="1"/>
  <c r="Y79" i="1" s="1"/>
  <c r="AL75" i="1"/>
  <c r="AM75" i="1" s="1"/>
  <c r="AJ86" i="1"/>
  <c r="C87" i="1"/>
  <c r="AI86" i="1"/>
  <c r="AW77" i="1"/>
  <c r="AX76" i="1"/>
  <c r="AG78" i="1"/>
  <c r="AN78" i="1" s="1"/>
  <c r="AO78" i="1" s="1"/>
  <c r="P78" i="1"/>
  <c r="R78" i="1" s="1"/>
  <c r="S78" i="1" s="1"/>
  <c r="AK76" i="1"/>
  <c r="AV78" i="1"/>
  <c r="AH77" i="1"/>
  <c r="AR76" i="1"/>
  <c r="AS76" i="1" s="1"/>
  <c r="Z76" i="1"/>
  <c r="AA76" i="1" s="1"/>
  <c r="AB76" i="1" s="1"/>
  <c r="AF76" i="1" s="1"/>
  <c r="D77" i="1"/>
  <c r="U77" i="1" s="1"/>
  <c r="V77" i="1" s="1"/>
  <c r="BA77" i="1" s="1"/>
  <c r="A80" i="1"/>
  <c r="B391" i="1"/>
  <c r="X80" i="1" l="1"/>
  <c r="W80" i="1"/>
  <c r="T80" i="1"/>
  <c r="Y80" i="1" s="1"/>
  <c r="AL76" i="1"/>
  <c r="AM76" i="1" s="1"/>
  <c r="AX77" i="1"/>
  <c r="C88" i="1"/>
  <c r="AI87" i="1"/>
  <c r="AJ87" i="1"/>
  <c r="AW78" i="1"/>
  <c r="AP77" i="1"/>
  <c r="AG79" i="1"/>
  <c r="AN79" i="1" s="1"/>
  <c r="AO79" i="1" s="1"/>
  <c r="P79" i="1"/>
  <c r="R79" i="1" s="1"/>
  <c r="S79" i="1" s="1"/>
  <c r="AK77" i="1"/>
  <c r="AV79" i="1"/>
  <c r="AH78" i="1"/>
  <c r="AP78" i="1" s="1"/>
  <c r="AR77" i="1"/>
  <c r="AS77" i="1" s="1"/>
  <c r="Z77" i="1"/>
  <c r="AA77" i="1" s="1"/>
  <c r="AB77" i="1" s="1"/>
  <c r="AF77" i="1" s="1"/>
  <c r="D78" i="1"/>
  <c r="U78" i="1" s="1"/>
  <c r="V78" i="1" s="1"/>
  <c r="BA78" i="1" s="1"/>
  <c r="A81" i="1"/>
  <c r="B392" i="1"/>
  <c r="AX78" i="1" l="1"/>
  <c r="X81" i="1"/>
  <c r="T81" i="1"/>
  <c r="Y81" i="1" s="1"/>
  <c r="W81" i="1"/>
  <c r="AQ76" i="1"/>
  <c r="AT76" i="1"/>
  <c r="AZ76" i="1" s="1"/>
  <c r="BB76" i="1" s="1"/>
  <c r="AL77" i="1"/>
  <c r="AM77" i="1" s="1"/>
  <c r="AU76" i="1"/>
  <c r="AI88" i="1"/>
  <c r="AJ88" i="1"/>
  <c r="C89" i="1"/>
  <c r="AW79" i="1"/>
  <c r="AG80" i="1"/>
  <c r="AN80" i="1" s="1"/>
  <c r="AO80" i="1" s="1"/>
  <c r="P80" i="1"/>
  <c r="R80" i="1" s="1"/>
  <c r="S80" i="1" s="1"/>
  <c r="AK78" i="1"/>
  <c r="AV80" i="1"/>
  <c r="AH79" i="1"/>
  <c r="AP79" i="1" s="1"/>
  <c r="AR78" i="1"/>
  <c r="AS78" i="1" s="1"/>
  <c r="Z78" i="1"/>
  <c r="AA78" i="1" s="1"/>
  <c r="AB78" i="1" s="1"/>
  <c r="AF78" i="1" s="1"/>
  <c r="D79" i="1"/>
  <c r="U79" i="1" s="1"/>
  <c r="V79" i="1" s="1"/>
  <c r="BA79" i="1" s="1"/>
  <c r="A82" i="1"/>
  <c r="B393" i="1"/>
  <c r="W82" i="1" l="1"/>
  <c r="T82" i="1"/>
  <c r="X82" i="1"/>
  <c r="AT77" i="1"/>
  <c r="AQ77" i="1"/>
  <c r="AZ77" i="1" s="1"/>
  <c r="BB77" i="1" s="1"/>
  <c r="AL78" i="1"/>
  <c r="AM78" i="1" s="1"/>
  <c r="AU77" i="1"/>
  <c r="AX79" i="1"/>
  <c r="C90" i="1"/>
  <c r="AJ89" i="1"/>
  <c r="AI89" i="1"/>
  <c r="AG81" i="1"/>
  <c r="AN81" i="1" s="1"/>
  <c r="AO81" i="1" s="1"/>
  <c r="P81" i="1"/>
  <c r="R81" i="1" s="1"/>
  <c r="S81" i="1" s="1"/>
  <c r="AK79" i="1"/>
  <c r="AW80" i="1"/>
  <c r="AV81" i="1"/>
  <c r="AH80" i="1"/>
  <c r="AR79" i="1"/>
  <c r="AS79" i="1" s="1"/>
  <c r="Z79" i="1"/>
  <c r="AA79" i="1" s="1"/>
  <c r="AB79" i="1" s="1"/>
  <c r="AF79" i="1" s="1"/>
  <c r="D80" i="1"/>
  <c r="U80" i="1" s="1"/>
  <c r="V80" i="1" s="1"/>
  <c r="BA80" i="1" s="1"/>
  <c r="A83" i="1"/>
  <c r="B394" i="1"/>
  <c r="W83" i="1" l="1"/>
  <c r="X83" i="1"/>
  <c r="T83" i="1"/>
  <c r="Y83" i="1" s="1"/>
  <c r="Y82" i="1"/>
  <c r="AQ78" i="1"/>
  <c r="AT78" i="1"/>
  <c r="AZ78" i="1" s="1"/>
  <c r="BB78" i="1" s="1"/>
  <c r="AX80" i="1"/>
  <c r="AL79" i="1"/>
  <c r="AM79" i="1" s="1"/>
  <c r="C91" i="1"/>
  <c r="AJ90" i="1"/>
  <c r="AI90" i="1"/>
  <c r="AW81" i="1"/>
  <c r="AG82" i="1"/>
  <c r="AN82" i="1" s="1"/>
  <c r="AO82" i="1" s="1"/>
  <c r="P82" i="1"/>
  <c r="R82" i="1" s="1"/>
  <c r="S82" i="1" s="1"/>
  <c r="AP80" i="1"/>
  <c r="AK80" i="1"/>
  <c r="AV82" i="1"/>
  <c r="AH81" i="1"/>
  <c r="AR80" i="1"/>
  <c r="AS80" i="1" s="1"/>
  <c r="Z80" i="1"/>
  <c r="AA80" i="1" s="1"/>
  <c r="AB80" i="1" s="1"/>
  <c r="AF80" i="1" s="1"/>
  <c r="D81" i="1"/>
  <c r="U81" i="1" s="1"/>
  <c r="V81" i="1" s="1"/>
  <c r="BA81" i="1" s="1"/>
  <c r="A84" i="1"/>
  <c r="B395" i="1"/>
  <c r="W84" i="1" l="1"/>
  <c r="T84" i="1"/>
  <c r="X84" i="1"/>
  <c r="AQ79" i="1"/>
  <c r="AT79" i="1"/>
  <c r="AL80" i="1"/>
  <c r="AM80" i="1" s="1"/>
  <c r="AU78" i="1"/>
  <c r="AX81" i="1"/>
  <c r="AW82" i="1"/>
  <c r="AI91" i="1"/>
  <c r="C92" i="1"/>
  <c r="AJ91" i="1"/>
  <c r="AG83" i="1"/>
  <c r="AN83" i="1" s="1"/>
  <c r="AO83" i="1" s="1"/>
  <c r="P83" i="1"/>
  <c r="R83" i="1" s="1"/>
  <c r="S83" i="1" s="1"/>
  <c r="AP81" i="1"/>
  <c r="AK81" i="1"/>
  <c r="AV83" i="1"/>
  <c r="AH82" i="1"/>
  <c r="AR81" i="1"/>
  <c r="AS81" i="1" s="1"/>
  <c r="Z81" i="1"/>
  <c r="AA81" i="1" s="1"/>
  <c r="AB81" i="1" s="1"/>
  <c r="AF81" i="1" s="1"/>
  <c r="D82" i="1"/>
  <c r="U82" i="1" s="1"/>
  <c r="V82" i="1" s="1"/>
  <c r="BA82" i="1" s="1"/>
  <c r="A85" i="1"/>
  <c r="B396" i="1"/>
  <c r="AZ79" i="1" l="1"/>
  <c r="BB79" i="1" s="1"/>
  <c r="W85" i="1"/>
  <c r="X85" i="1"/>
  <c r="T85" i="1"/>
  <c r="Y85" i="1" s="1"/>
  <c r="Y84" i="1"/>
  <c r="AX82" i="1"/>
  <c r="AT80" i="1"/>
  <c r="AQ80" i="1"/>
  <c r="AZ80" i="1" s="1"/>
  <c r="BB80" i="1" s="1"/>
  <c r="AL81" i="1"/>
  <c r="AM81" i="1" s="1"/>
  <c r="AU79" i="1"/>
  <c r="C93" i="1"/>
  <c r="AJ92" i="1"/>
  <c r="AI92" i="1"/>
  <c r="AW83" i="1"/>
  <c r="AG84" i="1"/>
  <c r="AN84" i="1" s="1"/>
  <c r="AO84" i="1" s="1"/>
  <c r="P84" i="1"/>
  <c r="R84" i="1" s="1"/>
  <c r="S84" i="1" s="1"/>
  <c r="AP82" i="1"/>
  <c r="AK82" i="1"/>
  <c r="AV84" i="1"/>
  <c r="AH83" i="1"/>
  <c r="AR82" i="1"/>
  <c r="AS82" i="1" s="1"/>
  <c r="Z82" i="1"/>
  <c r="AA82" i="1" s="1"/>
  <c r="AB82" i="1" s="1"/>
  <c r="AF82" i="1" s="1"/>
  <c r="D83" i="1"/>
  <c r="U83" i="1" s="1"/>
  <c r="V83" i="1" s="1"/>
  <c r="BA83" i="1" s="1"/>
  <c r="A86" i="1"/>
  <c r="B397" i="1"/>
  <c r="AX83" i="1" l="1"/>
  <c r="AU80" i="1"/>
  <c r="X86" i="1"/>
  <c r="T86" i="1"/>
  <c r="Y86" i="1" s="1"/>
  <c r="W86" i="1"/>
  <c r="AQ81" i="1"/>
  <c r="AT81" i="1"/>
  <c r="AL82" i="1"/>
  <c r="AM82" i="1" s="1"/>
  <c r="C94" i="1"/>
  <c r="AI93" i="1"/>
  <c r="AJ93" i="1"/>
  <c r="AW84" i="1"/>
  <c r="AG85" i="1"/>
  <c r="AN85" i="1" s="1"/>
  <c r="AO85" i="1" s="1"/>
  <c r="P85" i="1"/>
  <c r="R85" i="1" s="1"/>
  <c r="S85" i="1" s="1"/>
  <c r="AP83" i="1"/>
  <c r="AK83" i="1"/>
  <c r="AV85" i="1"/>
  <c r="AH84" i="1"/>
  <c r="AR83" i="1"/>
  <c r="AS83" i="1" s="1"/>
  <c r="Z83" i="1"/>
  <c r="AA83" i="1" s="1"/>
  <c r="AB83" i="1" s="1"/>
  <c r="AF83" i="1" s="1"/>
  <c r="D84" i="1"/>
  <c r="U84" i="1" s="1"/>
  <c r="V84" i="1" s="1"/>
  <c r="BA84" i="1" s="1"/>
  <c r="A87" i="1"/>
  <c r="B398" i="1"/>
  <c r="AU81" i="1" l="1"/>
  <c r="AZ81" i="1"/>
  <c r="BB81" i="1" s="1"/>
  <c r="X87" i="1"/>
  <c r="W87" i="1"/>
  <c r="T87" i="1"/>
  <c r="Y87" i="1" s="1"/>
  <c r="AQ82" i="1"/>
  <c r="AT82" i="1"/>
  <c r="AZ82" i="1" s="1"/>
  <c r="BB82" i="1" s="1"/>
  <c r="AL83" i="1"/>
  <c r="AM83" i="1" s="1"/>
  <c r="C95" i="1"/>
  <c r="AJ94" i="1"/>
  <c r="AI94" i="1"/>
  <c r="AC94" i="1"/>
  <c r="AE94" i="1" s="1"/>
  <c r="AX84" i="1"/>
  <c r="AG86" i="1"/>
  <c r="AN86" i="1" s="1"/>
  <c r="AO86" i="1" s="1"/>
  <c r="P86" i="1"/>
  <c r="R86" i="1" s="1"/>
  <c r="AK84" i="1"/>
  <c r="AW85" i="1"/>
  <c r="AP84" i="1"/>
  <c r="AV86" i="1"/>
  <c r="AH85" i="1"/>
  <c r="AR84" i="1"/>
  <c r="AS84" i="1" s="1"/>
  <c r="Z84" i="1"/>
  <c r="AA84" i="1" s="1"/>
  <c r="AB84" i="1" s="1"/>
  <c r="AF84" i="1" s="1"/>
  <c r="D85" i="1"/>
  <c r="U85" i="1" s="1"/>
  <c r="V85" i="1" s="1"/>
  <c r="BA85" i="1" s="1"/>
  <c r="A88" i="1"/>
  <c r="B399" i="1"/>
  <c r="AU82" i="1" l="1"/>
  <c r="X88" i="1"/>
  <c r="T88" i="1"/>
  <c r="Y88" i="1" s="1"/>
  <c r="W88" i="1"/>
  <c r="AQ83" i="1"/>
  <c r="AT83" i="1"/>
  <c r="AL84" i="1"/>
  <c r="AM84" i="1" s="1"/>
  <c r="AU83" i="1"/>
  <c r="AC95" i="1"/>
  <c r="AE95" i="1" s="1"/>
  <c r="C96" i="1"/>
  <c r="AJ95" i="1"/>
  <c r="AI95" i="1"/>
  <c r="AX85" i="1"/>
  <c r="AG87" i="1"/>
  <c r="AN87" i="1" s="1"/>
  <c r="AO87" i="1" s="1"/>
  <c r="P87" i="1"/>
  <c r="R87" i="1" s="1"/>
  <c r="AK85" i="1"/>
  <c r="AW86" i="1"/>
  <c r="AP85" i="1"/>
  <c r="AV87" i="1"/>
  <c r="AH86" i="1"/>
  <c r="AR85" i="1"/>
  <c r="AS85" i="1" s="1"/>
  <c r="Z85" i="1"/>
  <c r="AA85" i="1" s="1"/>
  <c r="AB85" i="1" s="1"/>
  <c r="AF85" i="1" s="1"/>
  <c r="D86" i="1"/>
  <c r="U86" i="1" s="1"/>
  <c r="V86" i="1" s="1"/>
  <c r="BA86" i="1" s="1"/>
  <c r="A89" i="1"/>
  <c r="B400" i="1"/>
  <c r="W89" i="1" l="1"/>
  <c r="X89" i="1"/>
  <c r="T89" i="1"/>
  <c r="Y89" i="1" s="1"/>
  <c r="AZ83" i="1"/>
  <c r="BB83" i="1" s="1"/>
  <c r="AT84" i="1"/>
  <c r="AQ84" i="1"/>
  <c r="AU84" i="1" s="1"/>
  <c r="AL85" i="1"/>
  <c r="AM85" i="1" s="1"/>
  <c r="AZ84" i="1"/>
  <c r="BB84" i="1" s="1"/>
  <c r="AI96" i="1"/>
  <c r="C97" i="1"/>
  <c r="AJ96" i="1"/>
  <c r="AC96" i="1"/>
  <c r="AE96" i="1" s="1"/>
  <c r="AW87" i="1"/>
  <c r="AG88" i="1"/>
  <c r="AN88" i="1" s="1"/>
  <c r="AO88" i="1" s="1"/>
  <c r="P88" i="1"/>
  <c r="R88" i="1" s="1"/>
  <c r="AK86" i="1"/>
  <c r="AP86" i="1"/>
  <c r="AV88" i="1"/>
  <c r="AH87" i="1"/>
  <c r="AR86" i="1"/>
  <c r="AS86" i="1" s="1"/>
  <c r="Z86" i="1"/>
  <c r="D87" i="1"/>
  <c r="U87" i="1" s="1"/>
  <c r="V87" i="1" s="1"/>
  <c r="BA87" i="1" s="1"/>
  <c r="A90" i="1"/>
  <c r="B401" i="1"/>
  <c r="W90" i="1" l="1"/>
  <c r="T90" i="1"/>
  <c r="X90" i="1"/>
  <c r="AQ85" i="1"/>
  <c r="AZ85" i="1" s="1"/>
  <c r="BB85" i="1" s="1"/>
  <c r="AT85" i="1"/>
  <c r="AL86" i="1"/>
  <c r="AM86" i="1" s="1"/>
  <c r="C98" i="1"/>
  <c r="AJ97" i="1"/>
  <c r="AC97" i="1"/>
  <c r="AE97" i="1" s="1"/>
  <c r="AI97" i="1"/>
  <c r="AG89" i="1"/>
  <c r="AN89" i="1" s="1"/>
  <c r="AO89" i="1" s="1"/>
  <c r="P89" i="1"/>
  <c r="R89" i="1" s="1"/>
  <c r="AK87" i="1"/>
  <c r="AW88" i="1"/>
  <c r="AP87" i="1"/>
  <c r="AV89" i="1"/>
  <c r="AH88" i="1"/>
  <c r="AR87" i="1"/>
  <c r="AS87" i="1" s="1"/>
  <c r="Z87" i="1"/>
  <c r="D88" i="1"/>
  <c r="U88" i="1" s="1"/>
  <c r="V88" i="1" s="1"/>
  <c r="BA88" i="1" s="1"/>
  <c r="A91" i="1"/>
  <c r="B402" i="1"/>
  <c r="AU85" i="1" l="1"/>
  <c r="W91" i="1"/>
  <c r="X91" i="1"/>
  <c r="T91" i="1"/>
  <c r="Y91" i="1" s="1"/>
  <c r="Y90" i="1"/>
  <c r="AL87" i="1"/>
  <c r="AM87" i="1" s="1"/>
  <c r="AW89" i="1"/>
  <c r="AC98" i="1"/>
  <c r="AE98" i="1" s="1"/>
  <c r="AI98" i="1"/>
  <c r="C99" i="1"/>
  <c r="AJ98" i="1"/>
  <c r="AG90" i="1"/>
  <c r="AN90" i="1" s="1"/>
  <c r="AO90" i="1" s="1"/>
  <c r="P90" i="1"/>
  <c r="R90" i="1" s="1"/>
  <c r="AK88" i="1"/>
  <c r="AP88" i="1"/>
  <c r="AV90" i="1"/>
  <c r="AH89" i="1"/>
  <c r="AR88" i="1"/>
  <c r="AS88" i="1" s="1"/>
  <c r="Z88" i="1"/>
  <c r="D89" i="1"/>
  <c r="U89" i="1" s="1"/>
  <c r="V89" i="1" s="1"/>
  <c r="BA89" i="1" s="1"/>
  <c r="A92" i="1"/>
  <c r="B403" i="1"/>
  <c r="W92" i="1" l="1"/>
  <c r="X92" i="1"/>
  <c r="T92" i="1"/>
  <c r="Y92" i="1" s="1"/>
  <c r="AL88" i="1"/>
  <c r="AM88" i="1" s="1"/>
  <c r="AC99" i="1"/>
  <c r="AE99" i="1" s="1"/>
  <c r="C100" i="1"/>
  <c r="AI99" i="1"/>
  <c r="AJ99" i="1"/>
  <c r="AW90" i="1"/>
  <c r="AG91" i="1"/>
  <c r="AN91" i="1" s="1"/>
  <c r="AO91" i="1" s="1"/>
  <c r="P91" i="1"/>
  <c r="R91" i="1" s="1"/>
  <c r="AK89" i="1"/>
  <c r="AP89" i="1"/>
  <c r="AV91" i="1"/>
  <c r="AH90" i="1"/>
  <c r="AR89" i="1"/>
  <c r="AS89" i="1" s="1"/>
  <c r="Z89" i="1"/>
  <c r="D90" i="1"/>
  <c r="U90" i="1" s="1"/>
  <c r="V90" i="1" s="1"/>
  <c r="BA90" i="1" s="1"/>
  <c r="A93" i="1"/>
  <c r="B404" i="1"/>
  <c r="X93" i="1" l="1"/>
  <c r="T93" i="1"/>
  <c r="W93" i="1"/>
  <c r="AL89" i="1"/>
  <c r="AM89" i="1" s="1"/>
  <c r="AW91" i="1"/>
  <c r="AC100" i="1"/>
  <c r="AE100" i="1" s="1"/>
  <c r="AJ100" i="1"/>
  <c r="AI100" i="1"/>
  <c r="C101" i="1"/>
  <c r="AG92" i="1"/>
  <c r="AN92" i="1" s="1"/>
  <c r="AO92" i="1" s="1"/>
  <c r="P92" i="1"/>
  <c r="R92" i="1" s="1"/>
  <c r="AK90" i="1"/>
  <c r="AP90" i="1"/>
  <c r="AV92" i="1"/>
  <c r="AH91" i="1"/>
  <c r="AR90" i="1"/>
  <c r="AS90" i="1" s="1"/>
  <c r="Z90" i="1"/>
  <c r="D91" i="1"/>
  <c r="U91" i="1" s="1"/>
  <c r="V91" i="1" s="1"/>
  <c r="BA91" i="1" s="1"/>
  <c r="A94" i="1"/>
  <c r="B405" i="1"/>
  <c r="Y93" i="1" l="1"/>
  <c r="W94" i="1"/>
  <c r="X94" i="1"/>
  <c r="T94" i="1"/>
  <c r="Y94" i="1" s="1"/>
  <c r="AL90" i="1"/>
  <c r="AM90" i="1" s="1"/>
  <c r="AJ101" i="1"/>
  <c r="AI101" i="1"/>
  <c r="C102" i="1"/>
  <c r="AC101" i="1"/>
  <c r="AE101" i="1" s="1"/>
  <c r="AW92" i="1"/>
  <c r="AG93" i="1"/>
  <c r="AN93" i="1" s="1"/>
  <c r="AO93" i="1" s="1"/>
  <c r="P93" i="1"/>
  <c r="R93" i="1" s="1"/>
  <c r="AK91" i="1"/>
  <c r="AP91" i="1"/>
  <c r="AV93" i="1"/>
  <c r="AH92" i="1"/>
  <c r="AR91" i="1"/>
  <c r="AS91" i="1" s="1"/>
  <c r="Z91" i="1"/>
  <c r="D92" i="1"/>
  <c r="U92" i="1" s="1"/>
  <c r="V92" i="1" s="1"/>
  <c r="BA92" i="1" s="1"/>
  <c r="A95" i="1"/>
  <c r="B406" i="1"/>
  <c r="X95" i="1" l="1"/>
  <c r="W95" i="1"/>
  <c r="T95" i="1"/>
  <c r="Y95" i="1" s="1"/>
  <c r="AL91" i="1"/>
  <c r="AM91" i="1" s="1"/>
  <c r="AI102" i="1"/>
  <c r="AJ102" i="1"/>
  <c r="AC102" i="1"/>
  <c r="AE102" i="1" s="1"/>
  <c r="C103" i="1"/>
  <c r="AW93" i="1"/>
  <c r="AG94" i="1"/>
  <c r="AN94" i="1" s="1"/>
  <c r="AO94" i="1" s="1"/>
  <c r="P94" i="1"/>
  <c r="R94" i="1" s="1"/>
  <c r="S94" i="1" s="1"/>
  <c r="AK92" i="1"/>
  <c r="AP92" i="1"/>
  <c r="AV94" i="1"/>
  <c r="AH93" i="1"/>
  <c r="AR92" i="1"/>
  <c r="AS92" i="1" s="1"/>
  <c r="Z92" i="1"/>
  <c r="D93" i="1"/>
  <c r="U93" i="1" s="1"/>
  <c r="V93" i="1" s="1"/>
  <c r="BA93" i="1" s="1"/>
  <c r="A96" i="1"/>
  <c r="B407" i="1"/>
  <c r="X96" i="1" l="1"/>
  <c r="W96" i="1"/>
  <c r="T96" i="1"/>
  <c r="Y96" i="1" s="1"/>
  <c r="AL92" i="1"/>
  <c r="AM92" i="1" s="1"/>
  <c r="C104" i="1"/>
  <c r="AI103" i="1"/>
  <c r="AC103" i="1"/>
  <c r="AE103" i="1" s="1"/>
  <c r="AJ103" i="1"/>
  <c r="AW94" i="1"/>
  <c r="AG95" i="1"/>
  <c r="AN95" i="1" s="1"/>
  <c r="AO95" i="1" s="1"/>
  <c r="P95" i="1"/>
  <c r="R95" i="1" s="1"/>
  <c r="S95" i="1" s="1"/>
  <c r="AK93" i="1"/>
  <c r="AP93" i="1"/>
  <c r="AV95" i="1"/>
  <c r="AH94" i="1"/>
  <c r="AR93" i="1"/>
  <c r="AS93" i="1" s="1"/>
  <c r="Z93" i="1"/>
  <c r="D94" i="1"/>
  <c r="U94" i="1" s="1"/>
  <c r="V94" i="1" s="1"/>
  <c r="BA94" i="1" s="1"/>
  <c r="A97" i="1"/>
  <c r="B408" i="1"/>
  <c r="W97" i="1" l="1"/>
  <c r="X97" i="1"/>
  <c r="T97" i="1"/>
  <c r="Y97" i="1" s="1"/>
  <c r="AL93" i="1"/>
  <c r="AM93" i="1" s="1"/>
  <c r="AX94" i="1"/>
  <c r="AW95" i="1"/>
  <c r="C105" i="1"/>
  <c r="AI104" i="1"/>
  <c r="AC104" i="1"/>
  <c r="AE104" i="1" s="1"/>
  <c r="AJ104" i="1"/>
  <c r="AG96" i="1"/>
  <c r="AN96" i="1" s="1"/>
  <c r="AO96" i="1" s="1"/>
  <c r="P96" i="1"/>
  <c r="R96" i="1" s="1"/>
  <c r="S96" i="1" s="1"/>
  <c r="AK94" i="1"/>
  <c r="AP94" i="1"/>
  <c r="AV96" i="1"/>
  <c r="AH95" i="1"/>
  <c r="AR94" i="1"/>
  <c r="AS94" i="1" s="1"/>
  <c r="Z94" i="1"/>
  <c r="AA94" i="1" s="1"/>
  <c r="AB94" i="1" s="1"/>
  <c r="AF94" i="1" s="1"/>
  <c r="D95" i="1"/>
  <c r="U95" i="1" s="1"/>
  <c r="V95" i="1" s="1"/>
  <c r="BA95" i="1" s="1"/>
  <c r="A98" i="1"/>
  <c r="B409" i="1"/>
  <c r="W98" i="1" l="1"/>
  <c r="X98" i="1"/>
  <c r="T98" i="1"/>
  <c r="Y98" i="1" s="1"/>
  <c r="AL94" i="1"/>
  <c r="AM94" i="1" s="1"/>
  <c r="AX95" i="1"/>
  <c r="AW96" i="1"/>
  <c r="C106" i="1"/>
  <c r="AJ105" i="1"/>
  <c r="AC105" i="1"/>
  <c r="AE105" i="1" s="1"/>
  <c r="AI105" i="1"/>
  <c r="AG97" i="1"/>
  <c r="AN97" i="1" s="1"/>
  <c r="AO97" i="1" s="1"/>
  <c r="P97" i="1"/>
  <c r="R97" i="1" s="1"/>
  <c r="S97" i="1" s="1"/>
  <c r="AK95" i="1"/>
  <c r="AP95" i="1"/>
  <c r="AV97" i="1"/>
  <c r="AH96" i="1"/>
  <c r="AX96" i="1" s="1"/>
  <c r="AR95" i="1"/>
  <c r="AS95" i="1" s="1"/>
  <c r="Z95" i="1"/>
  <c r="AA95" i="1" s="1"/>
  <c r="AB95" i="1" s="1"/>
  <c r="AF95" i="1" s="1"/>
  <c r="D96" i="1"/>
  <c r="U96" i="1" s="1"/>
  <c r="V96" i="1" s="1"/>
  <c r="BA96" i="1" s="1"/>
  <c r="A99" i="1"/>
  <c r="B410" i="1"/>
  <c r="W99" i="1" l="1"/>
  <c r="X99" i="1"/>
  <c r="T99" i="1"/>
  <c r="Y99" i="1" s="1"/>
  <c r="AQ94" i="1"/>
  <c r="AT94" i="1"/>
  <c r="AL95" i="1"/>
  <c r="AM95" i="1" s="1"/>
  <c r="AJ106" i="1"/>
  <c r="AC106" i="1"/>
  <c r="AE106" i="1" s="1"/>
  <c r="AI106" i="1"/>
  <c r="C107" i="1"/>
  <c r="AW97" i="1"/>
  <c r="AG98" i="1"/>
  <c r="AN98" i="1" s="1"/>
  <c r="AO98" i="1" s="1"/>
  <c r="P98" i="1"/>
  <c r="R98" i="1" s="1"/>
  <c r="S98" i="1" s="1"/>
  <c r="AK96" i="1"/>
  <c r="AP96" i="1"/>
  <c r="AV98" i="1"/>
  <c r="AH97" i="1"/>
  <c r="AR96" i="1"/>
  <c r="AS96" i="1" s="1"/>
  <c r="Z96" i="1"/>
  <c r="AA96" i="1" s="1"/>
  <c r="AB96" i="1" s="1"/>
  <c r="AF96" i="1" s="1"/>
  <c r="D97" i="1"/>
  <c r="U97" i="1" s="1"/>
  <c r="V97" i="1" s="1"/>
  <c r="BA97" i="1" s="1"/>
  <c r="A100" i="1"/>
  <c r="B411" i="1"/>
  <c r="AX97" i="1" l="1"/>
  <c r="AZ94" i="1"/>
  <c r="BB94" i="1" s="1"/>
  <c r="W100" i="1"/>
  <c r="T100" i="1"/>
  <c r="X100" i="1"/>
  <c r="AQ95" i="1"/>
  <c r="AT95" i="1"/>
  <c r="AL96" i="1"/>
  <c r="AM96" i="1" s="1"/>
  <c r="AU94" i="1"/>
  <c r="C108" i="1"/>
  <c r="AJ107" i="1"/>
  <c r="AI107" i="1"/>
  <c r="AW98" i="1"/>
  <c r="AX98" i="1" s="1"/>
  <c r="AG99" i="1"/>
  <c r="AN99" i="1" s="1"/>
  <c r="AO99" i="1" s="1"/>
  <c r="P99" i="1"/>
  <c r="R99" i="1" s="1"/>
  <c r="S99" i="1" s="1"/>
  <c r="AK97" i="1"/>
  <c r="AP97" i="1"/>
  <c r="AV99" i="1"/>
  <c r="AH98" i="1"/>
  <c r="AR97" i="1"/>
  <c r="AS97" i="1" s="1"/>
  <c r="Z97" i="1"/>
  <c r="AA97" i="1" s="1"/>
  <c r="AB97" i="1" s="1"/>
  <c r="AF97" i="1" s="1"/>
  <c r="D98" i="1"/>
  <c r="U98" i="1" s="1"/>
  <c r="V98" i="1" s="1"/>
  <c r="BA98" i="1" s="1"/>
  <c r="A101" i="1"/>
  <c r="B412" i="1"/>
  <c r="AU95" i="1" l="1"/>
  <c r="X101" i="1"/>
  <c r="W101" i="1"/>
  <c r="T101" i="1"/>
  <c r="Y101" i="1" s="1"/>
  <c r="Y100" i="1"/>
  <c r="AQ96" i="1"/>
  <c r="AT96" i="1"/>
  <c r="AL97" i="1"/>
  <c r="AM97" i="1" s="1"/>
  <c r="AZ95" i="1"/>
  <c r="BB95" i="1" s="1"/>
  <c r="C109" i="1"/>
  <c r="AJ108" i="1"/>
  <c r="AI108" i="1"/>
  <c r="AW99" i="1"/>
  <c r="AG100" i="1"/>
  <c r="AN100" i="1" s="1"/>
  <c r="AO100" i="1" s="1"/>
  <c r="P100" i="1"/>
  <c r="R100" i="1" s="1"/>
  <c r="S100" i="1" s="1"/>
  <c r="AP98" i="1"/>
  <c r="AK98" i="1"/>
  <c r="AV100" i="1"/>
  <c r="AH99" i="1"/>
  <c r="AR98" i="1"/>
  <c r="AS98" i="1" s="1"/>
  <c r="Z98" i="1"/>
  <c r="AA98" i="1" s="1"/>
  <c r="AB98" i="1" s="1"/>
  <c r="AF98" i="1" s="1"/>
  <c r="D99" i="1"/>
  <c r="U99" i="1" s="1"/>
  <c r="V99" i="1" s="1"/>
  <c r="BA99" i="1" s="1"/>
  <c r="A102" i="1"/>
  <c r="B413" i="1"/>
  <c r="W102" i="1" l="1"/>
  <c r="T102" i="1"/>
  <c r="Y102" i="1" s="1"/>
  <c r="X102" i="1"/>
  <c r="AQ97" i="1"/>
  <c r="AT97" i="1"/>
  <c r="AL98" i="1"/>
  <c r="AM98" i="1" s="1"/>
  <c r="AZ96" i="1"/>
  <c r="BB96" i="1" s="1"/>
  <c r="AU96" i="1"/>
  <c r="AI109" i="1"/>
  <c r="C110" i="1"/>
  <c r="AJ109" i="1"/>
  <c r="AX99" i="1"/>
  <c r="AW100" i="1"/>
  <c r="AX100" i="1" s="1"/>
  <c r="AG101" i="1"/>
  <c r="AN101" i="1" s="1"/>
  <c r="AO101" i="1" s="1"/>
  <c r="P101" i="1"/>
  <c r="R101" i="1" s="1"/>
  <c r="S101" i="1" s="1"/>
  <c r="AP99" i="1"/>
  <c r="AK99" i="1"/>
  <c r="AV101" i="1"/>
  <c r="AH100" i="1"/>
  <c r="AR99" i="1"/>
  <c r="AS99" i="1" s="1"/>
  <c r="Z99" i="1"/>
  <c r="AA99" i="1" s="1"/>
  <c r="AB99" i="1" s="1"/>
  <c r="AF99" i="1" s="1"/>
  <c r="D100" i="1"/>
  <c r="U100" i="1" s="1"/>
  <c r="V100" i="1" s="1"/>
  <c r="BA100" i="1" s="1"/>
  <c r="A103" i="1"/>
  <c r="B414" i="1"/>
  <c r="X103" i="1" l="1"/>
  <c r="W103" i="1"/>
  <c r="T103" i="1"/>
  <c r="Y103" i="1" s="1"/>
  <c r="AT98" i="1"/>
  <c r="AQ98" i="1"/>
  <c r="AU98" i="1" s="1"/>
  <c r="AL99" i="1"/>
  <c r="AM99" i="1" s="1"/>
  <c r="AU97" i="1"/>
  <c r="AZ97" i="1"/>
  <c r="BB97" i="1" s="1"/>
  <c r="AI110" i="1"/>
  <c r="AJ110" i="1"/>
  <c r="C111" i="1"/>
  <c r="AG102" i="1"/>
  <c r="AN102" i="1" s="1"/>
  <c r="AO102" i="1" s="1"/>
  <c r="P102" i="1"/>
  <c r="R102" i="1" s="1"/>
  <c r="S102" i="1" s="1"/>
  <c r="AK100" i="1"/>
  <c r="AW101" i="1"/>
  <c r="AP100" i="1"/>
  <c r="AV102" i="1"/>
  <c r="AH101" i="1"/>
  <c r="AR100" i="1"/>
  <c r="AS100" i="1" s="1"/>
  <c r="Z100" i="1"/>
  <c r="AA100" i="1" s="1"/>
  <c r="AB100" i="1" s="1"/>
  <c r="AF100" i="1" s="1"/>
  <c r="D101" i="1"/>
  <c r="U101" i="1" s="1"/>
  <c r="V101" i="1" s="1"/>
  <c r="BA101" i="1" s="1"/>
  <c r="A104" i="1"/>
  <c r="B415" i="1"/>
  <c r="X104" i="1" l="1"/>
  <c r="W104" i="1"/>
  <c r="T104" i="1"/>
  <c r="Y104" i="1" s="1"/>
  <c r="AT99" i="1"/>
  <c r="AQ99" i="1"/>
  <c r="AZ99" i="1" s="1"/>
  <c r="BB99" i="1" s="1"/>
  <c r="AL100" i="1"/>
  <c r="AM100" i="1" s="1"/>
  <c r="AZ98" i="1"/>
  <c r="BB98" i="1" s="1"/>
  <c r="C112" i="1"/>
  <c r="AJ111" i="1"/>
  <c r="AI111" i="1"/>
  <c r="AX101" i="1"/>
  <c r="AW102" i="1"/>
  <c r="AG103" i="1"/>
  <c r="AN103" i="1" s="1"/>
  <c r="AO103" i="1" s="1"/>
  <c r="P103" i="1"/>
  <c r="R103" i="1" s="1"/>
  <c r="S103" i="1" s="1"/>
  <c r="AK101" i="1"/>
  <c r="AP101" i="1"/>
  <c r="AV103" i="1"/>
  <c r="AH102" i="1"/>
  <c r="AR101" i="1"/>
  <c r="AS101" i="1" s="1"/>
  <c r="Z101" i="1"/>
  <c r="AA101" i="1" s="1"/>
  <c r="AB101" i="1" s="1"/>
  <c r="AF101" i="1" s="1"/>
  <c r="D102" i="1"/>
  <c r="U102" i="1" s="1"/>
  <c r="V102" i="1" s="1"/>
  <c r="BA102" i="1" s="1"/>
  <c r="A105" i="1"/>
  <c r="B416" i="1"/>
  <c r="W105" i="1" l="1"/>
  <c r="X105" i="1"/>
  <c r="T105" i="1"/>
  <c r="Y105" i="1" s="1"/>
  <c r="AX102" i="1"/>
  <c r="AT100" i="1"/>
  <c r="AQ100" i="1"/>
  <c r="AZ100" i="1" s="1"/>
  <c r="BB100" i="1" s="1"/>
  <c r="AL101" i="1"/>
  <c r="AM101" i="1" s="1"/>
  <c r="AU99" i="1"/>
  <c r="AJ112" i="1"/>
  <c r="AI112" i="1"/>
  <c r="C113" i="1"/>
  <c r="AW103" i="1"/>
  <c r="AG104" i="1"/>
  <c r="AN104" i="1" s="1"/>
  <c r="AO104" i="1" s="1"/>
  <c r="P104" i="1"/>
  <c r="R104" i="1" s="1"/>
  <c r="S104" i="1" s="1"/>
  <c r="AK102" i="1"/>
  <c r="AP102" i="1"/>
  <c r="AV104" i="1"/>
  <c r="AH103" i="1"/>
  <c r="AR102" i="1"/>
  <c r="AS102" i="1" s="1"/>
  <c r="Z102" i="1"/>
  <c r="AA102" i="1" s="1"/>
  <c r="AB102" i="1" s="1"/>
  <c r="AF102" i="1" s="1"/>
  <c r="D103" i="1"/>
  <c r="U103" i="1" s="1"/>
  <c r="V103" i="1" s="1"/>
  <c r="BA103" i="1" s="1"/>
  <c r="A106" i="1"/>
  <c r="B417" i="1"/>
  <c r="W106" i="1" l="1"/>
  <c r="X106" i="1"/>
  <c r="T106" i="1"/>
  <c r="Y106" i="1" s="1"/>
  <c r="AU100" i="1"/>
  <c r="AQ101" i="1"/>
  <c r="AT101" i="1"/>
  <c r="AU101" i="1" s="1"/>
  <c r="AL102" i="1"/>
  <c r="AM102" i="1" s="1"/>
  <c r="AJ113" i="1"/>
  <c r="C114" i="1"/>
  <c r="AC113" i="1"/>
  <c r="AE113" i="1" s="1"/>
  <c r="AI113" i="1"/>
  <c r="AW104" i="1"/>
  <c r="AX103" i="1"/>
  <c r="AG105" i="1"/>
  <c r="AN105" i="1" s="1"/>
  <c r="AO105" i="1" s="1"/>
  <c r="P105" i="1"/>
  <c r="R105" i="1" s="1"/>
  <c r="S105" i="1" s="1"/>
  <c r="AK103" i="1"/>
  <c r="AP103" i="1"/>
  <c r="AV105" i="1"/>
  <c r="AH104" i="1"/>
  <c r="AR103" i="1"/>
  <c r="AS103" i="1" s="1"/>
  <c r="Z103" i="1"/>
  <c r="AA103" i="1" s="1"/>
  <c r="AB103" i="1" s="1"/>
  <c r="AF103" i="1" s="1"/>
  <c r="D104" i="1"/>
  <c r="U104" i="1" s="1"/>
  <c r="V104" i="1" s="1"/>
  <c r="BA104" i="1" s="1"/>
  <c r="A107" i="1"/>
  <c r="B418" i="1"/>
  <c r="AX104" i="1" l="1"/>
  <c r="AZ101" i="1"/>
  <c r="BB101" i="1" s="1"/>
  <c r="W107" i="1"/>
  <c r="X107" i="1"/>
  <c r="T107" i="1"/>
  <c r="Y107" i="1" s="1"/>
  <c r="AQ102" i="1"/>
  <c r="AT102" i="1"/>
  <c r="AL103" i="1"/>
  <c r="AM103" i="1" s="1"/>
  <c r="AI114" i="1"/>
  <c r="AC114" i="1"/>
  <c r="AE114" i="1" s="1"/>
  <c r="C115" i="1"/>
  <c r="AJ114" i="1"/>
  <c r="AW105" i="1"/>
  <c r="AG106" i="1"/>
  <c r="AN106" i="1" s="1"/>
  <c r="AO106" i="1" s="1"/>
  <c r="P106" i="1"/>
  <c r="R106" i="1" s="1"/>
  <c r="S106" i="1" s="1"/>
  <c r="AK104" i="1"/>
  <c r="AP104" i="1"/>
  <c r="AV106" i="1"/>
  <c r="AH105" i="1"/>
  <c r="AR104" i="1"/>
  <c r="AS104" i="1" s="1"/>
  <c r="Z104" i="1"/>
  <c r="AA104" i="1" s="1"/>
  <c r="AB104" i="1" s="1"/>
  <c r="AF104" i="1" s="1"/>
  <c r="D105" i="1"/>
  <c r="U105" i="1" s="1"/>
  <c r="V105" i="1" s="1"/>
  <c r="BA105" i="1" s="1"/>
  <c r="A108" i="1"/>
  <c r="B419" i="1"/>
  <c r="AZ102" i="1" l="1"/>
  <c r="BB102" i="1" s="1"/>
  <c r="W108" i="1"/>
  <c r="T108" i="1"/>
  <c r="X108" i="1"/>
  <c r="AQ103" i="1"/>
  <c r="AT103" i="1"/>
  <c r="AU103" i="1" s="1"/>
  <c r="AL104" i="1"/>
  <c r="AM104" i="1" s="1"/>
  <c r="AU102" i="1"/>
  <c r="AI115" i="1"/>
  <c r="C116" i="1"/>
  <c r="AC115" i="1"/>
  <c r="AE115" i="1" s="1"/>
  <c r="AJ115" i="1"/>
  <c r="AX105" i="1"/>
  <c r="AW106" i="1"/>
  <c r="AG107" i="1"/>
  <c r="AN107" i="1" s="1"/>
  <c r="AO107" i="1" s="1"/>
  <c r="P107" i="1"/>
  <c r="R107" i="1" s="1"/>
  <c r="AK105" i="1"/>
  <c r="AP105" i="1"/>
  <c r="AV107" i="1"/>
  <c r="AH106" i="1"/>
  <c r="AR105" i="1"/>
  <c r="AS105" i="1" s="1"/>
  <c r="Z105" i="1"/>
  <c r="AA105" i="1" s="1"/>
  <c r="AB105" i="1" s="1"/>
  <c r="AF105" i="1" s="1"/>
  <c r="D106" i="1"/>
  <c r="U106" i="1" s="1"/>
  <c r="V106" i="1" s="1"/>
  <c r="BA106" i="1" s="1"/>
  <c r="A109" i="1"/>
  <c r="B420" i="1"/>
  <c r="AZ103" i="1" l="1"/>
  <c r="BB103" i="1" s="1"/>
  <c r="Y108" i="1"/>
  <c r="X109" i="1"/>
  <c r="T109" i="1"/>
  <c r="Y109" i="1" s="1"/>
  <c r="W109" i="1"/>
  <c r="AQ104" i="1"/>
  <c r="AT104" i="1"/>
  <c r="AL105" i="1"/>
  <c r="AM105" i="1" s="1"/>
  <c r="AW107" i="1"/>
  <c r="AX106" i="1"/>
  <c r="AC116" i="1"/>
  <c r="AE116" i="1" s="1"/>
  <c r="C117" i="1"/>
  <c r="AJ116" i="1"/>
  <c r="AI116" i="1"/>
  <c r="AG108" i="1"/>
  <c r="AN108" i="1" s="1"/>
  <c r="AO108" i="1" s="1"/>
  <c r="P108" i="1"/>
  <c r="R108" i="1" s="1"/>
  <c r="AK106" i="1"/>
  <c r="AP106" i="1"/>
  <c r="AV108" i="1"/>
  <c r="AH107" i="1"/>
  <c r="AR106" i="1"/>
  <c r="AS106" i="1" s="1"/>
  <c r="Z106" i="1"/>
  <c r="AA106" i="1" s="1"/>
  <c r="AB106" i="1" s="1"/>
  <c r="AF106" i="1" s="1"/>
  <c r="D107" i="1"/>
  <c r="U107" i="1" s="1"/>
  <c r="V107" i="1" s="1"/>
  <c r="BA107" i="1" s="1"/>
  <c r="A110" i="1"/>
  <c r="B421" i="1"/>
  <c r="AZ104" i="1" l="1"/>
  <c r="BB104" i="1" s="1"/>
  <c r="X110" i="1"/>
  <c r="T110" i="1"/>
  <c r="Y110" i="1" s="1"/>
  <c r="W110" i="1"/>
  <c r="AQ105" i="1"/>
  <c r="AT105" i="1"/>
  <c r="AL106" i="1"/>
  <c r="AM106" i="1" s="1"/>
  <c r="AU104" i="1"/>
  <c r="AW108" i="1"/>
  <c r="AC117" i="1"/>
  <c r="AE117" i="1" s="1"/>
  <c r="C118" i="1"/>
  <c r="AJ117" i="1"/>
  <c r="AI117" i="1"/>
  <c r="AG109" i="1"/>
  <c r="AN109" i="1" s="1"/>
  <c r="AO109" i="1" s="1"/>
  <c r="P109" i="1"/>
  <c r="R109" i="1" s="1"/>
  <c r="AK107" i="1"/>
  <c r="AP107" i="1"/>
  <c r="AV109" i="1"/>
  <c r="AH108" i="1"/>
  <c r="AR107" i="1"/>
  <c r="AS107" i="1" s="1"/>
  <c r="Z107" i="1"/>
  <c r="D108" i="1"/>
  <c r="U108" i="1" s="1"/>
  <c r="V108" i="1" s="1"/>
  <c r="BA108" i="1" s="1"/>
  <c r="A111" i="1"/>
  <c r="B422" i="1"/>
  <c r="AZ105" i="1" l="1"/>
  <c r="BB105" i="1" s="1"/>
  <c r="X111" i="1"/>
  <c r="T111" i="1"/>
  <c r="W111" i="1"/>
  <c r="AU105" i="1"/>
  <c r="AT106" i="1"/>
  <c r="AQ106" i="1"/>
  <c r="AL107" i="1"/>
  <c r="AM107" i="1" s="1"/>
  <c r="AW109" i="1"/>
  <c r="C119" i="1"/>
  <c r="AJ118" i="1"/>
  <c r="AI118" i="1"/>
  <c r="AC118" i="1"/>
  <c r="AE118" i="1" s="1"/>
  <c r="AG110" i="1"/>
  <c r="AN110" i="1" s="1"/>
  <c r="AO110" i="1" s="1"/>
  <c r="P110" i="1"/>
  <c r="R110" i="1" s="1"/>
  <c r="AK108" i="1"/>
  <c r="AP108" i="1"/>
  <c r="AV110" i="1"/>
  <c r="AH109" i="1"/>
  <c r="AR108" i="1"/>
  <c r="AS108" i="1" s="1"/>
  <c r="Z108" i="1"/>
  <c r="D109" i="1"/>
  <c r="U109" i="1" s="1"/>
  <c r="V109" i="1" s="1"/>
  <c r="BA109" i="1" s="1"/>
  <c r="A112" i="1"/>
  <c r="B423" i="1"/>
  <c r="Y111" i="1" l="1"/>
  <c r="AZ106" i="1"/>
  <c r="BB106" i="1" s="1"/>
  <c r="AU106" i="1"/>
  <c r="X112" i="1"/>
  <c r="W112" i="1"/>
  <c r="T112" i="1"/>
  <c r="Y112" i="1" s="1"/>
  <c r="AL108" i="1"/>
  <c r="AM108" i="1" s="1"/>
  <c r="AW110" i="1"/>
  <c r="AC119" i="1"/>
  <c r="AE119" i="1" s="1"/>
  <c r="C120" i="1"/>
  <c r="AJ119" i="1"/>
  <c r="AI119" i="1"/>
  <c r="AG111" i="1"/>
  <c r="AN111" i="1" s="1"/>
  <c r="AO111" i="1" s="1"/>
  <c r="P111" i="1"/>
  <c r="R111" i="1" s="1"/>
  <c r="AK109" i="1"/>
  <c r="AP109" i="1"/>
  <c r="AV111" i="1"/>
  <c r="AH110" i="1"/>
  <c r="AR109" i="1"/>
  <c r="AS109" i="1" s="1"/>
  <c r="Z109" i="1"/>
  <c r="D110" i="1"/>
  <c r="U110" i="1" s="1"/>
  <c r="V110" i="1" s="1"/>
  <c r="BA110" i="1" s="1"/>
  <c r="A113" i="1"/>
  <c r="X113" i="1" l="1"/>
  <c r="W113" i="1"/>
  <c r="T113" i="1"/>
  <c r="Y113" i="1" s="1"/>
  <c r="AL109" i="1"/>
  <c r="AM109" i="1" s="1"/>
  <c r="AJ120" i="1"/>
  <c r="AI120" i="1"/>
  <c r="AC120" i="1"/>
  <c r="AE120" i="1" s="1"/>
  <c r="C121" i="1"/>
  <c r="AW111" i="1"/>
  <c r="AG112" i="1"/>
  <c r="AN112" i="1" s="1"/>
  <c r="AO112" i="1" s="1"/>
  <c r="P112" i="1"/>
  <c r="R112" i="1" s="1"/>
  <c r="AK110" i="1"/>
  <c r="AP110" i="1"/>
  <c r="AV112" i="1"/>
  <c r="AH111" i="1"/>
  <c r="AR110" i="1"/>
  <c r="AS110" i="1" s="1"/>
  <c r="Z110" i="1"/>
  <c r="D111" i="1"/>
  <c r="U111" i="1" s="1"/>
  <c r="V111" i="1" s="1"/>
  <c r="BA111" i="1" s="1"/>
  <c r="A114" i="1"/>
  <c r="W114" i="1" l="1"/>
  <c r="X114" i="1"/>
  <c r="T114" i="1"/>
  <c r="Y114" i="1" s="1"/>
  <c r="AL110" i="1"/>
  <c r="AM110" i="1" s="1"/>
  <c r="C122" i="1"/>
  <c r="AJ121" i="1"/>
  <c r="AC121" i="1"/>
  <c r="AE121" i="1" s="1"/>
  <c r="AI121" i="1"/>
  <c r="AW112" i="1"/>
  <c r="AG113" i="1"/>
  <c r="AN113" i="1" s="1"/>
  <c r="AO113" i="1" s="1"/>
  <c r="P113" i="1"/>
  <c r="R113" i="1" s="1"/>
  <c r="S113" i="1" s="1"/>
  <c r="AK111" i="1"/>
  <c r="AP111" i="1"/>
  <c r="AV113" i="1"/>
  <c r="AH112" i="1"/>
  <c r="AR111" i="1"/>
  <c r="AS111" i="1" s="1"/>
  <c r="Z111" i="1"/>
  <c r="D112" i="1"/>
  <c r="U112" i="1" s="1"/>
  <c r="V112" i="1" s="1"/>
  <c r="BA112" i="1" s="1"/>
  <c r="A115" i="1"/>
  <c r="W115" i="1" l="1"/>
  <c r="X115" i="1"/>
  <c r="T115" i="1"/>
  <c r="Y115" i="1" s="1"/>
  <c r="AL111" i="1"/>
  <c r="AM111" i="1" s="1"/>
  <c r="AW113" i="1"/>
  <c r="AJ122" i="1"/>
  <c r="AC122" i="1"/>
  <c r="AE122" i="1" s="1"/>
  <c r="AI122" i="1"/>
  <c r="C123" i="1"/>
  <c r="AG114" i="1"/>
  <c r="AN114" i="1" s="1"/>
  <c r="AO114" i="1" s="1"/>
  <c r="P114" i="1"/>
  <c r="R114" i="1" s="1"/>
  <c r="S114" i="1" s="1"/>
  <c r="AK112" i="1"/>
  <c r="AP112" i="1"/>
  <c r="AV114" i="1"/>
  <c r="AH113" i="1"/>
  <c r="AR112" i="1"/>
  <c r="AS112" i="1" s="1"/>
  <c r="Z112" i="1"/>
  <c r="D113" i="1"/>
  <c r="U113" i="1" s="1"/>
  <c r="V113" i="1" s="1"/>
  <c r="BA113" i="1" s="1"/>
  <c r="A116" i="1"/>
  <c r="W116" i="1" l="1"/>
  <c r="T116" i="1"/>
  <c r="X116" i="1"/>
  <c r="AL112" i="1"/>
  <c r="AM112" i="1" s="1"/>
  <c r="AX113" i="1"/>
  <c r="AI123" i="1"/>
  <c r="AC123" i="1"/>
  <c r="AE123" i="1" s="1"/>
  <c r="AJ123" i="1"/>
  <c r="C124" i="1"/>
  <c r="AW114" i="1"/>
  <c r="AG115" i="1"/>
  <c r="AN115" i="1" s="1"/>
  <c r="AO115" i="1" s="1"/>
  <c r="P115" i="1"/>
  <c r="R115" i="1" s="1"/>
  <c r="S115" i="1" s="1"/>
  <c r="AK113" i="1"/>
  <c r="AP113" i="1"/>
  <c r="AV115" i="1"/>
  <c r="AH114" i="1"/>
  <c r="AR113" i="1"/>
  <c r="AS113" i="1" s="1"/>
  <c r="Z113" i="1"/>
  <c r="AA113" i="1" s="1"/>
  <c r="AB113" i="1" s="1"/>
  <c r="AF113" i="1" s="1"/>
  <c r="D114" i="1"/>
  <c r="U114" i="1" s="1"/>
  <c r="V114" i="1" s="1"/>
  <c r="BA114" i="1" s="1"/>
  <c r="A117" i="1"/>
  <c r="W117" i="1" l="1"/>
  <c r="X117" i="1"/>
  <c r="T117" i="1"/>
  <c r="Y117" i="1" s="1"/>
  <c r="Y116" i="1"/>
  <c r="AL113" i="1"/>
  <c r="AM113" i="1" s="1"/>
  <c r="AX114" i="1"/>
  <c r="AJ124" i="1"/>
  <c r="C125" i="1"/>
  <c r="AC124" i="1"/>
  <c r="AE124" i="1" s="1"/>
  <c r="AI124" i="1"/>
  <c r="AW115" i="1"/>
  <c r="AG116" i="1"/>
  <c r="AN116" i="1" s="1"/>
  <c r="AO116" i="1" s="1"/>
  <c r="P116" i="1"/>
  <c r="R116" i="1" s="1"/>
  <c r="S116" i="1" s="1"/>
  <c r="AK114" i="1"/>
  <c r="AP114" i="1"/>
  <c r="AV116" i="1"/>
  <c r="AH115" i="1"/>
  <c r="AR114" i="1"/>
  <c r="AS114" i="1" s="1"/>
  <c r="Z114" i="1"/>
  <c r="AA114" i="1" s="1"/>
  <c r="AB114" i="1" s="1"/>
  <c r="AF114" i="1" s="1"/>
  <c r="D115" i="1"/>
  <c r="U115" i="1" s="1"/>
  <c r="V115" i="1" s="1"/>
  <c r="BA115" i="1" s="1"/>
  <c r="A118" i="1"/>
  <c r="W118" i="1" l="1"/>
  <c r="X118" i="1"/>
  <c r="T118" i="1"/>
  <c r="Y118" i="1" s="1"/>
  <c r="AQ113" i="1"/>
  <c r="AT113" i="1"/>
  <c r="AL114" i="1"/>
  <c r="AM114" i="1" s="1"/>
  <c r="AZ113" i="1"/>
  <c r="BB113" i="1" s="1"/>
  <c r="AX115" i="1"/>
  <c r="C126" i="1"/>
  <c r="AJ125" i="1"/>
  <c r="AC125" i="1"/>
  <c r="AE125" i="1" s="1"/>
  <c r="AI125" i="1"/>
  <c r="AG117" i="1"/>
  <c r="AN117" i="1" s="1"/>
  <c r="AO117" i="1" s="1"/>
  <c r="P117" i="1"/>
  <c r="R117" i="1" s="1"/>
  <c r="S117" i="1" s="1"/>
  <c r="AK115" i="1"/>
  <c r="AW116" i="1"/>
  <c r="AP115" i="1"/>
  <c r="AV117" i="1"/>
  <c r="AH116" i="1"/>
  <c r="AR115" i="1"/>
  <c r="AS115" i="1" s="1"/>
  <c r="Z115" i="1"/>
  <c r="AA115" i="1" s="1"/>
  <c r="AB115" i="1" s="1"/>
  <c r="AF115" i="1" s="1"/>
  <c r="D116" i="1"/>
  <c r="U116" i="1" s="1"/>
  <c r="V116" i="1" s="1"/>
  <c r="BA116" i="1" s="1"/>
  <c r="A119" i="1"/>
  <c r="AU113" i="1" l="1"/>
  <c r="X119" i="1"/>
  <c r="W119" i="1"/>
  <c r="T119" i="1"/>
  <c r="Y119" i="1" s="1"/>
  <c r="AT114" i="1"/>
  <c r="AQ114" i="1"/>
  <c r="AL115" i="1"/>
  <c r="AM115" i="1" s="1"/>
  <c r="AX116" i="1"/>
  <c r="AI126" i="1"/>
  <c r="C127" i="1"/>
  <c r="AJ126" i="1"/>
  <c r="AW117" i="1"/>
  <c r="AG118" i="1"/>
  <c r="AN118" i="1" s="1"/>
  <c r="AO118" i="1" s="1"/>
  <c r="P118" i="1"/>
  <c r="R118" i="1" s="1"/>
  <c r="S118" i="1" s="1"/>
  <c r="AK116" i="1"/>
  <c r="AP116" i="1"/>
  <c r="AV118" i="1"/>
  <c r="AH117" i="1"/>
  <c r="AR116" i="1"/>
  <c r="AS116" i="1" s="1"/>
  <c r="Z116" i="1"/>
  <c r="AA116" i="1" s="1"/>
  <c r="AB116" i="1" s="1"/>
  <c r="AF116" i="1" s="1"/>
  <c r="D117" i="1"/>
  <c r="U117" i="1" s="1"/>
  <c r="V117" i="1" s="1"/>
  <c r="BA117" i="1" s="1"/>
  <c r="A120" i="1"/>
  <c r="AU114" i="1" l="1"/>
  <c r="X120" i="1"/>
  <c r="W120" i="1"/>
  <c r="T120" i="1"/>
  <c r="Y120" i="1" s="1"/>
  <c r="AT115" i="1"/>
  <c r="AQ115" i="1"/>
  <c r="AL116" i="1"/>
  <c r="AM116" i="1" s="1"/>
  <c r="AZ114" i="1"/>
  <c r="BB114" i="1" s="1"/>
  <c r="C128" i="1"/>
  <c r="AJ127" i="1"/>
  <c r="AI127" i="1"/>
  <c r="AW118" i="1"/>
  <c r="AX118" i="1" s="1"/>
  <c r="AX117" i="1"/>
  <c r="AG119" i="1"/>
  <c r="AN119" i="1" s="1"/>
  <c r="AO119" i="1" s="1"/>
  <c r="P119" i="1"/>
  <c r="R119" i="1" s="1"/>
  <c r="S119" i="1" s="1"/>
  <c r="AK117" i="1"/>
  <c r="AP117" i="1"/>
  <c r="AV119" i="1"/>
  <c r="AH118" i="1"/>
  <c r="AR117" i="1"/>
  <c r="AS117" i="1" s="1"/>
  <c r="Z117" i="1"/>
  <c r="AA117" i="1" s="1"/>
  <c r="AB117" i="1" s="1"/>
  <c r="AF117" i="1" s="1"/>
  <c r="D118" i="1"/>
  <c r="U118" i="1" s="1"/>
  <c r="V118" i="1" s="1"/>
  <c r="BA118" i="1" s="1"/>
  <c r="A121" i="1"/>
  <c r="AZ115" i="1" l="1"/>
  <c r="BB115" i="1" s="1"/>
  <c r="AU115" i="1"/>
  <c r="X121" i="1"/>
  <c r="T121" i="1"/>
  <c r="Y121" i="1" s="1"/>
  <c r="W121" i="1"/>
  <c r="AT116" i="1"/>
  <c r="AQ116" i="1"/>
  <c r="AU116" i="1" s="1"/>
  <c r="AL117" i="1"/>
  <c r="AM117" i="1" s="1"/>
  <c r="AJ128" i="1"/>
  <c r="AI128" i="1"/>
  <c r="C129" i="1"/>
  <c r="AW119" i="1"/>
  <c r="AG120" i="1"/>
  <c r="AN120" i="1" s="1"/>
  <c r="AO120" i="1" s="1"/>
  <c r="P120" i="1"/>
  <c r="R120" i="1" s="1"/>
  <c r="S120" i="1" s="1"/>
  <c r="AK118" i="1"/>
  <c r="AP118" i="1"/>
  <c r="AV120" i="1"/>
  <c r="AH119" i="1"/>
  <c r="AR118" i="1"/>
  <c r="AS118" i="1" s="1"/>
  <c r="Z118" i="1"/>
  <c r="AA118" i="1" s="1"/>
  <c r="AB118" i="1" s="1"/>
  <c r="AF118" i="1" s="1"/>
  <c r="D119" i="1"/>
  <c r="U119" i="1" s="1"/>
  <c r="V119" i="1" s="1"/>
  <c r="BA119" i="1" s="1"/>
  <c r="A122" i="1"/>
  <c r="W122" i="1" l="1"/>
  <c r="X122" i="1"/>
  <c r="T122" i="1"/>
  <c r="Y122" i="1" s="1"/>
  <c r="AQ117" i="1"/>
  <c r="AT117" i="1"/>
  <c r="AL118" i="1"/>
  <c r="AM118" i="1" s="1"/>
  <c r="AZ116" i="1"/>
  <c r="BB116" i="1" s="1"/>
  <c r="C130" i="1"/>
  <c r="AJ129" i="1"/>
  <c r="AI129" i="1"/>
  <c r="AW120" i="1"/>
  <c r="AX119" i="1"/>
  <c r="AG121" i="1"/>
  <c r="AN121" i="1" s="1"/>
  <c r="AO121" i="1" s="1"/>
  <c r="P121" i="1"/>
  <c r="R121" i="1" s="1"/>
  <c r="S121" i="1" s="1"/>
  <c r="AK119" i="1"/>
  <c r="AP119" i="1"/>
  <c r="AV121" i="1"/>
  <c r="AH120" i="1"/>
  <c r="AR119" i="1"/>
  <c r="AS119" i="1" s="1"/>
  <c r="Z119" i="1"/>
  <c r="AA119" i="1" s="1"/>
  <c r="AB119" i="1" s="1"/>
  <c r="AF119" i="1" s="1"/>
  <c r="D120" i="1"/>
  <c r="U120" i="1" s="1"/>
  <c r="V120" i="1" s="1"/>
  <c r="BA120" i="1" s="1"/>
  <c r="A123" i="1"/>
  <c r="W123" i="1" l="1"/>
  <c r="X123" i="1"/>
  <c r="T123" i="1"/>
  <c r="Y123" i="1" s="1"/>
  <c r="AQ118" i="1"/>
  <c r="AT118" i="1"/>
  <c r="AL119" i="1"/>
  <c r="AM119" i="1" s="1"/>
  <c r="AU117" i="1"/>
  <c r="AZ117" i="1"/>
  <c r="BB117" i="1" s="1"/>
  <c r="AX120" i="1"/>
  <c r="C131" i="1"/>
  <c r="AJ130" i="1"/>
  <c r="AI130" i="1"/>
  <c r="AW121" i="1"/>
  <c r="AG122" i="1"/>
  <c r="AN122" i="1" s="1"/>
  <c r="AO122" i="1" s="1"/>
  <c r="P122" i="1"/>
  <c r="R122" i="1" s="1"/>
  <c r="S122" i="1" s="1"/>
  <c r="AK120" i="1"/>
  <c r="AP120" i="1"/>
  <c r="AV122" i="1"/>
  <c r="AH121" i="1"/>
  <c r="AR120" i="1"/>
  <c r="AS120" i="1" s="1"/>
  <c r="Z120" i="1"/>
  <c r="AA120" i="1" s="1"/>
  <c r="AB120" i="1" s="1"/>
  <c r="AF120" i="1" s="1"/>
  <c r="D121" i="1"/>
  <c r="U121" i="1" s="1"/>
  <c r="V121" i="1" s="1"/>
  <c r="BA121" i="1" s="1"/>
  <c r="A124" i="1"/>
  <c r="AZ118" i="1" l="1"/>
  <c r="BB118" i="1" s="1"/>
  <c r="AU118" i="1"/>
  <c r="W124" i="1"/>
  <c r="T124" i="1"/>
  <c r="Y124" i="1" s="1"/>
  <c r="X124" i="1"/>
  <c r="AQ119" i="1"/>
  <c r="AT119" i="1"/>
  <c r="AU119" i="1" s="1"/>
  <c r="AL120" i="1"/>
  <c r="AM120" i="1" s="1"/>
  <c r="C132" i="1"/>
  <c r="AI131" i="1"/>
  <c r="AJ131" i="1"/>
  <c r="AX121" i="1"/>
  <c r="AG123" i="1"/>
  <c r="AN123" i="1" s="1"/>
  <c r="AO123" i="1" s="1"/>
  <c r="P123" i="1"/>
  <c r="R123" i="1" s="1"/>
  <c r="S123" i="1" s="1"/>
  <c r="AK121" i="1"/>
  <c r="AW122" i="1"/>
  <c r="AP121" i="1"/>
  <c r="AV123" i="1"/>
  <c r="AH122" i="1"/>
  <c r="AR121" i="1"/>
  <c r="AS121" i="1" s="1"/>
  <c r="Z121" i="1"/>
  <c r="AA121" i="1" s="1"/>
  <c r="AB121" i="1" s="1"/>
  <c r="AF121" i="1" s="1"/>
  <c r="D122" i="1"/>
  <c r="U122" i="1" s="1"/>
  <c r="V122" i="1" s="1"/>
  <c r="BA122" i="1" s="1"/>
  <c r="A125" i="1"/>
  <c r="AZ119" i="1" l="1"/>
  <c r="BB119" i="1" s="1"/>
  <c r="W125" i="1"/>
  <c r="X125" i="1"/>
  <c r="T125" i="1"/>
  <c r="Y125" i="1" s="1"/>
  <c r="AQ120" i="1"/>
  <c r="AT120" i="1"/>
  <c r="AU120" i="1" s="1"/>
  <c r="AL121" i="1"/>
  <c r="AM121" i="1" s="1"/>
  <c r="AZ120" i="1"/>
  <c r="BB120" i="1" s="1"/>
  <c r="AI132" i="1"/>
  <c r="C133" i="1"/>
  <c r="AJ132" i="1"/>
  <c r="AW123" i="1"/>
  <c r="AX122" i="1"/>
  <c r="AG124" i="1"/>
  <c r="AN124" i="1" s="1"/>
  <c r="AO124" i="1" s="1"/>
  <c r="P124" i="1"/>
  <c r="R124" i="1" s="1"/>
  <c r="S124" i="1" s="1"/>
  <c r="AK122" i="1"/>
  <c r="AP122" i="1"/>
  <c r="AV124" i="1"/>
  <c r="AH123" i="1"/>
  <c r="AR122" i="1"/>
  <c r="AS122" i="1" s="1"/>
  <c r="Z122" i="1"/>
  <c r="AA122" i="1" s="1"/>
  <c r="AB122" i="1" s="1"/>
  <c r="AF122" i="1" s="1"/>
  <c r="D123" i="1"/>
  <c r="U123" i="1" s="1"/>
  <c r="V123" i="1" s="1"/>
  <c r="BA123" i="1" s="1"/>
  <c r="A126" i="1"/>
  <c r="W126" i="1" l="1"/>
  <c r="T126" i="1"/>
  <c r="X126" i="1"/>
  <c r="AQ121" i="1"/>
  <c r="AT121" i="1"/>
  <c r="AZ121" i="1" s="1"/>
  <c r="BB121" i="1" s="1"/>
  <c r="AL122" i="1"/>
  <c r="AM122" i="1" s="1"/>
  <c r="C134" i="1"/>
  <c r="AJ133" i="1"/>
  <c r="AI133" i="1"/>
  <c r="AW124" i="1"/>
  <c r="AX123" i="1"/>
  <c r="AG125" i="1"/>
  <c r="AN125" i="1" s="1"/>
  <c r="AO125" i="1" s="1"/>
  <c r="P125" i="1"/>
  <c r="R125" i="1" s="1"/>
  <c r="S125" i="1" s="1"/>
  <c r="AK123" i="1"/>
  <c r="AP123" i="1"/>
  <c r="AV125" i="1"/>
  <c r="AH124" i="1"/>
  <c r="AR123" i="1"/>
  <c r="AS123" i="1" s="1"/>
  <c r="Z123" i="1"/>
  <c r="AA123" i="1" s="1"/>
  <c r="AB123" i="1" s="1"/>
  <c r="AF123" i="1" s="1"/>
  <c r="D124" i="1"/>
  <c r="U124" i="1" s="1"/>
  <c r="V124" i="1" s="1"/>
  <c r="BA124" i="1" s="1"/>
  <c r="A127" i="1"/>
  <c r="AU121" i="1" l="1"/>
  <c r="AX124" i="1"/>
  <c r="X127" i="1"/>
  <c r="T127" i="1"/>
  <c r="Y127" i="1" s="1"/>
  <c r="W127" i="1"/>
  <c r="Y126" i="1"/>
  <c r="AQ122" i="1"/>
  <c r="AT122" i="1"/>
  <c r="AL123" i="1"/>
  <c r="AM123" i="1" s="1"/>
  <c r="AI134" i="1"/>
  <c r="C135" i="1"/>
  <c r="AJ134" i="1"/>
  <c r="AW125" i="1"/>
  <c r="AG126" i="1"/>
  <c r="AN126" i="1" s="1"/>
  <c r="AO126" i="1" s="1"/>
  <c r="P126" i="1"/>
  <c r="R126" i="1" s="1"/>
  <c r="AK124" i="1"/>
  <c r="AP124" i="1"/>
  <c r="AV126" i="1"/>
  <c r="AH125" i="1"/>
  <c r="AR124" i="1"/>
  <c r="AS124" i="1" s="1"/>
  <c r="Z124" i="1"/>
  <c r="AA124" i="1" s="1"/>
  <c r="AB124" i="1" s="1"/>
  <c r="AF124" i="1" s="1"/>
  <c r="D125" i="1"/>
  <c r="U125" i="1" s="1"/>
  <c r="V125" i="1" s="1"/>
  <c r="BA125" i="1" s="1"/>
  <c r="A128" i="1"/>
  <c r="AU122" i="1" l="1"/>
  <c r="X128" i="1"/>
  <c r="W128" i="1"/>
  <c r="T128" i="1"/>
  <c r="Y128" i="1" s="1"/>
  <c r="AZ122" i="1"/>
  <c r="BB122" i="1" s="1"/>
  <c r="AT123" i="1"/>
  <c r="AQ123" i="1"/>
  <c r="AZ123" i="1" s="1"/>
  <c r="BB123" i="1" s="1"/>
  <c r="AL124" i="1"/>
  <c r="AM124" i="1" s="1"/>
  <c r="AC135" i="1"/>
  <c r="AE135" i="1" s="1"/>
  <c r="C136" i="1"/>
  <c r="AJ135" i="1"/>
  <c r="AI135" i="1"/>
  <c r="AX125" i="1"/>
  <c r="AG127" i="1"/>
  <c r="AN127" i="1" s="1"/>
  <c r="AO127" i="1" s="1"/>
  <c r="P127" i="1"/>
  <c r="R127" i="1" s="1"/>
  <c r="AK125" i="1"/>
  <c r="AW126" i="1"/>
  <c r="AP125" i="1"/>
  <c r="AV127" i="1"/>
  <c r="AH126" i="1"/>
  <c r="AR125" i="1"/>
  <c r="AS125" i="1" s="1"/>
  <c r="Z125" i="1"/>
  <c r="AA125" i="1" s="1"/>
  <c r="AB125" i="1" s="1"/>
  <c r="AF125" i="1" s="1"/>
  <c r="D126" i="1"/>
  <c r="U126" i="1" s="1"/>
  <c r="V126" i="1" s="1"/>
  <c r="BA126" i="1" s="1"/>
  <c r="A129" i="1"/>
  <c r="T129" i="1" l="1"/>
  <c r="X129" i="1"/>
  <c r="W129" i="1"/>
  <c r="AQ124" i="1"/>
  <c r="AT124" i="1"/>
  <c r="AL125" i="1"/>
  <c r="AM125" i="1" s="1"/>
  <c r="AU123" i="1"/>
  <c r="AJ136" i="1"/>
  <c r="C137" i="1"/>
  <c r="AI136" i="1"/>
  <c r="AC136" i="1"/>
  <c r="AE136" i="1" s="1"/>
  <c r="AW127" i="1"/>
  <c r="AG128" i="1"/>
  <c r="AN128" i="1" s="1"/>
  <c r="AO128" i="1" s="1"/>
  <c r="P128" i="1"/>
  <c r="R128" i="1" s="1"/>
  <c r="AK126" i="1"/>
  <c r="AP126" i="1"/>
  <c r="AV128" i="1"/>
  <c r="AH127" i="1"/>
  <c r="AR126" i="1"/>
  <c r="AS126" i="1" s="1"/>
  <c r="Z126" i="1"/>
  <c r="D127" i="1"/>
  <c r="U127" i="1" s="1"/>
  <c r="V127" i="1" s="1"/>
  <c r="BA127" i="1" s="1"/>
  <c r="A130" i="1"/>
  <c r="AU124" i="1" l="1"/>
  <c r="W130" i="1"/>
  <c r="X130" i="1"/>
  <c r="T130" i="1"/>
  <c r="Y130" i="1" s="1"/>
  <c r="AZ124" i="1"/>
  <c r="BB124" i="1" s="1"/>
  <c r="Y129" i="1"/>
  <c r="AT125" i="1"/>
  <c r="AQ125" i="1"/>
  <c r="AZ125" i="1" s="1"/>
  <c r="BB125" i="1" s="1"/>
  <c r="AL126" i="1"/>
  <c r="AM126" i="1" s="1"/>
  <c r="AC137" i="1"/>
  <c r="AE137" i="1" s="1"/>
  <c r="AI137" i="1"/>
  <c r="C138" i="1"/>
  <c r="AJ137" i="1"/>
  <c r="AW128" i="1"/>
  <c r="AG129" i="1"/>
  <c r="AN129" i="1" s="1"/>
  <c r="AO129" i="1" s="1"/>
  <c r="P129" i="1"/>
  <c r="R129" i="1" s="1"/>
  <c r="AK127" i="1"/>
  <c r="AP127" i="1"/>
  <c r="AV129" i="1"/>
  <c r="AH128" i="1"/>
  <c r="AR127" i="1"/>
  <c r="AS127" i="1" s="1"/>
  <c r="Z127" i="1"/>
  <c r="D128" i="1"/>
  <c r="U128" i="1" s="1"/>
  <c r="V128" i="1" s="1"/>
  <c r="BA128" i="1" s="1"/>
  <c r="A131" i="1"/>
  <c r="W131" i="1" l="1"/>
  <c r="X131" i="1"/>
  <c r="T131" i="1"/>
  <c r="Y131" i="1" s="1"/>
  <c r="AL127" i="1"/>
  <c r="AM127" i="1" s="1"/>
  <c r="AU125" i="1"/>
  <c r="AI138" i="1"/>
  <c r="C139" i="1"/>
  <c r="AC138" i="1"/>
  <c r="AE138" i="1" s="1"/>
  <c r="AJ138" i="1"/>
  <c r="AW129" i="1"/>
  <c r="AG130" i="1"/>
  <c r="AN130" i="1" s="1"/>
  <c r="AO130" i="1" s="1"/>
  <c r="P130" i="1"/>
  <c r="R130" i="1" s="1"/>
  <c r="AK128" i="1"/>
  <c r="AP128" i="1"/>
  <c r="AV130" i="1"/>
  <c r="AH129" i="1"/>
  <c r="AR128" i="1"/>
  <c r="AS128" i="1" s="1"/>
  <c r="Z128" i="1"/>
  <c r="D129" i="1"/>
  <c r="U129" i="1" s="1"/>
  <c r="V129" i="1" s="1"/>
  <c r="BA129" i="1" s="1"/>
  <c r="A132" i="1"/>
  <c r="W132" i="1" l="1"/>
  <c r="T132" i="1"/>
  <c r="X132" i="1"/>
  <c r="AL128" i="1"/>
  <c r="AM128" i="1" s="1"/>
  <c r="C140" i="1"/>
  <c r="AI139" i="1"/>
  <c r="AC139" i="1"/>
  <c r="AE139" i="1" s="1"/>
  <c r="AJ139" i="1"/>
  <c r="AW130" i="1"/>
  <c r="AG131" i="1"/>
  <c r="AN131" i="1" s="1"/>
  <c r="AO131" i="1" s="1"/>
  <c r="P131" i="1"/>
  <c r="R131" i="1" s="1"/>
  <c r="AK129" i="1"/>
  <c r="AP129" i="1"/>
  <c r="AV131" i="1"/>
  <c r="AH130" i="1"/>
  <c r="AR129" i="1"/>
  <c r="AS129" i="1" s="1"/>
  <c r="Z129" i="1"/>
  <c r="D130" i="1"/>
  <c r="U130" i="1" s="1"/>
  <c r="V130" i="1" s="1"/>
  <c r="BA130" i="1" s="1"/>
  <c r="A133" i="1"/>
  <c r="W133" i="1" l="1"/>
  <c r="X133" i="1"/>
  <c r="T133" i="1"/>
  <c r="Y133" i="1" s="1"/>
  <c r="Y132" i="1"/>
  <c r="AL129" i="1"/>
  <c r="AM129" i="1" s="1"/>
  <c r="AW131" i="1"/>
  <c r="AJ140" i="1"/>
  <c r="C141" i="1"/>
  <c r="AI140" i="1"/>
  <c r="AG132" i="1"/>
  <c r="AN132" i="1" s="1"/>
  <c r="AO132" i="1" s="1"/>
  <c r="P132" i="1"/>
  <c r="R132" i="1" s="1"/>
  <c r="AK130" i="1"/>
  <c r="AP130" i="1"/>
  <c r="AV132" i="1"/>
  <c r="AH131" i="1"/>
  <c r="AR130" i="1"/>
  <c r="AS130" i="1" s="1"/>
  <c r="Z130" i="1"/>
  <c r="D131" i="1"/>
  <c r="U131" i="1" s="1"/>
  <c r="V131" i="1" s="1"/>
  <c r="BA131" i="1" s="1"/>
  <c r="A134" i="1"/>
  <c r="X134" i="1" l="1"/>
  <c r="T134" i="1"/>
  <c r="Y134" i="1" s="1"/>
  <c r="W134" i="1"/>
  <c r="AL130" i="1"/>
  <c r="AM130" i="1" s="1"/>
  <c r="AI141" i="1"/>
  <c r="AJ141" i="1"/>
  <c r="C142" i="1"/>
  <c r="AW132" i="1"/>
  <c r="AG133" i="1"/>
  <c r="AN133" i="1" s="1"/>
  <c r="AO133" i="1" s="1"/>
  <c r="P133" i="1"/>
  <c r="R133" i="1" s="1"/>
  <c r="AK131" i="1"/>
  <c r="AP131" i="1"/>
  <c r="AV133" i="1"/>
  <c r="AH132" i="1"/>
  <c r="AR131" i="1"/>
  <c r="AS131" i="1" s="1"/>
  <c r="Z131" i="1"/>
  <c r="D132" i="1"/>
  <c r="U132" i="1" s="1"/>
  <c r="V132" i="1" s="1"/>
  <c r="BA132" i="1" s="1"/>
  <c r="A135" i="1"/>
  <c r="X135" i="1" l="1"/>
  <c r="W135" i="1"/>
  <c r="T135" i="1"/>
  <c r="Y135" i="1" s="1"/>
  <c r="AL131" i="1"/>
  <c r="AM131" i="1" s="1"/>
  <c r="AW133" i="1"/>
  <c r="C143" i="1"/>
  <c r="AI142" i="1"/>
  <c r="AC142" i="1"/>
  <c r="AE142" i="1" s="1"/>
  <c r="AJ142" i="1"/>
  <c r="AG134" i="1"/>
  <c r="AN134" i="1" s="1"/>
  <c r="AO134" i="1" s="1"/>
  <c r="P134" i="1"/>
  <c r="R134" i="1" s="1"/>
  <c r="AK132" i="1"/>
  <c r="AP132" i="1"/>
  <c r="AV134" i="1"/>
  <c r="AH133" i="1"/>
  <c r="AR132" i="1"/>
  <c r="AS132" i="1" s="1"/>
  <c r="Z132" i="1"/>
  <c r="D133" i="1"/>
  <c r="U133" i="1" s="1"/>
  <c r="V133" i="1" s="1"/>
  <c r="BA133" i="1" s="1"/>
  <c r="A136" i="1"/>
  <c r="X136" i="1" l="1"/>
  <c r="W136" i="1"/>
  <c r="T136" i="1"/>
  <c r="Y136" i="1" s="1"/>
  <c r="AL132" i="1"/>
  <c r="AM132" i="1" s="1"/>
  <c r="AW134" i="1"/>
  <c r="C144" i="1"/>
  <c r="AI143" i="1"/>
  <c r="AJ143" i="1"/>
  <c r="AG135" i="1"/>
  <c r="AN135" i="1" s="1"/>
  <c r="AO135" i="1" s="1"/>
  <c r="P135" i="1"/>
  <c r="R135" i="1" s="1"/>
  <c r="S135" i="1" s="1"/>
  <c r="AP133" i="1"/>
  <c r="AK133" i="1"/>
  <c r="AV135" i="1"/>
  <c r="AH134" i="1"/>
  <c r="AR133" i="1"/>
  <c r="AS133" i="1" s="1"/>
  <c r="Z133" i="1"/>
  <c r="D134" i="1"/>
  <c r="U134" i="1" s="1"/>
  <c r="V134" i="1" s="1"/>
  <c r="BA134" i="1" s="1"/>
  <c r="A137" i="1"/>
  <c r="W137" i="1" l="1"/>
  <c r="X137" i="1"/>
  <c r="T137" i="1"/>
  <c r="Y137" i="1" s="1"/>
  <c r="AL133" i="1"/>
  <c r="AM133" i="1" s="1"/>
  <c r="AW135" i="1"/>
  <c r="C145" i="1"/>
  <c r="AI144" i="1"/>
  <c r="AJ144" i="1"/>
  <c r="AG136" i="1"/>
  <c r="AN136" i="1" s="1"/>
  <c r="AO136" i="1" s="1"/>
  <c r="P136" i="1"/>
  <c r="R136" i="1" s="1"/>
  <c r="S136" i="1" s="1"/>
  <c r="AK134" i="1"/>
  <c r="AP134" i="1"/>
  <c r="AV136" i="1"/>
  <c r="AH135" i="1"/>
  <c r="AR134" i="1"/>
  <c r="AS134" i="1" s="1"/>
  <c r="Z134" i="1"/>
  <c r="D135" i="1"/>
  <c r="U135" i="1" s="1"/>
  <c r="V135" i="1" s="1"/>
  <c r="BA135" i="1" s="1"/>
  <c r="A138" i="1"/>
  <c r="AX135" i="1" l="1"/>
  <c r="W138" i="1"/>
  <c r="X138" i="1"/>
  <c r="T138" i="1"/>
  <c r="Y138" i="1" s="1"/>
  <c r="AL134" i="1"/>
  <c r="AM134" i="1" s="1"/>
  <c r="AJ145" i="1"/>
  <c r="C146" i="1"/>
  <c r="AI145" i="1"/>
  <c r="AW136" i="1"/>
  <c r="AG137" i="1"/>
  <c r="AN137" i="1" s="1"/>
  <c r="AO137" i="1" s="1"/>
  <c r="P137" i="1"/>
  <c r="R137" i="1" s="1"/>
  <c r="S137" i="1" s="1"/>
  <c r="AK135" i="1"/>
  <c r="AP135" i="1"/>
  <c r="AV137" i="1"/>
  <c r="AH136" i="1"/>
  <c r="AR135" i="1"/>
  <c r="AS135" i="1" s="1"/>
  <c r="Z135" i="1"/>
  <c r="AA135" i="1" s="1"/>
  <c r="AB135" i="1" s="1"/>
  <c r="AF135" i="1" s="1"/>
  <c r="D136" i="1"/>
  <c r="U136" i="1" s="1"/>
  <c r="V136" i="1" s="1"/>
  <c r="BA136" i="1" s="1"/>
  <c r="A139" i="1"/>
  <c r="W139" i="1" l="1"/>
  <c r="X139" i="1"/>
  <c r="T139" i="1"/>
  <c r="Y139" i="1" s="1"/>
  <c r="AL135" i="1"/>
  <c r="AM135" i="1" s="1"/>
  <c r="AX136" i="1"/>
  <c r="C147" i="1"/>
  <c r="AJ146" i="1"/>
  <c r="AI146" i="1"/>
  <c r="AW137" i="1"/>
  <c r="AG138" i="1"/>
  <c r="AN138" i="1" s="1"/>
  <c r="AO138" i="1" s="1"/>
  <c r="P138" i="1"/>
  <c r="R138" i="1" s="1"/>
  <c r="S138" i="1" s="1"/>
  <c r="AK136" i="1"/>
  <c r="AP136" i="1"/>
  <c r="AV138" i="1"/>
  <c r="AH137" i="1"/>
  <c r="AR136" i="1"/>
  <c r="AS136" i="1" s="1"/>
  <c r="Z136" i="1"/>
  <c r="AA136" i="1" s="1"/>
  <c r="AB136" i="1" s="1"/>
  <c r="AF136" i="1" s="1"/>
  <c r="D137" i="1"/>
  <c r="U137" i="1" s="1"/>
  <c r="V137" i="1" s="1"/>
  <c r="BA137" i="1" s="1"/>
  <c r="A140" i="1"/>
  <c r="W140" i="1" l="1"/>
  <c r="T140" i="1"/>
  <c r="X140" i="1"/>
  <c r="AQ135" i="1"/>
  <c r="AT135" i="1"/>
  <c r="AL136" i="1"/>
  <c r="AM136" i="1" s="1"/>
  <c r="AX137" i="1"/>
  <c r="AU135" i="1"/>
  <c r="AJ147" i="1"/>
  <c r="C148" i="1"/>
  <c r="AI147" i="1"/>
  <c r="AW138" i="1"/>
  <c r="AX138" i="1" s="1"/>
  <c r="AG139" i="1"/>
  <c r="AN139" i="1" s="1"/>
  <c r="AO139" i="1" s="1"/>
  <c r="P139" i="1"/>
  <c r="R139" i="1" s="1"/>
  <c r="S139" i="1" s="1"/>
  <c r="AK137" i="1"/>
  <c r="AP137" i="1"/>
  <c r="AV139" i="1"/>
  <c r="AH138" i="1"/>
  <c r="AR137" i="1"/>
  <c r="AS137" i="1" s="1"/>
  <c r="Z137" i="1"/>
  <c r="AA137" i="1" s="1"/>
  <c r="AB137" i="1" s="1"/>
  <c r="AF137" i="1" s="1"/>
  <c r="D138" i="1"/>
  <c r="U138" i="1" s="1"/>
  <c r="V138" i="1" s="1"/>
  <c r="BA138" i="1" s="1"/>
  <c r="A141" i="1"/>
  <c r="AZ135" i="1" l="1"/>
  <c r="BB135" i="1" s="1"/>
  <c r="X141" i="1"/>
  <c r="W141" i="1"/>
  <c r="T141" i="1"/>
  <c r="Y141" i="1" s="1"/>
  <c r="Y140" i="1"/>
  <c r="AQ136" i="1"/>
  <c r="AT136" i="1"/>
  <c r="AL137" i="1"/>
  <c r="AM137" i="1" s="1"/>
  <c r="C149" i="1"/>
  <c r="AJ148" i="1"/>
  <c r="AI148" i="1"/>
  <c r="AG140" i="1"/>
  <c r="AN140" i="1" s="1"/>
  <c r="AO140" i="1" s="1"/>
  <c r="P140" i="1"/>
  <c r="R140" i="1" s="1"/>
  <c r="AK138" i="1"/>
  <c r="AW139" i="1"/>
  <c r="AP138" i="1"/>
  <c r="AV140" i="1"/>
  <c r="AH139" i="1"/>
  <c r="AR138" i="1"/>
  <c r="AS138" i="1" s="1"/>
  <c r="Z138" i="1"/>
  <c r="AA138" i="1" s="1"/>
  <c r="AB138" i="1" s="1"/>
  <c r="AF138" i="1" s="1"/>
  <c r="D139" i="1"/>
  <c r="U139" i="1" s="1"/>
  <c r="V139" i="1" s="1"/>
  <c r="BA139" i="1" s="1"/>
  <c r="A142" i="1"/>
  <c r="W142" i="1" l="1"/>
  <c r="X142" i="1"/>
  <c r="T142" i="1"/>
  <c r="AT137" i="1"/>
  <c r="AQ137" i="1"/>
  <c r="AL138" i="1"/>
  <c r="AM138" i="1" s="1"/>
  <c r="AZ136" i="1"/>
  <c r="BB136" i="1" s="1"/>
  <c r="AU136" i="1"/>
  <c r="AX139" i="1"/>
  <c r="C150" i="1"/>
  <c r="AJ149" i="1"/>
  <c r="AI149" i="1"/>
  <c r="AW140" i="1"/>
  <c r="AG141" i="1"/>
  <c r="AN141" i="1" s="1"/>
  <c r="AO141" i="1" s="1"/>
  <c r="P141" i="1"/>
  <c r="R141" i="1" s="1"/>
  <c r="AK139" i="1"/>
  <c r="AP139" i="1"/>
  <c r="AV141" i="1"/>
  <c r="AH140" i="1"/>
  <c r="AR139" i="1"/>
  <c r="AS139" i="1" s="1"/>
  <c r="Z139" i="1"/>
  <c r="AA139" i="1" s="1"/>
  <c r="AB139" i="1" s="1"/>
  <c r="AF139" i="1" s="1"/>
  <c r="D140" i="1"/>
  <c r="U140" i="1" s="1"/>
  <c r="V140" i="1" s="1"/>
  <c r="BA140" i="1" s="1"/>
  <c r="A143" i="1"/>
  <c r="Y142" i="1" l="1"/>
  <c r="X143" i="1"/>
  <c r="W143" i="1"/>
  <c r="T143" i="1"/>
  <c r="Y143" i="1" s="1"/>
  <c r="AT138" i="1"/>
  <c r="AQ138" i="1"/>
  <c r="AU138" i="1" s="1"/>
  <c r="AL139" i="1"/>
  <c r="AM139" i="1" s="1"/>
  <c r="AZ137" i="1"/>
  <c r="BB137" i="1" s="1"/>
  <c r="AU137" i="1"/>
  <c r="AI150" i="1"/>
  <c r="C151" i="1"/>
  <c r="AJ150" i="1"/>
  <c r="AW141" i="1"/>
  <c r="AG142" i="1"/>
  <c r="AN142" i="1" s="1"/>
  <c r="AO142" i="1" s="1"/>
  <c r="P142" i="1"/>
  <c r="R142" i="1" s="1"/>
  <c r="S142" i="1" s="1"/>
  <c r="AK140" i="1"/>
  <c r="AP140" i="1"/>
  <c r="AV142" i="1"/>
  <c r="AH141" i="1"/>
  <c r="AR140" i="1"/>
  <c r="AS140" i="1" s="1"/>
  <c r="Z140" i="1"/>
  <c r="D141" i="1"/>
  <c r="U141" i="1" s="1"/>
  <c r="V141" i="1" s="1"/>
  <c r="BA141" i="1" s="1"/>
  <c r="A144" i="1"/>
  <c r="X144" i="1" l="1"/>
  <c r="W144" i="1"/>
  <c r="T144" i="1"/>
  <c r="Y144" i="1" s="1"/>
  <c r="AT139" i="1"/>
  <c r="AQ139" i="1"/>
  <c r="AL140" i="1"/>
  <c r="AM140" i="1" s="1"/>
  <c r="AZ138" i="1"/>
  <c r="BB138" i="1" s="1"/>
  <c r="AW142" i="1"/>
  <c r="C152" i="1"/>
  <c r="AJ151" i="1"/>
  <c r="AI151" i="1"/>
  <c r="AG143" i="1"/>
  <c r="AN143" i="1" s="1"/>
  <c r="AO143" i="1" s="1"/>
  <c r="P143" i="1"/>
  <c r="R143" i="1" s="1"/>
  <c r="AK141" i="1"/>
  <c r="AP141" i="1"/>
  <c r="AV143" i="1"/>
  <c r="AH142" i="1"/>
  <c r="AR141" i="1"/>
  <c r="AS141" i="1" s="1"/>
  <c r="Z141" i="1"/>
  <c r="D142" i="1"/>
  <c r="U142" i="1" s="1"/>
  <c r="V142" i="1" s="1"/>
  <c r="BA142" i="1" s="1"/>
  <c r="A145" i="1"/>
  <c r="X145" i="1" l="1"/>
  <c r="W145" i="1"/>
  <c r="T145" i="1"/>
  <c r="Y145" i="1" s="1"/>
  <c r="AL141" i="1"/>
  <c r="AM141" i="1" s="1"/>
  <c r="AX142" i="1"/>
  <c r="AU139" i="1"/>
  <c r="AZ139" i="1"/>
  <c r="BB139" i="1" s="1"/>
  <c r="AW143" i="1"/>
  <c r="AJ152" i="1"/>
  <c r="C153" i="1"/>
  <c r="AI152" i="1"/>
  <c r="AG144" i="1"/>
  <c r="AN144" i="1" s="1"/>
  <c r="AO144" i="1" s="1"/>
  <c r="P144" i="1"/>
  <c r="R144" i="1" s="1"/>
  <c r="AK142" i="1"/>
  <c r="AP142" i="1"/>
  <c r="AV144" i="1"/>
  <c r="AH143" i="1"/>
  <c r="AR142" i="1"/>
  <c r="AS142" i="1" s="1"/>
  <c r="Z142" i="1"/>
  <c r="AA142" i="1" s="1"/>
  <c r="AB142" i="1" s="1"/>
  <c r="AF142" i="1" s="1"/>
  <c r="D143" i="1"/>
  <c r="U143" i="1" s="1"/>
  <c r="V143" i="1" s="1"/>
  <c r="BA143" i="1" s="1"/>
  <c r="A146" i="1"/>
  <c r="W146" i="1" l="1"/>
  <c r="T146" i="1"/>
  <c r="X146" i="1"/>
  <c r="AL142" i="1"/>
  <c r="AM142" i="1" s="1"/>
  <c r="AW144" i="1"/>
  <c r="AI153" i="1"/>
  <c r="C154" i="1"/>
  <c r="AJ153" i="1"/>
  <c r="AG145" i="1"/>
  <c r="AN145" i="1" s="1"/>
  <c r="AO145" i="1" s="1"/>
  <c r="P145" i="1"/>
  <c r="R145" i="1" s="1"/>
  <c r="AK143" i="1"/>
  <c r="AP143" i="1"/>
  <c r="AV145" i="1"/>
  <c r="AH144" i="1"/>
  <c r="AR143" i="1"/>
  <c r="AS143" i="1" s="1"/>
  <c r="Z143" i="1"/>
  <c r="D144" i="1"/>
  <c r="U144" i="1" s="1"/>
  <c r="V144" i="1" s="1"/>
  <c r="BA144" i="1" s="1"/>
  <c r="A147" i="1"/>
  <c r="Y146" i="1" l="1"/>
  <c r="W147" i="1"/>
  <c r="T147" i="1"/>
  <c r="X147" i="1"/>
  <c r="AQ142" i="1"/>
  <c r="AT142" i="1"/>
  <c r="AL143" i="1"/>
  <c r="AM143" i="1" s="1"/>
  <c r="AW145" i="1"/>
  <c r="AJ154" i="1"/>
  <c r="C155" i="1"/>
  <c r="AI154" i="1"/>
  <c r="AG146" i="1"/>
  <c r="AN146" i="1" s="1"/>
  <c r="AO146" i="1" s="1"/>
  <c r="P146" i="1"/>
  <c r="R146" i="1" s="1"/>
  <c r="AK144" i="1"/>
  <c r="AP144" i="1"/>
  <c r="AV146" i="1"/>
  <c r="AH145" i="1"/>
  <c r="AR144" i="1"/>
  <c r="AS144" i="1" s="1"/>
  <c r="Z144" i="1"/>
  <c r="D145" i="1"/>
  <c r="U145" i="1" s="1"/>
  <c r="V145" i="1" s="1"/>
  <c r="BA145" i="1" s="1"/>
  <c r="A148" i="1"/>
  <c r="W148" i="1" l="1"/>
  <c r="X148" i="1"/>
  <c r="T148" i="1"/>
  <c r="Y147" i="1"/>
  <c r="AL144" i="1"/>
  <c r="AM144" i="1" s="1"/>
  <c r="AZ142" i="1"/>
  <c r="BB142" i="1" s="1"/>
  <c r="AU142" i="1"/>
  <c r="AI155" i="1"/>
  <c r="C156" i="1"/>
  <c r="AJ155" i="1"/>
  <c r="AW146" i="1"/>
  <c r="AG147" i="1"/>
  <c r="AN147" i="1" s="1"/>
  <c r="AO147" i="1" s="1"/>
  <c r="P147" i="1"/>
  <c r="R147" i="1" s="1"/>
  <c r="AP145" i="1"/>
  <c r="AK145" i="1"/>
  <c r="AV147" i="1"/>
  <c r="AH146" i="1"/>
  <c r="AR145" i="1"/>
  <c r="AS145" i="1" s="1"/>
  <c r="Z145" i="1"/>
  <c r="D146" i="1"/>
  <c r="U146" i="1" s="1"/>
  <c r="V146" i="1" s="1"/>
  <c r="BA146" i="1" s="1"/>
  <c r="A149" i="1"/>
  <c r="Y148" i="1" l="1"/>
  <c r="X149" i="1"/>
  <c r="W149" i="1"/>
  <c r="T149" i="1"/>
  <c r="Y149" i="1" s="1"/>
  <c r="AL145" i="1"/>
  <c r="AM145" i="1" s="1"/>
  <c r="AI156" i="1"/>
  <c r="AJ156" i="1"/>
  <c r="AC156" i="1"/>
  <c r="AE156" i="1" s="1"/>
  <c r="C157" i="1"/>
  <c r="AW147" i="1"/>
  <c r="AG148" i="1"/>
  <c r="AN148" i="1" s="1"/>
  <c r="AO148" i="1" s="1"/>
  <c r="P148" i="1"/>
  <c r="R148" i="1" s="1"/>
  <c r="AK146" i="1"/>
  <c r="AP146" i="1"/>
  <c r="AV148" i="1"/>
  <c r="AH147" i="1"/>
  <c r="AR146" i="1"/>
  <c r="AS146" i="1" s="1"/>
  <c r="Z146" i="1"/>
  <c r="D147" i="1"/>
  <c r="U147" i="1" s="1"/>
  <c r="V147" i="1" s="1"/>
  <c r="BA147" i="1" s="1"/>
  <c r="A150" i="1"/>
  <c r="W150" i="1" l="1"/>
  <c r="T150" i="1"/>
  <c r="X150" i="1"/>
  <c r="AL146" i="1"/>
  <c r="AM146" i="1" s="1"/>
  <c r="AI157" i="1"/>
  <c r="AC157" i="1"/>
  <c r="AE157" i="1" s="1"/>
  <c r="AJ157" i="1"/>
  <c r="C158" i="1"/>
  <c r="AW148" i="1"/>
  <c r="AG149" i="1"/>
  <c r="AN149" i="1" s="1"/>
  <c r="AO149" i="1" s="1"/>
  <c r="P149" i="1"/>
  <c r="R149" i="1" s="1"/>
  <c r="AK147" i="1"/>
  <c r="AP147" i="1"/>
  <c r="AV149" i="1"/>
  <c r="AH148" i="1"/>
  <c r="AR147" i="1"/>
  <c r="AS147" i="1" s="1"/>
  <c r="Z147" i="1"/>
  <c r="D148" i="1"/>
  <c r="U148" i="1" s="1"/>
  <c r="V148" i="1" s="1"/>
  <c r="BA148" i="1" s="1"/>
  <c r="A151" i="1"/>
  <c r="Y150" i="1" l="1"/>
  <c r="X151" i="1"/>
  <c r="W151" i="1"/>
  <c r="T151" i="1"/>
  <c r="Y151" i="1" s="1"/>
  <c r="AL147" i="1"/>
  <c r="AM147" i="1" s="1"/>
  <c r="C159" i="1"/>
  <c r="AI158" i="1"/>
  <c r="AJ158" i="1"/>
  <c r="AC158" i="1"/>
  <c r="AE158" i="1" s="1"/>
  <c r="AW149" i="1"/>
  <c r="AG150" i="1"/>
  <c r="AN150" i="1" s="1"/>
  <c r="AO150" i="1" s="1"/>
  <c r="P150" i="1"/>
  <c r="R150" i="1" s="1"/>
  <c r="AK148" i="1"/>
  <c r="AP148" i="1"/>
  <c r="AV150" i="1"/>
  <c r="AH149" i="1"/>
  <c r="AR148" i="1"/>
  <c r="AS148" i="1" s="1"/>
  <c r="Z148" i="1"/>
  <c r="D149" i="1"/>
  <c r="U149" i="1" s="1"/>
  <c r="V149" i="1" s="1"/>
  <c r="BA149" i="1" s="1"/>
  <c r="A152" i="1"/>
  <c r="X152" i="1" l="1"/>
  <c r="W152" i="1"/>
  <c r="T152" i="1"/>
  <c r="Y152" i="1" s="1"/>
  <c r="AL148" i="1"/>
  <c r="AM148" i="1" s="1"/>
  <c r="AW150" i="1"/>
  <c r="AI159" i="1"/>
  <c r="AC159" i="1"/>
  <c r="AE159" i="1" s="1"/>
  <c r="AJ159" i="1"/>
  <c r="C160" i="1"/>
  <c r="AG151" i="1"/>
  <c r="AN151" i="1" s="1"/>
  <c r="AO151" i="1" s="1"/>
  <c r="P151" i="1"/>
  <c r="R151" i="1" s="1"/>
  <c r="AK149" i="1"/>
  <c r="AP149" i="1"/>
  <c r="AV151" i="1"/>
  <c r="AH150" i="1"/>
  <c r="AR149" i="1"/>
  <c r="AS149" i="1" s="1"/>
  <c r="Z149" i="1"/>
  <c r="D150" i="1"/>
  <c r="U150" i="1" s="1"/>
  <c r="V150" i="1" s="1"/>
  <c r="BA150" i="1" s="1"/>
  <c r="A153" i="1"/>
  <c r="W153" i="1" l="1"/>
  <c r="X153" i="1"/>
  <c r="T153" i="1"/>
  <c r="Y153" i="1" s="1"/>
  <c r="AL149" i="1"/>
  <c r="AM149" i="1" s="1"/>
  <c r="AJ160" i="1"/>
  <c r="C161" i="1"/>
  <c r="AI160" i="1"/>
  <c r="AC160" i="1"/>
  <c r="AE160" i="1" s="1"/>
  <c r="AW151" i="1"/>
  <c r="AG152" i="1"/>
  <c r="AN152" i="1" s="1"/>
  <c r="AO152" i="1" s="1"/>
  <c r="P152" i="1"/>
  <c r="R152" i="1" s="1"/>
  <c r="AK150" i="1"/>
  <c r="AP150" i="1"/>
  <c r="AV152" i="1"/>
  <c r="AH151" i="1"/>
  <c r="AR150" i="1"/>
  <c r="AS150" i="1" s="1"/>
  <c r="Z150" i="1"/>
  <c r="D151" i="1"/>
  <c r="U151" i="1" s="1"/>
  <c r="V151" i="1" s="1"/>
  <c r="BA151" i="1" s="1"/>
  <c r="A154" i="1"/>
  <c r="W154" i="1" l="1"/>
  <c r="X154" i="1"/>
  <c r="T154" i="1"/>
  <c r="Y154" i="1" s="1"/>
  <c r="AL150" i="1"/>
  <c r="AM150" i="1" s="1"/>
  <c r="C162" i="1"/>
  <c r="AJ161" i="1"/>
  <c r="AI161" i="1"/>
  <c r="AW152" i="1"/>
  <c r="AG153" i="1"/>
  <c r="AN153" i="1" s="1"/>
  <c r="AO153" i="1" s="1"/>
  <c r="P153" i="1"/>
  <c r="R153" i="1" s="1"/>
  <c r="AK151" i="1"/>
  <c r="AP151" i="1"/>
  <c r="AV153" i="1"/>
  <c r="AH152" i="1"/>
  <c r="AR151" i="1"/>
  <c r="AS151" i="1" s="1"/>
  <c r="Z151" i="1"/>
  <c r="D152" i="1"/>
  <c r="U152" i="1" s="1"/>
  <c r="V152" i="1" s="1"/>
  <c r="BA152" i="1" s="1"/>
  <c r="A155" i="1"/>
  <c r="W155" i="1" l="1"/>
  <c r="X155" i="1"/>
  <c r="T155" i="1"/>
  <c r="Y155" i="1" s="1"/>
  <c r="AL151" i="1"/>
  <c r="AM151" i="1" s="1"/>
  <c r="AW153" i="1"/>
  <c r="C163" i="1"/>
  <c r="AJ162" i="1"/>
  <c r="AI162" i="1"/>
  <c r="AG154" i="1"/>
  <c r="AN154" i="1" s="1"/>
  <c r="AO154" i="1" s="1"/>
  <c r="P154" i="1"/>
  <c r="R154" i="1" s="1"/>
  <c r="AK152" i="1"/>
  <c r="AP152" i="1"/>
  <c r="AV154" i="1"/>
  <c r="AH153" i="1"/>
  <c r="AR152" i="1"/>
  <c r="AS152" i="1" s="1"/>
  <c r="Z152" i="1"/>
  <c r="D153" i="1"/>
  <c r="U153" i="1" s="1"/>
  <c r="V153" i="1" s="1"/>
  <c r="BA153" i="1" s="1"/>
  <c r="A156" i="1"/>
  <c r="W156" i="1" l="1"/>
  <c r="T156" i="1"/>
  <c r="X156" i="1"/>
  <c r="AL152" i="1"/>
  <c r="AM152" i="1" s="1"/>
  <c r="AW154" i="1"/>
  <c r="C164" i="1"/>
  <c r="AI163" i="1"/>
  <c r="AJ163" i="1"/>
  <c r="AG155" i="1"/>
  <c r="AN155" i="1" s="1"/>
  <c r="AO155" i="1" s="1"/>
  <c r="P155" i="1"/>
  <c r="R155" i="1" s="1"/>
  <c r="AK153" i="1"/>
  <c r="AP153" i="1"/>
  <c r="AV155" i="1"/>
  <c r="AH154" i="1"/>
  <c r="AR153" i="1"/>
  <c r="AS153" i="1" s="1"/>
  <c r="Z153" i="1"/>
  <c r="D154" i="1"/>
  <c r="U154" i="1" s="1"/>
  <c r="V154" i="1" s="1"/>
  <c r="BA154" i="1" s="1"/>
  <c r="A157" i="1"/>
  <c r="W157" i="1" l="1"/>
  <c r="X157" i="1"/>
  <c r="T157" i="1"/>
  <c r="Y157" i="1" s="1"/>
  <c r="Y156" i="1"/>
  <c r="AL153" i="1"/>
  <c r="AM153" i="1" s="1"/>
  <c r="AW155" i="1"/>
  <c r="AI164" i="1"/>
  <c r="C165" i="1"/>
  <c r="AJ164" i="1"/>
  <c r="AG156" i="1"/>
  <c r="AN156" i="1" s="1"/>
  <c r="AO156" i="1" s="1"/>
  <c r="P156" i="1"/>
  <c r="R156" i="1" s="1"/>
  <c r="S156" i="1" s="1"/>
  <c r="AK154" i="1"/>
  <c r="AP154" i="1"/>
  <c r="AV156" i="1"/>
  <c r="AH155" i="1"/>
  <c r="AR154" i="1"/>
  <c r="AS154" i="1" s="1"/>
  <c r="Z154" i="1"/>
  <c r="D155" i="1"/>
  <c r="U155" i="1" s="1"/>
  <c r="V155" i="1" s="1"/>
  <c r="BA155" i="1" s="1"/>
  <c r="A158" i="1"/>
  <c r="W158" i="1" l="1"/>
  <c r="T158" i="1"/>
  <c r="X158" i="1"/>
  <c r="AL154" i="1"/>
  <c r="AM154" i="1" s="1"/>
  <c r="AW156" i="1"/>
  <c r="AJ165" i="1"/>
  <c r="AI165" i="1"/>
  <c r="C166" i="1"/>
  <c r="AG157" i="1"/>
  <c r="AN157" i="1" s="1"/>
  <c r="AO157" i="1" s="1"/>
  <c r="P157" i="1"/>
  <c r="R157" i="1" s="1"/>
  <c r="S157" i="1" s="1"/>
  <c r="AK155" i="1"/>
  <c r="AP155" i="1"/>
  <c r="AV157" i="1"/>
  <c r="AH156" i="1"/>
  <c r="AX156" i="1" s="1"/>
  <c r="AR155" i="1"/>
  <c r="AS155" i="1" s="1"/>
  <c r="Z155" i="1"/>
  <c r="D156" i="1"/>
  <c r="U156" i="1" s="1"/>
  <c r="V156" i="1" s="1"/>
  <c r="BA156" i="1" s="1"/>
  <c r="A159" i="1"/>
  <c r="X159" i="1" l="1"/>
  <c r="W159" i="1"/>
  <c r="T159" i="1"/>
  <c r="Y159" i="1" s="1"/>
  <c r="Y158" i="1"/>
  <c r="AL155" i="1"/>
  <c r="AM155" i="1" s="1"/>
  <c r="AW157" i="1"/>
  <c r="AJ166" i="1"/>
  <c r="AI166" i="1"/>
  <c r="C167" i="1"/>
  <c r="AG158" i="1"/>
  <c r="AN158" i="1" s="1"/>
  <c r="AO158" i="1" s="1"/>
  <c r="P158" i="1"/>
  <c r="R158" i="1" s="1"/>
  <c r="S158" i="1" s="1"/>
  <c r="AK156" i="1"/>
  <c r="AP156" i="1"/>
  <c r="AV158" i="1"/>
  <c r="AH157" i="1"/>
  <c r="AR156" i="1"/>
  <c r="AS156" i="1" s="1"/>
  <c r="Z156" i="1"/>
  <c r="AA156" i="1" s="1"/>
  <c r="AB156" i="1" s="1"/>
  <c r="AF156" i="1" s="1"/>
  <c r="D157" i="1"/>
  <c r="U157" i="1" s="1"/>
  <c r="V157" i="1" s="1"/>
  <c r="BA157" i="1" s="1"/>
  <c r="A160" i="1"/>
  <c r="AX157" i="1" l="1"/>
  <c r="X160" i="1"/>
  <c r="W160" i="1"/>
  <c r="T160" i="1"/>
  <c r="Y160" i="1" s="1"/>
  <c r="AL156" i="1"/>
  <c r="AM156" i="1" s="1"/>
  <c r="AJ167" i="1"/>
  <c r="C168" i="1"/>
  <c r="AI167" i="1"/>
  <c r="AG159" i="1"/>
  <c r="AN159" i="1" s="1"/>
  <c r="AO159" i="1" s="1"/>
  <c r="P159" i="1"/>
  <c r="R159" i="1" s="1"/>
  <c r="S159" i="1" s="1"/>
  <c r="AK157" i="1"/>
  <c r="AW158" i="1"/>
  <c r="AP157" i="1"/>
  <c r="AV159" i="1"/>
  <c r="AH158" i="1"/>
  <c r="AR157" i="1"/>
  <c r="AS157" i="1" s="1"/>
  <c r="Z157" i="1"/>
  <c r="AA157" i="1" s="1"/>
  <c r="AB157" i="1" s="1"/>
  <c r="AF157" i="1" s="1"/>
  <c r="D158" i="1"/>
  <c r="U158" i="1" s="1"/>
  <c r="V158" i="1" s="1"/>
  <c r="BA158" i="1" s="1"/>
  <c r="A161" i="1"/>
  <c r="X161" i="1" l="1"/>
  <c r="W161" i="1"/>
  <c r="T161" i="1"/>
  <c r="Y161" i="1" s="1"/>
  <c r="AQ156" i="1"/>
  <c r="AT156" i="1"/>
  <c r="AL157" i="1"/>
  <c r="AM157" i="1" s="1"/>
  <c r="AX158" i="1"/>
  <c r="C169" i="1"/>
  <c r="AI168" i="1"/>
  <c r="AJ168" i="1"/>
  <c r="AW159" i="1"/>
  <c r="AG160" i="1"/>
  <c r="AN160" i="1" s="1"/>
  <c r="AO160" i="1" s="1"/>
  <c r="P160" i="1"/>
  <c r="R160" i="1" s="1"/>
  <c r="S160" i="1" s="1"/>
  <c r="AK158" i="1"/>
  <c r="AP158" i="1"/>
  <c r="AV160" i="1"/>
  <c r="AH159" i="1"/>
  <c r="AR158" i="1"/>
  <c r="AS158" i="1" s="1"/>
  <c r="Z158" i="1"/>
  <c r="AA158" i="1" s="1"/>
  <c r="AB158" i="1" s="1"/>
  <c r="AF158" i="1" s="1"/>
  <c r="D159" i="1"/>
  <c r="U159" i="1" s="1"/>
  <c r="V159" i="1" s="1"/>
  <c r="BA159" i="1" s="1"/>
  <c r="A162" i="1"/>
  <c r="W162" i="1" l="1"/>
  <c r="X162" i="1"/>
  <c r="T162" i="1"/>
  <c r="Y162" i="1" s="1"/>
  <c r="AT157" i="1"/>
  <c r="AQ157" i="1"/>
  <c r="AU157" i="1" s="1"/>
  <c r="AL158" i="1"/>
  <c r="AM158" i="1" s="1"/>
  <c r="AZ156" i="1"/>
  <c r="BB156" i="1" s="1"/>
  <c r="AU156" i="1"/>
  <c r="AI169" i="1"/>
  <c r="C170" i="1"/>
  <c r="AJ169" i="1"/>
  <c r="AW160" i="1"/>
  <c r="AX159" i="1"/>
  <c r="AG161" i="1"/>
  <c r="AN161" i="1" s="1"/>
  <c r="AO161" i="1" s="1"/>
  <c r="P161" i="1"/>
  <c r="R161" i="1" s="1"/>
  <c r="AK159" i="1"/>
  <c r="AP159" i="1"/>
  <c r="AV161" i="1"/>
  <c r="AH160" i="1"/>
  <c r="AR159" i="1"/>
  <c r="AS159" i="1" s="1"/>
  <c r="Z159" i="1"/>
  <c r="AA159" i="1" s="1"/>
  <c r="AB159" i="1" s="1"/>
  <c r="AF159" i="1" s="1"/>
  <c r="D160" i="1"/>
  <c r="U160" i="1" s="1"/>
  <c r="V160" i="1" s="1"/>
  <c r="BA160" i="1" s="1"/>
  <c r="A163" i="1"/>
  <c r="AX160" i="1" l="1"/>
  <c r="W163" i="1"/>
  <c r="X163" i="1"/>
  <c r="T163" i="1"/>
  <c r="Y163" i="1" s="1"/>
  <c r="AT158" i="1"/>
  <c r="AQ158" i="1"/>
  <c r="AL159" i="1"/>
  <c r="AM159" i="1" s="1"/>
  <c r="AZ157" i="1"/>
  <c r="BB157" i="1" s="1"/>
  <c r="C171" i="1"/>
  <c r="AJ170" i="1"/>
  <c r="AI170" i="1"/>
  <c r="AW161" i="1"/>
  <c r="AG162" i="1"/>
  <c r="AN162" i="1" s="1"/>
  <c r="AO162" i="1" s="1"/>
  <c r="P162" i="1"/>
  <c r="R162" i="1" s="1"/>
  <c r="AK160" i="1"/>
  <c r="AP160" i="1"/>
  <c r="AV162" i="1"/>
  <c r="AH161" i="1"/>
  <c r="AR160" i="1"/>
  <c r="AS160" i="1" s="1"/>
  <c r="Z160" i="1"/>
  <c r="AA160" i="1" s="1"/>
  <c r="AB160" i="1" s="1"/>
  <c r="AF160" i="1" s="1"/>
  <c r="D161" i="1"/>
  <c r="U161" i="1" s="1"/>
  <c r="V161" i="1" s="1"/>
  <c r="BA161" i="1" s="1"/>
  <c r="A164" i="1"/>
  <c r="AZ158" i="1" l="1"/>
  <c r="BB158" i="1" s="1"/>
  <c r="AU158" i="1"/>
  <c r="W164" i="1"/>
  <c r="X164" i="1"/>
  <c r="T164" i="1"/>
  <c r="Y164" i="1" s="1"/>
  <c r="AQ159" i="1"/>
  <c r="AT159" i="1"/>
  <c r="AU159" i="1" s="1"/>
  <c r="AL160" i="1"/>
  <c r="AM160" i="1" s="1"/>
  <c r="C172" i="1"/>
  <c r="AJ171" i="1"/>
  <c r="AI171" i="1"/>
  <c r="AW162" i="1"/>
  <c r="AG163" i="1"/>
  <c r="AN163" i="1" s="1"/>
  <c r="AO163" i="1" s="1"/>
  <c r="P163" i="1"/>
  <c r="R163" i="1" s="1"/>
  <c r="AK161" i="1"/>
  <c r="AP161" i="1"/>
  <c r="AV163" i="1"/>
  <c r="AH162" i="1"/>
  <c r="AR161" i="1"/>
  <c r="AS161" i="1" s="1"/>
  <c r="Z161" i="1"/>
  <c r="D162" i="1"/>
  <c r="U162" i="1" s="1"/>
  <c r="V162" i="1" s="1"/>
  <c r="BA162" i="1" s="1"/>
  <c r="A165" i="1"/>
  <c r="AZ159" i="1" l="1"/>
  <c r="BB159" i="1" s="1"/>
  <c r="X165" i="1"/>
  <c r="W165" i="1"/>
  <c r="T165" i="1"/>
  <c r="Y165" i="1" s="1"/>
  <c r="AQ160" i="1"/>
  <c r="AT160" i="1"/>
  <c r="AL161" i="1"/>
  <c r="AM161" i="1" s="1"/>
  <c r="AI172" i="1"/>
  <c r="AJ172" i="1"/>
  <c r="C173" i="1"/>
  <c r="AW163" i="1"/>
  <c r="AG164" i="1"/>
  <c r="AN164" i="1" s="1"/>
  <c r="AO164" i="1" s="1"/>
  <c r="P164" i="1"/>
  <c r="R164" i="1" s="1"/>
  <c r="AK162" i="1"/>
  <c r="AP162" i="1"/>
  <c r="AV164" i="1"/>
  <c r="AH163" i="1"/>
  <c r="AR162" i="1"/>
  <c r="AS162" i="1" s="1"/>
  <c r="Z162" i="1"/>
  <c r="D163" i="1"/>
  <c r="U163" i="1" s="1"/>
  <c r="V163" i="1" s="1"/>
  <c r="BA163" i="1" s="1"/>
  <c r="A166" i="1"/>
  <c r="AZ160" i="1" l="1"/>
  <c r="BB160" i="1" s="1"/>
  <c r="AU160" i="1"/>
  <c r="W166" i="1"/>
  <c r="T166" i="1"/>
  <c r="Y166" i="1" s="1"/>
  <c r="X166" i="1"/>
  <c r="AL162" i="1"/>
  <c r="AM162" i="1" s="1"/>
  <c r="AW164" i="1"/>
  <c r="AI173" i="1"/>
  <c r="C174" i="1"/>
  <c r="AJ173" i="1"/>
  <c r="AG165" i="1"/>
  <c r="AN165" i="1" s="1"/>
  <c r="AO165" i="1" s="1"/>
  <c r="P165" i="1"/>
  <c r="R165" i="1" s="1"/>
  <c r="AK163" i="1"/>
  <c r="AP163" i="1"/>
  <c r="AV165" i="1"/>
  <c r="AH164" i="1"/>
  <c r="AR163" i="1"/>
  <c r="AS163" i="1" s="1"/>
  <c r="Z163" i="1"/>
  <c r="D164" i="1"/>
  <c r="U164" i="1" s="1"/>
  <c r="V164" i="1" s="1"/>
  <c r="BA164" i="1" s="1"/>
  <c r="A167" i="1"/>
  <c r="X167" i="1" l="1"/>
  <c r="W167" i="1"/>
  <c r="T167" i="1"/>
  <c r="Y167" i="1" s="1"/>
  <c r="AL163" i="1"/>
  <c r="AM163" i="1" s="1"/>
  <c r="AW165" i="1"/>
  <c r="AJ174" i="1"/>
  <c r="AI174" i="1"/>
  <c r="C175" i="1"/>
  <c r="AG166" i="1"/>
  <c r="AN166" i="1" s="1"/>
  <c r="AO166" i="1" s="1"/>
  <c r="P166" i="1"/>
  <c r="R166" i="1" s="1"/>
  <c r="AK164" i="1"/>
  <c r="AP164" i="1"/>
  <c r="AV166" i="1"/>
  <c r="AH165" i="1"/>
  <c r="AP165" i="1" s="1"/>
  <c r="AR164" i="1"/>
  <c r="AS164" i="1" s="1"/>
  <c r="Z164" i="1"/>
  <c r="D165" i="1"/>
  <c r="U165" i="1" s="1"/>
  <c r="V165" i="1" s="1"/>
  <c r="BA165" i="1" s="1"/>
  <c r="A168" i="1"/>
  <c r="X168" i="1" l="1"/>
  <c r="T168" i="1"/>
  <c r="Y168" i="1" s="1"/>
  <c r="W168" i="1"/>
  <c r="AL164" i="1"/>
  <c r="AM164" i="1" s="1"/>
  <c r="AW166" i="1"/>
  <c r="C176" i="1"/>
  <c r="AJ175" i="1"/>
  <c r="AI175" i="1"/>
  <c r="AG167" i="1"/>
  <c r="AN167" i="1" s="1"/>
  <c r="AO167" i="1" s="1"/>
  <c r="P167" i="1"/>
  <c r="R167" i="1" s="1"/>
  <c r="AK165" i="1"/>
  <c r="AV167" i="1"/>
  <c r="AH166" i="1"/>
  <c r="AR165" i="1"/>
  <c r="AS165" i="1" s="1"/>
  <c r="Z165" i="1"/>
  <c r="D166" i="1"/>
  <c r="U166" i="1" s="1"/>
  <c r="V166" i="1" s="1"/>
  <c r="BA166" i="1" s="1"/>
  <c r="A169" i="1"/>
  <c r="W169" i="1" l="1"/>
  <c r="X169" i="1"/>
  <c r="T169" i="1"/>
  <c r="Y169" i="1" s="1"/>
  <c r="AL165" i="1"/>
  <c r="AM165" i="1" s="1"/>
  <c r="AW167" i="1"/>
  <c r="AJ176" i="1"/>
  <c r="AI176" i="1"/>
  <c r="C177" i="1"/>
  <c r="AG168" i="1"/>
  <c r="AN168" i="1" s="1"/>
  <c r="AO168" i="1" s="1"/>
  <c r="P168" i="1"/>
  <c r="R168" i="1" s="1"/>
  <c r="AP166" i="1"/>
  <c r="AK166" i="1"/>
  <c r="AV168" i="1"/>
  <c r="AH167" i="1"/>
  <c r="AR166" i="1"/>
  <c r="AS166" i="1" s="1"/>
  <c r="Z166" i="1"/>
  <c r="D167" i="1"/>
  <c r="U167" i="1" s="1"/>
  <c r="V167" i="1" s="1"/>
  <c r="BA167" i="1" s="1"/>
  <c r="A170" i="1"/>
  <c r="W170" i="1" l="1"/>
  <c r="X170" i="1"/>
  <c r="T170" i="1"/>
  <c r="AL166" i="1"/>
  <c r="AM166" i="1" s="1"/>
  <c r="AW168" i="1"/>
  <c r="AJ177" i="1"/>
  <c r="C178" i="1"/>
  <c r="AI177" i="1"/>
  <c r="AG169" i="1"/>
  <c r="AN169" i="1" s="1"/>
  <c r="AO169" i="1" s="1"/>
  <c r="P169" i="1"/>
  <c r="R169" i="1" s="1"/>
  <c r="AK167" i="1"/>
  <c r="AP167" i="1"/>
  <c r="AV169" i="1"/>
  <c r="AH168" i="1"/>
  <c r="AR167" i="1"/>
  <c r="AS167" i="1" s="1"/>
  <c r="Z167" i="1"/>
  <c r="D168" i="1"/>
  <c r="U168" i="1" s="1"/>
  <c r="V168" i="1" s="1"/>
  <c r="BA168" i="1" s="1"/>
  <c r="A171" i="1"/>
  <c r="Y170" i="1" l="1"/>
  <c r="W171" i="1"/>
  <c r="X171" i="1"/>
  <c r="T171" i="1"/>
  <c r="Y171" i="1" s="1"/>
  <c r="AL167" i="1"/>
  <c r="AM167" i="1" s="1"/>
  <c r="AW169" i="1"/>
  <c r="AI178" i="1"/>
  <c r="AJ178" i="1"/>
  <c r="AC178" i="1"/>
  <c r="AE178" i="1" s="1"/>
  <c r="C179" i="1"/>
  <c r="AG170" i="1"/>
  <c r="AN170" i="1" s="1"/>
  <c r="AO170" i="1" s="1"/>
  <c r="P170" i="1"/>
  <c r="R170" i="1" s="1"/>
  <c r="AK168" i="1"/>
  <c r="AP168" i="1"/>
  <c r="AV170" i="1"/>
  <c r="AH169" i="1"/>
  <c r="AR168" i="1"/>
  <c r="AS168" i="1" s="1"/>
  <c r="Z168" i="1"/>
  <c r="D169" i="1"/>
  <c r="U169" i="1" s="1"/>
  <c r="V169" i="1" s="1"/>
  <c r="BA169" i="1" s="1"/>
  <c r="A172" i="1"/>
  <c r="W172" i="1" l="1"/>
  <c r="T172" i="1"/>
  <c r="X172" i="1"/>
  <c r="AL168" i="1"/>
  <c r="AM168" i="1" s="1"/>
  <c r="AJ179" i="1"/>
  <c r="AI179" i="1"/>
  <c r="AC179" i="1"/>
  <c r="AE179" i="1" s="1"/>
  <c r="C180" i="1"/>
  <c r="AW170" i="1"/>
  <c r="AG171" i="1"/>
  <c r="AN171" i="1" s="1"/>
  <c r="AO171" i="1" s="1"/>
  <c r="P171" i="1"/>
  <c r="R171" i="1" s="1"/>
  <c r="AK169" i="1"/>
  <c r="AP169" i="1"/>
  <c r="AV171" i="1"/>
  <c r="AH170" i="1"/>
  <c r="AR169" i="1"/>
  <c r="AS169" i="1" s="1"/>
  <c r="Z169" i="1"/>
  <c r="D170" i="1"/>
  <c r="U170" i="1" s="1"/>
  <c r="V170" i="1" s="1"/>
  <c r="BA170" i="1" s="1"/>
  <c r="A173" i="1"/>
  <c r="X173" i="1" l="1"/>
  <c r="T173" i="1"/>
  <c r="Y173" i="1" s="1"/>
  <c r="W173" i="1"/>
  <c r="Y172" i="1"/>
  <c r="AL169" i="1"/>
  <c r="AM169" i="1" s="1"/>
  <c r="AI180" i="1"/>
  <c r="AC180" i="1"/>
  <c r="AE180" i="1" s="1"/>
  <c r="AJ180" i="1"/>
  <c r="C181" i="1"/>
  <c r="AW171" i="1"/>
  <c r="AG172" i="1"/>
  <c r="AN172" i="1" s="1"/>
  <c r="AO172" i="1" s="1"/>
  <c r="P172" i="1"/>
  <c r="R172" i="1" s="1"/>
  <c r="AK170" i="1"/>
  <c r="AP170" i="1"/>
  <c r="AV172" i="1"/>
  <c r="AH171" i="1"/>
  <c r="AR170" i="1"/>
  <c r="AS170" i="1" s="1"/>
  <c r="Z170" i="1"/>
  <c r="D171" i="1"/>
  <c r="U171" i="1" s="1"/>
  <c r="V171" i="1" s="1"/>
  <c r="BA171" i="1" s="1"/>
  <c r="A174" i="1"/>
  <c r="X174" i="1" l="1"/>
  <c r="T174" i="1"/>
  <c r="Y174" i="1" s="1"/>
  <c r="W174" i="1"/>
  <c r="AL170" i="1"/>
  <c r="AM170" i="1" s="1"/>
  <c r="AJ181" i="1"/>
  <c r="AC181" i="1"/>
  <c r="AE181" i="1" s="1"/>
  <c r="AI181" i="1"/>
  <c r="C182" i="1"/>
  <c r="AW172" i="1"/>
  <c r="AG173" i="1"/>
  <c r="AN173" i="1" s="1"/>
  <c r="AO173" i="1" s="1"/>
  <c r="P173" i="1"/>
  <c r="R173" i="1" s="1"/>
  <c r="AK171" i="1"/>
  <c r="AP171" i="1"/>
  <c r="AV173" i="1"/>
  <c r="AH172" i="1"/>
  <c r="AR171" i="1"/>
  <c r="AS171" i="1" s="1"/>
  <c r="Z171" i="1"/>
  <c r="D172" i="1"/>
  <c r="U172" i="1" s="1"/>
  <c r="V172" i="1" s="1"/>
  <c r="BA172" i="1" s="1"/>
  <c r="A175" i="1"/>
  <c r="X175" i="1" l="1"/>
  <c r="W175" i="1"/>
  <c r="T175" i="1"/>
  <c r="Y175" i="1" s="1"/>
  <c r="AL171" i="1"/>
  <c r="AM171" i="1" s="1"/>
  <c r="AI182" i="1"/>
  <c r="C183" i="1"/>
  <c r="AJ182" i="1"/>
  <c r="AW173" i="1"/>
  <c r="AG174" i="1"/>
  <c r="AN174" i="1" s="1"/>
  <c r="AO174" i="1" s="1"/>
  <c r="P174" i="1"/>
  <c r="R174" i="1" s="1"/>
  <c r="AK172" i="1"/>
  <c r="AP172" i="1"/>
  <c r="AV174" i="1"/>
  <c r="AH173" i="1"/>
  <c r="AR172" i="1"/>
  <c r="AS172" i="1" s="1"/>
  <c r="Z172" i="1"/>
  <c r="D173" i="1"/>
  <c r="U173" i="1" s="1"/>
  <c r="V173" i="1" s="1"/>
  <c r="BA173" i="1" s="1"/>
  <c r="A176" i="1"/>
  <c r="X176" i="1" l="1"/>
  <c r="W176" i="1"/>
  <c r="T176" i="1"/>
  <c r="Y176" i="1" s="1"/>
  <c r="AL172" i="1"/>
  <c r="AM172" i="1" s="1"/>
  <c r="AW174" i="1"/>
  <c r="C184" i="1"/>
  <c r="AJ183" i="1"/>
  <c r="AI183" i="1"/>
  <c r="AG175" i="1"/>
  <c r="AN175" i="1" s="1"/>
  <c r="AO175" i="1" s="1"/>
  <c r="P175" i="1"/>
  <c r="R175" i="1" s="1"/>
  <c r="AK173" i="1"/>
  <c r="AP173" i="1"/>
  <c r="AV175" i="1"/>
  <c r="AH174" i="1"/>
  <c r="AR173" i="1"/>
  <c r="AS173" i="1" s="1"/>
  <c r="Z173" i="1"/>
  <c r="D174" i="1"/>
  <c r="U174" i="1" s="1"/>
  <c r="V174" i="1" s="1"/>
  <c r="BA174" i="1" s="1"/>
  <c r="A177" i="1"/>
  <c r="X177" i="1" l="1"/>
  <c r="W177" i="1"/>
  <c r="T177" i="1"/>
  <c r="Y177" i="1" s="1"/>
  <c r="AL173" i="1"/>
  <c r="AM173" i="1" s="1"/>
  <c r="AW175" i="1"/>
  <c r="AJ184" i="1"/>
  <c r="AI184" i="1"/>
  <c r="C185" i="1"/>
  <c r="AG176" i="1"/>
  <c r="AN176" i="1" s="1"/>
  <c r="AO176" i="1" s="1"/>
  <c r="P176" i="1"/>
  <c r="R176" i="1" s="1"/>
  <c r="AK174" i="1"/>
  <c r="AP174" i="1"/>
  <c r="AV176" i="1"/>
  <c r="AH175" i="1"/>
  <c r="AR174" i="1"/>
  <c r="AS174" i="1" s="1"/>
  <c r="Z174" i="1"/>
  <c r="D175" i="1"/>
  <c r="U175" i="1" s="1"/>
  <c r="V175" i="1" s="1"/>
  <c r="BA175" i="1" s="1"/>
  <c r="A178" i="1"/>
  <c r="W178" i="1" l="1"/>
  <c r="X178" i="1"/>
  <c r="T178" i="1"/>
  <c r="Y178" i="1" s="1"/>
  <c r="AL174" i="1"/>
  <c r="AM174" i="1" s="1"/>
  <c r="AW176" i="1"/>
  <c r="AJ185" i="1"/>
  <c r="AI185" i="1"/>
  <c r="C186" i="1"/>
  <c r="AG177" i="1"/>
  <c r="AN177" i="1" s="1"/>
  <c r="AO177" i="1" s="1"/>
  <c r="P177" i="1"/>
  <c r="R177" i="1" s="1"/>
  <c r="AK175" i="1"/>
  <c r="AP175" i="1"/>
  <c r="AV177" i="1"/>
  <c r="AH176" i="1"/>
  <c r="AR175" i="1"/>
  <c r="AS175" i="1" s="1"/>
  <c r="Z175" i="1"/>
  <c r="D176" i="1"/>
  <c r="U176" i="1" s="1"/>
  <c r="V176" i="1" s="1"/>
  <c r="BA176" i="1" s="1"/>
  <c r="A179" i="1"/>
  <c r="W179" i="1" l="1"/>
  <c r="X179" i="1"/>
  <c r="T179" i="1"/>
  <c r="Y179" i="1" s="1"/>
  <c r="AL175" i="1"/>
  <c r="AM175" i="1" s="1"/>
  <c r="AW177" i="1"/>
  <c r="C187" i="1"/>
  <c r="AI186" i="1"/>
  <c r="AJ186" i="1"/>
  <c r="AG178" i="1"/>
  <c r="AN178" i="1" s="1"/>
  <c r="AO178" i="1" s="1"/>
  <c r="P178" i="1"/>
  <c r="R178" i="1" s="1"/>
  <c r="S178" i="1" s="1"/>
  <c r="AK176" i="1"/>
  <c r="AP176" i="1"/>
  <c r="AV178" i="1"/>
  <c r="AH177" i="1"/>
  <c r="AR176" i="1"/>
  <c r="AS176" i="1" s="1"/>
  <c r="Z176" i="1"/>
  <c r="D177" i="1"/>
  <c r="U177" i="1" s="1"/>
  <c r="V177" i="1" s="1"/>
  <c r="BA177" i="1" s="1"/>
  <c r="A180" i="1"/>
  <c r="W180" i="1" l="1"/>
  <c r="T180" i="1"/>
  <c r="X180" i="1"/>
  <c r="AL176" i="1"/>
  <c r="AM176" i="1" s="1"/>
  <c r="AI187" i="1"/>
  <c r="C188" i="1"/>
  <c r="AJ187" i="1"/>
  <c r="AG179" i="1"/>
  <c r="AN179" i="1" s="1"/>
  <c r="AO179" i="1" s="1"/>
  <c r="P179" i="1"/>
  <c r="R179" i="1" s="1"/>
  <c r="S179" i="1" s="1"/>
  <c r="AP177" i="1"/>
  <c r="AK177" i="1"/>
  <c r="AW178" i="1"/>
  <c r="AV179" i="1"/>
  <c r="AH178" i="1"/>
  <c r="AR177" i="1"/>
  <c r="AS177" i="1" s="1"/>
  <c r="Z177" i="1"/>
  <c r="D178" i="1"/>
  <c r="U178" i="1" s="1"/>
  <c r="V178" i="1" s="1"/>
  <c r="BA178" i="1" s="1"/>
  <c r="A181" i="1"/>
  <c r="W181" i="1" l="1"/>
  <c r="X181" i="1"/>
  <c r="T181" i="1"/>
  <c r="Y181" i="1" s="1"/>
  <c r="Y180" i="1"/>
  <c r="AL177" i="1"/>
  <c r="AM177" i="1" s="1"/>
  <c r="AI188" i="1"/>
  <c r="AJ188" i="1"/>
  <c r="C189" i="1"/>
  <c r="AW179" i="1"/>
  <c r="AX178" i="1"/>
  <c r="AG180" i="1"/>
  <c r="AN180" i="1" s="1"/>
  <c r="AO180" i="1" s="1"/>
  <c r="P180" i="1"/>
  <c r="R180" i="1" s="1"/>
  <c r="S180" i="1" s="1"/>
  <c r="AP178" i="1"/>
  <c r="AK178" i="1"/>
  <c r="AV180" i="1"/>
  <c r="AH179" i="1"/>
  <c r="AR178" i="1"/>
  <c r="AS178" i="1" s="1"/>
  <c r="Z178" i="1"/>
  <c r="AA178" i="1" s="1"/>
  <c r="AB178" i="1" s="1"/>
  <c r="AF178" i="1" s="1"/>
  <c r="D179" i="1"/>
  <c r="U179" i="1" s="1"/>
  <c r="V179" i="1" s="1"/>
  <c r="BA179" i="1" s="1"/>
  <c r="A182" i="1"/>
  <c r="W182" i="1" l="1"/>
  <c r="T182" i="1"/>
  <c r="X182" i="1"/>
  <c r="AL178" i="1"/>
  <c r="AM178" i="1" s="1"/>
  <c r="AX179" i="1"/>
  <c r="AW180" i="1"/>
  <c r="AJ189" i="1"/>
  <c r="AI189" i="1"/>
  <c r="C190" i="1"/>
  <c r="AG181" i="1"/>
  <c r="AN181" i="1" s="1"/>
  <c r="AO181" i="1" s="1"/>
  <c r="P181" i="1"/>
  <c r="R181" i="1" s="1"/>
  <c r="S181" i="1" s="1"/>
  <c r="AK179" i="1"/>
  <c r="AP179" i="1"/>
  <c r="AV181" i="1"/>
  <c r="AH180" i="1"/>
  <c r="AR179" i="1"/>
  <c r="AS179" i="1" s="1"/>
  <c r="Z179" i="1"/>
  <c r="AA179" i="1" s="1"/>
  <c r="AB179" i="1" s="1"/>
  <c r="AF179" i="1" s="1"/>
  <c r="D180" i="1"/>
  <c r="U180" i="1" s="1"/>
  <c r="V180" i="1" s="1"/>
  <c r="BA180" i="1" s="1"/>
  <c r="A183" i="1"/>
  <c r="AX180" i="1" l="1"/>
  <c r="Y182" i="1"/>
  <c r="X183" i="1"/>
  <c r="W183" i="1"/>
  <c r="T183" i="1"/>
  <c r="Y183" i="1" s="1"/>
  <c r="AQ178" i="1"/>
  <c r="AT178" i="1"/>
  <c r="AL179" i="1"/>
  <c r="AM179" i="1" s="1"/>
  <c r="AJ190" i="1"/>
  <c r="C191" i="1"/>
  <c r="AI190" i="1"/>
  <c r="AW181" i="1"/>
  <c r="AX181" i="1" s="1"/>
  <c r="AG182" i="1"/>
  <c r="AN182" i="1" s="1"/>
  <c r="AO182" i="1" s="1"/>
  <c r="P182" i="1"/>
  <c r="R182" i="1" s="1"/>
  <c r="AK180" i="1"/>
  <c r="AP180" i="1"/>
  <c r="AV182" i="1"/>
  <c r="AH181" i="1"/>
  <c r="AR180" i="1"/>
  <c r="AS180" i="1" s="1"/>
  <c r="Z180" i="1"/>
  <c r="AA180" i="1" s="1"/>
  <c r="AB180" i="1" s="1"/>
  <c r="AF180" i="1" s="1"/>
  <c r="D181" i="1"/>
  <c r="U181" i="1" s="1"/>
  <c r="V181" i="1" s="1"/>
  <c r="BA181" i="1" s="1"/>
  <c r="A184" i="1"/>
  <c r="X184" i="1" l="1"/>
  <c r="W184" i="1"/>
  <c r="T184" i="1"/>
  <c r="Y184" i="1" s="1"/>
  <c r="AQ179" i="1"/>
  <c r="AT179" i="1"/>
  <c r="AL180" i="1"/>
  <c r="AM180" i="1" s="1"/>
  <c r="AZ178" i="1"/>
  <c r="BB178" i="1" s="1"/>
  <c r="AU178" i="1"/>
  <c r="AI191" i="1"/>
  <c r="C192" i="1"/>
  <c r="AJ191" i="1"/>
  <c r="AW182" i="1"/>
  <c r="AG183" i="1"/>
  <c r="AN183" i="1" s="1"/>
  <c r="AO183" i="1" s="1"/>
  <c r="P183" i="1"/>
  <c r="R183" i="1" s="1"/>
  <c r="AK181" i="1"/>
  <c r="AP181" i="1"/>
  <c r="AV183" i="1"/>
  <c r="AH182" i="1"/>
  <c r="AR181" i="1"/>
  <c r="AS181" i="1" s="1"/>
  <c r="Z181" i="1"/>
  <c r="AA181" i="1" s="1"/>
  <c r="AB181" i="1" s="1"/>
  <c r="AF181" i="1" s="1"/>
  <c r="D182" i="1"/>
  <c r="U182" i="1" s="1"/>
  <c r="V182" i="1" s="1"/>
  <c r="BA182" i="1" s="1"/>
  <c r="A185" i="1"/>
  <c r="X185" i="1" l="1"/>
  <c r="W185" i="1"/>
  <c r="T185" i="1"/>
  <c r="Y185" i="1" s="1"/>
  <c r="AQ180" i="1"/>
  <c r="AT180" i="1"/>
  <c r="AZ180" i="1" s="1"/>
  <c r="BB180" i="1" s="1"/>
  <c r="AL181" i="1"/>
  <c r="AM181" i="1" s="1"/>
  <c r="AU179" i="1"/>
  <c r="AZ179" i="1"/>
  <c r="BB179" i="1" s="1"/>
  <c r="AW183" i="1"/>
  <c r="AJ192" i="1"/>
  <c r="C193" i="1"/>
  <c r="AI192" i="1"/>
  <c r="AG184" i="1"/>
  <c r="AN184" i="1" s="1"/>
  <c r="AO184" i="1" s="1"/>
  <c r="P184" i="1"/>
  <c r="R184" i="1" s="1"/>
  <c r="AK182" i="1"/>
  <c r="AP182" i="1"/>
  <c r="AV184" i="1"/>
  <c r="AH183" i="1"/>
  <c r="AR182" i="1"/>
  <c r="AS182" i="1" s="1"/>
  <c r="Z182" i="1"/>
  <c r="D183" i="1"/>
  <c r="U183" i="1" s="1"/>
  <c r="V183" i="1" s="1"/>
  <c r="BA183" i="1" s="1"/>
  <c r="A186" i="1"/>
  <c r="W186" i="1" l="1"/>
  <c r="X186" i="1"/>
  <c r="T186" i="1"/>
  <c r="Y186" i="1" s="1"/>
  <c r="AQ181" i="1"/>
  <c r="AT181" i="1"/>
  <c r="AZ181" i="1" s="1"/>
  <c r="BB181" i="1" s="1"/>
  <c r="AL182" i="1"/>
  <c r="AM182" i="1" s="1"/>
  <c r="AU180" i="1"/>
  <c r="AU181" i="1"/>
  <c r="C194" i="1"/>
  <c r="AJ193" i="1"/>
  <c r="AI193" i="1"/>
  <c r="AG185" i="1"/>
  <c r="AN185" i="1" s="1"/>
  <c r="AO185" i="1" s="1"/>
  <c r="P185" i="1"/>
  <c r="R185" i="1" s="1"/>
  <c r="AK183" i="1"/>
  <c r="AW184" i="1"/>
  <c r="AP183" i="1"/>
  <c r="AV185" i="1"/>
  <c r="AH184" i="1"/>
  <c r="AR183" i="1"/>
  <c r="AS183" i="1" s="1"/>
  <c r="Z183" i="1"/>
  <c r="D184" i="1"/>
  <c r="U184" i="1" s="1"/>
  <c r="V184" i="1" s="1"/>
  <c r="BA184" i="1" s="1"/>
  <c r="A187" i="1"/>
  <c r="W187" i="1" l="1"/>
  <c r="X187" i="1"/>
  <c r="T187" i="1"/>
  <c r="Y187" i="1" s="1"/>
  <c r="AL183" i="1"/>
  <c r="AM183" i="1" s="1"/>
  <c r="AW185" i="1"/>
  <c r="AJ194" i="1"/>
  <c r="AI194" i="1"/>
  <c r="C195" i="1"/>
  <c r="AG186" i="1"/>
  <c r="AN186" i="1" s="1"/>
  <c r="AO186" i="1" s="1"/>
  <c r="P186" i="1"/>
  <c r="R186" i="1" s="1"/>
  <c r="AK184" i="1"/>
  <c r="AP184" i="1"/>
  <c r="AV186" i="1"/>
  <c r="AH185" i="1"/>
  <c r="AR184" i="1"/>
  <c r="AS184" i="1" s="1"/>
  <c r="Z184" i="1"/>
  <c r="D185" i="1"/>
  <c r="U185" i="1" s="1"/>
  <c r="V185" i="1" s="1"/>
  <c r="BA185" i="1" s="1"/>
  <c r="A188" i="1"/>
  <c r="W188" i="1" l="1"/>
  <c r="T188" i="1"/>
  <c r="X188" i="1"/>
  <c r="AL184" i="1"/>
  <c r="AM184" i="1" s="1"/>
  <c r="AI195" i="1"/>
  <c r="AJ195" i="1"/>
  <c r="C196" i="1"/>
  <c r="AW186" i="1"/>
  <c r="AG187" i="1"/>
  <c r="AN187" i="1" s="1"/>
  <c r="AO187" i="1" s="1"/>
  <c r="P187" i="1"/>
  <c r="R187" i="1" s="1"/>
  <c r="AK185" i="1"/>
  <c r="AP185" i="1"/>
  <c r="AV187" i="1"/>
  <c r="AH186" i="1"/>
  <c r="AR185" i="1"/>
  <c r="AS185" i="1" s="1"/>
  <c r="Z185" i="1"/>
  <c r="D186" i="1"/>
  <c r="U186" i="1" s="1"/>
  <c r="V186" i="1" s="1"/>
  <c r="BA186" i="1" s="1"/>
  <c r="A189" i="1"/>
  <c r="W189" i="1" l="1"/>
  <c r="T189" i="1"/>
  <c r="X189" i="1"/>
  <c r="Y188" i="1"/>
  <c r="AL185" i="1"/>
  <c r="AM185" i="1" s="1"/>
  <c r="AW187" i="1"/>
  <c r="AI196" i="1"/>
  <c r="C197" i="1"/>
  <c r="AJ196" i="1"/>
  <c r="AG188" i="1"/>
  <c r="AN188" i="1" s="1"/>
  <c r="AO188" i="1" s="1"/>
  <c r="P188" i="1"/>
  <c r="R188" i="1" s="1"/>
  <c r="AK186" i="1"/>
  <c r="AP186" i="1"/>
  <c r="AV188" i="1"/>
  <c r="AH187" i="1"/>
  <c r="AR186" i="1"/>
  <c r="AS186" i="1" s="1"/>
  <c r="Z186" i="1"/>
  <c r="D187" i="1"/>
  <c r="U187" i="1" s="1"/>
  <c r="V187" i="1" s="1"/>
  <c r="BA187" i="1" s="1"/>
  <c r="A190" i="1"/>
  <c r="W190" i="1" l="1"/>
  <c r="X190" i="1"/>
  <c r="T190" i="1"/>
  <c r="Y190" i="1" s="1"/>
  <c r="Y189" i="1"/>
  <c r="AL186" i="1"/>
  <c r="AM186" i="1" s="1"/>
  <c r="AW188" i="1"/>
  <c r="C198" i="1"/>
  <c r="AI197" i="1"/>
  <c r="AJ197" i="1"/>
  <c r="AG189" i="1"/>
  <c r="AN189" i="1" s="1"/>
  <c r="AO189" i="1" s="1"/>
  <c r="P189" i="1"/>
  <c r="R189" i="1" s="1"/>
  <c r="AK187" i="1"/>
  <c r="AP187" i="1"/>
  <c r="AV189" i="1"/>
  <c r="AH188" i="1"/>
  <c r="AR187" i="1"/>
  <c r="AS187" i="1" s="1"/>
  <c r="Z187" i="1"/>
  <c r="D188" i="1"/>
  <c r="U188" i="1" s="1"/>
  <c r="V188" i="1" s="1"/>
  <c r="BA188" i="1" s="1"/>
  <c r="A191" i="1"/>
  <c r="X191" i="1" l="1"/>
  <c r="T191" i="1"/>
  <c r="Y191" i="1" s="1"/>
  <c r="W191" i="1"/>
  <c r="AL187" i="1"/>
  <c r="AM187" i="1" s="1"/>
  <c r="C199" i="1"/>
  <c r="AJ198" i="1"/>
  <c r="AI198" i="1"/>
  <c r="AW189" i="1"/>
  <c r="AG190" i="1"/>
  <c r="AN190" i="1" s="1"/>
  <c r="AO190" i="1" s="1"/>
  <c r="P190" i="1"/>
  <c r="R190" i="1" s="1"/>
  <c r="AK188" i="1"/>
  <c r="AP188" i="1"/>
  <c r="AV190" i="1"/>
  <c r="AH189" i="1"/>
  <c r="AR188" i="1"/>
  <c r="AS188" i="1" s="1"/>
  <c r="Z188" i="1"/>
  <c r="D189" i="1"/>
  <c r="U189" i="1" s="1"/>
  <c r="V189" i="1" s="1"/>
  <c r="BA189" i="1" s="1"/>
  <c r="A192" i="1"/>
  <c r="X192" i="1" l="1"/>
  <c r="W192" i="1"/>
  <c r="T192" i="1"/>
  <c r="Y192" i="1" s="1"/>
  <c r="AL188" i="1"/>
  <c r="AM188" i="1" s="1"/>
  <c r="AW190" i="1"/>
  <c r="C200" i="1"/>
  <c r="AJ199" i="1"/>
  <c r="AC199" i="1"/>
  <c r="AE199" i="1" s="1"/>
  <c r="AI199" i="1"/>
  <c r="AG191" i="1"/>
  <c r="AN191" i="1" s="1"/>
  <c r="AO191" i="1" s="1"/>
  <c r="P191" i="1"/>
  <c r="R191" i="1" s="1"/>
  <c r="AK189" i="1"/>
  <c r="AP189" i="1"/>
  <c r="AV191" i="1"/>
  <c r="AH190" i="1"/>
  <c r="AR189" i="1"/>
  <c r="AS189" i="1" s="1"/>
  <c r="Z189" i="1"/>
  <c r="D190" i="1"/>
  <c r="U190" i="1" s="1"/>
  <c r="V190" i="1" s="1"/>
  <c r="BA190" i="1" s="1"/>
  <c r="A193" i="1"/>
  <c r="X193" i="1" l="1"/>
  <c r="T193" i="1"/>
  <c r="Y193" i="1" s="1"/>
  <c r="W193" i="1"/>
  <c r="AL189" i="1"/>
  <c r="AM189" i="1" s="1"/>
  <c r="AW191" i="1"/>
  <c r="AJ200" i="1"/>
  <c r="AI200" i="1"/>
  <c r="AC200" i="1"/>
  <c r="AE200" i="1" s="1"/>
  <c r="C201" i="1"/>
  <c r="AG192" i="1"/>
  <c r="AN192" i="1" s="1"/>
  <c r="AO192" i="1" s="1"/>
  <c r="P192" i="1"/>
  <c r="R192" i="1" s="1"/>
  <c r="AK190" i="1"/>
  <c r="AP190" i="1"/>
  <c r="AV192" i="1"/>
  <c r="AH191" i="1"/>
  <c r="AR190" i="1"/>
  <c r="AS190" i="1" s="1"/>
  <c r="Z190" i="1"/>
  <c r="D191" i="1"/>
  <c r="U191" i="1" s="1"/>
  <c r="V191" i="1" s="1"/>
  <c r="BA191" i="1" s="1"/>
  <c r="A194" i="1"/>
  <c r="W194" i="1" l="1"/>
  <c r="T194" i="1"/>
  <c r="X194" i="1"/>
  <c r="AL190" i="1"/>
  <c r="AM190" i="1" s="1"/>
  <c r="AI201" i="1"/>
  <c r="AJ201" i="1"/>
  <c r="AC201" i="1"/>
  <c r="AE201" i="1" s="1"/>
  <c r="C202" i="1"/>
  <c r="AW192" i="1"/>
  <c r="AG193" i="1"/>
  <c r="AN193" i="1" s="1"/>
  <c r="AO193" i="1" s="1"/>
  <c r="P193" i="1"/>
  <c r="R193" i="1" s="1"/>
  <c r="AK191" i="1"/>
  <c r="AP191" i="1"/>
  <c r="AV193" i="1"/>
  <c r="AH192" i="1"/>
  <c r="AR191" i="1"/>
  <c r="AS191" i="1" s="1"/>
  <c r="Z191" i="1"/>
  <c r="D192" i="1"/>
  <c r="U192" i="1" s="1"/>
  <c r="V192" i="1" s="1"/>
  <c r="BA192" i="1" s="1"/>
  <c r="A195" i="1"/>
  <c r="Y194" i="1" l="1"/>
  <c r="W195" i="1"/>
  <c r="X195" i="1"/>
  <c r="T195" i="1"/>
  <c r="AL191" i="1"/>
  <c r="AM191" i="1" s="1"/>
  <c r="AJ202" i="1"/>
  <c r="AI202" i="1"/>
  <c r="AC202" i="1"/>
  <c r="AE202" i="1" s="1"/>
  <c r="C203" i="1"/>
  <c r="AW193" i="1"/>
  <c r="AG194" i="1"/>
  <c r="AN194" i="1" s="1"/>
  <c r="AO194" i="1" s="1"/>
  <c r="P194" i="1"/>
  <c r="R194" i="1" s="1"/>
  <c r="AK192" i="1"/>
  <c r="AP192" i="1"/>
  <c r="AV194" i="1"/>
  <c r="AH193" i="1"/>
  <c r="AR192" i="1"/>
  <c r="AS192" i="1" s="1"/>
  <c r="Z192" i="1"/>
  <c r="D193" i="1"/>
  <c r="U193" i="1" s="1"/>
  <c r="V193" i="1" s="1"/>
  <c r="BA193" i="1" s="1"/>
  <c r="A196" i="1"/>
  <c r="Y195" i="1" l="1"/>
  <c r="W196" i="1"/>
  <c r="T196" i="1"/>
  <c r="Y196" i="1" s="1"/>
  <c r="X196" i="1"/>
  <c r="AL192" i="1"/>
  <c r="AM192" i="1" s="1"/>
  <c r="AI203" i="1"/>
  <c r="AJ203" i="1"/>
  <c r="C204" i="1"/>
  <c r="AW194" i="1"/>
  <c r="AG195" i="1"/>
  <c r="AN195" i="1" s="1"/>
  <c r="AO195" i="1" s="1"/>
  <c r="P195" i="1"/>
  <c r="R195" i="1" s="1"/>
  <c r="AK193" i="1"/>
  <c r="AP193" i="1"/>
  <c r="AV195" i="1"/>
  <c r="AH194" i="1"/>
  <c r="AR193" i="1"/>
  <c r="AS193" i="1" s="1"/>
  <c r="Z193" i="1"/>
  <c r="D194" i="1"/>
  <c r="U194" i="1" s="1"/>
  <c r="V194" i="1" s="1"/>
  <c r="BA194" i="1" s="1"/>
  <c r="A197" i="1"/>
  <c r="W197" i="1" l="1"/>
  <c r="X197" i="1"/>
  <c r="T197" i="1"/>
  <c r="Y197" i="1" s="1"/>
  <c r="AL193" i="1"/>
  <c r="AM193" i="1" s="1"/>
  <c r="AW195" i="1"/>
  <c r="AJ204" i="1"/>
  <c r="C205" i="1"/>
  <c r="AI204" i="1"/>
  <c r="AG196" i="1"/>
  <c r="AN196" i="1" s="1"/>
  <c r="AO196" i="1" s="1"/>
  <c r="P196" i="1"/>
  <c r="R196" i="1" s="1"/>
  <c r="AK194" i="1"/>
  <c r="AP194" i="1"/>
  <c r="AV196" i="1"/>
  <c r="AH195" i="1"/>
  <c r="AR194" i="1"/>
  <c r="AS194" i="1" s="1"/>
  <c r="Z194" i="1"/>
  <c r="D195" i="1"/>
  <c r="U195" i="1" s="1"/>
  <c r="V195" i="1" s="1"/>
  <c r="BA195" i="1" s="1"/>
  <c r="A198" i="1"/>
  <c r="W198" i="1" l="1"/>
  <c r="T198" i="1"/>
  <c r="X198" i="1"/>
  <c r="AL194" i="1"/>
  <c r="AM194" i="1" s="1"/>
  <c r="AW196" i="1"/>
  <c r="C206" i="1"/>
  <c r="AJ205" i="1"/>
  <c r="AI205" i="1"/>
  <c r="AG197" i="1"/>
  <c r="AN197" i="1" s="1"/>
  <c r="AO197" i="1" s="1"/>
  <c r="P197" i="1"/>
  <c r="R197" i="1" s="1"/>
  <c r="AK195" i="1"/>
  <c r="AP195" i="1"/>
  <c r="AV197" i="1"/>
  <c r="AH196" i="1"/>
  <c r="AR195" i="1"/>
  <c r="AS195" i="1" s="1"/>
  <c r="Z195" i="1"/>
  <c r="D196" i="1"/>
  <c r="U196" i="1" s="1"/>
  <c r="V196" i="1" s="1"/>
  <c r="BA196" i="1" s="1"/>
  <c r="A199" i="1"/>
  <c r="X199" i="1" l="1"/>
  <c r="W199" i="1"/>
  <c r="T199" i="1"/>
  <c r="Y199" i="1" s="1"/>
  <c r="Y198" i="1"/>
  <c r="AL195" i="1"/>
  <c r="AM195" i="1" s="1"/>
  <c r="AW197" i="1"/>
  <c r="C207" i="1"/>
  <c r="AJ206" i="1"/>
  <c r="AI206" i="1"/>
  <c r="AG198" i="1"/>
  <c r="AN198" i="1" s="1"/>
  <c r="AO198" i="1" s="1"/>
  <c r="P198" i="1"/>
  <c r="R198" i="1" s="1"/>
  <c r="AK196" i="1"/>
  <c r="AP196" i="1"/>
  <c r="AV198" i="1"/>
  <c r="AH197" i="1"/>
  <c r="AR196" i="1"/>
  <c r="AS196" i="1" s="1"/>
  <c r="Z196" i="1"/>
  <c r="D197" i="1"/>
  <c r="U197" i="1" s="1"/>
  <c r="V197" i="1" s="1"/>
  <c r="BA197" i="1" s="1"/>
  <c r="A200" i="1"/>
  <c r="X200" i="1" l="1"/>
  <c r="W200" i="1"/>
  <c r="T200" i="1"/>
  <c r="Y200" i="1" s="1"/>
  <c r="AL196" i="1"/>
  <c r="AM196" i="1" s="1"/>
  <c r="AW198" i="1"/>
  <c r="AI207" i="1"/>
  <c r="AJ207" i="1"/>
  <c r="C208" i="1"/>
  <c r="AG199" i="1"/>
  <c r="AN199" i="1" s="1"/>
  <c r="AO199" i="1" s="1"/>
  <c r="P199" i="1"/>
  <c r="R199" i="1" s="1"/>
  <c r="S199" i="1" s="1"/>
  <c r="AK197" i="1"/>
  <c r="AP197" i="1"/>
  <c r="AV199" i="1"/>
  <c r="AH198" i="1"/>
  <c r="AR197" i="1"/>
  <c r="AS197" i="1" s="1"/>
  <c r="Z197" i="1"/>
  <c r="D198" i="1"/>
  <c r="U198" i="1" s="1"/>
  <c r="V198" i="1" s="1"/>
  <c r="BA198" i="1" s="1"/>
  <c r="A201" i="1"/>
  <c r="W201" i="1" l="1"/>
  <c r="X201" i="1"/>
  <c r="T201" i="1"/>
  <c r="Y201" i="1" s="1"/>
  <c r="AL197" i="1"/>
  <c r="AM197" i="1" s="1"/>
  <c r="AW199" i="1"/>
  <c r="AI208" i="1"/>
  <c r="AJ208" i="1"/>
  <c r="C209" i="1"/>
  <c r="AG200" i="1"/>
  <c r="AN200" i="1" s="1"/>
  <c r="AO200" i="1" s="1"/>
  <c r="P200" i="1"/>
  <c r="R200" i="1" s="1"/>
  <c r="S200" i="1" s="1"/>
  <c r="AK198" i="1"/>
  <c r="AP198" i="1"/>
  <c r="AV200" i="1"/>
  <c r="AH199" i="1"/>
  <c r="AX199" i="1" s="1"/>
  <c r="AR198" i="1"/>
  <c r="AS198" i="1" s="1"/>
  <c r="Z198" i="1"/>
  <c r="D199" i="1"/>
  <c r="U199" i="1" s="1"/>
  <c r="V199" i="1" s="1"/>
  <c r="BA199" i="1" s="1"/>
  <c r="A202" i="1"/>
  <c r="W202" i="1" l="1"/>
  <c r="X202" i="1"/>
  <c r="T202" i="1"/>
  <c r="Y202" i="1" s="1"/>
  <c r="AL198" i="1"/>
  <c r="AM198" i="1" s="1"/>
  <c r="AW200" i="1"/>
  <c r="AJ209" i="1"/>
  <c r="AI209" i="1"/>
  <c r="C210" i="1"/>
  <c r="AG201" i="1"/>
  <c r="AN201" i="1" s="1"/>
  <c r="AO201" i="1" s="1"/>
  <c r="P201" i="1"/>
  <c r="R201" i="1" s="1"/>
  <c r="S201" i="1" s="1"/>
  <c r="AK199" i="1"/>
  <c r="AP199" i="1"/>
  <c r="AV201" i="1"/>
  <c r="AH200" i="1"/>
  <c r="AX200" i="1" s="1"/>
  <c r="AR199" i="1"/>
  <c r="AS199" i="1" s="1"/>
  <c r="Z199" i="1"/>
  <c r="AA199" i="1" s="1"/>
  <c r="AB199" i="1" s="1"/>
  <c r="AF199" i="1" s="1"/>
  <c r="D200" i="1"/>
  <c r="U200" i="1" s="1"/>
  <c r="V200" i="1" s="1"/>
  <c r="BA200" i="1" s="1"/>
  <c r="A203" i="1"/>
  <c r="W203" i="1" l="1"/>
  <c r="X203" i="1"/>
  <c r="T203" i="1"/>
  <c r="Y203" i="1" s="1"/>
  <c r="AL199" i="1"/>
  <c r="AM199" i="1" s="1"/>
  <c r="AI210" i="1"/>
  <c r="C211" i="1"/>
  <c r="AJ210" i="1"/>
  <c r="AW201" i="1"/>
  <c r="AG202" i="1"/>
  <c r="AN202" i="1" s="1"/>
  <c r="AO202" i="1" s="1"/>
  <c r="P202" i="1"/>
  <c r="R202" i="1" s="1"/>
  <c r="S202" i="1" s="1"/>
  <c r="AK200" i="1"/>
  <c r="AP200" i="1"/>
  <c r="AV202" i="1"/>
  <c r="AH201" i="1"/>
  <c r="AR200" i="1"/>
  <c r="AS200" i="1" s="1"/>
  <c r="Z200" i="1"/>
  <c r="AA200" i="1" s="1"/>
  <c r="AB200" i="1" s="1"/>
  <c r="AF200" i="1" s="1"/>
  <c r="D201" i="1"/>
  <c r="U201" i="1" s="1"/>
  <c r="V201" i="1" s="1"/>
  <c r="BA201" i="1" s="1"/>
  <c r="A204" i="1"/>
  <c r="W204" i="1" l="1"/>
  <c r="X204" i="1"/>
  <c r="T204" i="1"/>
  <c r="Y204" i="1" s="1"/>
  <c r="AQ199" i="1"/>
  <c r="AT199" i="1"/>
  <c r="AL200" i="1"/>
  <c r="AM200" i="1" s="1"/>
  <c r="AX201" i="1"/>
  <c r="AJ211" i="1"/>
  <c r="AI211" i="1"/>
  <c r="C212" i="1"/>
  <c r="AW202" i="1"/>
  <c r="AG203" i="1"/>
  <c r="AN203" i="1" s="1"/>
  <c r="AO203" i="1" s="1"/>
  <c r="P203" i="1"/>
  <c r="R203" i="1" s="1"/>
  <c r="AK201" i="1"/>
  <c r="AP201" i="1"/>
  <c r="AV203" i="1"/>
  <c r="AH202" i="1"/>
  <c r="AR201" i="1"/>
  <c r="AS201" i="1" s="1"/>
  <c r="Z201" i="1"/>
  <c r="AA201" i="1" s="1"/>
  <c r="AB201" i="1" s="1"/>
  <c r="AF201" i="1" s="1"/>
  <c r="D202" i="1"/>
  <c r="U202" i="1" s="1"/>
  <c r="V202" i="1" s="1"/>
  <c r="BA202" i="1" s="1"/>
  <c r="A205" i="1"/>
  <c r="AX202" i="1" l="1"/>
  <c r="X205" i="1"/>
  <c r="W205" i="1"/>
  <c r="T205" i="1"/>
  <c r="Y205" i="1" s="1"/>
  <c r="AQ200" i="1"/>
  <c r="AT200" i="1"/>
  <c r="AZ200" i="1" s="1"/>
  <c r="BB200" i="1" s="1"/>
  <c r="AL201" i="1"/>
  <c r="AM201" i="1" s="1"/>
  <c r="AU199" i="1"/>
  <c r="AZ199" i="1"/>
  <c r="BB199" i="1" s="1"/>
  <c r="AI212" i="1"/>
  <c r="C213" i="1"/>
  <c r="AJ212" i="1"/>
  <c r="AW203" i="1"/>
  <c r="AG204" i="1"/>
  <c r="AN204" i="1" s="1"/>
  <c r="AO204" i="1" s="1"/>
  <c r="P204" i="1"/>
  <c r="R204" i="1" s="1"/>
  <c r="AK202" i="1"/>
  <c r="AP202" i="1"/>
  <c r="AV204" i="1"/>
  <c r="AH203" i="1"/>
  <c r="AR202" i="1"/>
  <c r="AS202" i="1" s="1"/>
  <c r="Z202" i="1"/>
  <c r="AA202" i="1" s="1"/>
  <c r="AB202" i="1" s="1"/>
  <c r="AF202" i="1" s="1"/>
  <c r="D203" i="1"/>
  <c r="U203" i="1" s="1"/>
  <c r="V203" i="1" s="1"/>
  <c r="BA203" i="1" s="1"/>
  <c r="A206" i="1"/>
  <c r="W206" i="1" l="1"/>
  <c r="X206" i="1"/>
  <c r="T206" i="1"/>
  <c r="Y206" i="1" s="1"/>
  <c r="AQ201" i="1"/>
  <c r="AT201" i="1"/>
  <c r="AL202" i="1"/>
  <c r="AM202" i="1" s="1"/>
  <c r="AU200" i="1"/>
  <c r="AI213" i="1"/>
  <c r="C214" i="1"/>
  <c r="AJ213" i="1"/>
  <c r="AW204" i="1"/>
  <c r="AG205" i="1"/>
  <c r="AN205" i="1" s="1"/>
  <c r="AO205" i="1" s="1"/>
  <c r="P205" i="1"/>
  <c r="R205" i="1" s="1"/>
  <c r="AK203" i="1"/>
  <c r="AP203" i="1"/>
  <c r="AV205" i="1"/>
  <c r="AH204" i="1"/>
  <c r="AR203" i="1"/>
  <c r="AS203" i="1" s="1"/>
  <c r="Z203" i="1"/>
  <c r="D204" i="1"/>
  <c r="U204" i="1" s="1"/>
  <c r="V204" i="1" s="1"/>
  <c r="BA204" i="1" s="1"/>
  <c r="A207" i="1"/>
  <c r="X207" i="1" l="1"/>
  <c r="W207" i="1"/>
  <c r="T207" i="1"/>
  <c r="Y207" i="1" s="1"/>
  <c r="AQ202" i="1"/>
  <c r="AT202" i="1"/>
  <c r="AZ202" i="1" s="1"/>
  <c r="BB202" i="1" s="1"/>
  <c r="AL203" i="1"/>
  <c r="AM203" i="1" s="1"/>
  <c r="AZ201" i="1"/>
  <c r="BB201" i="1" s="1"/>
  <c r="AU201" i="1"/>
  <c r="AW205" i="1"/>
  <c r="C215" i="1"/>
  <c r="AJ214" i="1"/>
  <c r="AI214" i="1"/>
  <c r="AG206" i="1"/>
  <c r="AN206" i="1" s="1"/>
  <c r="AO206" i="1" s="1"/>
  <c r="P206" i="1"/>
  <c r="R206" i="1" s="1"/>
  <c r="AK204" i="1"/>
  <c r="AP204" i="1"/>
  <c r="AV206" i="1"/>
  <c r="AH205" i="1"/>
  <c r="AR204" i="1"/>
  <c r="AS204" i="1" s="1"/>
  <c r="Z204" i="1"/>
  <c r="D205" i="1"/>
  <c r="U205" i="1" s="1"/>
  <c r="V205" i="1" s="1"/>
  <c r="BA205" i="1" s="1"/>
  <c r="A208" i="1"/>
  <c r="AU202" i="1" l="1"/>
  <c r="X208" i="1"/>
  <c r="W208" i="1"/>
  <c r="T208" i="1"/>
  <c r="Y208" i="1" s="1"/>
  <c r="AL204" i="1"/>
  <c r="AM204" i="1" s="1"/>
  <c r="AI215" i="1"/>
  <c r="C216" i="1"/>
  <c r="AJ215" i="1"/>
  <c r="AW206" i="1"/>
  <c r="AG207" i="1"/>
  <c r="AN207" i="1" s="1"/>
  <c r="AO207" i="1" s="1"/>
  <c r="P207" i="1"/>
  <c r="R207" i="1" s="1"/>
  <c r="AK205" i="1"/>
  <c r="AP205" i="1"/>
  <c r="AV207" i="1"/>
  <c r="AH206" i="1"/>
  <c r="AR205" i="1"/>
  <c r="AS205" i="1" s="1"/>
  <c r="Z205" i="1"/>
  <c r="D206" i="1"/>
  <c r="U206" i="1" s="1"/>
  <c r="V206" i="1" s="1"/>
  <c r="BA206" i="1" s="1"/>
  <c r="A209" i="1"/>
  <c r="X209" i="1" l="1"/>
  <c r="T209" i="1"/>
  <c r="Y209" i="1" s="1"/>
  <c r="W209" i="1"/>
  <c r="AL205" i="1"/>
  <c r="AM205" i="1" s="1"/>
  <c r="AW207" i="1"/>
  <c r="C217" i="1"/>
  <c r="AJ216" i="1"/>
  <c r="AI216" i="1"/>
  <c r="AG208" i="1"/>
  <c r="AN208" i="1" s="1"/>
  <c r="AO208" i="1" s="1"/>
  <c r="P208" i="1"/>
  <c r="R208" i="1" s="1"/>
  <c r="AK206" i="1"/>
  <c r="AP206" i="1"/>
  <c r="AV208" i="1"/>
  <c r="AH207" i="1"/>
  <c r="AR206" i="1"/>
  <c r="AS206" i="1" s="1"/>
  <c r="Z206" i="1"/>
  <c r="D207" i="1"/>
  <c r="U207" i="1" s="1"/>
  <c r="V207" i="1" s="1"/>
  <c r="BA207" i="1" s="1"/>
  <c r="A210" i="1"/>
  <c r="W210" i="1" l="1"/>
  <c r="T210" i="1"/>
  <c r="X210" i="1"/>
  <c r="AL206" i="1"/>
  <c r="AM206" i="1" s="1"/>
  <c r="AW208" i="1"/>
  <c r="C218" i="1"/>
  <c r="AJ217" i="1"/>
  <c r="AI217" i="1"/>
  <c r="AG209" i="1"/>
  <c r="AN209" i="1" s="1"/>
  <c r="AO209" i="1" s="1"/>
  <c r="P209" i="1"/>
  <c r="R209" i="1" s="1"/>
  <c r="AK207" i="1"/>
  <c r="AP207" i="1"/>
  <c r="AV209" i="1"/>
  <c r="AH208" i="1"/>
  <c r="AR207" i="1"/>
  <c r="AS207" i="1" s="1"/>
  <c r="Z207" i="1"/>
  <c r="D208" i="1"/>
  <c r="U208" i="1" s="1"/>
  <c r="V208" i="1" s="1"/>
  <c r="BA208" i="1" s="1"/>
  <c r="A211" i="1"/>
  <c r="W211" i="1" l="1"/>
  <c r="X211" i="1"/>
  <c r="T211" i="1"/>
  <c r="Y211" i="1" s="1"/>
  <c r="Y210" i="1"/>
  <c r="AL207" i="1"/>
  <c r="AM207" i="1" s="1"/>
  <c r="AW209" i="1"/>
  <c r="AI218" i="1"/>
  <c r="C219" i="1"/>
  <c r="AJ218" i="1"/>
  <c r="AG210" i="1"/>
  <c r="AN210" i="1" s="1"/>
  <c r="AO210" i="1" s="1"/>
  <c r="P210" i="1"/>
  <c r="R210" i="1" s="1"/>
  <c r="AK208" i="1"/>
  <c r="AP208" i="1"/>
  <c r="AV210" i="1"/>
  <c r="AH209" i="1"/>
  <c r="AR208" i="1"/>
  <c r="AS208" i="1" s="1"/>
  <c r="Z208" i="1"/>
  <c r="D209" i="1"/>
  <c r="U209" i="1" s="1"/>
  <c r="V209" i="1" s="1"/>
  <c r="BA209" i="1" s="1"/>
  <c r="A212" i="1"/>
  <c r="W212" i="1" l="1"/>
  <c r="T212" i="1"/>
  <c r="X212" i="1"/>
  <c r="AL208" i="1"/>
  <c r="AM208" i="1" s="1"/>
  <c r="AW210" i="1"/>
  <c r="AC219" i="1"/>
  <c r="AE219" i="1" s="1"/>
  <c r="AJ219" i="1"/>
  <c r="C220" i="1"/>
  <c r="AI219" i="1"/>
  <c r="AG211" i="1"/>
  <c r="AN211" i="1" s="1"/>
  <c r="AO211" i="1" s="1"/>
  <c r="P211" i="1"/>
  <c r="R211" i="1" s="1"/>
  <c r="AK209" i="1"/>
  <c r="AP209" i="1"/>
  <c r="AV211" i="1"/>
  <c r="AH210" i="1"/>
  <c r="AR209" i="1"/>
  <c r="AS209" i="1" s="1"/>
  <c r="Z209" i="1"/>
  <c r="D210" i="1"/>
  <c r="U210" i="1" s="1"/>
  <c r="V210" i="1" s="1"/>
  <c r="BA210" i="1" s="1"/>
  <c r="A213" i="1"/>
  <c r="Y212" i="1" l="1"/>
  <c r="T213" i="1"/>
  <c r="W213" i="1"/>
  <c r="X213" i="1"/>
  <c r="AL209" i="1"/>
  <c r="AM209" i="1" s="1"/>
  <c r="C221" i="1"/>
  <c r="AI220" i="1"/>
  <c r="AC220" i="1"/>
  <c r="AE220" i="1" s="1"/>
  <c r="AJ220" i="1"/>
  <c r="AW211" i="1"/>
  <c r="AG212" i="1"/>
  <c r="AN212" i="1" s="1"/>
  <c r="AO212" i="1" s="1"/>
  <c r="P212" i="1"/>
  <c r="R212" i="1" s="1"/>
  <c r="AK210" i="1"/>
  <c r="AP210" i="1"/>
  <c r="AV212" i="1"/>
  <c r="AH211" i="1"/>
  <c r="AR210" i="1"/>
  <c r="AS210" i="1" s="1"/>
  <c r="Z210" i="1"/>
  <c r="D211" i="1"/>
  <c r="U211" i="1" s="1"/>
  <c r="V211" i="1" s="1"/>
  <c r="BA211" i="1" s="1"/>
  <c r="A214" i="1"/>
  <c r="T214" i="1" l="1"/>
  <c r="W214" i="1"/>
  <c r="X214" i="1"/>
  <c r="Y213" i="1"/>
  <c r="AL210" i="1"/>
  <c r="AM210" i="1" s="1"/>
  <c r="AW212" i="1"/>
  <c r="AI221" i="1"/>
  <c r="AJ221" i="1"/>
  <c r="C222" i="1"/>
  <c r="AC221" i="1"/>
  <c r="AE221" i="1" s="1"/>
  <c r="AG213" i="1"/>
  <c r="AN213" i="1" s="1"/>
  <c r="AO213" i="1" s="1"/>
  <c r="P213" i="1"/>
  <c r="R213" i="1" s="1"/>
  <c r="AK211" i="1"/>
  <c r="AP211" i="1"/>
  <c r="AV213" i="1"/>
  <c r="AH212" i="1"/>
  <c r="AR211" i="1"/>
  <c r="AS211" i="1" s="1"/>
  <c r="Z211" i="1"/>
  <c r="D212" i="1"/>
  <c r="U212" i="1" s="1"/>
  <c r="V212" i="1" s="1"/>
  <c r="BA212" i="1" s="1"/>
  <c r="A215" i="1"/>
  <c r="X215" i="1" l="1"/>
  <c r="W215" i="1"/>
  <c r="T215" i="1"/>
  <c r="Y215" i="1" s="1"/>
  <c r="Y214" i="1"/>
  <c r="AL211" i="1"/>
  <c r="AM211" i="1" s="1"/>
  <c r="AJ222" i="1"/>
  <c r="AC222" i="1"/>
  <c r="AE222" i="1" s="1"/>
  <c r="AI222" i="1"/>
  <c r="C223" i="1"/>
  <c r="AW213" i="1"/>
  <c r="AG214" i="1"/>
  <c r="AN214" i="1" s="1"/>
  <c r="AO214" i="1" s="1"/>
  <c r="P214" i="1"/>
  <c r="R214" i="1" s="1"/>
  <c r="AK212" i="1"/>
  <c r="AP212" i="1"/>
  <c r="AV214" i="1"/>
  <c r="AH213" i="1"/>
  <c r="AR212" i="1"/>
  <c r="AS212" i="1" s="1"/>
  <c r="Z212" i="1"/>
  <c r="D213" i="1"/>
  <c r="U213" i="1" s="1"/>
  <c r="V213" i="1" s="1"/>
  <c r="BA213" i="1" s="1"/>
  <c r="A216" i="1"/>
  <c r="X216" i="1" l="1"/>
  <c r="W216" i="1"/>
  <c r="T216" i="1"/>
  <c r="Y216" i="1" s="1"/>
  <c r="AL212" i="1"/>
  <c r="AM212" i="1" s="1"/>
  <c r="AI223" i="1"/>
  <c r="AJ223" i="1"/>
  <c r="C224" i="1"/>
  <c r="AC223" i="1"/>
  <c r="AE223" i="1" s="1"/>
  <c r="AW214" i="1"/>
  <c r="AG215" i="1"/>
  <c r="AN215" i="1" s="1"/>
  <c r="AO215" i="1" s="1"/>
  <c r="P215" i="1"/>
  <c r="R215" i="1" s="1"/>
  <c r="AK213" i="1"/>
  <c r="AP213" i="1"/>
  <c r="AV215" i="1"/>
  <c r="AH214" i="1"/>
  <c r="AR213" i="1"/>
  <c r="AS213" i="1" s="1"/>
  <c r="Z213" i="1"/>
  <c r="D214" i="1"/>
  <c r="U214" i="1" s="1"/>
  <c r="V214" i="1" s="1"/>
  <c r="BA214" i="1" s="1"/>
  <c r="A217" i="1"/>
  <c r="W217" i="1" l="1"/>
  <c r="X217" i="1"/>
  <c r="T217" i="1"/>
  <c r="Y217" i="1" s="1"/>
  <c r="AL213" i="1"/>
  <c r="AM213" i="1" s="1"/>
  <c r="C225" i="1"/>
  <c r="AJ224" i="1"/>
  <c r="AI224" i="1"/>
  <c r="AW215" i="1"/>
  <c r="AG216" i="1"/>
  <c r="AN216" i="1" s="1"/>
  <c r="AO216" i="1" s="1"/>
  <c r="P216" i="1"/>
  <c r="R216" i="1" s="1"/>
  <c r="AK214" i="1"/>
  <c r="AP214" i="1"/>
  <c r="AV216" i="1"/>
  <c r="AH215" i="1"/>
  <c r="AR214" i="1"/>
  <c r="AS214" i="1" s="1"/>
  <c r="Z214" i="1"/>
  <c r="D215" i="1"/>
  <c r="U215" i="1" s="1"/>
  <c r="V215" i="1" s="1"/>
  <c r="BA215" i="1" s="1"/>
  <c r="A218" i="1"/>
  <c r="W218" i="1" l="1"/>
  <c r="T218" i="1"/>
  <c r="X218" i="1"/>
  <c r="AL214" i="1"/>
  <c r="AM214" i="1" s="1"/>
  <c r="AW216" i="1"/>
  <c r="AJ225" i="1"/>
  <c r="AI225" i="1"/>
  <c r="C226" i="1"/>
  <c r="AG217" i="1"/>
  <c r="AN217" i="1" s="1"/>
  <c r="AO217" i="1" s="1"/>
  <c r="P217" i="1"/>
  <c r="R217" i="1" s="1"/>
  <c r="AK215" i="1"/>
  <c r="AP215" i="1"/>
  <c r="AV217" i="1"/>
  <c r="AH216" i="1"/>
  <c r="AR215" i="1"/>
  <c r="AS215" i="1" s="1"/>
  <c r="Z215" i="1"/>
  <c r="D216" i="1"/>
  <c r="U216" i="1" s="1"/>
  <c r="V216" i="1" s="1"/>
  <c r="BA216" i="1" s="1"/>
  <c r="A219" i="1"/>
  <c r="W219" i="1" l="1"/>
  <c r="X219" i="1"/>
  <c r="T219" i="1"/>
  <c r="Y219" i="1" s="1"/>
  <c r="Y218" i="1"/>
  <c r="AL215" i="1"/>
  <c r="AM215" i="1" s="1"/>
  <c r="AW217" i="1"/>
  <c r="AJ226" i="1"/>
  <c r="AI226" i="1"/>
  <c r="C227" i="1"/>
  <c r="AG218" i="1"/>
  <c r="AN218" i="1" s="1"/>
  <c r="AO218" i="1" s="1"/>
  <c r="P218" i="1"/>
  <c r="R218" i="1" s="1"/>
  <c r="AK216" i="1"/>
  <c r="AP216" i="1"/>
  <c r="AV218" i="1"/>
  <c r="AH217" i="1"/>
  <c r="AR216" i="1"/>
  <c r="AS216" i="1" s="1"/>
  <c r="Z216" i="1"/>
  <c r="D217" i="1"/>
  <c r="U217" i="1" s="1"/>
  <c r="V217" i="1" s="1"/>
  <c r="BA217" i="1" s="1"/>
  <c r="A220" i="1"/>
  <c r="W220" i="1" l="1"/>
  <c r="X220" i="1"/>
  <c r="T220" i="1"/>
  <c r="Y220" i="1" s="1"/>
  <c r="AL216" i="1"/>
  <c r="AM216" i="1" s="1"/>
  <c r="AW218" i="1"/>
  <c r="AI227" i="1"/>
  <c r="C228" i="1"/>
  <c r="AJ227" i="1"/>
  <c r="AG219" i="1"/>
  <c r="AN219" i="1" s="1"/>
  <c r="AO219" i="1" s="1"/>
  <c r="P219" i="1"/>
  <c r="R219" i="1" s="1"/>
  <c r="S219" i="1" s="1"/>
  <c r="AK217" i="1"/>
  <c r="AP217" i="1"/>
  <c r="AV219" i="1"/>
  <c r="AH218" i="1"/>
  <c r="AR217" i="1"/>
  <c r="AS217" i="1" s="1"/>
  <c r="Z217" i="1"/>
  <c r="D218" i="1"/>
  <c r="U218" i="1" s="1"/>
  <c r="V218" i="1" s="1"/>
  <c r="BA218" i="1" s="1"/>
  <c r="A221" i="1"/>
  <c r="W221" i="1" l="1"/>
  <c r="X221" i="1"/>
  <c r="T221" i="1"/>
  <c r="Y221" i="1" s="1"/>
  <c r="AL217" i="1"/>
  <c r="AM217" i="1" s="1"/>
  <c r="AW219" i="1"/>
  <c r="AJ228" i="1"/>
  <c r="AI228" i="1"/>
  <c r="C229" i="1"/>
  <c r="AG220" i="1"/>
  <c r="AN220" i="1" s="1"/>
  <c r="AO220" i="1" s="1"/>
  <c r="P220" i="1"/>
  <c r="R220" i="1" s="1"/>
  <c r="S220" i="1" s="1"/>
  <c r="AK218" i="1"/>
  <c r="AP218" i="1"/>
  <c r="AV220" i="1"/>
  <c r="AH219" i="1"/>
  <c r="AX219" i="1" s="1"/>
  <c r="AR218" i="1"/>
  <c r="AS218" i="1" s="1"/>
  <c r="Z218" i="1"/>
  <c r="D219" i="1"/>
  <c r="U219" i="1" s="1"/>
  <c r="V219" i="1" s="1"/>
  <c r="BA219" i="1" s="1"/>
  <c r="A222" i="1"/>
  <c r="W222" i="1" l="1"/>
  <c r="X222" i="1"/>
  <c r="T222" i="1"/>
  <c r="Y222" i="1" s="1"/>
  <c r="AL218" i="1"/>
  <c r="AM218" i="1" s="1"/>
  <c r="AW220" i="1"/>
  <c r="C230" i="1"/>
  <c r="AJ229" i="1"/>
  <c r="AI229" i="1"/>
  <c r="AG221" i="1"/>
  <c r="AN221" i="1" s="1"/>
  <c r="AO221" i="1" s="1"/>
  <c r="P221" i="1"/>
  <c r="R221" i="1" s="1"/>
  <c r="S221" i="1" s="1"/>
  <c r="AK219" i="1"/>
  <c r="AP219" i="1"/>
  <c r="AV221" i="1"/>
  <c r="AH220" i="1"/>
  <c r="AR219" i="1"/>
  <c r="AS219" i="1" s="1"/>
  <c r="Z219" i="1"/>
  <c r="AA219" i="1" s="1"/>
  <c r="AB219" i="1" s="1"/>
  <c r="AF219" i="1" s="1"/>
  <c r="D220" i="1"/>
  <c r="U220" i="1" s="1"/>
  <c r="V220" i="1" s="1"/>
  <c r="BA220" i="1" s="1"/>
  <c r="A223" i="1"/>
  <c r="AX220" i="1" l="1"/>
  <c r="X223" i="1"/>
  <c r="W223" i="1"/>
  <c r="T223" i="1"/>
  <c r="Y223" i="1" s="1"/>
  <c r="AL219" i="1"/>
  <c r="AM219" i="1" s="1"/>
  <c r="AW221" i="1"/>
  <c r="AI230" i="1"/>
  <c r="AJ230" i="1"/>
  <c r="C231" i="1"/>
  <c r="AG222" i="1"/>
  <c r="AN222" i="1" s="1"/>
  <c r="AO222" i="1" s="1"/>
  <c r="P222" i="1"/>
  <c r="R222" i="1" s="1"/>
  <c r="S222" i="1" s="1"/>
  <c r="AK220" i="1"/>
  <c r="AP220" i="1"/>
  <c r="AV222" i="1"/>
  <c r="AH221" i="1"/>
  <c r="AR220" i="1"/>
  <c r="AS220" i="1" s="1"/>
  <c r="Z220" i="1"/>
  <c r="AA220" i="1" s="1"/>
  <c r="AB220" i="1" s="1"/>
  <c r="AF220" i="1" s="1"/>
  <c r="D221" i="1"/>
  <c r="U221" i="1" s="1"/>
  <c r="V221" i="1" s="1"/>
  <c r="BA221" i="1" s="1"/>
  <c r="A224" i="1"/>
  <c r="AX221" i="1" l="1"/>
  <c r="X224" i="1"/>
  <c r="W224" i="1"/>
  <c r="T224" i="1"/>
  <c r="Y224" i="1" s="1"/>
  <c r="AQ219" i="1"/>
  <c r="AT219" i="1"/>
  <c r="AL220" i="1"/>
  <c r="AM220" i="1" s="1"/>
  <c r="AJ231" i="1"/>
  <c r="AI231" i="1"/>
  <c r="C232" i="1"/>
  <c r="AW222" i="1"/>
  <c r="AG223" i="1"/>
  <c r="AN223" i="1" s="1"/>
  <c r="AO223" i="1" s="1"/>
  <c r="P223" i="1"/>
  <c r="R223" i="1" s="1"/>
  <c r="S223" i="1" s="1"/>
  <c r="AK221" i="1"/>
  <c r="AP221" i="1"/>
  <c r="AV223" i="1"/>
  <c r="AH222" i="1"/>
  <c r="AR221" i="1"/>
  <c r="AS221" i="1" s="1"/>
  <c r="Z221" i="1"/>
  <c r="AA221" i="1" s="1"/>
  <c r="AB221" i="1" s="1"/>
  <c r="AF221" i="1" s="1"/>
  <c r="D222" i="1"/>
  <c r="U222" i="1" s="1"/>
  <c r="V222" i="1" s="1"/>
  <c r="BA222" i="1" s="1"/>
  <c r="A225" i="1"/>
  <c r="X225" i="1" l="1"/>
  <c r="W225" i="1"/>
  <c r="T225" i="1"/>
  <c r="Y225" i="1" s="1"/>
  <c r="AX222" i="1"/>
  <c r="AQ220" i="1"/>
  <c r="AT220" i="1"/>
  <c r="AL221" i="1"/>
  <c r="AM221" i="1" s="1"/>
  <c r="AZ219" i="1"/>
  <c r="BB219" i="1" s="1"/>
  <c r="AU219" i="1"/>
  <c r="C233" i="1"/>
  <c r="AJ232" i="1"/>
  <c r="AI232" i="1"/>
  <c r="AW223" i="1"/>
  <c r="AG224" i="1"/>
  <c r="AN224" i="1" s="1"/>
  <c r="AO224" i="1" s="1"/>
  <c r="P224" i="1"/>
  <c r="R224" i="1" s="1"/>
  <c r="AK222" i="1"/>
  <c r="AP222" i="1"/>
  <c r="AV224" i="1"/>
  <c r="AH223" i="1"/>
  <c r="AR222" i="1"/>
  <c r="AS222" i="1" s="1"/>
  <c r="Z222" i="1"/>
  <c r="AA222" i="1" s="1"/>
  <c r="AB222" i="1" s="1"/>
  <c r="AF222" i="1" s="1"/>
  <c r="D223" i="1"/>
  <c r="U223" i="1" s="1"/>
  <c r="V223" i="1" s="1"/>
  <c r="BA223" i="1" s="1"/>
  <c r="A226" i="1"/>
  <c r="W226" i="1" l="1"/>
  <c r="X226" i="1"/>
  <c r="T226" i="1"/>
  <c r="Y226" i="1" s="1"/>
  <c r="AT221" i="1"/>
  <c r="AQ221" i="1"/>
  <c r="AZ221" i="1" s="1"/>
  <c r="BB221" i="1" s="1"/>
  <c r="AL222" i="1"/>
  <c r="AM222" i="1" s="1"/>
  <c r="AZ220" i="1"/>
  <c r="BB220" i="1" s="1"/>
  <c r="AU220" i="1"/>
  <c r="AI233" i="1"/>
  <c r="C234" i="1"/>
  <c r="AJ233" i="1"/>
  <c r="AW224" i="1"/>
  <c r="AX223" i="1"/>
  <c r="AG225" i="1"/>
  <c r="AN225" i="1" s="1"/>
  <c r="AO225" i="1" s="1"/>
  <c r="P225" i="1"/>
  <c r="R225" i="1" s="1"/>
  <c r="AK223" i="1"/>
  <c r="AP223" i="1"/>
  <c r="AV225" i="1"/>
  <c r="AH224" i="1"/>
  <c r="AR223" i="1"/>
  <c r="AS223" i="1" s="1"/>
  <c r="Z223" i="1"/>
  <c r="AA223" i="1" s="1"/>
  <c r="AB223" i="1" s="1"/>
  <c r="AF223" i="1" s="1"/>
  <c r="D224" i="1"/>
  <c r="U224" i="1" s="1"/>
  <c r="V224" i="1" s="1"/>
  <c r="BA224" i="1" s="1"/>
  <c r="A227" i="1"/>
  <c r="AU221" i="1" l="1"/>
  <c r="W227" i="1"/>
  <c r="X227" i="1"/>
  <c r="T227" i="1"/>
  <c r="AT222" i="1"/>
  <c r="AQ222" i="1"/>
  <c r="AU222" i="1" s="1"/>
  <c r="AL223" i="1"/>
  <c r="AM223" i="1" s="1"/>
  <c r="C235" i="1"/>
  <c r="AI234" i="1"/>
  <c r="AJ234" i="1"/>
  <c r="AG226" i="1"/>
  <c r="AN226" i="1" s="1"/>
  <c r="AO226" i="1" s="1"/>
  <c r="P226" i="1"/>
  <c r="R226" i="1" s="1"/>
  <c r="AK224" i="1"/>
  <c r="AW225" i="1"/>
  <c r="AP224" i="1"/>
  <c r="AV226" i="1"/>
  <c r="AH225" i="1"/>
  <c r="AK225" i="1" s="1"/>
  <c r="AL225" i="1" s="1"/>
  <c r="AR224" i="1"/>
  <c r="AS224" i="1" s="1"/>
  <c r="Z224" i="1"/>
  <c r="D225" i="1"/>
  <c r="U225" i="1" s="1"/>
  <c r="V225" i="1" s="1"/>
  <c r="BA225" i="1" s="1"/>
  <c r="A228" i="1"/>
  <c r="Y227" i="1" l="1"/>
  <c r="W228" i="1"/>
  <c r="T228" i="1"/>
  <c r="Y228" i="1" s="1"/>
  <c r="X228" i="1"/>
  <c r="AQ223" i="1"/>
  <c r="AT223" i="1"/>
  <c r="AL224" i="1"/>
  <c r="AM224" i="1" s="1"/>
  <c r="AZ222" i="1"/>
  <c r="BB222" i="1" s="1"/>
  <c r="AW226" i="1"/>
  <c r="C236" i="1"/>
  <c r="AJ235" i="1"/>
  <c r="AI235" i="1"/>
  <c r="AG227" i="1"/>
  <c r="AN227" i="1" s="1"/>
  <c r="AO227" i="1" s="1"/>
  <c r="P227" i="1"/>
  <c r="R227" i="1" s="1"/>
  <c r="AM225" i="1"/>
  <c r="AP225" i="1"/>
  <c r="AV227" i="1"/>
  <c r="AH226" i="1"/>
  <c r="AR225" i="1"/>
  <c r="AS225" i="1" s="1"/>
  <c r="Z225" i="1"/>
  <c r="D226" i="1"/>
  <c r="U226" i="1" s="1"/>
  <c r="V226" i="1" s="1"/>
  <c r="BA226" i="1" s="1"/>
  <c r="A229" i="1"/>
  <c r="AZ223" i="1" l="1"/>
  <c r="BB223" i="1" s="1"/>
  <c r="X229" i="1"/>
  <c r="T229" i="1"/>
  <c r="Y229" i="1" s="1"/>
  <c r="W229" i="1"/>
  <c r="AU223" i="1"/>
  <c r="AW227" i="1"/>
  <c r="C237" i="1"/>
  <c r="AJ236" i="1"/>
  <c r="AI236" i="1"/>
  <c r="AG228" i="1"/>
  <c r="AN228" i="1" s="1"/>
  <c r="AO228" i="1" s="1"/>
  <c r="P228" i="1"/>
  <c r="R228" i="1" s="1"/>
  <c r="AK226" i="1"/>
  <c r="AP226" i="1"/>
  <c r="AV228" i="1"/>
  <c r="AH227" i="1"/>
  <c r="AR226" i="1"/>
  <c r="AS226" i="1" s="1"/>
  <c r="Z226" i="1"/>
  <c r="D227" i="1"/>
  <c r="U227" i="1" s="1"/>
  <c r="V227" i="1" s="1"/>
  <c r="BA227" i="1" s="1"/>
  <c r="A230" i="1"/>
  <c r="T230" i="1" l="1"/>
  <c r="W230" i="1"/>
  <c r="X230" i="1"/>
  <c r="AL226" i="1"/>
  <c r="AM226" i="1" s="1"/>
  <c r="AI237" i="1"/>
  <c r="C238" i="1"/>
  <c r="AJ237" i="1"/>
  <c r="AG229" i="1"/>
  <c r="AN229" i="1" s="1"/>
  <c r="AO229" i="1" s="1"/>
  <c r="P229" i="1"/>
  <c r="R229" i="1" s="1"/>
  <c r="AK227" i="1"/>
  <c r="AW228" i="1"/>
  <c r="AP227" i="1"/>
  <c r="AV229" i="1"/>
  <c r="AH228" i="1"/>
  <c r="AR227" i="1"/>
  <c r="AS227" i="1" s="1"/>
  <c r="Z227" i="1"/>
  <c r="D228" i="1"/>
  <c r="U228" i="1" s="1"/>
  <c r="V228" i="1" s="1"/>
  <c r="BA228" i="1" s="1"/>
  <c r="A231" i="1"/>
  <c r="X231" i="1" l="1"/>
  <c r="W231" i="1"/>
  <c r="T231" i="1"/>
  <c r="Y231" i="1" s="1"/>
  <c r="Y230" i="1"/>
  <c r="AL227" i="1"/>
  <c r="AM227" i="1" s="1"/>
  <c r="AW229" i="1"/>
  <c r="AI238" i="1"/>
  <c r="C239" i="1"/>
  <c r="AJ238" i="1"/>
  <c r="AG230" i="1"/>
  <c r="AN230" i="1" s="1"/>
  <c r="AO230" i="1" s="1"/>
  <c r="P230" i="1"/>
  <c r="R230" i="1" s="1"/>
  <c r="AK228" i="1"/>
  <c r="AP228" i="1"/>
  <c r="AV230" i="1"/>
  <c r="AH229" i="1"/>
  <c r="AR228" i="1"/>
  <c r="AS228" i="1" s="1"/>
  <c r="Z228" i="1"/>
  <c r="D229" i="1"/>
  <c r="U229" i="1" s="1"/>
  <c r="V229" i="1" s="1"/>
  <c r="BA229" i="1" s="1"/>
  <c r="A232" i="1"/>
  <c r="X232" i="1" l="1"/>
  <c r="W232" i="1"/>
  <c r="T232" i="1"/>
  <c r="Y232" i="1" s="1"/>
  <c r="AL228" i="1"/>
  <c r="AM228" i="1" s="1"/>
  <c r="AW230" i="1"/>
  <c r="AJ239" i="1"/>
  <c r="AI239" i="1"/>
  <c r="C240" i="1"/>
  <c r="AG231" i="1"/>
  <c r="AN231" i="1" s="1"/>
  <c r="AO231" i="1" s="1"/>
  <c r="P231" i="1"/>
  <c r="R231" i="1" s="1"/>
  <c r="AK229" i="1"/>
  <c r="AP229" i="1"/>
  <c r="AV231" i="1"/>
  <c r="AH230" i="1"/>
  <c r="AR229" i="1"/>
  <c r="AS229" i="1" s="1"/>
  <c r="Z229" i="1"/>
  <c r="D230" i="1"/>
  <c r="U230" i="1" s="1"/>
  <c r="V230" i="1" s="1"/>
  <c r="BA230" i="1" s="1"/>
  <c r="A233" i="1"/>
  <c r="W233" i="1" l="1"/>
  <c r="X233" i="1"/>
  <c r="T233" i="1"/>
  <c r="Y233" i="1" s="1"/>
  <c r="AL229" i="1"/>
  <c r="AM229" i="1" s="1"/>
  <c r="C241" i="1"/>
  <c r="AJ240" i="1"/>
  <c r="AC240" i="1"/>
  <c r="AE240" i="1" s="1"/>
  <c r="AI240" i="1"/>
  <c r="AW231" i="1"/>
  <c r="AG232" i="1"/>
  <c r="AN232" i="1" s="1"/>
  <c r="AO232" i="1" s="1"/>
  <c r="P232" i="1"/>
  <c r="R232" i="1" s="1"/>
  <c r="AK230" i="1"/>
  <c r="AP230" i="1"/>
  <c r="AV232" i="1"/>
  <c r="AH231" i="1"/>
  <c r="AR230" i="1"/>
  <c r="AS230" i="1" s="1"/>
  <c r="Z230" i="1"/>
  <c r="D231" i="1"/>
  <c r="U231" i="1" s="1"/>
  <c r="V231" i="1" s="1"/>
  <c r="BA231" i="1" s="1"/>
  <c r="A234" i="1"/>
  <c r="W234" i="1" l="1"/>
  <c r="X234" i="1"/>
  <c r="T234" i="1"/>
  <c r="AL230" i="1"/>
  <c r="AM230" i="1" s="1"/>
  <c r="AW232" i="1"/>
  <c r="AJ241" i="1"/>
  <c r="AC241" i="1"/>
  <c r="AE241" i="1" s="1"/>
  <c r="AI241" i="1"/>
  <c r="C242" i="1"/>
  <c r="AG233" i="1"/>
  <c r="AN233" i="1" s="1"/>
  <c r="AO233" i="1" s="1"/>
  <c r="P233" i="1"/>
  <c r="R233" i="1" s="1"/>
  <c r="AK231" i="1"/>
  <c r="AP231" i="1"/>
  <c r="AV233" i="1"/>
  <c r="AH232" i="1"/>
  <c r="AR231" i="1"/>
  <c r="AS231" i="1" s="1"/>
  <c r="Z231" i="1"/>
  <c r="D232" i="1"/>
  <c r="U232" i="1" s="1"/>
  <c r="V232" i="1" s="1"/>
  <c r="BA232" i="1" s="1"/>
  <c r="A235" i="1"/>
  <c r="Y234" i="1" l="1"/>
  <c r="W235" i="1"/>
  <c r="X235" i="1"/>
  <c r="T235" i="1"/>
  <c r="AL231" i="1"/>
  <c r="AM231" i="1" s="1"/>
  <c r="AI242" i="1"/>
  <c r="AC242" i="1"/>
  <c r="AE242" i="1" s="1"/>
  <c r="AJ242" i="1"/>
  <c r="C243" i="1"/>
  <c r="AW233" i="1"/>
  <c r="AG234" i="1"/>
  <c r="AN234" i="1" s="1"/>
  <c r="AO234" i="1" s="1"/>
  <c r="P234" i="1"/>
  <c r="R234" i="1" s="1"/>
  <c r="AK232" i="1"/>
  <c r="AP232" i="1"/>
  <c r="AV234" i="1"/>
  <c r="AH233" i="1"/>
  <c r="AR232" i="1"/>
  <c r="AS232" i="1" s="1"/>
  <c r="Z232" i="1"/>
  <c r="D233" i="1"/>
  <c r="U233" i="1" s="1"/>
  <c r="V233" i="1" s="1"/>
  <c r="BA233" i="1" s="1"/>
  <c r="A236" i="1"/>
  <c r="Y235" i="1" l="1"/>
  <c r="W236" i="1"/>
  <c r="T236" i="1"/>
  <c r="Y236" i="1" s="1"/>
  <c r="X236" i="1"/>
  <c r="AL232" i="1"/>
  <c r="AM232" i="1" s="1"/>
  <c r="AI243" i="1"/>
  <c r="AC243" i="1"/>
  <c r="AE243" i="1" s="1"/>
  <c r="C244" i="1"/>
  <c r="AJ243" i="1"/>
  <c r="AW234" i="1"/>
  <c r="AG235" i="1"/>
  <c r="AN235" i="1" s="1"/>
  <c r="AO235" i="1" s="1"/>
  <c r="P235" i="1"/>
  <c r="R235" i="1" s="1"/>
  <c r="AK233" i="1"/>
  <c r="AP233" i="1"/>
  <c r="AV235" i="1"/>
  <c r="AH234" i="1"/>
  <c r="AR233" i="1"/>
  <c r="AS233" i="1" s="1"/>
  <c r="Z233" i="1"/>
  <c r="D234" i="1"/>
  <c r="U234" i="1" s="1"/>
  <c r="V234" i="1" s="1"/>
  <c r="BA234" i="1" s="1"/>
  <c r="A237" i="1"/>
  <c r="X237" i="1" l="1"/>
  <c r="W237" i="1"/>
  <c r="T237" i="1"/>
  <c r="Y237" i="1" s="1"/>
  <c r="AL233" i="1"/>
  <c r="AM233" i="1" s="1"/>
  <c r="AJ244" i="1"/>
  <c r="AC244" i="1"/>
  <c r="AE244" i="1" s="1"/>
  <c r="C245" i="1"/>
  <c r="AI244" i="1"/>
  <c r="AW235" i="1"/>
  <c r="AG236" i="1"/>
  <c r="AN236" i="1" s="1"/>
  <c r="AO236" i="1" s="1"/>
  <c r="P236" i="1"/>
  <c r="R236" i="1" s="1"/>
  <c r="AK234" i="1"/>
  <c r="AP234" i="1"/>
  <c r="AV236" i="1"/>
  <c r="AH235" i="1"/>
  <c r="AR234" i="1"/>
  <c r="AS234" i="1" s="1"/>
  <c r="Z234" i="1"/>
  <c r="D235" i="1"/>
  <c r="U235" i="1" s="1"/>
  <c r="V235" i="1" s="1"/>
  <c r="BA235" i="1" s="1"/>
  <c r="A238" i="1"/>
  <c r="W238" i="1" l="1"/>
  <c r="X238" i="1"/>
  <c r="T238" i="1"/>
  <c r="Y238" i="1" s="1"/>
  <c r="AL234" i="1"/>
  <c r="AM234" i="1" s="1"/>
  <c r="AJ245" i="1"/>
  <c r="C246" i="1"/>
  <c r="AI245" i="1"/>
  <c r="AW236" i="1"/>
  <c r="AG237" i="1"/>
  <c r="AN237" i="1" s="1"/>
  <c r="AO237" i="1" s="1"/>
  <c r="P237" i="1"/>
  <c r="R237" i="1" s="1"/>
  <c r="AK235" i="1"/>
  <c r="AP235" i="1"/>
  <c r="AV237" i="1"/>
  <c r="AH236" i="1"/>
  <c r="AR235" i="1"/>
  <c r="AS235" i="1" s="1"/>
  <c r="Z235" i="1"/>
  <c r="D236" i="1"/>
  <c r="U236" i="1" s="1"/>
  <c r="V236" i="1" s="1"/>
  <c r="BA236" i="1" s="1"/>
  <c r="A239" i="1"/>
  <c r="X239" i="1" l="1"/>
  <c r="T239" i="1"/>
  <c r="Y239" i="1" s="1"/>
  <c r="W239" i="1"/>
  <c r="AL235" i="1"/>
  <c r="AM235" i="1" s="1"/>
  <c r="AW237" i="1"/>
  <c r="AJ246" i="1"/>
  <c r="AI246" i="1"/>
  <c r="C247" i="1"/>
  <c r="AG238" i="1"/>
  <c r="AN238" i="1" s="1"/>
  <c r="AO238" i="1" s="1"/>
  <c r="P238" i="1"/>
  <c r="R238" i="1" s="1"/>
  <c r="AK236" i="1"/>
  <c r="AP236" i="1"/>
  <c r="AV238" i="1"/>
  <c r="AH237" i="1"/>
  <c r="AR236" i="1"/>
  <c r="AS236" i="1" s="1"/>
  <c r="Z236" i="1"/>
  <c r="D237" i="1"/>
  <c r="U237" i="1" s="1"/>
  <c r="V237" i="1" s="1"/>
  <c r="BA237" i="1" s="1"/>
  <c r="A240" i="1"/>
  <c r="X240" i="1" l="1"/>
  <c r="W240" i="1"/>
  <c r="T240" i="1"/>
  <c r="Y240" i="1" s="1"/>
  <c r="AL236" i="1"/>
  <c r="AM236" i="1" s="1"/>
  <c r="AW238" i="1"/>
  <c r="C248" i="1"/>
  <c r="AJ247" i="1"/>
  <c r="AI247" i="1"/>
  <c r="AG239" i="1"/>
  <c r="AN239" i="1" s="1"/>
  <c r="AO239" i="1" s="1"/>
  <c r="P239" i="1"/>
  <c r="R239" i="1" s="1"/>
  <c r="AK237" i="1"/>
  <c r="AP237" i="1"/>
  <c r="AV239" i="1"/>
  <c r="AH238" i="1"/>
  <c r="AR237" i="1"/>
  <c r="AS237" i="1" s="1"/>
  <c r="Z237" i="1"/>
  <c r="D238" i="1"/>
  <c r="U238" i="1" s="1"/>
  <c r="V238" i="1" s="1"/>
  <c r="BA238" i="1" s="1"/>
  <c r="A241" i="1"/>
  <c r="X241" i="1" l="1"/>
  <c r="T241" i="1"/>
  <c r="Y241" i="1" s="1"/>
  <c r="W241" i="1"/>
  <c r="AL237" i="1"/>
  <c r="AM237" i="1" s="1"/>
  <c r="AW239" i="1"/>
  <c r="AJ248" i="1"/>
  <c r="C249" i="1"/>
  <c r="AI248" i="1"/>
  <c r="AG240" i="1"/>
  <c r="AN240" i="1" s="1"/>
  <c r="AO240" i="1" s="1"/>
  <c r="P240" i="1"/>
  <c r="R240" i="1" s="1"/>
  <c r="S240" i="1" s="1"/>
  <c r="AK238" i="1"/>
  <c r="AP238" i="1"/>
  <c r="AV240" i="1"/>
  <c r="AH239" i="1"/>
  <c r="AR238" i="1"/>
  <c r="AS238" i="1" s="1"/>
  <c r="Z238" i="1"/>
  <c r="D239" i="1"/>
  <c r="U239" i="1" s="1"/>
  <c r="V239" i="1" s="1"/>
  <c r="BA239" i="1" s="1"/>
  <c r="A242" i="1"/>
  <c r="W242" i="1" l="1"/>
  <c r="X242" i="1"/>
  <c r="T242" i="1"/>
  <c r="Y242" i="1" s="1"/>
  <c r="AL238" i="1"/>
  <c r="AM238" i="1" s="1"/>
  <c r="C250" i="1"/>
  <c r="AJ249" i="1"/>
  <c r="AI249" i="1"/>
  <c r="AW240" i="1"/>
  <c r="AG241" i="1"/>
  <c r="AN241" i="1" s="1"/>
  <c r="AO241" i="1" s="1"/>
  <c r="P241" i="1"/>
  <c r="R241" i="1" s="1"/>
  <c r="S241" i="1" s="1"/>
  <c r="AK239" i="1"/>
  <c r="AP239" i="1"/>
  <c r="AV241" i="1"/>
  <c r="AH240" i="1"/>
  <c r="AR239" i="1"/>
  <c r="AS239" i="1" s="1"/>
  <c r="Z239" i="1"/>
  <c r="D240" i="1"/>
  <c r="U240" i="1" s="1"/>
  <c r="V240" i="1" s="1"/>
  <c r="BA240" i="1" s="1"/>
  <c r="A243" i="1"/>
  <c r="W243" i="1" l="1"/>
  <c r="X243" i="1"/>
  <c r="T243" i="1"/>
  <c r="Y243" i="1" s="1"/>
  <c r="AX240" i="1"/>
  <c r="AL239" i="1"/>
  <c r="AM239" i="1" s="1"/>
  <c r="AW241" i="1"/>
  <c r="AJ250" i="1"/>
  <c r="C251" i="1"/>
  <c r="AI250" i="1"/>
  <c r="AG242" i="1"/>
  <c r="AN242" i="1" s="1"/>
  <c r="AO242" i="1" s="1"/>
  <c r="P242" i="1"/>
  <c r="R242" i="1" s="1"/>
  <c r="S242" i="1" s="1"/>
  <c r="AK240" i="1"/>
  <c r="AP240" i="1"/>
  <c r="AV242" i="1"/>
  <c r="AH241" i="1"/>
  <c r="AR240" i="1"/>
  <c r="AS240" i="1" s="1"/>
  <c r="Z240" i="1"/>
  <c r="AA240" i="1" s="1"/>
  <c r="AB240" i="1" s="1"/>
  <c r="AF240" i="1" s="1"/>
  <c r="D241" i="1"/>
  <c r="U241" i="1" s="1"/>
  <c r="V241" i="1" s="1"/>
  <c r="BA241" i="1" s="1"/>
  <c r="A244" i="1"/>
  <c r="AX241" i="1" l="1"/>
  <c r="W244" i="1"/>
  <c r="T244" i="1"/>
  <c r="Y244" i="1" s="1"/>
  <c r="X244" i="1"/>
  <c r="AL240" i="1"/>
  <c r="AM240" i="1" s="1"/>
  <c r="C252" i="1"/>
  <c r="AI251" i="1"/>
  <c r="AJ251" i="1"/>
  <c r="AW242" i="1"/>
  <c r="AG243" i="1"/>
  <c r="AN243" i="1" s="1"/>
  <c r="AO243" i="1" s="1"/>
  <c r="P243" i="1"/>
  <c r="R243" i="1" s="1"/>
  <c r="S243" i="1" s="1"/>
  <c r="AK241" i="1"/>
  <c r="AP241" i="1"/>
  <c r="AV243" i="1"/>
  <c r="AH242" i="1"/>
  <c r="AR241" i="1"/>
  <c r="AS241" i="1" s="1"/>
  <c r="Z241" i="1"/>
  <c r="AA241" i="1" s="1"/>
  <c r="AB241" i="1" s="1"/>
  <c r="AF241" i="1" s="1"/>
  <c r="D242" i="1"/>
  <c r="U242" i="1" s="1"/>
  <c r="V242" i="1" s="1"/>
  <c r="BA242" i="1" s="1"/>
  <c r="A245" i="1"/>
  <c r="W245" i="1" l="1"/>
  <c r="X245" i="1"/>
  <c r="T245" i="1"/>
  <c r="Y245" i="1" s="1"/>
  <c r="AT240" i="1"/>
  <c r="AQ240" i="1"/>
  <c r="AL241" i="1"/>
  <c r="AM241" i="1" s="1"/>
  <c r="AX242" i="1"/>
  <c r="AU240" i="1"/>
  <c r="AI252" i="1"/>
  <c r="C253" i="1"/>
  <c r="AJ252" i="1"/>
  <c r="AW243" i="1"/>
  <c r="AX243" i="1" s="1"/>
  <c r="AG244" i="1"/>
  <c r="AN244" i="1" s="1"/>
  <c r="AO244" i="1" s="1"/>
  <c r="P244" i="1"/>
  <c r="R244" i="1" s="1"/>
  <c r="S244" i="1" s="1"/>
  <c r="AK242" i="1"/>
  <c r="AP242" i="1"/>
  <c r="AV244" i="1"/>
  <c r="AH243" i="1"/>
  <c r="AR242" i="1"/>
  <c r="AS242" i="1" s="1"/>
  <c r="Z242" i="1"/>
  <c r="AA242" i="1" s="1"/>
  <c r="AB242" i="1" s="1"/>
  <c r="AF242" i="1" s="1"/>
  <c r="D243" i="1"/>
  <c r="U243" i="1" s="1"/>
  <c r="V243" i="1" s="1"/>
  <c r="BA243" i="1" s="1"/>
  <c r="A246" i="1"/>
  <c r="X246" i="1" l="1"/>
  <c r="T246" i="1"/>
  <c r="Y246" i="1" s="1"/>
  <c r="W246" i="1"/>
  <c r="AT241" i="1"/>
  <c r="AQ241" i="1"/>
  <c r="AL242" i="1"/>
  <c r="AM242" i="1" s="1"/>
  <c r="AZ240" i="1"/>
  <c r="BB240" i="1" s="1"/>
  <c r="C254" i="1"/>
  <c r="AJ253" i="1"/>
  <c r="AI253" i="1"/>
  <c r="AW244" i="1"/>
  <c r="AG245" i="1"/>
  <c r="AN245" i="1" s="1"/>
  <c r="AO245" i="1" s="1"/>
  <c r="P245" i="1"/>
  <c r="R245" i="1" s="1"/>
  <c r="AK243" i="1"/>
  <c r="AP243" i="1"/>
  <c r="AV245" i="1"/>
  <c r="AH244" i="1"/>
  <c r="AR243" i="1"/>
  <c r="AS243" i="1" s="1"/>
  <c r="Z243" i="1"/>
  <c r="AA243" i="1" s="1"/>
  <c r="AB243" i="1" s="1"/>
  <c r="AF243" i="1" s="1"/>
  <c r="D244" i="1"/>
  <c r="U244" i="1" s="1"/>
  <c r="V244" i="1" s="1"/>
  <c r="BA244" i="1" s="1"/>
  <c r="A247" i="1"/>
  <c r="X247" i="1" l="1"/>
  <c r="W247" i="1"/>
  <c r="T247" i="1"/>
  <c r="Y247" i="1" s="1"/>
  <c r="AU241" i="1"/>
  <c r="AQ242" i="1"/>
  <c r="AT242" i="1"/>
  <c r="AL243" i="1"/>
  <c r="AM243" i="1" s="1"/>
  <c r="AZ241" i="1"/>
  <c r="BB241" i="1" s="1"/>
  <c r="C255" i="1"/>
  <c r="AJ254" i="1"/>
  <c r="AI254" i="1"/>
  <c r="AX244" i="1"/>
  <c r="AW245" i="1"/>
  <c r="AG246" i="1"/>
  <c r="AN246" i="1" s="1"/>
  <c r="AO246" i="1" s="1"/>
  <c r="P246" i="1"/>
  <c r="R246" i="1" s="1"/>
  <c r="AK244" i="1"/>
  <c r="AP244" i="1"/>
  <c r="AV246" i="1"/>
  <c r="AH245" i="1"/>
  <c r="AR244" i="1"/>
  <c r="AS244" i="1" s="1"/>
  <c r="Z244" i="1"/>
  <c r="AA244" i="1" s="1"/>
  <c r="AB244" i="1" s="1"/>
  <c r="AF244" i="1" s="1"/>
  <c r="D245" i="1"/>
  <c r="U245" i="1" s="1"/>
  <c r="V245" i="1" s="1"/>
  <c r="BA245" i="1" s="1"/>
  <c r="A248" i="1"/>
  <c r="AZ242" i="1" l="1"/>
  <c r="BB242" i="1" s="1"/>
  <c r="AU242" i="1"/>
  <c r="X248" i="1"/>
  <c r="T248" i="1"/>
  <c r="Y248" i="1" s="1"/>
  <c r="W248" i="1"/>
  <c r="AT243" i="1"/>
  <c r="AQ243" i="1"/>
  <c r="AU243" i="1" s="1"/>
  <c r="AL244" i="1"/>
  <c r="AM244" i="1" s="1"/>
  <c r="C256" i="1"/>
  <c r="AI255" i="1"/>
  <c r="AJ255" i="1"/>
  <c r="AW246" i="1"/>
  <c r="AG247" i="1"/>
  <c r="AN247" i="1" s="1"/>
  <c r="AO247" i="1" s="1"/>
  <c r="P247" i="1"/>
  <c r="R247" i="1" s="1"/>
  <c r="AK245" i="1"/>
  <c r="AP245" i="1"/>
  <c r="AV247" i="1"/>
  <c r="AH246" i="1"/>
  <c r="AR245" i="1"/>
  <c r="AS245" i="1" s="1"/>
  <c r="Z245" i="1"/>
  <c r="D246" i="1"/>
  <c r="U246" i="1" s="1"/>
  <c r="V246" i="1" s="1"/>
  <c r="BA246" i="1" s="1"/>
  <c r="A249" i="1"/>
  <c r="X249" i="1" l="1"/>
  <c r="W249" i="1"/>
  <c r="T249" i="1"/>
  <c r="Y249" i="1" s="1"/>
  <c r="AQ244" i="1"/>
  <c r="AT244" i="1"/>
  <c r="AZ244" i="1" s="1"/>
  <c r="BB244" i="1" s="1"/>
  <c r="AL245" i="1"/>
  <c r="AM245" i="1" s="1"/>
  <c r="AZ243" i="1"/>
  <c r="BB243" i="1" s="1"/>
  <c r="AU244" i="1"/>
  <c r="AJ256" i="1"/>
  <c r="AI256" i="1"/>
  <c r="C257" i="1"/>
  <c r="AW247" i="1"/>
  <c r="AG248" i="1"/>
  <c r="AN248" i="1" s="1"/>
  <c r="AO248" i="1" s="1"/>
  <c r="P248" i="1"/>
  <c r="R248" i="1" s="1"/>
  <c r="AK246" i="1"/>
  <c r="AP246" i="1"/>
  <c r="AV248" i="1"/>
  <c r="AH247" i="1"/>
  <c r="AR246" i="1"/>
  <c r="AS246" i="1" s="1"/>
  <c r="Z246" i="1"/>
  <c r="D247" i="1"/>
  <c r="U247" i="1" s="1"/>
  <c r="V247" i="1" s="1"/>
  <c r="BA247" i="1" s="1"/>
  <c r="A250" i="1"/>
  <c r="W250" i="1" l="1"/>
  <c r="X250" i="1"/>
  <c r="T250" i="1"/>
  <c r="Y250" i="1" s="1"/>
  <c r="AL246" i="1"/>
  <c r="AM246" i="1" s="1"/>
  <c r="AW248" i="1"/>
  <c r="C258" i="1"/>
  <c r="AJ257" i="1"/>
  <c r="AI257" i="1"/>
  <c r="AG249" i="1"/>
  <c r="AN249" i="1" s="1"/>
  <c r="AO249" i="1" s="1"/>
  <c r="P249" i="1"/>
  <c r="R249" i="1" s="1"/>
  <c r="AK247" i="1"/>
  <c r="AP247" i="1"/>
  <c r="AV249" i="1"/>
  <c r="AH248" i="1"/>
  <c r="AR247" i="1"/>
  <c r="AS247" i="1" s="1"/>
  <c r="Z247" i="1"/>
  <c r="D248" i="1"/>
  <c r="U248" i="1" s="1"/>
  <c r="V248" i="1" s="1"/>
  <c r="BA248" i="1" s="1"/>
  <c r="A251" i="1"/>
  <c r="W251" i="1" l="1"/>
  <c r="X251" i="1"/>
  <c r="T251" i="1"/>
  <c r="Y251" i="1" s="1"/>
  <c r="AL247" i="1"/>
  <c r="AM247" i="1" s="1"/>
  <c r="AW249" i="1"/>
  <c r="AI258" i="1"/>
  <c r="C259" i="1"/>
  <c r="AJ258" i="1"/>
  <c r="AG250" i="1"/>
  <c r="AN250" i="1" s="1"/>
  <c r="AO250" i="1" s="1"/>
  <c r="P250" i="1"/>
  <c r="R250" i="1" s="1"/>
  <c r="AK248" i="1"/>
  <c r="AP248" i="1"/>
  <c r="AV250" i="1"/>
  <c r="AH249" i="1"/>
  <c r="AR248" i="1"/>
  <c r="AS248" i="1" s="1"/>
  <c r="Z248" i="1"/>
  <c r="D249" i="1"/>
  <c r="U249" i="1" s="1"/>
  <c r="V249" i="1" s="1"/>
  <c r="BA249" i="1" s="1"/>
  <c r="A252" i="1"/>
  <c r="W252" i="1" l="1"/>
  <c r="X252" i="1"/>
  <c r="T252" i="1"/>
  <c r="Y252" i="1" s="1"/>
  <c r="AL248" i="1"/>
  <c r="AM248" i="1" s="1"/>
  <c r="AW250" i="1"/>
  <c r="AI259" i="1"/>
  <c r="C260" i="1"/>
  <c r="AJ259" i="1"/>
  <c r="AG251" i="1"/>
  <c r="AN251" i="1" s="1"/>
  <c r="AO251" i="1" s="1"/>
  <c r="P251" i="1"/>
  <c r="R251" i="1" s="1"/>
  <c r="AK249" i="1"/>
  <c r="AP249" i="1"/>
  <c r="AV251" i="1"/>
  <c r="AH250" i="1"/>
  <c r="AR249" i="1"/>
  <c r="AS249" i="1" s="1"/>
  <c r="Z249" i="1"/>
  <c r="D250" i="1"/>
  <c r="U250" i="1" s="1"/>
  <c r="V250" i="1" s="1"/>
  <c r="BA250" i="1" s="1"/>
  <c r="A253" i="1"/>
  <c r="W253" i="1" l="1"/>
  <c r="X253" i="1"/>
  <c r="T253" i="1"/>
  <c r="Y253" i="1" s="1"/>
  <c r="AL249" i="1"/>
  <c r="AM249" i="1" s="1"/>
  <c r="AW251" i="1"/>
  <c r="C261" i="1"/>
  <c r="AJ260" i="1"/>
  <c r="AI260" i="1"/>
  <c r="AG252" i="1"/>
  <c r="AN252" i="1" s="1"/>
  <c r="AO252" i="1" s="1"/>
  <c r="P252" i="1"/>
  <c r="R252" i="1" s="1"/>
  <c r="AK250" i="1"/>
  <c r="AP250" i="1"/>
  <c r="AV252" i="1"/>
  <c r="AH251" i="1"/>
  <c r="AR250" i="1"/>
  <c r="AS250" i="1" s="1"/>
  <c r="Z250" i="1"/>
  <c r="D251" i="1"/>
  <c r="U251" i="1" s="1"/>
  <c r="V251" i="1" s="1"/>
  <c r="BA251" i="1" s="1"/>
  <c r="A254" i="1"/>
  <c r="W254" i="1" l="1"/>
  <c r="T254" i="1"/>
  <c r="X254" i="1"/>
  <c r="AL250" i="1"/>
  <c r="AM250" i="1" s="1"/>
  <c r="AI261" i="1"/>
  <c r="AC261" i="1"/>
  <c r="AE261" i="1" s="1"/>
  <c r="C262" i="1"/>
  <c r="AJ261" i="1"/>
  <c r="AW252" i="1"/>
  <c r="AG253" i="1"/>
  <c r="AN253" i="1" s="1"/>
  <c r="AO253" i="1" s="1"/>
  <c r="P253" i="1"/>
  <c r="R253" i="1" s="1"/>
  <c r="AK251" i="1"/>
  <c r="AP251" i="1"/>
  <c r="AV253" i="1"/>
  <c r="AH252" i="1"/>
  <c r="AR251" i="1"/>
  <c r="AS251" i="1" s="1"/>
  <c r="Z251" i="1"/>
  <c r="D252" i="1"/>
  <c r="U252" i="1" s="1"/>
  <c r="V252" i="1" s="1"/>
  <c r="BA252" i="1" s="1"/>
  <c r="A255" i="1"/>
  <c r="X255" i="1" l="1"/>
  <c r="W255" i="1"/>
  <c r="T255" i="1"/>
  <c r="Y255" i="1" s="1"/>
  <c r="Y254" i="1"/>
  <c r="AL251" i="1"/>
  <c r="AM251" i="1" s="1"/>
  <c r="AC262" i="1"/>
  <c r="AE262" i="1" s="1"/>
  <c r="AI262" i="1"/>
  <c r="C263" i="1"/>
  <c r="AJ262" i="1"/>
  <c r="AW253" i="1"/>
  <c r="AG254" i="1"/>
  <c r="AN254" i="1" s="1"/>
  <c r="AO254" i="1" s="1"/>
  <c r="P254" i="1"/>
  <c r="R254" i="1" s="1"/>
  <c r="AK252" i="1"/>
  <c r="AP252" i="1"/>
  <c r="AV254" i="1"/>
  <c r="AH253" i="1"/>
  <c r="AR252" i="1"/>
  <c r="AS252" i="1" s="1"/>
  <c r="Z252" i="1"/>
  <c r="D253" i="1"/>
  <c r="U253" i="1" s="1"/>
  <c r="V253" i="1" s="1"/>
  <c r="BA253" i="1" s="1"/>
  <c r="A256" i="1"/>
  <c r="X256" i="1" l="1"/>
  <c r="W256" i="1"/>
  <c r="T256" i="1"/>
  <c r="Y256" i="1" s="1"/>
  <c r="AL252" i="1"/>
  <c r="AM252" i="1" s="1"/>
  <c r="C264" i="1"/>
  <c r="AC263" i="1"/>
  <c r="AE263" i="1" s="1"/>
  <c r="AJ263" i="1"/>
  <c r="AI263" i="1"/>
  <c r="AW254" i="1"/>
  <c r="AG255" i="1"/>
  <c r="AN255" i="1" s="1"/>
  <c r="AO255" i="1" s="1"/>
  <c r="P255" i="1"/>
  <c r="R255" i="1" s="1"/>
  <c r="AK253" i="1"/>
  <c r="AP253" i="1"/>
  <c r="AV255" i="1"/>
  <c r="AH254" i="1"/>
  <c r="AR253" i="1"/>
  <c r="AS253" i="1" s="1"/>
  <c r="Z253" i="1"/>
  <c r="D254" i="1"/>
  <c r="U254" i="1" s="1"/>
  <c r="V254" i="1" s="1"/>
  <c r="BA254" i="1" s="1"/>
  <c r="A257" i="1"/>
  <c r="W257" i="1" l="1"/>
  <c r="T257" i="1"/>
  <c r="Y257" i="1" s="1"/>
  <c r="X257" i="1"/>
  <c r="AL253" i="1"/>
  <c r="AM253" i="1" s="1"/>
  <c r="AW255" i="1"/>
  <c r="AI264" i="1"/>
  <c r="AJ264" i="1"/>
  <c r="C265" i="1"/>
  <c r="AC264" i="1"/>
  <c r="AE264" i="1" s="1"/>
  <c r="AG256" i="1"/>
  <c r="AN256" i="1" s="1"/>
  <c r="AO256" i="1" s="1"/>
  <c r="P256" i="1"/>
  <c r="R256" i="1" s="1"/>
  <c r="AK254" i="1"/>
  <c r="AP254" i="1"/>
  <c r="AV256" i="1"/>
  <c r="AH255" i="1"/>
  <c r="AR254" i="1"/>
  <c r="AS254" i="1" s="1"/>
  <c r="Z254" i="1"/>
  <c r="D255" i="1"/>
  <c r="U255" i="1" s="1"/>
  <c r="V255" i="1" s="1"/>
  <c r="BA255" i="1" s="1"/>
  <c r="A258" i="1"/>
  <c r="W258" i="1" l="1"/>
  <c r="T258" i="1"/>
  <c r="X258" i="1"/>
  <c r="AL254" i="1"/>
  <c r="AM254" i="1" s="1"/>
  <c r="AI265" i="1"/>
  <c r="AJ265" i="1"/>
  <c r="AC265" i="1"/>
  <c r="AE265" i="1" s="1"/>
  <c r="C266" i="1"/>
  <c r="AW256" i="1"/>
  <c r="AG257" i="1"/>
  <c r="AN257" i="1" s="1"/>
  <c r="AO257" i="1" s="1"/>
  <c r="P257" i="1"/>
  <c r="R257" i="1" s="1"/>
  <c r="AK255" i="1"/>
  <c r="AP255" i="1"/>
  <c r="AV257" i="1"/>
  <c r="AH256" i="1"/>
  <c r="AR255" i="1"/>
  <c r="AS255" i="1" s="1"/>
  <c r="Z255" i="1"/>
  <c r="D256" i="1"/>
  <c r="U256" i="1" s="1"/>
  <c r="V256" i="1" s="1"/>
  <c r="BA256" i="1" s="1"/>
  <c r="A259" i="1"/>
  <c r="Y258" i="1" l="1"/>
  <c r="W259" i="1"/>
  <c r="X259" i="1"/>
  <c r="T259" i="1"/>
  <c r="AL255" i="1"/>
  <c r="AM255" i="1" s="1"/>
  <c r="C267" i="1"/>
  <c r="AI266" i="1"/>
  <c r="AJ266" i="1"/>
  <c r="AW257" i="1"/>
  <c r="AG258" i="1"/>
  <c r="AN258" i="1" s="1"/>
  <c r="AO258" i="1" s="1"/>
  <c r="P258" i="1"/>
  <c r="R258" i="1" s="1"/>
  <c r="AK256" i="1"/>
  <c r="AP256" i="1"/>
  <c r="AV258" i="1"/>
  <c r="AH257" i="1"/>
  <c r="AR256" i="1"/>
  <c r="AS256" i="1" s="1"/>
  <c r="Z256" i="1"/>
  <c r="D257" i="1"/>
  <c r="U257" i="1" s="1"/>
  <c r="V257" i="1" s="1"/>
  <c r="BA257" i="1" s="1"/>
  <c r="A260" i="1"/>
  <c r="Y259" i="1" l="1"/>
  <c r="W260" i="1"/>
  <c r="X260" i="1"/>
  <c r="T260" i="1"/>
  <c r="Y260" i="1" s="1"/>
  <c r="AL256" i="1"/>
  <c r="AM256" i="1" s="1"/>
  <c r="AW258" i="1"/>
  <c r="AJ267" i="1"/>
  <c r="C268" i="1"/>
  <c r="AI267" i="1"/>
  <c r="AG259" i="1"/>
  <c r="AN259" i="1" s="1"/>
  <c r="AO259" i="1" s="1"/>
  <c r="P259" i="1"/>
  <c r="R259" i="1" s="1"/>
  <c r="AK257" i="1"/>
  <c r="AP257" i="1"/>
  <c r="AV259" i="1"/>
  <c r="AH258" i="1"/>
  <c r="AR257" i="1"/>
  <c r="AS257" i="1" s="1"/>
  <c r="Z257" i="1"/>
  <c r="D258" i="1"/>
  <c r="U258" i="1" s="1"/>
  <c r="V258" i="1" s="1"/>
  <c r="BA258" i="1" s="1"/>
  <c r="A261" i="1"/>
  <c r="W261" i="1" l="1"/>
  <c r="X261" i="1"/>
  <c r="T261" i="1"/>
  <c r="Y261" i="1" s="1"/>
  <c r="AL257" i="1"/>
  <c r="AM257" i="1" s="1"/>
  <c r="AW259" i="1"/>
  <c r="AI268" i="1"/>
  <c r="AJ268" i="1"/>
  <c r="C269" i="1"/>
  <c r="AG260" i="1"/>
  <c r="AN260" i="1" s="1"/>
  <c r="AO260" i="1" s="1"/>
  <c r="P260" i="1"/>
  <c r="R260" i="1" s="1"/>
  <c r="AK258" i="1"/>
  <c r="AP258" i="1"/>
  <c r="AV260" i="1"/>
  <c r="AH259" i="1"/>
  <c r="AR258" i="1"/>
  <c r="AS258" i="1" s="1"/>
  <c r="Z258" i="1"/>
  <c r="D259" i="1"/>
  <c r="U259" i="1" s="1"/>
  <c r="V259" i="1" s="1"/>
  <c r="BA259" i="1" s="1"/>
  <c r="A262" i="1"/>
  <c r="X262" i="1" l="1"/>
  <c r="T262" i="1"/>
  <c r="W262" i="1"/>
  <c r="AL258" i="1"/>
  <c r="AM258" i="1" s="1"/>
  <c r="AW260" i="1"/>
  <c r="AI269" i="1"/>
  <c r="AJ269" i="1"/>
  <c r="C270" i="1"/>
  <c r="AG261" i="1"/>
  <c r="AN261" i="1" s="1"/>
  <c r="AO261" i="1" s="1"/>
  <c r="P261" i="1"/>
  <c r="R261" i="1" s="1"/>
  <c r="S261" i="1" s="1"/>
  <c r="AK259" i="1"/>
  <c r="AP259" i="1"/>
  <c r="AV261" i="1"/>
  <c r="AH260" i="1"/>
  <c r="AR259" i="1"/>
  <c r="AS259" i="1" s="1"/>
  <c r="Z259" i="1"/>
  <c r="D260" i="1"/>
  <c r="U260" i="1" s="1"/>
  <c r="V260" i="1" s="1"/>
  <c r="BA260" i="1" s="1"/>
  <c r="A263" i="1"/>
  <c r="Y262" i="1" l="1"/>
  <c r="X263" i="1"/>
  <c r="T263" i="1"/>
  <c r="Y263" i="1" s="1"/>
  <c r="W263" i="1"/>
  <c r="AL259" i="1"/>
  <c r="AM259" i="1" s="1"/>
  <c r="AW261" i="1"/>
  <c r="AJ270" i="1"/>
  <c r="C271" i="1"/>
  <c r="AI270" i="1"/>
  <c r="AG262" i="1"/>
  <c r="AN262" i="1" s="1"/>
  <c r="AO262" i="1" s="1"/>
  <c r="P262" i="1"/>
  <c r="R262" i="1" s="1"/>
  <c r="S262" i="1" s="1"/>
  <c r="AK260" i="1"/>
  <c r="AP260" i="1"/>
  <c r="AV262" i="1"/>
  <c r="AH261" i="1"/>
  <c r="AX261" i="1" s="1"/>
  <c r="AR260" i="1"/>
  <c r="AS260" i="1" s="1"/>
  <c r="Z260" i="1"/>
  <c r="D261" i="1"/>
  <c r="U261" i="1" s="1"/>
  <c r="V261" i="1" s="1"/>
  <c r="BA261" i="1" s="1"/>
  <c r="A264" i="1"/>
  <c r="X264" i="1" l="1"/>
  <c r="T264" i="1"/>
  <c r="Y264" i="1" s="1"/>
  <c r="W264" i="1"/>
  <c r="AL260" i="1"/>
  <c r="AM260" i="1" s="1"/>
  <c r="AJ271" i="1"/>
  <c r="AI271" i="1"/>
  <c r="C272" i="1"/>
  <c r="AG263" i="1"/>
  <c r="AN263" i="1" s="1"/>
  <c r="AO263" i="1" s="1"/>
  <c r="P263" i="1"/>
  <c r="R263" i="1" s="1"/>
  <c r="S263" i="1" s="1"/>
  <c r="AK261" i="1"/>
  <c r="AW262" i="1"/>
  <c r="AP261" i="1"/>
  <c r="AV263" i="1"/>
  <c r="AH262" i="1"/>
  <c r="AR261" i="1"/>
  <c r="AS261" i="1" s="1"/>
  <c r="Z261" i="1"/>
  <c r="AA261" i="1" s="1"/>
  <c r="AB261" i="1" s="1"/>
  <c r="AF261" i="1" s="1"/>
  <c r="D262" i="1"/>
  <c r="U262" i="1" s="1"/>
  <c r="V262" i="1" s="1"/>
  <c r="BA262" i="1" s="1"/>
  <c r="A265" i="1"/>
  <c r="W265" i="1" l="1"/>
  <c r="X265" i="1"/>
  <c r="T265" i="1"/>
  <c r="Y265" i="1" s="1"/>
  <c r="AL261" i="1"/>
  <c r="AM261" i="1" s="1"/>
  <c r="AX262" i="1"/>
  <c r="AI272" i="1"/>
  <c r="C273" i="1"/>
  <c r="AJ272" i="1"/>
  <c r="AW263" i="1"/>
  <c r="AG264" i="1"/>
  <c r="AN264" i="1" s="1"/>
  <c r="AO264" i="1" s="1"/>
  <c r="P264" i="1"/>
  <c r="R264" i="1" s="1"/>
  <c r="S264" i="1" s="1"/>
  <c r="AK262" i="1"/>
  <c r="AP262" i="1"/>
  <c r="AV264" i="1"/>
  <c r="AH263" i="1"/>
  <c r="AR262" i="1"/>
  <c r="AS262" i="1" s="1"/>
  <c r="Z262" i="1"/>
  <c r="AA262" i="1" s="1"/>
  <c r="AB262" i="1" s="1"/>
  <c r="AF262" i="1" s="1"/>
  <c r="D263" i="1"/>
  <c r="U263" i="1" s="1"/>
  <c r="V263" i="1" s="1"/>
  <c r="BA263" i="1" s="1"/>
  <c r="A266" i="1"/>
  <c r="W266" i="1" l="1"/>
  <c r="T266" i="1"/>
  <c r="Y266" i="1" s="1"/>
  <c r="X266" i="1"/>
  <c r="AX263" i="1"/>
  <c r="AQ261" i="1"/>
  <c r="AT261" i="1"/>
  <c r="AZ261" i="1" s="1"/>
  <c r="BB261" i="1" s="1"/>
  <c r="AL262" i="1"/>
  <c r="AM262" i="1" s="1"/>
  <c r="AU261" i="1"/>
  <c r="C274" i="1"/>
  <c r="AJ273" i="1"/>
  <c r="AI273" i="1"/>
  <c r="AW264" i="1"/>
  <c r="AG265" i="1"/>
  <c r="AN265" i="1" s="1"/>
  <c r="AO265" i="1" s="1"/>
  <c r="P265" i="1"/>
  <c r="R265" i="1" s="1"/>
  <c r="S265" i="1" s="1"/>
  <c r="AK263" i="1"/>
  <c r="AP263" i="1"/>
  <c r="AV265" i="1"/>
  <c r="AH264" i="1"/>
  <c r="AR263" i="1"/>
  <c r="AS263" i="1" s="1"/>
  <c r="Z263" i="1"/>
  <c r="AA263" i="1" s="1"/>
  <c r="AB263" i="1" s="1"/>
  <c r="AF263" i="1" s="1"/>
  <c r="D264" i="1"/>
  <c r="U264" i="1" s="1"/>
  <c r="V264" i="1" s="1"/>
  <c r="BA264" i="1" s="1"/>
  <c r="A267" i="1"/>
  <c r="W267" i="1" l="1"/>
  <c r="X267" i="1"/>
  <c r="T267" i="1"/>
  <c r="Y267" i="1" s="1"/>
  <c r="AQ262" i="1"/>
  <c r="AT262" i="1"/>
  <c r="AL263" i="1"/>
  <c r="AM263" i="1" s="1"/>
  <c r="C275" i="1"/>
  <c r="AJ274" i="1"/>
  <c r="AI274" i="1"/>
  <c r="AW265" i="1"/>
  <c r="AX264" i="1"/>
  <c r="AG266" i="1"/>
  <c r="AN266" i="1" s="1"/>
  <c r="AO266" i="1" s="1"/>
  <c r="P266" i="1"/>
  <c r="R266" i="1" s="1"/>
  <c r="AK264" i="1"/>
  <c r="AP264" i="1"/>
  <c r="AV266" i="1"/>
  <c r="AH265" i="1"/>
  <c r="AR264" i="1"/>
  <c r="AS264" i="1" s="1"/>
  <c r="Z264" i="1"/>
  <c r="AA264" i="1" s="1"/>
  <c r="AB264" i="1" s="1"/>
  <c r="AF264" i="1" s="1"/>
  <c r="D265" i="1"/>
  <c r="U265" i="1" s="1"/>
  <c r="V265" i="1" s="1"/>
  <c r="BA265" i="1" s="1"/>
  <c r="A268" i="1"/>
  <c r="W268" i="1" l="1"/>
  <c r="X268" i="1"/>
  <c r="T268" i="1"/>
  <c r="Y268" i="1" s="1"/>
  <c r="AQ263" i="1"/>
  <c r="AT263" i="1"/>
  <c r="AZ263" i="1" s="1"/>
  <c r="BB263" i="1" s="1"/>
  <c r="AL264" i="1"/>
  <c r="AM264" i="1" s="1"/>
  <c r="AZ262" i="1"/>
  <c r="BB262" i="1" s="1"/>
  <c r="AU262" i="1"/>
  <c r="C276" i="1"/>
  <c r="AJ275" i="1"/>
  <c r="AI275" i="1"/>
  <c r="AW266" i="1"/>
  <c r="AX265" i="1"/>
  <c r="AG267" i="1"/>
  <c r="AN267" i="1" s="1"/>
  <c r="AO267" i="1" s="1"/>
  <c r="P267" i="1"/>
  <c r="R267" i="1" s="1"/>
  <c r="AK265" i="1"/>
  <c r="AP265" i="1"/>
  <c r="AV267" i="1"/>
  <c r="AH266" i="1"/>
  <c r="AR265" i="1"/>
  <c r="AS265" i="1" s="1"/>
  <c r="Z265" i="1"/>
  <c r="AA265" i="1" s="1"/>
  <c r="AB265" i="1" s="1"/>
  <c r="AF265" i="1" s="1"/>
  <c r="D266" i="1"/>
  <c r="U266" i="1" s="1"/>
  <c r="V266" i="1" s="1"/>
  <c r="BA266" i="1" s="1"/>
  <c r="A269" i="1"/>
  <c r="X269" i="1" l="1"/>
  <c r="W269" i="1"/>
  <c r="T269" i="1"/>
  <c r="Y269" i="1" s="1"/>
  <c r="AU263" i="1"/>
  <c r="AT264" i="1"/>
  <c r="AQ264" i="1"/>
  <c r="AL265" i="1"/>
  <c r="AM265" i="1" s="1"/>
  <c r="C277" i="1"/>
  <c r="AI276" i="1"/>
  <c r="AJ276" i="1"/>
  <c r="AW267" i="1"/>
  <c r="AG268" i="1"/>
  <c r="AN268" i="1" s="1"/>
  <c r="AO268" i="1" s="1"/>
  <c r="P268" i="1"/>
  <c r="R268" i="1" s="1"/>
  <c r="AK266" i="1"/>
  <c r="AP266" i="1"/>
  <c r="AV268" i="1"/>
  <c r="AH267" i="1"/>
  <c r="AR266" i="1"/>
  <c r="AS266" i="1" s="1"/>
  <c r="Z266" i="1"/>
  <c r="D267" i="1"/>
  <c r="U267" i="1" s="1"/>
  <c r="V267" i="1" s="1"/>
  <c r="BA267" i="1" s="1"/>
  <c r="A270" i="1"/>
  <c r="W270" i="1" l="1"/>
  <c r="T270" i="1"/>
  <c r="X270" i="1"/>
  <c r="AT265" i="1"/>
  <c r="AQ265" i="1"/>
  <c r="AU265" i="1" s="1"/>
  <c r="AZ264" i="1"/>
  <c r="BB264" i="1" s="1"/>
  <c r="AU264" i="1"/>
  <c r="AL266" i="1"/>
  <c r="AM266" i="1" s="1"/>
  <c r="AW268" i="1"/>
  <c r="C278" i="1"/>
  <c r="AJ277" i="1"/>
  <c r="AI277" i="1"/>
  <c r="AG269" i="1"/>
  <c r="AN269" i="1" s="1"/>
  <c r="AO269" i="1" s="1"/>
  <c r="P269" i="1"/>
  <c r="R269" i="1" s="1"/>
  <c r="AK267" i="1"/>
  <c r="AP267" i="1"/>
  <c r="AV269" i="1"/>
  <c r="AH268" i="1"/>
  <c r="AR267" i="1"/>
  <c r="AS267" i="1" s="1"/>
  <c r="Z267" i="1"/>
  <c r="D268" i="1"/>
  <c r="U268" i="1" s="1"/>
  <c r="V268" i="1" s="1"/>
  <c r="BA268" i="1" s="1"/>
  <c r="A271" i="1"/>
  <c r="X271" i="1" l="1"/>
  <c r="W271" i="1"/>
  <c r="T271" i="1"/>
  <c r="Y271" i="1" s="1"/>
  <c r="Y270" i="1"/>
  <c r="AL267" i="1"/>
  <c r="AM267" i="1" s="1"/>
  <c r="AZ265" i="1"/>
  <c r="BB265" i="1" s="1"/>
  <c r="AI278" i="1"/>
  <c r="C279" i="1"/>
  <c r="AJ278" i="1"/>
  <c r="AW269" i="1"/>
  <c r="AG270" i="1"/>
  <c r="AN270" i="1" s="1"/>
  <c r="AO270" i="1" s="1"/>
  <c r="P270" i="1"/>
  <c r="R270" i="1" s="1"/>
  <c r="AK268" i="1"/>
  <c r="AP268" i="1"/>
  <c r="AV270" i="1"/>
  <c r="AH269" i="1"/>
  <c r="AR268" i="1"/>
  <c r="AS268" i="1" s="1"/>
  <c r="Z268" i="1"/>
  <c r="D269" i="1"/>
  <c r="U269" i="1" s="1"/>
  <c r="V269" i="1" s="1"/>
  <c r="BA269" i="1" s="1"/>
  <c r="A272" i="1"/>
  <c r="W272" i="1" l="1"/>
  <c r="X272" i="1"/>
  <c r="T272" i="1"/>
  <c r="Y272" i="1" s="1"/>
  <c r="AL268" i="1"/>
  <c r="AM268" i="1" s="1"/>
  <c r="AJ279" i="1"/>
  <c r="C280" i="1"/>
  <c r="AI279" i="1"/>
  <c r="AW270" i="1"/>
  <c r="AG271" i="1"/>
  <c r="AN271" i="1" s="1"/>
  <c r="AO271" i="1" s="1"/>
  <c r="P271" i="1"/>
  <c r="R271" i="1" s="1"/>
  <c r="AK269" i="1"/>
  <c r="AP269" i="1"/>
  <c r="AV271" i="1"/>
  <c r="AH270" i="1"/>
  <c r="AR269" i="1"/>
  <c r="AS269" i="1" s="1"/>
  <c r="Z269" i="1"/>
  <c r="D270" i="1"/>
  <c r="U270" i="1" s="1"/>
  <c r="V270" i="1" s="1"/>
  <c r="BA270" i="1" s="1"/>
  <c r="A273" i="1"/>
  <c r="X273" i="1" l="1"/>
  <c r="T273" i="1"/>
  <c r="Y273" i="1" s="1"/>
  <c r="W273" i="1"/>
  <c r="AL269" i="1"/>
  <c r="AM269" i="1" s="1"/>
  <c r="AJ280" i="1"/>
  <c r="AI280" i="1"/>
  <c r="C281" i="1"/>
  <c r="AW271" i="1"/>
  <c r="AG272" i="1"/>
  <c r="AN272" i="1" s="1"/>
  <c r="AO272" i="1" s="1"/>
  <c r="P272" i="1"/>
  <c r="R272" i="1" s="1"/>
  <c r="AK270" i="1"/>
  <c r="AP270" i="1"/>
  <c r="AV272" i="1"/>
  <c r="AH271" i="1"/>
  <c r="AR270" i="1"/>
  <c r="AS270" i="1" s="1"/>
  <c r="Z270" i="1"/>
  <c r="D271" i="1"/>
  <c r="U271" i="1" s="1"/>
  <c r="V271" i="1" s="1"/>
  <c r="BA271" i="1" s="1"/>
  <c r="A274" i="1"/>
  <c r="W274" i="1" l="1"/>
  <c r="X274" i="1"/>
  <c r="T274" i="1"/>
  <c r="Y274" i="1" s="1"/>
  <c r="AL270" i="1"/>
  <c r="AM270" i="1" s="1"/>
  <c r="C282" i="1"/>
  <c r="AJ281" i="1"/>
  <c r="AI281" i="1"/>
  <c r="AW272" i="1"/>
  <c r="AG273" i="1"/>
  <c r="AN273" i="1" s="1"/>
  <c r="AO273" i="1" s="1"/>
  <c r="P273" i="1"/>
  <c r="R273" i="1" s="1"/>
  <c r="AK271" i="1"/>
  <c r="AP271" i="1"/>
  <c r="AV273" i="1"/>
  <c r="AH272" i="1"/>
  <c r="AR271" i="1"/>
  <c r="AS271" i="1" s="1"/>
  <c r="Z271" i="1"/>
  <c r="D272" i="1"/>
  <c r="U272" i="1" s="1"/>
  <c r="V272" i="1" s="1"/>
  <c r="BA272" i="1" s="1"/>
  <c r="A275" i="1"/>
  <c r="W275" i="1" l="1"/>
  <c r="X275" i="1"/>
  <c r="T275" i="1"/>
  <c r="Y275" i="1" s="1"/>
  <c r="AL271" i="1"/>
  <c r="AM271" i="1" s="1"/>
  <c r="AW273" i="1"/>
  <c r="AI282" i="1"/>
  <c r="C283" i="1"/>
  <c r="AJ282" i="1"/>
  <c r="AG274" i="1"/>
  <c r="AN274" i="1" s="1"/>
  <c r="AO274" i="1" s="1"/>
  <c r="P274" i="1"/>
  <c r="R274" i="1" s="1"/>
  <c r="AK272" i="1"/>
  <c r="AP272" i="1"/>
  <c r="AV274" i="1"/>
  <c r="AH273" i="1"/>
  <c r="AR272" i="1"/>
  <c r="AS272" i="1" s="1"/>
  <c r="Z272" i="1"/>
  <c r="D273" i="1"/>
  <c r="U273" i="1" s="1"/>
  <c r="V273" i="1" s="1"/>
  <c r="BA273" i="1" s="1"/>
  <c r="A276" i="1"/>
  <c r="W276" i="1" l="1"/>
  <c r="X276" i="1"/>
  <c r="T276" i="1"/>
  <c r="Y276" i="1" s="1"/>
  <c r="AL272" i="1"/>
  <c r="AM272" i="1" s="1"/>
  <c r="AI283" i="1"/>
  <c r="AC283" i="1"/>
  <c r="AE283" i="1" s="1"/>
  <c r="AJ283" i="1"/>
  <c r="C284" i="1"/>
  <c r="AW274" i="1"/>
  <c r="AG275" i="1"/>
  <c r="AN275" i="1" s="1"/>
  <c r="AO275" i="1" s="1"/>
  <c r="P275" i="1"/>
  <c r="R275" i="1" s="1"/>
  <c r="AK273" i="1"/>
  <c r="AP273" i="1"/>
  <c r="AV275" i="1"/>
  <c r="AH274" i="1"/>
  <c r="AR273" i="1"/>
  <c r="AS273" i="1" s="1"/>
  <c r="Z273" i="1"/>
  <c r="D274" i="1"/>
  <c r="U274" i="1" s="1"/>
  <c r="V274" i="1" s="1"/>
  <c r="BA274" i="1" s="1"/>
  <c r="A277" i="1"/>
  <c r="X277" i="1" l="1"/>
  <c r="W277" i="1"/>
  <c r="T277" i="1"/>
  <c r="Y277" i="1" s="1"/>
  <c r="AL273" i="1"/>
  <c r="AM273" i="1" s="1"/>
  <c r="AI284" i="1"/>
  <c r="AJ284" i="1"/>
  <c r="AC284" i="1"/>
  <c r="AE284" i="1" s="1"/>
  <c r="C285" i="1"/>
  <c r="AW275" i="1"/>
  <c r="AG276" i="1"/>
  <c r="AN276" i="1" s="1"/>
  <c r="AO276" i="1" s="1"/>
  <c r="P276" i="1"/>
  <c r="R276" i="1" s="1"/>
  <c r="AK274" i="1"/>
  <c r="AP274" i="1"/>
  <c r="AV276" i="1"/>
  <c r="AH275" i="1"/>
  <c r="AR274" i="1"/>
  <c r="AS274" i="1" s="1"/>
  <c r="Z274" i="1"/>
  <c r="D275" i="1"/>
  <c r="U275" i="1" s="1"/>
  <c r="V275" i="1" s="1"/>
  <c r="BA275" i="1" s="1"/>
  <c r="A278" i="1"/>
  <c r="X278" i="1" l="1"/>
  <c r="T278" i="1"/>
  <c r="Y278" i="1" s="1"/>
  <c r="W278" i="1"/>
  <c r="AL274" i="1"/>
  <c r="AM274" i="1" s="1"/>
  <c r="C286" i="1"/>
  <c r="AJ285" i="1"/>
  <c r="AC285" i="1"/>
  <c r="AE285" i="1" s="1"/>
  <c r="AI285" i="1"/>
  <c r="AW276" i="1"/>
  <c r="AG277" i="1"/>
  <c r="AN277" i="1" s="1"/>
  <c r="AO277" i="1" s="1"/>
  <c r="P277" i="1"/>
  <c r="R277" i="1" s="1"/>
  <c r="AK275" i="1"/>
  <c r="AP275" i="1"/>
  <c r="AV277" i="1"/>
  <c r="AH276" i="1"/>
  <c r="AR275" i="1"/>
  <c r="AS275" i="1" s="1"/>
  <c r="Z275" i="1"/>
  <c r="D276" i="1"/>
  <c r="U276" i="1" s="1"/>
  <c r="V276" i="1" s="1"/>
  <c r="BA276" i="1" s="1"/>
  <c r="A279" i="1"/>
  <c r="X279" i="1" l="1"/>
  <c r="T279" i="1"/>
  <c r="Y279" i="1" s="1"/>
  <c r="W279" i="1"/>
  <c r="AL275" i="1"/>
  <c r="AM275" i="1" s="1"/>
  <c r="AW277" i="1"/>
  <c r="AI286" i="1"/>
  <c r="AC286" i="1"/>
  <c r="AE286" i="1" s="1"/>
  <c r="C287" i="1"/>
  <c r="AJ286" i="1"/>
  <c r="AG278" i="1"/>
  <c r="AN278" i="1" s="1"/>
  <c r="AO278" i="1" s="1"/>
  <c r="P278" i="1"/>
  <c r="R278" i="1" s="1"/>
  <c r="AK276" i="1"/>
  <c r="AP276" i="1"/>
  <c r="AV278" i="1"/>
  <c r="AH277" i="1"/>
  <c r="AR276" i="1"/>
  <c r="AS276" i="1" s="1"/>
  <c r="Z276" i="1"/>
  <c r="D277" i="1"/>
  <c r="U277" i="1" s="1"/>
  <c r="V277" i="1" s="1"/>
  <c r="BA277" i="1" s="1"/>
  <c r="A280" i="1"/>
  <c r="T280" i="1" l="1"/>
  <c r="W280" i="1"/>
  <c r="X280" i="1"/>
  <c r="AL276" i="1"/>
  <c r="AM276" i="1" s="1"/>
  <c r="AJ287" i="1"/>
  <c r="AI287" i="1"/>
  <c r="C288" i="1"/>
  <c r="AC287" i="1"/>
  <c r="AE287" i="1" s="1"/>
  <c r="AW278" i="1"/>
  <c r="AG279" i="1"/>
  <c r="AN279" i="1" s="1"/>
  <c r="AO279" i="1" s="1"/>
  <c r="P279" i="1"/>
  <c r="R279" i="1" s="1"/>
  <c r="AK277" i="1"/>
  <c r="AP277" i="1"/>
  <c r="AV279" i="1"/>
  <c r="AH278" i="1"/>
  <c r="AR277" i="1"/>
  <c r="AS277" i="1" s="1"/>
  <c r="Z277" i="1"/>
  <c r="D278" i="1"/>
  <c r="U278" i="1" s="1"/>
  <c r="V278" i="1" s="1"/>
  <c r="BA278" i="1" s="1"/>
  <c r="A281" i="1"/>
  <c r="W281" i="1" l="1"/>
  <c r="T281" i="1"/>
  <c r="X281" i="1"/>
  <c r="Y280" i="1"/>
  <c r="AL277" i="1"/>
  <c r="AM277" i="1" s="1"/>
  <c r="AJ288" i="1"/>
  <c r="AI288" i="1"/>
  <c r="C289" i="1"/>
  <c r="AW279" i="1"/>
  <c r="AG280" i="1"/>
  <c r="AN280" i="1" s="1"/>
  <c r="AO280" i="1" s="1"/>
  <c r="P280" i="1"/>
  <c r="R280" i="1" s="1"/>
  <c r="AK278" i="1"/>
  <c r="AP278" i="1"/>
  <c r="AV280" i="1"/>
  <c r="AH279" i="1"/>
  <c r="AR278" i="1"/>
  <c r="AS278" i="1" s="1"/>
  <c r="Z278" i="1"/>
  <c r="D279" i="1"/>
  <c r="U279" i="1" s="1"/>
  <c r="V279" i="1" s="1"/>
  <c r="BA279" i="1" s="1"/>
  <c r="A282" i="1"/>
  <c r="W282" i="1" l="1"/>
  <c r="T282" i="1"/>
  <c r="X282" i="1"/>
  <c r="Y281" i="1"/>
  <c r="AL278" i="1"/>
  <c r="AM278" i="1" s="1"/>
  <c r="AW280" i="1"/>
  <c r="AI289" i="1"/>
  <c r="AJ289" i="1"/>
  <c r="C290" i="1"/>
  <c r="AG281" i="1"/>
  <c r="AN281" i="1" s="1"/>
  <c r="AO281" i="1" s="1"/>
  <c r="P281" i="1"/>
  <c r="R281" i="1" s="1"/>
  <c r="AK279" i="1"/>
  <c r="AP279" i="1"/>
  <c r="AV281" i="1"/>
  <c r="AH280" i="1"/>
  <c r="AR279" i="1"/>
  <c r="AS279" i="1" s="1"/>
  <c r="Z279" i="1"/>
  <c r="D280" i="1"/>
  <c r="U280" i="1" s="1"/>
  <c r="V280" i="1" s="1"/>
  <c r="BA280" i="1" s="1"/>
  <c r="A283" i="1"/>
  <c r="Y282" i="1" l="1"/>
  <c r="W283" i="1"/>
  <c r="X283" i="1"/>
  <c r="T283" i="1"/>
  <c r="AL279" i="1"/>
  <c r="AM279" i="1" s="1"/>
  <c r="AW281" i="1"/>
  <c r="AI290" i="1"/>
  <c r="C291" i="1"/>
  <c r="AJ290" i="1"/>
  <c r="AG282" i="1"/>
  <c r="AN282" i="1" s="1"/>
  <c r="AO282" i="1" s="1"/>
  <c r="P282" i="1"/>
  <c r="R282" i="1" s="1"/>
  <c r="AK280" i="1"/>
  <c r="AP280" i="1"/>
  <c r="AV282" i="1"/>
  <c r="AH281" i="1"/>
  <c r="AR280" i="1"/>
  <c r="AS280" i="1" s="1"/>
  <c r="Z280" i="1"/>
  <c r="D281" i="1"/>
  <c r="U281" i="1" s="1"/>
  <c r="V281" i="1" s="1"/>
  <c r="BA281" i="1" s="1"/>
  <c r="A284" i="1"/>
  <c r="Y283" i="1" l="1"/>
  <c r="W284" i="1"/>
  <c r="X284" i="1"/>
  <c r="T284" i="1"/>
  <c r="Y284" i="1" s="1"/>
  <c r="AL280" i="1"/>
  <c r="AM280" i="1" s="1"/>
  <c r="AW282" i="1"/>
  <c r="AJ291" i="1"/>
  <c r="C292" i="1"/>
  <c r="AI291" i="1"/>
  <c r="AG283" i="1"/>
  <c r="AN283" i="1" s="1"/>
  <c r="AO283" i="1" s="1"/>
  <c r="P283" i="1"/>
  <c r="R283" i="1" s="1"/>
  <c r="S283" i="1" s="1"/>
  <c r="AK281" i="1"/>
  <c r="AP281" i="1"/>
  <c r="AV283" i="1"/>
  <c r="AH282" i="1"/>
  <c r="AR281" i="1"/>
  <c r="AS281" i="1" s="1"/>
  <c r="Z281" i="1"/>
  <c r="D282" i="1"/>
  <c r="U282" i="1" s="1"/>
  <c r="V282" i="1" s="1"/>
  <c r="BA282" i="1" s="1"/>
  <c r="A285" i="1"/>
  <c r="X285" i="1" l="1"/>
  <c r="W285" i="1"/>
  <c r="T285" i="1"/>
  <c r="Y285" i="1" s="1"/>
  <c r="AL281" i="1"/>
  <c r="AM281" i="1" s="1"/>
  <c r="AW283" i="1"/>
  <c r="AI292" i="1"/>
  <c r="AJ292" i="1"/>
  <c r="C293" i="1"/>
  <c r="AG284" i="1"/>
  <c r="AN284" i="1" s="1"/>
  <c r="AO284" i="1" s="1"/>
  <c r="P284" i="1"/>
  <c r="R284" i="1" s="1"/>
  <c r="S284" i="1" s="1"/>
  <c r="AK282" i="1"/>
  <c r="AP282" i="1"/>
  <c r="AV284" i="1"/>
  <c r="AH283" i="1"/>
  <c r="AX283" i="1" s="1"/>
  <c r="AR282" i="1"/>
  <c r="AS282" i="1" s="1"/>
  <c r="Z282" i="1"/>
  <c r="D283" i="1"/>
  <c r="U283" i="1" s="1"/>
  <c r="V283" i="1" s="1"/>
  <c r="BA283" i="1" s="1"/>
  <c r="A286" i="1"/>
  <c r="W286" i="1" l="1"/>
  <c r="X286" i="1"/>
  <c r="T286" i="1"/>
  <c r="Y286" i="1" s="1"/>
  <c r="AL282" i="1"/>
  <c r="AM282" i="1" s="1"/>
  <c r="AW284" i="1"/>
  <c r="C294" i="1"/>
  <c r="AJ293" i="1"/>
  <c r="AI293" i="1"/>
  <c r="AG285" i="1"/>
  <c r="AN285" i="1" s="1"/>
  <c r="AO285" i="1" s="1"/>
  <c r="P285" i="1"/>
  <c r="R285" i="1" s="1"/>
  <c r="S285" i="1" s="1"/>
  <c r="AK283" i="1"/>
  <c r="AP283" i="1"/>
  <c r="AV285" i="1"/>
  <c r="AH284" i="1"/>
  <c r="AR283" i="1"/>
  <c r="AS283" i="1" s="1"/>
  <c r="Z283" i="1"/>
  <c r="AA283" i="1" s="1"/>
  <c r="AB283" i="1" s="1"/>
  <c r="AF283" i="1" s="1"/>
  <c r="D284" i="1"/>
  <c r="U284" i="1" s="1"/>
  <c r="V284" i="1" s="1"/>
  <c r="BA284" i="1" s="1"/>
  <c r="A287" i="1"/>
  <c r="AX284" i="1" l="1"/>
  <c r="X287" i="1"/>
  <c r="W287" i="1"/>
  <c r="T287" i="1"/>
  <c r="Y287" i="1" s="1"/>
  <c r="AL283" i="1"/>
  <c r="AM283" i="1" s="1"/>
  <c r="AW285" i="1"/>
  <c r="AJ294" i="1"/>
  <c r="AI294" i="1"/>
  <c r="C295" i="1"/>
  <c r="AG286" i="1"/>
  <c r="AN286" i="1" s="1"/>
  <c r="AO286" i="1" s="1"/>
  <c r="P286" i="1"/>
  <c r="R286" i="1" s="1"/>
  <c r="S286" i="1" s="1"/>
  <c r="AK284" i="1"/>
  <c r="AP284" i="1"/>
  <c r="AV286" i="1"/>
  <c r="AH285" i="1"/>
  <c r="AR284" i="1"/>
  <c r="AS284" i="1" s="1"/>
  <c r="Z284" i="1"/>
  <c r="AA284" i="1" s="1"/>
  <c r="AB284" i="1" s="1"/>
  <c r="AF284" i="1" s="1"/>
  <c r="D285" i="1"/>
  <c r="U285" i="1" s="1"/>
  <c r="V285" i="1" s="1"/>
  <c r="BA285" i="1" s="1"/>
  <c r="A288" i="1"/>
  <c r="W288" i="1" l="1"/>
  <c r="X288" i="1"/>
  <c r="T288" i="1"/>
  <c r="Y288" i="1" s="1"/>
  <c r="AQ283" i="1"/>
  <c r="AT283" i="1"/>
  <c r="AL284" i="1"/>
  <c r="AM284" i="1" s="1"/>
  <c r="AX285" i="1"/>
  <c r="C296" i="1"/>
  <c r="AJ295" i="1"/>
  <c r="AI295" i="1"/>
  <c r="AW286" i="1"/>
  <c r="AG287" i="1"/>
  <c r="AN287" i="1" s="1"/>
  <c r="AO287" i="1" s="1"/>
  <c r="P287" i="1"/>
  <c r="R287" i="1" s="1"/>
  <c r="S287" i="1" s="1"/>
  <c r="AK285" i="1"/>
  <c r="AP285" i="1"/>
  <c r="AV287" i="1"/>
  <c r="AH286" i="1"/>
  <c r="AR285" i="1"/>
  <c r="AS285" i="1" s="1"/>
  <c r="Z285" i="1"/>
  <c r="AA285" i="1" s="1"/>
  <c r="AB285" i="1" s="1"/>
  <c r="AF285" i="1" s="1"/>
  <c r="D286" i="1"/>
  <c r="U286" i="1" s="1"/>
  <c r="V286" i="1" s="1"/>
  <c r="BA286" i="1" s="1"/>
  <c r="A289" i="1"/>
  <c r="AZ283" i="1" l="1"/>
  <c r="BB283" i="1" s="1"/>
  <c r="AU283" i="1"/>
  <c r="X289" i="1"/>
  <c r="W289" i="1"/>
  <c r="T289" i="1"/>
  <c r="Y289" i="1" s="1"/>
  <c r="AT284" i="1"/>
  <c r="AQ284" i="1"/>
  <c r="AZ284" i="1" s="1"/>
  <c r="BB284" i="1" s="1"/>
  <c r="AL285" i="1"/>
  <c r="AM285" i="1" s="1"/>
  <c r="AX286" i="1"/>
  <c r="AI296" i="1"/>
  <c r="C297" i="1"/>
  <c r="AJ296" i="1"/>
  <c r="AW287" i="1"/>
  <c r="AG288" i="1"/>
  <c r="AN288" i="1" s="1"/>
  <c r="AO288" i="1" s="1"/>
  <c r="P288" i="1"/>
  <c r="R288" i="1" s="1"/>
  <c r="AK286" i="1"/>
  <c r="AP286" i="1"/>
  <c r="AV288" i="1"/>
  <c r="AH287" i="1"/>
  <c r="AR286" i="1"/>
  <c r="AS286" i="1" s="1"/>
  <c r="Z286" i="1"/>
  <c r="AA286" i="1" s="1"/>
  <c r="AB286" i="1" s="1"/>
  <c r="AF286" i="1" s="1"/>
  <c r="D287" i="1"/>
  <c r="U287" i="1" s="1"/>
  <c r="V287" i="1" s="1"/>
  <c r="BA287" i="1" s="1"/>
  <c r="A290" i="1"/>
  <c r="W290" i="1" l="1"/>
  <c r="X290" i="1"/>
  <c r="T290" i="1"/>
  <c r="Y290" i="1" s="1"/>
  <c r="AQ285" i="1"/>
  <c r="AT285" i="1"/>
  <c r="AL286" i="1"/>
  <c r="AM286" i="1" s="1"/>
  <c r="AU284" i="1"/>
  <c r="C298" i="1"/>
  <c r="AI297" i="1"/>
  <c r="AJ297" i="1"/>
  <c r="AW288" i="1"/>
  <c r="AX287" i="1"/>
  <c r="AG289" i="1"/>
  <c r="AN289" i="1" s="1"/>
  <c r="AO289" i="1" s="1"/>
  <c r="P289" i="1"/>
  <c r="R289" i="1" s="1"/>
  <c r="AK287" i="1"/>
  <c r="AP287" i="1"/>
  <c r="AV289" i="1"/>
  <c r="AH288" i="1"/>
  <c r="AR287" i="1"/>
  <c r="AS287" i="1" s="1"/>
  <c r="Z287" i="1"/>
  <c r="AA287" i="1" s="1"/>
  <c r="AB287" i="1" s="1"/>
  <c r="AF287" i="1" s="1"/>
  <c r="D288" i="1"/>
  <c r="U288" i="1" s="1"/>
  <c r="V288" i="1" s="1"/>
  <c r="BA288" i="1" s="1"/>
  <c r="A291" i="1"/>
  <c r="W291" i="1" l="1"/>
  <c r="X291" i="1"/>
  <c r="T291" i="1"/>
  <c r="Y291" i="1" s="1"/>
  <c r="AZ285" i="1"/>
  <c r="BB285" i="1" s="1"/>
  <c r="AQ286" i="1"/>
  <c r="AT286" i="1"/>
  <c r="AZ286" i="1" s="1"/>
  <c r="BB286" i="1" s="1"/>
  <c r="AL287" i="1"/>
  <c r="AM287" i="1" s="1"/>
  <c r="AU285" i="1"/>
  <c r="AJ298" i="1"/>
  <c r="C299" i="1"/>
  <c r="AI298" i="1"/>
  <c r="AW289" i="1"/>
  <c r="AG290" i="1"/>
  <c r="AN290" i="1" s="1"/>
  <c r="AO290" i="1" s="1"/>
  <c r="P290" i="1"/>
  <c r="R290" i="1" s="1"/>
  <c r="AK288" i="1"/>
  <c r="AP288" i="1"/>
  <c r="AV290" i="1"/>
  <c r="AH289" i="1"/>
  <c r="AR288" i="1"/>
  <c r="AS288" i="1" s="1"/>
  <c r="Z288" i="1"/>
  <c r="D289" i="1"/>
  <c r="U289" i="1" s="1"/>
  <c r="V289" i="1" s="1"/>
  <c r="BA289" i="1" s="1"/>
  <c r="A292" i="1"/>
  <c r="AU286" i="1" l="1"/>
  <c r="W292" i="1"/>
  <c r="X292" i="1"/>
  <c r="T292" i="1"/>
  <c r="Y292" i="1" s="1"/>
  <c r="AQ287" i="1"/>
  <c r="AT287" i="1"/>
  <c r="AL288" i="1"/>
  <c r="AM288" i="1" s="1"/>
  <c r="AW290" i="1"/>
  <c r="C300" i="1"/>
  <c r="AJ299" i="1"/>
  <c r="AI299" i="1"/>
  <c r="AG291" i="1"/>
  <c r="AN291" i="1" s="1"/>
  <c r="AO291" i="1" s="1"/>
  <c r="P291" i="1"/>
  <c r="R291" i="1" s="1"/>
  <c r="AK289" i="1"/>
  <c r="AP289" i="1"/>
  <c r="AV291" i="1"/>
  <c r="AH290" i="1"/>
  <c r="AR289" i="1"/>
  <c r="AS289" i="1" s="1"/>
  <c r="Z289" i="1"/>
  <c r="D290" i="1"/>
  <c r="U290" i="1" s="1"/>
  <c r="V290" i="1" s="1"/>
  <c r="BA290" i="1" s="1"/>
  <c r="A293" i="1"/>
  <c r="AZ287" i="1" l="1"/>
  <c r="BB287" i="1" s="1"/>
  <c r="X293" i="1"/>
  <c r="W293" i="1"/>
  <c r="T293" i="1"/>
  <c r="Y293" i="1" s="1"/>
  <c r="AL289" i="1"/>
  <c r="AM289" i="1" s="1"/>
  <c r="AU287" i="1"/>
  <c r="AW291" i="1"/>
  <c r="AI300" i="1"/>
  <c r="AJ300" i="1"/>
  <c r="C301" i="1"/>
  <c r="AG292" i="1"/>
  <c r="AN292" i="1" s="1"/>
  <c r="AO292" i="1" s="1"/>
  <c r="P292" i="1"/>
  <c r="R292" i="1" s="1"/>
  <c r="AK290" i="1"/>
  <c r="AP290" i="1"/>
  <c r="AV292" i="1"/>
  <c r="AH291" i="1"/>
  <c r="AR290" i="1"/>
  <c r="AS290" i="1" s="1"/>
  <c r="Z290" i="1"/>
  <c r="D291" i="1"/>
  <c r="U291" i="1" s="1"/>
  <c r="V291" i="1" s="1"/>
  <c r="BA291" i="1" s="1"/>
  <c r="A294" i="1"/>
  <c r="T294" i="1" l="1"/>
  <c r="W294" i="1"/>
  <c r="X294" i="1"/>
  <c r="AL290" i="1"/>
  <c r="AM290" i="1" s="1"/>
  <c r="AW292" i="1"/>
  <c r="C302" i="1"/>
  <c r="AI301" i="1"/>
  <c r="AJ301" i="1"/>
  <c r="AG293" i="1"/>
  <c r="AN293" i="1" s="1"/>
  <c r="AO293" i="1" s="1"/>
  <c r="P293" i="1"/>
  <c r="R293" i="1" s="1"/>
  <c r="AK291" i="1"/>
  <c r="AP291" i="1"/>
  <c r="AV293" i="1"/>
  <c r="AH292" i="1"/>
  <c r="AR291" i="1"/>
  <c r="AS291" i="1" s="1"/>
  <c r="Z291" i="1"/>
  <c r="D292" i="1"/>
  <c r="U292" i="1" s="1"/>
  <c r="V292" i="1" s="1"/>
  <c r="BA292" i="1" s="1"/>
  <c r="A295" i="1"/>
  <c r="X295" i="1" l="1"/>
  <c r="W295" i="1"/>
  <c r="T295" i="1"/>
  <c r="Y295" i="1" s="1"/>
  <c r="Y294" i="1"/>
  <c r="AL291" i="1"/>
  <c r="AM291" i="1" s="1"/>
  <c r="AW293" i="1"/>
  <c r="AI302" i="1"/>
  <c r="AJ302" i="1"/>
  <c r="C303" i="1"/>
  <c r="AG294" i="1"/>
  <c r="AN294" i="1" s="1"/>
  <c r="AO294" i="1" s="1"/>
  <c r="P294" i="1"/>
  <c r="R294" i="1" s="1"/>
  <c r="AK292" i="1"/>
  <c r="AP292" i="1"/>
  <c r="AV294" i="1"/>
  <c r="AH293" i="1"/>
  <c r="AR292" i="1"/>
  <c r="AS292" i="1" s="1"/>
  <c r="Z292" i="1"/>
  <c r="D293" i="1"/>
  <c r="U293" i="1" s="1"/>
  <c r="V293" i="1" s="1"/>
  <c r="BA293" i="1" s="1"/>
  <c r="A296" i="1"/>
  <c r="X296" i="1" l="1"/>
  <c r="W296" i="1"/>
  <c r="T296" i="1"/>
  <c r="Y296" i="1" s="1"/>
  <c r="AL292" i="1"/>
  <c r="AM292" i="1" s="1"/>
  <c r="AW294" i="1"/>
  <c r="AI303" i="1"/>
  <c r="C304" i="1"/>
  <c r="AJ303" i="1"/>
  <c r="AG295" i="1"/>
  <c r="AN295" i="1" s="1"/>
  <c r="AO295" i="1" s="1"/>
  <c r="P295" i="1"/>
  <c r="R295" i="1" s="1"/>
  <c r="AK293" i="1"/>
  <c r="AP293" i="1"/>
  <c r="AV295" i="1"/>
  <c r="AH294" i="1"/>
  <c r="AR293" i="1"/>
  <c r="AS293" i="1" s="1"/>
  <c r="Z293" i="1"/>
  <c r="D294" i="1"/>
  <c r="U294" i="1" s="1"/>
  <c r="V294" i="1" s="1"/>
  <c r="BA294" i="1" s="1"/>
  <c r="A297" i="1"/>
  <c r="W297" i="1" l="1"/>
  <c r="X297" i="1"/>
  <c r="T297" i="1"/>
  <c r="Y297" i="1" s="1"/>
  <c r="AL293" i="1"/>
  <c r="AM293" i="1" s="1"/>
  <c r="AW295" i="1"/>
  <c r="AI304" i="1"/>
  <c r="C305" i="1"/>
  <c r="AC304" i="1"/>
  <c r="AE304" i="1" s="1"/>
  <c r="AJ304" i="1"/>
  <c r="AG296" i="1"/>
  <c r="AN296" i="1" s="1"/>
  <c r="AO296" i="1" s="1"/>
  <c r="P296" i="1"/>
  <c r="R296" i="1" s="1"/>
  <c r="AK294" i="1"/>
  <c r="AP294" i="1"/>
  <c r="AV296" i="1"/>
  <c r="AH295" i="1"/>
  <c r="AR294" i="1"/>
  <c r="AS294" i="1" s="1"/>
  <c r="Z294" i="1"/>
  <c r="D295" i="1"/>
  <c r="U295" i="1" s="1"/>
  <c r="V295" i="1" s="1"/>
  <c r="BA295" i="1" s="1"/>
  <c r="A298" i="1"/>
  <c r="W298" i="1" l="1"/>
  <c r="T298" i="1"/>
  <c r="X298" i="1"/>
  <c r="AL294" i="1"/>
  <c r="AM294" i="1" s="1"/>
  <c r="AJ305" i="1"/>
  <c r="AI305" i="1"/>
  <c r="C306" i="1"/>
  <c r="AC305" i="1"/>
  <c r="AE305" i="1" s="1"/>
  <c r="AW296" i="1"/>
  <c r="AG297" i="1"/>
  <c r="AN297" i="1" s="1"/>
  <c r="AO297" i="1" s="1"/>
  <c r="P297" i="1"/>
  <c r="R297" i="1" s="1"/>
  <c r="AK295" i="1"/>
  <c r="AP295" i="1"/>
  <c r="AV297" i="1"/>
  <c r="AH296" i="1"/>
  <c r="AR295" i="1"/>
  <c r="AS295" i="1" s="1"/>
  <c r="Z295" i="1"/>
  <c r="D296" i="1"/>
  <c r="U296" i="1" s="1"/>
  <c r="V296" i="1" s="1"/>
  <c r="BA296" i="1" s="1"/>
  <c r="A299" i="1"/>
  <c r="W299" i="1" l="1"/>
  <c r="X299" i="1"/>
  <c r="T299" i="1"/>
  <c r="Y299" i="1" s="1"/>
  <c r="Y298" i="1"/>
  <c r="AL295" i="1"/>
  <c r="AM295" i="1" s="1"/>
  <c r="AJ306" i="1"/>
  <c r="AI306" i="1"/>
  <c r="C307" i="1"/>
  <c r="AC306" i="1"/>
  <c r="AE306" i="1" s="1"/>
  <c r="AW297" i="1"/>
  <c r="AG298" i="1"/>
  <c r="AN298" i="1" s="1"/>
  <c r="AO298" i="1" s="1"/>
  <c r="P298" i="1"/>
  <c r="R298" i="1" s="1"/>
  <c r="AK296" i="1"/>
  <c r="AP296" i="1"/>
  <c r="AV298" i="1"/>
  <c r="AH297" i="1"/>
  <c r="AR296" i="1"/>
  <c r="AS296" i="1" s="1"/>
  <c r="Z296" i="1"/>
  <c r="D297" i="1"/>
  <c r="U297" i="1" s="1"/>
  <c r="V297" i="1" s="1"/>
  <c r="BA297" i="1" s="1"/>
  <c r="A300" i="1"/>
  <c r="W300" i="1" l="1"/>
  <c r="T300" i="1"/>
  <c r="X300" i="1"/>
  <c r="AL296" i="1"/>
  <c r="AM296" i="1" s="1"/>
  <c r="C308" i="1"/>
  <c r="AJ307" i="1"/>
  <c r="AC307" i="1"/>
  <c r="AE307" i="1" s="1"/>
  <c r="AI307" i="1"/>
  <c r="AW298" i="1"/>
  <c r="AG299" i="1"/>
  <c r="AN299" i="1" s="1"/>
  <c r="AO299" i="1" s="1"/>
  <c r="P299" i="1"/>
  <c r="R299" i="1" s="1"/>
  <c r="AK297" i="1"/>
  <c r="AP297" i="1"/>
  <c r="AV299" i="1"/>
  <c r="AH298" i="1"/>
  <c r="AR297" i="1"/>
  <c r="AS297" i="1" s="1"/>
  <c r="Z297" i="1"/>
  <c r="D298" i="1"/>
  <c r="U298" i="1" s="1"/>
  <c r="V298" i="1" s="1"/>
  <c r="BA298" i="1" s="1"/>
  <c r="A301" i="1"/>
  <c r="Y300" i="1" l="1"/>
  <c r="X301" i="1"/>
  <c r="W301" i="1"/>
  <c r="T301" i="1"/>
  <c r="Y301" i="1" s="1"/>
  <c r="AL297" i="1"/>
  <c r="AM297" i="1" s="1"/>
  <c r="AW299" i="1"/>
  <c r="C309" i="1"/>
  <c r="AJ308" i="1"/>
  <c r="AC308" i="1"/>
  <c r="AE308" i="1" s="1"/>
  <c r="AI308" i="1"/>
  <c r="AG300" i="1"/>
  <c r="AN300" i="1" s="1"/>
  <c r="AO300" i="1" s="1"/>
  <c r="P300" i="1"/>
  <c r="R300" i="1" s="1"/>
  <c r="AK298" i="1"/>
  <c r="AP298" i="1"/>
  <c r="AV300" i="1"/>
  <c r="AH299" i="1"/>
  <c r="AR298" i="1"/>
  <c r="AS298" i="1" s="1"/>
  <c r="Z298" i="1"/>
  <c r="D299" i="1"/>
  <c r="U299" i="1" s="1"/>
  <c r="V299" i="1" s="1"/>
  <c r="BA299" i="1" s="1"/>
  <c r="A302" i="1"/>
  <c r="W302" i="1" l="1"/>
  <c r="X302" i="1"/>
  <c r="T302" i="1"/>
  <c r="Y302" i="1" s="1"/>
  <c r="AL298" i="1"/>
  <c r="AM298" i="1" s="1"/>
  <c r="C310" i="1"/>
  <c r="AI309" i="1"/>
  <c r="AJ309" i="1"/>
  <c r="AW300" i="1"/>
  <c r="AG301" i="1"/>
  <c r="AN301" i="1" s="1"/>
  <c r="AO301" i="1" s="1"/>
  <c r="P301" i="1"/>
  <c r="R301" i="1" s="1"/>
  <c r="AK299" i="1"/>
  <c r="AP299" i="1"/>
  <c r="AV301" i="1"/>
  <c r="AH300" i="1"/>
  <c r="AR299" i="1"/>
  <c r="AS299" i="1" s="1"/>
  <c r="Z299" i="1"/>
  <c r="D300" i="1"/>
  <c r="U300" i="1" s="1"/>
  <c r="V300" i="1" s="1"/>
  <c r="BA300" i="1" s="1"/>
  <c r="A303" i="1"/>
  <c r="X303" i="1" l="1"/>
  <c r="W303" i="1"/>
  <c r="T303" i="1"/>
  <c r="Y303" i="1" s="1"/>
  <c r="AL299" i="1"/>
  <c r="AM299" i="1" s="1"/>
  <c r="AW301" i="1"/>
  <c r="C311" i="1"/>
  <c r="AI310" i="1"/>
  <c r="AJ310" i="1"/>
  <c r="AG302" i="1"/>
  <c r="AN302" i="1" s="1"/>
  <c r="AO302" i="1" s="1"/>
  <c r="P302" i="1"/>
  <c r="R302" i="1" s="1"/>
  <c r="AK300" i="1"/>
  <c r="AP300" i="1"/>
  <c r="AV302" i="1"/>
  <c r="AH301" i="1"/>
  <c r="AR300" i="1"/>
  <c r="AS300" i="1" s="1"/>
  <c r="Z300" i="1"/>
  <c r="D301" i="1"/>
  <c r="U301" i="1" s="1"/>
  <c r="V301" i="1" s="1"/>
  <c r="BA301" i="1" s="1"/>
  <c r="A304" i="1"/>
  <c r="W304" i="1" l="1"/>
  <c r="X304" i="1"/>
  <c r="T304" i="1"/>
  <c r="Y304" i="1" s="1"/>
  <c r="AL300" i="1"/>
  <c r="AM300" i="1" s="1"/>
  <c r="AW302" i="1"/>
  <c r="AJ311" i="1"/>
  <c r="AI311" i="1"/>
  <c r="C312" i="1"/>
  <c r="AG303" i="1"/>
  <c r="AN303" i="1" s="1"/>
  <c r="AO303" i="1" s="1"/>
  <c r="P303" i="1"/>
  <c r="R303" i="1" s="1"/>
  <c r="AK301" i="1"/>
  <c r="AP301" i="1"/>
  <c r="AV303" i="1"/>
  <c r="AH302" i="1"/>
  <c r="AR301" i="1"/>
  <c r="AS301" i="1" s="1"/>
  <c r="Z301" i="1"/>
  <c r="D302" i="1"/>
  <c r="U302" i="1" s="1"/>
  <c r="V302" i="1" s="1"/>
  <c r="BA302" i="1" s="1"/>
  <c r="A305" i="1"/>
  <c r="T305" i="1" l="1"/>
  <c r="X305" i="1"/>
  <c r="W305" i="1"/>
  <c r="AL301" i="1"/>
  <c r="AM301" i="1" s="1"/>
  <c r="AW303" i="1"/>
  <c r="AI312" i="1"/>
  <c r="AJ312" i="1"/>
  <c r="C313" i="1"/>
  <c r="AG304" i="1"/>
  <c r="AN304" i="1" s="1"/>
  <c r="AO304" i="1" s="1"/>
  <c r="P304" i="1"/>
  <c r="R304" i="1" s="1"/>
  <c r="S304" i="1" s="1"/>
  <c r="AK302" i="1"/>
  <c r="AP302" i="1"/>
  <c r="AV304" i="1"/>
  <c r="AH303" i="1"/>
  <c r="AR302" i="1"/>
  <c r="AS302" i="1" s="1"/>
  <c r="Z302" i="1"/>
  <c r="D303" i="1"/>
  <c r="U303" i="1" s="1"/>
  <c r="V303" i="1" s="1"/>
  <c r="BA303" i="1" s="1"/>
  <c r="A306" i="1"/>
  <c r="Y305" i="1" l="1"/>
  <c r="W306" i="1"/>
  <c r="X306" i="1"/>
  <c r="T306" i="1"/>
  <c r="Y306" i="1" s="1"/>
  <c r="AL302" i="1"/>
  <c r="AM302" i="1" s="1"/>
  <c r="AW304" i="1"/>
  <c r="C314" i="1"/>
  <c r="AJ313" i="1"/>
  <c r="AI313" i="1"/>
  <c r="AG305" i="1"/>
  <c r="AN305" i="1" s="1"/>
  <c r="AO305" i="1" s="1"/>
  <c r="P305" i="1"/>
  <c r="R305" i="1" s="1"/>
  <c r="S305" i="1" s="1"/>
  <c r="AK303" i="1"/>
  <c r="AP303" i="1"/>
  <c r="AV305" i="1"/>
  <c r="AH304" i="1"/>
  <c r="AR303" i="1"/>
  <c r="AS303" i="1" s="1"/>
  <c r="Z303" i="1"/>
  <c r="D304" i="1"/>
  <c r="U304" i="1" s="1"/>
  <c r="V304" i="1" s="1"/>
  <c r="BA304" i="1" s="1"/>
  <c r="A307" i="1"/>
  <c r="AX304" i="1" l="1"/>
  <c r="W307" i="1"/>
  <c r="X307" i="1"/>
  <c r="T307" i="1"/>
  <c r="Y307" i="1" s="1"/>
  <c r="AL303" i="1"/>
  <c r="AM303" i="1" s="1"/>
  <c r="AW305" i="1"/>
  <c r="AI314" i="1"/>
  <c r="C315" i="1"/>
  <c r="AJ314" i="1"/>
  <c r="AG306" i="1"/>
  <c r="AN306" i="1" s="1"/>
  <c r="AO306" i="1" s="1"/>
  <c r="P306" i="1"/>
  <c r="R306" i="1" s="1"/>
  <c r="S306" i="1" s="1"/>
  <c r="AK304" i="1"/>
  <c r="AP304" i="1"/>
  <c r="AV306" i="1"/>
  <c r="AH305" i="1"/>
  <c r="AR304" i="1"/>
  <c r="AS304" i="1" s="1"/>
  <c r="Z304" i="1"/>
  <c r="AA304" i="1" s="1"/>
  <c r="AB304" i="1" s="1"/>
  <c r="AF304" i="1" s="1"/>
  <c r="D305" i="1"/>
  <c r="U305" i="1" s="1"/>
  <c r="V305" i="1" s="1"/>
  <c r="BA305" i="1" s="1"/>
  <c r="A308" i="1"/>
  <c r="AX305" i="1" l="1"/>
  <c r="W308" i="1"/>
  <c r="X308" i="1"/>
  <c r="T308" i="1"/>
  <c r="Y308" i="1" s="1"/>
  <c r="AL304" i="1"/>
  <c r="AM304" i="1" s="1"/>
  <c r="AW306" i="1"/>
  <c r="C316" i="1"/>
  <c r="AI315" i="1"/>
  <c r="AJ315" i="1"/>
  <c r="AG307" i="1"/>
  <c r="AN307" i="1" s="1"/>
  <c r="AO307" i="1" s="1"/>
  <c r="P307" i="1"/>
  <c r="R307" i="1" s="1"/>
  <c r="S307" i="1" s="1"/>
  <c r="AK305" i="1"/>
  <c r="AP305" i="1"/>
  <c r="AV307" i="1"/>
  <c r="AH306" i="1"/>
  <c r="AR305" i="1"/>
  <c r="AS305" i="1" s="1"/>
  <c r="Z305" i="1"/>
  <c r="AA305" i="1" s="1"/>
  <c r="AB305" i="1" s="1"/>
  <c r="AF305" i="1" s="1"/>
  <c r="D306" i="1"/>
  <c r="U306" i="1" s="1"/>
  <c r="V306" i="1" s="1"/>
  <c r="BA306" i="1" s="1"/>
  <c r="A309" i="1"/>
  <c r="W309" i="1" l="1"/>
  <c r="X309" i="1"/>
  <c r="T309" i="1"/>
  <c r="Y309" i="1" s="1"/>
  <c r="AQ304" i="1"/>
  <c r="AT304" i="1"/>
  <c r="AZ304" i="1" s="1"/>
  <c r="BB304" i="1" s="1"/>
  <c r="AL305" i="1"/>
  <c r="AM305" i="1" s="1"/>
  <c r="AX306" i="1"/>
  <c r="AJ316" i="1"/>
  <c r="C317" i="1"/>
  <c r="AI316" i="1"/>
  <c r="AW307" i="1"/>
  <c r="AX307" i="1" s="1"/>
  <c r="AG308" i="1"/>
  <c r="AN308" i="1" s="1"/>
  <c r="AO308" i="1" s="1"/>
  <c r="P308" i="1"/>
  <c r="R308" i="1" s="1"/>
  <c r="S308" i="1" s="1"/>
  <c r="AK306" i="1"/>
  <c r="AP306" i="1"/>
  <c r="AV308" i="1"/>
  <c r="AH307" i="1"/>
  <c r="AR306" i="1"/>
  <c r="AS306" i="1" s="1"/>
  <c r="Z306" i="1"/>
  <c r="AA306" i="1" s="1"/>
  <c r="AB306" i="1" s="1"/>
  <c r="AF306" i="1" s="1"/>
  <c r="D307" i="1"/>
  <c r="U307" i="1" s="1"/>
  <c r="V307" i="1" s="1"/>
  <c r="BA307" i="1" s="1"/>
  <c r="A310" i="1"/>
  <c r="AU304" i="1" l="1"/>
  <c r="W310" i="1"/>
  <c r="X310" i="1"/>
  <c r="T310" i="1"/>
  <c r="Y310" i="1" s="1"/>
  <c r="AQ305" i="1"/>
  <c r="AT305" i="1"/>
  <c r="AL306" i="1"/>
  <c r="AM306" i="1" s="1"/>
  <c r="AJ317" i="1"/>
  <c r="C318" i="1"/>
  <c r="AI317" i="1"/>
  <c r="AW308" i="1"/>
  <c r="AG309" i="1"/>
  <c r="AN309" i="1" s="1"/>
  <c r="AO309" i="1" s="1"/>
  <c r="P309" i="1"/>
  <c r="R309" i="1" s="1"/>
  <c r="AK307" i="1"/>
  <c r="AP307" i="1"/>
  <c r="AV309" i="1"/>
  <c r="AH308" i="1"/>
  <c r="AR307" i="1"/>
  <c r="AS307" i="1" s="1"/>
  <c r="Z307" i="1"/>
  <c r="AA307" i="1" s="1"/>
  <c r="AB307" i="1" s="1"/>
  <c r="AF307" i="1" s="1"/>
  <c r="D308" i="1"/>
  <c r="U308" i="1" s="1"/>
  <c r="V308" i="1" s="1"/>
  <c r="BA308" i="1" s="1"/>
  <c r="A311" i="1"/>
  <c r="W311" i="1" l="1"/>
  <c r="X311" i="1"/>
  <c r="T311" i="1"/>
  <c r="Y311" i="1" s="1"/>
  <c r="AQ306" i="1"/>
  <c r="AT306" i="1"/>
  <c r="AZ306" i="1" s="1"/>
  <c r="BB306" i="1" s="1"/>
  <c r="AL307" i="1"/>
  <c r="AM307" i="1" s="1"/>
  <c r="AU305" i="1"/>
  <c r="AZ305" i="1"/>
  <c r="BB305" i="1" s="1"/>
  <c r="AX308" i="1"/>
  <c r="AJ318" i="1"/>
  <c r="AI318" i="1"/>
  <c r="C319" i="1"/>
  <c r="AW309" i="1"/>
  <c r="AG310" i="1"/>
  <c r="AN310" i="1" s="1"/>
  <c r="AO310" i="1" s="1"/>
  <c r="P310" i="1"/>
  <c r="R310" i="1" s="1"/>
  <c r="AK308" i="1"/>
  <c r="AP308" i="1"/>
  <c r="AV310" i="1"/>
  <c r="AH309" i="1"/>
  <c r="AR308" i="1"/>
  <c r="AS308" i="1" s="1"/>
  <c r="Z308" i="1"/>
  <c r="AA308" i="1" s="1"/>
  <c r="AB308" i="1" s="1"/>
  <c r="AF308" i="1" s="1"/>
  <c r="D309" i="1"/>
  <c r="U309" i="1" s="1"/>
  <c r="V309" i="1" s="1"/>
  <c r="BA309" i="1" s="1"/>
  <c r="A312" i="1"/>
  <c r="AU306" i="1" l="1"/>
  <c r="T312" i="1"/>
  <c r="X312" i="1"/>
  <c r="W312" i="1"/>
  <c r="AT307" i="1"/>
  <c r="AQ307" i="1"/>
  <c r="AL308" i="1"/>
  <c r="AM308" i="1" s="1"/>
  <c r="AW310" i="1"/>
  <c r="C320" i="1"/>
  <c r="AJ319" i="1"/>
  <c r="AI319" i="1"/>
  <c r="AG311" i="1"/>
  <c r="AN311" i="1" s="1"/>
  <c r="AO311" i="1" s="1"/>
  <c r="P311" i="1"/>
  <c r="R311" i="1" s="1"/>
  <c r="AK309" i="1"/>
  <c r="AP309" i="1"/>
  <c r="AV311" i="1"/>
  <c r="AH310" i="1"/>
  <c r="AR309" i="1"/>
  <c r="AS309" i="1" s="1"/>
  <c r="Z309" i="1"/>
  <c r="D310" i="1"/>
  <c r="U310" i="1" s="1"/>
  <c r="V310" i="1" s="1"/>
  <c r="BA310" i="1" s="1"/>
  <c r="A313" i="1"/>
  <c r="T313" i="1" l="1"/>
  <c r="W313" i="1"/>
  <c r="X313" i="1"/>
  <c r="Y312" i="1"/>
  <c r="AQ308" i="1"/>
  <c r="AT308" i="1"/>
  <c r="AU307" i="1"/>
  <c r="AZ307" i="1"/>
  <c r="BB307" i="1" s="1"/>
  <c r="AL309" i="1"/>
  <c r="AM309" i="1" s="1"/>
  <c r="AW311" i="1"/>
  <c r="AI320" i="1"/>
  <c r="AJ320" i="1"/>
  <c r="C321" i="1"/>
  <c r="AG312" i="1"/>
  <c r="AN312" i="1" s="1"/>
  <c r="AO312" i="1" s="1"/>
  <c r="P312" i="1"/>
  <c r="R312" i="1" s="1"/>
  <c r="AK310" i="1"/>
  <c r="AP310" i="1"/>
  <c r="AV312" i="1"/>
  <c r="AH311" i="1"/>
  <c r="AR310" i="1"/>
  <c r="AS310" i="1" s="1"/>
  <c r="Z310" i="1"/>
  <c r="D311" i="1"/>
  <c r="U311" i="1" s="1"/>
  <c r="V311" i="1" s="1"/>
  <c r="BA311" i="1" s="1"/>
  <c r="A314" i="1"/>
  <c r="AZ308" i="1" l="1"/>
  <c r="BB308" i="1" s="1"/>
  <c r="W314" i="1"/>
  <c r="T314" i="1"/>
  <c r="X314" i="1"/>
  <c r="Y313" i="1"/>
  <c r="AL310" i="1"/>
  <c r="AM310" i="1" s="1"/>
  <c r="AU308" i="1"/>
  <c r="AW312" i="1"/>
  <c r="AJ321" i="1"/>
  <c r="AI321" i="1"/>
  <c r="C322" i="1"/>
  <c r="AG313" i="1"/>
  <c r="AN313" i="1" s="1"/>
  <c r="AO313" i="1" s="1"/>
  <c r="P313" i="1"/>
  <c r="R313" i="1" s="1"/>
  <c r="AK311" i="1"/>
  <c r="AP311" i="1"/>
  <c r="AV313" i="1"/>
  <c r="AH312" i="1"/>
  <c r="AR311" i="1"/>
  <c r="AS311" i="1" s="1"/>
  <c r="Z311" i="1"/>
  <c r="D312" i="1"/>
  <c r="U312" i="1" s="1"/>
  <c r="V312" i="1" s="1"/>
  <c r="BA312" i="1" s="1"/>
  <c r="A315" i="1"/>
  <c r="W315" i="1" l="1"/>
  <c r="T315" i="1"/>
  <c r="X315" i="1"/>
  <c r="Y314" i="1"/>
  <c r="AL311" i="1"/>
  <c r="AM311" i="1" s="1"/>
  <c r="AW313" i="1"/>
  <c r="AJ322" i="1"/>
  <c r="C323" i="1"/>
  <c r="AI322" i="1"/>
  <c r="AG314" i="1"/>
  <c r="AN314" i="1" s="1"/>
  <c r="AO314" i="1" s="1"/>
  <c r="P314" i="1"/>
  <c r="R314" i="1" s="1"/>
  <c r="AK312" i="1"/>
  <c r="AP312" i="1"/>
  <c r="AV314" i="1"/>
  <c r="AH313" i="1"/>
  <c r="AR312" i="1"/>
  <c r="AS312" i="1" s="1"/>
  <c r="Z312" i="1"/>
  <c r="D313" i="1"/>
  <c r="U313" i="1" s="1"/>
  <c r="V313" i="1" s="1"/>
  <c r="BA313" i="1" s="1"/>
  <c r="A316" i="1"/>
  <c r="W316" i="1" l="1"/>
  <c r="X316" i="1"/>
  <c r="T316" i="1"/>
  <c r="Y316" i="1" s="1"/>
  <c r="Y315" i="1"/>
  <c r="AL312" i="1"/>
  <c r="AM312" i="1" s="1"/>
  <c r="AW314" i="1"/>
  <c r="AJ323" i="1"/>
  <c r="AI323" i="1"/>
  <c r="C324" i="1"/>
  <c r="AG315" i="1"/>
  <c r="AN315" i="1" s="1"/>
  <c r="AO315" i="1" s="1"/>
  <c r="P315" i="1"/>
  <c r="R315" i="1" s="1"/>
  <c r="AK313" i="1"/>
  <c r="AP313" i="1"/>
  <c r="AV315" i="1"/>
  <c r="AH314" i="1"/>
  <c r="AR313" i="1"/>
  <c r="AS313" i="1" s="1"/>
  <c r="Z313" i="1"/>
  <c r="D314" i="1"/>
  <c r="U314" i="1" s="1"/>
  <c r="V314" i="1" s="1"/>
  <c r="BA314" i="1" s="1"/>
  <c r="A317" i="1"/>
  <c r="X317" i="1" l="1"/>
  <c r="W317" i="1"/>
  <c r="T317" i="1"/>
  <c r="Y317" i="1" s="1"/>
  <c r="AL313" i="1"/>
  <c r="AM313" i="1" s="1"/>
  <c r="AW315" i="1"/>
  <c r="C325" i="1"/>
  <c r="AJ324" i="1"/>
  <c r="AI324" i="1"/>
  <c r="AG316" i="1"/>
  <c r="AN316" i="1" s="1"/>
  <c r="AO316" i="1" s="1"/>
  <c r="P316" i="1"/>
  <c r="R316" i="1" s="1"/>
  <c r="AK314" i="1"/>
  <c r="AP314" i="1"/>
  <c r="AV316" i="1"/>
  <c r="AH315" i="1"/>
  <c r="AR314" i="1"/>
  <c r="AS314" i="1" s="1"/>
  <c r="Z314" i="1"/>
  <c r="D315" i="1"/>
  <c r="U315" i="1" s="1"/>
  <c r="V315" i="1" s="1"/>
  <c r="BA315" i="1" s="1"/>
  <c r="A318" i="1"/>
  <c r="W318" i="1" l="1"/>
  <c r="X318" i="1"/>
  <c r="T318" i="1"/>
  <c r="Y318" i="1" s="1"/>
  <c r="AL314" i="1"/>
  <c r="AM314" i="1" s="1"/>
  <c r="AI325" i="1"/>
  <c r="AJ325" i="1"/>
  <c r="C326" i="1"/>
  <c r="AW316" i="1"/>
  <c r="AG317" i="1"/>
  <c r="AN317" i="1" s="1"/>
  <c r="AO317" i="1" s="1"/>
  <c r="P317" i="1"/>
  <c r="R317" i="1" s="1"/>
  <c r="AK315" i="1"/>
  <c r="AP315" i="1"/>
  <c r="AV317" i="1"/>
  <c r="AH316" i="1"/>
  <c r="AR315" i="1"/>
  <c r="AS315" i="1" s="1"/>
  <c r="Z315" i="1"/>
  <c r="D316" i="1"/>
  <c r="U316" i="1" s="1"/>
  <c r="V316" i="1" s="1"/>
  <c r="BA316" i="1" s="1"/>
  <c r="A319" i="1"/>
  <c r="X319" i="1" l="1"/>
  <c r="W319" i="1"/>
  <c r="T319" i="1"/>
  <c r="Y319" i="1" s="1"/>
  <c r="AL315" i="1"/>
  <c r="AM315" i="1" s="1"/>
  <c r="AI326" i="1"/>
  <c r="AJ326" i="1"/>
  <c r="AC326" i="1"/>
  <c r="AE326" i="1" s="1"/>
  <c r="C327" i="1"/>
  <c r="AW317" i="1"/>
  <c r="AG318" i="1"/>
  <c r="AN318" i="1" s="1"/>
  <c r="AO318" i="1" s="1"/>
  <c r="P318" i="1"/>
  <c r="R318" i="1" s="1"/>
  <c r="AK316" i="1"/>
  <c r="AP316" i="1"/>
  <c r="AV318" i="1"/>
  <c r="AH317" i="1"/>
  <c r="AR316" i="1"/>
  <c r="AS316" i="1" s="1"/>
  <c r="Z316" i="1"/>
  <c r="D317" i="1"/>
  <c r="U317" i="1" s="1"/>
  <c r="V317" i="1" s="1"/>
  <c r="BA317" i="1" s="1"/>
  <c r="A320" i="1"/>
  <c r="W320" i="1" l="1"/>
  <c r="X320" i="1"/>
  <c r="T320" i="1"/>
  <c r="Y320" i="1" s="1"/>
  <c r="AL316" i="1"/>
  <c r="AM316" i="1" s="1"/>
  <c r="AC327" i="1"/>
  <c r="AE327" i="1" s="1"/>
  <c r="AI327" i="1"/>
  <c r="C328" i="1"/>
  <c r="AJ327" i="1"/>
  <c r="AW318" i="1"/>
  <c r="AG319" i="1"/>
  <c r="AN319" i="1" s="1"/>
  <c r="AO319" i="1" s="1"/>
  <c r="P319" i="1"/>
  <c r="R319" i="1" s="1"/>
  <c r="AK317" i="1"/>
  <c r="AP317" i="1"/>
  <c r="AV319" i="1"/>
  <c r="AH318" i="1"/>
  <c r="AR317" i="1"/>
  <c r="AS317" i="1" s="1"/>
  <c r="Z317" i="1"/>
  <c r="D318" i="1"/>
  <c r="U318" i="1" s="1"/>
  <c r="V318" i="1" s="1"/>
  <c r="BA318" i="1" s="1"/>
  <c r="A321" i="1"/>
  <c r="W321" i="1" l="1"/>
  <c r="X321" i="1"/>
  <c r="T321" i="1"/>
  <c r="Y321" i="1" s="1"/>
  <c r="AL317" i="1"/>
  <c r="AM317" i="1" s="1"/>
  <c r="AJ328" i="1"/>
  <c r="AI328" i="1"/>
  <c r="C329" i="1"/>
  <c r="AC328" i="1"/>
  <c r="AE328" i="1" s="1"/>
  <c r="AW319" i="1"/>
  <c r="AG320" i="1"/>
  <c r="AN320" i="1" s="1"/>
  <c r="AO320" i="1" s="1"/>
  <c r="P320" i="1"/>
  <c r="R320" i="1" s="1"/>
  <c r="AK318" i="1"/>
  <c r="AP318" i="1"/>
  <c r="AV320" i="1"/>
  <c r="AH319" i="1"/>
  <c r="AR318" i="1"/>
  <c r="AS318" i="1" s="1"/>
  <c r="Z318" i="1"/>
  <c r="D319" i="1"/>
  <c r="U319" i="1" s="1"/>
  <c r="V319" i="1" s="1"/>
  <c r="BA319" i="1" s="1"/>
  <c r="A322" i="1"/>
  <c r="W322" i="1" l="1"/>
  <c r="X322" i="1"/>
  <c r="T322" i="1"/>
  <c r="Y322" i="1" s="1"/>
  <c r="AL318" i="1"/>
  <c r="AM318" i="1" s="1"/>
  <c r="AJ329" i="1"/>
  <c r="AC329" i="1"/>
  <c r="AE329" i="1" s="1"/>
  <c r="C330" i="1"/>
  <c r="AI329" i="1"/>
  <c r="AW320" i="1"/>
  <c r="AG321" i="1"/>
  <c r="AN321" i="1" s="1"/>
  <c r="AO321" i="1" s="1"/>
  <c r="P321" i="1"/>
  <c r="R321" i="1" s="1"/>
  <c r="AK319" i="1"/>
  <c r="AP319" i="1"/>
  <c r="AV321" i="1"/>
  <c r="AH320" i="1"/>
  <c r="AR319" i="1"/>
  <c r="AS319" i="1" s="1"/>
  <c r="Z319" i="1"/>
  <c r="D320" i="1"/>
  <c r="U320" i="1" s="1"/>
  <c r="V320" i="1" s="1"/>
  <c r="BA320" i="1" s="1"/>
  <c r="A323" i="1"/>
  <c r="W323" i="1" l="1"/>
  <c r="X323" i="1"/>
  <c r="T323" i="1"/>
  <c r="Y323" i="1" s="1"/>
  <c r="AL319" i="1"/>
  <c r="AM319" i="1" s="1"/>
  <c r="AJ330" i="1"/>
  <c r="AI330" i="1"/>
  <c r="C331" i="1"/>
  <c r="AW321" i="1"/>
  <c r="AG322" i="1"/>
  <c r="AN322" i="1" s="1"/>
  <c r="AO322" i="1" s="1"/>
  <c r="P322" i="1"/>
  <c r="R322" i="1" s="1"/>
  <c r="AK320" i="1"/>
  <c r="AP320" i="1"/>
  <c r="AV322" i="1"/>
  <c r="AH321" i="1"/>
  <c r="AR320" i="1"/>
  <c r="AS320" i="1" s="1"/>
  <c r="Z320" i="1"/>
  <c r="D321" i="1"/>
  <c r="U321" i="1" s="1"/>
  <c r="V321" i="1" s="1"/>
  <c r="BA321" i="1" s="1"/>
  <c r="A324" i="1"/>
  <c r="W324" i="1" l="1"/>
  <c r="X324" i="1"/>
  <c r="T324" i="1"/>
  <c r="Y324" i="1" s="1"/>
  <c r="AL320" i="1"/>
  <c r="AM320" i="1" s="1"/>
  <c r="AW322" i="1"/>
  <c r="AJ331" i="1"/>
  <c r="AI331" i="1"/>
  <c r="C332" i="1"/>
  <c r="AG323" i="1"/>
  <c r="AN323" i="1" s="1"/>
  <c r="AO323" i="1" s="1"/>
  <c r="P323" i="1"/>
  <c r="R323" i="1" s="1"/>
  <c r="AK321" i="1"/>
  <c r="AP321" i="1"/>
  <c r="AV323" i="1"/>
  <c r="AH322" i="1"/>
  <c r="AR321" i="1"/>
  <c r="AS321" i="1" s="1"/>
  <c r="Z321" i="1"/>
  <c r="D322" i="1"/>
  <c r="U322" i="1" s="1"/>
  <c r="V322" i="1" s="1"/>
  <c r="BA322" i="1" s="1"/>
  <c r="A325" i="1"/>
  <c r="W325" i="1" l="1"/>
  <c r="X325" i="1"/>
  <c r="T325" i="1"/>
  <c r="Y325" i="1" s="1"/>
  <c r="AL321" i="1"/>
  <c r="AM321" i="1" s="1"/>
  <c r="AW323" i="1"/>
  <c r="AJ332" i="1"/>
  <c r="C333" i="1"/>
  <c r="AI332" i="1"/>
  <c r="AG324" i="1"/>
  <c r="AN324" i="1" s="1"/>
  <c r="AO324" i="1" s="1"/>
  <c r="P324" i="1"/>
  <c r="R324" i="1" s="1"/>
  <c r="AK322" i="1"/>
  <c r="AP322" i="1"/>
  <c r="AV324" i="1"/>
  <c r="AH323" i="1"/>
  <c r="AR322" i="1"/>
  <c r="AS322" i="1" s="1"/>
  <c r="Z322" i="1"/>
  <c r="D323" i="1"/>
  <c r="U323" i="1" s="1"/>
  <c r="V323" i="1" s="1"/>
  <c r="BA323" i="1" s="1"/>
  <c r="A326" i="1"/>
  <c r="W326" i="1" l="1"/>
  <c r="T326" i="1"/>
  <c r="X326" i="1"/>
  <c r="AL322" i="1"/>
  <c r="AM322" i="1" s="1"/>
  <c r="AW324" i="1"/>
  <c r="AI333" i="1"/>
  <c r="AJ333" i="1"/>
  <c r="C334" i="1"/>
  <c r="AG325" i="1"/>
  <c r="AN325" i="1" s="1"/>
  <c r="AO325" i="1" s="1"/>
  <c r="P325" i="1"/>
  <c r="R325" i="1" s="1"/>
  <c r="AK323" i="1"/>
  <c r="AP323" i="1"/>
  <c r="AV325" i="1"/>
  <c r="AH324" i="1"/>
  <c r="AR323" i="1"/>
  <c r="AS323" i="1" s="1"/>
  <c r="Z323" i="1"/>
  <c r="D324" i="1"/>
  <c r="U324" i="1" s="1"/>
  <c r="V324" i="1" s="1"/>
  <c r="BA324" i="1" s="1"/>
  <c r="A327" i="1"/>
  <c r="X327" i="1" l="1"/>
  <c r="W327" i="1"/>
  <c r="T327" i="1"/>
  <c r="Y327" i="1" s="1"/>
  <c r="Y326" i="1"/>
  <c r="AL323" i="1"/>
  <c r="AM323" i="1" s="1"/>
  <c r="AW325" i="1"/>
  <c r="C335" i="1"/>
  <c r="AI334" i="1"/>
  <c r="AJ334" i="1"/>
  <c r="AG326" i="1"/>
  <c r="AN326" i="1" s="1"/>
  <c r="AO326" i="1" s="1"/>
  <c r="P326" i="1"/>
  <c r="R326" i="1" s="1"/>
  <c r="S326" i="1" s="1"/>
  <c r="AK324" i="1"/>
  <c r="AP324" i="1"/>
  <c r="AV326" i="1"/>
  <c r="AH325" i="1"/>
  <c r="AR324" i="1"/>
  <c r="AS324" i="1" s="1"/>
  <c r="Z324" i="1"/>
  <c r="D325" i="1"/>
  <c r="U325" i="1" s="1"/>
  <c r="V325" i="1" s="1"/>
  <c r="BA325" i="1" s="1"/>
  <c r="A328" i="1"/>
  <c r="X328" i="1" l="1"/>
  <c r="W328" i="1"/>
  <c r="T328" i="1"/>
  <c r="Y328" i="1" s="1"/>
  <c r="AL324" i="1"/>
  <c r="AM324" i="1" s="1"/>
  <c r="AW326" i="1"/>
  <c r="AJ335" i="1"/>
  <c r="C336" i="1"/>
  <c r="AI335" i="1"/>
  <c r="AG327" i="1"/>
  <c r="AN327" i="1" s="1"/>
  <c r="AO327" i="1" s="1"/>
  <c r="P327" i="1"/>
  <c r="R327" i="1" s="1"/>
  <c r="S327" i="1" s="1"/>
  <c r="AK325" i="1"/>
  <c r="AP325" i="1"/>
  <c r="AV327" i="1"/>
  <c r="AH326" i="1"/>
  <c r="AR325" i="1"/>
  <c r="AS325" i="1" s="1"/>
  <c r="Z325" i="1"/>
  <c r="D326" i="1"/>
  <c r="U326" i="1" s="1"/>
  <c r="V326" i="1" s="1"/>
  <c r="BA326" i="1" s="1"/>
  <c r="A329" i="1"/>
  <c r="AX326" i="1" l="1"/>
  <c r="X329" i="1"/>
  <c r="W329" i="1"/>
  <c r="T329" i="1"/>
  <c r="Y329" i="1" s="1"/>
  <c r="AL325" i="1"/>
  <c r="AM325" i="1" s="1"/>
  <c r="AW327" i="1"/>
  <c r="AI336" i="1"/>
  <c r="C337" i="1"/>
  <c r="AJ336" i="1"/>
  <c r="AG328" i="1"/>
  <c r="AN328" i="1" s="1"/>
  <c r="AO328" i="1" s="1"/>
  <c r="P328" i="1"/>
  <c r="R328" i="1" s="1"/>
  <c r="S328" i="1" s="1"/>
  <c r="AK326" i="1"/>
  <c r="AP326" i="1"/>
  <c r="AV328" i="1"/>
  <c r="AH327" i="1"/>
  <c r="AX327" i="1" s="1"/>
  <c r="AR326" i="1"/>
  <c r="AS326" i="1" s="1"/>
  <c r="Z326" i="1"/>
  <c r="AA326" i="1" s="1"/>
  <c r="AB326" i="1" s="1"/>
  <c r="AF326" i="1" s="1"/>
  <c r="D327" i="1"/>
  <c r="U327" i="1" s="1"/>
  <c r="V327" i="1" s="1"/>
  <c r="BA327" i="1" s="1"/>
  <c r="A330" i="1"/>
  <c r="W330" i="1" l="1"/>
  <c r="T330" i="1"/>
  <c r="X330" i="1"/>
  <c r="AL326" i="1"/>
  <c r="AM326" i="1" s="1"/>
  <c r="AW328" i="1"/>
  <c r="AJ337" i="1"/>
  <c r="AI337" i="1"/>
  <c r="C338" i="1"/>
  <c r="AG329" i="1"/>
  <c r="AN329" i="1" s="1"/>
  <c r="AO329" i="1" s="1"/>
  <c r="P329" i="1"/>
  <c r="R329" i="1" s="1"/>
  <c r="S329" i="1" s="1"/>
  <c r="AK327" i="1"/>
  <c r="AP327" i="1"/>
  <c r="AV329" i="1"/>
  <c r="AH328" i="1"/>
  <c r="AR327" i="1"/>
  <c r="AS327" i="1" s="1"/>
  <c r="Z327" i="1"/>
  <c r="AA327" i="1" s="1"/>
  <c r="AB327" i="1" s="1"/>
  <c r="AF327" i="1" s="1"/>
  <c r="D328" i="1"/>
  <c r="U328" i="1" s="1"/>
  <c r="V328" i="1" s="1"/>
  <c r="BA328" i="1" s="1"/>
  <c r="A331" i="1"/>
  <c r="W331" i="1" l="1"/>
  <c r="X331" i="1"/>
  <c r="T331" i="1"/>
  <c r="Y331" i="1" s="1"/>
  <c r="Y330" i="1"/>
  <c r="AQ326" i="1"/>
  <c r="AT326" i="1"/>
  <c r="AZ326" i="1" s="1"/>
  <c r="BB326" i="1" s="1"/>
  <c r="AL327" i="1"/>
  <c r="AM327" i="1" s="1"/>
  <c r="AX328" i="1"/>
  <c r="C339" i="1"/>
  <c r="AI338" i="1"/>
  <c r="AJ338" i="1"/>
  <c r="AW329" i="1"/>
  <c r="AG330" i="1"/>
  <c r="AN330" i="1" s="1"/>
  <c r="AO330" i="1" s="1"/>
  <c r="P330" i="1"/>
  <c r="R330" i="1" s="1"/>
  <c r="AK328" i="1"/>
  <c r="AP328" i="1"/>
  <c r="AV330" i="1"/>
  <c r="AH329" i="1"/>
  <c r="AR328" i="1"/>
  <c r="AS328" i="1" s="1"/>
  <c r="Z328" i="1"/>
  <c r="AA328" i="1" s="1"/>
  <c r="AB328" i="1" s="1"/>
  <c r="AF328" i="1" s="1"/>
  <c r="D329" i="1"/>
  <c r="U329" i="1" s="1"/>
  <c r="V329" i="1" s="1"/>
  <c r="BA329" i="1" s="1"/>
  <c r="A332" i="1"/>
  <c r="AU326" i="1" l="1"/>
  <c r="W332" i="1"/>
  <c r="X332" i="1"/>
  <c r="T332" i="1"/>
  <c r="Y332" i="1" s="1"/>
  <c r="AQ327" i="1"/>
  <c r="AT327" i="1"/>
  <c r="AU327" i="1" s="1"/>
  <c r="AL328" i="1"/>
  <c r="AM328" i="1" s="1"/>
  <c r="AX329" i="1"/>
  <c r="AI339" i="1"/>
  <c r="C340" i="1"/>
  <c r="AJ339" i="1"/>
  <c r="AW330" i="1"/>
  <c r="AG331" i="1"/>
  <c r="AN331" i="1" s="1"/>
  <c r="AO331" i="1" s="1"/>
  <c r="P331" i="1"/>
  <c r="R331" i="1" s="1"/>
  <c r="AP329" i="1"/>
  <c r="AK329" i="1"/>
  <c r="AV331" i="1"/>
  <c r="AH330" i="1"/>
  <c r="AR329" i="1"/>
  <c r="AS329" i="1" s="1"/>
  <c r="Z329" i="1"/>
  <c r="AA329" i="1" s="1"/>
  <c r="AB329" i="1" s="1"/>
  <c r="AF329" i="1" s="1"/>
  <c r="D330" i="1"/>
  <c r="U330" i="1" s="1"/>
  <c r="V330" i="1" s="1"/>
  <c r="BA330" i="1" s="1"/>
  <c r="A333" i="1"/>
  <c r="AZ327" i="1" l="1"/>
  <c r="BB327" i="1" s="1"/>
  <c r="X333" i="1"/>
  <c r="W333" i="1"/>
  <c r="T333" i="1"/>
  <c r="Y333" i="1" s="1"/>
  <c r="AQ328" i="1"/>
  <c r="AT328" i="1"/>
  <c r="AZ328" i="1" s="1"/>
  <c r="BB328" i="1" s="1"/>
  <c r="AL329" i="1"/>
  <c r="AM329" i="1" s="1"/>
  <c r="AU328" i="1"/>
  <c r="AI340" i="1"/>
  <c r="AJ340" i="1"/>
  <c r="C341" i="1"/>
  <c r="AW331" i="1"/>
  <c r="AG332" i="1"/>
  <c r="AN332" i="1" s="1"/>
  <c r="AO332" i="1" s="1"/>
  <c r="P332" i="1"/>
  <c r="R332" i="1" s="1"/>
  <c r="AP330" i="1"/>
  <c r="AK330" i="1"/>
  <c r="AV332" i="1"/>
  <c r="AH331" i="1"/>
  <c r="AR330" i="1"/>
  <c r="AS330" i="1" s="1"/>
  <c r="Z330" i="1"/>
  <c r="D331" i="1"/>
  <c r="U331" i="1" s="1"/>
  <c r="V331" i="1" s="1"/>
  <c r="BA331" i="1" s="1"/>
  <c r="A334" i="1"/>
  <c r="W334" i="1" l="1"/>
  <c r="T334" i="1"/>
  <c r="X334" i="1"/>
  <c r="AQ329" i="1"/>
  <c r="AT329" i="1"/>
  <c r="AZ329" i="1" s="1"/>
  <c r="BB329" i="1" s="1"/>
  <c r="AL330" i="1"/>
  <c r="AM330" i="1" s="1"/>
  <c r="AU329" i="1"/>
  <c r="AW332" i="1"/>
  <c r="AJ341" i="1"/>
  <c r="C342" i="1"/>
  <c r="AI341" i="1"/>
  <c r="AG333" i="1"/>
  <c r="AN333" i="1" s="1"/>
  <c r="AO333" i="1" s="1"/>
  <c r="P333" i="1"/>
  <c r="R333" i="1" s="1"/>
  <c r="AP331" i="1"/>
  <c r="AK331" i="1"/>
  <c r="AV333" i="1"/>
  <c r="AH332" i="1"/>
  <c r="AR331" i="1"/>
  <c r="AS331" i="1" s="1"/>
  <c r="Z331" i="1"/>
  <c r="D332" i="1"/>
  <c r="U332" i="1" s="1"/>
  <c r="V332" i="1" s="1"/>
  <c r="BA332" i="1" s="1"/>
  <c r="A335" i="1"/>
  <c r="X335" i="1" l="1"/>
  <c r="W335" i="1"/>
  <c r="T335" i="1"/>
  <c r="Y335" i="1" s="1"/>
  <c r="Y334" i="1"/>
  <c r="AL331" i="1"/>
  <c r="AM331" i="1" s="1"/>
  <c r="AW333" i="1"/>
  <c r="C343" i="1"/>
  <c r="AI342" i="1"/>
  <c r="AJ342" i="1"/>
  <c r="AG334" i="1"/>
  <c r="AN334" i="1" s="1"/>
  <c r="AO334" i="1" s="1"/>
  <c r="P334" i="1"/>
  <c r="R334" i="1" s="1"/>
  <c r="AP332" i="1"/>
  <c r="AK332" i="1"/>
  <c r="AV334" i="1"/>
  <c r="AH333" i="1"/>
  <c r="AR332" i="1"/>
  <c r="AS332" i="1" s="1"/>
  <c r="Z332" i="1"/>
  <c r="D333" i="1"/>
  <c r="U333" i="1" s="1"/>
  <c r="V333" i="1" s="1"/>
  <c r="BA333" i="1" s="1"/>
  <c r="A336" i="1"/>
  <c r="W336" i="1" l="1"/>
  <c r="X336" i="1"/>
  <c r="T336" i="1"/>
  <c r="Y336" i="1" s="1"/>
  <c r="AL332" i="1"/>
  <c r="AM332" i="1" s="1"/>
  <c r="AW334" i="1"/>
  <c r="AJ343" i="1"/>
  <c r="C344" i="1"/>
  <c r="AI343" i="1"/>
  <c r="AG335" i="1"/>
  <c r="AN335" i="1" s="1"/>
  <c r="AO335" i="1" s="1"/>
  <c r="P335" i="1"/>
  <c r="R335" i="1" s="1"/>
  <c r="AK333" i="1"/>
  <c r="AP333" i="1"/>
  <c r="AV335" i="1"/>
  <c r="AH334" i="1"/>
  <c r="AR333" i="1"/>
  <c r="AS333" i="1" s="1"/>
  <c r="Z333" i="1"/>
  <c r="D334" i="1"/>
  <c r="U334" i="1" s="1"/>
  <c r="V334" i="1" s="1"/>
  <c r="BA334" i="1" s="1"/>
  <c r="A337" i="1"/>
  <c r="W337" i="1" l="1"/>
  <c r="X337" i="1"/>
  <c r="T337" i="1"/>
  <c r="Y337" i="1" s="1"/>
  <c r="AL333" i="1"/>
  <c r="AM333" i="1" s="1"/>
  <c r="AW335" i="1"/>
  <c r="AJ344" i="1"/>
  <c r="C345" i="1"/>
  <c r="AI344" i="1"/>
  <c r="AG336" i="1"/>
  <c r="AN336" i="1" s="1"/>
  <c r="AO336" i="1" s="1"/>
  <c r="P336" i="1"/>
  <c r="R336" i="1" s="1"/>
  <c r="AK334" i="1"/>
  <c r="AP334" i="1"/>
  <c r="AV336" i="1"/>
  <c r="AH335" i="1"/>
  <c r="AR334" i="1"/>
  <c r="AS334" i="1" s="1"/>
  <c r="Z334" i="1"/>
  <c r="D335" i="1"/>
  <c r="U335" i="1" s="1"/>
  <c r="V335" i="1" s="1"/>
  <c r="BA335" i="1" s="1"/>
  <c r="A338" i="1"/>
  <c r="W338" i="1" l="1"/>
  <c r="X338" i="1"/>
  <c r="T338" i="1"/>
  <c r="AL334" i="1"/>
  <c r="AM334" i="1" s="1"/>
  <c r="AW336" i="1"/>
  <c r="C346" i="1"/>
  <c r="AI345" i="1"/>
  <c r="AJ345" i="1"/>
  <c r="AG337" i="1"/>
  <c r="AN337" i="1" s="1"/>
  <c r="AO337" i="1" s="1"/>
  <c r="P337" i="1"/>
  <c r="R337" i="1" s="1"/>
  <c r="AK335" i="1"/>
  <c r="AP335" i="1"/>
  <c r="AV337" i="1"/>
  <c r="AH336" i="1"/>
  <c r="AR335" i="1"/>
  <c r="AS335" i="1" s="1"/>
  <c r="Z335" i="1"/>
  <c r="D336" i="1"/>
  <c r="U336" i="1" s="1"/>
  <c r="V336" i="1" s="1"/>
  <c r="BA336" i="1" s="1"/>
  <c r="A339" i="1"/>
  <c r="Y338" i="1" l="1"/>
  <c r="W339" i="1"/>
  <c r="X339" i="1"/>
  <c r="T339" i="1"/>
  <c r="Y339" i="1" s="1"/>
  <c r="AL335" i="1"/>
  <c r="AM335" i="1" s="1"/>
  <c r="AW337" i="1"/>
  <c r="C347" i="1"/>
  <c r="AJ346" i="1"/>
  <c r="AI346" i="1"/>
  <c r="AG338" i="1"/>
  <c r="AN338" i="1" s="1"/>
  <c r="AO338" i="1" s="1"/>
  <c r="P338" i="1"/>
  <c r="R338" i="1" s="1"/>
  <c r="AK336" i="1"/>
  <c r="AP336" i="1"/>
  <c r="AV338" i="1"/>
  <c r="AH337" i="1"/>
  <c r="AR336" i="1"/>
  <c r="AS336" i="1" s="1"/>
  <c r="Z336" i="1"/>
  <c r="D337" i="1"/>
  <c r="U337" i="1" s="1"/>
  <c r="V337" i="1" s="1"/>
  <c r="BA337" i="1" s="1"/>
  <c r="A340" i="1"/>
  <c r="W340" i="1" l="1"/>
  <c r="X340" i="1"/>
  <c r="T340" i="1"/>
  <c r="Y340" i="1" s="1"/>
  <c r="AL336" i="1"/>
  <c r="AM336" i="1" s="1"/>
  <c r="AC347" i="1"/>
  <c r="AE347" i="1" s="1"/>
  <c r="AI347" i="1"/>
  <c r="C348" i="1"/>
  <c r="AJ347" i="1"/>
  <c r="AW338" i="1"/>
  <c r="AG339" i="1"/>
  <c r="AN339" i="1" s="1"/>
  <c r="AO339" i="1" s="1"/>
  <c r="P339" i="1"/>
  <c r="R339" i="1" s="1"/>
  <c r="AK337" i="1"/>
  <c r="AP337" i="1"/>
  <c r="AV339" i="1"/>
  <c r="AH338" i="1"/>
  <c r="AR337" i="1"/>
  <c r="AS337" i="1" s="1"/>
  <c r="Z337" i="1"/>
  <c r="D338" i="1"/>
  <c r="U338" i="1" s="1"/>
  <c r="V338" i="1" s="1"/>
  <c r="BA338" i="1" s="1"/>
  <c r="A341" i="1"/>
  <c r="X341" i="1" l="1"/>
  <c r="W341" i="1"/>
  <c r="T341" i="1"/>
  <c r="Y341" i="1" s="1"/>
  <c r="AL337" i="1"/>
  <c r="AM337" i="1" s="1"/>
  <c r="AI348" i="1"/>
  <c r="C349" i="1"/>
  <c r="AC348" i="1"/>
  <c r="AE348" i="1" s="1"/>
  <c r="AJ348" i="1"/>
  <c r="AW339" i="1"/>
  <c r="AG340" i="1"/>
  <c r="AN340" i="1" s="1"/>
  <c r="AO340" i="1" s="1"/>
  <c r="P340" i="1"/>
  <c r="R340" i="1" s="1"/>
  <c r="AK338" i="1"/>
  <c r="AP338" i="1"/>
  <c r="AV340" i="1"/>
  <c r="AH339" i="1"/>
  <c r="AR338" i="1"/>
  <c r="AS338" i="1" s="1"/>
  <c r="Z338" i="1"/>
  <c r="D339" i="1"/>
  <c r="U339" i="1" s="1"/>
  <c r="V339" i="1" s="1"/>
  <c r="BA339" i="1" s="1"/>
  <c r="A342" i="1"/>
  <c r="X342" i="1" l="1"/>
  <c r="T342" i="1"/>
  <c r="Y342" i="1" s="1"/>
  <c r="W342" i="1"/>
  <c r="AL338" i="1"/>
  <c r="AM338" i="1" s="1"/>
  <c r="AW340" i="1"/>
  <c r="AJ349" i="1"/>
  <c r="AC349" i="1"/>
  <c r="AE349" i="1" s="1"/>
  <c r="AI349" i="1"/>
  <c r="C350" i="1"/>
  <c r="AG341" i="1"/>
  <c r="AN341" i="1" s="1"/>
  <c r="AO341" i="1" s="1"/>
  <c r="P341" i="1"/>
  <c r="R341" i="1" s="1"/>
  <c r="AK339" i="1"/>
  <c r="AP339" i="1"/>
  <c r="AV341" i="1"/>
  <c r="AH340" i="1"/>
  <c r="AR339" i="1"/>
  <c r="AS339" i="1" s="1"/>
  <c r="Z339" i="1"/>
  <c r="D340" i="1"/>
  <c r="U340" i="1" s="1"/>
  <c r="V340" i="1" s="1"/>
  <c r="BA340" i="1" s="1"/>
  <c r="A343" i="1"/>
  <c r="X343" i="1" l="1"/>
  <c r="W343" i="1"/>
  <c r="T343" i="1"/>
  <c r="Y343" i="1" s="1"/>
  <c r="AL339" i="1"/>
  <c r="AM339" i="1" s="1"/>
  <c r="AI350" i="1"/>
  <c r="AJ350" i="1"/>
  <c r="C351" i="1"/>
  <c r="AC350" i="1"/>
  <c r="AE350" i="1" s="1"/>
  <c r="AW341" i="1"/>
  <c r="AG342" i="1"/>
  <c r="AN342" i="1" s="1"/>
  <c r="AO342" i="1" s="1"/>
  <c r="P342" i="1"/>
  <c r="R342" i="1" s="1"/>
  <c r="AK340" i="1"/>
  <c r="AP340" i="1"/>
  <c r="AV342" i="1"/>
  <c r="AH341" i="1"/>
  <c r="AR340" i="1"/>
  <c r="AS340" i="1" s="1"/>
  <c r="Z340" i="1"/>
  <c r="D341" i="1"/>
  <c r="U341" i="1" s="1"/>
  <c r="V341" i="1" s="1"/>
  <c r="BA341" i="1" s="1"/>
  <c r="A344" i="1"/>
  <c r="X344" i="1" l="1"/>
  <c r="T344" i="1"/>
  <c r="Y344" i="1" s="1"/>
  <c r="W344" i="1"/>
  <c r="AL340" i="1"/>
  <c r="AM340" i="1" s="1"/>
  <c r="C352" i="1"/>
  <c r="AI351" i="1"/>
  <c r="AJ351" i="1"/>
  <c r="AW342" i="1"/>
  <c r="AG343" i="1"/>
  <c r="AN343" i="1" s="1"/>
  <c r="AO343" i="1" s="1"/>
  <c r="P343" i="1"/>
  <c r="R343" i="1" s="1"/>
  <c r="AK341" i="1"/>
  <c r="AP341" i="1"/>
  <c r="AV343" i="1"/>
  <c r="AH342" i="1"/>
  <c r="AR341" i="1"/>
  <c r="AS341" i="1" s="1"/>
  <c r="Z341" i="1"/>
  <c r="D342" i="1"/>
  <c r="U342" i="1" s="1"/>
  <c r="V342" i="1" s="1"/>
  <c r="BA342" i="1" s="1"/>
  <c r="A345" i="1"/>
  <c r="W345" i="1" l="1"/>
  <c r="T345" i="1"/>
  <c r="X345" i="1"/>
  <c r="AL341" i="1"/>
  <c r="AM341" i="1" s="1"/>
  <c r="AW343" i="1"/>
  <c r="C353" i="1"/>
  <c r="AJ352" i="1"/>
  <c r="AI352" i="1"/>
  <c r="AG344" i="1"/>
  <c r="AN344" i="1" s="1"/>
  <c r="AO344" i="1" s="1"/>
  <c r="P344" i="1"/>
  <c r="R344" i="1" s="1"/>
  <c r="AK342" i="1"/>
  <c r="AP342" i="1"/>
  <c r="AV344" i="1"/>
  <c r="AH343" i="1"/>
  <c r="AR342" i="1"/>
  <c r="AS342" i="1" s="1"/>
  <c r="Z342" i="1"/>
  <c r="D343" i="1"/>
  <c r="U343" i="1" s="1"/>
  <c r="V343" i="1" s="1"/>
  <c r="BA343" i="1" s="1"/>
  <c r="A346" i="1"/>
  <c r="W346" i="1" l="1"/>
  <c r="T346" i="1"/>
  <c r="X346" i="1"/>
  <c r="Y345" i="1"/>
  <c r="AL342" i="1"/>
  <c r="AM342" i="1" s="1"/>
  <c r="AW344" i="1"/>
  <c r="AJ353" i="1"/>
  <c r="AI353" i="1"/>
  <c r="C354" i="1"/>
  <c r="AG345" i="1"/>
  <c r="AN345" i="1" s="1"/>
  <c r="AO345" i="1" s="1"/>
  <c r="P345" i="1"/>
  <c r="R345" i="1" s="1"/>
  <c r="AK343" i="1"/>
  <c r="AP343" i="1"/>
  <c r="AV345" i="1"/>
  <c r="AH344" i="1"/>
  <c r="AR343" i="1"/>
  <c r="AS343" i="1" s="1"/>
  <c r="Z343" i="1"/>
  <c r="D344" i="1"/>
  <c r="U344" i="1" s="1"/>
  <c r="V344" i="1" s="1"/>
  <c r="BA344" i="1" s="1"/>
  <c r="A347" i="1"/>
  <c r="W347" i="1" l="1"/>
  <c r="T347" i="1"/>
  <c r="X347" i="1"/>
  <c r="Y346" i="1"/>
  <c r="AL343" i="1"/>
  <c r="AM343" i="1" s="1"/>
  <c r="AW345" i="1"/>
  <c r="AI354" i="1"/>
  <c r="C355" i="1"/>
  <c r="AJ354" i="1"/>
  <c r="AG346" i="1"/>
  <c r="AN346" i="1" s="1"/>
  <c r="AO346" i="1" s="1"/>
  <c r="P346" i="1"/>
  <c r="R346" i="1" s="1"/>
  <c r="AK344" i="1"/>
  <c r="AP344" i="1"/>
  <c r="AV346" i="1"/>
  <c r="AH345" i="1"/>
  <c r="AR344" i="1"/>
  <c r="AS344" i="1" s="1"/>
  <c r="Z344" i="1"/>
  <c r="D345" i="1"/>
  <c r="U345" i="1" s="1"/>
  <c r="V345" i="1" s="1"/>
  <c r="BA345" i="1" s="1"/>
  <c r="A348" i="1"/>
  <c r="W348" i="1" l="1"/>
  <c r="X348" i="1"/>
  <c r="T348" i="1"/>
  <c r="Y348" i="1" s="1"/>
  <c r="Y347" i="1"/>
  <c r="AL344" i="1"/>
  <c r="AM344" i="1" s="1"/>
  <c r="AW346" i="1"/>
  <c r="AI355" i="1"/>
  <c r="AJ355" i="1"/>
  <c r="C356" i="1"/>
  <c r="AG347" i="1"/>
  <c r="AN347" i="1" s="1"/>
  <c r="AO347" i="1" s="1"/>
  <c r="P347" i="1"/>
  <c r="R347" i="1" s="1"/>
  <c r="S347" i="1" s="1"/>
  <c r="AK345" i="1"/>
  <c r="AP345" i="1"/>
  <c r="AV347" i="1"/>
  <c r="AH346" i="1"/>
  <c r="AR345" i="1"/>
  <c r="AS345" i="1" s="1"/>
  <c r="Z345" i="1"/>
  <c r="D346" i="1"/>
  <c r="U346" i="1" s="1"/>
  <c r="V346" i="1" s="1"/>
  <c r="BA346" i="1" s="1"/>
  <c r="A349" i="1"/>
  <c r="X349" i="1" l="1"/>
  <c r="W349" i="1"/>
  <c r="T349" i="1"/>
  <c r="Y349" i="1" s="1"/>
  <c r="AL345" i="1"/>
  <c r="AM345" i="1" s="1"/>
  <c r="C357" i="1"/>
  <c r="AJ356" i="1"/>
  <c r="AI356" i="1"/>
  <c r="AW347" i="1"/>
  <c r="AG348" i="1"/>
  <c r="AN348" i="1" s="1"/>
  <c r="AO348" i="1" s="1"/>
  <c r="P348" i="1"/>
  <c r="R348" i="1" s="1"/>
  <c r="S348" i="1" s="1"/>
  <c r="AK346" i="1"/>
  <c r="AP346" i="1"/>
  <c r="AV348" i="1"/>
  <c r="AH347" i="1"/>
  <c r="AR346" i="1"/>
  <c r="AS346" i="1" s="1"/>
  <c r="Z346" i="1"/>
  <c r="D347" i="1"/>
  <c r="U347" i="1" s="1"/>
  <c r="V347" i="1" s="1"/>
  <c r="BA347" i="1" s="1"/>
  <c r="A350" i="1"/>
  <c r="AX347" i="1" l="1"/>
  <c r="W350" i="1"/>
  <c r="X350" i="1"/>
  <c r="T350" i="1"/>
  <c r="Y350" i="1" s="1"/>
  <c r="AL346" i="1"/>
  <c r="AM346" i="1" s="1"/>
  <c r="C358" i="1"/>
  <c r="AI357" i="1"/>
  <c r="AJ357" i="1"/>
  <c r="AW348" i="1"/>
  <c r="AG349" i="1"/>
  <c r="AN349" i="1" s="1"/>
  <c r="AO349" i="1" s="1"/>
  <c r="P349" i="1"/>
  <c r="R349" i="1" s="1"/>
  <c r="S349" i="1" s="1"/>
  <c r="AK347" i="1"/>
  <c r="AP347" i="1"/>
  <c r="AV349" i="1"/>
  <c r="AH348" i="1"/>
  <c r="AR347" i="1"/>
  <c r="AS347" i="1" s="1"/>
  <c r="Z347" i="1"/>
  <c r="AA347" i="1" s="1"/>
  <c r="AB347" i="1" s="1"/>
  <c r="AF347" i="1" s="1"/>
  <c r="D348" i="1"/>
  <c r="U348" i="1" s="1"/>
  <c r="V348" i="1" s="1"/>
  <c r="BA348" i="1" s="1"/>
  <c r="A351" i="1"/>
  <c r="X351" i="1" l="1"/>
  <c r="T351" i="1"/>
  <c r="Y351" i="1" s="1"/>
  <c r="W351" i="1"/>
  <c r="AL347" i="1"/>
  <c r="AM347" i="1" s="1"/>
  <c r="AW349" i="1"/>
  <c r="AI358" i="1"/>
  <c r="AJ358" i="1"/>
  <c r="C359" i="1"/>
  <c r="AX348" i="1"/>
  <c r="AG350" i="1"/>
  <c r="AN350" i="1" s="1"/>
  <c r="AO350" i="1" s="1"/>
  <c r="P350" i="1"/>
  <c r="R350" i="1" s="1"/>
  <c r="S350" i="1" s="1"/>
  <c r="AK348" i="1"/>
  <c r="AP348" i="1"/>
  <c r="AV350" i="1"/>
  <c r="AH349" i="1"/>
  <c r="AX349" i="1" s="1"/>
  <c r="AR348" i="1"/>
  <c r="AS348" i="1" s="1"/>
  <c r="Z348" i="1"/>
  <c r="AA348" i="1" s="1"/>
  <c r="AB348" i="1" s="1"/>
  <c r="AF348" i="1" s="1"/>
  <c r="D349" i="1"/>
  <c r="U349" i="1" s="1"/>
  <c r="V349" i="1" s="1"/>
  <c r="BA349" i="1" s="1"/>
  <c r="A352" i="1"/>
  <c r="W352" i="1" l="1"/>
  <c r="T352" i="1"/>
  <c r="Y352" i="1" s="1"/>
  <c r="X352" i="1"/>
  <c r="AQ347" i="1"/>
  <c r="AT347" i="1"/>
  <c r="AZ347" i="1" s="1"/>
  <c r="BB347" i="1" s="1"/>
  <c r="AL348" i="1"/>
  <c r="AM348" i="1" s="1"/>
  <c r="AU347" i="1"/>
  <c r="C360" i="1"/>
  <c r="AJ359" i="1"/>
  <c r="AI359" i="1"/>
  <c r="AW350" i="1"/>
  <c r="AG351" i="1"/>
  <c r="AN351" i="1" s="1"/>
  <c r="AO351" i="1" s="1"/>
  <c r="P351" i="1"/>
  <c r="R351" i="1" s="1"/>
  <c r="AK349" i="1"/>
  <c r="AP349" i="1"/>
  <c r="AV351" i="1"/>
  <c r="AH350" i="1"/>
  <c r="AR349" i="1"/>
  <c r="AS349" i="1" s="1"/>
  <c r="Z349" i="1"/>
  <c r="AA349" i="1" s="1"/>
  <c r="AB349" i="1" s="1"/>
  <c r="AF349" i="1" s="1"/>
  <c r="D350" i="1"/>
  <c r="U350" i="1" s="1"/>
  <c r="V350" i="1" s="1"/>
  <c r="BA350" i="1" s="1"/>
  <c r="A353" i="1"/>
  <c r="W353" i="1" l="1"/>
  <c r="X353" i="1"/>
  <c r="T353" i="1"/>
  <c r="Y353" i="1" s="1"/>
  <c r="AT348" i="1"/>
  <c r="AQ348" i="1"/>
  <c r="AL349" i="1"/>
  <c r="AM349" i="1" s="1"/>
  <c r="AZ348" i="1"/>
  <c r="BB348" i="1" s="1"/>
  <c r="C361" i="1"/>
  <c r="AI360" i="1"/>
  <c r="AJ360" i="1"/>
  <c r="AX350" i="1"/>
  <c r="AW351" i="1"/>
  <c r="AG352" i="1"/>
  <c r="AN352" i="1" s="1"/>
  <c r="AO352" i="1" s="1"/>
  <c r="P352" i="1"/>
  <c r="R352" i="1" s="1"/>
  <c r="AK350" i="1"/>
  <c r="AP350" i="1"/>
  <c r="AV352" i="1"/>
  <c r="AH351" i="1"/>
  <c r="AR350" i="1"/>
  <c r="AS350" i="1" s="1"/>
  <c r="Z350" i="1"/>
  <c r="AA350" i="1" s="1"/>
  <c r="AB350" i="1" s="1"/>
  <c r="AF350" i="1" s="1"/>
  <c r="D351" i="1"/>
  <c r="U351" i="1" s="1"/>
  <c r="V351" i="1" s="1"/>
  <c r="BA351" i="1" s="1"/>
  <c r="A354" i="1"/>
  <c r="W354" i="1" l="1"/>
  <c r="X354" i="1"/>
  <c r="T354" i="1"/>
  <c r="Y354" i="1" s="1"/>
  <c r="AT349" i="1"/>
  <c r="AQ349" i="1"/>
  <c r="AL350" i="1"/>
  <c r="AM350" i="1" s="1"/>
  <c r="AU348" i="1"/>
  <c r="C362" i="1"/>
  <c r="AJ361" i="1"/>
  <c r="AI361" i="1"/>
  <c r="AW352" i="1"/>
  <c r="AG353" i="1"/>
  <c r="AN353" i="1" s="1"/>
  <c r="AO353" i="1" s="1"/>
  <c r="P353" i="1"/>
  <c r="R353" i="1" s="1"/>
  <c r="AK351" i="1"/>
  <c r="AP351" i="1"/>
  <c r="AV353" i="1"/>
  <c r="AH352" i="1"/>
  <c r="AR351" i="1"/>
  <c r="AS351" i="1" s="1"/>
  <c r="Z351" i="1"/>
  <c r="D352" i="1"/>
  <c r="U352" i="1" s="1"/>
  <c r="V352" i="1" s="1"/>
  <c r="BA352" i="1" s="1"/>
  <c r="A355" i="1"/>
  <c r="W355" i="1" l="1"/>
  <c r="X355" i="1"/>
  <c r="T355" i="1"/>
  <c r="Y355" i="1" s="1"/>
  <c r="AQ350" i="1"/>
  <c r="AT350" i="1"/>
  <c r="AL351" i="1"/>
  <c r="AM351" i="1" s="1"/>
  <c r="AZ349" i="1"/>
  <c r="BB349" i="1" s="1"/>
  <c r="AU349" i="1"/>
  <c r="C363" i="1"/>
  <c r="AJ362" i="1"/>
  <c r="AI362" i="1"/>
  <c r="AW353" i="1"/>
  <c r="AG354" i="1"/>
  <c r="AN354" i="1" s="1"/>
  <c r="AO354" i="1" s="1"/>
  <c r="P354" i="1"/>
  <c r="R354" i="1" s="1"/>
  <c r="AK352" i="1"/>
  <c r="AP352" i="1"/>
  <c r="AV354" i="1"/>
  <c r="AH353" i="1"/>
  <c r="AR352" i="1"/>
  <c r="AS352" i="1" s="1"/>
  <c r="Z352" i="1"/>
  <c r="D353" i="1"/>
  <c r="U353" i="1" s="1"/>
  <c r="V353" i="1" s="1"/>
  <c r="BA353" i="1" s="1"/>
  <c r="A356" i="1"/>
  <c r="AZ350" i="1" l="1"/>
  <c r="BB350" i="1" s="1"/>
  <c r="W356" i="1"/>
  <c r="X356" i="1"/>
  <c r="T356" i="1"/>
  <c r="AU350" i="1"/>
  <c r="AL352" i="1"/>
  <c r="AM352" i="1" s="1"/>
  <c r="AW354" i="1"/>
  <c r="C364" i="1"/>
  <c r="AJ363" i="1"/>
  <c r="AI363" i="1"/>
  <c r="AG355" i="1"/>
  <c r="AN355" i="1" s="1"/>
  <c r="AO355" i="1" s="1"/>
  <c r="P355" i="1"/>
  <c r="R355" i="1" s="1"/>
  <c r="AK353" i="1"/>
  <c r="AP353" i="1"/>
  <c r="AV355" i="1"/>
  <c r="AH354" i="1"/>
  <c r="AR353" i="1"/>
  <c r="AS353" i="1" s="1"/>
  <c r="Z353" i="1"/>
  <c r="D354" i="1"/>
  <c r="U354" i="1" s="1"/>
  <c r="V354" i="1" s="1"/>
  <c r="BA354" i="1" s="1"/>
  <c r="A357" i="1"/>
  <c r="X357" i="1" l="1"/>
  <c r="W357" i="1"/>
  <c r="T357" i="1"/>
  <c r="Y357" i="1" s="1"/>
  <c r="Y356" i="1"/>
  <c r="AL353" i="1"/>
  <c r="AM353" i="1" s="1"/>
  <c r="AW355" i="1"/>
  <c r="C365" i="1"/>
  <c r="AI364" i="1"/>
  <c r="AJ364" i="1"/>
  <c r="AG356" i="1"/>
  <c r="AN356" i="1" s="1"/>
  <c r="AO356" i="1" s="1"/>
  <c r="P356" i="1"/>
  <c r="R356" i="1" s="1"/>
  <c r="AK354" i="1"/>
  <c r="AP354" i="1"/>
  <c r="AV356" i="1"/>
  <c r="AH355" i="1"/>
  <c r="AR354" i="1"/>
  <c r="AS354" i="1" s="1"/>
  <c r="Z354" i="1"/>
  <c r="D355" i="1"/>
  <c r="U355" i="1" s="1"/>
  <c r="V355" i="1" s="1"/>
  <c r="BA355" i="1" s="1"/>
  <c r="A358" i="1"/>
  <c r="W358" i="1" l="1"/>
  <c r="T358" i="1"/>
  <c r="X358" i="1"/>
  <c r="AL354" i="1"/>
  <c r="AM354" i="1" s="1"/>
  <c r="AW356" i="1"/>
  <c r="AI365" i="1"/>
  <c r="C366" i="1"/>
  <c r="AJ365" i="1"/>
  <c r="AG357" i="1"/>
  <c r="AN357" i="1" s="1"/>
  <c r="AO357" i="1" s="1"/>
  <c r="P357" i="1"/>
  <c r="R357" i="1" s="1"/>
  <c r="AK355" i="1"/>
  <c r="AP355" i="1"/>
  <c r="AV357" i="1"/>
  <c r="AH356" i="1"/>
  <c r="AR355" i="1"/>
  <c r="AS355" i="1" s="1"/>
  <c r="Z355" i="1"/>
  <c r="D356" i="1"/>
  <c r="U356" i="1" s="1"/>
  <c r="V356" i="1" s="1"/>
  <c r="BA356" i="1" s="1"/>
  <c r="A359" i="1"/>
  <c r="Y358" i="1" l="1"/>
  <c r="X359" i="1"/>
  <c r="W359" i="1"/>
  <c r="T359" i="1"/>
  <c r="Y359" i="1" s="1"/>
  <c r="AL355" i="1"/>
  <c r="AM355" i="1" s="1"/>
  <c r="AW357" i="1"/>
  <c r="AI366" i="1"/>
  <c r="C367" i="1"/>
  <c r="AJ366" i="1"/>
  <c r="AG358" i="1"/>
  <c r="AN358" i="1" s="1"/>
  <c r="AO358" i="1" s="1"/>
  <c r="P358" i="1"/>
  <c r="R358" i="1" s="1"/>
  <c r="AK356" i="1"/>
  <c r="AP356" i="1"/>
  <c r="AV358" i="1"/>
  <c r="AH357" i="1"/>
  <c r="AR356" i="1"/>
  <c r="AS356" i="1" s="1"/>
  <c r="Z356" i="1"/>
  <c r="D357" i="1"/>
  <c r="U357" i="1" s="1"/>
  <c r="V357" i="1" s="1"/>
  <c r="BA357" i="1" s="1"/>
  <c r="A360" i="1"/>
  <c r="X360" i="1" l="1"/>
  <c r="W360" i="1"/>
  <c r="T360" i="1"/>
  <c r="Y360" i="1" s="1"/>
  <c r="AL356" i="1"/>
  <c r="AM356" i="1" s="1"/>
  <c r="AW358" i="1"/>
  <c r="C368" i="1"/>
  <c r="AJ367" i="1"/>
  <c r="AI367" i="1"/>
  <c r="AG359" i="1"/>
  <c r="AN359" i="1" s="1"/>
  <c r="AO359" i="1" s="1"/>
  <c r="P359" i="1"/>
  <c r="R359" i="1" s="1"/>
  <c r="AK357" i="1"/>
  <c r="AP357" i="1"/>
  <c r="AV359" i="1"/>
  <c r="AH358" i="1"/>
  <c r="AR357" i="1"/>
  <c r="AS357" i="1" s="1"/>
  <c r="Z357" i="1"/>
  <c r="D358" i="1"/>
  <c r="U358" i="1" s="1"/>
  <c r="V358" i="1" s="1"/>
  <c r="BA358" i="1" s="1"/>
  <c r="A361" i="1"/>
  <c r="W361" i="1" l="1"/>
  <c r="X361" i="1"/>
  <c r="T361" i="1"/>
  <c r="AL357" i="1"/>
  <c r="AM357" i="1" s="1"/>
  <c r="AW359" i="1"/>
  <c r="C369" i="1"/>
  <c r="AJ368" i="1"/>
  <c r="AI368" i="1"/>
  <c r="AC368" i="1"/>
  <c r="AE368" i="1" s="1"/>
  <c r="AG360" i="1"/>
  <c r="AN360" i="1" s="1"/>
  <c r="AO360" i="1" s="1"/>
  <c r="P360" i="1"/>
  <c r="R360" i="1" s="1"/>
  <c r="AK358" i="1"/>
  <c r="AP358" i="1"/>
  <c r="AV360" i="1"/>
  <c r="AH359" i="1"/>
  <c r="AR358" i="1"/>
  <c r="AS358" i="1" s="1"/>
  <c r="Z358" i="1"/>
  <c r="D359" i="1"/>
  <c r="U359" i="1" s="1"/>
  <c r="V359" i="1" s="1"/>
  <c r="BA359" i="1" s="1"/>
  <c r="A362" i="1"/>
  <c r="W362" i="1" l="1"/>
  <c r="X362" i="1"/>
  <c r="T362" i="1"/>
  <c r="Y362" i="1" s="1"/>
  <c r="Y361" i="1"/>
  <c r="AL358" i="1"/>
  <c r="AM358" i="1" s="1"/>
  <c r="AW360" i="1"/>
  <c r="AC369" i="1"/>
  <c r="AE369" i="1" s="1"/>
  <c r="C370" i="1"/>
  <c r="AI369" i="1"/>
  <c r="AJ369" i="1"/>
  <c r="AG361" i="1"/>
  <c r="AN361" i="1" s="1"/>
  <c r="AO361" i="1" s="1"/>
  <c r="P361" i="1"/>
  <c r="R361" i="1" s="1"/>
  <c r="AK359" i="1"/>
  <c r="AP359" i="1"/>
  <c r="AV361" i="1"/>
  <c r="AH360" i="1"/>
  <c r="AR359" i="1"/>
  <c r="AS359" i="1" s="1"/>
  <c r="Z359" i="1"/>
  <c r="D360" i="1"/>
  <c r="U360" i="1" s="1"/>
  <c r="V360" i="1" s="1"/>
  <c r="BA360" i="1" s="1"/>
  <c r="A363" i="1"/>
  <c r="W363" i="1" l="1"/>
  <c r="X363" i="1"/>
  <c r="T363" i="1"/>
  <c r="Y363" i="1" s="1"/>
  <c r="AL359" i="1"/>
  <c r="AM359" i="1" s="1"/>
  <c r="AW361" i="1"/>
  <c r="AI370" i="1"/>
  <c r="C371" i="1"/>
  <c r="AJ370" i="1"/>
  <c r="AC370" i="1"/>
  <c r="AE370" i="1" s="1"/>
  <c r="AG362" i="1"/>
  <c r="AN362" i="1" s="1"/>
  <c r="AO362" i="1" s="1"/>
  <c r="P362" i="1"/>
  <c r="R362" i="1" s="1"/>
  <c r="AK360" i="1"/>
  <c r="AP360" i="1"/>
  <c r="AV362" i="1"/>
  <c r="AH361" i="1"/>
  <c r="AR360" i="1"/>
  <c r="AS360" i="1" s="1"/>
  <c r="Z360" i="1"/>
  <c r="D361" i="1"/>
  <c r="U361" i="1" s="1"/>
  <c r="V361" i="1" s="1"/>
  <c r="BA361" i="1" s="1"/>
  <c r="A364" i="1"/>
  <c r="W364" i="1" l="1"/>
  <c r="T364" i="1"/>
  <c r="X364" i="1"/>
  <c r="AL360" i="1"/>
  <c r="AM360" i="1" s="1"/>
  <c r="AW362" i="1"/>
  <c r="AC371" i="1"/>
  <c r="AE371" i="1" s="1"/>
  <c r="AI371" i="1"/>
  <c r="C372" i="1"/>
  <c r="AJ371" i="1"/>
  <c r="AG363" i="1"/>
  <c r="AN363" i="1" s="1"/>
  <c r="AO363" i="1" s="1"/>
  <c r="P363" i="1"/>
  <c r="R363" i="1" s="1"/>
  <c r="AK361" i="1"/>
  <c r="AP361" i="1"/>
  <c r="AV363" i="1"/>
  <c r="AH362" i="1"/>
  <c r="AR361" i="1"/>
  <c r="AS361" i="1" s="1"/>
  <c r="Z361" i="1"/>
  <c r="D362" i="1"/>
  <c r="U362" i="1" s="1"/>
  <c r="V362" i="1" s="1"/>
  <c r="BA362" i="1" s="1"/>
  <c r="A365" i="1"/>
  <c r="Y364" i="1" l="1"/>
  <c r="X365" i="1"/>
  <c r="W365" i="1"/>
  <c r="T365" i="1"/>
  <c r="Y365" i="1" s="1"/>
  <c r="AL361" i="1"/>
  <c r="AM361" i="1" s="1"/>
  <c r="AW363" i="1"/>
  <c r="AI372" i="1"/>
  <c r="C373" i="1"/>
  <c r="AJ372" i="1"/>
  <c r="AG364" i="1"/>
  <c r="AN364" i="1" s="1"/>
  <c r="AO364" i="1" s="1"/>
  <c r="P364" i="1"/>
  <c r="R364" i="1" s="1"/>
  <c r="AP362" i="1"/>
  <c r="AK362" i="1"/>
  <c r="AV364" i="1"/>
  <c r="AH363" i="1"/>
  <c r="AR362" i="1"/>
  <c r="AS362" i="1" s="1"/>
  <c r="Z362" i="1"/>
  <c r="D363" i="1"/>
  <c r="U363" i="1" s="1"/>
  <c r="V363" i="1" s="1"/>
  <c r="BA363" i="1" s="1"/>
  <c r="A366" i="1"/>
  <c r="T366" i="1" l="1"/>
  <c r="W366" i="1"/>
  <c r="X366" i="1"/>
  <c r="AL362" i="1"/>
  <c r="AM362" i="1" s="1"/>
  <c r="AW364" i="1"/>
  <c r="AJ373" i="1"/>
  <c r="C374" i="1"/>
  <c r="AI373" i="1"/>
  <c r="AG365" i="1"/>
  <c r="AN365" i="1" s="1"/>
  <c r="AO365" i="1" s="1"/>
  <c r="P365" i="1"/>
  <c r="R365" i="1" s="1"/>
  <c r="AP363" i="1"/>
  <c r="AK363" i="1"/>
  <c r="AV365" i="1"/>
  <c r="AH364" i="1"/>
  <c r="AR363" i="1"/>
  <c r="AS363" i="1" s="1"/>
  <c r="Z363" i="1"/>
  <c r="D364" i="1"/>
  <c r="U364" i="1" s="1"/>
  <c r="V364" i="1" s="1"/>
  <c r="BA364" i="1" s="1"/>
  <c r="A367" i="1"/>
  <c r="X367" i="1" l="1"/>
  <c r="W367" i="1"/>
  <c r="T367" i="1"/>
  <c r="Y367" i="1" s="1"/>
  <c r="Y366" i="1"/>
  <c r="AL363" i="1"/>
  <c r="AM363" i="1" s="1"/>
  <c r="AW365" i="1"/>
  <c r="AJ374" i="1"/>
  <c r="AI374" i="1"/>
  <c r="C375" i="1"/>
  <c r="AG366" i="1"/>
  <c r="AN366" i="1" s="1"/>
  <c r="AO366" i="1" s="1"/>
  <c r="P366" i="1"/>
  <c r="R366" i="1" s="1"/>
  <c r="AK364" i="1"/>
  <c r="AP364" i="1"/>
  <c r="AV366" i="1"/>
  <c r="AH365" i="1"/>
  <c r="AR364" i="1"/>
  <c r="AS364" i="1" s="1"/>
  <c r="Z364" i="1"/>
  <c r="D365" i="1"/>
  <c r="U365" i="1" s="1"/>
  <c r="V365" i="1" s="1"/>
  <c r="BA365" i="1" s="1"/>
  <c r="A368" i="1"/>
  <c r="W368" i="1" l="1"/>
  <c r="T368" i="1"/>
  <c r="X368" i="1"/>
  <c r="AL364" i="1"/>
  <c r="AM364" i="1" s="1"/>
  <c r="AW366" i="1"/>
  <c r="C376" i="1"/>
  <c r="AI375" i="1"/>
  <c r="AJ375" i="1"/>
  <c r="AG367" i="1"/>
  <c r="AN367" i="1" s="1"/>
  <c r="AO367" i="1" s="1"/>
  <c r="P367" i="1"/>
  <c r="R367" i="1" s="1"/>
  <c r="AK365" i="1"/>
  <c r="AP365" i="1"/>
  <c r="AV367" i="1"/>
  <c r="AH366" i="1"/>
  <c r="AR365" i="1"/>
  <c r="AS365" i="1" s="1"/>
  <c r="Z365" i="1"/>
  <c r="D366" i="1"/>
  <c r="U366" i="1" s="1"/>
  <c r="V366" i="1" s="1"/>
  <c r="BA366" i="1" s="1"/>
  <c r="A369" i="1"/>
  <c r="Y368" i="1" l="1"/>
  <c r="W369" i="1"/>
  <c r="X369" i="1"/>
  <c r="T369" i="1"/>
  <c r="AL365" i="1"/>
  <c r="AM365" i="1" s="1"/>
  <c r="AW367" i="1"/>
  <c r="AI376" i="1"/>
  <c r="C377" i="1"/>
  <c r="AJ376" i="1"/>
  <c r="AG368" i="1"/>
  <c r="AN368" i="1" s="1"/>
  <c r="AO368" i="1" s="1"/>
  <c r="P368" i="1"/>
  <c r="R368" i="1" s="1"/>
  <c r="S368" i="1" s="1"/>
  <c r="AK366" i="1"/>
  <c r="AP366" i="1"/>
  <c r="AV368" i="1"/>
  <c r="AH367" i="1"/>
  <c r="AR366" i="1"/>
  <c r="AS366" i="1" s="1"/>
  <c r="Z366" i="1"/>
  <c r="D367" i="1"/>
  <c r="U367" i="1" s="1"/>
  <c r="V367" i="1" s="1"/>
  <c r="BA367" i="1" s="1"/>
  <c r="A370" i="1"/>
  <c r="Y369" i="1" l="1"/>
  <c r="X370" i="1"/>
  <c r="W370" i="1"/>
  <c r="T370" i="1"/>
  <c r="Y370" i="1" s="1"/>
  <c r="AL366" i="1"/>
  <c r="AM366" i="1" s="1"/>
  <c r="AW368" i="1"/>
  <c r="AI377" i="1"/>
  <c r="C378" i="1"/>
  <c r="AJ377" i="1"/>
  <c r="AG369" i="1"/>
  <c r="AN369" i="1" s="1"/>
  <c r="AO369" i="1" s="1"/>
  <c r="P369" i="1"/>
  <c r="R369" i="1" s="1"/>
  <c r="S369" i="1" s="1"/>
  <c r="AK367" i="1"/>
  <c r="AP367" i="1"/>
  <c r="AV369" i="1"/>
  <c r="AH368" i="1"/>
  <c r="AX368" i="1" s="1"/>
  <c r="AR367" i="1"/>
  <c r="AS367" i="1" s="1"/>
  <c r="Z367" i="1"/>
  <c r="D368" i="1"/>
  <c r="U368" i="1" s="1"/>
  <c r="V368" i="1" s="1"/>
  <c r="BA368" i="1" s="1"/>
  <c r="A371" i="1"/>
  <c r="W371" i="1" l="1"/>
  <c r="X371" i="1"/>
  <c r="T371" i="1"/>
  <c r="Y371" i="1" s="1"/>
  <c r="AL367" i="1"/>
  <c r="AM367" i="1" s="1"/>
  <c r="AW369" i="1"/>
  <c r="C379" i="1"/>
  <c r="AJ378" i="1"/>
  <c r="AI378" i="1"/>
  <c r="AG370" i="1"/>
  <c r="AN370" i="1" s="1"/>
  <c r="AO370" i="1" s="1"/>
  <c r="P370" i="1"/>
  <c r="R370" i="1" s="1"/>
  <c r="S370" i="1" s="1"/>
  <c r="AK368" i="1"/>
  <c r="AP368" i="1"/>
  <c r="AV370" i="1"/>
  <c r="AH369" i="1"/>
  <c r="AX369" i="1" s="1"/>
  <c r="AR368" i="1"/>
  <c r="AS368" i="1" s="1"/>
  <c r="Z368" i="1"/>
  <c r="AA368" i="1" s="1"/>
  <c r="AB368" i="1" s="1"/>
  <c r="AF368" i="1" s="1"/>
  <c r="D369" i="1"/>
  <c r="U369" i="1" s="1"/>
  <c r="V369" i="1" s="1"/>
  <c r="BA369" i="1" s="1"/>
  <c r="A372" i="1"/>
  <c r="W372" i="1" l="1"/>
  <c r="X372" i="1"/>
  <c r="T372" i="1"/>
  <c r="Y372" i="1" s="1"/>
  <c r="AL368" i="1"/>
  <c r="AM368" i="1" s="1"/>
  <c r="AW370" i="1"/>
  <c r="AJ379" i="1"/>
  <c r="C380" i="1"/>
  <c r="AI379" i="1"/>
  <c r="AG371" i="1"/>
  <c r="AN371" i="1" s="1"/>
  <c r="AO371" i="1" s="1"/>
  <c r="P371" i="1"/>
  <c r="R371" i="1" s="1"/>
  <c r="S371" i="1" s="1"/>
  <c r="AK369" i="1"/>
  <c r="AP369" i="1"/>
  <c r="AV371" i="1"/>
  <c r="AH370" i="1"/>
  <c r="AR369" i="1"/>
  <c r="AS369" i="1" s="1"/>
  <c r="Z369" i="1"/>
  <c r="AA369" i="1" s="1"/>
  <c r="AB369" i="1" s="1"/>
  <c r="AF369" i="1" s="1"/>
  <c r="D370" i="1"/>
  <c r="U370" i="1" s="1"/>
  <c r="V370" i="1" s="1"/>
  <c r="BA370" i="1" s="1"/>
  <c r="A373" i="1"/>
  <c r="W373" i="1" l="1"/>
  <c r="X373" i="1"/>
  <c r="T373" i="1"/>
  <c r="Y373" i="1" s="1"/>
  <c r="AQ368" i="1"/>
  <c r="AT368" i="1"/>
  <c r="AZ368" i="1" s="1"/>
  <c r="BB368" i="1" s="1"/>
  <c r="AL369" i="1"/>
  <c r="AM369" i="1" s="1"/>
  <c r="AX370" i="1"/>
  <c r="AU368" i="1"/>
  <c r="AJ380" i="1"/>
  <c r="AI380" i="1"/>
  <c r="C381" i="1"/>
  <c r="AW371" i="1"/>
  <c r="AX371" i="1" s="1"/>
  <c r="AG372" i="1"/>
  <c r="AN372" i="1" s="1"/>
  <c r="AO372" i="1" s="1"/>
  <c r="P372" i="1"/>
  <c r="R372" i="1" s="1"/>
  <c r="AK370" i="1"/>
  <c r="AP370" i="1"/>
  <c r="AV372" i="1"/>
  <c r="AH371" i="1"/>
  <c r="AR370" i="1"/>
  <c r="AS370" i="1" s="1"/>
  <c r="Z370" i="1"/>
  <c r="AA370" i="1" s="1"/>
  <c r="AB370" i="1" s="1"/>
  <c r="AF370" i="1" s="1"/>
  <c r="D371" i="1"/>
  <c r="U371" i="1" s="1"/>
  <c r="V371" i="1" s="1"/>
  <c r="BA371" i="1" s="1"/>
  <c r="A374" i="1"/>
  <c r="X374" i="1" l="1"/>
  <c r="T374" i="1"/>
  <c r="Y374" i="1" s="1"/>
  <c r="W374" i="1"/>
  <c r="AQ369" i="1"/>
  <c r="AT369" i="1"/>
  <c r="AL370" i="1"/>
  <c r="AM370" i="1" s="1"/>
  <c r="AU369" i="1"/>
  <c r="C382" i="1"/>
  <c r="AI381" i="1"/>
  <c r="AJ381" i="1"/>
  <c r="AW372" i="1"/>
  <c r="AG373" i="1"/>
  <c r="AN373" i="1" s="1"/>
  <c r="AO373" i="1" s="1"/>
  <c r="P373" i="1"/>
  <c r="R373" i="1" s="1"/>
  <c r="AK371" i="1"/>
  <c r="AP371" i="1"/>
  <c r="AV373" i="1"/>
  <c r="AH372" i="1"/>
  <c r="AR371" i="1"/>
  <c r="AS371" i="1" s="1"/>
  <c r="Z371" i="1"/>
  <c r="AA371" i="1" s="1"/>
  <c r="AB371" i="1" s="1"/>
  <c r="AF371" i="1" s="1"/>
  <c r="D372" i="1"/>
  <c r="U372" i="1" s="1"/>
  <c r="V372" i="1" s="1"/>
  <c r="BA372" i="1" s="1"/>
  <c r="A375" i="1"/>
  <c r="AZ369" i="1" l="1"/>
  <c r="BB369" i="1" s="1"/>
  <c r="X375" i="1"/>
  <c r="W375" i="1"/>
  <c r="T375" i="1"/>
  <c r="Y375" i="1" s="1"/>
  <c r="AQ370" i="1"/>
  <c r="AT370" i="1"/>
  <c r="AZ370" i="1" s="1"/>
  <c r="BB370" i="1" s="1"/>
  <c r="AL371" i="1"/>
  <c r="AM371" i="1" s="1"/>
  <c r="AU370" i="1"/>
  <c r="AW373" i="1"/>
  <c r="AJ382" i="1"/>
  <c r="C383" i="1"/>
  <c r="AI382" i="1"/>
  <c r="AG374" i="1"/>
  <c r="AN374" i="1" s="1"/>
  <c r="AO374" i="1" s="1"/>
  <c r="P374" i="1"/>
  <c r="R374" i="1" s="1"/>
  <c r="AK372" i="1"/>
  <c r="AP372" i="1"/>
  <c r="AV374" i="1"/>
  <c r="AH373" i="1"/>
  <c r="AR372" i="1"/>
  <c r="AS372" i="1" s="1"/>
  <c r="Z372" i="1"/>
  <c r="D373" i="1"/>
  <c r="U373" i="1" s="1"/>
  <c r="V373" i="1" s="1"/>
  <c r="BA373" i="1" s="1"/>
  <c r="A376" i="1"/>
  <c r="X376" i="1" l="1"/>
  <c r="T376" i="1"/>
  <c r="Y376" i="1" s="1"/>
  <c r="W376" i="1"/>
  <c r="AQ371" i="1"/>
  <c r="AT371" i="1"/>
  <c r="AL372" i="1"/>
  <c r="AM372" i="1" s="1"/>
  <c r="AU371" i="1"/>
  <c r="AI383" i="1"/>
  <c r="C384" i="1"/>
  <c r="AJ383" i="1"/>
  <c r="AW374" i="1"/>
  <c r="AG375" i="1"/>
  <c r="AN375" i="1" s="1"/>
  <c r="AO375" i="1" s="1"/>
  <c r="P375" i="1"/>
  <c r="R375" i="1" s="1"/>
  <c r="AK373" i="1"/>
  <c r="AP373" i="1"/>
  <c r="AV375" i="1"/>
  <c r="AH374" i="1"/>
  <c r="AR373" i="1"/>
  <c r="AS373" i="1" s="1"/>
  <c r="Z373" i="1"/>
  <c r="D374" i="1"/>
  <c r="U374" i="1" s="1"/>
  <c r="V374" i="1" s="1"/>
  <c r="BA374" i="1" s="1"/>
  <c r="A377" i="1"/>
  <c r="AZ371" i="1" l="1"/>
  <c r="BB371" i="1" s="1"/>
  <c r="X377" i="1"/>
  <c r="T377" i="1"/>
  <c r="Y377" i="1" s="1"/>
  <c r="W377" i="1"/>
  <c r="AL373" i="1"/>
  <c r="AM373" i="1" s="1"/>
  <c r="C385" i="1"/>
  <c r="AI384" i="1"/>
  <c r="AJ384" i="1"/>
  <c r="AW375" i="1"/>
  <c r="AG376" i="1"/>
  <c r="AN376" i="1" s="1"/>
  <c r="AO376" i="1" s="1"/>
  <c r="P376" i="1"/>
  <c r="R376" i="1" s="1"/>
  <c r="AK374" i="1"/>
  <c r="AP374" i="1"/>
  <c r="AV376" i="1"/>
  <c r="AH375" i="1"/>
  <c r="AR374" i="1"/>
  <c r="AS374" i="1" s="1"/>
  <c r="Z374" i="1"/>
  <c r="D375" i="1"/>
  <c r="U375" i="1" s="1"/>
  <c r="V375" i="1" s="1"/>
  <c r="BA375" i="1" s="1"/>
  <c r="A378" i="1"/>
  <c r="X378" i="1" l="1"/>
  <c r="T378" i="1"/>
  <c r="Y378" i="1" s="1"/>
  <c r="W378" i="1"/>
  <c r="AL374" i="1"/>
  <c r="AM374" i="1" s="1"/>
  <c r="AW376" i="1"/>
  <c r="AJ385" i="1"/>
  <c r="C386" i="1"/>
  <c r="AI385" i="1"/>
  <c r="AG377" i="1"/>
  <c r="AN377" i="1" s="1"/>
  <c r="AO377" i="1" s="1"/>
  <c r="P377" i="1"/>
  <c r="R377" i="1" s="1"/>
  <c r="AK375" i="1"/>
  <c r="AP375" i="1"/>
  <c r="AV377" i="1"/>
  <c r="AH376" i="1"/>
  <c r="AR375" i="1"/>
  <c r="AS375" i="1" s="1"/>
  <c r="Z375" i="1"/>
  <c r="D376" i="1"/>
  <c r="U376" i="1" s="1"/>
  <c r="V376" i="1" s="1"/>
  <c r="BA376" i="1" s="1"/>
  <c r="A379" i="1"/>
  <c r="W379" i="1" l="1"/>
  <c r="X379" i="1"/>
  <c r="T379" i="1"/>
  <c r="Y379" i="1" s="1"/>
  <c r="AL375" i="1"/>
  <c r="AM375" i="1" s="1"/>
  <c r="AW377" i="1"/>
  <c r="AI386" i="1"/>
  <c r="AJ386" i="1"/>
  <c r="C387" i="1"/>
  <c r="AG378" i="1"/>
  <c r="AN378" i="1" s="1"/>
  <c r="AO378" i="1" s="1"/>
  <c r="P378" i="1"/>
  <c r="R378" i="1" s="1"/>
  <c r="AK376" i="1"/>
  <c r="AP376" i="1"/>
  <c r="AV378" i="1"/>
  <c r="AH377" i="1"/>
  <c r="AR376" i="1"/>
  <c r="AS376" i="1" s="1"/>
  <c r="Z376" i="1"/>
  <c r="D377" i="1"/>
  <c r="U377" i="1" s="1"/>
  <c r="V377" i="1" s="1"/>
  <c r="BA377" i="1" s="1"/>
  <c r="A380" i="1"/>
  <c r="W380" i="1" l="1"/>
  <c r="X380" i="1"/>
  <c r="T380" i="1"/>
  <c r="Y380" i="1" s="1"/>
  <c r="AL376" i="1"/>
  <c r="AM376" i="1" s="1"/>
  <c r="AW378" i="1"/>
  <c r="C388" i="1"/>
  <c r="AJ387" i="1"/>
  <c r="AI387" i="1"/>
  <c r="AG379" i="1"/>
  <c r="AN379" i="1" s="1"/>
  <c r="AO379" i="1" s="1"/>
  <c r="P379" i="1"/>
  <c r="R379" i="1" s="1"/>
  <c r="AK377" i="1"/>
  <c r="AP377" i="1"/>
  <c r="AV379" i="1"/>
  <c r="AH378" i="1"/>
  <c r="AR377" i="1"/>
  <c r="AS377" i="1" s="1"/>
  <c r="Z377" i="1"/>
  <c r="D378" i="1"/>
  <c r="U378" i="1" s="1"/>
  <c r="V378" i="1" s="1"/>
  <c r="BA378" i="1" s="1"/>
  <c r="A381" i="1"/>
  <c r="W381" i="1" l="1"/>
  <c r="X381" i="1"/>
  <c r="T381" i="1"/>
  <c r="Y381" i="1" s="1"/>
  <c r="AL377" i="1"/>
  <c r="AM377" i="1" s="1"/>
  <c r="AW379" i="1"/>
  <c r="AI388" i="1"/>
  <c r="AJ388" i="1"/>
  <c r="C389" i="1"/>
  <c r="AG380" i="1"/>
  <c r="AN380" i="1" s="1"/>
  <c r="AO380" i="1" s="1"/>
  <c r="P380" i="1"/>
  <c r="R380" i="1" s="1"/>
  <c r="AK378" i="1"/>
  <c r="AP378" i="1"/>
  <c r="AV380" i="1"/>
  <c r="AH379" i="1"/>
  <c r="AR378" i="1"/>
  <c r="AS378" i="1" s="1"/>
  <c r="Z378" i="1"/>
  <c r="D379" i="1"/>
  <c r="U379" i="1" s="1"/>
  <c r="V379" i="1" s="1"/>
  <c r="BA379" i="1" s="1"/>
  <c r="A382" i="1"/>
  <c r="W382" i="1" l="1"/>
  <c r="X382" i="1"/>
  <c r="T382" i="1"/>
  <c r="Y382" i="1" s="1"/>
  <c r="AL378" i="1"/>
  <c r="AM378" i="1" s="1"/>
  <c r="AW380" i="1"/>
  <c r="AJ389" i="1"/>
  <c r="C390" i="1"/>
  <c r="AI389" i="1"/>
  <c r="AG381" i="1"/>
  <c r="AN381" i="1" s="1"/>
  <c r="AO381" i="1" s="1"/>
  <c r="P381" i="1"/>
  <c r="R381" i="1" s="1"/>
  <c r="AK379" i="1"/>
  <c r="AP379" i="1"/>
  <c r="AV381" i="1"/>
  <c r="AH380" i="1"/>
  <c r="AR379" i="1"/>
  <c r="AS379" i="1" s="1"/>
  <c r="Z379" i="1"/>
  <c r="D380" i="1"/>
  <c r="U380" i="1" s="1"/>
  <c r="V380" i="1" s="1"/>
  <c r="BA380" i="1" s="1"/>
  <c r="A383" i="1"/>
  <c r="W383" i="1" l="1"/>
  <c r="X383" i="1"/>
  <c r="T383" i="1"/>
  <c r="AL379" i="1"/>
  <c r="AM379" i="1" s="1"/>
  <c r="AI390" i="1"/>
  <c r="AJ390" i="1"/>
  <c r="C391" i="1"/>
  <c r="AG382" i="1"/>
  <c r="AN382" i="1" s="1"/>
  <c r="AO382" i="1" s="1"/>
  <c r="P382" i="1"/>
  <c r="R382" i="1" s="1"/>
  <c r="AK380" i="1"/>
  <c r="AW381" i="1"/>
  <c r="AP380" i="1"/>
  <c r="AV382" i="1"/>
  <c r="AH381" i="1"/>
  <c r="AR380" i="1"/>
  <c r="AS380" i="1" s="1"/>
  <c r="Z380" i="1"/>
  <c r="D381" i="1"/>
  <c r="U381" i="1" s="1"/>
  <c r="V381" i="1" s="1"/>
  <c r="BA381" i="1" s="1"/>
  <c r="A384" i="1"/>
  <c r="Y383" i="1" l="1"/>
  <c r="W384" i="1"/>
  <c r="T384" i="1"/>
  <c r="X384" i="1"/>
  <c r="AL380" i="1"/>
  <c r="AM380" i="1" s="1"/>
  <c r="C392" i="1"/>
  <c r="AJ391" i="1"/>
  <c r="AI391" i="1"/>
  <c r="AW382" i="1"/>
  <c r="AG383" i="1"/>
  <c r="AN383" i="1" s="1"/>
  <c r="AO383" i="1" s="1"/>
  <c r="P383" i="1"/>
  <c r="R383" i="1" s="1"/>
  <c r="AK381" i="1"/>
  <c r="AP381" i="1"/>
  <c r="AV383" i="1"/>
  <c r="AH382" i="1"/>
  <c r="AR381" i="1"/>
  <c r="AS381" i="1" s="1"/>
  <c r="Z381" i="1"/>
  <c r="D382" i="1"/>
  <c r="U382" i="1" s="1"/>
  <c r="V382" i="1" s="1"/>
  <c r="BA382" i="1" s="1"/>
  <c r="A385" i="1"/>
  <c r="W385" i="1" l="1"/>
  <c r="X385" i="1"/>
  <c r="T385" i="1"/>
  <c r="Y385" i="1" s="1"/>
  <c r="Y384" i="1"/>
  <c r="AL381" i="1"/>
  <c r="AM381" i="1" s="1"/>
  <c r="AW383" i="1"/>
  <c r="AI392" i="1"/>
  <c r="AC392" i="1"/>
  <c r="AE392" i="1" s="1"/>
  <c r="C393" i="1"/>
  <c r="AJ392" i="1"/>
  <c r="AG384" i="1"/>
  <c r="AN384" i="1" s="1"/>
  <c r="AO384" i="1" s="1"/>
  <c r="P384" i="1"/>
  <c r="R384" i="1" s="1"/>
  <c r="AK382" i="1"/>
  <c r="AP382" i="1"/>
  <c r="AV384" i="1"/>
  <c r="AH383" i="1"/>
  <c r="AR382" i="1"/>
  <c r="AS382" i="1" s="1"/>
  <c r="Z382" i="1"/>
  <c r="D383" i="1"/>
  <c r="U383" i="1" s="1"/>
  <c r="V383" i="1" s="1"/>
  <c r="BA383" i="1" s="1"/>
  <c r="A386" i="1"/>
  <c r="W386" i="1" l="1"/>
  <c r="T386" i="1"/>
  <c r="X386" i="1"/>
  <c r="AL382" i="1"/>
  <c r="AM382" i="1" s="1"/>
  <c r="AW384" i="1"/>
  <c r="AJ393" i="1"/>
  <c r="AI393" i="1"/>
  <c r="C394" i="1"/>
  <c r="AG385" i="1"/>
  <c r="AN385" i="1" s="1"/>
  <c r="AO385" i="1" s="1"/>
  <c r="P385" i="1"/>
  <c r="R385" i="1" s="1"/>
  <c r="AP383" i="1"/>
  <c r="AK383" i="1"/>
  <c r="AV385" i="1"/>
  <c r="AH384" i="1"/>
  <c r="AR383" i="1"/>
  <c r="AS383" i="1" s="1"/>
  <c r="Z383" i="1"/>
  <c r="D384" i="1"/>
  <c r="U384" i="1" s="1"/>
  <c r="V384" i="1" s="1"/>
  <c r="BA384" i="1" s="1"/>
  <c r="A387" i="1"/>
  <c r="Y386" i="1" l="1"/>
  <c r="W387" i="1"/>
  <c r="X387" i="1"/>
  <c r="T387" i="1"/>
  <c r="Y387" i="1" s="1"/>
  <c r="AL383" i="1"/>
  <c r="AM383" i="1" s="1"/>
  <c r="AW385" i="1"/>
  <c r="AI394" i="1"/>
  <c r="AJ394" i="1"/>
  <c r="C395" i="1"/>
  <c r="AG386" i="1"/>
  <c r="AN386" i="1" s="1"/>
  <c r="AO386" i="1" s="1"/>
  <c r="P386" i="1"/>
  <c r="R386" i="1" s="1"/>
  <c r="AK384" i="1"/>
  <c r="AP384" i="1"/>
  <c r="AV386" i="1"/>
  <c r="AH385" i="1"/>
  <c r="AR384" i="1"/>
  <c r="AS384" i="1" s="1"/>
  <c r="Z384" i="1"/>
  <c r="D385" i="1"/>
  <c r="U385" i="1" s="1"/>
  <c r="V385" i="1" s="1"/>
  <c r="BA385" i="1" s="1"/>
  <c r="A388" i="1"/>
  <c r="W388" i="1" l="1"/>
  <c r="X388" i="1"/>
  <c r="T388" i="1"/>
  <c r="Y388" i="1" s="1"/>
  <c r="AL384" i="1"/>
  <c r="AM384" i="1" s="1"/>
  <c r="AW386" i="1"/>
  <c r="AJ395" i="1"/>
  <c r="C396" i="1"/>
  <c r="AI395" i="1"/>
  <c r="AG387" i="1"/>
  <c r="AN387" i="1" s="1"/>
  <c r="AO387" i="1" s="1"/>
  <c r="P387" i="1"/>
  <c r="R387" i="1" s="1"/>
  <c r="AK385" i="1"/>
  <c r="AP385" i="1"/>
  <c r="AV387" i="1"/>
  <c r="AH386" i="1"/>
  <c r="AR385" i="1"/>
  <c r="AS385" i="1" s="1"/>
  <c r="Z385" i="1"/>
  <c r="D386" i="1"/>
  <c r="U386" i="1" s="1"/>
  <c r="V386" i="1" s="1"/>
  <c r="BA386" i="1" s="1"/>
  <c r="A389" i="1"/>
  <c r="X389" i="1" l="1"/>
  <c r="W389" i="1"/>
  <c r="T389" i="1"/>
  <c r="Y389" i="1" s="1"/>
  <c r="AL385" i="1"/>
  <c r="AM385" i="1" s="1"/>
  <c r="AW387" i="1"/>
  <c r="AJ396" i="1"/>
  <c r="C397" i="1"/>
  <c r="AI396" i="1"/>
  <c r="AG388" i="1"/>
  <c r="AN388" i="1" s="1"/>
  <c r="AO388" i="1" s="1"/>
  <c r="P388" i="1"/>
  <c r="R388" i="1" s="1"/>
  <c r="AK386" i="1"/>
  <c r="AP386" i="1"/>
  <c r="AV388" i="1"/>
  <c r="AH387" i="1"/>
  <c r="AR386" i="1"/>
  <c r="AS386" i="1" s="1"/>
  <c r="Z386" i="1"/>
  <c r="D387" i="1"/>
  <c r="U387" i="1" s="1"/>
  <c r="V387" i="1" s="1"/>
  <c r="BA387" i="1" s="1"/>
  <c r="A390" i="1"/>
  <c r="T390" i="1" l="1"/>
  <c r="W390" i="1"/>
  <c r="X390" i="1"/>
  <c r="AL386" i="1"/>
  <c r="AM386" i="1" s="1"/>
  <c r="AW388" i="1"/>
  <c r="C398" i="1"/>
  <c r="AJ397" i="1"/>
  <c r="AI397" i="1"/>
  <c r="AG389" i="1"/>
  <c r="AN389" i="1" s="1"/>
  <c r="AO389" i="1" s="1"/>
  <c r="P389" i="1"/>
  <c r="R389" i="1" s="1"/>
  <c r="AK387" i="1"/>
  <c r="AP387" i="1"/>
  <c r="AV389" i="1"/>
  <c r="AH388" i="1"/>
  <c r="AR387" i="1"/>
  <c r="AS387" i="1" s="1"/>
  <c r="Z387" i="1"/>
  <c r="D388" i="1"/>
  <c r="U388" i="1" s="1"/>
  <c r="V388" i="1" s="1"/>
  <c r="BA388" i="1" s="1"/>
  <c r="A391" i="1"/>
  <c r="X391" i="1" l="1"/>
  <c r="W391" i="1"/>
  <c r="T391" i="1"/>
  <c r="Y391" i="1" s="1"/>
  <c r="Y390" i="1"/>
  <c r="AL387" i="1"/>
  <c r="AM387" i="1" s="1"/>
  <c r="AW389" i="1"/>
  <c r="C399" i="1"/>
  <c r="AJ398" i="1"/>
  <c r="AI398" i="1"/>
  <c r="AG390" i="1"/>
  <c r="AN390" i="1" s="1"/>
  <c r="AO390" i="1" s="1"/>
  <c r="P390" i="1"/>
  <c r="R390" i="1" s="1"/>
  <c r="AK388" i="1"/>
  <c r="AP388" i="1"/>
  <c r="AV390" i="1"/>
  <c r="AH389" i="1"/>
  <c r="AR388" i="1"/>
  <c r="AS388" i="1" s="1"/>
  <c r="Z388" i="1"/>
  <c r="D389" i="1"/>
  <c r="U389" i="1" s="1"/>
  <c r="V389" i="1" s="1"/>
  <c r="BA389" i="1" s="1"/>
  <c r="A392" i="1"/>
  <c r="X392" i="1" l="1"/>
  <c r="W392" i="1"/>
  <c r="T392" i="1"/>
  <c r="Y392" i="1" s="1"/>
  <c r="AL388" i="1"/>
  <c r="AM388" i="1" s="1"/>
  <c r="AW390" i="1"/>
  <c r="AI399" i="1"/>
  <c r="C400" i="1"/>
  <c r="AJ399" i="1"/>
  <c r="AG391" i="1"/>
  <c r="AN391" i="1" s="1"/>
  <c r="AO391" i="1" s="1"/>
  <c r="P391" i="1"/>
  <c r="R391" i="1" s="1"/>
  <c r="AK389" i="1"/>
  <c r="AP389" i="1"/>
  <c r="AV391" i="1"/>
  <c r="AH390" i="1"/>
  <c r="AR389" i="1"/>
  <c r="AS389" i="1" s="1"/>
  <c r="Z389" i="1"/>
  <c r="D390" i="1"/>
  <c r="U390" i="1" s="1"/>
  <c r="V390" i="1" s="1"/>
  <c r="BA390" i="1" s="1"/>
  <c r="A393" i="1"/>
  <c r="W393" i="1" l="1"/>
  <c r="X393" i="1"/>
  <c r="T393" i="1"/>
  <c r="Y393" i="1" s="1"/>
  <c r="AL389" i="1"/>
  <c r="AM389" i="1" s="1"/>
  <c r="AW391" i="1"/>
  <c r="AI400" i="1"/>
  <c r="AJ400" i="1"/>
  <c r="C401" i="1"/>
  <c r="AG392" i="1"/>
  <c r="AN392" i="1" s="1"/>
  <c r="AO392" i="1" s="1"/>
  <c r="P392" i="1"/>
  <c r="R392" i="1" s="1"/>
  <c r="S392" i="1" s="1"/>
  <c r="AK390" i="1"/>
  <c r="AP390" i="1"/>
  <c r="AV392" i="1"/>
  <c r="AH391" i="1"/>
  <c r="AR390" i="1"/>
  <c r="AS390" i="1" s="1"/>
  <c r="Z390" i="1"/>
  <c r="D391" i="1"/>
  <c r="U391" i="1" s="1"/>
  <c r="V391" i="1" s="1"/>
  <c r="BA391" i="1" s="1"/>
  <c r="A394" i="1"/>
  <c r="W394" i="1" l="1"/>
  <c r="X394" i="1"/>
  <c r="T394" i="1"/>
  <c r="Y394" i="1" s="1"/>
  <c r="AL390" i="1"/>
  <c r="AM390" i="1" s="1"/>
  <c r="AW392" i="1"/>
  <c r="C402" i="1"/>
  <c r="AJ401" i="1"/>
  <c r="AI401" i="1"/>
  <c r="AG393" i="1"/>
  <c r="AN393" i="1" s="1"/>
  <c r="AO393" i="1" s="1"/>
  <c r="P393" i="1"/>
  <c r="R393" i="1" s="1"/>
  <c r="AK391" i="1"/>
  <c r="AP391" i="1"/>
  <c r="AV393" i="1"/>
  <c r="AH392" i="1"/>
  <c r="AR391" i="1"/>
  <c r="AS391" i="1" s="1"/>
  <c r="Z391" i="1"/>
  <c r="D392" i="1"/>
  <c r="U392" i="1" s="1"/>
  <c r="V392" i="1" s="1"/>
  <c r="BA392" i="1" s="1"/>
  <c r="A395" i="1"/>
  <c r="AX392" i="1" l="1"/>
  <c r="W395" i="1"/>
  <c r="X395" i="1"/>
  <c r="T395" i="1"/>
  <c r="AL391" i="1"/>
  <c r="AM391" i="1" s="1"/>
  <c r="AW393" i="1"/>
  <c r="AI402" i="1"/>
  <c r="C403" i="1"/>
  <c r="AJ402" i="1"/>
  <c r="AG394" i="1"/>
  <c r="AN394" i="1" s="1"/>
  <c r="AO394" i="1" s="1"/>
  <c r="P394" i="1"/>
  <c r="R394" i="1" s="1"/>
  <c r="AK392" i="1"/>
  <c r="AP392" i="1"/>
  <c r="AV394" i="1"/>
  <c r="AH393" i="1"/>
  <c r="AR392" i="1"/>
  <c r="AS392" i="1" s="1"/>
  <c r="Z392" i="1"/>
  <c r="AA392" i="1" s="1"/>
  <c r="AB392" i="1" s="1"/>
  <c r="AF392" i="1" s="1"/>
  <c r="D393" i="1"/>
  <c r="U393" i="1" s="1"/>
  <c r="V393" i="1" s="1"/>
  <c r="BA393" i="1" s="1"/>
  <c r="A396" i="1"/>
  <c r="Y395" i="1" l="1"/>
  <c r="W396" i="1"/>
  <c r="X396" i="1"/>
  <c r="T396" i="1"/>
  <c r="Y396" i="1" s="1"/>
  <c r="AL392" i="1"/>
  <c r="AM392" i="1" s="1"/>
  <c r="AW394" i="1"/>
  <c r="AJ403" i="1"/>
  <c r="AI403" i="1"/>
  <c r="C404" i="1"/>
  <c r="AG395" i="1"/>
  <c r="AN395" i="1" s="1"/>
  <c r="AO395" i="1" s="1"/>
  <c r="P395" i="1"/>
  <c r="R395" i="1" s="1"/>
  <c r="AK393" i="1"/>
  <c r="AP393" i="1"/>
  <c r="AV395" i="1"/>
  <c r="AH394" i="1"/>
  <c r="AR393" i="1"/>
  <c r="AS393" i="1" s="1"/>
  <c r="Z393" i="1"/>
  <c r="D394" i="1"/>
  <c r="U394" i="1" s="1"/>
  <c r="V394" i="1" s="1"/>
  <c r="BA394" i="1" s="1"/>
  <c r="A397" i="1"/>
  <c r="X397" i="1" l="1"/>
  <c r="W397" i="1"/>
  <c r="T397" i="1"/>
  <c r="Y397" i="1" s="1"/>
  <c r="AQ392" i="1"/>
  <c r="AT392" i="1"/>
  <c r="AL393" i="1"/>
  <c r="AM393" i="1" s="1"/>
  <c r="C405" i="1"/>
  <c r="AJ404" i="1"/>
  <c r="AI404" i="1"/>
  <c r="AW395" i="1"/>
  <c r="AG396" i="1"/>
  <c r="AN396" i="1" s="1"/>
  <c r="AO396" i="1" s="1"/>
  <c r="P396" i="1"/>
  <c r="R396" i="1" s="1"/>
  <c r="AK394" i="1"/>
  <c r="AP394" i="1"/>
  <c r="AV396" i="1"/>
  <c r="AH395" i="1"/>
  <c r="AR394" i="1"/>
  <c r="AS394" i="1" s="1"/>
  <c r="Z394" i="1"/>
  <c r="D395" i="1"/>
  <c r="U395" i="1" s="1"/>
  <c r="V395" i="1" s="1"/>
  <c r="BA395" i="1" s="1"/>
  <c r="A398" i="1"/>
  <c r="AZ392" i="1" l="1"/>
  <c r="BB392" i="1" s="1"/>
  <c r="W398" i="1"/>
  <c r="T398" i="1"/>
  <c r="Y398" i="1" s="1"/>
  <c r="X398" i="1"/>
  <c r="AL394" i="1"/>
  <c r="AM394" i="1" s="1"/>
  <c r="AU392" i="1"/>
  <c r="AW396" i="1"/>
  <c r="C406" i="1"/>
  <c r="AJ405" i="1"/>
  <c r="AI405" i="1"/>
  <c r="AG397" i="1"/>
  <c r="AN397" i="1" s="1"/>
  <c r="AO397" i="1" s="1"/>
  <c r="P397" i="1"/>
  <c r="R397" i="1" s="1"/>
  <c r="AK395" i="1"/>
  <c r="AP395" i="1"/>
  <c r="AV397" i="1"/>
  <c r="AH396" i="1"/>
  <c r="AR395" i="1"/>
  <c r="AS395" i="1" s="1"/>
  <c r="Z395" i="1"/>
  <c r="D396" i="1"/>
  <c r="U396" i="1" s="1"/>
  <c r="V396" i="1" s="1"/>
  <c r="BA396" i="1" s="1"/>
  <c r="A399" i="1"/>
  <c r="X399" i="1" l="1"/>
  <c r="W399" i="1"/>
  <c r="T399" i="1"/>
  <c r="Y399" i="1" s="1"/>
  <c r="AL395" i="1"/>
  <c r="AM395" i="1" s="1"/>
  <c r="AI406" i="1"/>
  <c r="AJ406" i="1"/>
  <c r="C407" i="1"/>
  <c r="AG398" i="1"/>
  <c r="AN398" i="1" s="1"/>
  <c r="AO398" i="1" s="1"/>
  <c r="P398" i="1"/>
  <c r="R398" i="1" s="1"/>
  <c r="AK396" i="1"/>
  <c r="AW397" i="1"/>
  <c r="AP396" i="1"/>
  <c r="AV398" i="1"/>
  <c r="AH397" i="1"/>
  <c r="AR396" i="1"/>
  <c r="AS396" i="1" s="1"/>
  <c r="Z396" i="1"/>
  <c r="D397" i="1"/>
  <c r="U397" i="1" s="1"/>
  <c r="V397" i="1" s="1"/>
  <c r="BA397" i="1" s="1"/>
  <c r="A400" i="1"/>
  <c r="T400" i="1" l="1"/>
  <c r="W400" i="1"/>
  <c r="X400" i="1"/>
  <c r="AL396" i="1"/>
  <c r="AM396" i="1" s="1"/>
  <c r="AW398" i="1"/>
  <c r="AI407" i="1"/>
  <c r="AJ407" i="1"/>
  <c r="C408" i="1"/>
  <c r="AG399" i="1"/>
  <c r="AN399" i="1" s="1"/>
  <c r="AO399" i="1" s="1"/>
  <c r="P399" i="1"/>
  <c r="R399" i="1" s="1"/>
  <c r="AK397" i="1"/>
  <c r="AP397" i="1"/>
  <c r="AV399" i="1"/>
  <c r="AH398" i="1"/>
  <c r="AR397" i="1"/>
  <c r="AS397" i="1" s="1"/>
  <c r="Z397" i="1"/>
  <c r="D398" i="1"/>
  <c r="U398" i="1" s="1"/>
  <c r="V398" i="1" s="1"/>
  <c r="BA398" i="1" s="1"/>
  <c r="A401" i="1"/>
  <c r="W401" i="1" l="1"/>
  <c r="T401" i="1"/>
  <c r="Y401" i="1" s="1"/>
  <c r="X401" i="1"/>
  <c r="Y400" i="1"/>
  <c r="AL397" i="1"/>
  <c r="AM397" i="1" s="1"/>
  <c r="AW399" i="1"/>
  <c r="AI408" i="1"/>
  <c r="AJ408" i="1"/>
  <c r="C409" i="1"/>
  <c r="AG400" i="1"/>
  <c r="AN400" i="1" s="1"/>
  <c r="AO400" i="1" s="1"/>
  <c r="P400" i="1"/>
  <c r="R400" i="1" s="1"/>
  <c r="AK398" i="1"/>
  <c r="AP398" i="1"/>
  <c r="AV400" i="1"/>
  <c r="AH399" i="1"/>
  <c r="AR398" i="1"/>
  <c r="AS398" i="1" s="1"/>
  <c r="Z398" i="1"/>
  <c r="D399" i="1"/>
  <c r="U399" i="1" s="1"/>
  <c r="V399" i="1" s="1"/>
  <c r="BA399" i="1" s="1"/>
  <c r="A402" i="1"/>
  <c r="W402" i="1" l="1"/>
  <c r="X402" i="1"/>
  <c r="T402" i="1"/>
  <c r="Y402" i="1" s="1"/>
  <c r="AL398" i="1"/>
  <c r="AM398" i="1" s="1"/>
  <c r="AW400" i="1"/>
  <c r="AJ409" i="1"/>
  <c r="AI409" i="1"/>
  <c r="C410" i="1"/>
  <c r="AG401" i="1"/>
  <c r="AN401" i="1" s="1"/>
  <c r="AO401" i="1" s="1"/>
  <c r="P401" i="1"/>
  <c r="R401" i="1" s="1"/>
  <c r="AK399" i="1"/>
  <c r="AP399" i="1"/>
  <c r="AV401" i="1"/>
  <c r="AH400" i="1"/>
  <c r="AR399" i="1"/>
  <c r="AS399" i="1" s="1"/>
  <c r="Z399" i="1"/>
  <c r="D400" i="1"/>
  <c r="U400" i="1" s="1"/>
  <c r="V400" i="1" s="1"/>
  <c r="BA400" i="1" s="1"/>
  <c r="A403" i="1"/>
  <c r="W403" i="1" l="1"/>
  <c r="X403" i="1"/>
  <c r="T403" i="1"/>
  <c r="Y403" i="1" s="1"/>
  <c r="AL399" i="1"/>
  <c r="AM399" i="1" s="1"/>
  <c r="AW401" i="1"/>
  <c r="AJ410" i="1"/>
  <c r="AI410" i="1"/>
  <c r="C411" i="1"/>
  <c r="AG402" i="1"/>
  <c r="AN402" i="1" s="1"/>
  <c r="AO402" i="1" s="1"/>
  <c r="P402" i="1"/>
  <c r="R402" i="1" s="1"/>
  <c r="AK400" i="1"/>
  <c r="AP400" i="1"/>
  <c r="AV402" i="1"/>
  <c r="AH401" i="1"/>
  <c r="AR400" i="1"/>
  <c r="AS400" i="1" s="1"/>
  <c r="Z400" i="1"/>
  <c r="D401" i="1"/>
  <c r="U401" i="1" s="1"/>
  <c r="V401" i="1" s="1"/>
  <c r="BA401" i="1" s="1"/>
  <c r="A404" i="1"/>
  <c r="W404" i="1" l="1"/>
  <c r="X404" i="1"/>
  <c r="T404" i="1"/>
  <c r="Y404" i="1" s="1"/>
  <c r="AL400" i="1"/>
  <c r="AM400" i="1" s="1"/>
  <c r="AW402" i="1"/>
  <c r="AJ411" i="1"/>
  <c r="AI411" i="1"/>
  <c r="C412" i="1"/>
  <c r="AG403" i="1"/>
  <c r="AN403" i="1" s="1"/>
  <c r="AO403" i="1" s="1"/>
  <c r="P403" i="1"/>
  <c r="R403" i="1" s="1"/>
  <c r="AK401" i="1"/>
  <c r="AP401" i="1"/>
  <c r="AV403" i="1"/>
  <c r="AH402" i="1"/>
  <c r="AR401" i="1"/>
  <c r="AS401" i="1" s="1"/>
  <c r="Z401" i="1"/>
  <c r="D402" i="1"/>
  <c r="U402" i="1" s="1"/>
  <c r="V402" i="1" s="1"/>
  <c r="BA402" i="1" s="1"/>
  <c r="A405" i="1"/>
  <c r="W405" i="1" l="1"/>
  <c r="X405" i="1"/>
  <c r="T405" i="1"/>
  <c r="Y405" i="1" s="1"/>
  <c r="AL401" i="1"/>
  <c r="AM401" i="1" s="1"/>
  <c r="AI412" i="1"/>
  <c r="AJ412" i="1"/>
  <c r="C413" i="1"/>
  <c r="AW403" i="1"/>
  <c r="AG404" i="1"/>
  <c r="AN404" i="1" s="1"/>
  <c r="AO404" i="1" s="1"/>
  <c r="P404" i="1"/>
  <c r="R404" i="1" s="1"/>
  <c r="AK402" i="1"/>
  <c r="AP402" i="1"/>
  <c r="AV404" i="1"/>
  <c r="AH403" i="1"/>
  <c r="AR402" i="1"/>
  <c r="AS402" i="1" s="1"/>
  <c r="Z402" i="1"/>
  <c r="D403" i="1"/>
  <c r="U403" i="1" s="1"/>
  <c r="V403" i="1" s="1"/>
  <c r="BA403" i="1" s="1"/>
  <c r="A406" i="1"/>
  <c r="X406" i="1" l="1"/>
  <c r="T406" i="1"/>
  <c r="Y406" i="1" s="1"/>
  <c r="W406" i="1"/>
  <c r="AL402" i="1"/>
  <c r="AM402" i="1" s="1"/>
  <c r="AW404" i="1"/>
  <c r="AJ413" i="1"/>
  <c r="C414" i="1"/>
  <c r="AI413" i="1"/>
  <c r="AG405" i="1"/>
  <c r="AN405" i="1" s="1"/>
  <c r="AO405" i="1" s="1"/>
  <c r="P405" i="1"/>
  <c r="R405" i="1" s="1"/>
  <c r="AK403" i="1"/>
  <c r="AP403" i="1"/>
  <c r="AV405" i="1"/>
  <c r="AH404" i="1"/>
  <c r="AR403" i="1"/>
  <c r="AS403" i="1" s="1"/>
  <c r="Z403" i="1"/>
  <c r="D404" i="1"/>
  <c r="U404" i="1" s="1"/>
  <c r="V404" i="1" s="1"/>
  <c r="BA404" i="1" s="1"/>
  <c r="A407" i="1"/>
  <c r="X407" i="1" l="1"/>
  <c r="T407" i="1"/>
  <c r="Y407" i="1" s="1"/>
  <c r="W407" i="1"/>
  <c r="AL403" i="1"/>
  <c r="AM403" i="1" s="1"/>
  <c r="AW405" i="1"/>
  <c r="AJ414" i="1"/>
  <c r="C415" i="1"/>
  <c r="AI414" i="1"/>
  <c r="AG406" i="1"/>
  <c r="AN406" i="1" s="1"/>
  <c r="AO406" i="1" s="1"/>
  <c r="P406" i="1"/>
  <c r="R406" i="1" s="1"/>
  <c r="AK404" i="1"/>
  <c r="AP404" i="1"/>
  <c r="AV406" i="1"/>
  <c r="AH405" i="1"/>
  <c r="AR404" i="1"/>
  <c r="AS404" i="1" s="1"/>
  <c r="Z404" i="1"/>
  <c r="D405" i="1"/>
  <c r="U405" i="1" s="1"/>
  <c r="V405" i="1" s="1"/>
  <c r="BA405" i="1" s="1"/>
  <c r="A408" i="1"/>
  <c r="X408" i="1" l="1"/>
  <c r="T408" i="1"/>
  <c r="Y408" i="1" s="1"/>
  <c r="W408" i="1"/>
  <c r="AL404" i="1"/>
  <c r="AM404" i="1" s="1"/>
  <c r="AW406" i="1"/>
  <c r="C416" i="1"/>
  <c r="AJ415" i="1"/>
  <c r="AI415" i="1"/>
  <c r="AG407" i="1"/>
  <c r="AN407" i="1" s="1"/>
  <c r="AO407" i="1" s="1"/>
  <c r="P407" i="1"/>
  <c r="R407" i="1" s="1"/>
  <c r="AK405" i="1"/>
  <c r="AP405" i="1"/>
  <c r="AV407" i="1"/>
  <c r="AH406" i="1"/>
  <c r="AR405" i="1"/>
  <c r="AS405" i="1" s="1"/>
  <c r="Z405" i="1"/>
  <c r="D406" i="1"/>
  <c r="U406" i="1" s="1"/>
  <c r="V406" i="1" s="1"/>
  <c r="BA406" i="1" s="1"/>
  <c r="A409" i="1"/>
  <c r="W409" i="1" l="1"/>
  <c r="X409" i="1"/>
  <c r="T409" i="1"/>
  <c r="Y409" i="1" s="1"/>
  <c r="AL405" i="1"/>
  <c r="AM405" i="1" s="1"/>
  <c r="AW407" i="1"/>
  <c r="C417" i="1"/>
  <c r="AJ416" i="1"/>
  <c r="AI416" i="1"/>
  <c r="AG408" i="1"/>
  <c r="AN408" i="1" s="1"/>
  <c r="AO408" i="1" s="1"/>
  <c r="P408" i="1"/>
  <c r="R408" i="1" s="1"/>
  <c r="AK406" i="1"/>
  <c r="AP406" i="1"/>
  <c r="AV408" i="1"/>
  <c r="AH407" i="1"/>
  <c r="AR406" i="1"/>
  <c r="AS406" i="1" s="1"/>
  <c r="Z406" i="1"/>
  <c r="D407" i="1"/>
  <c r="U407" i="1" s="1"/>
  <c r="V407" i="1" s="1"/>
  <c r="BA407" i="1" s="1"/>
  <c r="A410" i="1"/>
  <c r="W410" i="1" l="1"/>
  <c r="X410" i="1"/>
  <c r="T410" i="1"/>
  <c r="Y410" i="1" s="1"/>
  <c r="AL406" i="1"/>
  <c r="AM406" i="1" s="1"/>
  <c r="AW408" i="1"/>
  <c r="AI417" i="1"/>
  <c r="C418" i="1"/>
  <c r="AJ417" i="1"/>
  <c r="AG409" i="1"/>
  <c r="AN409" i="1" s="1"/>
  <c r="AO409" i="1" s="1"/>
  <c r="P409" i="1"/>
  <c r="R409" i="1" s="1"/>
  <c r="AK407" i="1"/>
  <c r="AP407" i="1"/>
  <c r="AV409" i="1"/>
  <c r="AH408" i="1"/>
  <c r="AR407" i="1"/>
  <c r="AS407" i="1" s="1"/>
  <c r="Z407" i="1"/>
  <c r="D408" i="1"/>
  <c r="U408" i="1" s="1"/>
  <c r="V408" i="1" s="1"/>
  <c r="BA408" i="1" s="1"/>
  <c r="A411" i="1"/>
  <c r="W411" i="1" l="1"/>
  <c r="T411" i="1"/>
  <c r="Y411" i="1" s="1"/>
  <c r="X411" i="1"/>
  <c r="AL407" i="1"/>
  <c r="AM407" i="1" s="1"/>
  <c r="AW409" i="1"/>
  <c r="AI418" i="1"/>
  <c r="C419" i="1"/>
  <c r="AJ418" i="1"/>
  <c r="AG410" i="1"/>
  <c r="AN410" i="1" s="1"/>
  <c r="AO410" i="1" s="1"/>
  <c r="P410" i="1"/>
  <c r="R410" i="1" s="1"/>
  <c r="AK408" i="1"/>
  <c r="AP408" i="1"/>
  <c r="AV410" i="1"/>
  <c r="AH409" i="1"/>
  <c r="AR408" i="1"/>
  <c r="AS408" i="1" s="1"/>
  <c r="Z408" i="1"/>
  <c r="D409" i="1"/>
  <c r="U409" i="1" s="1"/>
  <c r="V409" i="1" s="1"/>
  <c r="BA409" i="1" s="1"/>
  <c r="A412" i="1"/>
  <c r="W412" i="1" l="1"/>
  <c r="T412" i="1"/>
  <c r="X412" i="1"/>
  <c r="AL408" i="1"/>
  <c r="AM408" i="1" s="1"/>
  <c r="AW410" i="1"/>
  <c r="C420" i="1"/>
  <c r="AJ419" i="1"/>
  <c r="AI419" i="1"/>
  <c r="AG411" i="1"/>
  <c r="AN411" i="1" s="1"/>
  <c r="AO411" i="1" s="1"/>
  <c r="P411" i="1"/>
  <c r="R411" i="1" s="1"/>
  <c r="AK409" i="1"/>
  <c r="AP409" i="1"/>
  <c r="AV411" i="1"/>
  <c r="AH410" i="1"/>
  <c r="AR409" i="1"/>
  <c r="AS409" i="1" s="1"/>
  <c r="Z409" i="1"/>
  <c r="D410" i="1"/>
  <c r="U410" i="1" s="1"/>
  <c r="V410" i="1" s="1"/>
  <c r="BA410" i="1" s="1"/>
  <c r="A413" i="1"/>
  <c r="Y412" i="1" l="1"/>
  <c r="W413" i="1"/>
  <c r="X413" i="1"/>
  <c r="T413" i="1"/>
  <c r="Y413" i="1" s="1"/>
  <c r="AL409" i="1"/>
  <c r="AM409" i="1" s="1"/>
  <c r="AW411" i="1"/>
  <c r="AJ420" i="1"/>
  <c r="AI420" i="1"/>
  <c r="C421" i="1"/>
  <c r="AG412" i="1"/>
  <c r="AN412" i="1" s="1"/>
  <c r="AO412" i="1" s="1"/>
  <c r="P412" i="1"/>
  <c r="R412" i="1" s="1"/>
  <c r="AK410" i="1"/>
  <c r="AP410" i="1"/>
  <c r="AV412" i="1"/>
  <c r="AH411" i="1"/>
  <c r="AR410" i="1"/>
  <c r="AS410" i="1" s="1"/>
  <c r="Z410" i="1"/>
  <c r="D411" i="1"/>
  <c r="U411" i="1" s="1"/>
  <c r="V411" i="1" s="1"/>
  <c r="BA411" i="1" s="1"/>
  <c r="A414" i="1"/>
  <c r="W414" i="1" l="1"/>
  <c r="X414" i="1"/>
  <c r="T414" i="1"/>
  <c r="Y414" i="1" s="1"/>
  <c r="AL410" i="1"/>
  <c r="AM410" i="1" s="1"/>
  <c r="AI421" i="1"/>
  <c r="C422" i="1"/>
  <c r="AJ421" i="1"/>
  <c r="AW412" i="1"/>
  <c r="AG413" i="1"/>
  <c r="AN413" i="1" s="1"/>
  <c r="AO413" i="1" s="1"/>
  <c r="P413" i="1"/>
  <c r="R413" i="1" s="1"/>
  <c r="AK411" i="1"/>
  <c r="AP411" i="1"/>
  <c r="AV413" i="1"/>
  <c r="AH412" i="1"/>
  <c r="AR411" i="1"/>
  <c r="AS411" i="1" s="1"/>
  <c r="Z411" i="1"/>
  <c r="D412" i="1"/>
  <c r="U412" i="1" s="1"/>
  <c r="V412" i="1" s="1"/>
  <c r="BA412" i="1" s="1"/>
  <c r="A415" i="1"/>
  <c r="W415" i="1" l="1"/>
  <c r="X415" i="1"/>
  <c r="T415" i="1"/>
  <c r="Y415" i="1" s="1"/>
  <c r="AL411" i="1"/>
  <c r="AM411" i="1" s="1"/>
  <c r="AW413" i="1"/>
  <c r="AJ422" i="1"/>
  <c r="C423" i="1"/>
  <c r="AI422" i="1"/>
  <c r="AG414" i="1"/>
  <c r="AN414" i="1" s="1"/>
  <c r="AO414" i="1" s="1"/>
  <c r="P414" i="1"/>
  <c r="R414" i="1" s="1"/>
  <c r="AK412" i="1"/>
  <c r="AP412" i="1"/>
  <c r="AV414" i="1"/>
  <c r="AH413" i="1"/>
  <c r="AR412" i="1"/>
  <c r="AS412" i="1" s="1"/>
  <c r="Z412" i="1"/>
  <c r="D413" i="1"/>
  <c r="U413" i="1" s="1"/>
  <c r="V413" i="1" s="1"/>
  <c r="BA413" i="1" s="1"/>
  <c r="A416" i="1"/>
  <c r="W416" i="1" l="1"/>
  <c r="T416" i="1"/>
  <c r="X416" i="1"/>
  <c r="AL412" i="1"/>
  <c r="AM412" i="1" s="1"/>
  <c r="AW414" i="1"/>
  <c r="AJ423" i="1"/>
  <c r="AI423" i="1"/>
  <c r="AG415" i="1"/>
  <c r="AN415" i="1" s="1"/>
  <c r="AO415" i="1" s="1"/>
  <c r="P415" i="1"/>
  <c r="R415" i="1" s="1"/>
  <c r="AP413" i="1"/>
  <c r="AK413" i="1"/>
  <c r="AV415" i="1"/>
  <c r="AH414" i="1"/>
  <c r="AR413" i="1"/>
  <c r="AS413" i="1" s="1"/>
  <c r="Z413" i="1"/>
  <c r="D414" i="1"/>
  <c r="U414" i="1" s="1"/>
  <c r="V414" i="1" s="1"/>
  <c r="BA414" i="1" s="1"/>
  <c r="A417" i="1"/>
  <c r="Y416" i="1" l="1"/>
  <c r="W417" i="1"/>
  <c r="X417" i="1"/>
  <c r="T417" i="1"/>
  <c r="Y417" i="1" s="1"/>
  <c r="AL413" i="1"/>
  <c r="AM413" i="1" s="1"/>
  <c r="AW415" i="1"/>
  <c r="AG416" i="1"/>
  <c r="AN416" i="1" s="1"/>
  <c r="AO416" i="1" s="1"/>
  <c r="P416" i="1"/>
  <c r="R416" i="1" s="1"/>
  <c r="AK414" i="1"/>
  <c r="AP414" i="1"/>
  <c r="AV416" i="1"/>
  <c r="AH415" i="1"/>
  <c r="AR414" i="1"/>
  <c r="AS414" i="1" s="1"/>
  <c r="Z414" i="1"/>
  <c r="D415" i="1"/>
  <c r="U415" i="1" s="1"/>
  <c r="V415" i="1" s="1"/>
  <c r="BA415" i="1" s="1"/>
  <c r="A418" i="1"/>
  <c r="X418" i="1" l="1"/>
  <c r="W418" i="1"/>
  <c r="T418" i="1"/>
  <c r="Y418" i="1" s="1"/>
  <c r="AW416" i="1"/>
  <c r="AL414" i="1"/>
  <c r="AM414" i="1" s="1"/>
  <c r="AG417" i="1"/>
  <c r="AN417" i="1" s="1"/>
  <c r="AO417" i="1" s="1"/>
  <c r="P417" i="1"/>
  <c r="R417" i="1" s="1"/>
  <c r="AK415" i="1"/>
  <c r="AP415" i="1"/>
  <c r="AV417" i="1"/>
  <c r="AH416" i="1"/>
  <c r="AR415" i="1"/>
  <c r="AS415" i="1" s="1"/>
  <c r="Z415" i="1"/>
  <c r="D416" i="1"/>
  <c r="U416" i="1" s="1"/>
  <c r="V416" i="1" s="1"/>
  <c r="BA416" i="1" s="1"/>
  <c r="A419" i="1"/>
  <c r="W419" i="1" l="1"/>
  <c r="X419" i="1"/>
  <c r="T419" i="1"/>
  <c r="Y419" i="1" s="1"/>
  <c r="AW417" i="1"/>
  <c r="AL415" i="1"/>
  <c r="AM415" i="1" s="1"/>
  <c r="AG418" i="1"/>
  <c r="AN418" i="1" s="1"/>
  <c r="AO418" i="1" s="1"/>
  <c r="P418" i="1"/>
  <c r="R418" i="1" s="1"/>
  <c r="AK416" i="1"/>
  <c r="AP416" i="1"/>
  <c r="AV418" i="1"/>
  <c r="AH417" i="1"/>
  <c r="AR416" i="1"/>
  <c r="AS416" i="1" s="1"/>
  <c r="Z416" i="1"/>
  <c r="D417" i="1"/>
  <c r="U417" i="1" s="1"/>
  <c r="V417" i="1" s="1"/>
  <c r="BA417" i="1" s="1"/>
  <c r="A420" i="1"/>
  <c r="W420" i="1" l="1"/>
  <c r="X420" i="1"/>
  <c r="T420" i="1"/>
  <c r="Y420" i="1" s="1"/>
  <c r="AW418" i="1"/>
  <c r="AL416" i="1"/>
  <c r="AM416" i="1" s="1"/>
  <c r="AG419" i="1"/>
  <c r="AN419" i="1" s="1"/>
  <c r="AO419" i="1" s="1"/>
  <c r="P419" i="1"/>
  <c r="R419" i="1" s="1"/>
  <c r="AK417" i="1"/>
  <c r="AP417" i="1"/>
  <c r="AV419" i="1"/>
  <c r="AH418" i="1"/>
  <c r="AR417" i="1"/>
  <c r="AS417" i="1" s="1"/>
  <c r="Z417" i="1"/>
  <c r="D418" i="1"/>
  <c r="U418" i="1" s="1"/>
  <c r="V418" i="1" s="1"/>
  <c r="BA418" i="1" s="1"/>
  <c r="A421" i="1"/>
  <c r="X421" i="1" l="1"/>
  <c r="W421" i="1"/>
  <c r="T421" i="1"/>
  <c r="Y421" i="1" s="1"/>
  <c r="AL417" i="1"/>
  <c r="AM417" i="1" s="1"/>
  <c r="AG420" i="1"/>
  <c r="AN420" i="1" s="1"/>
  <c r="AO420" i="1" s="1"/>
  <c r="P420" i="1"/>
  <c r="R420" i="1" s="1"/>
  <c r="AK418" i="1"/>
  <c r="AW419" i="1"/>
  <c r="AP418" i="1"/>
  <c r="AV420" i="1"/>
  <c r="AH419" i="1"/>
  <c r="AR418" i="1"/>
  <c r="AS418" i="1" s="1"/>
  <c r="Z418" i="1"/>
  <c r="D419" i="1"/>
  <c r="U419" i="1" s="1"/>
  <c r="V419" i="1" s="1"/>
  <c r="BA419" i="1" s="1"/>
  <c r="A422" i="1"/>
  <c r="T422" i="1" l="1"/>
  <c r="W422" i="1"/>
  <c r="X422" i="1"/>
  <c r="AL418" i="1"/>
  <c r="AM418" i="1" s="1"/>
  <c r="AG421" i="1"/>
  <c r="AN421" i="1" s="1"/>
  <c r="AO421" i="1" s="1"/>
  <c r="P421" i="1"/>
  <c r="R421" i="1" s="1"/>
  <c r="AK419" i="1"/>
  <c r="AW420" i="1"/>
  <c r="AP419" i="1"/>
  <c r="AV421" i="1"/>
  <c r="AH420" i="1"/>
  <c r="AR419" i="1"/>
  <c r="AS419" i="1" s="1"/>
  <c r="Z419" i="1"/>
  <c r="D420" i="1"/>
  <c r="U420" i="1" s="1"/>
  <c r="V420" i="1" s="1"/>
  <c r="BA420" i="1" s="1"/>
  <c r="A423" i="1"/>
  <c r="X423" i="1" l="1"/>
  <c r="W423" i="1"/>
  <c r="T423" i="1"/>
  <c r="Y423" i="1" s="1"/>
  <c r="Y422" i="1"/>
  <c r="AL419" i="1"/>
  <c r="AM419" i="1" s="1"/>
  <c r="AG422" i="1"/>
  <c r="AN422" i="1" s="1"/>
  <c r="AO422" i="1" s="1"/>
  <c r="P422" i="1"/>
  <c r="R422" i="1" s="1"/>
  <c r="AK420" i="1"/>
  <c r="AW421" i="1"/>
  <c r="AP420" i="1"/>
  <c r="AV422" i="1"/>
  <c r="AH421" i="1"/>
  <c r="AR420" i="1"/>
  <c r="AS420" i="1" s="1"/>
  <c r="Z420" i="1"/>
  <c r="D421" i="1"/>
  <c r="U421" i="1" s="1"/>
  <c r="V421" i="1" s="1"/>
  <c r="BA421" i="1" s="1"/>
  <c r="AL420" i="1" l="1"/>
  <c r="AM420" i="1" s="1"/>
  <c r="AW422" i="1"/>
  <c r="AG423" i="1"/>
  <c r="AN423" i="1" s="1"/>
  <c r="AO423" i="1" s="1"/>
  <c r="P423" i="1"/>
  <c r="R423" i="1" s="1"/>
  <c r="AK421" i="1"/>
  <c r="AP421" i="1"/>
  <c r="AV423" i="1"/>
  <c r="AH422" i="1"/>
  <c r="AR421" i="1"/>
  <c r="AS421" i="1" s="1"/>
  <c r="Z421" i="1"/>
  <c r="D422" i="1"/>
  <c r="U422" i="1" s="1"/>
  <c r="V422" i="1" s="1"/>
  <c r="BA422" i="1" s="1"/>
  <c r="AW423" i="1" l="1"/>
  <c r="AL421" i="1"/>
  <c r="AM421" i="1" s="1"/>
  <c r="AK422" i="1"/>
  <c r="AP422" i="1"/>
  <c r="AH423" i="1"/>
  <c r="AR423" i="1"/>
  <c r="AS423" i="1" s="1"/>
  <c r="AR422" i="1"/>
  <c r="AS422" i="1" s="1"/>
  <c r="AP423" i="1"/>
  <c r="Z422" i="1"/>
  <c r="D423" i="1"/>
  <c r="U423" i="1" s="1"/>
  <c r="V423" i="1" s="1"/>
  <c r="BA423" i="1" s="1"/>
  <c r="AL422" i="1" l="1"/>
  <c r="AM422" i="1" s="1"/>
  <c r="AK423" i="1"/>
  <c r="Z423" i="1"/>
  <c r="AL423" i="1" l="1"/>
  <c r="AM423" i="1" s="1"/>
</calcChain>
</file>

<file path=xl/sharedStrings.xml><?xml version="1.0" encoding="utf-8"?>
<sst xmlns="http://schemas.openxmlformats.org/spreadsheetml/2006/main" count="3271" uniqueCount="219">
  <si>
    <t>Дата</t>
  </si>
  <si>
    <t>Время</t>
  </si>
  <si>
    <t>Ячейка</t>
  </si>
  <si>
    <t>X</t>
  </si>
  <si>
    <t>Y</t>
  </si>
  <si>
    <t>Z</t>
  </si>
  <si>
    <t>No</t>
  </si>
  <si>
    <r>
      <t>L</t>
    </r>
    <r>
      <rPr>
        <vertAlign val="subscript"/>
        <sz val="11"/>
        <color theme="1"/>
        <rFont val="Calibri"/>
        <family val="2"/>
        <charset val="204"/>
        <scheme val="minor"/>
      </rPr>
      <t>in</t>
    </r>
  </si>
  <si>
    <r>
      <t>S</t>
    </r>
    <r>
      <rPr>
        <vertAlign val="subscript"/>
        <sz val="11"/>
        <color theme="1"/>
        <rFont val="Calibri"/>
        <family val="2"/>
        <charset val="204"/>
        <scheme val="minor"/>
      </rPr>
      <t>in</t>
    </r>
  </si>
  <si>
    <r>
      <t>S</t>
    </r>
    <r>
      <rPr>
        <vertAlign val="subscript"/>
        <sz val="11"/>
        <color theme="1"/>
        <rFont val="Calibri"/>
        <family val="2"/>
        <charset val="204"/>
        <scheme val="minor"/>
      </rPr>
      <t>out</t>
    </r>
  </si>
  <si>
    <r>
      <t>T</t>
    </r>
    <r>
      <rPr>
        <vertAlign val="subscript"/>
        <sz val="11"/>
        <color theme="1"/>
        <rFont val="Calibri"/>
        <family val="2"/>
        <charset val="204"/>
        <scheme val="minor"/>
      </rPr>
      <t>2m</t>
    </r>
  </si>
  <si>
    <r>
      <t>RH</t>
    </r>
    <r>
      <rPr>
        <vertAlign val="subscript"/>
        <sz val="11"/>
        <color theme="1"/>
        <rFont val="Calibri"/>
        <family val="2"/>
        <charset val="204"/>
        <scheme val="minor"/>
      </rPr>
      <t>2m</t>
    </r>
  </si>
  <si>
    <t>p</t>
  </si>
  <si>
    <t>Prec</t>
  </si>
  <si>
    <r>
      <t>Вт/м</t>
    </r>
    <r>
      <rPr>
        <vertAlign val="superscript"/>
        <sz val="11"/>
        <color theme="1"/>
        <rFont val="Calibri"/>
        <family val="2"/>
        <charset val="204"/>
        <scheme val="minor"/>
      </rPr>
      <t>2</t>
    </r>
  </si>
  <si>
    <t>°C</t>
  </si>
  <si>
    <t>%</t>
  </si>
  <si>
    <t>гПа</t>
  </si>
  <si>
    <t>мм/30 мин</t>
  </si>
  <si>
    <t>NODATA</t>
  </si>
  <si>
    <r>
      <t>W</t>
    </r>
    <r>
      <rPr>
        <vertAlign val="subscript"/>
        <sz val="11"/>
        <color theme="1"/>
        <rFont val="Calibri"/>
        <family val="2"/>
        <charset val="204"/>
        <scheme val="minor"/>
      </rPr>
      <t>2m</t>
    </r>
  </si>
  <si>
    <t>м/с</t>
  </si>
  <si>
    <t>α</t>
  </si>
  <si>
    <t>ε</t>
  </si>
  <si>
    <r>
      <t>T</t>
    </r>
    <r>
      <rPr>
        <vertAlign val="subscript"/>
        <sz val="11"/>
        <color theme="1"/>
        <rFont val="Calibri"/>
        <family val="2"/>
        <charset val="204"/>
        <scheme val="minor"/>
      </rPr>
      <t>s</t>
    </r>
  </si>
  <si>
    <t>H</t>
  </si>
  <si>
    <t>LE</t>
  </si>
  <si>
    <t>meas</t>
  </si>
  <si>
    <t>Дата&amp;Время</t>
  </si>
  <si>
    <r>
      <t>WS</t>
    </r>
    <r>
      <rPr>
        <vertAlign val="subscript"/>
        <sz val="11"/>
        <color theme="1"/>
        <rFont val="Calibri"/>
        <family val="2"/>
        <charset val="204"/>
        <scheme val="minor"/>
      </rPr>
      <t>2m</t>
    </r>
  </si>
  <si>
    <t>температура поверхности</t>
  </si>
  <si>
    <t>K</t>
  </si>
  <si>
    <t>A</t>
  </si>
  <si>
    <t>σ</t>
  </si>
  <si>
    <t>Параметр</t>
  </si>
  <si>
    <t>Значение</t>
  </si>
  <si>
    <t>AWS-glacier</t>
  </si>
  <si>
    <t>AWS-moraine</t>
  </si>
  <si>
    <t>День года</t>
  </si>
  <si>
    <t>meas Lpnet</t>
  </si>
  <si>
    <r>
      <t>L</t>
    </r>
    <r>
      <rPr>
        <vertAlign val="subscript"/>
        <sz val="11"/>
        <rFont val="Calibri"/>
        <family val="2"/>
        <charset val="204"/>
        <scheme val="minor"/>
      </rPr>
      <t>out</t>
    </r>
  </si>
  <si>
    <t>Альбедо</t>
  </si>
  <si>
    <t>расчет</t>
  </si>
  <si>
    <t>SD</t>
  </si>
  <si>
    <r>
      <t>T</t>
    </r>
    <r>
      <rPr>
        <vertAlign val="subscript"/>
        <sz val="11"/>
        <rFont val="Calibri"/>
        <family val="2"/>
        <charset val="204"/>
        <scheme val="minor"/>
      </rPr>
      <t>a</t>
    </r>
  </si>
  <si>
    <t>бинарный</t>
  </si>
  <si>
    <r>
      <t>T</t>
    </r>
    <r>
      <rPr>
        <vertAlign val="subscript"/>
        <sz val="11"/>
        <color theme="1"/>
        <rFont val="Calibri"/>
        <family val="2"/>
        <charset val="204"/>
        <scheme val="minor"/>
      </rPr>
      <t xml:space="preserve">2m </t>
    </r>
    <r>
      <rPr>
        <sz val="11"/>
        <color theme="1"/>
        <rFont val="Calibri"/>
        <family val="2"/>
        <charset val="204"/>
        <scheme val="minor"/>
      </rPr>
      <t>(30 min)</t>
    </r>
  </si>
  <si>
    <t>вертикальный градиент температуры воздуха</t>
  </si>
  <si>
    <t>°C/м</t>
  </si>
  <si>
    <r>
      <t>k</t>
    </r>
    <r>
      <rPr>
        <vertAlign val="subscript"/>
        <sz val="11"/>
        <color theme="1"/>
        <rFont val="Calibri"/>
        <family val="2"/>
        <charset val="204"/>
        <scheme val="minor"/>
      </rPr>
      <t>t</t>
    </r>
  </si>
  <si>
    <t>постоянная Стефана-Больцмана</t>
  </si>
  <si>
    <r>
      <t>a</t>
    </r>
    <r>
      <rPr>
        <vertAlign val="subscript"/>
        <sz val="11"/>
        <color theme="1"/>
        <rFont val="Calibri"/>
        <family val="2"/>
        <charset val="204"/>
        <scheme val="minor"/>
      </rPr>
      <t>sl</t>
    </r>
  </si>
  <si>
    <r>
      <t>b</t>
    </r>
    <r>
      <rPr>
        <vertAlign val="subscript"/>
        <sz val="11"/>
        <color theme="1"/>
        <rFont val="Calibri"/>
        <family val="2"/>
        <charset val="204"/>
        <scheme val="minor"/>
      </rPr>
      <t>sl</t>
    </r>
  </si>
  <si>
    <t>коэффициент линейной регресии в формуле расчета высоты снеговой линии Zsl=f(dy)</t>
  </si>
  <si>
    <r>
      <t>k</t>
    </r>
    <r>
      <rPr>
        <vertAlign val="subscript"/>
        <sz val="11"/>
        <color theme="1"/>
        <rFont val="Calibri"/>
        <family val="2"/>
        <charset val="204"/>
        <scheme val="minor"/>
      </rPr>
      <t>SS</t>
    </r>
  </si>
  <si>
    <r>
      <t>k</t>
    </r>
    <r>
      <rPr>
        <vertAlign val="subscript"/>
        <sz val="11"/>
        <color theme="1"/>
        <rFont val="Calibri"/>
        <family val="2"/>
        <charset val="204"/>
        <scheme val="minor"/>
      </rPr>
      <t>T2m</t>
    </r>
  </si>
  <si>
    <r>
      <t>k</t>
    </r>
    <r>
      <rPr>
        <vertAlign val="subscript"/>
        <sz val="11"/>
        <color theme="1"/>
        <rFont val="Calibri"/>
        <family val="2"/>
        <charset val="204"/>
        <scheme val="minor"/>
      </rPr>
      <t>Ta</t>
    </r>
  </si>
  <si>
    <r>
      <t>c</t>
    </r>
    <r>
      <rPr>
        <vertAlign val="subscript"/>
        <sz val="11"/>
        <color theme="1"/>
        <rFont val="Calibri"/>
        <family val="2"/>
        <charset val="204"/>
        <scheme val="minor"/>
      </rPr>
      <t>α</t>
    </r>
  </si>
  <si>
    <r>
      <t xml:space="preserve">коэффициент линейной регресии в формуле расчета альбедо </t>
    </r>
    <r>
      <rPr>
        <sz val="11"/>
        <color theme="1"/>
        <rFont val="Calibri"/>
        <family val="2"/>
        <charset val="204"/>
      </rPr>
      <t>α</t>
    </r>
    <r>
      <rPr>
        <sz val="11"/>
        <color theme="1"/>
        <rFont val="Calibri"/>
        <family val="2"/>
        <charset val="204"/>
        <scheme val="minor"/>
      </rPr>
      <t>=f(SS, T</t>
    </r>
    <r>
      <rPr>
        <vertAlign val="subscript"/>
        <sz val="11"/>
        <color theme="1"/>
        <rFont val="Calibri"/>
        <family val="2"/>
        <charset val="204"/>
        <scheme val="minor"/>
      </rPr>
      <t>2m</t>
    </r>
    <r>
      <rPr>
        <sz val="11"/>
        <color theme="1"/>
        <rFont val="Calibri"/>
        <family val="2"/>
        <charset val="204"/>
        <scheme val="minor"/>
      </rPr>
      <t>, T</t>
    </r>
    <r>
      <rPr>
        <vertAlign val="subscript"/>
        <sz val="11"/>
        <color theme="1"/>
        <rFont val="Calibri"/>
        <family val="2"/>
        <charset val="204"/>
        <scheme val="minor"/>
      </rPr>
      <t>a</t>
    </r>
    <r>
      <rPr>
        <sz val="11"/>
        <color theme="1"/>
        <rFont val="Calibri"/>
        <family val="2"/>
        <charset val="204"/>
        <scheme val="minor"/>
      </rPr>
      <t>)</t>
    </r>
  </si>
  <si>
    <r>
      <t>Z</t>
    </r>
    <r>
      <rPr>
        <vertAlign val="subscript"/>
        <sz val="11"/>
        <rFont val="Calibri"/>
        <family val="2"/>
        <charset val="204"/>
        <scheme val="minor"/>
      </rPr>
      <t>sl</t>
    </r>
  </si>
  <si>
    <t>м</t>
  </si>
  <si>
    <t>высота метеостанции на леднике</t>
  </si>
  <si>
    <t>k</t>
  </si>
  <si>
    <r>
      <t>t</t>
    </r>
    <r>
      <rPr>
        <vertAlign val="subscript"/>
        <sz val="11"/>
        <color theme="1"/>
        <rFont val="Calibri"/>
        <family val="2"/>
        <charset val="204"/>
        <scheme val="minor"/>
      </rPr>
      <t>-2m</t>
    </r>
  </si>
  <si>
    <r>
      <t>z</t>
    </r>
    <r>
      <rPr>
        <vertAlign val="subscript"/>
        <sz val="11"/>
        <color theme="1"/>
        <rFont val="Calibri"/>
        <family val="2"/>
        <charset val="204"/>
        <scheme val="minor"/>
      </rPr>
      <t>s</t>
    </r>
  </si>
  <si>
    <t>высота прибора над поверхностью ледника</t>
  </si>
  <si>
    <r>
      <t>Z</t>
    </r>
    <r>
      <rPr>
        <vertAlign val="subscript"/>
        <sz val="11"/>
        <color theme="1"/>
        <rFont val="Calibri"/>
        <family val="2"/>
        <charset val="204"/>
        <scheme val="minor"/>
      </rPr>
      <t>0m</t>
    </r>
  </si>
  <si>
    <r>
      <t>Z</t>
    </r>
    <r>
      <rPr>
        <vertAlign val="subscript"/>
        <sz val="11"/>
        <color theme="1"/>
        <rFont val="Calibri"/>
        <family val="2"/>
        <charset val="204"/>
        <scheme val="minor"/>
      </rPr>
      <t>0t</t>
    </r>
  </si>
  <si>
    <t>g</t>
  </si>
  <si>
    <r>
      <t>м/с</t>
    </r>
    <r>
      <rPr>
        <vertAlign val="superscript"/>
        <sz val="11"/>
        <color theme="1"/>
        <rFont val="Calibri"/>
        <family val="2"/>
        <charset val="204"/>
        <scheme val="minor"/>
      </rPr>
      <t>2</t>
    </r>
  </si>
  <si>
    <t>ускорение свободного падения</t>
  </si>
  <si>
    <t>Дж/(кг К)</t>
  </si>
  <si>
    <r>
      <t>c</t>
    </r>
    <r>
      <rPr>
        <vertAlign val="subscript"/>
        <sz val="11"/>
        <color theme="1"/>
        <rFont val="Calibri"/>
        <family val="2"/>
        <charset val="204"/>
        <scheme val="minor"/>
      </rPr>
      <t>p</t>
    </r>
  </si>
  <si>
    <r>
      <t>кг/м</t>
    </r>
    <r>
      <rPr>
        <vertAlign val="superscript"/>
        <sz val="11"/>
        <color theme="1"/>
        <rFont val="Calibri"/>
        <family val="2"/>
        <charset val="204"/>
        <scheme val="minor"/>
      </rPr>
      <t>3</t>
    </r>
  </si>
  <si>
    <r>
      <t>ρ</t>
    </r>
    <r>
      <rPr>
        <vertAlign val="subscript"/>
        <sz val="11"/>
        <color theme="1"/>
        <rFont val="Calibri"/>
        <family val="2"/>
        <charset val="204"/>
        <scheme val="minor"/>
      </rPr>
      <t>0</t>
    </r>
  </si>
  <si>
    <t>постоянная Кармана</t>
  </si>
  <si>
    <r>
      <t>p</t>
    </r>
    <r>
      <rPr>
        <vertAlign val="subscript"/>
        <sz val="11"/>
        <color theme="1"/>
        <rFont val="Calibri"/>
        <family val="2"/>
        <charset val="204"/>
        <scheme val="minor"/>
      </rPr>
      <t>0</t>
    </r>
  </si>
  <si>
    <r>
      <t>ρ</t>
    </r>
    <r>
      <rPr>
        <vertAlign val="subscript"/>
        <sz val="11"/>
        <color theme="1"/>
        <rFont val="Calibri"/>
        <family val="2"/>
        <charset val="204"/>
        <scheme val="minor"/>
      </rPr>
      <t>w</t>
    </r>
  </si>
  <si>
    <r>
      <t>c</t>
    </r>
    <r>
      <rPr>
        <vertAlign val="subscript"/>
        <sz val="11"/>
        <color theme="1"/>
        <rFont val="Calibri"/>
        <family val="2"/>
        <charset val="204"/>
        <scheme val="minor"/>
      </rPr>
      <t>w</t>
    </r>
  </si>
  <si>
    <t>Вт/ (м К)</t>
  </si>
  <si>
    <t>Дж/кг</t>
  </si>
  <si>
    <r>
      <t>L</t>
    </r>
    <r>
      <rPr>
        <vertAlign val="subscript"/>
        <sz val="11"/>
        <color theme="1"/>
        <rFont val="Calibri"/>
        <family val="2"/>
        <charset val="204"/>
        <scheme val="minor"/>
      </rPr>
      <t>fs</t>
    </r>
  </si>
  <si>
    <t>скрытая теплота плавления снега</t>
  </si>
  <si>
    <r>
      <t>L</t>
    </r>
    <r>
      <rPr>
        <vertAlign val="subscript"/>
        <sz val="11"/>
        <color theme="1"/>
        <rFont val="Calibri"/>
        <family val="2"/>
        <charset val="204"/>
        <scheme val="minor"/>
      </rPr>
      <t>fi</t>
    </r>
  </si>
  <si>
    <t>скрытая теплота плавления льда</t>
  </si>
  <si>
    <t>ρ</t>
  </si>
  <si>
    <r>
      <t>ρ</t>
    </r>
    <r>
      <rPr>
        <vertAlign val="subscript"/>
        <sz val="11"/>
        <rFont val="Calibri"/>
        <family val="2"/>
        <charset val="204"/>
      </rPr>
      <t>snow</t>
    </r>
  </si>
  <si>
    <r>
      <t>ρ</t>
    </r>
    <r>
      <rPr>
        <vertAlign val="subscript"/>
        <sz val="11"/>
        <rFont val="Calibri"/>
        <family val="2"/>
        <charset val="204"/>
      </rPr>
      <t>ice</t>
    </r>
  </si>
  <si>
    <t>средняя плотность снега</t>
  </si>
  <si>
    <t>средняя плотность льда</t>
  </si>
  <si>
    <r>
      <t>Ri</t>
    </r>
    <r>
      <rPr>
        <vertAlign val="subscript"/>
        <sz val="11"/>
        <color theme="1"/>
        <rFont val="Calibri"/>
        <family val="2"/>
        <charset val="204"/>
        <scheme val="minor"/>
      </rPr>
      <t>b</t>
    </r>
  </si>
  <si>
    <r>
      <t>Ri</t>
    </r>
    <r>
      <rPr>
        <vertAlign val="subscript"/>
        <sz val="11"/>
        <color theme="1"/>
        <rFont val="Calibri"/>
        <family val="2"/>
        <charset val="204"/>
        <scheme val="minor"/>
      </rPr>
      <t>b</t>
    </r>
    <r>
      <rPr>
        <sz val="11"/>
        <color theme="1"/>
        <rFont val="Calibri"/>
        <family val="2"/>
        <charset val="204"/>
        <scheme val="minor"/>
      </rPr>
      <t>_corr</t>
    </r>
  </si>
  <si>
    <r>
      <t>f(Ri</t>
    </r>
    <r>
      <rPr>
        <vertAlign val="subscript"/>
        <sz val="11"/>
        <color theme="1"/>
        <rFont val="Calibri"/>
        <family val="2"/>
        <charset val="204"/>
        <scheme val="minor"/>
      </rPr>
      <t>b</t>
    </r>
    <r>
      <rPr>
        <sz val="11"/>
        <color theme="1"/>
        <rFont val="Calibri"/>
        <family val="2"/>
        <charset val="204"/>
        <scheme val="minor"/>
      </rPr>
      <t>)</t>
    </r>
  </si>
  <si>
    <r>
      <t>e</t>
    </r>
    <r>
      <rPr>
        <vertAlign val="subscript"/>
        <sz val="11"/>
        <color theme="1"/>
        <rFont val="Calibri"/>
        <family val="2"/>
        <charset val="204"/>
        <scheme val="minor"/>
      </rPr>
      <t>2m</t>
    </r>
  </si>
  <si>
    <t>H+LE</t>
  </si>
  <si>
    <r>
      <t>RH</t>
    </r>
    <r>
      <rPr>
        <vertAlign val="subscript"/>
        <sz val="11"/>
        <color theme="1"/>
        <rFont val="Calibri"/>
        <family val="2"/>
        <charset val="204"/>
        <scheme val="minor"/>
      </rPr>
      <t>2m</t>
    </r>
    <r>
      <rPr>
        <sz val="11"/>
        <color theme="1"/>
        <rFont val="Calibri"/>
        <family val="2"/>
        <charset val="204"/>
        <scheme val="minor"/>
      </rPr>
      <t xml:space="preserve"> (30 min)</t>
    </r>
  </si>
  <si>
    <r>
      <t>WS</t>
    </r>
    <r>
      <rPr>
        <vertAlign val="subscript"/>
        <sz val="11"/>
        <color theme="1"/>
        <rFont val="Calibri"/>
        <family val="2"/>
        <charset val="204"/>
        <scheme val="minor"/>
      </rPr>
      <t>2m</t>
    </r>
    <r>
      <rPr>
        <sz val="11"/>
        <color theme="1"/>
        <rFont val="Calibri"/>
        <family val="2"/>
        <charset val="204"/>
        <scheme val="minor"/>
      </rPr>
      <t xml:space="preserve"> (30 min)</t>
    </r>
  </si>
  <si>
    <t>Precip</t>
  </si>
  <si>
    <t>Precip_liq</t>
  </si>
  <si>
    <t>температура льда на глубине 2 м</t>
  </si>
  <si>
    <t>градусы</t>
  </si>
  <si>
    <t>давление водяного пара на поверхности ледника при 0°C</t>
  </si>
  <si>
    <r>
      <t>e</t>
    </r>
    <r>
      <rPr>
        <vertAlign val="subscript"/>
        <sz val="11"/>
        <color theme="1"/>
        <rFont val="Calibri"/>
        <family val="2"/>
        <charset val="204"/>
        <scheme val="minor"/>
      </rPr>
      <t>s</t>
    </r>
  </si>
  <si>
    <t>удельная теплоемкость воздуха при постоянном давлении</t>
  </si>
  <si>
    <t>плотность воздуха на стандартном уровне моря</t>
  </si>
  <si>
    <t>атмосферное давление на стандартном уровне моря</t>
  </si>
  <si>
    <r>
      <t>L</t>
    </r>
    <r>
      <rPr>
        <vertAlign val="subscript"/>
        <sz val="11"/>
        <color theme="1"/>
        <rFont val="Calibri"/>
        <family val="2"/>
        <charset val="204"/>
        <scheme val="minor"/>
      </rPr>
      <t>v</t>
    </r>
  </si>
  <si>
    <t>скрытая теплота испарения снега/льда для тающей поверхности</t>
  </si>
  <si>
    <r>
      <t>Z</t>
    </r>
    <r>
      <rPr>
        <vertAlign val="subscript"/>
        <sz val="11"/>
        <color theme="1"/>
        <rFont val="Calibri"/>
        <family val="2"/>
        <charset val="204"/>
        <scheme val="minor"/>
      </rPr>
      <t>0h</t>
    </r>
  </si>
  <si>
    <t>длина шероховатости поверхности для момента</t>
  </si>
  <si>
    <t>длина шероховатости поверхности для температуры</t>
  </si>
  <si>
    <t>длина шероховатости поверхности для влажности</t>
  </si>
  <si>
    <t>излучательная способность поверхности</t>
  </si>
  <si>
    <r>
      <t>z</t>
    </r>
    <r>
      <rPr>
        <vertAlign val="subscript"/>
        <sz val="11"/>
        <color theme="1"/>
        <rFont val="Calibri"/>
        <family val="2"/>
        <charset val="204"/>
        <scheme val="minor"/>
      </rPr>
      <t>AWS2</t>
    </r>
  </si>
  <si>
    <r>
      <t>z</t>
    </r>
    <r>
      <rPr>
        <vertAlign val="subscript"/>
        <sz val="11"/>
        <color theme="1"/>
        <rFont val="Calibri"/>
        <family val="2"/>
        <charset val="204"/>
        <scheme val="minor"/>
      </rPr>
      <t>AWS1</t>
    </r>
  </si>
  <si>
    <t>высота метеостанции на морене</t>
  </si>
  <si>
    <t>плотность воды</t>
  </si>
  <si>
    <t>теплоемкость воды</t>
  </si>
  <si>
    <r>
      <t>k</t>
    </r>
    <r>
      <rPr>
        <vertAlign val="subscript"/>
        <sz val="11"/>
        <color theme="1"/>
        <rFont val="Calibri"/>
        <family val="2"/>
        <charset val="204"/>
      </rPr>
      <t>τ</t>
    </r>
    <r>
      <rPr>
        <vertAlign val="subscript"/>
        <sz val="11"/>
        <color theme="1"/>
        <rFont val="Calibri"/>
        <family val="2"/>
        <charset val="204"/>
        <scheme val="minor"/>
      </rPr>
      <t>s</t>
    </r>
  </si>
  <si>
    <r>
      <t>k</t>
    </r>
    <r>
      <rPr>
        <vertAlign val="subscript"/>
        <sz val="11"/>
        <color theme="1"/>
        <rFont val="Calibri"/>
        <family val="2"/>
        <charset val="204"/>
      </rPr>
      <t>τ</t>
    </r>
    <r>
      <rPr>
        <vertAlign val="subscript"/>
        <sz val="11"/>
        <color theme="1"/>
        <rFont val="Calibri"/>
        <family val="2"/>
        <charset val="204"/>
        <scheme val="minor"/>
      </rPr>
      <t>i</t>
    </r>
  </si>
  <si>
    <t>теплопроводность снега</t>
  </si>
  <si>
    <t>теплопроводность льда</t>
  </si>
  <si>
    <t>T</t>
  </si>
  <si>
    <r>
      <rPr>
        <sz val="11"/>
        <color theme="1"/>
        <rFont val="Calibri"/>
        <family val="2"/>
        <charset val="204"/>
      </rPr>
      <t>α</t>
    </r>
    <r>
      <rPr>
        <vertAlign val="subscript"/>
        <sz val="11"/>
        <color theme="1"/>
        <rFont val="Calibri"/>
        <family val="2"/>
        <charset val="204"/>
      </rPr>
      <t>d</t>
    </r>
  </si>
  <si>
    <t>б/разм</t>
  </si>
  <si>
    <t>критическая разность альбедо</t>
  </si>
  <si>
    <t>Note (AWS)</t>
  </si>
  <si>
    <t>Ледник</t>
  </si>
  <si>
    <t>Уклон</t>
  </si>
  <si>
    <t>Экспозиция</t>
  </si>
  <si>
    <t>ST</t>
  </si>
  <si>
    <t>тип поверхности</t>
  </si>
  <si>
    <t>G</t>
  </si>
  <si>
    <t>приходящая КВ-радиация</t>
  </si>
  <si>
    <t>AWS1</t>
  </si>
  <si>
    <t>AWS2</t>
  </si>
  <si>
    <t>ледниковые ячейки</t>
  </si>
  <si>
    <t>метеостанция на морене</t>
  </si>
  <si>
    <t>метеостанция на леднике</t>
  </si>
  <si>
    <t>примечание</t>
  </si>
  <si>
    <t>уклон ячейки</t>
  </si>
  <si>
    <t>экспозиция ячейки</t>
  </si>
  <si>
    <t>глобальная (суммарная) радиация (r.sun)</t>
  </si>
  <si>
    <t>x-координата ячейки</t>
  </si>
  <si>
    <t>y-координата ячейки</t>
  </si>
  <si>
    <t>абсолютная высота ячейки</t>
  </si>
  <si>
    <t>приходящая КВ-радиация на метестанции AWS2</t>
  </si>
  <si>
    <t>G(AWS2)</t>
  </si>
  <si>
    <t>глобальная (суммарная) радиация в ячейке метеостанции AWS2</t>
  </si>
  <si>
    <t>номер ячейки</t>
  </si>
  <si>
    <t>соотношение</t>
  </si>
  <si>
    <r>
      <t>Вт/м</t>
    </r>
    <r>
      <rPr>
        <vertAlign val="superscript"/>
        <sz val="11"/>
        <rFont val="Calibri"/>
        <family val="2"/>
        <charset val="204"/>
        <scheme val="minor"/>
      </rPr>
      <t>2</t>
    </r>
  </si>
  <si>
    <r>
      <t>S</t>
    </r>
    <r>
      <rPr>
        <vertAlign val="subscript"/>
        <sz val="11"/>
        <rFont val="Calibri"/>
        <family val="2"/>
        <charset val="204"/>
        <scheme val="minor"/>
      </rPr>
      <t>in</t>
    </r>
    <r>
      <rPr>
        <sz val="11"/>
        <rFont val="Calibri"/>
        <family val="2"/>
        <charset val="204"/>
        <scheme val="minor"/>
      </rPr>
      <t>(AWS2)</t>
    </r>
  </si>
  <si>
    <r>
      <t>S</t>
    </r>
    <r>
      <rPr>
        <vertAlign val="subscript"/>
        <sz val="11"/>
        <rFont val="Calibri"/>
        <family val="2"/>
        <charset val="204"/>
        <scheme val="minor"/>
      </rPr>
      <t>in</t>
    </r>
    <r>
      <rPr>
        <sz val="11"/>
        <rFont val="Calibri"/>
        <family val="2"/>
        <charset val="204"/>
        <scheme val="minor"/>
      </rPr>
      <t>(AWS2)/G(AWS2)</t>
    </r>
  </si>
  <si>
    <t>отраженная КВ-радиация</t>
  </si>
  <si>
    <t>дни</t>
  </si>
  <si>
    <t>альбедо поверхности</t>
  </si>
  <si>
    <t>средняя суточная температура на уровне 2 м</t>
  </si>
  <si>
    <t>сумма температур воздуха со дня со снегопадом</t>
  </si>
  <si>
    <t>баланс КВ-радиации</t>
  </si>
  <si>
    <t>длинноволновое излучение поверхности ледника</t>
  </si>
  <si>
    <t>длинноволновое излучение атмосферы</t>
  </si>
  <si>
    <t>баланс ДВ-радиации</t>
  </si>
  <si>
    <t>радиационный баланс</t>
  </si>
  <si>
    <t>температура воздуха на уровне 2 м</t>
  </si>
  <si>
    <t>относительная влажность воздуха на уровне 2 м</t>
  </si>
  <si>
    <t>скорость ветра</t>
  </si>
  <si>
    <t>атмосферное давление</t>
  </si>
  <si>
    <t>давление водяного пара во влажном воздухе</t>
  </si>
  <si>
    <t>число Ричардсона</t>
  </si>
  <si>
    <t>число Ричардсона (коррекция)</t>
  </si>
  <si>
    <t>безразмерные функции</t>
  </si>
  <si>
    <t>средняя температура слоя воздуха между метеостанцией на морене (AWS1) и данной ячейкой</t>
  </si>
  <si>
    <t>явное турбулентное тепло</t>
  </si>
  <si>
    <t>явное турбулентное тепло (коррекция)</t>
  </si>
  <si>
    <t>скрытое турбулентное тепло</t>
  </si>
  <si>
    <t>скрытое турбулентное тепло (коррекция)</t>
  </si>
  <si>
    <t>суммарное турбулентное тепло</t>
  </si>
  <si>
    <t>атмосферные осадки</t>
  </si>
  <si>
    <t>атмосферные осадки (жидкие)</t>
  </si>
  <si>
    <t>тепло поступающее с жидкими осадками</t>
  </si>
  <si>
    <t xml:space="preserve">тепло расходуемое на теплообмен с ледником </t>
  </si>
  <si>
    <t>тепло расходуемое на таяние</t>
  </si>
  <si>
    <r>
      <t>кг/м</t>
    </r>
    <r>
      <rPr>
        <vertAlign val="superscript"/>
        <sz val="11"/>
        <rFont val="Calibri"/>
        <family val="2"/>
        <charset val="204"/>
        <scheme val="minor"/>
      </rPr>
      <t>3</t>
    </r>
  </si>
  <si>
    <t>абляция (таяние)</t>
  </si>
  <si>
    <t>плотность снега или льда</t>
  </si>
  <si>
    <r>
      <t>S</t>
    </r>
    <r>
      <rPr>
        <b/>
        <vertAlign val="subscript"/>
        <sz val="11"/>
        <color rgb="FFFF0000"/>
        <rFont val="Calibri"/>
        <family val="2"/>
        <charset val="204"/>
        <scheme val="minor"/>
      </rPr>
      <t>in</t>
    </r>
  </si>
  <si>
    <r>
      <t>S</t>
    </r>
    <r>
      <rPr>
        <b/>
        <vertAlign val="subscript"/>
        <sz val="11"/>
        <color rgb="FFFF0000"/>
        <rFont val="Calibri"/>
        <family val="2"/>
        <charset val="204"/>
        <scheme val="minor"/>
      </rPr>
      <t>out</t>
    </r>
  </si>
  <si>
    <r>
      <t>S</t>
    </r>
    <r>
      <rPr>
        <b/>
        <vertAlign val="subscript"/>
        <sz val="11"/>
        <color rgb="FFFF0000"/>
        <rFont val="Calibri"/>
        <family val="2"/>
        <charset val="204"/>
        <scheme val="minor"/>
      </rPr>
      <t>net</t>
    </r>
  </si>
  <si>
    <r>
      <t>L</t>
    </r>
    <r>
      <rPr>
        <b/>
        <vertAlign val="subscript"/>
        <sz val="11"/>
        <color rgb="FFFF0000"/>
        <rFont val="Calibri"/>
        <family val="2"/>
        <charset val="204"/>
        <scheme val="minor"/>
      </rPr>
      <t>in</t>
    </r>
  </si>
  <si>
    <r>
      <t>L</t>
    </r>
    <r>
      <rPr>
        <b/>
        <vertAlign val="subscript"/>
        <sz val="11"/>
        <color rgb="FFFF0000"/>
        <rFont val="Calibri"/>
        <family val="2"/>
        <charset val="204"/>
        <scheme val="minor"/>
      </rPr>
      <t>out</t>
    </r>
  </si>
  <si>
    <r>
      <t>L</t>
    </r>
    <r>
      <rPr>
        <b/>
        <vertAlign val="subscript"/>
        <sz val="11"/>
        <color rgb="FFFF0000"/>
        <rFont val="Calibri"/>
        <family val="2"/>
        <charset val="204"/>
        <scheme val="minor"/>
      </rPr>
      <t>net</t>
    </r>
  </si>
  <si>
    <r>
      <t>R</t>
    </r>
    <r>
      <rPr>
        <b/>
        <vertAlign val="subscript"/>
        <sz val="11"/>
        <color rgb="FFFF0000"/>
        <rFont val="Calibri"/>
        <family val="2"/>
        <charset val="204"/>
        <scheme val="minor"/>
      </rPr>
      <t>net</t>
    </r>
  </si>
  <si>
    <r>
      <t>H+f(Ri</t>
    </r>
    <r>
      <rPr>
        <b/>
        <vertAlign val="subscript"/>
        <sz val="11"/>
        <color rgb="FFFF0000"/>
        <rFont val="Calibri"/>
        <family val="2"/>
        <charset val="204"/>
        <scheme val="minor"/>
      </rPr>
      <t>b</t>
    </r>
    <r>
      <rPr>
        <b/>
        <sz val="11"/>
        <color rgb="FFFF0000"/>
        <rFont val="Calibri"/>
        <family val="2"/>
        <charset val="204"/>
        <scheme val="minor"/>
      </rPr>
      <t>)</t>
    </r>
  </si>
  <si>
    <r>
      <t>LE+f(Ri</t>
    </r>
    <r>
      <rPr>
        <b/>
        <vertAlign val="subscript"/>
        <sz val="11"/>
        <color rgb="FFFF0000"/>
        <rFont val="Calibri"/>
        <family val="2"/>
        <charset val="204"/>
        <scheme val="minor"/>
      </rPr>
      <t>b</t>
    </r>
    <r>
      <rPr>
        <b/>
        <sz val="11"/>
        <color rgb="FFFF0000"/>
        <rFont val="Calibri"/>
        <family val="2"/>
        <charset val="204"/>
        <scheme val="minor"/>
      </rPr>
      <t>)</t>
    </r>
  </si>
  <si>
    <r>
      <t>Q</t>
    </r>
    <r>
      <rPr>
        <b/>
        <vertAlign val="subscript"/>
        <sz val="11"/>
        <color rgb="FFFF0000"/>
        <rFont val="Calibri"/>
        <family val="2"/>
        <charset val="204"/>
        <scheme val="minor"/>
      </rPr>
      <t>R</t>
    </r>
  </si>
  <si>
    <r>
      <t>Q</t>
    </r>
    <r>
      <rPr>
        <b/>
        <vertAlign val="subscript"/>
        <sz val="11"/>
        <color rgb="FFFF0000"/>
        <rFont val="Calibri"/>
        <family val="2"/>
        <charset val="204"/>
        <scheme val="minor"/>
      </rPr>
      <t>G</t>
    </r>
  </si>
  <si>
    <r>
      <t>Q</t>
    </r>
    <r>
      <rPr>
        <b/>
        <vertAlign val="subscript"/>
        <sz val="11"/>
        <color rgb="FFFF0000"/>
        <rFont val="Calibri"/>
        <family val="2"/>
        <charset val="204"/>
        <scheme val="minor"/>
      </rPr>
      <t>m</t>
    </r>
  </si>
  <si>
    <t>Ед. изм.</t>
  </si>
  <si>
    <t>Описание</t>
  </si>
  <si>
    <t>температура поверхности ледника</t>
  </si>
  <si>
    <t>Тип</t>
  </si>
  <si>
    <t>константа</t>
  </si>
  <si>
    <t>переменная</t>
  </si>
  <si>
    <r>
      <t>Ri</t>
    </r>
    <r>
      <rPr>
        <vertAlign val="subscript"/>
        <sz val="11"/>
        <color theme="1"/>
        <rFont val="Calibri"/>
        <family val="2"/>
        <charset val="204"/>
        <scheme val="minor"/>
      </rPr>
      <t>b(cr)</t>
    </r>
    <r>
      <rPr>
        <sz val="11"/>
        <color theme="1"/>
        <rFont val="Calibri"/>
        <family val="2"/>
        <charset val="204"/>
        <scheme val="minor"/>
      </rPr>
      <t xml:space="preserve"> </t>
    </r>
  </si>
  <si>
    <t>критическое значение числа Ричардсона</t>
  </si>
  <si>
    <t>альбедо в 12 ч на метеостанции AWS2</t>
  </si>
  <si>
    <r>
      <t>T</t>
    </r>
    <r>
      <rPr>
        <vertAlign val="subscript"/>
        <sz val="11"/>
        <color theme="1"/>
        <rFont val="Calibri"/>
        <family val="2"/>
        <charset val="204"/>
        <scheme val="minor"/>
      </rPr>
      <t xml:space="preserve">2m </t>
    </r>
    <r>
      <rPr>
        <sz val="11"/>
        <color theme="1"/>
        <rFont val="Calibri"/>
        <family val="2"/>
        <charset val="204"/>
        <scheme val="minor"/>
      </rPr>
      <t>(d)</t>
    </r>
  </si>
  <si>
    <r>
      <t>T</t>
    </r>
    <r>
      <rPr>
        <vertAlign val="subscript"/>
        <sz val="11"/>
        <color theme="1"/>
        <rFont val="Calibri"/>
        <family val="2"/>
        <charset val="204"/>
        <scheme val="minor"/>
      </rPr>
      <t>a</t>
    </r>
    <r>
      <rPr>
        <sz val="11"/>
        <color theme="1"/>
        <rFont val="Calibri"/>
        <family val="2"/>
        <charset val="204"/>
        <scheme val="minor"/>
      </rPr>
      <t xml:space="preserve"> (AWS2)</t>
    </r>
  </si>
  <si>
    <t>день со снегопадом на леднике</t>
  </si>
  <si>
    <t>высота снеговой линии на леднике</t>
  </si>
  <si>
    <r>
      <t>T</t>
    </r>
    <r>
      <rPr>
        <vertAlign val="subscript"/>
        <sz val="11"/>
        <color theme="1"/>
        <rFont val="Calibri"/>
        <family val="2"/>
        <charset val="204"/>
        <scheme val="minor"/>
      </rPr>
      <t xml:space="preserve">2m </t>
    </r>
    <r>
      <rPr>
        <sz val="11"/>
        <color theme="1"/>
        <rFont val="Calibri"/>
        <family val="2"/>
        <charset val="204"/>
        <scheme val="minor"/>
      </rPr>
      <t>(AWS2, d)</t>
    </r>
  </si>
  <si>
    <t>число дней после последнего снегопада на леднике</t>
  </si>
  <si>
    <r>
      <t>n</t>
    </r>
    <r>
      <rPr>
        <vertAlign val="subscript"/>
        <sz val="11"/>
        <rFont val="Calibri"/>
        <family val="2"/>
        <charset val="204"/>
        <scheme val="minor"/>
      </rPr>
      <t>d</t>
    </r>
  </si>
  <si>
    <t>cредняя суточная температура воздуха на уровне 2 м на метеостанции AWS2</t>
  </si>
  <si>
    <t>сумма температур воздуха со дня со снегопадом на метеостанции AWS2</t>
  </si>
  <si>
    <t>α (AWS2, 12h)</t>
  </si>
  <si>
    <r>
      <t>начальные значения SD, n</t>
    </r>
    <r>
      <rPr>
        <b/>
        <vertAlign val="subscript"/>
        <sz val="11"/>
        <color rgb="FFFF0000"/>
        <rFont val="Calibri"/>
        <family val="2"/>
        <charset val="204"/>
        <scheme val="minor"/>
      </rPr>
      <t>d</t>
    </r>
    <r>
      <rPr>
        <b/>
        <sz val="11"/>
        <color rgb="FFFF0000"/>
        <rFont val="Calibri"/>
        <family val="2"/>
        <charset val="204"/>
        <scheme val="minor"/>
      </rPr>
      <t xml:space="preserve"> и T</t>
    </r>
    <r>
      <rPr>
        <b/>
        <vertAlign val="subscript"/>
        <sz val="11"/>
        <color rgb="FFFF0000"/>
        <rFont val="Calibri"/>
        <family val="2"/>
        <charset val="204"/>
        <scheme val="minor"/>
      </rPr>
      <t>a</t>
    </r>
    <r>
      <rPr>
        <b/>
        <sz val="11"/>
        <color rgb="FFFF0000"/>
        <rFont val="Calibri"/>
        <family val="2"/>
        <charset val="204"/>
        <scheme val="minor"/>
      </rPr>
      <t xml:space="preserve"> (AWS2) задаются вручную (первый день периода моделирования)</t>
    </r>
  </si>
  <si>
    <r>
      <t>Вт/ (м</t>
    </r>
    <r>
      <rPr>
        <vertAlign val="superscript"/>
        <sz val="11"/>
        <color theme="1"/>
        <rFont val="Calibri"/>
        <family val="2"/>
        <charset val="204"/>
      </rPr>
      <t>2</t>
    </r>
    <r>
      <rPr>
        <sz val="11"/>
        <color theme="1"/>
        <rFont val="Calibri"/>
        <family val="2"/>
        <charset val="204"/>
      </rPr>
      <t xml:space="preserve"> К</t>
    </r>
    <r>
      <rPr>
        <vertAlign val="superscript"/>
        <sz val="11"/>
        <color theme="1"/>
        <rFont val="Calibri"/>
        <family val="2"/>
        <charset val="204"/>
      </rPr>
      <t>4</t>
    </r>
    <r>
      <rPr>
        <sz val="11"/>
        <color theme="1"/>
        <rFont val="Calibri"/>
        <family val="2"/>
        <charset val="204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</si>
</sst>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dd/mm/yy\ h:mm;@"/>
    <numFmt numFmtId="166" formatCode="0.00000"/>
    <numFmt numFmtId="167" formatCode="0.000"/>
  </numFmts>
  <fonts count="18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vertAlign val="subscript"/>
      <sz val="11"/>
      <color theme="1"/>
      <name val="Calibri"/>
      <family val="2"/>
      <charset val="204"/>
      <scheme val="minor"/>
    </font>
    <font>
      <vertAlign val="superscript"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vertAlign val="subscript"/>
      <sz val="1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</font>
    <font>
      <vertAlign val="subscript"/>
      <sz val="11"/>
      <name val="Calibri"/>
      <family val="2"/>
      <charset val="204"/>
    </font>
    <font>
      <vertAlign val="subscript"/>
      <sz val="11"/>
      <color theme="1"/>
      <name val="Calibri"/>
      <family val="2"/>
      <charset val="204"/>
    </font>
    <font>
      <vertAlign val="superscript"/>
      <sz val="11"/>
      <name val="Calibri"/>
      <family val="2"/>
      <charset val="204"/>
      <scheme val="minor"/>
    </font>
    <font>
      <b/>
      <vertAlign val="subscript"/>
      <sz val="11"/>
      <color rgb="FFFF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</font>
    <font>
      <vertAlign val="superscript"/>
      <sz val="11"/>
      <color theme="1"/>
      <name val="Calibri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 applyAlignment="1">
      <alignment vertical="top" wrapText="1"/>
    </xf>
    <xf numFmtId="0" fontId="0" fillId="2" borderId="0" xfId="0" applyFill="1"/>
    <xf numFmtId="0" fontId="5" fillId="0" borderId="0" xfId="0" applyFont="1"/>
    <xf numFmtId="164" fontId="2" fillId="0" borderId="0" xfId="0" applyNumberFormat="1" applyFont="1"/>
    <xf numFmtId="164" fontId="2" fillId="2" borderId="0" xfId="0" applyNumberFormat="1" applyFont="1" applyFill="1"/>
    <xf numFmtId="20" fontId="2" fillId="3" borderId="0" xfId="0" applyNumberFormat="1" applyFont="1" applyFill="1"/>
    <xf numFmtId="165" fontId="2" fillId="3" borderId="0" xfId="0" applyNumberFormat="1" applyFont="1" applyFill="1"/>
    <xf numFmtId="14" fontId="2" fillId="3" borderId="0" xfId="0" applyNumberFormat="1" applyFont="1" applyFill="1"/>
    <xf numFmtId="0" fontId="1" fillId="0" borderId="0" xfId="0" applyFont="1"/>
    <xf numFmtId="0" fontId="6" fillId="0" borderId="0" xfId="0" applyFont="1"/>
    <xf numFmtId="165" fontId="2" fillId="0" borderId="0" xfId="0" applyNumberFormat="1" applyFont="1"/>
    <xf numFmtId="164" fontId="0" fillId="0" borderId="0" xfId="0" applyNumberFormat="1"/>
    <xf numFmtId="2" fontId="1" fillId="0" borderId="0" xfId="0" applyNumberFormat="1" applyFont="1"/>
    <xf numFmtId="2" fontId="1" fillId="2" borderId="0" xfId="0" applyNumberFormat="1" applyFont="1" applyFill="1"/>
    <xf numFmtId="166" fontId="0" fillId="0" borderId="0" xfId="0" applyNumberFormat="1"/>
    <xf numFmtId="2" fontId="0" fillId="0" borderId="0" xfId="0" applyNumberFormat="1"/>
    <xf numFmtId="1" fontId="2" fillId="0" borderId="0" xfId="0" applyNumberFormat="1" applyFont="1"/>
    <xf numFmtId="0" fontId="7" fillId="0" borderId="0" xfId="0" applyFont="1"/>
    <xf numFmtId="1" fontId="0" fillId="0" borderId="0" xfId="0" applyNumberFormat="1"/>
    <xf numFmtId="14" fontId="1" fillId="0" borderId="0" xfId="0" applyNumberFormat="1" applyFont="1"/>
    <xf numFmtId="20" fontId="1" fillId="0" borderId="0" xfId="0" applyNumberFormat="1" applyFont="1"/>
    <xf numFmtId="165" fontId="1" fillId="0" borderId="0" xfId="0" applyNumberFormat="1" applyFont="1"/>
    <xf numFmtId="1" fontId="2" fillId="2" borderId="0" xfId="0" applyNumberFormat="1" applyFont="1" applyFill="1"/>
    <xf numFmtId="1" fontId="1" fillId="0" borderId="0" xfId="0" applyNumberFormat="1" applyFont="1"/>
    <xf numFmtId="14" fontId="0" fillId="3" borderId="1" xfId="0" applyNumberFormat="1" applyFill="1" applyBorder="1"/>
    <xf numFmtId="20" fontId="0" fillId="3" borderId="1" xfId="0" applyNumberFormat="1" applyFill="1" applyBorder="1"/>
    <xf numFmtId="14" fontId="0" fillId="0" borderId="1" xfId="0" applyNumberFormat="1" applyBorder="1"/>
    <xf numFmtId="20" fontId="0" fillId="0" borderId="1" xfId="0" applyNumberFormat="1" applyBorder="1"/>
    <xf numFmtId="0" fontId="2" fillId="0" borderId="1" xfId="0" applyFont="1" applyBorder="1" applyAlignment="1">
      <alignment vertical="top" wrapText="1"/>
    </xf>
    <xf numFmtId="165" fontId="2" fillId="3" borderId="1" xfId="0" applyNumberFormat="1" applyFont="1" applyFill="1" applyBorder="1"/>
    <xf numFmtId="165" fontId="2" fillId="0" borderId="1" xfId="0" applyNumberFormat="1" applyFont="1" applyBorder="1"/>
    <xf numFmtId="164" fontId="0" fillId="2" borderId="0" xfId="0" applyNumberFormat="1" applyFill="1"/>
    <xf numFmtId="1" fontId="0" fillId="2" borderId="0" xfId="0" applyNumberFormat="1" applyFill="1"/>
    <xf numFmtId="0" fontId="10" fillId="2" borderId="0" xfId="0" applyFont="1" applyFill="1"/>
    <xf numFmtId="0" fontId="10" fillId="0" borderId="1" xfId="0" applyFont="1" applyBorder="1"/>
    <xf numFmtId="0" fontId="0" fillId="0" borderId="1" xfId="0" applyBorder="1"/>
    <xf numFmtId="164" fontId="2" fillId="0" borderId="1" xfId="0" applyNumberFormat="1" applyFont="1" applyBorder="1"/>
    <xf numFmtId="164" fontId="2" fillId="2" borderId="1" xfId="0" applyNumberFormat="1" applyFont="1" applyFill="1" applyBorder="1"/>
    <xf numFmtId="0" fontId="2" fillId="0" borderId="1" xfId="0" applyFont="1" applyBorder="1" applyAlignment="1">
      <alignment horizontal="center" vertical="center" wrapText="1"/>
    </xf>
    <xf numFmtId="2" fontId="2" fillId="2" borderId="1" xfId="0" applyNumberFormat="1" applyFont="1" applyFill="1" applyBorder="1"/>
    <xf numFmtId="0" fontId="6" fillId="0" borderId="1" xfId="0" applyFont="1" applyBorder="1" applyAlignment="1">
      <alignment horizontal="center" vertical="center" wrapText="1"/>
    </xf>
    <xf numFmtId="2" fontId="1" fillId="0" borderId="1" xfId="0" applyNumberFormat="1" applyFont="1" applyBorder="1"/>
    <xf numFmtId="2" fontId="1" fillId="2" borderId="1" xfId="0" applyNumberFormat="1" applyFont="1" applyFill="1" applyBorder="1"/>
    <xf numFmtId="0" fontId="0" fillId="0" borderId="1" xfId="0" applyBorder="1" applyAlignment="1">
      <alignment horizontal="center"/>
    </xf>
    <xf numFmtId="0" fontId="2" fillId="0" borderId="1" xfId="0" applyFont="1" applyBorder="1"/>
    <xf numFmtId="164" fontId="0" fillId="0" borderId="1" xfId="0" applyNumberFormat="1" applyBorder="1"/>
    <xf numFmtId="0" fontId="2" fillId="0" borderId="0" xfId="0" applyFont="1"/>
    <xf numFmtId="0" fontId="10" fillId="0" borderId="0" xfId="0" applyFont="1"/>
    <xf numFmtId="164" fontId="1" fillId="0" borderId="0" xfId="0" applyNumberFormat="1" applyFont="1"/>
    <xf numFmtId="0" fontId="11" fillId="0" borderId="0" xfId="0" applyFont="1"/>
    <xf numFmtId="2" fontId="2" fillId="0" borderId="0" xfId="0" applyNumberFormat="1" applyFont="1"/>
    <xf numFmtId="0" fontId="0" fillId="0" borderId="0" xfId="0" applyAlignment="1">
      <alignment vertical="top" wrapText="1"/>
    </xf>
    <xf numFmtId="0" fontId="11" fillId="0" borderId="0" xfId="0" applyFont="1" applyAlignment="1">
      <alignment vertical="top" wrapText="1"/>
    </xf>
    <xf numFmtId="0" fontId="0" fillId="3" borderId="0" xfId="0" applyFill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0" fillId="5" borderId="0" xfId="0" applyFill="1" applyAlignment="1">
      <alignment vertical="top" wrapText="1"/>
    </xf>
    <xf numFmtId="167" fontId="2" fillId="0" borderId="0" xfId="0" applyNumberFormat="1" applyFont="1"/>
    <xf numFmtId="0" fontId="2" fillId="4" borderId="0" xfId="0" applyFont="1" applyFill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0" fillId="2" borderId="0" xfId="0" applyFill="1" applyAlignment="1">
      <alignment vertical="top" wrapText="1"/>
    </xf>
    <xf numFmtId="0" fontId="5" fillId="2" borderId="0" xfId="0" applyFont="1" applyFill="1" applyAlignment="1">
      <alignment vertical="top" wrapText="1"/>
    </xf>
    <xf numFmtId="0" fontId="0" fillId="7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0" fillId="8" borderId="0" xfId="0" applyFill="1" applyAlignment="1">
      <alignment vertical="top" wrapText="1"/>
    </xf>
    <xf numFmtId="0" fontId="0" fillId="9" borderId="0" xfId="0" applyFill="1" applyAlignment="1">
      <alignment vertical="top" wrapText="1"/>
    </xf>
    <xf numFmtId="0" fontId="0" fillId="10" borderId="0" xfId="0" applyFill="1" applyAlignment="1">
      <alignment vertical="top" wrapText="1"/>
    </xf>
    <xf numFmtId="0" fontId="2" fillId="11" borderId="0" xfId="0" applyFont="1" applyFill="1" applyAlignment="1">
      <alignment vertical="top" wrapText="1"/>
    </xf>
    <xf numFmtId="0" fontId="11" fillId="12" borderId="0" xfId="0" applyFont="1" applyFill="1" applyAlignment="1">
      <alignment vertical="top" wrapText="1"/>
    </xf>
    <xf numFmtId="0" fontId="2" fillId="12" borderId="0" xfId="0" applyFont="1" applyFill="1" applyAlignment="1">
      <alignment vertical="top" wrapText="1"/>
    </xf>
    <xf numFmtId="0" fontId="10" fillId="0" borderId="0" xfId="0" applyFont="1" applyAlignment="1">
      <alignment vertical="top" wrapText="1"/>
    </xf>
    <xf numFmtId="0" fontId="16" fillId="0" borderId="0" xfId="0" applyFont="1" applyAlignment="1">
      <alignment vertical="top" wrapText="1"/>
    </xf>
    <xf numFmtId="0" fontId="0" fillId="12" borderId="0" xfId="0" applyFill="1"/>
    <xf numFmtId="0" fontId="0" fillId="12" borderId="0" xfId="0" applyFill="1" applyAlignment="1">
      <alignment vertical="top" wrapText="1"/>
    </xf>
    <xf numFmtId="2" fontId="2" fillId="2" borderId="0" xfId="0" applyNumberFormat="1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47"/>
  <sheetViews>
    <sheetView workbookViewId="0">
      <selection activeCell="J2" sqref="J2"/>
    </sheetView>
  </sheetViews>
  <sheetFormatPr defaultRowHeight="14.4" x14ac:dyDescent="0.3"/>
  <cols>
    <col min="1" max="1" width="10.109375" bestFit="1" customWidth="1"/>
    <col min="3" max="3" width="12.88671875" customWidth="1"/>
    <col min="7" max="8" width="11.109375" bestFit="1" customWidth="1"/>
    <col min="9" max="9" width="11.109375" customWidth="1"/>
    <col min="10" max="10" width="11.109375" bestFit="1" customWidth="1"/>
    <col min="11" max="11" width="11.109375" customWidth="1"/>
    <col min="14" max="14" width="10.33203125" bestFit="1" customWidth="1"/>
    <col min="16" max="16" width="10.88671875" bestFit="1" customWidth="1"/>
  </cols>
  <sheetData>
    <row r="1" spans="1:16" ht="16.2" x14ac:dyDescent="0.3">
      <c r="G1" t="s">
        <v>14</v>
      </c>
      <c r="H1" t="s">
        <v>14</v>
      </c>
      <c r="I1" s="11" t="s">
        <v>41</v>
      </c>
      <c r="J1" t="s">
        <v>14</v>
      </c>
      <c r="K1" t="s">
        <v>14</v>
      </c>
      <c r="L1" s="5" t="s">
        <v>15</v>
      </c>
      <c r="M1" s="5" t="s">
        <v>16</v>
      </c>
      <c r="N1" s="5" t="s">
        <v>21</v>
      </c>
      <c r="O1" s="5" t="s">
        <v>17</v>
      </c>
      <c r="P1" s="5" t="s">
        <v>18</v>
      </c>
    </row>
    <row r="2" spans="1:16" x14ac:dyDescent="0.3">
      <c r="D2" t="s">
        <v>2</v>
      </c>
      <c r="E2" t="s">
        <v>2</v>
      </c>
      <c r="F2" t="s">
        <v>2</v>
      </c>
      <c r="G2" t="s">
        <v>39</v>
      </c>
      <c r="H2" t="s">
        <v>39</v>
      </c>
      <c r="I2" s="11" t="s">
        <v>42</v>
      </c>
      <c r="J2" t="s">
        <v>39</v>
      </c>
      <c r="K2" t="s">
        <v>39</v>
      </c>
      <c r="L2" t="s">
        <v>27</v>
      </c>
      <c r="M2" t="s">
        <v>27</v>
      </c>
      <c r="N2" t="s">
        <v>27</v>
      </c>
      <c r="O2" t="s">
        <v>27</v>
      </c>
      <c r="P2" t="s">
        <v>27</v>
      </c>
    </row>
    <row r="3" spans="1:16" ht="15.6" x14ac:dyDescent="0.35">
      <c r="A3" s="31" t="s">
        <v>0</v>
      </c>
      <c r="B3" s="31" t="s">
        <v>1</v>
      </c>
      <c r="C3" s="31" t="s">
        <v>28</v>
      </c>
      <c r="D3" s="46" t="s">
        <v>3</v>
      </c>
      <c r="E3" s="46" t="s">
        <v>4</v>
      </c>
      <c r="F3" s="46" t="s">
        <v>5</v>
      </c>
      <c r="G3" s="46" t="s">
        <v>8</v>
      </c>
      <c r="H3" s="46" t="s">
        <v>9</v>
      </c>
      <c r="I3" s="43" t="s">
        <v>22</v>
      </c>
      <c r="J3" s="46" t="s">
        <v>7</v>
      </c>
      <c r="K3" s="41" t="s">
        <v>40</v>
      </c>
      <c r="L3" s="46" t="s">
        <v>10</v>
      </c>
      <c r="M3" s="46" t="s">
        <v>11</v>
      </c>
      <c r="N3" s="46" t="s">
        <v>29</v>
      </c>
      <c r="O3" s="46" t="s">
        <v>12</v>
      </c>
      <c r="P3" s="46" t="s">
        <v>13</v>
      </c>
    </row>
    <row r="4" spans="1:16" x14ac:dyDescent="0.3">
      <c r="A4" s="27">
        <v>43651</v>
      </c>
      <c r="B4" s="28">
        <v>0.83333333333333337</v>
      </c>
      <c r="C4" s="32">
        <f t="shared" ref="C4:C38" si="0">A4+B4</f>
        <v>43651.833333333336</v>
      </c>
      <c r="D4" s="37">
        <v>525465</v>
      </c>
      <c r="E4" s="37">
        <v>6300495</v>
      </c>
      <c r="F4" s="37">
        <v>2536</v>
      </c>
      <c r="G4" s="42" t="s">
        <v>19</v>
      </c>
      <c r="H4" s="42" t="s">
        <v>19</v>
      </c>
      <c r="I4" s="45" t="s">
        <v>19</v>
      </c>
      <c r="J4" s="42" t="s">
        <v>19</v>
      </c>
      <c r="K4" s="42" t="s">
        <v>19</v>
      </c>
      <c r="L4" s="39">
        <v>7.37</v>
      </c>
      <c r="M4" s="48">
        <v>65.397000000000006</v>
      </c>
      <c r="N4" s="39">
        <v>2.9980000000000002</v>
      </c>
      <c r="O4" s="39">
        <v>747.83</v>
      </c>
      <c r="P4" s="39">
        <v>0.2</v>
      </c>
    </row>
    <row r="5" spans="1:16" x14ac:dyDescent="0.3">
      <c r="A5" s="27">
        <v>43651</v>
      </c>
      <c r="B5" s="28">
        <v>0.85416666666666663</v>
      </c>
      <c r="C5" s="32">
        <f t="shared" si="0"/>
        <v>43651.854166666664</v>
      </c>
      <c r="D5" s="38">
        <f>D4</f>
        <v>525465</v>
      </c>
      <c r="E5" s="38">
        <f>E4</f>
        <v>6300495</v>
      </c>
      <c r="F5" s="38">
        <f>F4</f>
        <v>2536</v>
      </c>
      <c r="G5" s="42" t="s">
        <v>19</v>
      </c>
      <c r="H5" s="42" t="s">
        <v>19</v>
      </c>
      <c r="I5" s="45" t="s">
        <v>19</v>
      </c>
      <c r="J5" s="42" t="s">
        <v>19</v>
      </c>
      <c r="K5" s="42" t="s">
        <v>19</v>
      </c>
      <c r="L5" s="39">
        <v>7.4329999999999998</v>
      </c>
      <c r="M5" s="48">
        <v>64.775000000000006</v>
      </c>
      <c r="N5" s="39">
        <v>3.7320000000000002</v>
      </c>
      <c r="O5" s="39">
        <v>748.02700000000004</v>
      </c>
      <c r="P5" s="39">
        <v>0</v>
      </c>
    </row>
    <row r="6" spans="1:16" x14ac:dyDescent="0.3">
      <c r="A6" s="27">
        <v>43651</v>
      </c>
      <c r="B6" s="28">
        <v>0.875</v>
      </c>
      <c r="C6" s="32">
        <f t="shared" si="0"/>
        <v>43651.875</v>
      </c>
      <c r="D6" s="38">
        <f t="shared" ref="D6:D69" si="1">D5</f>
        <v>525465</v>
      </c>
      <c r="E6" s="38">
        <f t="shared" ref="E6:E69" si="2">E5</f>
        <v>6300495</v>
      </c>
      <c r="F6" s="38">
        <f t="shared" ref="F6:F69" si="3">F5</f>
        <v>2536</v>
      </c>
      <c r="G6" s="42" t="s">
        <v>19</v>
      </c>
      <c r="H6" s="42" t="s">
        <v>19</v>
      </c>
      <c r="I6" s="45" t="s">
        <v>19</v>
      </c>
      <c r="J6" s="42" t="s">
        <v>19</v>
      </c>
      <c r="K6" s="42" t="s">
        <v>19</v>
      </c>
      <c r="L6" s="39">
        <v>7.1820000000000004</v>
      </c>
      <c r="M6" s="48">
        <v>66.63</v>
      </c>
      <c r="N6" s="39">
        <v>3.0459999999999998</v>
      </c>
      <c r="O6" s="39">
        <v>747.96</v>
      </c>
      <c r="P6" s="39">
        <v>0</v>
      </c>
    </row>
    <row r="7" spans="1:16" x14ac:dyDescent="0.3">
      <c r="A7" s="27">
        <v>43651</v>
      </c>
      <c r="B7" s="28">
        <v>0.89583333333333337</v>
      </c>
      <c r="C7" s="32">
        <f t="shared" si="0"/>
        <v>43651.895833333336</v>
      </c>
      <c r="D7" s="38">
        <f t="shared" si="1"/>
        <v>525465</v>
      </c>
      <c r="E7" s="38">
        <f t="shared" si="2"/>
        <v>6300495</v>
      </c>
      <c r="F7" s="38">
        <f t="shared" si="3"/>
        <v>2536</v>
      </c>
      <c r="G7" s="42" t="s">
        <v>19</v>
      </c>
      <c r="H7" s="42" t="s">
        <v>19</v>
      </c>
      <c r="I7" s="45" t="s">
        <v>19</v>
      </c>
      <c r="J7" s="42" t="s">
        <v>19</v>
      </c>
      <c r="K7" s="42" t="s">
        <v>19</v>
      </c>
      <c r="L7" s="39">
        <v>7.37</v>
      </c>
      <c r="M7" s="48">
        <v>66.183999999999997</v>
      </c>
      <c r="N7" s="39">
        <v>3.266</v>
      </c>
      <c r="O7" s="39">
        <v>748.44</v>
      </c>
      <c r="P7" s="39">
        <v>0</v>
      </c>
    </row>
    <row r="8" spans="1:16" x14ac:dyDescent="0.3">
      <c r="A8" s="27">
        <v>43651</v>
      </c>
      <c r="B8" s="28">
        <v>0.91666666666666663</v>
      </c>
      <c r="C8" s="32">
        <f t="shared" si="0"/>
        <v>43651.916666666664</v>
      </c>
      <c r="D8" s="38">
        <f t="shared" si="1"/>
        <v>525465</v>
      </c>
      <c r="E8" s="38">
        <f t="shared" si="2"/>
        <v>6300495</v>
      </c>
      <c r="F8" s="38">
        <f t="shared" si="3"/>
        <v>2536</v>
      </c>
      <c r="G8" s="42" t="s">
        <v>19</v>
      </c>
      <c r="H8" s="42" t="s">
        <v>19</v>
      </c>
      <c r="I8" s="45" t="s">
        <v>19</v>
      </c>
      <c r="J8" s="42" t="s">
        <v>19</v>
      </c>
      <c r="K8" s="42" t="s">
        <v>19</v>
      </c>
      <c r="L8" s="39">
        <v>7.37</v>
      </c>
      <c r="M8" s="48">
        <v>67.128</v>
      </c>
      <c r="N8" s="39">
        <v>3.1280000000000001</v>
      </c>
      <c r="O8" s="39">
        <v>748.50800000000004</v>
      </c>
      <c r="P8" s="39">
        <v>0</v>
      </c>
    </row>
    <row r="9" spans="1:16" x14ac:dyDescent="0.3">
      <c r="A9" s="27">
        <v>43651</v>
      </c>
      <c r="B9" s="28">
        <v>0.9375</v>
      </c>
      <c r="C9" s="32">
        <f t="shared" si="0"/>
        <v>43651.9375</v>
      </c>
      <c r="D9" s="38">
        <f t="shared" si="1"/>
        <v>525465</v>
      </c>
      <c r="E9" s="38">
        <f t="shared" si="2"/>
        <v>6300495</v>
      </c>
      <c r="F9" s="38">
        <f t="shared" si="3"/>
        <v>2536</v>
      </c>
      <c r="G9" s="42" t="s">
        <v>19</v>
      </c>
      <c r="H9" s="42" t="s">
        <v>19</v>
      </c>
      <c r="I9" s="45" t="s">
        <v>19</v>
      </c>
      <c r="J9" s="42" t="s">
        <v>19</v>
      </c>
      <c r="K9" s="42" t="s">
        <v>19</v>
      </c>
      <c r="L9" s="39">
        <v>7.4960000000000004</v>
      </c>
      <c r="M9" s="48">
        <v>67.302999999999997</v>
      </c>
      <c r="N9" s="39">
        <v>3.0110000000000001</v>
      </c>
      <c r="O9" s="39">
        <v>748.29200000000003</v>
      </c>
      <c r="P9" s="39">
        <v>0</v>
      </c>
    </row>
    <row r="10" spans="1:16" x14ac:dyDescent="0.3">
      <c r="A10" s="27">
        <v>43651</v>
      </c>
      <c r="B10" s="28">
        <v>0.95833333333333337</v>
      </c>
      <c r="C10" s="32">
        <f t="shared" si="0"/>
        <v>43651.958333333336</v>
      </c>
      <c r="D10" s="38">
        <f t="shared" si="1"/>
        <v>525465</v>
      </c>
      <c r="E10" s="38">
        <f t="shared" si="2"/>
        <v>6300495</v>
      </c>
      <c r="F10" s="38">
        <f t="shared" si="3"/>
        <v>2536</v>
      </c>
      <c r="G10" s="42" t="s">
        <v>19</v>
      </c>
      <c r="H10" s="42" t="s">
        <v>19</v>
      </c>
      <c r="I10" s="45" t="s">
        <v>19</v>
      </c>
      <c r="J10" s="42" t="s">
        <v>19</v>
      </c>
      <c r="K10" s="42" t="s">
        <v>19</v>
      </c>
      <c r="L10" s="39">
        <v>7.6219999999999999</v>
      </c>
      <c r="M10" s="48">
        <v>66.376000000000005</v>
      </c>
      <c r="N10" s="39">
        <v>3.2669999999999999</v>
      </c>
      <c r="O10" s="39">
        <v>748.18499999999995</v>
      </c>
      <c r="P10" s="39">
        <v>0</v>
      </c>
    </row>
    <row r="11" spans="1:16" x14ac:dyDescent="0.3">
      <c r="A11" s="27">
        <v>43651</v>
      </c>
      <c r="B11" s="28">
        <v>0.97916666666666663</v>
      </c>
      <c r="C11" s="32">
        <f t="shared" si="0"/>
        <v>43651.979166666664</v>
      </c>
      <c r="D11" s="38">
        <f t="shared" si="1"/>
        <v>525465</v>
      </c>
      <c r="E11" s="38">
        <f t="shared" si="2"/>
        <v>6300495</v>
      </c>
      <c r="F11" s="38">
        <f t="shared" si="3"/>
        <v>2536</v>
      </c>
      <c r="G11" s="42" t="s">
        <v>19</v>
      </c>
      <c r="H11" s="42" t="s">
        <v>19</v>
      </c>
      <c r="I11" s="45" t="s">
        <v>19</v>
      </c>
      <c r="J11" s="42" t="s">
        <v>19</v>
      </c>
      <c r="K11" s="42" t="s">
        <v>19</v>
      </c>
      <c r="L11" s="39">
        <v>7.5590000000000002</v>
      </c>
      <c r="M11" s="48">
        <v>66.209999999999994</v>
      </c>
      <c r="N11" s="39">
        <v>4.8899999999999997</v>
      </c>
      <c r="O11" s="39">
        <v>748</v>
      </c>
      <c r="P11" s="39">
        <v>0</v>
      </c>
    </row>
    <row r="12" spans="1:16" x14ac:dyDescent="0.3">
      <c r="A12" s="27">
        <v>43652</v>
      </c>
      <c r="B12" s="28">
        <v>0</v>
      </c>
      <c r="C12" s="32">
        <f t="shared" si="0"/>
        <v>43652</v>
      </c>
      <c r="D12" s="38">
        <f t="shared" si="1"/>
        <v>525465</v>
      </c>
      <c r="E12" s="38">
        <f t="shared" si="2"/>
        <v>6300495</v>
      </c>
      <c r="F12" s="38">
        <f t="shared" si="3"/>
        <v>2536</v>
      </c>
      <c r="G12" s="42" t="s">
        <v>19</v>
      </c>
      <c r="H12" s="42" t="s">
        <v>19</v>
      </c>
      <c r="I12" s="45" t="s">
        <v>19</v>
      </c>
      <c r="J12" s="42" t="s">
        <v>19</v>
      </c>
      <c r="K12" s="42" t="s">
        <v>19</v>
      </c>
      <c r="L12" s="39">
        <v>7.2439999999999998</v>
      </c>
      <c r="M12" s="48">
        <v>66.953000000000003</v>
      </c>
      <c r="N12" s="39">
        <v>3.4550000000000001</v>
      </c>
      <c r="O12" s="39">
        <v>748.26</v>
      </c>
      <c r="P12" s="39">
        <v>0</v>
      </c>
    </row>
    <row r="13" spans="1:16" x14ac:dyDescent="0.3">
      <c r="A13" s="27">
        <v>43652</v>
      </c>
      <c r="B13" s="28">
        <v>2.0833333333333332E-2</v>
      </c>
      <c r="C13" s="32">
        <f t="shared" si="0"/>
        <v>43652.020833333336</v>
      </c>
      <c r="D13" s="38">
        <f t="shared" si="1"/>
        <v>525465</v>
      </c>
      <c r="E13" s="38">
        <f t="shared" si="2"/>
        <v>6300495</v>
      </c>
      <c r="F13" s="38">
        <f t="shared" si="3"/>
        <v>2536</v>
      </c>
      <c r="G13" s="42" t="s">
        <v>19</v>
      </c>
      <c r="H13" s="42" t="s">
        <v>19</v>
      </c>
      <c r="I13" s="45" t="s">
        <v>19</v>
      </c>
      <c r="J13" s="42" t="s">
        <v>19</v>
      </c>
      <c r="K13" s="42" t="s">
        <v>19</v>
      </c>
      <c r="L13" s="39">
        <v>6.93</v>
      </c>
      <c r="M13" s="48">
        <v>68.481999999999999</v>
      </c>
      <c r="N13" s="39">
        <v>2.2570000000000001</v>
      </c>
      <c r="O13" s="39">
        <v>748.19</v>
      </c>
      <c r="P13" s="39">
        <v>0</v>
      </c>
    </row>
    <row r="14" spans="1:16" x14ac:dyDescent="0.3">
      <c r="A14" s="27">
        <v>43652</v>
      </c>
      <c r="B14" s="28">
        <v>4.1666666666666664E-2</v>
      </c>
      <c r="C14" s="32">
        <f t="shared" si="0"/>
        <v>43652.041666666664</v>
      </c>
      <c r="D14" s="38">
        <f t="shared" si="1"/>
        <v>525465</v>
      </c>
      <c r="E14" s="38">
        <f t="shared" si="2"/>
        <v>6300495</v>
      </c>
      <c r="F14" s="38">
        <f t="shared" si="3"/>
        <v>2536</v>
      </c>
      <c r="G14" s="42" t="s">
        <v>19</v>
      </c>
      <c r="H14" s="42" t="s">
        <v>19</v>
      </c>
      <c r="I14" s="45" t="s">
        <v>19</v>
      </c>
      <c r="J14" s="42" t="s">
        <v>19</v>
      </c>
      <c r="K14" s="42" t="s">
        <v>19</v>
      </c>
      <c r="L14" s="39">
        <v>7.6219999999999999</v>
      </c>
      <c r="M14" s="48">
        <v>65.272999999999996</v>
      </c>
      <c r="N14" s="39">
        <v>2.532</v>
      </c>
      <c r="O14" s="39">
        <v>748.31</v>
      </c>
      <c r="P14" s="39">
        <v>0</v>
      </c>
    </row>
    <row r="15" spans="1:16" x14ac:dyDescent="0.3">
      <c r="A15" s="27">
        <v>43652</v>
      </c>
      <c r="B15" s="28">
        <v>6.25E-2</v>
      </c>
      <c r="C15" s="32">
        <f t="shared" si="0"/>
        <v>43652.0625</v>
      </c>
      <c r="D15" s="38">
        <f t="shared" si="1"/>
        <v>525465</v>
      </c>
      <c r="E15" s="38">
        <f t="shared" si="2"/>
        <v>6300495</v>
      </c>
      <c r="F15" s="38">
        <f t="shared" si="3"/>
        <v>2536</v>
      </c>
      <c r="G15" s="42" t="s">
        <v>19</v>
      </c>
      <c r="H15" s="42" t="s">
        <v>19</v>
      </c>
      <c r="I15" s="45" t="s">
        <v>19</v>
      </c>
      <c r="J15" s="42" t="s">
        <v>19</v>
      </c>
      <c r="K15" s="42" t="s">
        <v>19</v>
      </c>
      <c r="L15" s="39">
        <v>7.4329999999999998</v>
      </c>
      <c r="M15" s="48">
        <v>66.507000000000005</v>
      </c>
      <c r="N15" s="39">
        <v>1.6220000000000001</v>
      </c>
      <c r="O15" s="39">
        <v>748.30499999999995</v>
      </c>
      <c r="P15" s="39">
        <v>0</v>
      </c>
    </row>
    <row r="16" spans="1:16" x14ac:dyDescent="0.3">
      <c r="A16" s="27">
        <v>43652</v>
      </c>
      <c r="B16" s="28">
        <v>8.3333333333333329E-2</v>
      </c>
      <c r="C16" s="32">
        <f t="shared" si="0"/>
        <v>43652.083333333336</v>
      </c>
      <c r="D16" s="38">
        <f t="shared" si="1"/>
        <v>525465</v>
      </c>
      <c r="E16" s="38">
        <f t="shared" si="2"/>
        <v>6300495</v>
      </c>
      <c r="F16" s="38">
        <f t="shared" si="3"/>
        <v>2536</v>
      </c>
      <c r="G16" s="42" t="s">
        <v>19</v>
      </c>
      <c r="H16" s="42" t="s">
        <v>19</v>
      </c>
      <c r="I16" s="45" t="s">
        <v>19</v>
      </c>
      <c r="J16" s="42" t="s">
        <v>19</v>
      </c>
      <c r="K16" s="42" t="s">
        <v>19</v>
      </c>
      <c r="L16" s="39">
        <v>7.4329999999999998</v>
      </c>
      <c r="M16" s="48">
        <v>66.507000000000005</v>
      </c>
      <c r="N16" s="39">
        <v>2.0369999999999999</v>
      </c>
      <c r="O16" s="39">
        <v>748.18</v>
      </c>
      <c r="P16" s="39">
        <v>0</v>
      </c>
    </row>
    <row r="17" spans="1:16" x14ac:dyDescent="0.3">
      <c r="A17" s="27">
        <v>43652</v>
      </c>
      <c r="B17" s="28">
        <v>0.10416666666666667</v>
      </c>
      <c r="C17" s="32">
        <f t="shared" si="0"/>
        <v>43652.104166666664</v>
      </c>
      <c r="D17" s="38">
        <f t="shared" si="1"/>
        <v>525465</v>
      </c>
      <c r="E17" s="38">
        <f t="shared" si="2"/>
        <v>6300495</v>
      </c>
      <c r="F17" s="38">
        <f t="shared" si="3"/>
        <v>2536</v>
      </c>
      <c r="G17" s="42" t="s">
        <v>19</v>
      </c>
      <c r="H17" s="42" t="s">
        <v>19</v>
      </c>
      <c r="I17" s="45" t="s">
        <v>19</v>
      </c>
      <c r="J17" s="42" t="s">
        <v>19</v>
      </c>
      <c r="K17" s="42" t="s">
        <v>19</v>
      </c>
      <c r="L17" s="39">
        <v>7.4329999999999998</v>
      </c>
      <c r="M17" s="48">
        <v>66.822000000000003</v>
      </c>
      <c r="N17" s="39">
        <v>2.08</v>
      </c>
      <c r="O17" s="39">
        <v>748.2</v>
      </c>
      <c r="P17" s="39">
        <v>0</v>
      </c>
    </row>
    <row r="18" spans="1:16" x14ac:dyDescent="0.3">
      <c r="A18" s="27">
        <v>43652</v>
      </c>
      <c r="B18" s="28">
        <v>0.125</v>
      </c>
      <c r="C18" s="32">
        <f t="shared" si="0"/>
        <v>43652.125</v>
      </c>
      <c r="D18" s="38">
        <f t="shared" si="1"/>
        <v>525465</v>
      </c>
      <c r="E18" s="38">
        <f t="shared" si="2"/>
        <v>6300495</v>
      </c>
      <c r="F18" s="38">
        <f t="shared" si="3"/>
        <v>2536</v>
      </c>
      <c r="G18" s="42" t="s">
        <v>19</v>
      </c>
      <c r="H18" s="42" t="s">
        <v>19</v>
      </c>
      <c r="I18" s="45" t="s">
        <v>19</v>
      </c>
      <c r="J18" s="42" t="s">
        <v>19</v>
      </c>
      <c r="K18" s="42" t="s">
        <v>19</v>
      </c>
      <c r="L18" s="39">
        <v>7.37</v>
      </c>
      <c r="M18" s="48">
        <v>67.599999999999994</v>
      </c>
      <c r="N18" s="39">
        <v>2.1379999999999999</v>
      </c>
      <c r="O18" s="39">
        <v>748.42</v>
      </c>
      <c r="P18" s="39">
        <v>0</v>
      </c>
    </row>
    <row r="19" spans="1:16" x14ac:dyDescent="0.3">
      <c r="A19" s="27">
        <v>43652</v>
      </c>
      <c r="B19" s="28">
        <v>0.14583333333333334</v>
      </c>
      <c r="C19" s="32">
        <f t="shared" si="0"/>
        <v>43652.145833333336</v>
      </c>
      <c r="D19" s="38">
        <f t="shared" si="1"/>
        <v>525465</v>
      </c>
      <c r="E19" s="38">
        <f t="shared" si="2"/>
        <v>6300495</v>
      </c>
      <c r="F19" s="38">
        <f t="shared" si="3"/>
        <v>2536</v>
      </c>
      <c r="G19" s="42" t="s">
        <v>19</v>
      </c>
      <c r="H19" s="42" t="s">
        <v>19</v>
      </c>
      <c r="I19" s="45" t="s">
        <v>19</v>
      </c>
      <c r="J19" s="42" t="s">
        <v>19</v>
      </c>
      <c r="K19" s="42" t="s">
        <v>19</v>
      </c>
      <c r="L19" s="39">
        <v>7.5590000000000002</v>
      </c>
      <c r="M19" s="48">
        <v>66.838999999999999</v>
      </c>
      <c r="N19" s="39">
        <v>2.621</v>
      </c>
      <c r="O19" s="39">
        <v>748.31</v>
      </c>
      <c r="P19" s="39">
        <v>0</v>
      </c>
    </row>
    <row r="20" spans="1:16" x14ac:dyDescent="0.3">
      <c r="A20" s="27">
        <v>43652</v>
      </c>
      <c r="B20" s="28">
        <v>0.16666666666666666</v>
      </c>
      <c r="C20" s="32">
        <f t="shared" si="0"/>
        <v>43652.166666666664</v>
      </c>
      <c r="D20" s="38">
        <f t="shared" si="1"/>
        <v>525465</v>
      </c>
      <c r="E20" s="38">
        <f t="shared" si="2"/>
        <v>6300495</v>
      </c>
      <c r="F20" s="38">
        <f t="shared" si="3"/>
        <v>2536</v>
      </c>
      <c r="G20" s="42" t="s">
        <v>19</v>
      </c>
      <c r="H20" s="42" t="s">
        <v>19</v>
      </c>
      <c r="I20" s="45" t="s">
        <v>19</v>
      </c>
      <c r="J20" s="42" t="s">
        <v>19</v>
      </c>
      <c r="K20" s="42" t="s">
        <v>19</v>
      </c>
      <c r="L20" s="39">
        <v>7.1189999999999998</v>
      </c>
      <c r="M20" s="48">
        <v>68.509</v>
      </c>
      <c r="N20" s="39">
        <v>2.3530000000000002</v>
      </c>
      <c r="O20" s="39">
        <v>748.27300000000002</v>
      </c>
      <c r="P20" s="39">
        <v>0</v>
      </c>
    </row>
    <row r="21" spans="1:16" x14ac:dyDescent="0.3">
      <c r="A21" s="27">
        <v>43652</v>
      </c>
      <c r="B21" s="28">
        <v>0.1875</v>
      </c>
      <c r="C21" s="32">
        <f t="shared" si="0"/>
        <v>43652.1875</v>
      </c>
      <c r="D21" s="38">
        <f t="shared" si="1"/>
        <v>525465</v>
      </c>
      <c r="E21" s="38">
        <f t="shared" si="2"/>
        <v>6300495</v>
      </c>
      <c r="F21" s="38">
        <f t="shared" si="3"/>
        <v>2536</v>
      </c>
      <c r="G21" s="42" t="s">
        <v>19</v>
      </c>
      <c r="H21" s="42" t="s">
        <v>19</v>
      </c>
      <c r="I21" s="45" t="s">
        <v>19</v>
      </c>
      <c r="J21" s="42" t="s">
        <v>19</v>
      </c>
      <c r="K21" s="42" t="s">
        <v>19</v>
      </c>
      <c r="L21" s="39">
        <v>7.1189999999999998</v>
      </c>
      <c r="M21" s="48">
        <v>68.665999999999997</v>
      </c>
      <c r="N21" s="39">
        <v>1.766</v>
      </c>
      <c r="O21" s="39">
        <v>748.53700000000003</v>
      </c>
      <c r="P21" s="39">
        <v>0</v>
      </c>
    </row>
    <row r="22" spans="1:16" x14ac:dyDescent="0.3">
      <c r="A22" s="27">
        <v>43652</v>
      </c>
      <c r="B22" s="28">
        <v>0.20833333333333334</v>
      </c>
      <c r="C22" s="32">
        <f t="shared" si="0"/>
        <v>43652.208333333336</v>
      </c>
      <c r="D22" s="38">
        <f t="shared" si="1"/>
        <v>525465</v>
      </c>
      <c r="E22" s="38">
        <f t="shared" si="2"/>
        <v>6300495</v>
      </c>
      <c r="F22" s="38">
        <f t="shared" si="3"/>
        <v>2536</v>
      </c>
      <c r="G22" s="42" t="s">
        <v>19</v>
      </c>
      <c r="H22" s="42" t="s">
        <v>19</v>
      </c>
      <c r="I22" s="45" t="s">
        <v>19</v>
      </c>
      <c r="J22" s="42" t="s">
        <v>19</v>
      </c>
      <c r="K22" s="42" t="s">
        <v>19</v>
      </c>
      <c r="L22" s="39">
        <v>6.8040000000000003</v>
      </c>
      <c r="M22" s="48">
        <v>69.408000000000001</v>
      </c>
      <c r="N22" s="39">
        <v>1.2230000000000001</v>
      </c>
      <c r="O22" s="39">
        <v>748.65700000000004</v>
      </c>
      <c r="P22" s="39">
        <v>0</v>
      </c>
    </row>
    <row r="23" spans="1:16" x14ac:dyDescent="0.3">
      <c r="A23" s="27">
        <v>43652</v>
      </c>
      <c r="B23" s="28">
        <v>0.22916666666666666</v>
      </c>
      <c r="C23" s="32">
        <f t="shared" si="0"/>
        <v>43652.229166666664</v>
      </c>
      <c r="D23" s="38">
        <f t="shared" si="1"/>
        <v>525465</v>
      </c>
      <c r="E23" s="38">
        <f t="shared" si="2"/>
        <v>6300495</v>
      </c>
      <c r="F23" s="38">
        <f t="shared" si="3"/>
        <v>2536</v>
      </c>
      <c r="G23" s="42" t="s">
        <v>19</v>
      </c>
      <c r="H23" s="42" t="s">
        <v>19</v>
      </c>
      <c r="I23" s="45" t="s">
        <v>19</v>
      </c>
      <c r="J23" s="42" t="s">
        <v>19</v>
      </c>
      <c r="K23" s="42" t="s">
        <v>19</v>
      </c>
      <c r="L23" s="39">
        <v>7.6219999999999999</v>
      </c>
      <c r="M23" s="48">
        <v>65.116</v>
      </c>
      <c r="N23" s="39">
        <v>0.95399999999999996</v>
      </c>
      <c r="O23" s="39">
        <v>748.62199999999996</v>
      </c>
      <c r="P23" s="39">
        <v>0</v>
      </c>
    </row>
    <row r="24" spans="1:16" x14ac:dyDescent="0.3">
      <c r="A24" s="27">
        <v>43652</v>
      </c>
      <c r="B24" s="28">
        <v>0.25</v>
      </c>
      <c r="C24" s="32">
        <f t="shared" si="0"/>
        <v>43652.25</v>
      </c>
      <c r="D24" s="38">
        <f t="shared" si="1"/>
        <v>525465</v>
      </c>
      <c r="E24" s="38">
        <f t="shared" si="2"/>
        <v>6300495</v>
      </c>
      <c r="F24" s="38">
        <f t="shared" si="3"/>
        <v>2536</v>
      </c>
      <c r="G24" s="42" t="s">
        <v>19</v>
      </c>
      <c r="H24" s="42" t="s">
        <v>19</v>
      </c>
      <c r="I24" s="45" t="s">
        <v>19</v>
      </c>
      <c r="J24" s="42" t="s">
        <v>19</v>
      </c>
      <c r="K24" s="42" t="s">
        <v>19</v>
      </c>
      <c r="L24" s="39">
        <v>7.7469999999999999</v>
      </c>
      <c r="M24" s="48">
        <v>62.927</v>
      </c>
      <c r="N24" s="39">
        <v>2.1949999999999998</v>
      </c>
      <c r="O24" s="39">
        <v>748.29200000000003</v>
      </c>
      <c r="P24" s="39">
        <v>0</v>
      </c>
    </row>
    <row r="25" spans="1:16" x14ac:dyDescent="0.3">
      <c r="A25" s="27">
        <v>43652</v>
      </c>
      <c r="B25" s="28">
        <v>0.27083333333333331</v>
      </c>
      <c r="C25" s="32">
        <f t="shared" si="0"/>
        <v>43652.270833333336</v>
      </c>
      <c r="D25" s="38">
        <f t="shared" si="1"/>
        <v>525465</v>
      </c>
      <c r="E25" s="38">
        <f t="shared" si="2"/>
        <v>6300495</v>
      </c>
      <c r="F25" s="38">
        <f t="shared" si="3"/>
        <v>2536</v>
      </c>
      <c r="G25" s="42" t="s">
        <v>19</v>
      </c>
      <c r="H25" s="42" t="s">
        <v>19</v>
      </c>
      <c r="I25" s="45" t="s">
        <v>19</v>
      </c>
      <c r="J25" s="42" t="s">
        <v>19</v>
      </c>
      <c r="K25" s="42" t="s">
        <v>19</v>
      </c>
      <c r="L25" s="39">
        <v>7.5590000000000002</v>
      </c>
      <c r="M25" s="48">
        <v>62.588000000000001</v>
      </c>
      <c r="N25" s="39">
        <v>3.08</v>
      </c>
      <c r="O25" s="39">
        <v>748.81</v>
      </c>
      <c r="P25" s="39">
        <v>0</v>
      </c>
    </row>
    <row r="26" spans="1:16" x14ac:dyDescent="0.3">
      <c r="A26" s="27">
        <v>43652</v>
      </c>
      <c r="B26" s="28">
        <v>0.29166666666666669</v>
      </c>
      <c r="C26" s="32">
        <f t="shared" si="0"/>
        <v>43652.291666666664</v>
      </c>
      <c r="D26" s="38">
        <f t="shared" si="1"/>
        <v>525465</v>
      </c>
      <c r="E26" s="38">
        <f t="shared" si="2"/>
        <v>6300495</v>
      </c>
      <c r="F26" s="38">
        <f t="shared" si="3"/>
        <v>2536</v>
      </c>
      <c r="G26" s="42" t="s">
        <v>19</v>
      </c>
      <c r="H26" s="42" t="s">
        <v>19</v>
      </c>
      <c r="I26" s="45" t="s">
        <v>19</v>
      </c>
      <c r="J26" s="42" t="s">
        <v>19</v>
      </c>
      <c r="K26" s="42" t="s">
        <v>19</v>
      </c>
      <c r="L26" s="39">
        <v>7.8730000000000002</v>
      </c>
      <c r="M26" s="48">
        <v>59.792000000000002</v>
      </c>
      <c r="N26" s="39">
        <v>2.6019999999999999</v>
      </c>
      <c r="O26" s="39">
        <v>748.74800000000005</v>
      </c>
      <c r="P26" s="39">
        <v>0</v>
      </c>
    </row>
    <row r="27" spans="1:16" x14ac:dyDescent="0.3">
      <c r="A27" s="27">
        <v>43652</v>
      </c>
      <c r="B27" s="28">
        <v>0.3125</v>
      </c>
      <c r="C27" s="32">
        <f t="shared" si="0"/>
        <v>43652.3125</v>
      </c>
      <c r="D27" s="38">
        <f t="shared" si="1"/>
        <v>525465</v>
      </c>
      <c r="E27" s="38">
        <f t="shared" si="2"/>
        <v>6300495</v>
      </c>
      <c r="F27" s="38">
        <f t="shared" si="3"/>
        <v>2536</v>
      </c>
      <c r="G27" s="42" t="s">
        <v>19</v>
      </c>
      <c r="H27" s="42" t="s">
        <v>19</v>
      </c>
      <c r="I27" s="45" t="s">
        <v>19</v>
      </c>
      <c r="J27" s="42" t="s">
        <v>19</v>
      </c>
      <c r="K27" s="42" t="s">
        <v>19</v>
      </c>
      <c r="L27" s="39">
        <v>8.125</v>
      </c>
      <c r="M27" s="48">
        <v>57.616</v>
      </c>
      <c r="N27" s="39">
        <v>2.6859999999999999</v>
      </c>
      <c r="O27" s="39">
        <v>748.76800000000003</v>
      </c>
      <c r="P27" s="39">
        <v>0</v>
      </c>
    </row>
    <row r="28" spans="1:16" x14ac:dyDescent="0.3">
      <c r="A28" s="27">
        <v>43652</v>
      </c>
      <c r="B28" s="28">
        <v>0.33333333333333331</v>
      </c>
      <c r="C28" s="32">
        <f t="shared" si="0"/>
        <v>43652.333333333336</v>
      </c>
      <c r="D28" s="38">
        <f t="shared" si="1"/>
        <v>525465</v>
      </c>
      <c r="E28" s="38">
        <f t="shared" si="2"/>
        <v>6300495</v>
      </c>
      <c r="F28" s="38">
        <f t="shared" si="3"/>
        <v>2536</v>
      </c>
      <c r="G28" s="42" t="s">
        <v>19</v>
      </c>
      <c r="H28" s="42" t="s">
        <v>19</v>
      </c>
      <c r="I28" s="45" t="s">
        <v>19</v>
      </c>
      <c r="J28" s="42" t="s">
        <v>19</v>
      </c>
      <c r="K28" s="42" t="s">
        <v>19</v>
      </c>
      <c r="L28" s="39">
        <v>7.9989999999999997</v>
      </c>
      <c r="M28" s="48">
        <v>56.970999999999997</v>
      </c>
      <c r="N28" s="39">
        <v>2.56</v>
      </c>
      <c r="O28" s="39">
        <v>749.09</v>
      </c>
      <c r="P28" s="39">
        <v>0</v>
      </c>
    </row>
    <row r="29" spans="1:16" x14ac:dyDescent="0.3">
      <c r="A29" s="27">
        <v>43652</v>
      </c>
      <c r="B29" s="28">
        <v>0.35416666666666669</v>
      </c>
      <c r="C29" s="32">
        <f t="shared" si="0"/>
        <v>43652.354166666664</v>
      </c>
      <c r="D29" s="38">
        <f t="shared" si="1"/>
        <v>525465</v>
      </c>
      <c r="E29" s="38">
        <f t="shared" si="2"/>
        <v>6300495</v>
      </c>
      <c r="F29" s="38">
        <f t="shared" si="3"/>
        <v>2536</v>
      </c>
      <c r="G29" s="42" t="s">
        <v>19</v>
      </c>
      <c r="H29" s="42" t="s">
        <v>19</v>
      </c>
      <c r="I29" s="45" t="s">
        <v>19</v>
      </c>
      <c r="J29" s="42" t="s">
        <v>19</v>
      </c>
      <c r="K29" s="42" t="s">
        <v>19</v>
      </c>
      <c r="L29" s="39">
        <v>8.3759999999999994</v>
      </c>
      <c r="M29" s="48">
        <v>53.77</v>
      </c>
      <c r="N29" s="39">
        <v>2.0710000000000002</v>
      </c>
      <c r="O29" s="39">
        <v>749.21199999999999</v>
      </c>
      <c r="P29" s="39">
        <v>0</v>
      </c>
    </row>
    <row r="30" spans="1:16" x14ac:dyDescent="0.3">
      <c r="A30" s="27">
        <v>43652</v>
      </c>
      <c r="B30" s="28">
        <v>0.375</v>
      </c>
      <c r="C30" s="32">
        <f t="shared" si="0"/>
        <v>43652.375</v>
      </c>
      <c r="D30" s="38">
        <f t="shared" si="1"/>
        <v>525465</v>
      </c>
      <c r="E30" s="38">
        <f t="shared" si="2"/>
        <v>6300495</v>
      </c>
      <c r="F30" s="38">
        <f t="shared" si="3"/>
        <v>2536</v>
      </c>
      <c r="G30" s="42" t="s">
        <v>19</v>
      </c>
      <c r="H30" s="42" t="s">
        <v>19</v>
      </c>
      <c r="I30" s="45" t="s">
        <v>19</v>
      </c>
      <c r="J30" s="42" t="s">
        <v>19</v>
      </c>
      <c r="K30" s="42" t="s">
        <v>19</v>
      </c>
      <c r="L30" s="39">
        <v>9.1300000000000008</v>
      </c>
      <c r="M30" s="48">
        <v>51.715000000000003</v>
      </c>
      <c r="N30" s="39">
        <v>3.7450000000000001</v>
      </c>
      <c r="O30" s="39">
        <v>749.42499999999995</v>
      </c>
      <c r="P30" s="39">
        <v>0</v>
      </c>
    </row>
    <row r="31" spans="1:16" x14ac:dyDescent="0.3">
      <c r="A31" s="27">
        <v>43652</v>
      </c>
      <c r="B31" s="28">
        <v>0.39583333333333331</v>
      </c>
      <c r="C31" s="32">
        <f t="shared" si="0"/>
        <v>43652.395833333336</v>
      </c>
      <c r="D31" s="38">
        <f t="shared" si="1"/>
        <v>525465</v>
      </c>
      <c r="E31" s="38">
        <f t="shared" si="2"/>
        <v>6300495</v>
      </c>
      <c r="F31" s="38">
        <f t="shared" si="3"/>
        <v>2536</v>
      </c>
      <c r="G31" s="42" t="s">
        <v>19</v>
      </c>
      <c r="H31" s="42" t="s">
        <v>19</v>
      </c>
      <c r="I31" s="45" t="s">
        <v>19</v>
      </c>
      <c r="J31" s="42" t="s">
        <v>19</v>
      </c>
      <c r="K31" s="42" t="s">
        <v>19</v>
      </c>
      <c r="L31" s="39">
        <v>9.1929999999999996</v>
      </c>
      <c r="M31" s="48">
        <v>51.091999999999999</v>
      </c>
      <c r="N31" s="39">
        <v>2.4510000000000001</v>
      </c>
      <c r="O31" s="39">
        <v>749.51300000000003</v>
      </c>
      <c r="P31" s="39">
        <v>0</v>
      </c>
    </row>
    <row r="32" spans="1:16" x14ac:dyDescent="0.3">
      <c r="A32" s="27">
        <v>43652</v>
      </c>
      <c r="B32" s="28">
        <v>0.41666666666666669</v>
      </c>
      <c r="C32" s="32">
        <f t="shared" si="0"/>
        <v>43652.416666666664</v>
      </c>
      <c r="D32" s="38">
        <f t="shared" si="1"/>
        <v>525465</v>
      </c>
      <c r="E32" s="38">
        <f t="shared" si="2"/>
        <v>6300495</v>
      </c>
      <c r="F32" s="38">
        <f t="shared" si="3"/>
        <v>2536</v>
      </c>
      <c r="G32" s="42" t="s">
        <v>19</v>
      </c>
      <c r="H32" s="42" t="s">
        <v>19</v>
      </c>
      <c r="I32" s="45" t="s">
        <v>19</v>
      </c>
      <c r="J32" s="42" t="s">
        <v>19</v>
      </c>
      <c r="K32" s="42" t="s">
        <v>19</v>
      </c>
      <c r="L32" s="39">
        <v>9.7590000000000003</v>
      </c>
      <c r="M32" s="48">
        <v>46.890999999999998</v>
      </c>
      <c r="N32" s="39">
        <v>2.0510000000000002</v>
      </c>
      <c r="O32" s="39">
        <v>749.48699999999997</v>
      </c>
      <c r="P32" s="39">
        <v>0</v>
      </c>
    </row>
    <row r="33" spans="1:16" x14ac:dyDescent="0.3">
      <c r="A33" s="27">
        <v>43652</v>
      </c>
      <c r="B33" s="28">
        <v>0.4375</v>
      </c>
      <c r="C33" s="32">
        <f t="shared" si="0"/>
        <v>43652.4375</v>
      </c>
      <c r="D33" s="38">
        <f t="shared" si="1"/>
        <v>525465</v>
      </c>
      <c r="E33" s="38">
        <f t="shared" si="2"/>
        <v>6300495</v>
      </c>
      <c r="F33" s="38">
        <f t="shared" si="3"/>
        <v>2536</v>
      </c>
      <c r="G33" s="42" t="s">
        <v>19</v>
      </c>
      <c r="H33" s="42" t="s">
        <v>19</v>
      </c>
      <c r="I33" s="45" t="s">
        <v>19</v>
      </c>
      <c r="J33" s="42" t="s">
        <v>19</v>
      </c>
      <c r="K33" s="42" t="s">
        <v>19</v>
      </c>
      <c r="L33" s="39">
        <v>10.574999999999999</v>
      </c>
      <c r="M33" s="48">
        <v>43.887999999999998</v>
      </c>
      <c r="N33" s="39">
        <v>1.4790000000000001</v>
      </c>
      <c r="O33" s="39">
        <v>749.62800000000004</v>
      </c>
      <c r="P33" s="39">
        <v>0</v>
      </c>
    </row>
    <row r="34" spans="1:16" x14ac:dyDescent="0.3">
      <c r="A34" s="27">
        <v>43652</v>
      </c>
      <c r="B34" s="28">
        <v>0.45833333333333331</v>
      </c>
      <c r="C34" s="32">
        <f t="shared" si="0"/>
        <v>43652.458333333336</v>
      </c>
      <c r="D34" s="38">
        <f t="shared" si="1"/>
        <v>525465</v>
      </c>
      <c r="E34" s="38">
        <f t="shared" si="2"/>
        <v>6300495</v>
      </c>
      <c r="F34" s="38">
        <f t="shared" si="3"/>
        <v>2536</v>
      </c>
      <c r="G34" s="42" t="s">
        <v>19</v>
      </c>
      <c r="H34" s="42" t="s">
        <v>19</v>
      </c>
      <c r="I34" s="45" t="s">
        <v>19</v>
      </c>
      <c r="J34" s="42" t="s">
        <v>19</v>
      </c>
      <c r="K34" s="42" t="s">
        <v>19</v>
      </c>
      <c r="L34" s="39">
        <v>10.827</v>
      </c>
      <c r="M34" s="48">
        <v>41.939</v>
      </c>
      <c r="N34" s="39">
        <v>1.573</v>
      </c>
      <c r="O34" s="39">
        <v>750.18200000000002</v>
      </c>
      <c r="P34" s="39">
        <v>0</v>
      </c>
    </row>
    <row r="35" spans="1:16" x14ac:dyDescent="0.3">
      <c r="A35" s="27">
        <v>43652</v>
      </c>
      <c r="B35" s="28">
        <v>0.47916666666666669</v>
      </c>
      <c r="C35" s="32">
        <f t="shared" si="0"/>
        <v>43652.479166666664</v>
      </c>
      <c r="D35" s="38">
        <f t="shared" si="1"/>
        <v>525465</v>
      </c>
      <c r="E35" s="38">
        <f t="shared" si="2"/>
        <v>6300495</v>
      </c>
      <c r="F35" s="38">
        <f t="shared" si="3"/>
        <v>2536</v>
      </c>
      <c r="G35" s="42" t="s">
        <v>19</v>
      </c>
      <c r="H35" s="42" t="s">
        <v>19</v>
      </c>
      <c r="I35" s="45" t="s">
        <v>19</v>
      </c>
      <c r="J35" s="42" t="s">
        <v>19</v>
      </c>
      <c r="K35" s="42" t="s">
        <v>19</v>
      </c>
      <c r="L35" s="39">
        <v>11.329000000000001</v>
      </c>
      <c r="M35" s="48">
        <v>40.088000000000001</v>
      </c>
      <c r="N35" s="39">
        <v>1.171</v>
      </c>
      <c r="O35" s="39">
        <v>749.84500000000003</v>
      </c>
      <c r="P35" s="39">
        <v>0</v>
      </c>
    </row>
    <row r="36" spans="1:16" x14ac:dyDescent="0.3">
      <c r="A36" s="27">
        <v>43652</v>
      </c>
      <c r="B36" s="28">
        <v>0.5</v>
      </c>
      <c r="C36" s="32">
        <f t="shared" si="0"/>
        <v>43652.5</v>
      </c>
      <c r="D36" s="38">
        <f t="shared" si="1"/>
        <v>525465</v>
      </c>
      <c r="E36" s="38">
        <f t="shared" si="2"/>
        <v>6300495</v>
      </c>
      <c r="F36" s="38">
        <f t="shared" si="3"/>
        <v>2536</v>
      </c>
      <c r="G36" s="42" t="s">
        <v>19</v>
      </c>
      <c r="H36" s="42" t="s">
        <v>19</v>
      </c>
      <c r="I36" s="45" t="s">
        <v>19</v>
      </c>
      <c r="J36" s="42" t="s">
        <v>19</v>
      </c>
      <c r="K36" s="42" t="s">
        <v>19</v>
      </c>
      <c r="L36" s="39">
        <v>11.957000000000001</v>
      </c>
      <c r="M36" s="48">
        <v>38.241999999999997</v>
      </c>
      <c r="N36" s="39">
        <v>1.371</v>
      </c>
      <c r="O36" s="39">
        <v>750.11699999999996</v>
      </c>
      <c r="P36" s="39">
        <v>0</v>
      </c>
    </row>
    <row r="37" spans="1:16" x14ac:dyDescent="0.3">
      <c r="A37" s="27">
        <v>43652</v>
      </c>
      <c r="B37" s="28">
        <v>0.52083333333333337</v>
      </c>
      <c r="C37" s="32">
        <f t="shared" si="0"/>
        <v>43652.520833333336</v>
      </c>
      <c r="D37" s="38">
        <f t="shared" si="1"/>
        <v>525465</v>
      </c>
      <c r="E37" s="38">
        <f t="shared" si="2"/>
        <v>6300495</v>
      </c>
      <c r="F37" s="38">
        <f t="shared" si="3"/>
        <v>2536</v>
      </c>
      <c r="G37" s="42" t="s">
        <v>19</v>
      </c>
      <c r="H37" s="42" t="s">
        <v>19</v>
      </c>
      <c r="I37" s="45" t="s">
        <v>19</v>
      </c>
      <c r="J37" s="42" t="s">
        <v>19</v>
      </c>
      <c r="K37" s="42" t="s">
        <v>19</v>
      </c>
      <c r="L37" s="39">
        <v>12.523</v>
      </c>
      <c r="M37" s="48">
        <v>35.119999999999997</v>
      </c>
      <c r="N37" s="39">
        <v>1.1439999999999999</v>
      </c>
      <c r="O37" s="39">
        <v>750.11199999999997</v>
      </c>
      <c r="P37" s="39">
        <v>0</v>
      </c>
    </row>
    <row r="38" spans="1:16" x14ac:dyDescent="0.3">
      <c r="A38" s="27">
        <v>43652</v>
      </c>
      <c r="B38" s="28">
        <v>0.54166666666666663</v>
      </c>
      <c r="C38" s="32">
        <f t="shared" si="0"/>
        <v>43652.541666666664</v>
      </c>
      <c r="D38" s="38">
        <f t="shared" si="1"/>
        <v>525465</v>
      </c>
      <c r="E38" s="38">
        <f t="shared" si="2"/>
        <v>6300495</v>
      </c>
      <c r="F38" s="38">
        <f t="shared" si="3"/>
        <v>2536</v>
      </c>
      <c r="G38" s="42" t="s">
        <v>19</v>
      </c>
      <c r="H38" s="42" t="s">
        <v>19</v>
      </c>
      <c r="I38" s="45" t="s">
        <v>19</v>
      </c>
      <c r="J38" s="42" t="s">
        <v>19</v>
      </c>
      <c r="K38" s="42" t="s">
        <v>19</v>
      </c>
      <c r="L38" s="39">
        <v>12.523</v>
      </c>
      <c r="M38" s="48">
        <v>36.545999999999999</v>
      </c>
      <c r="N38" s="39">
        <v>1.3260000000000001</v>
      </c>
      <c r="O38" s="39">
        <v>750.06299999999999</v>
      </c>
      <c r="P38" s="39">
        <v>0</v>
      </c>
    </row>
    <row r="39" spans="1:16" x14ac:dyDescent="0.3">
      <c r="A39" s="27">
        <v>43652</v>
      </c>
      <c r="B39" s="28">
        <v>0.5625</v>
      </c>
      <c r="C39" s="32">
        <f>A39+B39</f>
        <v>43652.5625</v>
      </c>
      <c r="D39" s="38">
        <f t="shared" si="1"/>
        <v>525465</v>
      </c>
      <c r="E39" s="38">
        <f t="shared" si="2"/>
        <v>6300495</v>
      </c>
      <c r="F39" s="38">
        <f t="shared" si="3"/>
        <v>2536</v>
      </c>
      <c r="G39" s="39">
        <v>868.2</v>
      </c>
      <c r="H39" s="39">
        <v>106.3</v>
      </c>
      <c r="I39" s="44">
        <v>0.12243722644551945</v>
      </c>
      <c r="J39" s="39">
        <v>276.52439058216765</v>
      </c>
      <c r="K39" s="39">
        <v>454.15439058216765</v>
      </c>
      <c r="L39" s="39">
        <v>12.9</v>
      </c>
      <c r="M39" s="48">
        <v>34.673000000000002</v>
      </c>
      <c r="N39" s="39">
        <v>1E-3</v>
      </c>
      <c r="O39" s="39">
        <v>750.09</v>
      </c>
      <c r="P39" s="39">
        <v>0</v>
      </c>
    </row>
    <row r="40" spans="1:16" x14ac:dyDescent="0.3">
      <c r="A40" s="27">
        <v>43652</v>
      </c>
      <c r="B40" s="28">
        <v>0.58333333333333337</v>
      </c>
      <c r="C40" s="32">
        <f t="shared" ref="C40:C103" si="4">A40+B40</f>
        <v>43652.583333333336</v>
      </c>
      <c r="D40" s="38">
        <f t="shared" si="1"/>
        <v>525465</v>
      </c>
      <c r="E40" s="38">
        <f t="shared" si="2"/>
        <v>6300495</v>
      </c>
      <c r="F40" s="38">
        <f t="shared" si="3"/>
        <v>2536</v>
      </c>
      <c r="G40" s="39">
        <v>832.4</v>
      </c>
      <c r="H40" s="39">
        <v>99</v>
      </c>
      <c r="I40" s="44">
        <v>0.1189332051898126</v>
      </c>
      <c r="J40" s="39">
        <v>276.37522506770034</v>
      </c>
      <c r="K40" s="39">
        <v>456.99322506770034</v>
      </c>
      <c r="L40" s="39">
        <v>13.151</v>
      </c>
      <c r="M40" s="48">
        <v>33.514000000000003</v>
      </c>
      <c r="N40" s="39">
        <v>1.363</v>
      </c>
      <c r="O40" s="39">
        <v>750.09299999999996</v>
      </c>
      <c r="P40" s="39">
        <v>0</v>
      </c>
    </row>
    <row r="41" spans="1:16" x14ac:dyDescent="0.3">
      <c r="A41" s="27">
        <v>43652</v>
      </c>
      <c r="B41" s="28">
        <v>0.60416666666666663</v>
      </c>
      <c r="C41" s="32">
        <f t="shared" si="4"/>
        <v>43652.604166666664</v>
      </c>
      <c r="D41" s="38">
        <f t="shared" si="1"/>
        <v>525465</v>
      </c>
      <c r="E41" s="38">
        <f t="shared" si="2"/>
        <v>6300495</v>
      </c>
      <c r="F41" s="38">
        <f t="shared" si="3"/>
        <v>2536</v>
      </c>
      <c r="G41" s="39">
        <v>753.9</v>
      </c>
      <c r="H41" s="39">
        <v>90.9</v>
      </c>
      <c r="I41" s="44">
        <v>0.12057302029446877</v>
      </c>
      <c r="J41" s="39">
        <v>277.44612745637448</v>
      </c>
      <c r="K41" s="39">
        <v>460.58912745637451</v>
      </c>
      <c r="L41" s="39">
        <v>13.653</v>
      </c>
      <c r="M41" s="48">
        <v>31.963999999999999</v>
      </c>
      <c r="N41" s="39">
        <v>1.125</v>
      </c>
      <c r="O41" s="39">
        <v>750.04499999999996</v>
      </c>
      <c r="P41" s="39">
        <v>0</v>
      </c>
    </row>
    <row r="42" spans="1:16" x14ac:dyDescent="0.3">
      <c r="A42" s="27">
        <v>43652</v>
      </c>
      <c r="B42" s="28">
        <v>0.625</v>
      </c>
      <c r="C42" s="32">
        <f t="shared" si="4"/>
        <v>43652.625</v>
      </c>
      <c r="D42" s="38">
        <f t="shared" si="1"/>
        <v>525465</v>
      </c>
      <c r="E42" s="38">
        <f t="shared" si="2"/>
        <v>6300495</v>
      </c>
      <c r="F42" s="38">
        <f t="shared" si="3"/>
        <v>2536</v>
      </c>
      <c r="G42" s="39">
        <v>755.4</v>
      </c>
      <c r="H42" s="39">
        <v>93.2</v>
      </c>
      <c r="I42" s="44">
        <v>0.12337834259994705</v>
      </c>
      <c r="J42" s="39">
        <v>278.51737528131662</v>
      </c>
      <c r="K42" s="39">
        <v>458.52037528131666</v>
      </c>
      <c r="L42" s="39">
        <v>13.840999999999999</v>
      </c>
      <c r="M42" s="48">
        <v>32.265000000000001</v>
      </c>
      <c r="N42" s="39">
        <v>1.282</v>
      </c>
      <c r="O42" s="39">
        <v>749.995</v>
      </c>
      <c r="P42" s="39">
        <v>0</v>
      </c>
    </row>
    <row r="43" spans="1:16" x14ac:dyDescent="0.3">
      <c r="A43" s="27">
        <v>43652</v>
      </c>
      <c r="B43" s="28">
        <v>0.64583333333333337</v>
      </c>
      <c r="C43" s="32">
        <f t="shared" si="4"/>
        <v>43652.645833333336</v>
      </c>
      <c r="D43" s="38">
        <f t="shared" si="1"/>
        <v>525465</v>
      </c>
      <c r="E43" s="38">
        <f t="shared" si="2"/>
        <v>6300495</v>
      </c>
      <c r="F43" s="38">
        <f t="shared" si="3"/>
        <v>2536</v>
      </c>
      <c r="G43" s="39">
        <v>416</v>
      </c>
      <c r="H43" s="39">
        <v>51.3</v>
      </c>
      <c r="I43" s="44">
        <v>0.12331730769230768</v>
      </c>
      <c r="J43" s="39">
        <v>281.44893775223454</v>
      </c>
      <c r="K43" s="39">
        <v>460.02393775223453</v>
      </c>
      <c r="L43" s="39">
        <v>14.093</v>
      </c>
      <c r="M43" s="48">
        <v>32.853000000000002</v>
      </c>
      <c r="N43" s="39">
        <v>1.0229999999999999</v>
      </c>
      <c r="O43" s="39">
        <v>750.01</v>
      </c>
      <c r="P43" s="39">
        <v>0</v>
      </c>
    </row>
    <row r="44" spans="1:16" x14ac:dyDescent="0.3">
      <c r="A44" s="27">
        <v>43652</v>
      </c>
      <c r="B44" s="28">
        <v>0.66666666666666663</v>
      </c>
      <c r="C44" s="32">
        <f t="shared" si="4"/>
        <v>43652.666666666664</v>
      </c>
      <c r="D44" s="38">
        <f t="shared" si="1"/>
        <v>525465</v>
      </c>
      <c r="E44" s="38">
        <f t="shared" si="2"/>
        <v>6300495</v>
      </c>
      <c r="F44" s="38">
        <f t="shared" si="3"/>
        <v>2536</v>
      </c>
      <c r="G44" s="39">
        <v>275</v>
      </c>
      <c r="H44" s="39">
        <v>35.200000000000003</v>
      </c>
      <c r="I44" s="44">
        <v>0.128</v>
      </c>
      <c r="J44" s="39">
        <v>286.01690244238671</v>
      </c>
      <c r="K44" s="39">
        <v>443.5219024423867</v>
      </c>
      <c r="L44" s="39">
        <v>13.904</v>
      </c>
      <c r="M44" s="48">
        <v>38.558</v>
      </c>
      <c r="N44" s="39">
        <v>1.577</v>
      </c>
      <c r="O44" s="39">
        <v>749.89</v>
      </c>
      <c r="P44" s="39">
        <v>0</v>
      </c>
    </row>
    <row r="45" spans="1:16" x14ac:dyDescent="0.3">
      <c r="A45" s="27">
        <v>43652</v>
      </c>
      <c r="B45" s="28">
        <v>0.6875</v>
      </c>
      <c r="C45" s="32">
        <f t="shared" si="4"/>
        <v>43652.6875</v>
      </c>
      <c r="D45" s="38">
        <f t="shared" si="1"/>
        <v>525465</v>
      </c>
      <c r="E45" s="38">
        <f t="shared" si="2"/>
        <v>6300495</v>
      </c>
      <c r="F45" s="38">
        <f t="shared" si="3"/>
        <v>2536</v>
      </c>
      <c r="G45" s="39">
        <v>570.29999999999995</v>
      </c>
      <c r="H45" s="39">
        <v>71.099999999999994</v>
      </c>
      <c r="I45" s="44">
        <v>0.12467122567069963</v>
      </c>
      <c r="J45" s="39">
        <v>317.27815171342633</v>
      </c>
      <c r="K45" s="39">
        <v>430.81415171342633</v>
      </c>
      <c r="L45" s="39">
        <v>12.962</v>
      </c>
      <c r="M45" s="48">
        <v>42.603000000000002</v>
      </c>
      <c r="N45" s="39">
        <v>1.468</v>
      </c>
      <c r="O45" s="39">
        <v>750.27499999999998</v>
      </c>
      <c r="P45" s="39">
        <v>0</v>
      </c>
    </row>
    <row r="46" spans="1:16" x14ac:dyDescent="0.3">
      <c r="A46" s="27">
        <v>43652</v>
      </c>
      <c r="B46" s="28">
        <v>0.70833333333333337</v>
      </c>
      <c r="C46" s="32">
        <f t="shared" si="4"/>
        <v>43652.708333333336</v>
      </c>
      <c r="D46" s="38">
        <f t="shared" si="1"/>
        <v>525465</v>
      </c>
      <c r="E46" s="38">
        <f t="shared" si="2"/>
        <v>6300495</v>
      </c>
      <c r="F46" s="38">
        <f t="shared" si="3"/>
        <v>2536</v>
      </c>
      <c r="G46" s="39">
        <v>451.3</v>
      </c>
      <c r="H46" s="39">
        <v>60.2</v>
      </c>
      <c r="I46" s="44">
        <v>0.1333924218923111</v>
      </c>
      <c r="J46" s="39">
        <v>275.83607327133024</v>
      </c>
      <c r="K46" s="39">
        <v>433.79607327133021</v>
      </c>
      <c r="L46" s="39">
        <v>13.840999999999999</v>
      </c>
      <c r="M46" s="48">
        <v>38.076999999999998</v>
      </c>
      <c r="N46" s="39">
        <v>1.5509999999999999</v>
      </c>
      <c r="O46" s="39">
        <v>750.05700000000002</v>
      </c>
      <c r="P46" s="39">
        <v>0</v>
      </c>
    </row>
    <row r="47" spans="1:16" x14ac:dyDescent="0.3">
      <c r="A47" s="27">
        <v>43652</v>
      </c>
      <c r="B47" s="28">
        <v>0.72916666666666663</v>
      </c>
      <c r="C47" s="32">
        <f t="shared" si="4"/>
        <v>43652.729166666664</v>
      </c>
      <c r="D47" s="38">
        <f t="shared" si="1"/>
        <v>525465</v>
      </c>
      <c r="E47" s="38">
        <f t="shared" si="2"/>
        <v>6300495</v>
      </c>
      <c r="F47" s="38">
        <f t="shared" si="3"/>
        <v>2536</v>
      </c>
      <c r="G47" s="39">
        <v>453.2</v>
      </c>
      <c r="H47" s="39">
        <v>61.7</v>
      </c>
      <c r="I47" s="44">
        <v>0.13614298323036189</v>
      </c>
      <c r="J47" s="39">
        <v>274.87457519174046</v>
      </c>
      <c r="K47" s="39">
        <v>426.35657519174049</v>
      </c>
      <c r="L47" s="39">
        <v>13.339</v>
      </c>
      <c r="M47" s="48">
        <v>37.719000000000001</v>
      </c>
      <c r="N47" s="39">
        <v>1.762</v>
      </c>
      <c r="O47" s="39">
        <v>750.22</v>
      </c>
      <c r="P47" s="39">
        <v>0</v>
      </c>
    </row>
    <row r="48" spans="1:16" x14ac:dyDescent="0.3">
      <c r="A48" s="27">
        <v>43652</v>
      </c>
      <c r="B48" s="28">
        <v>0.75</v>
      </c>
      <c r="C48" s="32">
        <f t="shared" si="4"/>
        <v>43652.75</v>
      </c>
      <c r="D48" s="38">
        <f t="shared" si="1"/>
        <v>525465</v>
      </c>
      <c r="E48" s="38">
        <f t="shared" si="2"/>
        <v>6300495</v>
      </c>
      <c r="F48" s="38">
        <f t="shared" si="3"/>
        <v>2536</v>
      </c>
      <c r="G48" s="39">
        <v>108.1</v>
      </c>
      <c r="H48" s="39">
        <v>18.100000000000001</v>
      </c>
      <c r="I48" s="44">
        <v>0.16743755781683628</v>
      </c>
      <c r="J48" s="39">
        <v>270.55069236020239</v>
      </c>
      <c r="K48" s="39">
        <v>411.00269236020239</v>
      </c>
      <c r="L48" s="39">
        <v>12.648</v>
      </c>
      <c r="M48" s="48">
        <v>38.067999999999998</v>
      </c>
      <c r="N48" s="39">
        <v>1.4419999999999999</v>
      </c>
      <c r="O48" s="39">
        <v>750.10500000000002</v>
      </c>
      <c r="P48" s="39">
        <v>0</v>
      </c>
    </row>
    <row r="49" spans="1:16" x14ac:dyDescent="0.3">
      <c r="A49" s="27">
        <v>43652</v>
      </c>
      <c r="B49" s="28">
        <v>0.77083333333333337</v>
      </c>
      <c r="C49" s="32">
        <f t="shared" si="4"/>
        <v>43652.770833333336</v>
      </c>
      <c r="D49" s="38">
        <f t="shared" si="1"/>
        <v>525465</v>
      </c>
      <c r="E49" s="38">
        <f t="shared" si="2"/>
        <v>6300495</v>
      </c>
      <c r="F49" s="38">
        <f t="shared" si="3"/>
        <v>2536</v>
      </c>
      <c r="G49" s="39">
        <v>259.5</v>
      </c>
      <c r="H49" s="39">
        <v>38.6</v>
      </c>
      <c r="I49" s="44">
        <v>0.148747591522158</v>
      </c>
      <c r="J49" s="39">
        <v>273.00206243549064</v>
      </c>
      <c r="K49" s="39">
        <v>401.79006243549065</v>
      </c>
      <c r="L49" s="39">
        <v>12.02</v>
      </c>
      <c r="M49" s="48">
        <v>40.462000000000003</v>
      </c>
      <c r="N49" s="39">
        <v>0.95</v>
      </c>
      <c r="O49" s="39">
        <v>750.15499999999997</v>
      </c>
      <c r="P49" s="39">
        <v>0</v>
      </c>
    </row>
    <row r="50" spans="1:16" x14ac:dyDescent="0.3">
      <c r="A50" s="27">
        <v>43652</v>
      </c>
      <c r="B50" s="28">
        <v>0.79166666666666663</v>
      </c>
      <c r="C50" s="32">
        <f t="shared" si="4"/>
        <v>43652.791666666664</v>
      </c>
      <c r="D50" s="38">
        <f t="shared" si="1"/>
        <v>525465</v>
      </c>
      <c r="E50" s="38">
        <f t="shared" si="2"/>
        <v>6300495</v>
      </c>
      <c r="F50" s="38">
        <f t="shared" si="3"/>
        <v>2536</v>
      </c>
      <c r="G50" s="39">
        <v>88.4</v>
      </c>
      <c r="H50" s="39">
        <v>17.3</v>
      </c>
      <c r="I50" s="44">
        <v>0.19570135746606335</v>
      </c>
      <c r="J50" s="39">
        <v>272.01198963033005</v>
      </c>
      <c r="K50" s="39">
        <v>392.63498963033004</v>
      </c>
      <c r="L50" s="39">
        <v>12.209</v>
      </c>
      <c r="M50" s="48">
        <v>37.313000000000002</v>
      </c>
      <c r="N50" s="39">
        <v>0.93300000000000005</v>
      </c>
      <c r="O50" s="39">
        <v>750.24699999999996</v>
      </c>
      <c r="P50" s="39">
        <v>0</v>
      </c>
    </row>
    <row r="51" spans="1:16" x14ac:dyDescent="0.3">
      <c r="A51" s="27">
        <v>43652</v>
      </c>
      <c r="B51" s="28">
        <v>0.8125</v>
      </c>
      <c r="C51" s="32">
        <f t="shared" si="4"/>
        <v>43652.8125</v>
      </c>
      <c r="D51" s="38">
        <f t="shared" si="1"/>
        <v>525465</v>
      </c>
      <c r="E51" s="38">
        <f t="shared" si="2"/>
        <v>6300495</v>
      </c>
      <c r="F51" s="38">
        <f t="shared" si="3"/>
        <v>2536</v>
      </c>
      <c r="G51" s="39">
        <v>44</v>
      </c>
      <c r="H51" s="39">
        <v>12</v>
      </c>
      <c r="I51" s="44">
        <v>0.27272727272727271</v>
      </c>
      <c r="J51" s="39">
        <v>267.62146996149914</v>
      </c>
      <c r="K51" s="39">
        <v>382.74646996149914</v>
      </c>
      <c r="L51" s="39">
        <v>11.643000000000001</v>
      </c>
      <c r="M51" s="48">
        <v>31.577999999999999</v>
      </c>
      <c r="N51" s="39">
        <v>0.64800000000000002</v>
      </c>
      <c r="O51" s="39">
        <v>750.37199999999996</v>
      </c>
      <c r="P51" s="39">
        <v>0</v>
      </c>
    </row>
    <row r="52" spans="1:16" x14ac:dyDescent="0.3">
      <c r="A52" s="27">
        <v>43652</v>
      </c>
      <c r="B52" s="28">
        <v>0.83333333333333337</v>
      </c>
      <c r="C52" s="32">
        <f t="shared" si="4"/>
        <v>43652.833333333336</v>
      </c>
      <c r="D52" s="38">
        <f t="shared" si="1"/>
        <v>525465</v>
      </c>
      <c r="E52" s="38">
        <f t="shared" si="2"/>
        <v>6300495</v>
      </c>
      <c r="F52" s="38">
        <f t="shared" si="3"/>
        <v>2536</v>
      </c>
      <c r="G52" s="39">
        <v>24</v>
      </c>
      <c r="H52" s="39">
        <v>9.6</v>
      </c>
      <c r="I52" s="44">
        <v>0.39999999999999997</v>
      </c>
      <c r="J52" s="39">
        <v>267.11856149645519</v>
      </c>
      <c r="K52" s="39">
        <v>375.87856149645518</v>
      </c>
      <c r="L52" s="39">
        <v>11.266999999999999</v>
      </c>
      <c r="M52" s="48">
        <v>33.54</v>
      </c>
      <c r="N52" s="39">
        <v>0.70799999999999996</v>
      </c>
      <c r="O52" s="39">
        <v>750.57299999999998</v>
      </c>
      <c r="P52" s="39">
        <v>0</v>
      </c>
    </row>
    <row r="53" spans="1:16" x14ac:dyDescent="0.3">
      <c r="A53" s="27">
        <v>43652</v>
      </c>
      <c r="B53" s="28">
        <v>0.85416666666666663</v>
      </c>
      <c r="C53" s="32">
        <f t="shared" si="4"/>
        <v>43652.854166666664</v>
      </c>
      <c r="D53" s="38">
        <f t="shared" si="1"/>
        <v>525465</v>
      </c>
      <c r="E53" s="38">
        <f t="shared" si="2"/>
        <v>6300495</v>
      </c>
      <c r="F53" s="38">
        <f t="shared" si="3"/>
        <v>2536</v>
      </c>
      <c r="G53" s="39">
        <v>8.1</v>
      </c>
      <c r="H53" s="39">
        <v>7.1</v>
      </c>
      <c r="I53" s="44">
        <v>0.87654320987654322</v>
      </c>
      <c r="J53" s="39">
        <v>266.48782556476812</v>
      </c>
      <c r="K53" s="39">
        <v>367.82382556476813</v>
      </c>
      <c r="L53" s="39">
        <v>10.827</v>
      </c>
      <c r="M53" s="48">
        <v>35.558</v>
      </c>
      <c r="N53" s="39">
        <v>0.47399999999999998</v>
      </c>
      <c r="O53" s="39">
        <v>750.57799999999997</v>
      </c>
      <c r="P53" s="39">
        <v>0</v>
      </c>
    </row>
    <row r="54" spans="1:16" x14ac:dyDescent="0.3">
      <c r="A54" s="27">
        <v>43652</v>
      </c>
      <c r="B54" s="28">
        <v>0.875</v>
      </c>
      <c r="C54" s="32">
        <f t="shared" si="4"/>
        <v>43652.875</v>
      </c>
      <c r="D54" s="38">
        <f t="shared" si="1"/>
        <v>525465</v>
      </c>
      <c r="E54" s="38">
        <f t="shared" si="2"/>
        <v>6300495</v>
      </c>
      <c r="F54" s="38">
        <f t="shared" si="3"/>
        <v>2536</v>
      </c>
      <c r="G54" s="40">
        <v>0</v>
      </c>
      <c r="H54" s="40">
        <v>0</v>
      </c>
      <c r="I54" s="45" t="s">
        <v>19</v>
      </c>
      <c r="J54" s="39">
        <v>278.25281229135567</v>
      </c>
      <c r="K54" s="39">
        <v>365.79081229135568</v>
      </c>
      <c r="L54" s="39">
        <v>10.45</v>
      </c>
      <c r="M54" s="48">
        <v>38.765000000000001</v>
      </c>
      <c r="N54" s="39">
        <v>0.41499999999999998</v>
      </c>
      <c r="O54" s="39">
        <v>750.68200000000002</v>
      </c>
      <c r="P54" s="39">
        <v>0</v>
      </c>
    </row>
    <row r="55" spans="1:16" x14ac:dyDescent="0.3">
      <c r="A55" s="27">
        <v>43652</v>
      </c>
      <c r="B55" s="28">
        <v>0.89583333333333337</v>
      </c>
      <c r="C55" s="32">
        <f t="shared" si="4"/>
        <v>43652.895833333336</v>
      </c>
      <c r="D55" s="38">
        <f t="shared" si="1"/>
        <v>525465</v>
      </c>
      <c r="E55" s="38">
        <f t="shared" si="2"/>
        <v>6300495</v>
      </c>
      <c r="F55" s="38">
        <f t="shared" si="3"/>
        <v>2536</v>
      </c>
      <c r="G55" s="40">
        <v>0</v>
      </c>
      <c r="H55" s="40">
        <v>0</v>
      </c>
      <c r="I55" s="45" t="s">
        <v>19</v>
      </c>
      <c r="J55" s="39">
        <v>274.84963695826684</v>
      </c>
      <c r="K55" s="39">
        <v>361.00363695826684</v>
      </c>
      <c r="L55" s="39">
        <v>10.574999999999999</v>
      </c>
      <c r="M55" s="48">
        <v>37.673999999999999</v>
      </c>
      <c r="N55" s="39">
        <v>0.26900000000000002</v>
      </c>
      <c r="O55" s="39">
        <v>750.71199999999999</v>
      </c>
      <c r="P55" s="39">
        <v>0</v>
      </c>
    </row>
    <row r="56" spans="1:16" x14ac:dyDescent="0.3">
      <c r="A56" s="27">
        <v>43652</v>
      </c>
      <c r="B56" s="28">
        <v>0.91666666666666663</v>
      </c>
      <c r="C56" s="32">
        <f t="shared" si="4"/>
        <v>43652.916666666664</v>
      </c>
      <c r="D56" s="38">
        <f t="shared" si="1"/>
        <v>525465</v>
      </c>
      <c r="E56" s="38">
        <f t="shared" si="2"/>
        <v>6300495</v>
      </c>
      <c r="F56" s="38">
        <f t="shared" si="3"/>
        <v>2536</v>
      </c>
      <c r="G56" s="40">
        <v>0</v>
      </c>
      <c r="H56" s="40">
        <v>0</v>
      </c>
      <c r="I56" s="45" t="s">
        <v>19</v>
      </c>
      <c r="J56" s="39">
        <v>270.97782011639504</v>
      </c>
      <c r="K56" s="39">
        <v>356.48482011639504</v>
      </c>
      <c r="L56" s="39">
        <v>10.260999999999999</v>
      </c>
      <c r="M56" s="48">
        <v>42.21</v>
      </c>
      <c r="N56" s="39">
        <v>0.16700000000000001</v>
      </c>
      <c r="O56" s="39">
        <v>750.91499999999996</v>
      </c>
      <c r="P56" s="39">
        <v>0</v>
      </c>
    </row>
    <row r="57" spans="1:16" x14ac:dyDescent="0.3">
      <c r="A57" s="27">
        <v>43652</v>
      </c>
      <c r="B57" s="28">
        <v>0.9375</v>
      </c>
      <c r="C57" s="32">
        <f t="shared" si="4"/>
        <v>43652.9375</v>
      </c>
      <c r="D57" s="38">
        <f t="shared" si="1"/>
        <v>525465</v>
      </c>
      <c r="E57" s="38">
        <f t="shared" si="2"/>
        <v>6300495</v>
      </c>
      <c r="F57" s="38">
        <f t="shared" si="3"/>
        <v>2536</v>
      </c>
      <c r="G57" s="40">
        <v>0</v>
      </c>
      <c r="H57" s="40">
        <v>0</v>
      </c>
      <c r="I57" s="45" t="s">
        <v>19</v>
      </c>
      <c r="J57" s="39">
        <v>265.70586762453388</v>
      </c>
      <c r="K57" s="39">
        <v>352.55286762453386</v>
      </c>
      <c r="L57" s="39">
        <v>9.8840000000000003</v>
      </c>
      <c r="M57" s="48">
        <v>48.933</v>
      </c>
      <c r="N57" s="39">
        <v>0.48299999999999998</v>
      </c>
      <c r="O57" s="39">
        <v>750.91499999999996</v>
      </c>
      <c r="P57" s="39">
        <v>0</v>
      </c>
    </row>
    <row r="58" spans="1:16" x14ac:dyDescent="0.3">
      <c r="A58" s="27">
        <v>43652</v>
      </c>
      <c r="B58" s="28">
        <v>0.95833333333333337</v>
      </c>
      <c r="C58" s="32">
        <f t="shared" si="4"/>
        <v>43652.958333333336</v>
      </c>
      <c r="D58" s="38">
        <f t="shared" si="1"/>
        <v>525465</v>
      </c>
      <c r="E58" s="38">
        <f t="shared" si="2"/>
        <v>6300495</v>
      </c>
      <c r="F58" s="38">
        <f t="shared" si="3"/>
        <v>2536</v>
      </c>
      <c r="G58" s="40">
        <v>0</v>
      </c>
      <c r="H58" s="40">
        <v>0</v>
      </c>
      <c r="I58" s="45" t="s">
        <v>19</v>
      </c>
      <c r="J58" s="39">
        <v>261.80405709417056</v>
      </c>
      <c r="K58" s="39">
        <v>350.27705709417052</v>
      </c>
      <c r="L58" s="39">
        <v>9.6329999999999991</v>
      </c>
      <c r="M58" s="48">
        <v>50.878</v>
      </c>
      <c r="N58" s="39">
        <v>0.14299999999999999</v>
      </c>
      <c r="O58" s="39">
        <v>750.92200000000003</v>
      </c>
      <c r="P58" s="39">
        <v>0</v>
      </c>
    </row>
    <row r="59" spans="1:16" x14ac:dyDescent="0.3">
      <c r="A59" s="27">
        <v>43652</v>
      </c>
      <c r="B59" s="28">
        <v>0.97916666666666663</v>
      </c>
      <c r="C59" s="32">
        <f t="shared" si="4"/>
        <v>43652.979166666664</v>
      </c>
      <c r="D59" s="38">
        <f t="shared" si="1"/>
        <v>525465</v>
      </c>
      <c r="E59" s="38">
        <f t="shared" si="2"/>
        <v>6300495</v>
      </c>
      <c r="F59" s="38">
        <f t="shared" si="3"/>
        <v>2536</v>
      </c>
      <c r="G59" s="40">
        <v>0</v>
      </c>
      <c r="H59" s="40">
        <v>0</v>
      </c>
      <c r="I59" s="45" t="s">
        <v>19</v>
      </c>
      <c r="J59" s="39">
        <v>263.5964606648987</v>
      </c>
      <c r="K59" s="39">
        <v>348.04946066489873</v>
      </c>
      <c r="L59" s="39">
        <v>9.3190000000000008</v>
      </c>
      <c r="M59" s="48">
        <v>52.328000000000003</v>
      </c>
      <c r="N59" s="39">
        <v>0.29199999999999998</v>
      </c>
      <c r="O59" s="39">
        <v>750.90300000000002</v>
      </c>
      <c r="P59" s="39">
        <v>0</v>
      </c>
    </row>
    <row r="60" spans="1:16" x14ac:dyDescent="0.3">
      <c r="A60" s="27">
        <v>43653</v>
      </c>
      <c r="B60" s="28">
        <v>0</v>
      </c>
      <c r="C60" s="32">
        <f t="shared" si="4"/>
        <v>43653</v>
      </c>
      <c r="D60" s="38">
        <f t="shared" si="1"/>
        <v>525465</v>
      </c>
      <c r="E60" s="38">
        <f t="shared" si="2"/>
        <v>6300495</v>
      </c>
      <c r="F60" s="38">
        <f t="shared" si="3"/>
        <v>2536</v>
      </c>
      <c r="G60" s="40">
        <v>0</v>
      </c>
      <c r="H60" s="40">
        <v>0</v>
      </c>
      <c r="I60" s="45" t="s">
        <v>19</v>
      </c>
      <c r="J60" s="39">
        <v>257.29925809873646</v>
      </c>
      <c r="K60" s="39">
        <v>343.04925809873646</v>
      </c>
      <c r="L60" s="39">
        <v>9.1929999999999996</v>
      </c>
      <c r="M60" s="48">
        <v>53.344999999999999</v>
      </c>
      <c r="N60" s="39">
        <v>0.111</v>
      </c>
      <c r="O60" s="39">
        <v>750.86</v>
      </c>
      <c r="P60" s="39">
        <v>0</v>
      </c>
    </row>
    <row r="61" spans="1:16" x14ac:dyDescent="0.3">
      <c r="A61" s="27">
        <v>43653</v>
      </c>
      <c r="B61" s="28">
        <v>2.0833333333333332E-2</v>
      </c>
      <c r="C61" s="32">
        <f t="shared" si="4"/>
        <v>43653.020833333336</v>
      </c>
      <c r="D61" s="38">
        <f t="shared" si="1"/>
        <v>525465</v>
      </c>
      <c r="E61" s="38">
        <f t="shared" si="2"/>
        <v>6300495</v>
      </c>
      <c r="F61" s="38">
        <f t="shared" si="3"/>
        <v>2536</v>
      </c>
      <c r="G61" s="40">
        <v>0</v>
      </c>
      <c r="H61" s="40">
        <v>0</v>
      </c>
      <c r="I61" s="45" t="s">
        <v>19</v>
      </c>
      <c r="J61" s="39">
        <v>258.11407812314718</v>
      </c>
      <c r="K61" s="39">
        <v>342.21907812314714</v>
      </c>
      <c r="L61" s="39">
        <v>8.8160000000000007</v>
      </c>
      <c r="M61" s="48">
        <v>55.408999999999999</v>
      </c>
      <c r="N61" s="39">
        <v>0.56599999999999995</v>
      </c>
      <c r="O61" s="39">
        <v>750.77300000000002</v>
      </c>
      <c r="P61" s="39">
        <v>0</v>
      </c>
    </row>
    <row r="62" spans="1:16" x14ac:dyDescent="0.3">
      <c r="A62" s="27">
        <v>43653</v>
      </c>
      <c r="B62" s="28">
        <v>4.1666666666666664E-2</v>
      </c>
      <c r="C62" s="32">
        <f t="shared" si="4"/>
        <v>43653.041666666664</v>
      </c>
      <c r="D62" s="38">
        <f t="shared" si="1"/>
        <v>525465</v>
      </c>
      <c r="E62" s="38">
        <f t="shared" si="2"/>
        <v>6300495</v>
      </c>
      <c r="F62" s="38">
        <f t="shared" si="3"/>
        <v>2536</v>
      </c>
      <c r="G62" s="40">
        <v>0</v>
      </c>
      <c r="H62" s="40">
        <v>0</v>
      </c>
      <c r="I62" s="45" t="s">
        <v>19</v>
      </c>
      <c r="J62" s="39">
        <v>258.85681909158393</v>
      </c>
      <c r="K62" s="39">
        <v>339.98381909158394</v>
      </c>
      <c r="L62" s="39">
        <v>9.6329999999999991</v>
      </c>
      <c r="M62" s="48">
        <v>54.404000000000003</v>
      </c>
      <c r="N62" s="39">
        <v>0.48399999999999999</v>
      </c>
      <c r="O62" s="39">
        <v>750.81</v>
      </c>
      <c r="P62" s="39">
        <v>0</v>
      </c>
    </row>
    <row r="63" spans="1:16" x14ac:dyDescent="0.3">
      <c r="A63" s="27">
        <v>43653</v>
      </c>
      <c r="B63" s="28">
        <v>6.25E-2</v>
      </c>
      <c r="C63" s="32">
        <f t="shared" si="4"/>
        <v>43653.0625</v>
      </c>
      <c r="D63" s="38">
        <f t="shared" si="1"/>
        <v>525465</v>
      </c>
      <c r="E63" s="38">
        <f t="shared" si="2"/>
        <v>6300495</v>
      </c>
      <c r="F63" s="38">
        <f t="shared" si="3"/>
        <v>2536</v>
      </c>
      <c r="G63" s="40">
        <v>0</v>
      </c>
      <c r="H63" s="40">
        <v>0</v>
      </c>
      <c r="I63" s="45" t="s">
        <v>19</v>
      </c>
      <c r="J63" s="39">
        <v>259.45668359229563</v>
      </c>
      <c r="K63" s="39">
        <v>339.62868359229566</v>
      </c>
      <c r="L63" s="39">
        <v>9.2560000000000002</v>
      </c>
      <c r="M63" s="48">
        <v>56.402000000000001</v>
      </c>
      <c r="N63" s="39">
        <v>0.86799999999999999</v>
      </c>
      <c r="O63" s="39">
        <v>750.88800000000003</v>
      </c>
      <c r="P63" s="39">
        <v>0</v>
      </c>
    </row>
    <row r="64" spans="1:16" x14ac:dyDescent="0.3">
      <c r="A64" s="27">
        <v>43653</v>
      </c>
      <c r="B64" s="28">
        <v>8.3333333333333329E-2</v>
      </c>
      <c r="C64" s="32">
        <f t="shared" si="4"/>
        <v>43653.083333333336</v>
      </c>
      <c r="D64" s="38">
        <f t="shared" si="1"/>
        <v>525465</v>
      </c>
      <c r="E64" s="38">
        <f t="shared" si="2"/>
        <v>6300495</v>
      </c>
      <c r="F64" s="38">
        <f t="shared" si="3"/>
        <v>2536</v>
      </c>
      <c r="G64" s="40">
        <v>0</v>
      </c>
      <c r="H64" s="40">
        <v>0</v>
      </c>
      <c r="I64" s="45" t="s">
        <v>19</v>
      </c>
      <c r="J64" s="39">
        <v>261.88299146979568</v>
      </c>
      <c r="K64" s="39">
        <v>343.44299146979569</v>
      </c>
      <c r="L64" s="39">
        <v>10.260999999999999</v>
      </c>
      <c r="M64" s="48">
        <v>52.902999999999999</v>
      </c>
      <c r="N64" s="39">
        <v>1.1830000000000001</v>
      </c>
      <c r="O64" s="39">
        <v>750.995</v>
      </c>
      <c r="P64" s="39">
        <v>0</v>
      </c>
    </row>
    <row r="65" spans="1:16" x14ac:dyDescent="0.3">
      <c r="A65" s="27">
        <v>43653</v>
      </c>
      <c r="B65" s="28">
        <v>0.10416666666666667</v>
      </c>
      <c r="C65" s="32">
        <f t="shared" si="4"/>
        <v>43653.104166666664</v>
      </c>
      <c r="D65" s="38">
        <f t="shared" si="1"/>
        <v>525465</v>
      </c>
      <c r="E65" s="38">
        <f t="shared" si="2"/>
        <v>6300495</v>
      </c>
      <c r="F65" s="38">
        <f t="shared" si="3"/>
        <v>2536</v>
      </c>
      <c r="G65" s="40">
        <v>0</v>
      </c>
      <c r="H65" s="40">
        <v>0</v>
      </c>
      <c r="I65" s="45" t="s">
        <v>19</v>
      </c>
      <c r="J65" s="39">
        <v>260.00650363794426</v>
      </c>
      <c r="K65" s="39">
        <v>344.81050363794424</v>
      </c>
      <c r="L65" s="39">
        <v>10.45</v>
      </c>
      <c r="M65" s="48">
        <v>51.91</v>
      </c>
      <c r="N65" s="39">
        <v>1.827</v>
      </c>
      <c r="O65" s="39">
        <v>751.11500000000001</v>
      </c>
      <c r="P65" s="39">
        <v>0</v>
      </c>
    </row>
    <row r="66" spans="1:16" x14ac:dyDescent="0.3">
      <c r="A66" s="27">
        <v>43653</v>
      </c>
      <c r="B66" s="28">
        <v>0.125</v>
      </c>
      <c r="C66" s="32">
        <f t="shared" si="4"/>
        <v>43653.125</v>
      </c>
      <c r="D66" s="38">
        <f t="shared" si="1"/>
        <v>525465</v>
      </c>
      <c r="E66" s="38">
        <f t="shared" si="2"/>
        <v>6300495</v>
      </c>
      <c r="F66" s="38">
        <f t="shared" si="3"/>
        <v>2536</v>
      </c>
      <c r="G66" s="40">
        <v>0</v>
      </c>
      <c r="H66" s="40">
        <v>0</v>
      </c>
      <c r="I66" s="45" t="s">
        <v>19</v>
      </c>
      <c r="J66" s="39">
        <v>259.8344719043248</v>
      </c>
      <c r="K66" s="39">
        <v>344.7264719043248</v>
      </c>
      <c r="L66" s="39">
        <v>10.513</v>
      </c>
      <c r="M66" s="48">
        <v>50.5</v>
      </c>
      <c r="N66" s="39">
        <v>1.8540000000000001</v>
      </c>
      <c r="O66" s="39">
        <v>751.17700000000002</v>
      </c>
      <c r="P66" s="39">
        <v>0</v>
      </c>
    </row>
    <row r="67" spans="1:16" x14ac:dyDescent="0.3">
      <c r="A67" s="27">
        <v>43653</v>
      </c>
      <c r="B67" s="28">
        <v>0.14583333333333334</v>
      </c>
      <c r="C67" s="32">
        <f t="shared" si="4"/>
        <v>43653.145833333336</v>
      </c>
      <c r="D67" s="38">
        <f t="shared" si="1"/>
        <v>525465</v>
      </c>
      <c r="E67" s="38">
        <f t="shared" si="2"/>
        <v>6300495</v>
      </c>
      <c r="F67" s="38">
        <f t="shared" si="3"/>
        <v>2536</v>
      </c>
      <c r="G67" s="40">
        <v>0</v>
      </c>
      <c r="H67" s="40">
        <v>0</v>
      </c>
      <c r="I67" s="45" t="s">
        <v>19</v>
      </c>
      <c r="J67" s="39">
        <v>259.27441801308441</v>
      </c>
      <c r="K67" s="39">
        <v>343.93341801308441</v>
      </c>
      <c r="L67" s="39">
        <v>10.387</v>
      </c>
      <c r="M67" s="48">
        <v>50.485999999999997</v>
      </c>
      <c r="N67" s="39">
        <v>1.577</v>
      </c>
      <c r="O67" s="39">
        <v>751.2</v>
      </c>
      <c r="P67" s="39">
        <v>0</v>
      </c>
    </row>
    <row r="68" spans="1:16" x14ac:dyDescent="0.3">
      <c r="A68" s="27">
        <v>43653</v>
      </c>
      <c r="B68" s="28">
        <v>0.16666666666666666</v>
      </c>
      <c r="C68" s="32">
        <f t="shared" si="4"/>
        <v>43653.166666666664</v>
      </c>
      <c r="D68" s="38">
        <f t="shared" si="1"/>
        <v>525465</v>
      </c>
      <c r="E68" s="38">
        <f t="shared" si="2"/>
        <v>6300495</v>
      </c>
      <c r="F68" s="38">
        <f t="shared" si="3"/>
        <v>2536</v>
      </c>
      <c r="G68" s="39">
        <v>12.6</v>
      </c>
      <c r="H68" s="39">
        <v>7</v>
      </c>
      <c r="I68" s="44">
        <v>0.55555555555555558</v>
      </c>
      <c r="J68" s="39">
        <v>258.17463089184747</v>
      </c>
      <c r="K68" s="39">
        <v>342.82763089184749</v>
      </c>
      <c r="L68" s="39">
        <v>10.324</v>
      </c>
      <c r="M68" s="48">
        <v>50.164999999999999</v>
      </c>
      <c r="N68" s="39">
        <v>1.486</v>
      </c>
      <c r="O68" s="39">
        <v>751.13800000000003</v>
      </c>
      <c r="P68" s="39">
        <v>0</v>
      </c>
    </row>
    <row r="69" spans="1:16" x14ac:dyDescent="0.3">
      <c r="A69" s="27">
        <v>43653</v>
      </c>
      <c r="B69" s="28">
        <v>0.1875</v>
      </c>
      <c r="C69" s="32">
        <f t="shared" si="4"/>
        <v>43653.1875</v>
      </c>
      <c r="D69" s="38">
        <f t="shared" si="1"/>
        <v>525465</v>
      </c>
      <c r="E69" s="38">
        <f t="shared" si="2"/>
        <v>6300495</v>
      </c>
      <c r="F69" s="38">
        <f t="shared" si="3"/>
        <v>2536</v>
      </c>
      <c r="G69" s="39">
        <v>28.4</v>
      </c>
      <c r="H69" s="39">
        <v>9.3000000000000007</v>
      </c>
      <c r="I69" s="44">
        <v>0.32746478873239443</v>
      </c>
      <c r="J69" s="39">
        <v>258.69445088014152</v>
      </c>
      <c r="K69" s="39">
        <v>346.85445088014154</v>
      </c>
      <c r="L69" s="39">
        <v>10.701000000000001</v>
      </c>
      <c r="M69" s="48">
        <v>49.100999999999999</v>
      </c>
      <c r="N69" s="39">
        <v>2.5939999999999999</v>
      </c>
      <c r="O69" s="39">
        <v>751.02700000000004</v>
      </c>
      <c r="P69" s="39">
        <v>0</v>
      </c>
    </row>
    <row r="70" spans="1:16" x14ac:dyDescent="0.3">
      <c r="A70" s="27">
        <v>43653</v>
      </c>
      <c r="B70" s="28">
        <v>0.20833333333333334</v>
      </c>
      <c r="C70" s="32">
        <f t="shared" si="4"/>
        <v>43653.208333333336</v>
      </c>
      <c r="D70" s="38">
        <f t="shared" ref="D70:F133" si="5">D69</f>
        <v>525465</v>
      </c>
      <c r="E70" s="38">
        <f t="shared" si="5"/>
        <v>6300495</v>
      </c>
      <c r="F70" s="38">
        <f t="shared" si="5"/>
        <v>2536</v>
      </c>
      <c r="G70" s="39">
        <v>69.099999999999994</v>
      </c>
      <c r="H70" s="39">
        <v>14.2</v>
      </c>
      <c r="I70" s="44">
        <v>0.20549927641099855</v>
      </c>
      <c r="J70" s="39">
        <v>259.51381416919457</v>
      </c>
      <c r="K70" s="39">
        <v>348.82681416919456</v>
      </c>
      <c r="L70" s="39">
        <v>10.763999999999999</v>
      </c>
      <c r="M70" s="48">
        <v>49.35</v>
      </c>
      <c r="N70" s="39">
        <v>2.0289999999999999</v>
      </c>
      <c r="O70" s="39">
        <v>750.81500000000005</v>
      </c>
      <c r="P70" s="39">
        <v>0</v>
      </c>
    </row>
    <row r="71" spans="1:16" x14ac:dyDescent="0.3">
      <c r="A71" s="27">
        <v>43653</v>
      </c>
      <c r="B71" s="28">
        <v>0.22916666666666666</v>
      </c>
      <c r="C71" s="32">
        <f t="shared" si="4"/>
        <v>43653.229166666664</v>
      </c>
      <c r="D71" s="38">
        <f t="shared" si="5"/>
        <v>525465</v>
      </c>
      <c r="E71" s="38">
        <f t="shared" si="5"/>
        <v>6300495</v>
      </c>
      <c r="F71" s="38">
        <f t="shared" si="5"/>
        <v>2536</v>
      </c>
      <c r="G71" s="39">
        <v>119.3</v>
      </c>
      <c r="H71" s="39">
        <v>19.7</v>
      </c>
      <c r="I71" s="44">
        <v>0.16512992455993294</v>
      </c>
      <c r="J71" s="39">
        <v>260.09666612067588</v>
      </c>
      <c r="K71" s="39">
        <v>352.41266612067591</v>
      </c>
      <c r="L71" s="39">
        <v>10.89</v>
      </c>
      <c r="M71" s="48">
        <v>49.046999999999997</v>
      </c>
      <c r="N71" s="39">
        <v>1.351</v>
      </c>
      <c r="O71" s="39">
        <v>751.00199999999995</v>
      </c>
      <c r="P71" s="39">
        <v>0</v>
      </c>
    </row>
    <row r="72" spans="1:16" x14ac:dyDescent="0.3">
      <c r="A72" s="27">
        <v>43653</v>
      </c>
      <c r="B72" s="28">
        <v>0.25</v>
      </c>
      <c r="C72" s="32">
        <f t="shared" si="4"/>
        <v>43653.25</v>
      </c>
      <c r="D72" s="38">
        <f t="shared" si="5"/>
        <v>525465</v>
      </c>
      <c r="E72" s="38">
        <f t="shared" si="5"/>
        <v>6300495</v>
      </c>
      <c r="F72" s="38">
        <f t="shared" si="5"/>
        <v>2536</v>
      </c>
      <c r="G72" s="39">
        <v>182.5</v>
      </c>
      <c r="H72" s="39">
        <v>26.6</v>
      </c>
      <c r="I72" s="44">
        <v>0.14575342465753424</v>
      </c>
      <c r="J72" s="39">
        <v>260.66197034287723</v>
      </c>
      <c r="K72" s="39">
        <v>357.31497034287719</v>
      </c>
      <c r="L72" s="39">
        <v>10.763999999999999</v>
      </c>
      <c r="M72" s="48">
        <v>49.35</v>
      </c>
      <c r="N72" s="39">
        <v>0.54900000000000004</v>
      </c>
      <c r="O72" s="39">
        <v>751.04</v>
      </c>
      <c r="P72" s="39">
        <v>0</v>
      </c>
    </row>
    <row r="73" spans="1:16" x14ac:dyDescent="0.3">
      <c r="A73" s="27">
        <v>43653</v>
      </c>
      <c r="B73" s="28">
        <v>0.27083333333333331</v>
      </c>
      <c r="C73" s="32">
        <f t="shared" si="4"/>
        <v>43653.270833333336</v>
      </c>
      <c r="D73" s="38">
        <f t="shared" si="5"/>
        <v>525465</v>
      </c>
      <c r="E73" s="38">
        <f t="shared" si="5"/>
        <v>6300495</v>
      </c>
      <c r="F73" s="38">
        <f t="shared" si="5"/>
        <v>2536</v>
      </c>
      <c r="G73" s="39">
        <v>244.1</v>
      </c>
      <c r="H73" s="39">
        <v>33.799999999999997</v>
      </c>
      <c r="I73" s="44">
        <v>0.13846784104875051</v>
      </c>
      <c r="J73" s="39">
        <v>264.02412837766769</v>
      </c>
      <c r="K73" s="39">
        <v>363.91612837766769</v>
      </c>
      <c r="L73" s="39">
        <v>11.015000000000001</v>
      </c>
      <c r="M73" s="48">
        <v>48.576999999999998</v>
      </c>
      <c r="N73" s="39">
        <v>0.86199999999999999</v>
      </c>
      <c r="O73" s="39">
        <v>750.95799999999997</v>
      </c>
      <c r="P73" s="39">
        <v>0</v>
      </c>
    </row>
    <row r="74" spans="1:16" x14ac:dyDescent="0.3">
      <c r="A74" s="27">
        <v>43653</v>
      </c>
      <c r="B74" s="28">
        <v>0.29166666666666669</v>
      </c>
      <c r="C74" s="32">
        <f t="shared" si="4"/>
        <v>43653.291666666664</v>
      </c>
      <c r="D74" s="38">
        <f t="shared" si="5"/>
        <v>525465</v>
      </c>
      <c r="E74" s="38">
        <f t="shared" si="5"/>
        <v>6300495</v>
      </c>
      <c r="F74" s="38">
        <f t="shared" si="5"/>
        <v>2536</v>
      </c>
      <c r="G74" s="39">
        <v>323.5</v>
      </c>
      <c r="H74" s="39">
        <v>41.4</v>
      </c>
      <c r="I74" s="44">
        <v>0.12797527047913446</v>
      </c>
      <c r="J74" s="39">
        <v>264.41692741159272</v>
      </c>
      <c r="K74" s="39">
        <v>370.48492741159271</v>
      </c>
      <c r="L74" s="39">
        <v>11.077999999999999</v>
      </c>
      <c r="M74" s="48">
        <v>49.298000000000002</v>
      </c>
      <c r="N74" s="39">
        <v>0.85399999999999998</v>
      </c>
      <c r="O74" s="39">
        <v>751.02700000000004</v>
      </c>
      <c r="P74" s="39">
        <v>0</v>
      </c>
    </row>
    <row r="75" spans="1:16" x14ac:dyDescent="0.3">
      <c r="A75" s="27">
        <v>43653</v>
      </c>
      <c r="B75" s="28">
        <v>0.3125</v>
      </c>
      <c r="C75" s="32">
        <f t="shared" si="4"/>
        <v>43653.3125</v>
      </c>
      <c r="D75" s="38">
        <f t="shared" si="5"/>
        <v>525465</v>
      </c>
      <c r="E75" s="38">
        <f t="shared" si="5"/>
        <v>6300495</v>
      </c>
      <c r="F75" s="38">
        <f t="shared" si="5"/>
        <v>2536</v>
      </c>
      <c r="G75" s="39">
        <v>398.4</v>
      </c>
      <c r="H75" s="39">
        <v>49.6</v>
      </c>
      <c r="I75" s="44">
        <v>0.12449799196787149</v>
      </c>
      <c r="J75" s="39">
        <v>268.34201011744057</v>
      </c>
      <c r="K75" s="39">
        <v>379.73301011744059</v>
      </c>
      <c r="L75" s="39">
        <v>11.769</v>
      </c>
      <c r="M75" s="48">
        <v>47.390999999999998</v>
      </c>
      <c r="N75" s="39">
        <v>0.878</v>
      </c>
      <c r="O75" s="39">
        <v>751.18</v>
      </c>
      <c r="P75" s="39">
        <v>0</v>
      </c>
    </row>
    <row r="76" spans="1:16" x14ac:dyDescent="0.3">
      <c r="A76" s="27">
        <v>43653</v>
      </c>
      <c r="B76" s="28">
        <v>0.33333333333333331</v>
      </c>
      <c r="C76" s="32">
        <f t="shared" si="4"/>
        <v>43653.333333333336</v>
      </c>
      <c r="D76" s="38">
        <f t="shared" si="5"/>
        <v>525465</v>
      </c>
      <c r="E76" s="38">
        <f t="shared" si="5"/>
        <v>6300495</v>
      </c>
      <c r="F76" s="38">
        <f t="shared" si="5"/>
        <v>2536</v>
      </c>
      <c r="G76" s="39">
        <v>463.4</v>
      </c>
      <c r="H76" s="39">
        <v>55.3</v>
      </c>
      <c r="I76" s="44">
        <v>0.11933534743202417</v>
      </c>
      <c r="J76" s="39">
        <v>269.04595229850207</v>
      </c>
      <c r="K76" s="39">
        <v>386.8309522985021</v>
      </c>
      <c r="L76" s="39">
        <v>12.209</v>
      </c>
      <c r="M76" s="48">
        <v>46.406999999999996</v>
      </c>
      <c r="N76" s="39">
        <v>1.0349999999999999</v>
      </c>
      <c r="O76" s="39">
        <v>751.28499999999997</v>
      </c>
      <c r="P76" s="39">
        <v>0</v>
      </c>
    </row>
    <row r="77" spans="1:16" x14ac:dyDescent="0.3">
      <c r="A77" s="27">
        <v>43653</v>
      </c>
      <c r="B77" s="28">
        <v>0.35416666666666669</v>
      </c>
      <c r="C77" s="32">
        <f t="shared" si="4"/>
        <v>43653.354166666664</v>
      </c>
      <c r="D77" s="38">
        <f t="shared" si="5"/>
        <v>525465</v>
      </c>
      <c r="E77" s="38">
        <f t="shared" si="5"/>
        <v>6300495</v>
      </c>
      <c r="F77" s="38">
        <f t="shared" si="5"/>
        <v>2536</v>
      </c>
      <c r="G77" s="39">
        <v>531.79999999999995</v>
      </c>
      <c r="H77" s="39">
        <v>63.4</v>
      </c>
      <c r="I77" s="44">
        <v>0.1192177510342234</v>
      </c>
      <c r="J77" s="39">
        <v>273.35496217081811</v>
      </c>
      <c r="K77" s="39">
        <v>398.16196217081813</v>
      </c>
      <c r="L77" s="39">
        <v>12.334</v>
      </c>
      <c r="M77" s="48">
        <v>45.945999999999998</v>
      </c>
      <c r="N77" s="39">
        <v>0.99199999999999999</v>
      </c>
      <c r="O77" s="39">
        <v>751.33500000000004</v>
      </c>
      <c r="P77" s="39">
        <v>0</v>
      </c>
    </row>
    <row r="78" spans="1:16" x14ac:dyDescent="0.3">
      <c r="A78" s="27">
        <v>43653</v>
      </c>
      <c r="B78" s="28">
        <v>0.375</v>
      </c>
      <c r="C78" s="32">
        <f t="shared" si="4"/>
        <v>43653.375</v>
      </c>
      <c r="D78" s="38">
        <f t="shared" si="5"/>
        <v>525465</v>
      </c>
      <c r="E78" s="38">
        <f t="shared" si="5"/>
        <v>6300495</v>
      </c>
      <c r="F78" s="38">
        <f t="shared" si="5"/>
        <v>2536</v>
      </c>
      <c r="G78" s="39">
        <v>610.4</v>
      </c>
      <c r="H78" s="39">
        <v>72.7</v>
      </c>
      <c r="I78" s="44">
        <v>0.11910222804718218</v>
      </c>
      <c r="J78" s="39">
        <v>277.65593533644318</v>
      </c>
      <c r="K78" s="39">
        <v>408.80093533644322</v>
      </c>
      <c r="L78" s="39">
        <v>12.334</v>
      </c>
      <c r="M78" s="48">
        <v>44.762999999999998</v>
      </c>
      <c r="N78" s="39">
        <v>1.335</v>
      </c>
      <c r="O78" s="39">
        <v>751.41</v>
      </c>
      <c r="P78" s="39">
        <v>0</v>
      </c>
    </row>
    <row r="79" spans="1:16" x14ac:dyDescent="0.3">
      <c r="A79" s="27">
        <v>43653</v>
      </c>
      <c r="B79" s="28">
        <v>0.39583333333333331</v>
      </c>
      <c r="C79" s="32">
        <f t="shared" si="4"/>
        <v>43653.395833333336</v>
      </c>
      <c r="D79" s="38">
        <f t="shared" si="5"/>
        <v>525465</v>
      </c>
      <c r="E79" s="38">
        <f t="shared" si="5"/>
        <v>6300495</v>
      </c>
      <c r="F79" s="38">
        <f t="shared" si="5"/>
        <v>2536</v>
      </c>
      <c r="G79" s="39">
        <v>670.5</v>
      </c>
      <c r="H79" s="39">
        <v>80.099999999999994</v>
      </c>
      <c r="I79" s="44">
        <v>0.11946308724832214</v>
      </c>
      <c r="J79" s="39">
        <v>277.28708538375895</v>
      </c>
      <c r="K79" s="39">
        <v>415.17608538375896</v>
      </c>
      <c r="L79" s="39">
        <v>12.209</v>
      </c>
      <c r="M79" s="48">
        <v>45.936999999999998</v>
      </c>
      <c r="N79" s="39">
        <v>1.331</v>
      </c>
      <c r="O79" s="39">
        <v>751.25800000000004</v>
      </c>
      <c r="P79" s="39">
        <v>0</v>
      </c>
    </row>
    <row r="80" spans="1:16" x14ac:dyDescent="0.3">
      <c r="A80" s="27">
        <v>43653</v>
      </c>
      <c r="B80" s="28">
        <v>0.41666666666666669</v>
      </c>
      <c r="C80" s="32">
        <f t="shared" si="4"/>
        <v>43653.416666666664</v>
      </c>
      <c r="D80" s="38">
        <f t="shared" si="5"/>
        <v>525465</v>
      </c>
      <c r="E80" s="38">
        <f t="shared" si="5"/>
        <v>6300495</v>
      </c>
      <c r="F80" s="38">
        <f t="shared" si="5"/>
        <v>2536</v>
      </c>
      <c r="G80" s="39">
        <v>746.1</v>
      </c>
      <c r="H80" s="39">
        <v>86.7</v>
      </c>
      <c r="I80" s="44">
        <v>0.11620426216324889</v>
      </c>
      <c r="J80" s="39">
        <v>280.74267859346418</v>
      </c>
      <c r="K80" s="39">
        <v>422.27567859346419</v>
      </c>
      <c r="L80" s="39">
        <v>13.087999999999999</v>
      </c>
      <c r="M80" s="48">
        <v>44.517000000000003</v>
      </c>
      <c r="N80" s="39">
        <v>1.609</v>
      </c>
      <c r="O80" s="39">
        <v>751.572</v>
      </c>
      <c r="P80" s="39">
        <v>0</v>
      </c>
    </row>
    <row r="81" spans="1:16" x14ac:dyDescent="0.3">
      <c r="A81" s="27">
        <v>43653</v>
      </c>
      <c r="B81" s="28">
        <v>0.4375</v>
      </c>
      <c r="C81" s="32">
        <f t="shared" si="4"/>
        <v>43653.4375</v>
      </c>
      <c r="D81" s="38">
        <f t="shared" si="5"/>
        <v>525465</v>
      </c>
      <c r="E81" s="38">
        <f t="shared" si="5"/>
        <v>6300495</v>
      </c>
      <c r="F81" s="38">
        <f t="shared" si="5"/>
        <v>2536</v>
      </c>
      <c r="G81" s="39">
        <v>861.9</v>
      </c>
      <c r="H81" s="39">
        <v>100.9</v>
      </c>
      <c r="I81" s="44">
        <v>0.11706694512124377</v>
      </c>
      <c r="J81" s="39">
        <v>301.1158491339757</v>
      </c>
      <c r="K81" s="39">
        <v>441.9018491339757</v>
      </c>
      <c r="L81" s="39">
        <v>13.715999999999999</v>
      </c>
      <c r="M81" s="48">
        <v>40.700000000000003</v>
      </c>
      <c r="N81" s="39">
        <v>1.3180000000000001</v>
      </c>
      <c r="O81" s="39">
        <v>751.375</v>
      </c>
      <c r="P81" s="39">
        <v>0</v>
      </c>
    </row>
    <row r="82" spans="1:16" x14ac:dyDescent="0.3">
      <c r="A82" s="27">
        <v>43653</v>
      </c>
      <c r="B82" s="28">
        <v>0.45833333333333331</v>
      </c>
      <c r="C82" s="32">
        <f t="shared" si="4"/>
        <v>43653.458333333336</v>
      </c>
      <c r="D82" s="38">
        <f t="shared" si="5"/>
        <v>525465</v>
      </c>
      <c r="E82" s="38">
        <f t="shared" si="5"/>
        <v>6300495</v>
      </c>
      <c r="F82" s="38">
        <f t="shared" si="5"/>
        <v>2536</v>
      </c>
      <c r="G82" s="39">
        <v>400.2</v>
      </c>
      <c r="H82" s="39">
        <v>46.3</v>
      </c>
      <c r="I82" s="44">
        <v>0.11569215392303847</v>
      </c>
      <c r="J82" s="39">
        <v>301.47950000804349</v>
      </c>
      <c r="K82" s="39">
        <v>432.63150000804347</v>
      </c>
      <c r="L82" s="39">
        <v>13.526999999999999</v>
      </c>
      <c r="M82" s="48">
        <v>42.582000000000001</v>
      </c>
      <c r="N82" s="39">
        <v>1.4990000000000001</v>
      </c>
      <c r="O82" s="39">
        <v>751.33299999999997</v>
      </c>
      <c r="P82" s="39">
        <v>0</v>
      </c>
    </row>
    <row r="83" spans="1:16" x14ac:dyDescent="0.3">
      <c r="A83" s="27">
        <v>43653</v>
      </c>
      <c r="B83" s="28">
        <v>0.47916666666666669</v>
      </c>
      <c r="C83" s="32">
        <f t="shared" si="4"/>
        <v>43653.479166666664</v>
      </c>
      <c r="D83" s="38">
        <f t="shared" si="5"/>
        <v>525465</v>
      </c>
      <c r="E83" s="38">
        <f t="shared" si="5"/>
        <v>6300495</v>
      </c>
      <c r="F83" s="38">
        <f t="shared" si="5"/>
        <v>2536</v>
      </c>
      <c r="G83" s="39">
        <v>957.9</v>
      </c>
      <c r="H83" s="39">
        <v>110.8</v>
      </c>
      <c r="I83" s="44">
        <v>0.11566969412255977</v>
      </c>
      <c r="J83" s="39">
        <v>315.34539120487079</v>
      </c>
      <c r="K83" s="39">
        <v>449.28439120487081</v>
      </c>
      <c r="L83" s="39">
        <v>14.468999999999999</v>
      </c>
      <c r="M83" s="48">
        <v>41.006999999999998</v>
      </c>
      <c r="N83" s="39">
        <v>1.448</v>
      </c>
      <c r="O83" s="39">
        <v>751.25800000000004</v>
      </c>
      <c r="P83" s="39">
        <v>0</v>
      </c>
    </row>
    <row r="84" spans="1:16" x14ac:dyDescent="0.3">
      <c r="A84" s="27">
        <v>43653</v>
      </c>
      <c r="B84" s="28">
        <v>0.5</v>
      </c>
      <c r="C84" s="32">
        <f t="shared" si="4"/>
        <v>43653.5</v>
      </c>
      <c r="D84" s="38">
        <f t="shared" si="5"/>
        <v>525465</v>
      </c>
      <c r="E84" s="38">
        <f t="shared" si="5"/>
        <v>6300495</v>
      </c>
      <c r="F84" s="38">
        <f t="shared" si="5"/>
        <v>2536</v>
      </c>
      <c r="G84" s="39">
        <v>946.4</v>
      </c>
      <c r="H84" s="39">
        <v>110.8</v>
      </c>
      <c r="I84" s="44">
        <v>0.11707523245984784</v>
      </c>
      <c r="J84" s="39">
        <v>319.54647172463041</v>
      </c>
      <c r="K84" s="39">
        <v>454.93447172463038</v>
      </c>
      <c r="L84" s="39">
        <v>14.782999999999999</v>
      </c>
      <c r="M84" s="48">
        <v>38.024000000000001</v>
      </c>
      <c r="N84" s="39">
        <v>1.554</v>
      </c>
      <c r="O84" s="39">
        <v>751.03300000000002</v>
      </c>
      <c r="P84" s="39">
        <v>0</v>
      </c>
    </row>
    <row r="85" spans="1:16" x14ac:dyDescent="0.3">
      <c r="A85" s="27">
        <v>43653</v>
      </c>
      <c r="B85" s="28">
        <v>0.52083333333333337</v>
      </c>
      <c r="C85" s="32">
        <f t="shared" si="4"/>
        <v>43653.520833333336</v>
      </c>
      <c r="D85" s="38">
        <f t="shared" si="5"/>
        <v>525465</v>
      </c>
      <c r="E85" s="38">
        <f t="shared" si="5"/>
        <v>6300495</v>
      </c>
      <c r="F85" s="38">
        <f t="shared" si="5"/>
        <v>2536</v>
      </c>
      <c r="G85" s="39">
        <v>1016.6</v>
      </c>
      <c r="H85" s="39">
        <v>121.6</v>
      </c>
      <c r="I85" s="44">
        <v>0.11961440094432421</v>
      </c>
      <c r="J85" s="39">
        <v>325.73909438902047</v>
      </c>
      <c r="K85" s="39">
        <v>469.78309438902045</v>
      </c>
      <c r="L85" s="39">
        <v>14.532</v>
      </c>
      <c r="M85" s="48">
        <v>37.457999999999998</v>
      </c>
      <c r="N85" s="39">
        <v>1.67</v>
      </c>
      <c r="O85" s="39">
        <v>751.25</v>
      </c>
      <c r="P85" s="39">
        <v>0</v>
      </c>
    </row>
    <row r="86" spans="1:16" x14ac:dyDescent="0.3">
      <c r="A86" s="27">
        <v>43653</v>
      </c>
      <c r="B86" s="28">
        <v>0.54166666666666663</v>
      </c>
      <c r="C86" s="32">
        <f t="shared" si="4"/>
        <v>43653.541666666664</v>
      </c>
      <c r="D86" s="38">
        <f t="shared" si="5"/>
        <v>525465</v>
      </c>
      <c r="E86" s="38">
        <f t="shared" si="5"/>
        <v>6300495</v>
      </c>
      <c r="F86" s="38">
        <f t="shared" si="5"/>
        <v>2536</v>
      </c>
      <c r="G86" s="39">
        <v>347.7</v>
      </c>
      <c r="H86" s="39">
        <v>43.5</v>
      </c>
      <c r="I86" s="44">
        <v>0.12510785159620363</v>
      </c>
      <c r="J86" s="39">
        <v>337.56873667052986</v>
      </c>
      <c r="K86" s="39">
        <v>450.02073667052986</v>
      </c>
      <c r="L86" s="39">
        <v>14.154999999999999</v>
      </c>
      <c r="M86" s="48">
        <v>40.505000000000003</v>
      </c>
      <c r="N86" s="39">
        <v>1.397</v>
      </c>
      <c r="O86" s="39">
        <v>751.077</v>
      </c>
      <c r="P86" s="39">
        <v>0</v>
      </c>
    </row>
    <row r="87" spans="1:16" x14ac:dyDescent="0.3">
      <c r="A87" s="27">
        <v>43653</v>
      </c>
      <c r="B87" s="28">
        <v>0.5625</v>
      </c>
      <c r="C87" s="32">
        <f t="shared" si="4"/>
        <v>43653.5625</v>
      </c>
      <c r="D87" s="38">
        <f t="shared" si="5"/>
        <v>525465</v>
      </c>
      <c r="E87" s="38">
        <f t="shared" si="5"/>
        <v>6300495</v>
      </c>
      <c r="F87" s="38">
        <f t="shared" si="5"/>
        <v>2536</v>
      </c>
      <c r="G87" s="39">
        <v>407.7</v>
      </c>
      <c r="H87" s="39">
        <v>46.2</v>
      </c>
      <c r="I87" s="44">
        <v>0.11331861662987491</v>
      </c>
      <c r="J87" s="39">
        <v>327.62725893441541</v>
      </c>
      <c r="K87" s="39">
        <v>445.24925893441537</v>
      </c>
      <c r="L87" s="39">
        <v>14.154999999999999</v>
      </c>
      <c r="M87" s="48">
        <v>40.430999999999997</v>
      </c>
      <c r="N87" s="39">
        <v>1.419</v>
      </c>
      <c r="O87" s="39">
        <v>751.1</v>
      </c>
      <c r="P87" s="39">
        <v>0</v>
      </c>
    </row>
    <row r="88" spans="1:16" x14ac:dyDescent="0.3">
      <c r="A88" s="27">
        <v>43653</v>
      </c>
      <c r="B88" s="28">
        <v>0.58333333333333337</v>
      </c>
      <c r="C88" s="32">
        <f t="shared" si="4"/>
        <v>43653.583333333336</v>
      </c>
      <c r="D88" s="38">
        <f t="shared" si="5"/>
        <v>525465</v>
      </c>
      <c r="E88" s="38">
        <f t="shared" si="5"/>
        <v>6300495</v>
      </c>
      <c r="F88" s="38">
        <f t="shared" si="5"/>
        <v>2536</v>
      </c>
      <c r="G88" s="39">
        <v>787.6</v>
      </c>
      <c r="H88" s="39">
        <v>99.8</v>
      </c>
      <c r="I88" s="44">
        <v>0.12671406805485017</v>
      </c>
      <c r="J88" s="39">
        <v>303.85797804667817</v>
      </c>
      <c r="K88" s="39">
        <v>430.76197804667817</v>
      </c>
      <c r="L88" s="39">
        <v>14.406000000000001</v>
      </c>
      <c r="M88" s="48">
        <v>40.22</v>
      </c>
      <c r="N88" s="39">
        <v>0.94199999999999995</v>
      </c>
      <c r="O88" s="39">
        <v>751.09299999999996</v>
      </c>
      <c r="P88" s="39">
        <v>0</v>
      </c>
    </row>
    <row r="89" spans="1:16" x14ac:dyDescent="0.3">
      <c r="A89" s="27">
        <v>43653</v>
      </c>
      <c r="B89" s="28">
        <v>0.60416666666666663</v>
      </c>
      <c r="C89" s="32">
        <f t="shared" si="4"/>
        <v>43653.604166666664</v>
      </c>
      <c r="D89" s="38">
        <f t="shared" si="5"/>
        <v>525465</v>
      </c>
      <c r="E89" s="38">
        <f t="shared" si="5"/>
        <v>6300495</v>
      </c>
      <c r="F89" s="38">
        <f t="shared" si="5"/>
        <v>2536</v>
      </c>
      <c r="G89" s="39">
        <v>275.39999999999998</v>
      </c>
      <c r="H89" s="39">
        <v>34.799999999999997</v>
      </c>
      <c r="I89" s="44">
        <v>0.12636165577342048</v>
      </c>
      <c r="J89" s="39">
        <v>320.8823322246779</v>
      </c>
      <c r="K89" s="39">
        <v>433.14033222467788</v>
      </c>
      <c r="L89" s="39">
        <v>14.154999999999999</v>
      </c>
      <c r="M89" s="48">
        <v>41.612000000000002</v>
      </c>
      <c r="N89" s="39">
        <v>1.0669999999999999</v>
      </c>
      <c r="O89" s="39">
        <v>750.96500000000003</v>
      </c>
      <c r="P89" s="39">
        <v>0</v>
      </c>
    </row>
    <row r="90" spans="1:16" x14ac:dyDescent="0.3">
      <c r="A90" s="27">
        <v>43653</v>
      </c>
      <c r="B90" s="28">
        <v>0.625</v>
      </c>
      <c r="C90" s="32">
        <f t="shared" si="4"/>
        <v>43653.625</v>
      </c>
      <c r="D90" s="38">
        <f t="shared" si="5"/>
        <v>525465</v>
      </c>
      <c r="E90" s="38">
        <f t="shared" si="5"/>
        <v>6300495</v>
      </c>
      <c r="F90" s="38">
        <f t="shared" si="5"/>
        <v>2536</v>
      </c>
      <c r="G90" s="39">
        <v>252.9</v>
      </c>
      <c r="H90" s="39">
        <v>32.5</v>
      </c>
      <c r="I90" s="44">
        <v>0.12850929221035981</v>
      </c>
      <c r="J90" s="39">
        <v>327.97688770066839</v>
      </c>
      <c r="K90" s="39">
        <v>422.84288770066837</v>
      </c>
      <c r="L90" s="39">
        <v>13.59</v>
      </c>
      <c r="M90" s="48">
        <v>43.3</v>
      </c>
      <c r="N90" s="39">
        <v>0.85499999999999998</v>
      </c>
      <c r="O90" s="39">
        <v>750.90700000000004</v>
      </c>
      <c r="P90" s="39">
        <v>0</v>
      </c>
    </row>
    <row r="91" spans="1:16" x14ac:dyDescent="0.3">
      <c r="A91" s="27">
        <v>43653</v>
      </c>
      <c r="B91" s="28">
        <v>0.64583333333333337</v>
      </c>
      <c r="C91" s="32">
        <f t="shared" si="4"/>
        <v>43653.645833333336</v>
      </c>
      <c r="D91" s="38">
        <f t="shared" si="5"/>
        <v>525465</v>
      </c>
      <c r="E91" s="38">
        <f t="shared" si="5"/>
        <v>6300495</v>
      </c>
      <c r="F91" s="38">
        <f t="shared" si="5"/>
        <v>2536</v>
      </c>
      <c r="G91" s="39">
        <v>268.3</v>
      </c>
      <c r="H91" s="39">
        <v>33.799999999999997</v>
      </c>
      <c r="I91" s="44">
        <v>0.1259783824077525</v>
      </c>
      <c r="J91" s="39">
        <v>310.75650841313359</v>
      </c>
      <c r="K91" s="39">
        <v>423.55750841313363</v>
      </c>
      <c r="L91" s="39">
        <v>13.904</v>
      </c>
      <c r="M91" s="48">
        <v>42.539000000000001</v>
      </c>
      <c r="N91" s="39">
        <v>0.93</v>
      </c>
      <c r="O91" s="39">
        <v>751.02700000000004</v>
      </c>
      <c r="P91" s="39">
        <v>0</v>
      </c>
    </row>
    <row r="92" spans="1:16" x14ac:dyDescent="0.3">
      <c r="A92" s="27">
        <v>43653</v>
      </c>
      <c r="B92" s="28">
        <v>0.66666666666666663</v>
      </c>
      <c r="C92" s="32">
        <f t="shared" si="4"/>
        <v>43653.666666666664</v>
      </c>
      <c r="D92" s="38">
        <f t="shared" si="5"/>
        <v>525465</v>
      </c>
      <c r="E92" s="38">
        <f t="shared" si="5"/>
        <v>6300495</v>
      </c>
      <c r="F92" s="38">
        <f t="shared" si="5"/>
        <v>2536</v>
      </c>
      <c r="G92" s="39">
        <v>402.6</v>
      </c>
      <c r="H92" s="39">
        <v>51</v>
      </c>
      <c r="I92" s="44">
        <v>0.12667660208643813</v>
      </c>
      <c r="J92" s="39">
        <v>319.18297006332432</v>
      </c>
      <c r="K92" s="39">
        <v>429.88097006332436</v>
      </c>
      <c r="L92" s="39">
        <v>14.468999999999999</v>
      </c>
      <c r="M92" s="48">
        <v>41.323</v>
      </c>
      <c r="N92" s="39">
        <v>1.0129999999999999</v>
      </c>
      <c r="O92" s="39">
        <v>751.01499999999999</v>
      </c>
      <c r="P92" s="39">
        <v>0</v>
      </c>
    </row>
    <row r="93" spans="1:16" x14ac:dyDescent="0.3">
      <c r="A93" s="27">
        <v>43653</v>
      </c>
      <c r="B93" s="28">
        <v>0.6875</v>
      </c>
      <c r="C93" s="32">
        <f t="shared" si="4"/>
        <v>43653.6875</v>
      </c>
      <c r="D93" s="38">
        <f t="shared" si="5"/>
        <v>525465</v>
      </c>
      <c r="E93" s="38">
        <f t="shared" si="5"/>
        <v>6300495</v>
      </c>
      <c r="F93" s="38">
        <f t="shared" si="5"/>
        <v>2536</v>
      </c>
      <c r="G93" s="39">
        <v>249</v>
      </c>
      <c r="H93" s="39">
        <v>32</v>
      </c>
      <c r="I93" s="44">
        <v>0.12851405622489959</v>
      </c>
      <c r="J93" s="39">
        <v>320.81256499695814</v>
      </c>
      <c r="K93" s="39">
        <v>424.63456499695815</v>
      </c>
      <c r="L93" s="39">
        <v>13.339</v>
      </c>
      <c r="M93" s="48">
        <v>42.884999999999998</v>
      </c>
      <c r="N93" s="39">
        <v>1.026</v>
      </c>
      <c r="O93" s="39">
        <v>751.11800000000005</v>
      </c>
      <c r="P93" s="39">
        <v>0</v>
      </c>
    </row>
    <row r="94" spans="1:16" x14ac:dyDescent="0.3">
      <c r="A94" s="27">
        <v>43653</v>
      </c>
      <c r="B94" s="28">
        <v>0.70833333333333337</v>
      </c>
      <c r="C94" s="32">
        <f t="shared" si="4"/>
        <v>43653.708333333336</v>
      </c>
      <c r="D94" s="38">
        <f t="shared" si="5"/>
        <v>525465</v>
      </c>
      <c r="E94" s="38">
        <f t="shared" si="5"/>
        <v>6300495</v>
      </c>
      <c r="F94" s="38">
        <f t="shared" si="5"/>
        <v>2536</v>
      </c>
      <c r="G94" s="39">
        <v>239.4</v>
      </c>
      <c r="H94" s="39">
        <v>32.799999999999997</v>
      </c>
      <c r="I94" s="44">
        <v>0.13700918964076858</v>
      </c>
      <c r="J94" s="39">
        <v>312.19117755324987</v>
      </c>
      <c r="K94" s="39">
        <v>414.60217755324987</v>
      </c>
      <c r="L94" s="39">
        <v>12.962</v>
      </c>
      <c r="M94" s="48">
        <v>43.243000000000002</v>
      </c>
      <c r="N94" s="39">
        <v>0.79200000000000004</v>
      </c>
      <c r="O94" s="39">
        <v>751.01499999999999</v>
      </c>
      <c r="P94" s="39">
        <v>0</v>
      </c>
    </row>
    <row r="95" spans="1:16" x14ac:dyDescent="0.3">
      <c r="A95" s="27">
        <v>43653</v>
      </c>
      <c r="B95" s="28">
        <v>0.72916666666666663</v>
      </c>
      <c r="C95" s="32">
        <f t="shared" si="4"/>
        <v>43653.729166666664</v>
      </c>
      <c r="D95" s="38">
        <f t="shared" si="5"/>
        <v>525465</v>
      </c>
      <c r="E95" s="38">
        <f t="shared" si="5"/>
        <v>6300495</v>
      </c>
      <c r="F95" s="38">
        <f t="shared" si="5"/>
        <v>2536</v>
      </c>
      <c r="G95" s="39">
        <v>119.5</v>
      </c>
      <c r="H95" s="39">
        <v>19.5</v>
      </c>
      <c r="I95" s="44">
        <v>0.16317991631799164</v>
      </c>
      <c r="J95" s="39">
        <v>309.53210602669924</v>
      </c>
      <c r="K95" s="39">
        <v>408.20110602669922</v>
      </c>
      <c r="L95" s="39">
        <v>12.9</v>
      </c>
      <c r="M95" s="48">
        <v>43.710999999999999</v>
      </c>
      <c r="N95" s="39">
        <v>0.53100000000000003</v>
      </c>
      <c r="O95" s="39">
        <v>750.86199999999997</v>
      </c>
      <c r="P95" s="39">
        <v>0</v>
      </c>
    </row>
    <row r="96" spans="1:16" x14ac:dyDescent="0.3">
      <c r="A96" s="27">
        <v>43653</v>
      </c>
      <c r="B96" s="28">
        <v>0.75</v>
      </c>
      <c r="C96" s="32">
        <f t="shared" si="4"/>
        <v>43653.75</v>
      </c>
      <c r="D96" s="38">
        <f t="shared" si="5"/>
        <v>525465</v>
      </c>
      <c r="E96" s="38">
        <f t="shared" si="5"/>
        <v>6300495</v>
      </c>
      <c r="F96" s="38">
        <f t="shared" si="5"/>
        <v>2536</v>
      </c>
      <c r="G96" s="39">
        <v>108</v>
      </c>
      <c r="H96" s="39">
        <v>17.5</v>
      </c>
      <c r="I96" s="44">
        <v>0.16203703703703703</v>
      </c>
      <c r="J96" s="39">
        <v>318.66715820758577</v>
      </c>
      <c r="K96" s="39">
        <v>400.0841582075858</v>
      </c>
      <c r="L96" s="39">
        <v>12.397</v>
      </c>
      <c r="M96" s="48">
        <v>44.768000000000001</v>
      </c>
      <c r="N96" s="39">
        <v>0.74299999999999999</v>
      </c>
      <c r="O96" s="39">
        <v>750.68799999999999</v>
      </c>
      <c r="P96" s="39">
        <v>0</v>
      </c>
    </row>
    <row r="97" spans="1:16" x14ac:dyDescent="0.3">
      <c r="A97" s="27">
        <v>43653</v>
      </c>
      <c r="B97" s="28">
        <v>0.77083333333333337</v>
      </c>
      <c r="C97" s="32">
        <f t="shared" si="4"/>
        <v>43653.770833333336</v>
      </c>
      <c r="D97" s="38">
        <f t="shared" si="5"/>
        <v>525465</v>
      </c>
      <c r="E97" s="38">
        <f t="shared" si="5"/>
        <v>6300495</v>
      </c>
      <c r="F97" s="38">
        <f t="shared" si="5"/>
        <v>2536</v>
      </c>
      <c r="G97" s="39">
        <v>78</v>
      </c>
      <c r="H97" s="39">
        <v>14.6</v>
      </c>
      <c r="I97" s="44">
        <v>0.18717948717948718</v>
      </c>
      <c r="J97" s="39">
        <v>301.21205182861132</v>
      </c>
      <c r="K97" s="39">
        <v>393.64405182861128</v>
      </c>
      <c r="L97" s="39">
        <v>12.586</v>
      </c>
      <c r="M97" s="48">
        <v>45.335999999999999</v>
      </c>
      <c r="N97" s="39">
        <v>0</v>
      </c>
      <c r="O97" s="39">
        <v>750.58199999999999</v>
      </c>
      <c r="P97" s="39">
        <v>0</v>
      </c>
    </row>
    <row r="98" spans="1:16" x14ac:dyDescent="0.3">
      <c r="A98" s="27">
        <v>43653</v>
      </c>
      <c r="B98" s="28">
        <v>0.79166666666666663</v>
      </c>
      <c r="C98" s="32">
        <f t="shared" si="4"/>
        <v>43653.791666666664</v>
      </c>
      <c r="D98" s="38">
        <f t="shared" si="5"/>
        <v>525465</v>
      </c>
      <c r="E98" s="38">
        <f t="shared" si="5"/>
        <v>6300495</v>
      </c>
      <c r="F98" s="38">
        <f t="shared" si="5"/>
        <v>2536</v>
      </c>
      <c r="G98" s="39">
        <v>54.2</v>
      </c>
      <c r="H98" s="39">
        <v>12.2</v>
      </c>
      <c r="I98" s="44">
        <v>0.2250922509225092</v>
      </c>
      <c r="J98" s="39">
        <v>291.29882358434838</v>
      </c>
      <c r="K98" s="39">
        <v>386.49982358434841</v>
      </c>
      <c r="L98" s="39">
        <v>12.209</v>
      </c>
      <c r="M98" s="48">
        <v>46.956000000000003</v>
      </c>
      <c r="N98" s="39">
        <v>0.24399999999999999</v>
      </c>
      <c r="O98" s="39">
        <v>750.71199999999999</v>
      </c>
      <c r="P98" s="39">
        <v>0</v>
      </c>
    </row>
    <row r="99" spans="1:16" x14ac:dyDescent="0.3">
      <c r="A99" s="27">
        <v>43653</v>
      </c>
      <c r="B99" s="28">
        <v>0.8125</v>
      </c>
      <c r="C99" s="32">
        <f t="shared" si="4"/>
        <v>43653.8125</v>
      </c>
      <c r="D99" s="38">
        <f t="shared" si="5"/>
        <v>525465</v>
      </c>
      <c r="E99" s="38">
        <f t="shared" si="5"/>
        <v>6300495</v>
      </c>
      <c r="F99" s="38">
        <f t="shared" si="5"/>
        <v>2536</v>
      </c>
      <c r="G99" s="39">
        <v>38.200000000000003</v>
      </c>
      <c r="H99" s="39">
        <v>10.3</v>
      </c>
      <c r="I99" s="44">
        <v>0.26963350785340312</v>
      </c>
      <c r="J99" s="39">
        <v>286.45106702939381</v>
      </c>
      <c r="K99" s="39">
        <v>379.77906702939384</v>
      </c>
      <c r="L99" s="39">
        <v>11.957000000000001</v>
      </c>
      <c r="M99" s="48">
        <v>47.246000000000002</v>
      </c>
      <c r="N99" s="39">
        <v>0.28599999999999998</v>
      </c>
      <c r="O99" s="39">
        <v>750.452</v>
      </c>
      <c r="P99" s="39">
        <v>0</v>
      </c>
    </row>
    <row r="100" spans="1:16" x14ac:dyDescent="0.3">
      <c r="A100" s="27">
        <v>43653</v>
      </c>
      <c r="B100" s="28">
        <v>0.83333333333333337</v>
      </c>
      <c r="C100" s="32">
        <f t="shared" si="4"/>
        <v>43653.833333333336</v>
      </c>
      <c r="D100" s="38">
        <f t="shared" si="5"/>
        <v>525465</v>
      </c>
      <c r="E100" s="38">
        <f t="shared" si="5"/>
        <v>6300495</v>
      </c>
      <c r="F100" s="38">
        <f t="shared" si="5"/>
        <v>2536</v>
      </c>
      <c r="G100" s="39">
        <v>29.5</v>
      </c>
      <c r="H100" s="39">
        <v>8.6</v>
      </c>
      <c r="I100" s="44">
        <v>0.29152542372881357</v>
      </c>
      <c r="J100" s="39">
        <v>300.68387560567766</v>
      </c>
      <c r="K100" s="39">
        <v>377.12887560567765</v>
      </c>
      <c r="L100" s="39">
        <v>11.581</v>
      </c>
      <c r="M100" s="48">
        <v>49.326999999999998</v>
      </c>
      <c r="N100" s="39">
        <v>0.23499999999999999</v>
      </c>
      <c r="O100" s="39">
        <v>750.38499999999999</v>
      </c>
      <c r="P100" s="39">
        <v>0</v>
      </c>
    </row>
    <row r="101" spans="1:16" x14ac:dyDescent="0.3">
      <c r="A101" s="27">
        <v>43653</v>
      </c>
      <c r="B101" s="28">
        <v>0.85416666666666663</v>
      </c>
      <c r="C101" s="32">
        <f t="shared" si="4"/>
        <v>43653.854166666664</v>
      </c>
      <c r="D101" s="38">
        <f t="shared" si="5"/>
        <v>525465</v>
      </c>
      <c r="E101" s="38">
        <f t="shared" si="5"/>
        <v>6300495</v>
      </c>
      <c r="F101" s="38">
        <f t="shared" si="5"/>
        <v>2536</v>
      </c>
      <c r="G101" s="39">
        <v>9.4</v>
      </c>
      <c r="H101" s="39">
        <v>5.5</v>
      </c>
      <c r="I101" s="44">
        <v>0.58510638297872342</v>
      </c>
      <c r="J101" s="39">
        <v>312.19306054616283</v>
      </c>
      <c r="K101" s="39">
        <v>374.62606054616282</v>
      </c>
      <c r="L101" s="39">
        <v>11.706</v>
      </c>
      <c r="M101" s="48">
        <v>49.267000000000003</v>
      </c>
      <c r="N101" s="39">
        <v>0.17199999999999999</v>
      </c>
      <c r="O101" s="39">
        <v>750.33299999999997</v>
      </c>
      <c r="P101" s="39">
        <v>0</v>
      </c>
    </row>
    <row r="102" spans="1:16" x14ac:dyDescent="0.3">
      <c r="A102" s="27">
        <v>43653</v>
      </c>
      <c r="B102" s="28">
        <v>0.875</v>
      </c>
      <c r="C102" s="32">
        <f t="shared" si="4"/>
        <v>43653.875</v>
      </c>
      <c r="D102" s="38">
        <f t="shared" si="5"/>
        <v>525465</v>
      </c>
      <c r="E102" s="38">
        <f t="shared" si="5"/>
        <v>6300495</v>
      </c>
      <c r="F102" s="38">
        <f t="shared" si="5"/>
        <v>2536</v>
      </c>
      <c r="G102" s="40">
        <v>0</v>
      </c>
      <c r="H102" s="40">
        <v>0</v>
      </c>
      <c r="I102" s="45" t="s">
        <v>19</v>
      </c>
      <c r="J102" s="39">
        <v>315.330009517419</v>
      </c>
      <c r="K102" s="39">
        <v>370.23900951741899</v>
      </c>
      <c r="L102" s="39">
        <v>10.89</v>
      </c>
      <c r="M102" s="48">
        <v>51.765999999999998</v>
      </c>
      <c r="N102" s="39">
        <v>0.11700000000000001</v>
      </c>
      <c r="O102" s="39">
        <v>750.37199999999996</v>
      </c>
      <c r="P102" s="39">
        <v>0</v>
      </c>
    </row>
    <row r="103" spans="1:16" x14ac:dyDescent="0.3">
      <c r="A103" s="27">
        <v>43653</v>
      </c>
      <c r="B103" s="28">
        <v>0.89583333333333337</v>
      </c>
      <c r="C103" s="32">
        <f t="shared" si="4"/>
        <v>43653.895833333336</v>
      </c>
      <c r="D103" s="38">
        <f t="shared" si="5"/>
        <v>525465</v>
      </c>
      <c r="E103" s="38">
        <f t="shared" si="5"/>
        <v>6300495</v>
      </c>
      <c r="F103" s="38">
        <f t="shared" si="5"/>
        <v>2536</v>
      </c>
      <c r="G103" s="40">
        <v>0</v>
      </c>
      <c r="H103" s="40">
        <v>0</v>
      </c>
      <c r="I103" s="45" t="s">
        <v>19</v>
      </c>
      <c r="J103" s="39">
        <v>319.30990475647326</v>
      </c>
      <c r="K103" s="39">
        <v>368.29490475647327</v>
      </c>
      <c r="L103" s="39">
        <v>10.827</v>
      </c>
      <c r="M103" s="48">
        <v>53.887999999999998</v>
      </c>
      <c r="N103" s="39">
        <v>0.112</v>
      </c>
      <c r="O103" s="39">
        <v>750.38699999999994</v>
      </c>
      <c r="P103" s="39">
        <v>0</v>
      </c>
    </row>
    <row r="104" spans="1:16" x14ac:dyDescent="0.3">
      <c r="A104" s="27">
        <v>43653</v>
      </c>
      <c r="B104" s="28">
        <v>0.91666666666666663</v>
      </c>
      <c r="C104" s="32">
        <f t="shared" ref="C104:C167" si="6">A104+B104</f>
        <v>43653.916666666664</v>
      </c>
      <c r="D104" s="38">
        <f t="shared" si="5"/>
        <v>525465</v>
      </c>
      <c r="E104" s="38">
        <f t="shared" si="5"/>
        <v>6300495</v>
      </c>
      <c r="F104" s="38">
        <f t="shared" si="5"/>
        <v>2536</v>
      </c>
      <c r="G104" s="40">
        <v>0</v>
      </c>
      <c r="H104" s="40">
        <v>0</v>
      </c>
      <c r="I104" s="45" t="s">
        <v>19</v>
      </c>
      <c r="J104" s="39">
        <v>322.11238208086655</v>
      </c>
      <c r="K104" s="39">
        <v>365.31538208086658</v>
      </c>
      <c r="L104" s="39">
        <v>10.324</v>
      </c>
      <c r="M104" s="48">
        <v>56.000999999999998</v>
      </c>
      <c r="N104" s="39">
        <v>4.9000000000000002E-2</v>
      </c>
      <c r="O104" s="39">
        <v>750.25800000000004</v>
      </c>
      <c r="P104" s="39">
        <v>0</v>
      </c>
    </row>
    <row r="105" spans="1:16" x14ac:dyDescent="0.3">
      <c r="A105" s="27">
        <v>43653</v>
      </c>
      <c r="B105" s="28">
        <v>0.9375</v>
      </c>
      <c r="C105" s="32">
        <f t="shared" si="6"/>
        <v>43653.9375</v>
      </c>
      <c r="D105" s="38">
        <f t="shared" si="5"/>
        <v>525465</v>
      </c>
      <c r="E105" s="38">
        <f t="shared" si="5"/>
        <v>6300495</v>
      </c>
      <c r="F105" s="38">
        <f t="shared" si="5"/>
        <v>2536</v>
      </c>
      <c r="G105" s="40">
        <v>0</v>
      </c>
      <c r="H105" s="40">
        <v>0</v>
      </c>
      <c r="I105" s="45" t="s">
        <v>19</v>
      </c>
      <c r="J105" s="39">
        <v>307.70799808388188</v>
      </c>
      <c r="K105" s="39">
        <v>362.27899808388185</v>
      </c>
      <c r="L105" s="39">
        <v>10.198</v>
      </c>
      <c r="M105" s="48">
        <v>57.174999999999997</v>
      </c>
      <c r="N105" s="39">
        <v>3.4000000000000002E-2</v>
      </c>
      <c r="O105" s="39">
        <v>750.08500000000004</v>
      </c>
      <c r="P105" s="39">
        <v>0</v>
      </c>
    </row>
    <row r="106" spans="1:16" x14ac:dyDescent="0.3">
      <c r="A106" s="27">
        <v>43653</v>
      </c>
      <c r="B106" s="28">
        <v>0.95833333333333337</v>
      </c>
      <c r="C106" s="32">
        <f t="shared" si="6"/>
        <v>43653.958333333336</v>
      </c>
      <c r="D106" s="38">
        <f t="shared" si="5"/>
        <v>525465</v>
      </c>
      <c r="E106" s="38">
        <f t="shared" si="5"/>
        <v>6300495</v>
      </c>
      <c r="F106" s="38">
        <f t="shared" si="5"/>
        <v>2536</v>
      </c>
      <c r="G106" s="40">
        <v>0</v>
      </c>
      <c r="H106" s="40">
        <v>0</v>
      </c>
      <c r="I106" s="45" t="s">
        <v>19</v>
      </c>
      <c r="J106" s="39">
        <v>316.06396417525571</v>
      </c>
      <c r="K106" s="39">
        <v>360.62796417525573</v>
      </c>
      <c r="L106" s="39">
        <v>9.6329999999999991</v>
      </c>
      <c r="M106" s="48">
        <v>58.298000000000002</v>
      </c>
      <c r="N106" s="39">
        <v>0.191</v>
      </c>
      <c r="O106" s="39">
        <v>749.88800000000003</v>
      </c>
      <c r="P106" s="39">
        <v>0</v>
      </c>
    </row>
    <row r="107" spans="1:16" x14ac:dyDescent="0.3">
      <c r="A107" s="27">
        <v>43653</v>
      </c>
      <c r="B107" s="28">
        <v>0.97916666666666663</v>
      </c>
      <c r="C107" s="32">
        <f t="shared" si="6"/>
        <v>43653.979166666664</v>
      </c>
      <c r="D107" s="38">
        <f t="shared" si="5"/>
        <v>525465</v>
      </c>
      <c r="E107" s="38">
        <f t="shared" si="5"/>
        <v>6300495</v>
      </c>
      <c r="F107" s="38">
        <f t="shared" si="5"/>
        <v>2536</v>
      </c>
      <c r="G107" s="40">
        <v>0</v>
      </c>
      <c r="H107" s="40">
        <v>0</v>
      </c>
      <c r="I107" s="45" t="s">
        <v>19</v>
      </c>
      <c r="J107" s="39">
        <v>318.25197823670686</v>
      </c>
      <c r="K107" s="39">
        <v>359.16997823670687</v>
      </c>
      <c r="L107" s="39">
        <v>9.6329999999999991</v>
      </c>
      <c r="M107" s="48">
        <v>57.732999999999997</v>
      </c>
      <c r="N107" s="39">
        <v>0.19800000000000001</v>
      </c>
      <c r="O107" s="39">
        <v>749.71799999999996</v>
      </c>
      <c r="P107" s="39">
        <v>0</v>
      </c>
    </row>
    <row r="108" spans="1:16" x14ac:dyDescent="0.3">
      <c r="A108" s="27">
        <v>43654</v>
      </c>
      <c r="B108" s="28">
        <v>0</v>
      </c>
      <c r="C108" s="32">
        <f t="shared" si="6"/>
        <v>43654</v>
      </c>
      <c r="D108" s="38">
        <f t="shared" si="5"/>
        <v>525465</v>
      </c>
      <c r="E108" s="38">
        <f t="shared" si="5"/>
        <v>6300495</v>
      </c>
      <c r="F108" s="38">
        <f t="shared" si="5"/>
        <v>2536</v>
      </c>
      <c r="G108" s="40">
        <v>0</v>
      </c>
      <c r="H108" s="40">
        <v>0</v>
      </c>
      <c r="I108" s="45" t="s">
        <v>19</v>
      </c>
      <c r="J108" s="39">
        <v>320.8479759182834</v>
      </c>
      <c r="K108" s="39">
        <v>358.77897591828338</v>
      </c>
      <c r="L108" s="39">
        <v>10.324</v>
      </c>
      <c r="M108" s="48">
        <v>54.682000000000002</v>
      </c>
      <c r="N108" s="39">
        <v>0.498</v>
      </c>
      <c r="O108" s="39">
        <v>749.78499999999997</v>
      </c>
      <c r="P108" s="39">
        <v>0</v>
      </c>
    </row>
    <row r="109" spans="1:16" x14ac:dyDescent="0.3">
      <c r="A109" s="27">
        <v>43654</v>
      </c>
      <c r="B109" s="28">
        <v>2.0833333333333332E-2</v>
      </c>
      <c r="C109" s="32">
        <f t="shared" si="6"/>
        <v>43654.020833333336</v>
      </c>
      <c r="D109" s="38">
        <f t="shared" si="5"/>
        <v>525465</v>
      </c>
      <c r="E109" s="38">
        <f t="shared" si="5"/>
        <v>6300495</v>
      </c>
      <c r="F109" s="38">
        <f t="shared" si="5"/>
        <v>2536</v>
      </c>
      <c r="G109" s="40">
        <v>0</v>
      </c>
      <c r="H109" s="40">
        <v>0</v>
      </c>
      <c r="I109" s="45" t="s">
        <v>19</v>
      </c>
      <c r="J109" s="39">
        <v>329.93798598152307</v>
      </c>
      <c r="K109" s="39">
        <v>358.19098598152306</v>
      </c>
      <c r="L109" s="39">
        <v>9.7590000000000003</v>
      </c>
      <c r="M109" s="48">
        <v>56.496000000000002</v>
      </c>
      <c r="N109" s="39">
        <v>2.5000000000000001E-2</v>
      </c>
      <c r="O109" s="39">
        <v>749.59</v>
      </c>
      <c r="P109" s="39">
        <v>0</v>
      </c>
    </row>
    <row r="110" spans="1:16" x14ac:dyDescent="0.3">
      <c r="A110" s="27">
        <v>43654</v>
      </c>
      <c r="B110" s="28">
        <v>4.1666666666666664E-2</v>
      </c>
      <c r="C110" s="32">
        <f t="shared" si="6"/>
        <v>43654.041666666664</v>
      </c>
      <c r="D110" s="38">
        <f t="shared" si="5"/>
        <v>525465</v>
      </c>
      <c r="E110" s="38">
        <f t="shared" si="5"/>
        <v>6300495</v>
      </c>
      <c r="F110" s="38">
        <f t="shared" si="5"/>
        <v>2536</v>
      </c>
      <c r="G110" s="40">
        <v>0</v>
      </c>
      <c r="H110" s="40">
        <v>0</v>
      </c>
      <c r="I110" s="45" t="s">
        <v>19</v>
      </c>
      <c r="J110" s="39">
        <v>328.76220713547514</v>
      </c>
      <c r="K110" s="39">
        <v>356.14820713547516</v>
      </c>
      <c r="L110" s="39">
        <v>9.1929999999999996</v>
      </c>
      <c r="M110" s="48">
        <v>59.4</v>
      </c>
      <c r="N110" s="39">
        <v>0</v>
      </c>
      <c r="O110" s="39">
        <v>749.41</v>
      </c>
      <c r="P110" s="39">
        <v>0</v>
      </c>
    </row>
    <row r="111" spans="1:16" x14ac:dyDescent="0.3">
      <c r="A111" s="27">
        <v>43654</v>
      </c>
      <c r="B111" s="28">
        <v>6.25E-2</v>
      </c>
      <c r="C111" s="32">
        <f t="shared" si="6"/>
        <v>43654.0625</v>
      </c>
      <c r="D111" s="38">
        <f t="shared" si="5"/>
        <v>525465</v>
      </c>
      <c r="E111" s="38">
        <f t="shared" si="5"/>
        <v>6300495</v>
      </c>
      <c r="F111" s="38">
        <f t="shared" si="5"/>
        <v>2536</v>
      </c>
      <c r="G111" s="40">
        <v>0</v>
      </c>
      <c r="H111" s="40">
        <v>0</v>
      </c>
      <c r="I111" s="45" t="s">
        <v>19</v>
      </c>
      <c r="J111" s="39">
        <v>326.79434286177445</v>
      </c>
      <c r="K111" s="39">
        <v>355.42634286177446</v>
      </c>
      <c r="L111" s="39">
        <v>9.9469999999999992</v>
      </c>
      <c r="M111" s="48">
        <v>57.082000000000001</v>
      </c>
      <c r="N111" s="39">
        <v>0</v>
      </c>
      <c r="O111" s="39">
        <v>749.30200000000002</v>
      </c>
      <c r="P111" s="39">
        <v>0</v>
      </c>
    </row>
    <row r="112" spans="1:16" x14ac:dyDescent="0.3">
      <c r="A112" s="27">
        <v>43654</v>
      </c>
      <c r="B112" s="28">
        <v>8.3333333333333329E-2</v>
      </c>
      <c r="C112" s="32">
        <f t="shared" si="6"/>
        <v>43654.083333333336</v>
      </c>
      <c r="D112" s="38">
        <f t="shared" si="5"/>
        <v>525465</v>
      </c>
      <c r="E112" s="38">
        <f t="shared" si="5"/>
        <v>6300495</v>
      </c>
      <c r="F112" s="38">
        <f t="shared" si="5"/>
        <v>2536</v>
      </c>
      <c r="G112" s="40">
        <v>0</v>
      </c>
      <c r="H112" s="40">
        <v>0</v>
      </c>
      <c r="I112" s="45" t="s">
        <v>19</v>
      </c>
      <c r="J112" s="39">
        <v>326.41119705458641</v>
      </c>
      <c r="K112" s="39">
        <v>354.1181970545864</v>
      </c>
      <c r="L112" s="39">
        <v>9.1300000000000008</v>
      </c>
      <c r="M112" s="48">
        <v>59.235999999999997</v>
      </c>
      <c r="N112" s="39">
        <v>0</v>
      </c>
      <c r="O112" s="39">
        <v>749.22699999999998</v>
      </c>
      <c r="P112" s="39">
        <v>0</v>
      </c>
    </row>
    <row r="113" spans="1:16" x14ac:dyDescent="0.3">
      <c r="A113" s="27">
        <v>43654</v>
      </c>
      <c r="B113" s="28">
        <v>0.10416666666666667</v>
      </c>
      <c r="C113" s="32">
        <f t="shared" si="6"/>
        <v>43654.104166666664</v>
      </c>
      <c r="D113" s="38">
        <f t="shared" si="5"/>
        <v>525465</v>
      </c>
      <c r="E113" s="38">
        <f t="shared" si="5"/>
        <v>6300495</v>
      </c>
      <c r="F113" s="38">
        <f t="shared" si="5"/>
        <v>2536</v>
      </c>
      <c r="G113" s="40">
        <v>0</v>
      </c>
      <c r="H113" s="40">
        <v>0</v>
      </c>
      <c r="I113" s="45" t="s">
        <v>19</v>
      </c>
      <c r="J113" s="39">
        <v>329.62312108236154</v>
      </c>
      <c r="K113" s="39">
        <v>354.03212108236153</v>
      </c>
      <c r="L113" s="39">
        <v>9.1300000000000008</v>
      </c>
      <c r="M113" s="48">
        <v>59.957999999999998</v>
      </c>
      <c r="N113" s="39">
        <v>5.3999999999999999E-2</v>
      </c>
      <c r="O113" s="39">
        <v>749.1</v>
      </c>
      <c r="P113" s="39">
        <v>0</v>
      </c>
    </row>
    <row r="114" spans="1:16" x14ac:dyDescent="0.3">
      <c r="A114" s="27">
        <v>43654</v>
      </c>
      <c r="B114" s="28">
        <v>0.125</v>
      </c>
      <c r="C114" s="32">
        <f t="shared" si="6"/>
        <v>43654.125</v>
      </c>
      <c r="D114" s="38">
        <f t="shared" si="5"/>
        <v>525465</v>
      </c>
      <c r="E114" s="38">
        <f t="shared" si="5"/>
        <v>6300495</v>
      </c>
      <c r="F114" s="38">
        <f t="shared" si="5"/>
        <v>2536</v>
      </c>
      <c r="G114" s="40">
        <v>0</v>
      </c>
      <c r="H114" s="40">
        <v>0</v>
      </c>
      <c r="I114" s="45" t="s">
        <v>19</v>
      </c>
      <c r="J114" s="39">
        <v>329.48151116875454</v>
      </c>
      <c r="K114" s="39">
        <v>352.76251116875454</v>
      </c>
      <c r="L114" s="39">
        <v>9.1929999999999996</v>
      </c>
      <c r="M114" s="48">
        <v>60.026000000000003</v>
      </c>
      <c r="N114" s="39">
        <v>8.9999999999999993E-3</v>
      </c>
      <c r="O114" s="39">
        <v>749.01</v>
      </c>
      <c r="P114" s="39">
        <v>0</v>
      </c>
    </row>
    <row r="115" spans="1:16" x14ac:dyDescent="0.3">
      <c r="A115" s="27">
        <v>43654</v>
      </c>
      <c r="B115" s="28">
        <v>0.14583333333333334</v>
      </c>
      <c r="C115" s="32">
        <f t="shared" si="6"/>
        <v>43654.145833333336</v>
      </c>
      <c r="D115" s="38">
        <f t="shared" si="5"/>
        <v>525465</v>
      </c>
      <c r="E115" s="38">
        <f t="shared" si="5"/>
        <v>6300495</v>
      </c>
      <c r="F115" s="38">
        <f t="shared" si="5"/>
        <v>2536</v>
      </c>
      <c r="G115" s="40">
        <v>0</v>
      </c>
      <c r="H115" s="40">
        <v>0</v>
      </c>
      <c r="I115" s="45" t="s">
        <v>19</v>
      </c>
      <c r="J115" s="39">
        <v>329.19635529834051</v>
      </c>
      <c r="K115" s="39">
        <v>352.06135529834052</v>
      </c>
      <c r="L115" s="39">
        <v>9.2560000000000002</v>
      </c>
      <c r="M115" s="48">
        <v>59.817</v>
      </c>
      <c r="N115" s="39">
        <v>3.3000000000000002E-2</v>
      </c>
      <c r="O115" s="39">
        <v>748.84699999999998</v>
      </c>
      <c r="P115" s="39">
        <v>0</v>
      </c>
    </row>
    <row r="116" spans="1:16" x14ac:dyDescent="0.3">
      <c r="A116" s="27">
        <v>43654</v>
      </c>
      <c r="B116" s="28">
        <v>0.16666666666666666</v>
      </c>
      <c r="C116" s="32">
        <f t="shared" si="6"/>
        <v>43654.166666666664</v>
      </c>
      <c r="D116" s="38">
        <f t="shared" si="5"/>
        <v>525465</v>
      </c>
      <c r="E116" s="38">
        <f t="shared" si="5"/>
        <v>6300495</v>
      </c>
      <c r="F116" s="38">
        <f t="shared" si="5"/>
        <v>2536</v>
      </c>
      <c r="G116" s="39">
        <v>1.5</v>
      </c>
      <c r="H116" s="39">
        <v>2.1</v>
      </c>
      <c r="I116" s="45" t="s">
        <v>19</v>
      </c>
      <c r="J116" s="39">
        <v>330.20583656230127</v>
      </c>
      <c r="K116" s="39">
        <v>351.76583656230127</v>
      </c>
      <c r="L116" s="39">
        <v>9.1929999999999996</v>
      </c>
      <c r="M116" s="48">
        <v>59.808999999999997</v>
      </c>
      <c r="N116" s="39">
        <v>1E-3</v>
      </c>
      <c r="O116" s="39">
        <v>748.84500000000003</v>
      </c>
      <c r="P116" s="39">
        <v>0</v>
      </c>
    </row>
    <row r="117" spans="1:16" x14ac:dyDescent="0.3">
      <c r="A117" s="27">
        <v>43654</v>
      </c>
      <c r="B117" s="28">
        <v>0.1875</v>
      </c>
      <c r="C117" s="32">
        <f t="shared" si="6"/>
        <v>43654.1875</v>
      </c>
      <c r="D117" s="38">
        <f t="shared" si="5"/>
        <v>525465</v>
      </c>
      <c r="E117" s="38">
        <f t="shared" si="5"/>
        <v>6300495</v>
      </c>
      <c r="F117" s="38">
        <f t="shared" si="5"/>
        <v>2536</v>
      </c>
      <c r="G117" s="39">
        <v>7.6</v>
      </c>
      <c r="H117" s="39">
        <v>2.4</v>
      </c>
      <c r="I117" s="44">
        <v>0.31578947368421051</v>
      </c>
      <c r="J117" s="39">
        <v>330.31552536173302</v>
      </c>
      <c r="K117" s="39">
        <v>351.03252536173301</v>
      </c>
      <c r="L117" s="39">
        <v>9.0050000000000008</v>
      </c>
      <c r="M117" s="48">
        <v>60.783999999999999</v>
      </c>
      <c r="N117" s="39">
        <v>0</v>
      </c>
      <c r="O117" s="39">
        <v>748.94</v>
      </c>
      <c r="P117" s="39">
        <v>0</v>
      </c>
    </row>
    <row r="118" spans="1:16" x14ac:dyDescent="0.3">
      <c r="A118" s="27">
        <v>43654</v>
      </c>
      <c r="B118" s="28">
        <v>0.20833333333333334</v>
      </c>
      <c r="C118" s="32">
        <f t="shared" si="6"/>
        <v>43654.208333333336</v>
      </c>
      <c r="D118" s="38">
        <f t="shared" si="5"/>
        <v>525465</v>
      </c>
      <c r="E118" s="38">
        <f t="shared" si="5"/>
        <v>6300495</v>
      </c>
      <c r="F118" s="38">
        <f t="shared" si="5"/>
        <v>2536</v>
      </c>
      <c r="G118" s="39">
        <v>22.5</v>
      </c>
      <c r="H118" s="39">
        <v>4</v>
      </c>
      <c r="I118" s="44">
        <v>0.17777777777777778</v>
      </c>
      <c r="J118" s="39">
        <v>331.6676592204775</v>
      </c>
      <c r="K118" s="39">
        <v>351.75265922047748</v>
      </c>
      <c r="L118" s="39">
        <v>8.8789999999999996</v>
      </c>
      <c r="M118" s="48">
        <v>61.021999999999998</v>
      </c>
      <c r="N118" s="39">
        <v>2E-3</v>
      </c>
      <c r="O118" s="39">
        <v>748.79700000000003</v>
      </c>
      <c r="P118" s="39">
        <v>0</v>
      </c>
    </row>
    <row r="119" spans="1:16" x14ac:dyDescent="0.3">
      <c r="A119" s="27">
        <v>43654</v>
      </c>
      <c r="B119" s="28">
        <v>0.22916666666666666</v>
      </c>
      <c r="C119" s="32">
        <f t="shared" si="6"/>
        <v>43654.229166666664</v>
      </c>
      <c r="D119" s="38">
        <f t="shared" si="5"/>
        <v>525465</v>
      </c>
      <c r="E119" s="38">
        <f t="shared" si="5"/>
        <v>6300495</v>
      </c>
      <c r="F119" s="38">
        <f t="shared" si="5"/>
        <v>2536</v>
      </c>
      <c r="G119" s="39">
        <v>39.700000000000003</v>
      </c>
      <c r="H119" s="39">
        <v>5.9</v>
      </c>
      <c r="I119" s="44">
        <v>0.1486146095717884</v>
      </c>
      <c r="J119" s="39">
        <v>328.59406139781532</v>
      </c>
      <c r="K119" s="39">
        <v>352.18806139781532</v>
      </c>
      <c r="L119" s="39">
        <v>8.6270000000000007</v>
      </c>
      <c r="M119" s="48">
        <v>64.272999999999996</v>
      </c>
      <c r="N119" s="39">
        <v>0.23899999999999999</v>
      </c>
      <c r="O119" s="39">
        <v>748.75800000000004</v>
      </c>
      <c r="P119" s="39">
        <v>0</v>
      </c>
    </row>
    <row r="120" spans="1:16" x14ac:dyDescent="0.3">
      <c r="A120" s="27">
        <v>43654</v>
      </c>
      <c r="B120" s="28">
        <v>0.25</v>
      </c>
      <c r="C120" s="32">
        <f t="shared" si="6"/>
        <v>43654.25</v>
      </c>
      <c r="D120" s="38">
        <f t="shared" si="5"/>
        <v>525465</v>
      </c>
      <c r="E120" s="38">
        <f t="shared" si="5"/>
        <v>6300495</v>
      </c>
      <c r="F120" s="38">
        <f t="shared" si="5"/>
        <v>2536</v>
      </c>
      <c r="G120" s="39">
        <v>53.4</v>
      </c>
      <c r="H120" s="39">
        <v>7.7</v>
      </c>
      <c r="I120" s="44">
        <v>0.14419475655430714</v>
      </c>
      <c r="J120" s="39">
        <v>327.07638650542708</v>
      </c>
      <c r="K120" s="39">
        <v>353.08438650542706</v>
      </c>
      <c r="L120" s="39">
        <v>8.69</v>
      </c>
      <c r="M120" s="48">
        <v>63.813000000000002</v>
      </c>
      <c r="N120" s="39">
        <v>0.13100000000000001</v>
      </c>
      <c r="O120" s="39">
        <v>748.62199999999996</v>
      </c>
      <c r="P120" s="39">
        <v>0</v>
      </c>
    </row>
    <row r="121" spans="1:16" x14ac:dyDescent="0.3">
      <c r="A121" s="27">
        <v>43654</v>
      </c>
      <c r="B121" s="28">
        <v>0.27083333333333331</v>
      </c>
      <c r="C121" s="32">
        <f t="shared" si="6"/>
        <v>43654.270833333336</v>
      </c>
      <c r="D121" s="38">
        <f t="shared" si="5"/>
        <v>525465</v>
      </c>
      <c r="E121" s="38">
        <f t="shared" si="5"/>
        <v>6300495</v>
      </c>
      <c r="F121" s="38">
        <f t="shared" si="5"/>
        <v>2536</v>
      </c>
      <c r="G121" s="39">
        <v>121.9</v>
      </c>
      <c r="H121" s="39">
        <v>15</v>
      </c>
      <c r="I121" s="44">
        <v>0.12305168170631665</v>
      </c>
      <c r="J121" s="39">
        <v>324.75717225711531</v>
      </c>
      <c r="K121" s="39">
        <v>357.92017225711533</v>
      </c>
      <c r="L121" s="39">
        <v>9.2560000000000002</v>
      </c>
      <c r="M121" s="48">
        <v>60.286999999999999</v>
      </c>
      <c r="N121" s="39">
        <v>1E-3</v>
      </c>
      <c r="O121" s="39">
        <v>748.84</v>
      </c>
      <c r="P121" s="39">
        <v>0</v>
      </c>
    </row>
    <row r="122" spans="1:16" x14ac:dyDescent="0.3">
      <c r="A122" s="27">
        <v>43654</v>
      </c>
      <c r="B122" s="28">
        <v>0.29166666666666669</v>
      </c>
      <c r="C122" s="32">
        <f t="shared" si="6"/>
        <v>43654.291666666664</v>
      </c>
      <c r="D122" s="38">
        <f t="shared" si="5"/>
        <v>525465</v>
      </c>
      <c r="E122" s="38">
        <f t="shared" si="5"/>
        <v>6300495</v>
      </c>
      <c r="F122" s="38">
        <f t="shared" si="5"/>
        <v>2536</v>
      </c>
      <c r="G122" s="39">
        <v>168.3</v>
      </c>
      <c r="H122" s="39">
        <v>20.7</v>
      </c>
      <c r="I122" s="44">
        <v>0.1229946524064171</v>
      </c>
      <c r="J122" s="39">
        <v>296.59846080697793</v>
      </c>
      <c r="K122" s="39">
        <v>362.20646080697793</v>
      </c>
      <c r="L122" s="39">
        <v>9.4440000000000008</v>
      </c>
      <c r="M122" s="48">
        <v>60.154000000000003</v>
      </c>
      <c r="N122" s="39">
        <v>2E-3</v>
      </c>
      <c r="O122" s="39">
        <v>748.47</v>
      </c>
      <c r="P122" s="39">
        <v>0</v>
      </c>
    </row>
    <row r="123" spans="1:16" x14ac:dyDescent="0.3">
      <c r="A123" s="27">
        <v>43654</v>
      </c>
      <c r="B123" s="28">
        <v>0.3125</v>
      </c>
      <c r="C123" s="32">
        <f t="shared" si="6"/>
        <v>43654.3125</v>
      </c>
      <c r="D123" s="38">
        <f t="shared" si="5"/>
        <v>525465</v>
      </c>
      <c r="E123" s="38">
        <f t="shared" si="5"/>
        <v>6300495</v>
      </c>
      <c r="F123" s="38">
        <f t="shared" si="5"/>
        <v>2536</v>
      </c>
      <c r="G123" s="39">
        <v>210.1</v>
      </c>
      <c r="H123" s="39">
        <v>25.2</v>
      </c>
      <c r="I123" s="44">
        <v>0.1199428843407901</v>
      </c>
      <c r="J123" s="39">
        <v>300.13087749732927</v>
      </c>
      <c r="K123" s="39">
        <v>364.75787749732928</v>
      </c>
      <c r="L123" s="39">
        <v>9.1929999999999996</v>
      </c>
      <c r="M123" s="48">
        <v>61.530999999999999</v>
      </c>
      <c r="N123" s="39">
        <v>3.5000000000000003E-2</v>
      </c>
      <c r="O123" s="39">
        <v>748.63</v>
      </c>
      <c r="P123" s="39">
        <v>0</v>
      </c>
    </row>
    <row r="124" spans="1:16" x14ac:dyDescent="0.3">
      <c r="A124" s="27">
        <v>43654</v>
      </c>
      <c r="B124" s="28">
        <v>0.33333333333333331</v>
      </c>
      <c r="C124" s="32">
        <f t="shared" si="6"/>
        <v>43654.333333333336</v>
      </c>
      <c r="D124" s="38">
        <f t="shared" si="5"/>
        <v>525465</v>
      </c>
      <c r="E124" s="38">
        <f t="shared" si="5"/>
        <v>6300495</v>
      </c>
      <c r="F124" s="38">
        <f t="shared" si="5"/>
        <v>2536</v>
      </c>
      <c r="G124" s="39">
        <v>122.1</v>
      </c>
      <c r="H124" s="39">
        <v>14.4</v>
      </c>
      <c r="I124" s="44">
        <v>0.11793611793611794</v>
      </c>
      <c r="J124" s="39">
        <v>333.13876795798154</v>
      </c>
      <c r="K124" s="39">
        <v>367.32976795798152</v>
      </c>
      <c r="L124" s="39">
        <v>9.0050000000000008</v>
      </c>
      <c r="M124" s="48">
        <v>62.603000000000002</v>
      </c>
      <c r="N124" s="39">
        <v>3.2000000000000001E-2</v>
      </c>
      <c r="O124" s="39">
        <v>748.68200000000002</v>
      </c>
      <c r="P124" s="39">
        <v>0</v>
      </c>
    </row>
    <row r="125" spans="1:16" x14ac:dyDescent="0.3">
      <c r="A125" s="27">
        <v>43654</v>
      </c>
      <c r="B125" s="28">
        <v>0.35416666666666669</v>
      </c>
      <c r="C125" s="32">
        <f t="shared" si="6"/>
        <v>43654.354166666664</v>
      </c>
      <c r="D125" s="38">
        <f t="shared" si="5"/>
        <v>525465</v>
      </c>
      <c r="E125" s="38">
        <f t="shared" si="5"/>
        <v>6300495</v>
      </c>
      <c r="F125" s="38">
        <f t="shared" si="5"/>
        <v>2536</v>
      </c>
      <c r="G125" s="39">
        <v>283.3</v>
      </c>
      <c r="H125" s="39">
        <v>34.5</v>
      </c>
      <c r="I125" s="44">
        <v>0.12177903282739146</v>
      </c>
      <c r="J125" s="39">
        <v>310.39330292782597</v>
      </c>
      <c r="K125" s="39">
        <v>373.05530292782601</v>
      </c>
      <c r="L125" s="39">
        <v>8.8160000000000007</v>
      </c>
      <c r="M125" s="48">
        <v>65.081000000000003</v>
      </c>
      <c r="N125" s="39">
        <v>8.3000000000000004E-2</v>
      </c>
      <c r="O125" s="39">
        <v>748.53700000000003</v>
      </c>
      <c r="P125" s="39">
        <v>0</v>
      </c>
    </row>
    <row r="126" spans="1:16" x14ac:dyDescent="0.3">
      <c r="A126" s="27">
        <v>43654</v>
      </c>
      <c r="B126" s="28">
        <v>0.375</v>
      </c>
      <c r="C126" s="32">
        <f t="shared" si="6"/>
        <v>43654.375</v>
      </c>
      <c r="D126" s="38">
        <f t="shared" si="5"/>
        <v>525465</v>
      </c>
      <c r="E126" s="38">
        <f t="shared" si="5"/>
        <v>6300495</v>
      </c>
      <c r="F126" s="38">
        <f t="shared" si="5"/>
        <v>2536</v>
      </c>
      <c r="G126" s="39">
        <v>248.7</v>
      </c>
      <c r="H126" s="39">
        <v>29.8</v>
      </c>
      <c r="I126" s="44">
        <v>0.11982308001608365</v>
      </c>
      <c r="J126" s="39">
        <v>329.34945506488549</v>
      </c>
      <c r="K126" s="39">
        <v>370.61245506488547</v>
      </c>
      <c r="L126" s="39">
        <v>8.0619999999999994</v>
      </c>
      <c r="M126" s="48">
        <v>71.272000000000006</v>
      </c>
      <c r="N126" s="39">
        <v>0.81899999999999995</v>
      </c>
      <c r="O126" s="39">
        <v>748.63800000000003</v>
      </c>
      <c r="P126" s="39">
        <v>0</v>
      </c>
    </row>
    <row r="127" spans="1:16" x14ac:dyDescent="0.3">
      <c r="A127" s="27">
        <v>43654</v>
      </c>
      <c r="B127" s="28">
        <v>0.39583333333333331</v>
      </c>
      <c r="C127" s="32">
        <f t="shared" si="6"/>
        <v>43654.395833333336</v>
      </c>
      <c r="D127" s="38">
        <f t="shared" si="5"/>
        <v>525465</v>
      </c>
      <c r="E127" s="38">
        <f t="shared" si="5"/>
        <v>6300495</v>
      </c>
      <c r="F127" s="38">
        <f t="shared" si="5"/>
        <v>2536</v>
      </c>
      <c r="G127" s="39">
        <v>178.3</v>
      </c>
      <c r="H127" s="39">
        <v>20.3</v>
      </c>
      <c r="I127" s="44">
        <v>0.11385305664610207</v>
      </c>
      <c r="J127" s="39">
        <v>328.75041474067268</v>
      </c>
      <c r="K127" s="39">
        <v>374.21941474067268</v>
      </c>
      <c r="L127" s="39">
        <v>7.81</v>
      </c>
      <c r="M127" s="48">
        <v>73.216999999999999</v>
      </c>
      <c r="N127" s="39">
        <v>1.0449999999999999</v>
      </c>
      <c r="O127" s="39">
        <v>748.46</v>
      </c>
      <c r="P127" s="39">
        <v>0</v>
      </c>
    </row>
    <row r="128" spans="1:16" x14ac:dyDescent="0.3">
      <c r="A128" s="27">
        <v>43654</v>
      </c>
      <c r="B128" s="28">
        <v>0.41666666666666669</v>
      </c>
      <c r="C128" s="32">
        <f t="shared" si="6"/>
        <v>43654.416666666664</v>
      </c>
      <c r="D128" s="38">
        <f t="shared" si="5"/>
        <v>525465</v>
      </c>
      <c r="E128" s="38">
        <f t="shared" si="5"/>
        <v>6300495</v>
      </c>
      <c r="F128" s="38">
        <f t="shared" si="5"/>
        <v>2536</v>
      </c>
      <c r="G128" s="39">
        <v>188.5</v>
      </c>
      <c r="H128" s="39">
        <v>22.5</v>
      </c>
      <c r="I128" s="44">
        <v>0.11936339522546419</v>
      </c>
      <c r="J128" s="39">
        <v>322.90473683684235</v>
      </c>
      <c r="K128" s="39">
        <v>375.63573683684234</v>
      </c>
      <c r="L128" s="39">
        <v>7.1189999999999998</v>
      </c>
      <c r="M128" s="48">
        <v>86.516999999999996</v>
      </c>
      <c r="N128" s="39">
        <v>1.264</v>
      </c>
      <c r="O128" s="39">
        <v>748.44299999999998</v>
      </c>
      <c r="P128" s="39">
        <v>0</v>
      </c>
    </row>
    <row r="129" spans="1:16" x14ac:dyDescent="0.3">
      <c r="A129" s="27">
        <v>43654</v>
      </c>
      <c r="B129" s="28">
        <v>0.4375</v>
      </c>
      <c r="C129" s="32">
        <f t="shared" si="6"/>
        <v>43654.4375</v>
      </c>
      <c r="D129" s="38">
        <f t="shared" si="5"/>
        <v>525465</v>
      </c>
      <c r="E129" s="38">
        <f t="shared" si="5"/>
        <v>6300495</v>
      </c>
      <c r="F129" s="38">
        <f t="shared" si="5"/>
        <v>2536</v>
      </c>
      <c r="G129" s="39">
        <v>363.3</v>
      </c>
      <c r="H129" s="39">
        <v>42.8</v>
      </c>
      <c r="I129" s="44">
        <v>0.11780897330030277</v>
      </c>
      <c r="J129" s="39">
        <v>333.73328062625785</v>
      </c>
      <c r="K129" s="39">
        <v>381.70128062625787</v>
      </c>
      <c r="L129" s="39">
        <v>7.9989999999999997</v>
      </c>
      <c r="M129" s="48">
        <v>84.082999999999998</v>
      </c>
      <c r="N129" s="39">
        <v>1.214</v>
      </c>
      <c r="O129" s="39">
        <v>748.38800000000003</v>
      </c>
      <c r="P129" s="39">
        <v>0</v>
      </c>
    </row>
    <row r="130" spans="1:16" x14ac:dyDescent="0.3">
      <c r="A130" s="27">
        <v>43654</v>
      </c>
      <c r="B130" s="28">
        <v>0.45833333333333331</v>
      </c>
      <c r="C130" s="32">
        <f t="shared" si="6"/>
        <v>43654.458333333336</v>
      </c>
      <c r="D130" s="38">
        <f t="shared" si="5"/>
        <v>525465</v>
      </c>
      <c r="E130" s="38">
        <f t="shared" si="5"/>
        <v>6300495</v>
      </c>
      <c r="F130" s="38">
        <f t="shared" si="5"/>
        <v>2536</v>
      </c>
      <c r="G130" s="39">
        <v>693.2</v>
      </c>
      <c r="H130" s="39">
        <v>80.900000000000006</v>
      </c>
      <c r="I130" s="44">
        <v>0.11670513560300058</v>
      </c>
      <c r="J130" s="39">
        <v>294.69789341287003</v>
      </c>
      <c r="K130" s="39">
        <v>384.76789341287002</v>
      </c>
      <c r="L130" s="39">
        <v>9.1300000000000008</v>
      </c>
      <c r="M130" s="48">
        <v>75.766999999999996</v>
      </c>
      <c r="N130" s="39">
        <v>1.111</v>
      </c>
      <c r="O130" s="39">
        <v>748.41</v>
      </c>
      <c r="P130" s="39">
        <v>0</v>
      </c>
    </row>
    <row r="131" spans="1:16" x14ac:dyDescent="0.3">
      <c r="A131" s="27">
        <v>43654</v>
      </c>
      <c r="B131" s="28">
        <v>0.47916666666666669</v>
      </c>
      <c r="C131" s="32">
        <f t="shared" si="6"/>
        <v>43654.479166666664</v>
      </c>
      <c r="D131" s="38">
        <f t="shared" si="5"/>
        <v>525465</v>
      </c>
      <c r="E131" s="38">
        <f t="shared" si="5"/>
        <v>6300495</v>
      </c>
      <c r="F131" s="38">
        <f t="shared" si="5"/>
        <v>2536</v>
      </c>
      <c r="G131" s="39">
        <v>568</v>
      </c>
      <c r="H131" s="39">
        <v>62.7</v>
      </c>
      <c r="I131" s="44">
        <v>0.11038732394366198</v>
      </c>
      <c r="J131" s="39">
        <v>316.13412681572976</v>
      </c>
      <c r="K131" s="39">
        <v>402.04312681572975</v>
      </c>
      <c r="L131" s="39">
        <v>9.3819999999999997</v>
      </c>
      <c r="M131" s="48">
        <v>73.388999999999996</v>
      </c>
      <c r="N131" s="39">
        <v>1.056</v>
      </c>
      <c r="O131" s="39">
        <v>748.34799999999996</v>
      </c>
      <c r="P131" s="39">
        <v>0</v>
      </c>
    </row>
    <row r="132" spans="1:16" x14ac:dyDescent="0.3">
      <c r="A132" s="27">
        <v>43654</v>
      </c>
      <c r="B132" s="28">
        <v>0.5</v>
      </c>
      <c r="C132" s="32">
        <f t="shared" si="6"/>
        <v>43654.5</v>
      </c>
      <c r="D132" s="38">
        <f t="shared" si="5"/>
        <v>525465</v>
      </c>
      <c r="E132" s="38">
        <f t="shared" si="5"/>
        <v>6300495</v>
      </c>
      <c r="F132" s="38">
        <f t="shared" si="5"/>
        <v>2536</v>
      </c>
      <c r="G132" s="39">
        <v>26.4</v>
      </c>
      <c r="H132" s="39">
        <v>4.5999999999999996</v>
      </c>
      <c r="I132" s="44">
        <v>0.17424242424242423</v>
      </c>
      <c r="J132" s="39">
        <v>337.86414321700323</v>
      </c>
      <c r="K132" s="39">
        <v>381.50414321700322</v>
      </c>
      <c r="L132" s="39">
        <v>8.1869999999999994</v>
      </c>
      <c r="M132" s="48">
        <v>86.581000000000003</v>
      </c>
      <c r="N132" s="39">
        <v>1.0529999999999999</v>
      </c>
      <c r="O132" s="39">
        <v>748.53499999999997</v>
      </c>
      <c r="P132" s="39">
        <v>0</v>
      </c>
    </row>
    <row r="133" spans="1:16" x14ac:dyDescent="0.3">
      <c r="A133" s="27">
        <v>43654</v>
      </c>
      <c r="B133" s="28">
        <v>0.52083333333333337</v>
      </c>
      <c r="C133" s="32">
        <f t="shared" si="6"/>
        <v>43654.520833333336</v>
      </c>
      <c r="D133" s="38">
        <f t="shared" si="5"/>
        <v>525465</v>
      </c>
      <c r="E133" s="38">
        <f t="shared" si="5"/>
        <v>6300495</v>
      </c>
      <c r="F133" s="38">
        <f t="shared" si="5"/>
        <v>2536</v>
      </c>
      <c r="G133" s="39">
        <v>26.1</v>
      </c>
      <c r="H133" s="39">
        <v>6.2</v>
      </c>
      <c r="I133" s="44">
        <v>0.23754789272030652</v>
      </c>
      <c r="J133" s="39">
        <v>338.21917826773188</v>
      </c>
      <c r="K133" s="39">
        <v>372.31917826773184</v>
      </c>
      <c r="L133" s="39">
        <v>7.7469999999999999</v>
      </c>
      <c r="M133" s="48">
        <v>82.638000000000005</v>
      </c>
      <c r="N133" s="39">
        <v>0.16500000000000001</v>
      </c>
      <c r="O133" s="39">
        <v>748.14300000000003</v>
      </c>
      <c r="P133" s="39">
        <v>0</v>
      </c>
    </row>
    <row r="134" spans="1:16" x14ac:dyDescent="0.3">
      <c r="A134" s="27">
        <v>43654</v>
      </c>
      <c r="B134" s="28">
        <v>0.54166666666666663</v>
      </c>
      <c r="C134" s="32">
        <f t="shared" si="6"/>
        <v>43654.541666666664</v>
      </c>
      <c r="D134" s="38">
        <f t="shared" ref="D134:F197" si="7">D133</f>
        <v>525465</v>
      </c>
      <c r="E134" s="38">
        <f t="shared" si="7"/>
        <v>6300495</v>
      </c>
      <c r="F134" s="38">
        <f t="shared" si="7"/>
        <v>2536</v>
      </c>
      <c r="G134" s="39">
        <v>28.5</v>
      </c>
      <c r="H134" s="39">
        <v>6</v>
      </c>
      <c r="I134" s="44">
        <v>0.21052631578947367</v>
      </c>
      <c r="J134" s="39">
        <v>336.74887715124447</v>
      </c>
      <c r="K134" s="39">
        <v>368.71587715124451</v>
      </c>
      <c r="L134" s="39">
        <v>7.9989999999999997</v>
      </c>
      <c r="M134" s="48">
        <v>82.37</v>
      </c>
      <c r="N134" s="39">
        <v>0.20300000000000001</v>
      </c>
      <c r="O134" s="39">
        <v>748.30200000000002</v>
      </c>
      <c r="P134" s="39">
        <v>0</v>
      </c>
    </row>
    <row r="135" spans="1:16" x14ac:dyDescent="0.3">
      <c r="A135" s="27">
        <v>43654</v>
      </c>
      <c r="B135" s="28">
        <v>0.5625</v>
      </c>
      <c r="C135" s="32">
        <f t="shared" si="6"/>
        <v>43654.5625</v>
      </c>
      <c r="D135" s="38">
        <f t="shared" si="7"/>
        <v>525465</v>
      </c>
      <c r="E135" s="38">
        <f t="shared" si="7"/>
        <v>6300495</v>
      </c>
      <c r="F135" s="38">
        <f t="shared" si="7"/>
        <v>2536</v>
      </c>
      <c r="G135" s="39">
        <v>30.4</v>
      </c>
      <c r="H135" s="39">
        <v>4.7</v>
      </c>
      <c r="I135" s="44">
        <v>0.15460526315789475</v>
      </c>
      <c r="J135" s="39">
        <v>343.86967555329909</v>
      </c>
      <c r="K135" s="39">
        <v>363.76667555329908</v>
      </c>
      <c r="L135" s="39">
        <v>7.8730000000000002</v>
      </c>
      <c r="M135" s="48">
        <v>92.16</v>
      </c>
      <c r="N135" s="39">
        <v>1.7000000000000001E-2</v>
      </c>
      <c r="O135" s="39">
        <v>748.36</v>
      </c>
      <c r="P135" s="39">
        <v>0</v>
      </c>
    </row>
    <row r="136" spans="1:16" x14ac:dyDescent="0.3">
      <c r="A136" s="27">
        <v>43654</v>
      </c>
      <c r="B136" s="28">
        <v>0.58333333333333337</v>
      </c>
      <c r="C136" s="32">
        <f t="shared" si="6"/>
        <v>43654.583333333336</v>
      </c>
      <c r="D136" s="38">
        <f t="shared" si="7"/>
        <v>525465</v>
      </c>
      <c r="E136" s="38">
        <f t="shared" si="7"/>
        <v>6300495</v>
      </c>
      <c r="F136" s="38">
        <f t="shared" si="7"/>
        <v>2536</v>
      </c>
      <c r="G136" s="39">
        <v>31.1</v>
      </c>
      <c r="H136" s="39">
        <v>3.5</v>
      </c>
      <c r="I136" s="44">
        <v>0.11254019292604502</v>
      </c>
      <c r="J136" s="39">
        <v>342.30221468945729</v>
      </c>
      <c r="K136" s="39">
        <v>357.8762146894573</v>
      </c>
      <c r="L136" s="39">
        <v>6.5529999999999999</v>
      </c>
      <c r="M136" s="48">
        <v>98.12</v>
      </c>
      <c r="N136" s="39">
        <v>0.47299999999999998</v>
      </c>
      <c r="O136" s="39">
        <v>748.37</v>
      </c>
      <c r="P136" s="39">
        <v>0.4</v>
      </c>
    </row>
    <row r="137" spans="1:16" x14ac:dyDescent="0.3">
      <c r="A137" s="27">
        <v>43654</v>
      </c>
      <c r="B137" s="28">
        <v>0.60416666666666663</v>
      </c>
      <c r="C137" s="32">
        <f t="shared" si="6"/>
        <v>43654.604166666664</v>
      </c>
      <c r="D137" s="38">
        <f t="shared" si="7"/>
        <v>525465</v>
      </c>
      <c r="E137" s="38">
        <f t="shared" si="7"/>
        <v>6300495</v>
      </c>
      <c r="F137" s="38">
        <f t="shared" si="7"/>
        <v>2536</v>
      </c>
      <c r="G137" s="39">
        <v>40.1</v>
      </c>
      <c r="H137" s="39">
        <v>5.4</v>
      </c>
      <c r="I137" s="44">
        <v>0.13466334164588528</v>
      </c>
      <c r="J137" s="39">
        <v>345.18570545322888</v>
      </c>
      <c r="K137" s="39">
        <v>357.17570545322889</v>
      </c>
      <c r="L137" s="39">
        <v>6.6790000000000003</v>
      </c>
      <c r="M137" s="48">
        <v>94.262</v>
      </c>
      <c r="N137" s="39">
        <v>0.16300000000000001</v>
      </c>
      <c r="O137" s="39">
        <v>748.34</v>
      </c>
      <c r="P137" s="39">
        <v>0.6</v>
      </c>
    </row>
    <row r="138" spans="1:16" x14ac:dyDescent="0.3">
      <c r="A138" s="27">
        <v>43654</v>
      </c>
      <c r="B138" s="28">
        <v>0.625</v>
      </c>
      <c r="C138" s="32">
        <f t="shared" si="6"/>
        <v>43654.625</v>
      </c>
      <c r="D138" s="38">
        <f t="shared" si="7"/>
        <v>525465</v>
      </c>
      <c r="E138" s="38">
        <f t="shared" si="7"/>
        <v>6300495</v>
      </c>
      <c r="F138" s="38">
        <f t="shared" si="7"/>
        <v>2536</v>
      </c>
      <c r="G138" s="39">
        <v>58.3</v>
      </c>
      <c r="H138" s="39">
        <v>6.6</v>
      </c>
      <c r="I138" s="44">
        <v>0.11320754716981132</v>
      </c>
      <c r="J138" s="39">
        <v>348.07126737739799</v>
      </c>
      <c r="K138" s="39">
        <v>357.82626737739798</v>
      </c>
      <c r="L138" s="39">
        <v>7.3070000000000004</v>
      </c>
      <c r="M138" s="48">
        <v>88.784999999999997</v>
      </c>
      <c r="N138" s="39">
        <v>8.9999999999999993E-3</v>
      </c>
      <c r="O138" s="39">
        <v>748.25</v>
      </c>
      <c r="P138" s="39">
        <v>0</v>
      </c>
    </row>
    <row r="139" spans="1:16" x14ac:dyDescent="0.3">
      <c r="A139" s="27">
        <v>43654</v>
      </c>
      <c r="B139" s="28">
        <v>0.64583333333333337</v>
      </c>
      <c r="C139" s="32">
        <f t="shared" si="6"/>
        <v>43654.645833333336</v>
      </c>
      <c r="D139" s="38">
        <f t="shared" si="7"/>
        <v>525465</v>
      </c>
      <c r="E139" s="38">
        <f t="shared" si="7"/>
        <v>6300495</v>
      </c>
      <c r="F139" s="38">
        <f t="shared" si="7"/>
        <v>2536</v>
      </c>
      <c r="G139" s="39">
        <v>282.7</v>
      </c>
      <c r="H139" s="39">
        <v>25.1</v>
      </c>
      <c r="I139" s="44">
        <v>8.8786699681641323E-2</v>
      </c>
      <c r="J139" s="39">
        <v>354.32579903278389</v>
      </c>
      <c r="K139" s="39">
        <v>360.91279903278388</v>
      </c>
      <c r="L139" s="39">
        <v>8.25</v>
      </c>
      <c r="M139" s="48">
        <v>78.477999999999994</v>
      </c>
      <c r="N139" s="39">
        <v>1.6E-2</v>
      </c>
      <c r="O139" s="39">
        <v>747.96500000000003</v>
      </c>
      <c r="P139" s="39">
        <v>0.2</v>
      </c>
    </row>
    <row r="140" spans="1:16" x14ac:dyDescent="0.3">
      <c r="A140" s="27">
        <v>43654</v>
      </c>
      <c r="B140" s="28">
        <v>0.66666666666666663</v>
      </c>
      <c r="C140" s="32">
        <f t="shared" si="6"/>
        <v>43654.666666666664</v>
      </c>
      <c r="D140" s="38">
        <f t="shared" si="7"/>
        <v>525465</v>
      </c>
      <c r="E140" s="38">
        <f t="shared" si="7"/>
        <v>6300495</v>
      </c>
      <c r="F140" s="38">
        <f t="shared" si="7"/>
        <v>2536</v>
      </c>
      <c r="G140" s="39">
        <v>293</v>
      </c>
      <c r="H140" s="39">
        <v>31.7</v>
      </c>
      <c r="I140" s="44">
        <v>0.10819112627986348</v>
      </c>
      <c r="J140" s="39">
        <v>357.40717661962833</v>
      </c>
      <c r="K140" s="39">
        <v>367.4251766196283</v>
      </c>
      <c r="L140" s="39">
        <v>8.5649999999999995</v>
      </c>
      <c r="M140" s="48">
        <v>79.971000000000004</v>
      </c>
      <c r="N140" s="39">
        <v>0.14199999999999999</v>
      </c>
      <c r="O140" s="39">
        <v>747.92</v>
      </c>
      <c r="P140" s="39">
        <v>0</v>
      </c>
    </row>
    <row r="141" spans="1:16" x14ac:dyDescent="0.3">
      <c r="A141" s="27">
        <v>43654</v>
      </c>
      <c r="B141" s="28">
        <v>0.6875</v>
      </c>
      <c r="C141" s="32">
        <f t="shared" si="6"/>
        <v>43654.6875</v>
      </c>
      <c r="D141" s="38">
        <f t="shared" si="7"/>
        <v>525465</v>
      </c>
      <c r="E141" s="38">
        <f t="shared" si="7"/>
        <v>6300495</v>
      </c>
      <c r="F141" s="38">
        <f t="shared" si="7"/>
        <v>2536</v>
      </c>
      <c r="G141" s="39">
        <v>183.8</v>
      </c>
      <c r="H141" s="39">
        <v>22.2</v>
      </c>
      <c r="I141" s="44">
        <v>0.1207834602829162</v>
      </c>
      <c r="J141" s="39">
        <v>353.25819166045335</v>
      </c>
      <c r="K141" s="39">
        <v>368.95319166045334</v>
      </c>
      <c r="L141" s="39">
        <v>8.1869999999999994</v>
      </c>
      <c r="M141" s="48">
        <v>89.415000000000006</v>
      </c>
      <c r="N141" s="39">
        <v>0.36499999999999999</v>
      </c>
      <c r="O141" s="39">
        <v>748.26300000000003</v>
      </c>
      <c r="P141" s="39">
        <v>0</v>
      </c>
    </row>
    <row r="142" spans="1:16" x14ac:dyDescent="0.3">
      <c r="A142" s="27">
        <v>43654</v>
      </c>
      <c r="B142" s="28">
        <v>0.70833333333333337</v>
      </c>
      <c r="C142" s="32">
        <f t="shared" si="6"/>
        <v>43654.708333333336</v>
      </c>
      <c r="D142" s="38">
        <f t="shared" si="7"/>
        <v>525465</v>
      </c>
      <c r="E142" s="38">
        <f t="shared" si="7"/>
        <v>6300495</v>
      </c>
      <c r="F142" s="38">
        <f t="shared" si="7"/>
        <v>2536</v>
      </c>
      <c r="G142" s="39">
        <v>217.6</v>
      </c>
      <c r="H142" s="39">
        <v>25.4</v>
      </c>
      <c r="I142" s="44">
        <v>0.11672794117647059</v>
      </c>
      <c r="J142" s="39">
        <v>351.74235012289131</v>
      </c>
      <c r="K142" s="39">
        <v>367.13035012289134</v>
      </c>
      <c r="L142" s="39">
        <v>7.7469999999999999</v>
      </c>
      <c r="M142" s="48">
        <v>93.849000000000004</v>
      </c>
      <c r="N142" s="39">
        <v>0.63400000000000001</v>
      </c>
      <c r="O142" s="39">
        <v>748.24699999999996</v>
      </c>
      <c r="P142" s="39">
        <v>0</v>
      </c>
    </row>
    <row r="143" spans="1:16" x14ac:dyDescent="0.3">
      <c r="A143" s="27">
        <v>43654</v>
      </c>
      <c r="B143" s="28">
        <v>0.72916666666666663</v>
      </c>
      <c r="C143" s="32">
        <f t="shared" si="6"/>
        <v>43654.729166666664</v>
      </c>
      <c r="D143" s="38">
        <f t="shared" si="7"/>
        <v>525465</v>
      </c>
      <c r="E143" s="38">
        <f t="shared" si="7"/>
        <v>6300495</v>
      </c>
      <c r="F143" s="38">
        <f t="shared" si="7"/>
        <v>2536</v>
      </c>
      <c r="G143" s="39">
        <v>186.9</v>
      </c>
      <c r="H143" s="39">
        <v>22.1</v>
      </c>
      <c r="I143" s="44">
        <v>0.11824505082932049</v>
      </c>
      <c r="J143" s="39">
        <v>352.81675819789183</v>
      </c>
      <c r="K143" s="39">
        <v>367.63975819789187</v>
      </c>
      <c r="L143" s="39">
        <v>7.5590000000000002</v>
      </c>
      <c r="M143" s="48">
        <v>93.968000000000004</v>
      </c>
      <c r="N143" s="39">
        <v>1.077</v>
      </c>
      <c r="O143" s="39">
        <v>748.09</v>
      </c>
      <c r="P143" s="39">
        <v>0</v>
      </c>
    </row>
    <row r="144" spans="1:16" x14ac:dyDescent="0.3">
      <c r="A144" s="27">
        <v>43654</v>
      </c>
      <c r="B144" s="28">
        <v>0.75</v>
      </c>
      <c r="C144" s="32">
        <f t="shared" si="6"/>
        <v>43654.75</v>
      </c>
      <c r="D144" s="38">
        <f t="shared" si="7"/>
        <v>525465</v>
      </c>
      <c r="E144" s="38">
        <f t="shared" si="7"/>
        <v>6300495</v>
      </c>
      <c r="F144" s="38">
        <f t="shared" si="7"/>
        <v>2536</v>
      </c>
      <c r="G144" s="39">
        <v>108.6</v>
      </c>
      <c r="H144" s="39">
        <v>13.3</v>
      </c>
      <c r="I144" s="44">
        <v>0.12246777163904236</v>
      </c>
      <c r="J144" s="39">
        <v>354.2624621939874</v>
      </c>
      <c r="K144" s="39">
        <v>368.45346219398743</v>
      </c>
      <c r="L144" s="39">
        <v>7.9359999999999999</v>
      </c>
      <c r="M144" s="48">
        <v>92.617999999999995</v>
      </c>
      <c r="N144" s="39">
        <v>1.5509999999999999</v>
      </c>
      <c r="O144" s="39">
        <v>748.24699999999996</v>
      </c>
      <c r="P144" s="39">
        <v>0</v>
      </c>
    </row>
    <row r="145" spans="1:16" x14ac:dyDescent="0.3">
      <c r="A145" s="27">
        <v>43654</v>
      </c>
      <c r="B145" s="28">
        <v>0.77083333333333337</v>
      </c>
      <c r="C145" s="32">
        <f t="shared" si="6"/>
        <v>43654.770833333336</v>
      </c>
      <c r="D145" s="38">
        <f t="shared" si="7"/>
        <v>525465</v>
      </c>
      <c r="E145" s="38">
        <f t="shared" si="7"/>
        <v>6300495</v>
      </c>
      <c r="F145" s="38">
        <f t="shared" si="7"/>
        <v>2536</v>
      </c>
      <c r="G145" s="39">
        <v>24.1</v>
      </c>
      <c r="H145" s="39">
        <v>3.6</v>
      </c>
      <c r="I145" s="44">
        <v>0.14937759336099585</v>
      </c>
      <c r="J145" s="39">
        <v>350.82195810989384</v>
      </c>
      <c r="K145" s="39">
        <v>363.17095810989389</v>
      </c>
      <c r="L145" s="39">
        <v>7.4329999999999998</v>
      </c>
      <c r="M145" s="48">
        <v>97.210999999999999</v>
      </c>
      <c r="N145" s="39">
        <v>1.1140000000000001</v>
      </c>
      <c r="O145" s="39">
        <v>748.23</v>
      </c>
      <c r="P145" s="39">
        <v>0</v>
      </c>
    </row>
    <row r="146" spans="1:16" x14ac:dyDescent="0.3">
      <c r="A146" s="27">
        <v>43654</v>
      </c>
      <c r="B146" s="28">
        <v>0.79166666666666663</v>
      </c>
      <c r="C146" s="32">
        <f t="shared" si="6"/>
        <v>43654.791666666664</v>
      </c>
      <c r="D146" s="38">
        <f t="shared" si="7"/>
        <v>525465</v>
      </c>
      <c r="E146" s="38">
        <f t="shared" si="7"/>
        <v>6300495</v>
      </c>
      <c r="F146" s="38">
        <f t="shared" si="7"/>
        <v>2536</v>
      </c>
      <c r="G146" s="39">
        <v>12.2</v>
      </c>
      <c r="H146" s="39">
        <v>2.2999999999999998</v>
      </c>
      <c r="I146" s="44">
        <v>0.18852459016393441</v>
      </c>
      <c r="J146" s="39">
        <v>349.61682957790225</v>
      </c>
      <c r="K146" s="39">
        <v>359.70882957790224</v>
      </c>
      <c r="L146" s="39">
        <v>7.056</v>
      </c>
      <c r="M146" s="48">
        <v>96.046000000000006</v>
      </c>
      <c r="N146" s="39">
        <v>1.0349999999999999</v>
      </c>
      <c r="O146" s="39">
        <v>748.26700000000005</v>
      </c>
      <c r="P146" s="39">
        <v>0</v>
      </c>
    </row>
    <row r="147" spans="1:16" x14ac:dyDescent="0.3">
      <c r="A147" s="27">
        <v>43654</v>
      </c>
      <c r="B147" s="28">
        <v>0.8125</v>
      </c>
      <c r="C147" s="32">
        <f t="shared" si="6"/>
        <v>43654.8125</v>
      </c>
      <c r="D147" s="38">
        <f t="shared" si="7"/>
        <v>525465</v>
      </c>
      <c r="E147" s="38">
        <f t="shared" si="7"/>
        <v>6300495</v>
      </c>
      <c r="F147" s="38">
        <f t="shared" si="7"/>
        <v>2536</v>
      </c>
      <c r="G147" s="39">
        <v>7.2</v>
      </c>
      <c r="H147" s="39">
        <v>1.7</v>
      </c>
      <c r="I147" s="44">
        <v>0.2361111111111111</v>
      </c>
      <c r="J147" s="39">
        <v>348.76483730187817</v>
      </c>
      <c r="K147" s="39">
        <v>356.68283730187818</v>
      </c>
      <c r="L147" s="39">
        <v>6.9930000000000003</v>
      </c>
      <c r="M147" s="48">
        <v>98.521000000000001</v>
      </c>
      <c r="N147" s="39">
        <v>0.77400000000000002</v>
      </c>
      <c r="O147" s="39">
        <v>748.25800000000004</v>
      </c>
      <c r="P147" s="39">
        <v>0</v>
      </c>
    </row>
    <row r="148" spans="1:16" x14ac:dyDescent="0.3">
      <c r="A148" s="27">
        <v>43654</v>
      </c>
      <c r="B148" s="28">
        <v>0.83333333333333337</v>
      </c>
      <c r="C148" s="32">
        <f t="shared" si="6"/>
        <v>43654.833333333336</v>
      </c>
      <c r="D148" s="38">
        <f t="shared" si="7"/>
        <v>525465</v>
      </c>
      <c r="E148" s="38">
        <f t="shared" si="7"/>
        <v>6300495</v>
      </c>
      <c r="F148" s="38">
        <f t="shared" si="7"/>
        <v>2536</v>
      </c>
      <c r="G148" s="39">
        <v>3.2</v>
      </c>
      <c r="H148" s="39">
        <v>1.3</v>
      </c>
      <c r="I148" s="44">
        <v>0.40625</v>
      </c>
      <c r="J148" s="39">
        <v>348.24325564051463</v>
      </c>
      <c r="K148" s="39">
        <v>354.60425564051462</v>
      </c>
      <c r="L148" s="39">
        <v>6.867</v>
      </c>
      <c r="M148" s="48">
        <v>100</v>
      </c>
      <c r="N148" s="39">
        <v>0.66600000000000004</v>
      </c>
      <c r="O148" s="39">
        <v>748.32</v>
      </c>
      <c r="P148" s="39">
        <v>0</v>
      </c>
    </row>
    <row r="149" spans="1:16" x14ac:dyDescent="0.3">
      <c r="A149" s="27">
        <v>43654</v>
      </c>
      <c r="B149" s="28">
        <v>0.85416666666666663</v>
      </c>
      <c r="C149" s="32">
        <f t="shared" si="6"/>
        <v>43654.854166666664</v>
      </c>
      <c r="D149" s="38">
        <f t="shared" si="7"/>
        <v>525465</v>
      </c>
      <c r="E149" s="38">
        <f t="shared" si="7"/>
        <v>6300495</v>
      </c>
      <c r="F149" s="38">
        <f t="shared" si="7"/>
        <v>2536</v>
      </c>
      <c r="G149" s="39">
        <v>1.2</v>
      </c>
      <c r="H149" s="39">
        <v>1.4</v>
      </c>
      <c r="I149" s="45" t="s">
        <v>19</v>
      </c>
      <c r="J149" s="39">
        <v>348.09463120240315</v>
      </c>
      <c r="K149" s="39">
        <v>353.29763120240318</v>
      </c>
      <c r="L149" s="39">
        <v>7.056</v>
      </c>
      <c r="M149" s="48">
        <v>100</v>
      </c>
      <c r="N149" s="39">
        <v>0.68100000000000005</v>
      </c>
      <c r="O149" s="39">
        <v>748.24</v>
      </c>
      <c r="P149" s="39">
        <v>0</v>
      </c>
    </row>
    <row r="150" spans="1:16" x14ac:dyDescent="0.3">
      <c r="A150" s="27">
        <v>43654</v>
      </c>
      <c r="B150" s="28">
        <v>0.875</v>
      </c>
      <c r="C150" s="32">
        <f t="shared" si="6"/>
        <v>43654.875</v>
      </c>
      <c r="D150" s="38">
        <f t="shared" si="7"/>
        <v>525465</v>
      </c>
      <c r="E150" s="38">
        <f t="shared" si="7"/>
        <v>6300495</v>
      </c>
      <c r="F150" s="38">
        <f t="shared" si="7"/>
        <v>2536</v>
      </c>
      <c r="G150" s="40">
        <v>0</v>
      </c>
      <c r="H150" s="40">
        <v>0</v>
      </c>
      <c r="I150" s="45" t="s">
        <v>19</v>
      </c>
      <c r="J150" s="39">
        <v>339.67715188068064</v>
      </c>
      <c r="K150" s="39">
        <v>348.49815188068067</v>
      </c>
      <c r="L150" s="39">
        <v>6.05</v>
      </c>
      <c r="M150" s="48">
        <v>96.156000000000006</v>
      </c>
      <c r="N150" s="39">
        <v>2.0720000000000001</v>
      </c>
      <c r="O150" s="39">
        <v>748.59</v>
      </c>
      <c r="P150" s="39">
        <v>0</v>
      </c>
    </row>
    <row r="151" spans="1:16" x14ac:dyDescent="0.3">
      <c r="A151" s="27">
        <v>43654</v>
      </c>
      <c r="B151" s="28">
        <v>0.89583333333333337</v>
      </c>
      <c r="C151" s="32">
        <f t="shared" si="6"/>
        <v>43654.895833333336</v>
      </c>
      <c r="D151" s="38">
        <f t="shared" si="7"/>
        <v>525465</v>
      </c>
      <c r="E151" s="38">
        <f t="shared" si="7"/>
        <v>6300495</v>
      </c>
      <c r="F151" s="38">
        <f t="shared" si="7"/>
        <v>2536</v>
      </c>
      <c r="G151" s="40">
        <v>0</v>
      </c>
      <c r="H151" s="40">
        <v>0</v>
      </c>
      <c r="I151" s="45" t="s">
        <v>19</v>
      </c>
      <c r="J151" s="39">
        <v>338.44935734789351</v>
      </c>
      <c r="K151" s="39">
        <v>345.75435734789352</v>
      </c>
      <c r="L151" s="39">
        <v>5.9870000000000001</v>
      </c>
      <c r="M151" s="48">
        <v>93.661000000000001</v>
      </c>
      <c r="N151" s="39">
        <v>1.8220000000000001</v>
      </c>
      <c r="O151" s="39">
        <v>748.23</v>
      </c>
      <c r="P151" s="39">
        <v>0.2</v>
      </c>
    </row>
    <row r="152" spans="1:16" x14ac:dyDescent="0.3">
      <c r="A152" s="27">
        <v>43654</v>
      </c>
      <c r="B152" s="28">
        <v>0.91666666666666663</v>
      </c>
      <c r="C152" s="32">
        <f t="shared" si="6"/>
        <v>43654.916666666664</v>
      </c>
      <c r="D152" s="38">
        <f t="shared" si="7"/>
        <v>525465</v>
      </c>
      <c r="E152" s="38">
        <f t="shared" si="7"/>
        <v>6300495</v>
      </c>
      <c r="F152" s="38">
        <f t="shared" si="7"/>
        <v>2536</v>
      </c>
      <c r="G152" s="40">
        <v>0</v>
      </c>
      <c r="H152" s="40">
        <v>0</v>
      </c>
      <c r="I152" s="45" t="s">
        <v>19</v>
      </c>
      <c r="J152" s="39">
        <v>338.33415246953922</v>
      </c>
      <c r="K152" s="39">
        <v>343.49415246953919</v>
      </c>
      <c r="L152" s="39">
        <v>5.7350000000000003</v>
      </c>
      <c r="M152" s="48">
        <v>98.405000000000001</v>
      </c>
      <c r="N152" s="39">
        <v>1.8480000000000001</v>
      </c>
      <c r="O152" s="39">
        <v>747.96</v>
      </c>
      <c r="P152" s="39">
        <v>0</v>
      </c>
    </row>
    <row r="153" spans="1:16" x14ac:dyDescent="0.3">
      <c r="A153" s="27">
        <v>43654</v>
      </c>
      <c r="B153" s="28">
        <v>0.9375</v>
      </c>
      <c r="C153" s="32">
        <f t="shared" si="6"/>
        <v>43654.9375</v>
      </c>
      <c r="D153" s="38">
        <f t="shared" si="7"/>
        <v>525465</v>
      </c>
      <c r="E153" s="38">
        <f t="shared" si="7"/>
        <v>6300495</v>
      </c>
      <c r="F153" s="38">
        <f t="shared" si="7"/>
        <v>2536</v>
      </c>
      <c r="G153" s="40">
        <v>0</v>
      </c>
      <c r="H153" s="40">
        <v>0</v>
      </c>
      <c r="I153" s="45" t="s">
        <v>19</v>
      </c>
      <c r="J153" s="39">
        <v>340.45467575595876</v>
      </c>
      <c r="K153" s="39">
        <v>343.76767575595875</v>
      </c>
      <c r="L153" s="39">
        <v>6.1130000000000004</v>
      </c>
      <c r="M153" s="48">
        <v>97.41</v>
      </c>
      <c r="N153" s="39">
        <v>1.708</v>
      </c>
      <c r="O153" s="39">
        <v>747.97</v>
      </c>
      <c r="P153" s="39">
        <v>0</v>
      </c>
    </row>
    <row r="154" spans="1:16" x14ac:dyDescent="0.3">
      <c r="A154" s="27">
        <v>43654</v>
      </c>
      <c r="B154" s="28">
        <v>0.95833333333333337</v>
      </c>
      <c r="C154" s="32">
        <f t="shared" si="6"/>
        <v>43654.958333333336</v>
      </c>
      <c r="D154" s="38">
        <f t="shared" si="7"/>
        <v>525465</v>
      </c>
      <c r="E154" s="38">
        <f t="shared" si="7"/>
        <v>6300495</v>
      </c>
      <c r="F154" s="38">
        <f t="shared" si="7"/>
        <v>2536</v>
      </c>
      <c r="G154" s="40">
        <v>0</v>
      </c>
      <c r="H154" s="40">
        <v>0</v>
      </c>
      <c r="I154" s="45" t="s">
        <v>19</v>
      </c>
      <c r="J154" s="39">
        <v>338.72952414709772</v>
      </c>
      <c r="K154" s="39">
        <v>342.63852414709771</v>
      </c>
      <c r="L154" s="39">
        <v>6.1749999999999998</v>
      </c>
      <c r="M154" s="48">
        <v>95.405000000000001</v>
      </c>
      <c r="N154" s="39">
        <v>1.0900000000000001</v>
      </c>
      <c r="O154" s="39">
        <v>747.61</v>
      </c>
      <c r="P154" s="39">
        <v>0</v>
      </c>
    </row>
    <row r="155" spans="1:16" x14ac:dyDescent="0.3">
      <c r="A155" s="27">
        <v>43654</v>
      </c>
      <c r="B155" s="28">
        <v>0.97916666666666663</v>
      </c>
      <c r="C155" s="32">
        <f t="shared" si="6"/>
        <v>43654.979166666664</v>
      </c>
      <c r="D155" s="38">
        <f t="shared" si="7"/>
        <v>525465</v>
      </c>
      <c r="E155" s="38">
        <f t="shared" si="7"/>
        <v>6300495</v>
      </c>
      <c r="F155" s="38">
        <f t="shared" si="7"/>
        <v>2536</v>
      </c>
      <c r="G155" s="40">
        <v>0</v>
      </c>
      <c r="H155" s="40">
        <v>0</v>
      </c>
      <c r="I155" s="45" t="s">
        <v>19</v>
      </c>
      <c r="J155" s="39">
        <v>337.44571740430018</v>
      </c>
      <c r="K155" s="39">
        <v>341.49971740430021</v>
      </c>
      <c r="L155" s="39">
        <v>5.8609999999999998</v>
      </c>
      <c r="M155" s="48">
        <v>96.722999999999999</v>
      </c>
      <c r="N155" s="39">
        <v>1.113</v>
      </c>
      <c r="O155" s="39">
        <v>747.42499999999995</v>
      </c>
      <c r="P155" s="39">
        <v>0</v>
      </c>
    </row>
    <row r="156" spans="1:16" x14ac:dyDescent="0.3">
      <c r="A156" s="27">
        <v>43655</v>
      </c>
      <c r="B156" s="28">
        <v>0</v>
      </c>
      <c r="C156" s="32">
        <f t="shared" si="6"/>
        <v>43655</v>
      </c>
      <c r="D156" s="38">
        <f t="shared" si="7"/>
        <v>525465</v>
      </c>
      <c r="E156" s="38">
        <f t="shared" si="7"/>
        <v>6300495</v>
      </c>
      <c r="F156" s="38">
        <f t="shared" si="7"/>
        <v>2536</v>
      </c>
      <c r="G156" s="40">
        <v>0</v>
      </c>
      <c r="H156" s="40">
        <v>0</v>
      </c>
      <c r="I156" s="45" t="s">
        <v>19</v>
      </c>
      <c r="J156" s="39">
        <v>336.98016082097894</v>
      </c>
      <c r="K156" s="39">
        <v>340.60416082097896</v>
      </c>
      <c r="L156" s="39">
        <v>5.798</v>
      </c>
      <c r="M156" s="48">
        <v>98.108000000000004</v>
      </c>
      <c r="N156" s="39">
        <v>0.90700000000000003</v>
      </c>
      <c r="O156" s="39">
        <v>747.24699999999996</v>
      </c>
      <c r="P156" s="39">
        <v>0</v>
      </c>
    </row>
    <row r="157" spans="1:16" x14ac:dyDescent="0.3">
      <c r="A157" s="27">
        <v>43655</v>
      </c>
      <c r="B157" s="28">
        <v>2.0833333333333332E-2</v>
      </c>
      <c r="C157" s="32">
        <f t="shared" si="6"/>
        <v>43655.020833333336</v>
      </c>
      <c r="D157" s="38">
        <f t="shared" si="7"/>
        <v>525465</v>
      </c>
      <c r="E157" s="38">
        <f t="shared" si="7"/>
        <v>6300495</v>
      </c>
      <c r="F157" s="38">
        <f t="shared" si="7"/>
        <v>2536</v>
      </c>
      <c r="G157" s="40">
        <v>0</v>
      </c>
      <c r="H157" s="40">
        <v>0</v>
      </c>
      <c r="I157" s="45" t="s">
        <v>19</v>
      </c>
      <c r="J157" s="39">
        <v>337.49069171309424</v>
      </c>
      <c r="K157" s="39">
        <v>340.56369171309427</v>
      </c>
      <c r="L157" s="39">
        <v>5.7350000000000003</v>
      </c>
      <c r="M157" s="48">
        <v>95.938000000000002</v>
      </c>
      <c r="N157" s="39">
        <v>1.7010000000000001</v>
      </c>
      <c r="O157" s="39">
        <v>747.32500000000005</v>
      </c>
      <c r="P157" s="39">
        <v>0</v>
      </c>
    </row>
    <row r="158" spans="1:16" x14ac:dyDescent="0.3">
      <c r="A158" s="27">
        <v>43655</v>
      </c>
      <c r="B158" s="28">
        <v>4.1666666666666664E-2</v>
      </c>
      <c r="C158" s="32">
        <f t="shared" si="6"/>
        <v>43655.041666666664</v>
      </c>
      <c r="D158" s="38">
        <f t="shared" si="7"/>
        <v>525465</v>
      </c>
      <c r="E158" s="38">
        <f t="shared" si="7"/>
        <v>6300495</v>
      </c>
      <c r="F158" s="38">
        <f t="shared" si="7"/>
        <v>2536</v>
      </c>
      <c r="G158" s="40">
        <v>0</v>
      </c>
      <c r="H158" s="40">
        <v>0</v>
      </c>
      <c r="I158" s="45" t="s">
        <v>19</v>
      </c>
      <c r="J158" s="39">
        <v>340.70825595544272</v>
      </c>
      <c r="K158" s="39">
        <v>341.20225595544275</v>
      </c>
      <c r="L158" s="39">
        <v>5.5469999999999997</v>
      </c>
      <c r="M158" s="48">
        <v>100</v>
      </c>
      <c r="N158" s="39">
        <v>2.044</v>
      </c>
      <c r="O158" s="39">
        <v>747.29300000000001</v>
      </c>
      <c r="P158" s="39">
        <v>0</v>
      </c>
    </row>
    <row r="159" spans="1:16" x14ac:dyDescent="0.3">
      <c r="A159" s="27">
        <v>43655</v>
      </c>
      <c r="B159" s="28">
        <v>6.25E-2</v>
      </c>
      <c r="C159" s="32">
        <f t="shared" si="6"/>
        <v>43655.0625</v>
      </c>
      <c r="D159" s="38">
        <f t="shared" si="7"/>
        <v>525465</v>
      </c>
      <c r="E159" s="38">
        <f t="shared" si="7"/>
        <v>6300495</v>
      </c>
      <c r="F159" s="38">
        <f t="shared" si="7"/>
        <v>2536</v>
      </c>
      <c r="G159" s="40">
        <v>0</v>
      </c>
      <c r="H159" s="40">
        <v>0</v>
      </c>
      <c r="I159" s="45" t="s">
        <v>19</v>
      </c>
      <c r="J159" s="39">
        <v>338.91985062348232</v>
      </c>
      <c r="K159" s="39">
        <v>341.25185062348237</v>
      </c>
      <c r="L159" s="39">
        <v>5.798</v>
      </c>
      <c r="M159" s="48">
        <v>100</v>
      </c>
      <c r="N159" s="39">
        <v>2.3029999999999999</v>
      </c>
      <c r="O159" s="39">
        <v>747.31799999999998</v>
      </c>
      <c r="P159" s="39">
        <v>0</v>
      </c>
    </row>
    <row r="160" spans="1:16" x14ac:dyDescent="0.3">
      <c r="A160" s="27">
        <v>43655</v>
      </c>
      <c r="B160" s="28">
        <v>8.3333333333333329E-2</v>
      </c>
      <c r="C160" s="32">
        <f t="shared" si="6"/>
        <v>43655.083333333336</v>
      </c>
      <c r="D160" s="38">
        <f t="shared" si="7"/>
        <v>525465</v>
      </c>
      <c r="E160" s="38">
        <f t="shared" si="7"/>
        <v>6300495</v>
      </c>
      <c r="F160" s="38">
        <f t="shared" si="7"/>
        <v>2536</v>
      </c>
      <c r="G160" s="40">
        <v>0</v>
      </c>
      <c r="H160" s="40">
        <v>0</v>
      </c>
      <c r="I160" s="45" t="s">
        <v>19</v>
      </c>
      <c r="J160" s="39">
        <v>341.05967536343076</v>
      </c>
      <c r="K160" s="39">
        <v>341.48867536343079</v>
      </c>
      <c r="L160" s="39">
        <v>5.609</v>
      </c>
      <c r="M160" s="48">
        <v>100</v>
      </c>
      <c r="N160" s="39">
        <v>1.9179999999999999</v>
      </c>
      <c r="O160" s="39">
        <v>747.07799999999997</v>
      </c>
      <c r="P160" s="39">
        <v>0</v>
      </c>
    </row>
    <row r="161" spans="1:16" x14ac:dyDescent="0.3">
      <c r="A161" s="27">
        <v>43655</v>
      </c>
      <c r="B161" s="28">
        <v>0.10416666666666667</v>
      </c>
      <c r="C161" s="32">
        <f t="shared" si="6"/>
        <v>43655.104166666664</v>
      </c>
      <c r="D161" s="38">
        <f t="shared" si="7"/>
        <v>525465</v>
      </c>
      <c r="E161" s="38">
        <f t="shared" si="7"/>
        <v>6300495</v>
      </c>
      <c r="F161" s="38">
        <f t="shared" si="7"/>
        <v>2536</v>
      </c>
      <c r="G161" s="40">
        <v>0</v>
      </c>
      <c r="H161" s="40">
        <v>0</v>
      </c>
      <c r="I161" s="45" t="s">
        <v>19</v>
      </c>
      <c r="J161" s="39">
        <v>341.1141713022555</v>
      </c>
      <c r="K161" s="39">
        <v>341.1791713022555</v>
      </c>
      <c r="L161" s="39">
        <v>5.484</v>
      </c>
      <c r="M161" s="48">
        <v>100</v>
      </c>
      <c r="N161" s="39">
        <v>1.502</v>
      </c>
      <c r="O161" s="39">
        <v>746.86</v>
      </c>
      <c r="P161" s="39">
        <v>0</v>
      </c>
    </row>
    <row r="162" spans="1:16" x14ac:dyDescent="0.3">
      <c r="A162" s="27">
        <v>43655</v>
      </c>
      <c r="B162" s="28">
        <v>0.125</v>
      </c>
      <c r="C162" s="32">
        <f t="shared" si="6"/>
        <v>43655.125</v>
      </c>
      <c r="D162" s="38">
        <f t="shared" si="7"/>
        <v>525465</v>
      </c>
      <c r="E162" s="38">
        <f t="shared" si="7"/>
        <v>6300495</v>
      </c>
      <c r="F162" s="38">
        <f t="shared" si="7"/>
        <v>2536</v>
      </c>
      <c r="G162" s="40">
        <v>0</v>
      </c>
      <c r="H162" s="40">
        <v>0</v>
      </c>
      <c r="I162" s="45" t="s">
        <v>19</v>
      </c>
      <c r="J162" s="39">
        <v>340.81464589499586</v>
      </c>
      <c r="K162" s="39">
        <v>341.02464589499584</v>
      </c>
      <c r="L162" s="39">
        <v>5.3579999999999997</v>
      </c>
      <c r="M162" s="48">
        <v>100</v>
      </c>
      <c r="N162" s="39">
        <v>2.9159999999999999</v>
      </c>
      <c r="O162" s="39">
        <v>746.90499999999997</v>
      </c>
      <c r="P162" s="39">
        <v>0</v>
      </c>
    </row>
    <row r="163" spans="1:16" x14ac:dyDescent="0.3">
      <c r="A163" s="27">
        <v>43655</v>
      </c>
      <c r="B163" s="28">
        <v>0.14583333333333334</v>
      </c>
      <c r="C163" s="32">
        <f t="shared" si="6"/>
        <v>43655.145833333336</v>
      </c>
      <c r="D163" s="38">
        <f t="shared" si="7"/>
        <v>525465</v>
      </c>
      <c r="E163" s="38">
        <f t="shared" si="7"/>
        <v>6300495</v>
      </c>
      <c r="F163" s="38">
        <f t="shared" si="7"/>
        <v>2536</v>
      </c>
      <c r="G163" s="39">
        <v>0.3</v>
      </c>
      <c r="H163" s="39">
        <v>0.1</v>
      </c>
      <c r="I163" s="44">
        <v>0.33333333333333337</v>
      </c>
      <c r="J163" s="39">
        <v>338.18186646880451</v>
      </c>
      <c r="K163" s="39">
        <v>340.05686646880451</v>
      </c>
      <c r="L163" s="39">
        <v>5.1689999999999996</v>
      </c>
      <c r="M163" s="48">
        <v>100</v>
      </c>
      <c r="N163" s="39">
        <v>2.4900000000000002</v>
      </c>
      <c r="O163" s="39">
        <v>746.89700000000005</v>
      </c>
      <c r="P163" s="39">
        <v>0</v>
      </c>
    </row>
    <row r="164" spans="1:16" x14ac:dyDescent="0.3">
      <c r="A164" s="27">
        <v>43655</v>
      </c>
      <c r="B164" s="28">
        <v>0.16666666666666666</v>
      </c>
      <c r="C164" s="32">
        <f t="shared" si="6"/>
        <v>43655.166666666664</v>
      </c>
      <c r="D164" s="38">
        <f t="shared" si="7"/>
        <v>525465</v>
      </c>
      <c r="E164" s="38">
        <f t="shared" si="7"/>
        <v>6300495</v>
      </c>
      <c r="F164" s="38">
        <f t="shared" si="7"/>
        <v>2536</v>
      </c>
      <c r="G164" s="39">
        <v>1.2</v>
      </c>
      <c r="H164" s="39">
        <v>0.3</v>
      </c>
      <c r="I164" s="44">
        <v>0.25</v>
      </c>
      <c r="J164" s="39">
        <v>339.91136775574569</v>
      </c>
      <c r="K164" s="39">
        <v>340.45436775574569</v>
      </c>
      <c r="L164" s="39">
        <v>5.2320000000000002</v>
      </c>
      <c r="M164" s="48">
        <v>100</v>
      </c>
      <c r="N164" s="39">
        <v>1.8919999999999999</v>
      </c>
      <c r="O164" s="39">
        <v>746.83799999999997</v>
      </c>
      <c r="P164" s="39">
        <v>0</v>
      </c>
    </row>
    <row r="165" spans="1:16" x14ac:dyDescent="0.3">
      <c r="A165" s="27">
        <v>43655</v>
      </c>
      <c r="B165" s="28">
        <v>0.1875</v>
      </c>
      <c r="C165" s="32">
        <f t="shared" si="6"/>
        <v>43655.1875</v>
      </c>
      <c r="D165" s="38">
        <f t="shared" si="7"/>
        <v>525465</v>
      </c>
      <c r="E165" s="38">
        <f t="shared" si="7"/>
        <v>6300495</v>
      </c>
      <c r="F165" s="38">
        <f t="shared" si="7"/>
        <v>2536</v>
      </c>
      <c r="G165" s="39">
        <v>3.4</v>
      </c>
      <c r="H165" s="39">
        <v>0.4</v>
      </c>
      <c r="I165" s="44">
        <v>0.11764705882352942</v>
      </c>
      <c r="J165" s="39">
        <v>339.75443398471953</v>
      </c>
      <c r="K165" s="39">
        <v>340.38743398471951</v>
      </c>
      <c r="L165" s="39">
        <v>5.1689999999999996</v>
      </c>
      <c r="M165" s="48">
        <v>100</v>
      </c>
      <c r="N165" s="39">
        <v>2.3740000000000001</v>
      </c>
      <c r="O165" s="39">
        <v>746.99699999999996</v>
      </c>
      <c r="P165" s="39">
        <v>0.4</v>
      </c>
    </row>
    <row r="166" spans="1:16" x14ac:dyDescent="0.3">
      <c r="A166" s="27">
        <v>43655</v>
      </c>
      <c r="B166" s="28">
        <v>0.20833333333333334</v>
      </c>
      <c r="C166" s="32">
        <f t="shared" si="6"/>
        <v>43655.208333333336</v>
      </c>
      <c r="D166" s="38">
        <f t="shared" si="7"/>
        <v>525465</v>
      </c>
      <c r="E166" s="38">
        <f t="shared" si="7"/>
        <v>6300495</v>
      </c>
      <c r="F166" s="38">
        <f t="shared" si="7"/>
        <v>2536</v>
      </c>
      <c r="G166" s="39">
        <v>2.6</v>
      </c>
      <c r="H166" s="39">
        <v>0.4</v>
      </c>
      <c r="I166" s="44">
        <v>0.15384615384615385</v>
      </c>
      <c r="J166" s="39">
        <v>339.32749454011866</v>
      </c>
      <c r="K166" s="39">
        <v>340.11949454011864</v>
      </c>
      <c r="L166" s="39">
        <v>5.2320000000000002</v>
      </c>
      <c r="M166" s="48">
        <v>100</v>
      </c>
      <c r="N166" s="39">
        <v>2.6640000000000001</v>
      </c>
      <c r="O166" s="39">
        <v>747.005</v>
      </c>
      <c r="P166" s="39">
        <v>0.6</v>
      </c>
    </row>
    <row r="167" spans="1:16" x14ac:dyDescent="0.3">
      <c r="A167" s="27">
        <v>43655</v>
      </c>
      <c r="B167" s="28">
        <v>0.22916666666666666</v>
      </c>
      <c r="C167" s="32">
        <f t="shared" si="6"/>
        <v>43655.229166666664</v>
      </c>
      <c r="D167" s="38">
        <f t="shared" si="7"/>
        <v>525465</v>
      </c>
      <c r="E167" s="38">
        <f t="shared" si="7"/>
        <v>6300495</v>
      </c>
      <c r="F167" s="38">
        <f t="shared" si="7"/>
        <v>2536</v>
      </c>
      <c r="G167" s="39">
        <v>13.1</v>
      </c>
      <c r="H167" s="39">
        <v>1.6</v>
      </c>
      <c r="I167" s="44">
        <v>0.12213740458015268</v>
      </c>
      <c r="J167" s="39">
        <v>339.24319869192357</v>
      </c>
      <c r="K167" s="39">
        <v>340.1361986919236</v>
      </c>
      <c r="L167" s="39">
        <v>5.2949999999999999</v>
      </c>
      <c r="M167" s="48">
        <v>100</v>
      </c>
      <c r="N167" s="39">
        <v>3.1139999999999999</v>
      </c>
      <c r="O167" s="39">
        <v>747.22199999999998</v>
      </c>
      <c r="P167" s="39">
        <v>0.8</v>
      </c>
    </row>
    <row r="168" spans="1:16" x14ac:dyDescent="0.3">
      <c r="A168" s="27">
        <v>43655</v>
      </c>
      <c r="B168" s="28">
        <v>0.25</v>
      </c>
      <c r="C168" s="32">
        <f t="shared" ref="C168:C231" si="8">A168+B168</f>
        <v>43655.25</v>
      </c>
      <c r="D168" s="38">
        <f t="shared" si="7"/>
        <v>525465</v>
      </c>
      <c r="E168" s="38">
        <f t="shared" si="7"/>
        <v>6300495</v>
      </c>
      <c r="F168" s="38">
        <f t="shared" si="7"/>
        <v>2536</v>
      </c>
      <c r="G168" s="39">
        <v>13.2</v>
      </c>
      <c r="H168" s="39">
        <v>1.7</v>
      </c>
      <c r="I168" s="44">
        <v>0.12878787878787878</v>
      </c>
      <c r="J168" s="39">
        <v>339.385808207857</v>
      </c>
      <c r="K168" s="39">
        <v>340.50380820785699</v>
      </c>
      <c r="L168" s="39">
        <v>5.2949999999999999</v>
      </c>
      <c r="M168" s="48">
        <v>100</v>
      </c>
      <c r="N168" s="39">
        <v>3.0880000000000001</v>
      </c>
      <c r="O168" s="39">
        <v>747.06</v>
      </c>
      <c r="P168" s="39">
        <v>0.2</v>
      </c>
    </row>
    <row r="169" spans="1:16" x14ac:dyDescent="0.3">
      <c r="A169" s="27">
        <v>43655</v>
      </c>
      <c r="B169" s="28">
        <v>0.27083333333333331</v>
      </c>
      <c r="C169" s="32">
        <f t="shared" si="8"/>
        <v>43655.270833333336</v>
      </c>
      <c r="D169" s="38">
        <f t="shared" si="7"/>
        <v>525465</v>
      </c>
      <c r="E169" s="38">
        <f t="shared" si="7"/>
        <v>6300495</v>
      </c>
      <c r="F169" s="38">
        <f t="shared" si="7"/>
        <v>2536</v>
      </c>
      <c r="G169" s="39">
        <v>36.5</v>
      </c>
      <c r="H169" s="39">
        <v>2.5</v>
      </c>
      <c r="I169" s="44">
        <v>6.8493150684931503E-2</v>
      </c>
      <c r="J169" s="39">
        <v>339.77215025723757</v>
      </c>
      <c r="K169" s="39">
        <v>340.69415025723754</v>
      </c>
      <c r="L169" s="39">
        <v>5.2320000000000002</v>
      </c>
      <c r="M169" s="48">
        <v>100</v>
      </c>
      <c r="N169" s="39">
        <v>2.8820000000000001</v>
      </c>
      <c r="O169" s="39">
        <v>747.02700000000004</v>
      </c>
      <c r="P169" s="39">
        <v>0.2</v>
      </c>
    </row>
    <row r="170" spans="1:16" x14ac:dyDescent="0.3">
      <c r="A170" s="27">
        <v>43655</v>
      </c>
      <c r="B170" s="28">
        <v>0.29166666666666669</v>
      </c>
      <c r="C170" s="32">
        <f t="shared" si="8"/>
        <v>43655.291666666664</v>
      </c>
      <c r="D170" s="38">
        <f t="shared" si="7"/>
        <v>525465</v>
      </c>
      <c r="E170" s="38">
        <f t="shared" si="7"/>
        <v>6300495</v>
      </c>
      <c r="F170" s="38">
        <f t="shared" si="7"/>
        <v>2536</v>
      </c>
      <c r="G170" s="39">
        <v>18.600000000000001</v>
      </c>
      <c r="H170" s="39">
        <v>1.6</v>
      </c>
      <c r="I170" s="44">
        <v>8.6021505376344079E-2</v>
      </c>
      <c r="J170" s="39">
        <v>340.19037196454832</v>
      </c>
      <c r="K170" s="39">
        <v>341.32037196454831</v>
      </c>
      <c r="L170" s="39">
        <v>5.484</v>
      </c>
      <c r="M170" s="48">
        <v>100</v>
      </c>
      <c r="N170" s="39">
        <v>2.5819999999999999</v>
      </c>
      <c r="O170" s="39">
        <v>747.375</v>
      </c>
      <c r="P170" s="39">
        <v>0.2</v>
      </c>
    </row>
    <row r="171" spans="1:16" x14ac:dyDescent="0.3">
      <c r="A171" s="27">
        <v>43655</v>
      </c>
      <c r="B171" s="28">
        <v>0.3125</v>
      </c>
      <c r="C171" s="32">
        <f t="shared" si="8"/>
        <v>43655.3125</v>
      </c>
      <c r="D171" s="38">
        <f t="shared" si="7"/>
        <v>525465</v>
      </c>
      <c r="E171" s="38">
        <f t="shared" si="7"/>
        <v>6300495</v>
      </c>
      <c r="F171" s="38">
        <f t="shared" si="7"/>
        <v>2536</v>
      </c>
      <c r="G171" s="39">
        <v>55.7</v>
      </c>
      <c r="H171" s="39">
        <v>3.7</v>
      </c>
      <c r="I171" s="44">
        <v>6.6427289048473961E-2</v>
      </c>
      <c r="J171" s="39">
        <v>342.16423339423829</v>
      </c>
      <c r="K171" s="39">
        <v>342.4812333942383</v>
      </c>
      <c r="L171" s="39">
        <v>5.5469999999999997</v>
      </c>
      <c r="M171" s="48">
        <v>100</v>
      </c>
      <c r="N171" s="39">
        <v>2.984</v>
      </c>
      <c r="O171" s="39">
        <v>747.245</v>
      </c>
      <c r="P171" s="39">
        <v>0.2</v>
      </c>
    </row>
    <row r="172" spans="1:16" x14ac:dyDescent="0.3">
      <c r="A172" s="27">
        <v>43655</v>
      </c>
      <c r="B172" s="28">
        <v>0.33333333333333331</v>
      </c>
      <c r="C172" s="32">
        <f t="shared" si="8"/>
        <v>43655.333333333336</v>
      </c>
      <c r="D172" s="38">
        <f t="shared" si="7"/>
        <v>525465</v>
      </c>
      <c r="E172" s="38">
        <f t="shared" si="7"/>
        <v>6300495</v>
      </c>
      <c r="F172" s="38">
        <f t="shared" si="7"/>
        <v>2536</v>
      </c>
      <c r="G172" s="39">
        <v>44.9</v>
      </c>
      <c r="H172" s="39">
        <v>2.9</v>
      </c>
      <c r="I172" s="44">
        <v>6.4587973273942098E-2</v>
      </c>
      <c r="J172" s="39">
        <v>342.01641984339642</v>
      </c>
      <c r="K172" s="39">
        <v>342.44541984339639</v>
      </c>
      <c r="L172" s="39">
        <v>5.484</v>
      </c>
      <c r="M172" s="48">
        <v>100</v>
      </c>
      <c r="N172" s="39">
        <v>2.5190000000000001</v>
      </c>
      <c r="O172" s="39">
        <v>747.33699999999999</v>
      </c>
      <c r="P172" s="39">
        <v>0.4</v>
      </c>
    </row>
    <row r="173" spans="1:16" x14ac:dyDescent="0.3">
      <c r="A173" s="27">
        <v>43655</v>
      </c>
      <c r="B173" s="28">
        <v>0.35416666666666669</v>
      </c>
      <c r="C173" s="32">
        <f t="shared" si="8"/>
        <v>43655.354166666664</v>
      </c>
      <c r="D173" s="38">
        <f t="shared" si="7"/>
        <v>525465</v>
      </c>
      <c r="E173" s="38">
        <f t="shared" si="7"/>
        <v>6300495</v>
      </c>
      <c r="F173" s="38">
        <f t="shared" si="7"/>
        <v>2536</v>
      </c>
      <c r="G173" s="39">
        <v>31.7</v>
      </c>
      <c r="H173" s="39">
        <v>2.2999999999999998</v>
      </c>
      <c r="I173" s="44">
        <v>7.2555205047318605E-2</v>
      </c>
      <c r="J173" s="39">
        <v>340.9517048155119</v>
      </c>
      <c r="K173" s="39">
        <v>342.87870481551192</v>
      </c>
      <c r="L173" s="39">
        <v>5.5469999999999997</v>
      </c>
      <c r="M173" s="48">
        <v>100</v>
      </c>
      <c r="N173" s="39">
        <v>1.8580000000000001</v>
      </c>
      <c r="O173" s="39">
        <v>747.38</v>
      </c>
      <c r="P173" s="39">
        <v>1</v>
      </c>
    </row>
    <row r="174" spans="1:16" x14ac:dyDescent="0.3">
      <c r="A174" s="27">
        <v>43655</v>
      </c>
      <c r="B174" s="28">
        <v>0.375</v>
      </c>
      <c r="C174" s="32">
        <f t="shared" si="8"/>
        <v>43655.375</v>
      </c>
      <c r="D174" s="38">
        <f t="shared" si="7"/>
        <v>525465</v>
      </c>
      <c r="E174" s="38">
        <f t="shared" si="7"/>
        <v>6300495</v>
      </c>
      <c r="F174" s="38">
        <f t="shared" si="7"/>
        <v>2536</v>
      </c>
      <c r="G174" s="39">
        <v>59.6</v>
      </c>
      <c r="H174" s="39">
        <v>5.0999999999999996</v>
      </c>
      <c r="I174" s="44">
        <v>8.5570469798657706E-2</v>
      </c>
      <c r="J174" s="39">
        <v>341.26463944229391</v>
      </c>
      <c r="K174" s="39">
        <v>343.9406394422939</v>
      </c>
      <c r="L174" s="39">
        <v>5.484</v>
      </c>
      <c r="M174" s="48">
        <v>100</v>
      </c>
      <c r="N174" s="39">
        <v>2.0609999999999999</v>
      </c>
      <c r="O174" s="39">
        <v>747.35199999999998</v>
      </c>
      <c r="P174" s="39">
        <v>1.4</v>
      </c>
    </row>
    <row r="175" spans="1:16" x14ac:dyDescent="0.3">
      <c r="A175" s="27">
        <v>43655</v>
      </c>
      <c r="B175" s="28">
        <v>0.39583333333333331</v>
      </c>
      <c r="C175" s="32">
        <f t="shared" si="8"/>
        <v>43655.395833333336</v>
      </c>
      <c r="D175" s="38">
        <f t="shared" si="7"/>
        <v>525465</v>
      </c>
      <c r="E175" s="38">
        <f t="shared" si="7"/>
        <v>6300495</v>
      </c>
      <c r="F175" s="38">
        <f t="shared" si="7"/>
        <v>2536</v>
      </c>
      <c r="G175" s="39">
        <v>37</v>
      </c>
      <c r="H175" s="39">
        <v>3.4</v>
      </c>
      <c r="I175" s="44">
        <v>9.1891891891891883E-2</v>
      </c>
      <c r="J175" s="39">
        <v>339.01671537301888</v>
      </c>
      <c r="K175" s="39">
        <v>342.19371537301885</v>
      </c>
      <c r="L175" s="39">
        <v>5.1059999999999999</v>
      </c>
      <c r="M175" s="48">
        <v>100</v>
      </c>
      <c r="N175" s="39">
        <v>2.1840000000000002</v>
      </c>
      <c r="O175" s="39">
        <v>747.72699999999998</v>
      </c>
      <c r="P175" s="39">
        <v>0.6</v>
      </c>
    </row>
    <row r="176" spans="1:16" x14ac:dyDescent="0.3">
      <c r="A176" s="27">
        <v>43655</v>
      </c>
      <c r="B176" s="28">
        <v>0.41666666666666669</v>
      </c>
      <c r="C176" s="32">
        <f t="shared" si="8"/>
        <v>43655.416666666664</v>
      </c>
      <c r="D176" s="38">
        <f t="shared" si="7"/>
        <v>525465</v>
      </c>
      <c r="E176" s="38">
        <f t="shared" si="7"/>
        <v>6300495</v>
      </c>
      <c r="F176" s="38">
        <f t="shared" si="7"/>
        <v>2536</v>
      </c>
      <c r="G176" s="39">
        <v>65.099999999999994</v>
      </c>
      <c r="H176" s="39">
        <v>5.4</v>
      </c>
      <c r="I176" s="44">
        <v>8.2949308755760384E-2</v>
      </c>
      <c r="J176" s="39">
        <v>339.32202598338881</v>
      </c>
      <c r="K176" s="39">
        <v>342.89102598338883</v>
      </c>
      <c r="L176" s="39">
        <v>5.1689999999999996</v>
      </c>
      <c r="M176" s="48">
        <v>100</v>
      </c>
      <c r="N176" s="39">
        <v>2.2949999999999999</v>
      </c>
      <c r="O176" s="39">
        <v>747.89300000000003</v>
      </c>
      <c r="P176" s="39">
        <v>0.8</v>
      </c>
    </row>
    <row r="177" spans="1:16" x14ac:dyDescent="0.3">
      <c r="A177" s="27">
        <v>43655</v>
      </c>
      <c r="B177" s="28">
        <v>0.4375</v>
      </c>
      <c r="C177" s="32">
        <f t="shared" si="8"/>
        <v>43655.4375</v>
      </c>
      <c r="D177" s="38">
        <f t="shared" si="7"/>
        <v>525465</v>
      </c>
      <c r="E177" s="38">
        <f t="shared" si="7"/>
        <v>6300495</v>
      </c>
      <c r="F177" s="38">
        <f t="shared" si="7"/>
        <v>2536</v>
      </c>
      <c r="G177" s="39">
        <v>49.3</v>
      </c>
      <c r="H177" s="39">
        <v>3.8</v>
      </c>
      <c r="I177" s="44">
        <v>7.7079107505070993E-2</v>
      </c>
      <c r="J177" s="39">
        <v>337.71571347358247</v>
      </c>
      <c r="K177" s="39">
        <v>342.20571347358248</v>
      </c>
      <c r="L177" s="39">
        <v>4.9180000000000001</v>
      </c>
      <c r="M177" s="48">
        <v>100</v>
      </c>
      <c r="N177" s="39">
        <v>1.984</v>
      </c>
      <c r="O177" s="39">
        <v>748.03</v>
      </c>
      <c r="P177" s="39">
        <v>0</v>
      </c>
    </row>
    <row r="178" spans="1:16" x14ac:dyDescent="0.3">
      <c r="A178" s="27">
        <v>43655</v>
      </c>
      <c r="B178" s="28">
        <v>0.45833333333333331</v>
      </c>
      <c r="C178" s="32">
        <f t="shared" si="8"/>
        <v>43655.458333333336</v>
      </c>
      <c r="D178" s="38">
        <f t="shared" si="7"/>
        <v>525465</v>
      </c>
      <c r="E178" s="38">
        <f t="shared" si="7"/>
        <v>6300495</v>
      </c>
      <c r="F178" s="38">
        <f t="shared" si="7"/>
        <v>2536</v>
      </c>
      <c r="G178" s="39">
        <v>61</v>
      </c>
      <c r="H178" s="39">
        <v>5.3</v>
      </c>
      <c r="I178" s="44">
        <v>8.6885245901639346E-2</v>
      </c>
      <c r="J178" s="39">
        <v>336.31967027730002</v>
      </c>
      <c r="K178" s="39">
        <v>341.73567027730002</v>
      </c>
      <c r="L178" s="39">
        <v>5.1689999999999996</v>
      </c>
      <c r="M178" s="48">
        <v>99.852999999999994</v>
      </c>
      <c r="N178" s="39">
        <v>2.7810000000000001</v>
      </c>
      <c r="O178" s="39">
        <v>747.95500000000004</v>
      </c>
      <c r="P178" s="39">
        <v>0</v>
      </c>
    </row>
    <row r="179" spans="1:16" x14ac:dyDescent="0.3">
      <c r="A179" s="27">
        <v>43655</v>
      </c>
      <c r="B179" s="28">
        <v>0.47916666666666669</v>
      </c>
      <c r="C179" s="32">
        <f t="shared" si="8"/>
        <v>43655.479166666664</v>
      </c>
      <c r="D179" s="38">
        <f t="shared" si="7"/>
        <v>525465</v>
      </c>
      <c r="E179" s="38">
        <f t="shared" si="7"/>
        <v>6300495</v>
      </c>
      <c r="F179" s="38">
        <f t="shared" si="7"/>
        <v>2536</v>
      </c>
      <c r="G179" s="39">
        <v>50.5</v>
      </c>
      <c r="H179" s="39">
        <v>4.0999999999999996</v>
      </c>
      <c r="I179" s="44">
        <v>8.1188118811881177E-2</v>
      </c>
      <c r="J179" s="39">
        <v>336.60203583791957</v>
      </c>
      <c r="K179" s="39">
        <v>341.36903583791957</v>
      </c>
      <c r="L179" s="39">
        <v>4.9180000000000001</v>
      </c>
      <c r="M179" s="48">
        <v>100</v>
      </c>
      <c r="N179" s="39">
        <v>3.2509999999999999</v>
      </c>
      <c r="O179" s="39">
        <v>747.67499999999995</v>
      </c>
      <c r="P179" s="39">
        <v>0</v>
      </c>
    </row>
    <row r="180" spans="1:16" x14ac:dyDescent="0.3">
      <c r="A180" s="27">
        <v>43655</v>
      </c>
      <c r="B180" s="28">
        <v>0.5</v>
      </c>
      <c r="C180" s="32">
        <f t="shared" si="8"/>
        <v>43655.5</v>
      </c>
      <c r="D180" s="38">
        <f t="shared" si="7"/>
        <v>525465</v>
      </c>
      <c r="E180" s="38">
        <f t="shared" si="7"/>
        <v>6300495</v>
      </c>
      <c r="F180" s="38">
        <f t="shared" si="7"/>
        <v>2536</v>
      </c>
      <c r="G180" s="39">
        <v>119.4</v>
      </c>
      <c r="H180" s="39">
        <v>8.1999999999999993</v>
      </c>
      <c r="I180" s="44">
        <v>6.8676716917922945E-2</v>
      </c>
      <c r="J180" s="39">
        <v>336.81484371393231</v>
      </c>
      <c r="K180" s="39">
        <v>341.86384371393228</v>
      </c>
      <c r="L180" s="39">
        <v>5.0430000000000001</v>
      </c>
      <c r="M180" s="48">
        <v>100</v>
      </c>
      <c r="N180" s="39">
        <v>2.7650000000000001</v>
      </c>
      <c r="O180" s="39">
        <v>747.86500000000001</v>
      </c>
      <c r="P180" s="39">
        <v>0</v>
      </c>
    </row>
    <row r="181" spans="1:16" x14ac:dyDescent="0.3">
      <c r="A181" s="27">
        <v>43655</v>
      </c>
      <c r="B181" s="28">
        <v>0.52083333333333337</v>
      </c>
      <c r="C181" s="32">
        <f t="shared" si="8"/>
        <v>43655.520833333336</v>
      </c>
      <c r="D181" s="38">
        <f t="shared" si="7"/>
        <v>525465</v>
      </c>
      <c r="E181" s="38">
        <f t="shared" si="7"/>
        <v>6300495</v>
      </c>
      <c r="F181" s="38">
        <f t="shared" si="7"/>
        <v>2536</v>
      </c>
      <c r="G181" s="39">
        <v>146.80000000000001</v>
      </c>
      <c r="H181" s="39">
        <v>12.4</v>
      </c>
      <c r="I181" s="44">
        <v>8.4468664850136238E-2</v>
      </c>
      <c r="J181" s="39">
        <v>336.94189873259779</v>
      </c>
      <c r="K181" s="39">
        <v>343.11189873259781</v>
      </c>
      <c r="L181" s="39">
        <v>5.2949999999999999</v>
      </c>
      <c r="M181" s="48">
        <v>98.471000000000004</v>
      </c>
      <c r="N181" s="39">
        <v>3.137</v>
      </c>
      <c r="O181" s="39">
        <v>748.27499999999998</v>
      </c>
      <c r="P181" s="39">
        <v>0</v>
      </c>
    </row>
    <row r="182" spans="1:16" x14ac:dyDescent="0.3">
      <c r="A182" s="27">
        <v>43655</v>
      </c>
      <c r="B182" s="28">
        <v>0.54166666666666663</v>
      </c>
      <c r="C182" s="32">
        <f t="shared" si="8"/>
        <v>43655.541666666664</v>
      </c>
      <c r="D182" s="38">
        <f t="shared" si="7"/>
        <v>525465</v>
      </c>
      <c r="E182" s="38">
        <f t="shared" si="7"/>
        <v>6300495</v>
      </c>
      <c r="F182" s="38">
        <f t="shared" si="7"/>
        <v>2536</v>
      </c>
      <c r="G182" s="39">
        <v>127.4</v>
      </c>
      <c r="H182" s="39">
        <v>12.6</v>
      </c>
      <c r="I182" s="44">
        <v>9.8901098901098897E-2</v>
      </c>
      <c r="J182" s="39">
        <v>337.75119665563449</v>
      </c>
      <c r="K182" s="39">
        <v>346.65819665563447</v>
      </c>
      <c r="L182" s="39">
        <v>5.609</v>
      </c>
      <c r="M182" s="48">
        <v>96.19</v>
      </c>
      <c r="N182" s="39">
        <v>3.52</v>
      </c>
      <c r="O182" s="39">
        <v>748.29499999999996</v>
      </c>
      <c r="P182" s="39">
        <v>0</v>
      </c>
    </row>
    <row r="183" spans="1:16" x14ac:dyDescent="0.3">
      <c r="A183" s="27">
        <v>43655</v>
      </c>
      <c r="B183" s="28">
        <v>0.5625</v>
      </c>
      <c r="C183" s="32">
        <f t="shared" si="8"/>
        <v>43655.5625</v>
      </c>
      <c r="D183" s="38">
        <f t="shared" si="7"/>
        <v>525465</v>
      </c>
      <c r="E183" s="38">
        <f t="shared" si="7"/>
        <v>6300495</v>
      </c>
      <c r="F183" s="38">
        <f t="shared" si="7"/>
        <v>2536</v>
      </c>
      <c r="G183" s="39">
        <v>161.1</v>
      </c>
      <c r="H183" s="39">
        <v>15.6</v>
      </c>
      <c r="I183" s="44">
        <v>9.683426443202979E-2</v>
      </c>
      <c r="J183" s="39">
        <v>338.33613498532884</v>
      </c>
      <c r="K183" s="39">
        <v>348.91213498532886</v>
      </c>
      <c r="L183" s="39">
        <v>5.5469999999999997</v>
      </c>
      <c r="M183" s="48">
        <v>96.97</v>
      </c>
      <c r="N183" s="39">
        <v>2.8780000000000001</v>
      </c>
      <c r="O183" s="39">
        <v>748.36699999999996</v>
      </c>
      <c r="P183" s="39">
        <v>0</v>
      </c>
    </row>
    <row r="184" spans="1:16" x14ac:dyDescent="0.3">
      <c r="A184" s="27">
        <v>43655</v>
      </c>
      <c r="B184" s="28">
        <v>0.58333333333333337</v>
      </c>
      <c r="C184" s="32">
        <f t="shared" si="8"/>
        <v>43655.583333333336</v>
      </c>
      <c r="D184" s="38">
        <f t="shared" si="7"/>
        <v>525465</v>
      </c>
      <c r="E184" s="38">
        <f t="shared" si="7"/>
        <v>6300495</v>
      </c>
      <c r="F184" s="38">
        <f t="shared" si="7"/>
        <v>2536</v>
      </c>
      <c r="G184" s="39">
        <v>187.1</v>
      </c>
      <c r="H184" s="39">
        <v>18.2</v>
      </c>
      <c r="I184" s="44">
        <v>9.7274184927846077E-2</v>
      </c>
      <c r="J184" s="39">
        <v>338.40825239225404</v>
      </c>
      <c r="K184" s="39">
        <v>350.29725239225405</v>
      </c>
      <c r="L184" s="39">
        <v>5.7350000000000003</v>
      </c>
      <c r="M184" s="48">
        <v>97.334000000000003</v>
      </c>
      <c r="N184" s="39">
        <v>2.6419999999999999</v>
      </c>
      <c r="O184" s="39">
        <v>748.44500000000005</v>
      </c>
      <c r="P184" s="39">
        <v>0</v>
      </c>
    </row>
    <row r="185" spans="1:16" x14ac:dyDescent="0.3">
      <c r="A185" s="27">
        <v>43655</v>
      </c>
      <c r="B185" s="28">
        <v>0.60416666666666663</v>
      </c>
      <c r="C185" s="32">
        <f t="shared" si="8"/>
        <v>43655.604166666664</v>
      </c>
      <c r="D185" s="38">
        <f t="shared" si="7"/>
        <v>525465</v>
      </c>
      <c r="E185" s="38">
        <f t="shared" si="7"/>
        <v>6300495</v>
      </c>
      <c r="F185" s="38">
        <f t="shared" si="7"/>
        <v>2536</v>
      </c>
      <c r="G185" s="39">
        <v>419.4</v>
      </c>
      <c r="H185" s="39">
        <v>39</v>
      </c>
      <c r="I185" s="44">
        <v>9.2989985693848365E-2</v>
      </c>
      <c r="J185" s="39">
        <v>317.43087663438217</v>
      </c>
      <c r="K185" s="39">
        <v>362.54687663438216</v>
      </c>
      <c r="L185" s="39">
        <v>6.3010000000000002</v>
      </c>
      <c r="M185" s="48">
        <v>93.236999999999995</v>
      </c>
      <c r="N185" s="39">
        <v>1.5149999999999999</v>
      </c>
      <c r="O185" s="39">
        <v>748.44</v>
      </c>
      <c r="P185" s="39">
        <v>0</v>
      </c>
    </row>
    <row r="186" spans="1:16" x14ac:dyDescent="0.3">
      <c r="A186" s="27">
        <v>43655</v>
      </c>
      <c r="B186" s="28">
        <v>0.625</v>
      </c>
      <c r="C186" s="32">
        <f t="shared" si="8"/>
        <v>43655.625</v>
      </c>
      <c r="D186" s="38">
        <f t="shared" si="7"/>
        <v>525465</v>
      </c>
      <c r="E186" s="38">
        <f t="shared" si="7"/>
        <v>6300495</v>
      </c>
      <c r="F186" s="38">
        <f t="shared" si="7"/>
        <v>2536</v>
      </c>
      <c r="G186" s="39">
        <v>96.6</v>
      </c>
      <c r="H186" s="39">
        <v>10</v>
      </c>
      <c r="I186" s="44">
        <v>0.10351966873706005</v>
      </c>
      <c r="J186" s="39">
        <v>339.33809760319974</v>
      </c>
      <c r="K186" s="39">
        <v>358.96809760319974</v>
      </c>
      <c r="L186" s="39">
        <v>6.1749999999999998</v>
      </c>
      <c r="M186" s="48">
        <v>95.543000000000006</v>
      </c>
      <c r="N186" s="39">
        <v>1.1279999999999999</v>
      </c>
      <c r="O186" s="39">
        <v>748.31299999999999</v>
      </c>
      <c r="P186" s="39">
        <v>0</v>
      </c>
    </row>
    <row r="187" spans="1:16" x14ac:dyDescent="0.3">
      <c r="A187" s="27">
        <v>43655</v>
      </c>
      <c r="B187" s="28">
        <v>0.64583333333333337</v>
      </c>
      <c r="C187" s="32">
        <f t="shared" si="8"/>
        <v>43655.645833333336</v>
      </c>
      <c r="D187" s="38">
        <f t="shared" si="7"/>
        <v>525465</v>
      </c>
      <c r="E187" s="38">
        <f t="shared" si="7"/>
        <v>6300495</v>
      </c>
      <c r="F187" s="38">
        <f t="shared" si="7"/>
        <v>2536</v>
      </c>
      <c r="G187" s="39">
        <v>76.400000000000006</v>
      </c>
      <c r="H187" s="39">
        <v>8.5</v>
      </c>
      <c r="I187" s="44">
        <v>0.11125654450261779</v>
      </c>
      <c r="J187" s="39">
        <v>338.95934777734362</v>
      </c>
      <c r="K187" s="39">
        <v>356.61234777734364</v>
      </c>
      <c r="L187" s="39">
        <v>6.2380000000000004</v>
      </c>
      <c r="M187" s="48">
        <v>94.311999999999998</v>
      </c>
      <c r="N187" s="39">
        <v>1.2809999999999999</v>
      </c>
      <c r="O187" s="39">
        <v>748.71299999999997</v>
      </c>
      <c r="P187" s="39">
        <v>0</v>
      </c>
    </row>
    <row r="188" spans="1:16" x14ac:dyDescent="0.3">
      <c r="A188" s="27">
        <v>43655</v>
      </c>
      <c r="B188" s="28">
        <v>0.66666666666666663</v>
      </c>
      <c r="C188" s="32">
        <f t="shared" si="8"/>
        <v>43655.666666666664</v>
      </c>
      <c r="D188" s="38">
        <f t="shared" si="7"/>
        <v>525465</v>
      </c>
      <c r="E188" s="38">
        <f t="shared" si="7"/>
        <v>6300495</v>
      </c>
      <c r="F188" s="38">
        <f t="shared" si="7"/>
        <v>2536</v>
      </c>
      <c r="G188" s="39">
        <v>116.5</v>
      </c>
      <c r="H188" s="39">
        <v>11.9</v>
      </c>
      <c r="I188" s="44">
        <v>0.10214592274678112</v>
      </c>
      <c r="J188" s="39">
        <v>335.23488744360316</v>
      </c>
      <c r="K188" s="39">
        <v>352.93188744360316</v>
      </c>
      <c r="L188" s="39">
        <v>6.05</v>
      </c>
      <c r="M188" s="48">
        <v>94.448999999999998</v>
      </c>
      <c r="N188" s="39">
        <v>1.298</v>
      </c>
      <c r="O188" s="39">
        <v>748.68799999999999</v>
      </c>
      <c r="P188" s="39">
        <v>0</v>
      </c>
    </row>
    <row r="189" spans="1:16" x14ac:dyDescent="0.3">
      <c r="A189" s="27">
        <v>43655</v>
      </c>
      <c r="B189" s="28">
        <v>0.6875</v>
      </c>
      <c r="C189" s="32">
        <f t="shared" si="8"/>
        <v>43655.6875</v>
      </c>
      <c r="D189" s="38">
        <f t="shared" si="7"/>
        <v>525465</v>
      </c>
      <c r="E189" s="38">
        <f t="shared" si="7"/>
        <v>6300495</v>
      </c>
      <c r="F189" s="38">
        <f t="shared" si="7"/>
        <v>2536</v>
      </c>
      <c r="G189" s="39">
        <v>99</v>
      </c>
      <c r="H189" s="39">
        <v>9.8000000000000007</v>
      </c>
      <c r="I189" s="44">
        <v>9.8989898989899003E-2</v>
      </c>
      <c r="J189" s="39">
        <v>338.19183163414453</v>
      </c>
      <c r="K189" s="39">
        <v>355.70383163414454</v>
      </c>
      <c r="L189" s="39">
        <v>6.1749999999999998</v>
      </c>
      <c r="M189" s="48">
        <v>97.096999999999994</v>
      </c>
      <c r="N189" s="39">
        <v>0.89</v>
      </c>
      <c r="O189" s="39">
        <v>748.89499999999998</v>
      </c>
      <c r="P189" s="39">
        <v>0</v>
      </c>
    </row>
    <row r="190" spans="1:16" x14ac:dyDescent="0.3">
      <c r="A190" s="27">
        <v>43655</v>
      </c>
      <c r="B190" s="28">
        <v>0.70833333333333337</v>
      </c>
      <c r="C190" s="32">
        <f t="shared" si="8"/>
        <v>43655.708333333336</v>
      </c>
      <c r="D190" s="38">
        <f t="shared" si="7"/>
        <v>525465</v>
      </c>
      <c r="E190" s="38">
        <f t="shared" si="7"/>
        <v>6300495</v>
      </c>
      <c r="F190" s="38">
        <f t="shared" si="7"/>
        <v>2536</v>
      </c>
      <c r="G190" s="39">
        <v>106.7</v>
      </c>
      <c r="H190" s="39">
        <v>10.199999999999999</v>
      </c>
      <c r="I190" s="44">
        <v>9.5595126522961565E-2</v>
      </c>
      <c r="J190" s="39">
        <v>338.84797122955064</v>
      </c>
      <c r="K190" s="39">
        <v>351.93197122955064</v>
      </c>
      <c r="L190" s="39">
        <v>6.1749999999999998</v>
      </c>
      <c r="M190" s="48">
        <v>98.353999999999999</v>
      </c>
      <c r="N190" s="39">
        <v>1.3169999999999999</v>
      </c>
      <c r="O190" s="39">
        <v>748.75800000000004</v>
      </c>
      <c r="P190" s="39">
        <v>0</v>
      </c>
    </row>
    <row r="191" spans="1:16" x14ac:dyDescent="0.3">
      <c r="A191" s="27">
        <v>43655</v>
      </c>
      <c r="B191" s="28">
        <v>0.72916666666666663</v>
      </c>
      <c r="C191" s="32">
        <f t="shared" si="8"/>
        <v>43655.729166666664</v>
      </c>
      <c r="D191" s="38">
        <f t="shared" si="7"/>
        <v>525465</v>
      </c>
      <c r="E191" s="38">
        <f t="shared" si="7"/>
        <v>6300495</v>
      </c>
      <c r="F191" s="38">
        <f t="shared" si="7"/>
        <v>2536</v>
      </c>
      <c r="G191" s="39">
        <v>83</v>
      </c>
      <c r="H191" s="39">
        <v>9.8000000000000007</v>
      </c>
      <c r="I191" s="44">
        <v>0.11807228915662651</v>
      </c>
      <c r="J191" s="39">
        <v>333.09511828994852</v>
      </c>
      <c r="K191" s="39">
        <v>350.65911828994854</v>
      </c>
      <c r="L191" s="39">
        <v>5.798</v>
      </c>
      <c r="M191" s="48">
        <v>97.641999999999996</v>
      </c>
      <c r="N191" s="39">
        <v>2.4060000000000001</v>
      </c>
      <c r="O191" s="39">
        <v>748.93200000000002</v>
      </c>
      <c r="P191" s="39">
        <v>0</v>
      </c>
    </row>
    <row r="192" spans="1:16" x14ac:dyDescent="0.3">
      <c r="A192" s="27">
        <v>43655</v>
      </c>
      <c r="B192" s="28">
        <v>0.75</v>
      </c>
      <c r="C192" s="32">
        <f t="shared" si="8"/>
        <v>43655.75</v>
      </c>
      <c r="D192" s="38">
        <f t="shared" si="7"/>
        <v>525465</v>
      </c>
      <c r="E192" s="38">
        <f t="shared" si="7"/>
        <v>6300495</v>
      </c>
      <c r="F192" s="38">
        <f t="shared" si="7"/>
        <v>2536</v>
      </c>
      <c r="G192" s="39">
        <v>95.7</v>
      </c>
      <c r="H192" s="39">
        <v>10.3</v>
      </c>
      <c r="I192" s="44">
        <v>0.10762800417972833</v>
      </c>
      <c r="J192" s="39">
        <v>335.79222144366156</v>
      </c>
      <c r="K192" s="39">
        <v>349.06222144366154</v>
      </c>
      <c r="L192" s="39">
        <v>5.9870000000000001</v>
      </c>
      <c r="M192" s="48">
        <v>97.665000000000006</v>
      </c>
      <c r="N192" s="39">
        <v>1.7410000000000001</v>
      </c>
      <c r="O192" s="39">
        <v>749.1</v>
      </c>
      <c r="P192" s="39">
        <v>0</v>
      </c>
    </row>
    <row r="193" spans="1:16" x14ac:dyDescent="0.3">
      <c r="A193" s="27">
        <v>43655</v>
      </c>
      <c r="B193" s="28">
        <v>0.77083333333333337</v>
      </c>
      <c r="C193" s="32">
        <f t="shared" si="8"/>
        <v>43655.770833333336</v>
      </c>
      <c r="D193" s="38">
        <f t="shared" si="7"/>
        <v>525465</v>
      </c>
      <c r="E193" s="38">
        <f t="shared" si="7"/>
        <v>6300495</v>
      </c>
      <c r="F193" s="38">
        <f t="shared" si="7"/>
        <v>2536</v>
      </c>
      <c r="G193" s="39">
        <v>29</v>
      </c>
      <c r="H193" s="39">
        <v>4.3</v>
      </c>
      <c r="I193" s="44">
        <v>0.14827586206896551</v>
      </c>
      <c r="J193" s="39">
        <v>338.90742310786624</v>
      </c>
      <c r="K193" s="39">
        <v>347.16642310786619</v>
      </c>
      <c r="L193" s="39">
        <v>6.05</v>
      </c>
      <c r="M193" s="48">
        <v>97.847999999999999</v>
      </c>
      <c r="N193" s="39">
        <v>1.728</v>
      </c>
      <c r="O193" s="39">
        <v>749.23699999999997</v>
      </c>
      <c r="P193" s="39">
        <v>0</v>
      </c>
    </row>
    <row r="194" spans="1:16" x14ac:dyDescent="0.3">
      <c r="A194" s="27">
        <v>43655</v>
      </c>
      <c r="B194" s="28">
        <v>0.79166666666666663</v>
      </c>
      <c r="C194" s="32">
        <f t="shared" si="8"/>
        <v>43655.791666666664</v>
      </c>
      <c r="D194" s="38">
        <f t="shared" si="7"/>
        <v>525465</v>
      </c>
      <c r="E194" s="38">
        <f t="shared" si="7"/>
        <v>6300495</v>
      </c>
      <c r="F194" s="38">
        <f t="shared" si="7"/>
        <v>2536</v>
      </c>
      <c r="G194" s="39">
        <v>19.3</v>
      </c>
      <c r="H194" s="39">
        <v>2.5</v>
      </c>
      <c r="I194" s="44">
        <v>0.12953367875647667</v>
      </c>
      <c r="J194" s="39">
        <v>340.83470980878604</v>
      </c>
      <c r="K194" s="39">
        <v>346.49970980878601</v>
      </c>
      <c r="L194" s="39">
        <v>5.7350000000000003</v>
      </c>
      <c r="M194" s="48">
        <v>100</v>
      </c>
      <c r="N194" s="39">
        <v>1.248</v>
      </c>
      <c r="O194" s="39">
        <v>749.08299999999997</v>
      </c>
      <c r="P194" s="39">
        <v>0</v>
      </c>
    </row>
    <row r="195" spans="1:16" x14ac:dyDescent="0.3">
      <c r="A195" s="27">
        <v>43655</v>
      </c>
      <c r="B195" s="28">
        <v>0.8125</v>
      </c>
      <c r="C195" s="32">
        <f t="shared" si="8"/>
        <v>43655.8125</v>
      </c>
      <c r="D195" s="38">
        <f t="shared" si="7"/>
        <v>525465</v>
      </c>
      <c r="E195" s="38">
        <f t="shared" si="7"/>
        <v>6300495</v>
      </c>
      <c r="F195" s="38">
        <f t="shared" si="7"/>
        <v>2536</v>
      </c>
      <c r="G195" s="39">
        <v>28.6</v>
      </c>
      <c r="H195" s="39">
        <v>4</v>
      </c>
      <c r="I195" s="44">
        <v>0.13986013986013984</v>
      </c>
      <c r="J195" s="39">
        <v>338.91874253507552</v>
      </c>
      <c r="K195" s="39">
        <v>344.0517425350755</v>
      </c>
      <c r="L195" s="39">
        <v>5.9870000000000001</v>
      </c>
      <c r="M195" s="48">
        <v>98.626000000000005</v>
      </c>
      <c r="N195" s="39">
        <v>2.8959999999999999</v>
      </c>
      <c r="O195" s="39">
        <v>749.29</v>
      </c>
      <c r="P195" s="39">
        <v>0</v>
      </c>
    </row>
    <row r="196" spans="1:16" x14ac:dyDescent="0.3">
      <c r="A196" s="27">
        <v>43655</v>
      </c>
      <c r="B196" s="28">
        <v>0.83333333333333337</v>
      </c>
      <c r="C196" s="32">
        <f t="shared" si="8"/>
        <v>43655.833333333336</v>
      </c>
      <c r="D196" s="38">
        <f t="shared" si="7"/>
        <v>525465</v>
      </c>
      <c r="E196" s="38">
        <f t="shared" si="7"/>
        <v>6300495</v>
      </c>
      <c r="F196" s="38">
        <f t="shared" si="7"/>
        <v>2536</v>
      </c>
      <c r="G196" s="39">
        <v>10.3</v>
      </c>
      <c r="H196" s="39">
        <v>3.1</v>
      </c>
      <c r="I196" s="44">
        <v>0.30097087378640774</v>
      </c>
      <c r="J196" s="39">
        <v>338.24177843555003</v>
      </c>
      <c r="K196" s="39">
        <v>343.32077843555004</v>
      </c>
      <c r="L196" s="39">
        <v>5.9870000000000001</v>
      </c>
      <c r="M196" s="48">
        <v>96.763999999999996</v>
      </c>
      <c r="N196" s="39">
        <v>2.407</v>
      </c>
      <c r="O196" s="39">
        <v>749.19799999999998</v>
      </c>
      <c r="P196" s="39">
        <v>0</v>
      </c>
    </row>
    <row r="197" spans="1:16" x14ac:dyDescent="0.3">
      <c r="A197" s="27">
        <v>43655</v>
      </c>
      <c r="B197" s="28">
        <v>0.85416666666666663</v>
      </c>
      <c r="C197" s="32">
        <f t="shared" si="8"/>
        <v>43655.854166666664</v>
      </c>
      <c r="D197" s="38">
        <f t="shared" si="7"/>
        <v>525465</v>
      </c>
      <c r="E197" s="38">
        <f t="shared" si="7"/>
        <v>6300495</v>
      </c>
      <c r="F197" s="38">
        <f t="shared" si="7"/>
        <v>2536</v>
      </c>
      <c r="G197" s="39">
        <v>6.6</v>
      </c>
      <c r="H197" s="39">
        <v>2.5</v>
      </c>
      <c r="I197" s="44">
        <v>0.37878787878787878</v>
      </c>
      <c r="J197" s="39">
        <v>339.02470558325734</v>
      </c>
      <c r="K197" s="39">
        <v>341.58470558325735</v>
      </c>
      <c r="L197" s="39">
        <v>5.7350000000000003</v>
      </c>
      <c r="M197" s="48">
        <v>98.715999999999994</v>
      </c>
      <c r="N197" s="39">
        <v>2.2519999999999998</v>
      </c>
      <c r="O197" s="39">
        <v>749.34199999999998</v>
      </c>
      <c r="P197" s="39">
        <v>0.2</v>
      </c>
    </row>
    <row r="198" spans="1:16" x14ac:dyDescent="0.3">
      <c r="A198" s="27">
        <v>43655</v>
      </c>
      <c r="B198" s="28">
        <v>0.875</v>
      </c>
      <c r="C198" s="32">
        <f t="shared" si="8"/>
        <v>43655.875</v>
      </c>
      <c r="D198" s="38">
        <f t="shared" ref="D198:F261" si="9">D197</f>
        <v>525465</v>
      </c>
      <c r="E198" s="38">
        <f t="shared" si="9"/>
        <v>6300495</v>
      </c>
      <c r="F198" s="38">
        <f t="shared" si="9"/>
        <v>2536</v>
      </c>
      <c r="G198" s="39">
        <v>4.4000000000000004</v>
      </c>
      <c r="H198" s="39">
        <v>3.7</v>
      </c>
      <c r="I198" s="44">
        <v>0.84090909090909083</v>
      </c>
      <c r="J198" s="39">
        <v>333.97814574699225</v>
      </c>
      <c r="K198" s="39">
        <v>340.47714574699222</v>
      </c>
      <c r="L198" s="39">
        <v>5.9870000000000001</v>
      </c>
      <c r="M198" s="48">
        <v>94.747</v>
      </c>
      <c r="N198" s="39">
        <v>2.8860000000000001</v>
      </c>
      <c r="O198" s="39">
        <v>749.43799999999999</v>
      </c>
      <c r="P198" s="39">
        <v>0</v>
      </c>
    </row>
    <row r="199" spans="1:16" x14ac:dyDescent="0.3">
      <c r="A199" s="27">
        <v>43655</v>
      </c>
      <c r="B199" s="28">
        <v>0.89583333333333337</v>
      </c>
      <c r="C199" s="32">
        <f t="shared" si="8"/>
        <v>43655.895833333336</v>
      </c>
      <c r="D199" s="38">
        <f t="shared" si="9"/>
        <v>525465</v>
      </c>
      <c r="E199" s="38">
        <f t="shared" si="9"/>
        <v>6300495</v>
      </c>
      <c r="F199" s="38">
        <f t="shared" si="9"/>
        <v>2536</v>
      </c>
      <c r="G199" s="40">
        <v>0</v>
      </c>
      <c r="H199" s="40">
        <v>0</v>
      </c>
      <c r="I199" s="45" t="s">
        <v>19</v>
      </c>
      <c r="J199" s="39">
        <v>324.22254296199395</v>
      </c>
      <c r="K199" s="39">
        <v>337.48654296199396</v>
      </c>
      <c r="L199" s="39">
        <v>5.9870000000000001</v>
      </c>
      <c r="M199" s="48">
        <v>92.42</v>
      </c>
      <c r="N199" s="39">
        <v>3.4369999999999998</v>
      </c>
      <c r="O199" s="39">
        <v>749.43</v>
      </c>
      <c r="P199" s="39">
        <v>0</v>
      </c>
    </row>
    <row r="200" spans="1:16" x14ac:dyDescent="0.3">
      <c r="A200" s="27">
        <v>43655</v>
      </c>
      <c r="B200" s="28">
        <v>0.91666666666666663</v>
      </c>
      <c r="C200" s="32">
        <f t="shared" si="8"/>
        <v>43655.916666666664</v>
      </c>
      <c r="D200" s="38">
        <f t="shared" si="9"/>
        <v>525465</v>
      </c>
      <c r="E200" s="38">
        <f t="shared" si="9"/>
        <v>6300495</v>
      </c>
      <c r="F200" s="38">
        <f t="shared" si="9"/>
        <v>2536</v>
      </c>
      <c r="G200" s="40">
        <v>0</v>
      </c>
      <c r="H200" s="40">
        <v>0</v>
      </c>
      <c r="I200" s="45" t="s">
        <v>19</v>
      </c>
      <c r="J200" s="39">
        <v>332.13369541142316</v>
      </c>
      <c r="K200" s="39">
        <v>338.19469541142314</v>
      </c>
      <c r="L200" s="39">
        <v>6.05</v>
      </c>
      <c r="M200" s="48">
        <v>92.432000000000002</v>
      </c>
      <c r="N200" s="39">
        <v>2.8690000000000002</v>
      </c>
      <c r="O200" s="39">
        <v>749.36699999999996</v>
      </c>
      <c r="P200" s="39">
        <v>0</v>
      </c>
    </row>
    <row r="201" spans="1:16" x14ac:dyDescent="0.3">
      <c r="A201" s="27">
        <v>43655</v>
      </c>
      <c r="B201" s="28">
        <v>0.9375</v>
      </c>
      <c r="C201" s="32">
        <f t="shared" si="8"/>
        <v>43655.9375</v>
      </c>
      <c r="D201" s="38">
        <f t="shared" si="9"/>
        <v>525465</v>
      </c>
      <c r="E201" s="38">
        <f t="shared" si="9"/>
        <v>6300495</v>
      </c>
      <c r="F201" s="38">
        <f t="shared" si="9"/>
        <v>2536</v>
      </c>
      <c r="G201" s="40">
        <v>0</v>
      </c>
      <c r="H201" s="40">
        <v>0</v>
      </c>
      <c r="I201" s="45" t="s">
        <v>19</v>
      </c>
      <c r="J201" s="39">
        <v>325.77774466059867</v>
      </c>
      <c r="K201" s="39">
        <v>336.36774466059865</v>
      </c>
      <c r="L201" s="39">
        <v>5.8609999999999998</v>
      </c>
      <c r="M201" s="48">
        <v>93.772999999999996</v>
      </c>
      <c r="N201" s="39">
        <v>2.4630000000000001</v>
      </c>
      <c r="O201" s="39">
        <v>749.44799999999998</v>
      </c>
      <c r="P201" s="39">
        <v>0</v>
      </c>
    </row>
    <row r="202" spans="1:16" x14ac:dyDescent="0.3">
      <c r="A202" s="27">
        <v>43655</v>
      </c>
      <c r="B202" s="28">
        <v>0.95833333333333337</v>
      </c>
      <c r="C202" s="32">
        <f t="shared" si="8"/>
        <v>43655.958333333336</v>
      </c>
      <c r="D202" s="38">
        <f t="shared" si="9"/>
        <v>525465</v>
      </c>
      <c r="E202" s="38">
        <f t="shared" si="9"/>
        <v>6300495</v>
      </c>
      <c r="F202" s="38">
        <f t="shared" si="9"/>
        <v>2536</v>
      </c>
      <c r="G202" s="40">
        <v>0</v>
      </c>
      <c r="H202" s="40">
        <v>0</v>
      </c>
      <c r="I202" s="45" t="s">
        <v>19</v>
      </c>
      <c r="J202" s="39">
        <v>323.45742413803208</v>
      </c>
      <c r="K202" s="39">
        <v>335.19542413803208</v>
      </c>
      <c r="L202" s="39">
        <v>5.798</v>
      </c>
      <c r="M202" s="48">
        <v>94.225999999999999</v>
      </c>
      <c r="N202" s="39">
        <v>2.1309999999999998</v>
      </c>
      <c r="O202" s="39">
        <v>749.42</v>
      </c>
      <c r="P202" s="39">
        <v>0</v>
      </c>
    </row>
    <row r="203" spans="1:16" x14ac:dyDescent="0.3">
      <c r="A203" s="27">
        <v>43655</v>
      </c>
      <c r="B203" s="28">
        <v>0.97916666666666663</v>
      </c>
      <c r="C203" s="32">
        <f t="shared" si="8"/>
        <v>43655.979166666664</v>
      </c>
      <c r="D203" s="38">
        <f t="shared" si="9"/>
        <v>525465</v>
      </c>
      <c r="E203" s="38">
        <f t="shared" si="9"/>
        <v>6300495</v>
      </c>
      <c r="F203" s="38">
        <f t="shared" si="9"/>
        <v>2536</v>
      </c>
      <c r="G203" s="40">
        <v>0</v>
      </c>
      <c r="H203" s="40">
        <v>0</v>
      </c>
      <c r="I203" s="45" t="s">
        <v>19</v>
      </c>
      <c r="J203" s="39">
        <v>312.09305056857551</v>
      </c>
      <c r="K203" s="39">
        <v>332.07205056857555</v>
      </c>
      <c r="L203" s="39">
        <v>5.8609999999999998</v>
      </c>
      <c r="M203" s="48">
        <v>93.287000000000006</v>
      </c>
      <c r="N203" s="39">
        <v>2.1819999999999999</v>
      </c>
      <c r="O203" s="39">
        <v>749.33500000000004</v>
      </c>
      <c r="P203" s="39">
        <v>0</v>
      </c>
    </row>
    <row r="204" spans="1:16" x14ac:dyDescent="0.3">
      <c r="A204" s="27">
        <v>43656</v>
      </c>
      <c r="B204" s="28">
        <v>0</v>
      </c>
      <c r="C204" s="32">
        <f t="shared" si="8"/>
        <v>43656</v>
      </c>
      <c r="D204" s="38">
        <f t="shared" si="9"/>
        <v>525465</v>
      </c>
      <c r="E204" s="38">
        <f t="shared" si="9"/>
        <v>6300495</v>
      </c>
      <c r="F204" s="38">
        <f t="shared" si="9"/>
        <v>2536</v>
      </c>
      <c r="G204" s="40">
        <v>0</v>
      </c>
      <c r="H204" s="40">
        <v>0</v>
      </c>
      <c r="I204" s="45" t="s">
        <v>19</v>
      </c>
      <c r="J204" s="39">
        <v>313.67778878150426</v>
      </c>
      <c r="K204" s="39">
        <v>331.57478878150431</v>
      </c>
      <c r="L204" s="39">
        <v>5.8609999999999998</v>
      </c>
      <c r="M204" s="48">
        <v>93.927999999999997</v>
      </c>
      <c r="N204" s="39">
        <v>2.2610000000000001</v>
      </c>
      <c r="O204" s="39">
        <v>749.428</v>
      </c>
      <c r="P204" s="39">
        <v>0</v>
      </c>
    </row>
    <row r="205" spans="1:16" x14ac:dyDescent="0.3">
      <c r="A205" s="27">
        <v>43656</v>
      </c>
      <c r="B205" s="28">
        <v>2.0833333333333332E-2</v>
      </c>
      <c r="C205" s="32">
        <f t="shared" si="8"/>
        <v>43656.020833333336</v>
      </c>
      <c r="D205" s="38">
        <f t="shared" si="9"/>
        <v>525465</v>
      </c>
      <c r="E205" s="38">
        <f t="shared" si="9"/>
        <v>6300495</v>
      </c>
      <c r="F205" s="38">
        <f t="shared" si="9"/>
        <v>2536</v>
      </c>
      <c r="G205" s="40">
        <v>0</v>
      </c>
      <c r="H205" s="40">
        <v>0</v>
      </c>
      <c r="I205" s="45" t="s">
        <v>19</v>
      </c>
      <c r="J205" s="39">
        <v>321.17827272312775</v>
      </c>
      <c r="K205" s="39">
        <v>333.08427272312775</v>
      </c>
      <c r="L205" s="39">
        <v>5.9240000000000004</v>
      </c>
      <c r="M205" s="48">
        <v>92.697999999999993</v>
      </c>
      <c r="N205" s="39">
        <v>1.6679999999999999</v>
      </c>
      <c r="O205" s="39">
        <v>749.64499999999998</v>
      </c>
      <c r="P205" s="39">
        <v>0</v>
      </c>
    </row>
    <row r="206" spans="1:16" x14ac:dyDescent="0.3">
      <c r="A206" s="27">
        <v>43656</v>
      </c>
      <c r="B206" s="28">
        <v>4.1666666666666664E-2</v>
      </c>
      <c r="C206" s="32">
        <f t="shared" si="8"/>
        <v>43656.041666666664</v>
      </c>
      <c r="D206" s="38">
        <f t="shared" si="9"/>
        <v>525465</v>
      </c>
      <c r="E206" s="38">
        <f t="shared" si="9"/>
        <v>6300495</v>
      </c>
      <c r="F206" s="38">
        <f t="shared" si="9"/>
        <v>2536</v>
      </c>
      <c r="G206" s="40">
        <v>0</v>
      </c>
      <c r="H206" s="40">
        <v>0</v>
      </c>
      <c r="I206" s="45" t="s">
        <v>19</v>
      </c>
      <c r="J206" s="39">
        <v>330.52100676642812</v>
      </c>
      <c r="K206" s="39">
        <v>334.39700676642809</v>
      </c>
      <c r="L206" s="39">
        <v>5.609</v>
      </c>
      <c r="M206" s="48">
        <v>94.81</v>
      </c>
      <c r="N206" s="39">
        <v>1.7490000000000001</v>
      </c>
      <c r="O206" s="39">
        <v>749.61699999999996</v>
      </c>
      <c r="P206" s="39">
        <v>0</v>
      </c>
    </row>
    <row r="207" spans="1:16" x14ac:dyDescent="0.3">
      <c r="A207" s="27">
        <v>43656</v>
      </c>
      <c r="B207" s="28">
        <v>6.25E-2</v>
      </c>
      <c r="C207" s="32">
        <f t="shared" si="8"/>
        <v>43656.0625</v>
      </c>
      <c r="D207" s="38">
        <f t="shared" si="9"/>
        <v>525465</v>
      </c>
      <c r="E207" s="38">
        <f t="shared" si="9"/>
        <v>6300495</v>
      </c>
      <c r="F207" s="38">
        <f t="shared" si="9"/>
        <v>2536</v>
      </c>
      <c r="G207" s="40">
        <v>0</v>
      </c>
      <c r="H207" s="40">
        <v>0</v>
      </c>
      <c r="I207" s="45" t="s">
        <v>19</v>
      </c>
      <c r="J207" s="39">
        <v>304.33188815142069</v>
      </c>
      <c r="K207" s="39">
        <v>330.2398881514207</v>
      </c>
      <c r="L207" s="39">
        <v>5.6719999999999997</v>
      </c>
      <c r="M207" s="48">
        <v>94.667000000000002</v>
      </c>
      <c r="N207" s="39">
        <v>1.0489999999999999</v>
      </c>
      <c r="O207" s="39">
        <v>750.02499999999998</v>
      </c>
      <c r="P207" s="39">
        <v>0</v>
      </c>
    </row>
    <row r="208" spans="1:16" x14ac:dyDescent="0.3">
      <c r="A208" s="27">
        <v>43656</v>
      </c>
      <c r="B208" s="28">
        <v>8.3333333333333329E-2</v>
      </c>
      <c r="C208" s="32">
        <f t="shared" si="8"/>
        <v>43656.083333333336</v>
      </c>
      <c r="D208" s="38">
        <f t="shared" si="9"/>
        <v>525465</v>
      </c>
      <c r="E208" s="38">
        <f t="shared" si="9"/>
        <v>6300495</v>
      </c>
      <c r="F208" s="38">
        <f t="shared" si="9"/>
        <v>2536</v>
      </c>
      <c r="G208" s="40">
        <v>0</v>
      </c>
      <c r="H208" s="40">
        <v>0</v>
      </c>
      <c r="I208" s="45" t="s">
        <v>19</v>
      </c>
      <c r="J208" s="39">
        <v>302.53908640046393</v>
      </c>
      <c r="K208" s="39">
        <v>328.75108640046398</v>
      </c>
      <c r="L208" s="39">
        <v>5.6719999999999997</v>
      </c>
      <c r="M208" s="48">
        <v>93.25</v>
      </c>
      <c r="N208" s="39">
        <v>1.51</v>
      </c>
      <c r="O208" s="39">
        <v>750.11500000000001</v>
      </c>
      <c r="P208" s="39">
        <v>0</v>
      </c>
    </row>
    <row r="209" spans="1:16" x14ac:dyDescent="0.3">
      <c r="A209" s="27">
        <v>43656</v>
      </c>
      <c r="B209" s="28">
        <v>0.10416666666666667</v>
      </c>
      <c r="C209" s="32">
        <f t="shared" si="8"/>
        <v>43656.104166666664</v>
      </c>
      <c r="D209" s="38">
        <f t="shared" si="9"/>
        <v>525465</v>
      </c>
      <c r="E209" s="38">
        <f t="shared" si="9"/>
        <v>6300495</v>
      </c>
      <c r="F209" s="38">
        <f t="shared" si="9"/>
        <v>2536</v>
      </c>
      <c r="G209" s="40">
        <v>0</v>
      </c>
      <c r="H209" s="40">
        <v>0</v>
      </c>
      <c r="I209" s="45" t="s">
        <v>19</v>
      </c>
      <c r="J209" s="39">
        <v>301.74433856146993</v>
      </c>
      <c r="K209" s="39">
        <v>328.34233856146994</v>
      </c>
      <c r="L209" s="39">
        <v>5.5469999999999997</v>
      </c>
      <c r="M209" s="48">
        <v>93.710999999999999</v>
      </c>
      <c r="N209" s="39">
        <v>1.647</v>
      </c>
      <c r="O209" s="39">
        <v>750.11699999999996</v>
      </c>
      <c r="P209" s="39">
        <v>0</v>
      </c>
    </row>
    <row r="210" spans="1:16" x14ac:dyDescent="0.3">
      <c r="A210" s="27">
        <v>43656</v>
      </c>
      <c r="B210" s="28">
        <v>0.125</v>
      </c>
      <c r="C210" s="32">
        <f t="shared" si="8"/>
        <v>43656.125</v>
      </c>
      <c r="D210" s="38">
        <f t="shared" si="9"/>
        <v>525465</v>
      </c>
      <c r="E210" s="38">
        <f t="shared" si="9"/>
        <v>6300495</v>
      </c>
      <c r="F210" s="38">
        <f t="shared" si="9"/>
        <v>2536</v>
      </c>
      <c r="G210" s="40">
        <v>0</v>
      </c>
      <c r="H210" s="40">
        <v>0</v>
      </c>
      <c r="I210" s="45" t="s">
        <v>19</v>
      </c>
      <c r="J210" s="39">
        <v>311.74045897461815</v>
      </c>
      <c r="K210" s="39">
        <v>328.66245897461818</v>
      </c>
      <c r="L210" s="39">
        <v>5.4210000000000003</v>
      </c>
      <c r="M210" s="48">
        <v>94.927999999999997</v>
      </c>
      <c r="N210" s="39">
        <v>1.8320000000000001</v>
      </c>
      <c r="O210" s="39">
        <v>750.06799999999998</v>
      </c>
      <c r="P210" s="39">
        <v>0</v>
      </c>
    </row>
    <row r="211" spans="1:16" x14ac:dyDescent="0.3">
      <c r="A211" s="27">
        <v>43656</v>
      </c>
      <c r="B211" s="28">
        <v>0.14583333333333334</v>
      </c>
      <c r="C211" s="32">
        <f t="shared" si="8"/>
        <v>43656.145833333336</v>
      </c>
      <c r="D211" s="38">
        <f t="shared" si="9"/>
        <v>525465</v>
      </c>
      <c r="E211" s="38">
        <f t="shared" si="9"/>
        <v>6300495</v>
      </c>
      <c r="F211" s="38">
        <f t="shared" si="9"/>
        <v>2536</v>
      </c>
      <c r="G211" s="39">
        <v>1.3</v>
      </c>
      <c r="H211" s="39">
        <v>1.8</v>
      </c>
      <c r="I211" s="45" t="s">
        <v>19</v>
      </c>
      <c r="J211" s="39">
        <v>323.6945642692076</v>
      </c>
      <c r="K211" s="39">
        <v>332.62556426920759</v>
      </c>
      <c r="L211" s="39">
        <v>5.2320000000000002</v>
      </c>
      <c r="M211" s="48">
        <v>98.754000000000005</v>
      </c>
      <c r="N211" s="39">
        <v>1.96</v>
      </c>
      <c r="O211" s="39">
        <v>750.18200000000002</v>
      </c>
      <c r="P211" s="39">
        <v>0</v>
      </c>
    </row>
    <row r="212" spans="1:16" x14ac:dyDescent="0.3">
      <c r="A212" s="27">
        <v>43656</v>
      </c>
      <c r="B212" s="28">
        <v>0.16666666666666666</v>
      </c>
      <c r="C212" s="32">
        <f t="shared" si="8"/>
        <v>43656.166666666664</v>
      </c>
      <c r="D212" s="38">
        <f t="shared" si="9"/>
        <v>525465</v>
      </c>
      <c r="E212" s="38">
        <f t="shared" si="9"/>
        <v>6300495</v>
      </c>
      <c r="F212" s="38">
        <f t="shared" si="9"/>
        <v>2536</v>
      </c>
      <c r="G212" s="39">
        <v>14.5</v>
      </c>
      <c r="H212" s="39">
        <v>4.0999999999999996</v>
      </c>
      <c r="I212" s="44">
        <v>0.28275862068965513</v>
      </c>
      <c r="J212" s="39">
        <v>308.2295287995214</v>
      </c>
      <c r="K212" s="39">
        <v>331.88552879952141</v>
      </c>
      <c r="L212" s="39">
        <v>5.2949999999999999</v>
      </c>
      <c r="M212" s="48">
        <v>96.299000000000007</v>
      </c>
      <c r="N212" s="39">
        <v>2.1339999999999999</v>
      </c>
      <c r="O212" s="39">
        <v>750.37199999999996</v>
      </c>
      <c r="P212" s="39">
        <v>0</v>
      </c>
    </row>
    <row r="213" spans="1:16" x14ac:dyDescent="0.3">
      <c r="A213" s="27">
        <v>43656</v>
      </c>
      <c r="B213" s="28">
        <v>0.1875</v>
      </c>
      <c r="C213" s="32">
        <f t="shared" si="8"/>
        <v>43656.1875</v>
      </c>
      <c r="D213" s="38">
        <f t="shared" si="9"/>
        <v>525465</v>
      </c>
      <c r="E213" s="38">
        <f t="shared" si="9"/>
        <v>6300495</v>
      </c>
      <c r="F213" s="38">
        <f t="shared" si="9"/>
        <v>2536</v>
      </c>
      <c r="G213" s="39">
        <v>22.9</v>
      </c>
      <c r="H213" s="39">
        <v>6.9</v>
      </c>
      <c r="I213" s="44">
        <v>0.30131004366812231</v>
      </c>
      <c r="J213" s="39">
        <v>298.08391328524192</v>
      </c>
      <c r="K213" s="39">
        <v>329.64391328524198</v>
      </c>
      <c r="L213" s="39">
        <v>6.05</v>
      </c>
      <c r="M213" s="48">
        <v>90.081000000000003</v>
      </c>
      <c r="N213" s="39">
        <v>1.4159999999999999</v>
      </c>
      <c r="O213" s="39">
        <v>750.4</v>
      </c>
      <c r="P213" s="39">
        <v>0</v>
      </c>
    </row>
    <row r="214" spans="1:16" x14ac:dyDescent="0.3">
      <c r="A214" s="27">
        <v>43656</v>
      </c>
      <c r="B214" s="28">
        <v>0.20833333333333334</v>
      </c>
      <c r="C214" s="32">
        <f t="shared" si="8"/>
        <v>43656.208333333336</v>
      </c>
      <c r="D214" s="38">
        <f t="shared" si="9"/>
        <v>525465</v>
      </c>
      <c r="E214" s="38">
        <f t="shared" si="9"/>
        <v>6300495</v>
      </c>
      <c r="F214" s="38">
        <f t="shared" si="9"/>
        <v>2536</v>
      </c>
      <c r="G214" s="39">
        <v>80.099999999999994</v>
      </c>
      <c r="H214" s="39">
        <v>11.4</v>
      </c>
      <c r="I214" s="44">
        <v>0.14232209737827717</v>
      </c>
      <c r="J214" s="39">
        <v>304.88849253822696</v>
      </c>
      <c r="K214" s="39">
        <v>333.112492538227</v>
      </c>
      <c r="L214" s="39">
        <v>6.4269999999999996</v>
      </c>
      <c r="M214" s="48">
        <v>87.015000000000001</v>
      </c>
      <c r="N214" s="39">
        <v>1.0149999999999999</v>
      </c>
      <c r="O214" s="39">
        <v>750.42700000000002</v>
      </c>
      <c r="P214" s="39">
        <v>0</v>
      </c>
    </row>
    <row r="215" spans="1:16" x14ac:dyDescent="0.3">
      <c r="A215" s="27">
        <v>43656</v>
      </c>
      <c r="B215" s="28">
        <v>0.22916666666666666</v>
      </c>
      <c r="C215" s="32">
        <f t="shared" si="8"/>
        <v>43656.229166666664</v>
      </c>
      <c r="D215" s="38">
        <f t="shared" si="9"/>
        <v>525465</v>
      </c>
      <c r="E215" s="38">
        <f t="shared" si="9"/>
        <v>6300495</v>
      </c>
      <c r="F215" s="38">
        <f t="shared" si="9"/>
        <v>2536</v>
      </c>
      <c r="G215" s="39">
        <v>136.30000000000001</v>
      </c>
      <c r="H215" s="39">
        <v>15.8</v>
      </c>
      <c r="I215" s="44">
        <v>0.11592076302274394</v>
      </c>
      <c r="J215" s="39">
        <v>306.41475914676124</v>
      </c>
      <c r="K215" s="39">
        <v>336.35275914676123</v>
      </c>
      <c r="L215" s="39">
        <v>6.6159999999999997</v>
      </c>
      <c r="M215" s="48">
        <v>85.959000000000003</v>
      </c>
      <c r="N215" s="39">
        <v>1.0920000000000001</v>
      </c>
      <c r="O215" s="39">
        <v>750.52700000000004</v>
      </c>
      <c r="P215" s="39">
        <v>0</v>
      </c>
    </row>
    <row r="216" spans="1:16" x14ac:dyDescent="0.3">
      <c r="A216" s="27">
        <v>43656</v>
      </c>
      <c r="B216" s="28">
        <v>0.25</v>
      </c>
      <c r="C216" s="32">
        <f t="shared" si="8"/>
        <v>43656.25</v>
      </c>
      <c r="D216" s="38">
        <f t="shared" si="9"/>
        <v>525465</v>
      </c>
      <c r="E216" s="38">
        <f t="shared" si="9"/>
        <v>6300495</v>
      </c>
      <c r="F216" s="38">
        <f t="shared" si="9"/>
        <v>2536</v>
      </c>
      <c r="G216" s="39">
        <v>202.8</v>
      </c>
      <c r="H216" s="39">
        <v>22.6</v>
      </c>
      <c r="I216" s="44">
        <v>0.11143984220907298</v>
      </c>
      <c r="J216" s="39">
        <v>303.97495263082038</v>
      </c>
      <c r="K216" s="39">
        <v>340.17595263082035</v>
      </c>
      <c r="L216" s="39">
        <v>6.5529999999999999</v>
      </c>
      <c r="M216" s="48">
        <v>86.570999999999998</v>
      </c>
      <c r="N216" s="39">
        <v>1.4730000000000001</v>
      </c>
      <c r="O216" s="39">
        <v>750.75800000000004</v>
      </c>
      <c r="P216" s="39">
        <v>0</v>
      </c>
    </row>
    <row r="217" spans="1:16" x14ac:dyDescent="0.3">
      <c r="A217" s="27">
        <v>43656</v>
      </c>
      <c r="B217" s="28">
        <v>0.27083333333333331</v>
      </c>
      <c r="C217" s="32">
        <f t="shared" si="8"/>
        <v>43656.270833333336</v>
      </c>
      <c r="D217" s="38">
        <f t="shared" si="9"/>
        <v>525465</v>
      </c>
      <c r="E217" s="38">
        <f t="shared" si="9"/>
        <v>6300495</v>
      </c>
      <c r="F217" s="38">
        <f t="shared" si="9"/>
        <v>2536</v>
      </c>
      <c r="G217" s="39">
        <v>260.2</v>
      </c>
      <c r="H217" s="39">
        <v>28.9</v>
      </c>
      <c r="I217" s="44">
        <v>0.11106840891621829</v>
      </c>
      <c r="J217" s="39">
        <v>303.87530823327614</v>
      </c>
      <c r="K217" s="39">
        <v>346.89230823327614</v>
      </c>
      <c r="L217" s="39">
        <v>7.1189999999999998</v>
      </c>
      <c r="M217" s="48">
        <v>83.430999999999997</v>
      </c>
      <c r="N217" s="39">
        <v>1.4890000000000001</v>
      </c>
      <c r="O217" s="39">
        <v>750.91700000000003</v>
      </c>
      <c r="P217" s="39">
        <v>0</v>
      </c>
    </row>
    <row r="218" spans="1:16" x14ac:dyDescent="0.3">
      <c r="A218" s="27">
        <v>43656</v>
      </c>
      <c r="B218" s="28">
        <v>0.29166666666666669</v>
      </c>
      <c r="C218" s="32">
        <f t="shared" si="8"/>
        <v>43656.291666666664</v>
      </c>
      <c r="D218" s="38">
        <f t="shared" si="9"/>
        <v>525465</v>
      </c>
      <c r="E218" s="38">
        <f t="shared" si="9"/>
        <v>6300495</v>
      </c>
      <c r="F218" s="38">
        <f t="shared" si="9"/>
        <v>2536</v>
      </c>
      <c r="G218" s="39">
        <v>332.7</v>
      </c>
      <c r="H218" s="39">
        <v>35.700000000000003</v>
      </c>
      <c r="I218" s="44">
        <v>0.10730387736699731</v>
      </c>
      <c r="J218" s="39">
        <v>292.29527310622717</v>
      </c>
      <c r="K218" s="39">
        <v>348.86927310622718</v>
      </c>
      <c r="L218" s="39">
        <v>7.1820000000000004</v>
      </c>
      <c r="M218" s="48">
        <v>82.819000000000003</v>
      </c>
      <c r="N218" s="39">
        <v>2.4020000000000001</v>
      </c>
      <c r="O218" s="39">
        <v>751.09500000000003</v>
      </c>
      <c r="P218" s="39">
        <v>0</v>
      </c>
    </row>
    <row r="219" spans="1:16" x14ac:dyDescent="0.3">
      <c r="A219" s="27">
        <v>43656</v>
      </c>
      <c r="B219" s="28">
        <v>0.3125</v>
      </c>
      <c r="C219" s="32">
        <f t="shared" si="8"/>
        <v>43656.3125</v>
      </c>
      <c r="D219" s="38">
        <f t="shared" si="9"/>
        <v>525465</v>
      </c>
      <c r="E219" s="38">
        <f t="shared" si="9"/>
        <v>6300495</v>
      </c>
      <c r="F219" s="38">
        <f t="shared" si="9"/>
        <v>2536</v>
      </c>
      <c r="G219" s="39">
        <v>409.9</v>
      </c>
      <c r="H219" s="39">
        <v>45.2</v>
      </c>
      <c r="I219" s="44">
        <v>0.11027079775555015</v>
      </c>
      <c r="J219" s="39">
        <v>287.94688902397945</v>
      </c>
      <c r="K219" s="39">
        <v>356.19088902397942</v>
      </c>
      <c r="L219" s="39">
        <v>7.2439999999999998</v>
      </c>
      <c r="M219" s="48">
        <v>82.863</v>
      </c>
      <c r="N219" s="39">
        <v>2.8450000000000002</v>
      </c>
      <c r="O219" s="39">
        <v>751.28700000000003</v>
      </c>
      <c r="P219" s="39">
        <v>0</v>
      </c>
    </row>
    <row r="220" spans="1:16" x14ac:dyDescent="0.3">
      <c r="A220" s="27">
        <v>43656</v>
      </c>
      <c r="B220" s="28">
        <v>0.33333333333333331</v>
      </c>
      <c r="C220" s="32">
        <f t="shared" si="8"/>
        <v>43656.333333333336</v>
      </c>
      <c r="D220" s="38">
        <f t="shared" si="9"/>
        <v>525465</v>
      </c>
      <c r="E220" s="38">
        <f t="shared" si="9"/>
        <v>6300495</v>
      </c>
      <c r="F220" s="38">
        <f t="shared" si="9"/>
        <v>2536</v>
      </c>
      <c r="G220" s="39">
        <v>481.5</v>
      </c>
      <c r="H220" s="39">
        <v>50.9</v>
      </c>
      <c r="I220" s="44">
        <v>0.10571131879543094</v>
      </c>
      <c r="J220" s="39">
        <v>282.65739617070187</v>
      </c>
      <c r="K220" s="39">
        <v>368.59339617070185</v>
      </c>
      <c r="L220" s="39">
        <v>7.9989999999999997</v>
      </c>
      <c r="M220" s="48">
        <v>81.435000000000002</v>
      </c>
      <c r="N220" s="39">
        <v>1.7110000000000001</v>
      </c>
      <c r="O220" s="39">
        <v>751.07</v>
      </c>
      <c r="P220" s="39">
        <v>0</v>
      </c>
    </row>
    <row r="221" spans="1:16" x14ac:dyDescent="0.3">
      <c r="A221" s="27">
        <v>43656</v>
      </c>
      <c r="B221" s="28">
        <v>0.35416666666666669</v>
      </c>
      <c r="C221" s="32">
        <f t="shared" si="8"/>
        <v>43656.354166666664</v>
      </c>
      <c r="D221" s="38">
        <f t="shared" si="9"/>
        <v>525465</v>
      </c>
      <c r="E221" s="38">
        <f t="shared" si="9"/>
        <v>6300495</v>
      </c>
      <c r="F221" s="38">
        <f t="shared" si="9"/>
        <v>2536</v>
      </c>
      <c r="G221" s="39">
        <v>548.9</v>
      </c>
      <c r="H221" s="39">
        <v>56.5</v>
      </c>
      <c r="I221" s="44">
        <v>0.10293313900528329</v>
      </c>
      <c r="J221" s="39">
        <v>261.01597152909676</v>
      </c>
      <c r="K221" s="39">
        <v>374.94797152909672</v>
      </c>
      <c r="L221" s="39">
        <v>7.9989999999999997</v>
      </c>
      <c r="M221" s="48">
        <v>78.162999999999997</v>
      </c>
      <c r="N221" s="39">
        <v>1.3129999999999999</v>
      </c>
      <c r="O221" s="39">
        <v>751.33699999999999</v>
      </c>
      <c r="P221" s="39">
        <v>0</v>
      </c>
    </row>
    <row r="222" spans="1:16" x14ac:dyDescent="0.3">
      <c r="A222" s="27">
        <v>43656</v>
      </c>
      <c r="B222" s="28">
        <v>0.375</v>
      </c>
      <c r="C222" s="32">
        <f t="shared" si="8"/>
        <v>43656.375</v>
      </c>
      <c r="D222" s="38">
        <f t="shared" si="9"/>
        <v>525465</v>
      </c>
      <c r="E222" s="38">
        <f t="shared" si="9"/>
        <v>6300495</v>
      </c>
      <c r="F222" s="38">
        <f t="shared" si="9"/>
        <v>2536</v>
      </c>
      <c r="G222" s="39">
        <v>614.79999999999995</v>
      </c>
      <c r="H222" s="39">
        <v>64.2</v>
      </c>
      <c r="I222" s="44">
        <v>0.10442420299284322</v>
      </c>
      <c r="J222" s="39">
        <v>262.54709118334898</v>
      </c>
      <c r="K222" s="39">
        <v>386.82409118334897</v>
      </c>
      <c r="L222" s="39">
        <v>8.8160000000000007</v>
      </c>
      <c r="M222" s="48">
        <v>73.927000000000007</v>
      </c>
      <c r="N222" s="39">
        <v>0.66500000000000004</v>
      </c>
      <c r="O222" s="39">
        <v>751.41</v>
      </c>
      <c r="P222" s="39">
        <v>0</v>
      </c>
    </row>
    <row r="223" spans="1:16" x14ac:dyDescent="0.3">
      <c r="A223" s="27">
        <v>43656</v>
      </c>
      <c r="B223" s="28">
        <v>0.39583333333333331</v>
      </c>
      <c r="C223" s="32">
        <f t="shared" si="8"/>
        <v>43656.395833333336</v>
      </c>
      <c r="D223" s="38">
        <f t="shared" si="9"/>
        <v>525465</v>
      </c>
      <c r="E223" s="38">
        <f t="shared" si="9"/>
        <v>6300495</v>
      </c>
      <c r="F223" s="38">
        <f t="shared" si="9"/>
        <v>2536</v>
      </c>
      <c r="G223" s="39">
        <v>682</v>
      </c>
      <c r="H223" s="39">
        <v>73</v>
      </c>
      <c r="I223" s="44">
        <v>0.10703812316715543</v>
      </c>
      <c r="J223" s="39">
        <v>266.28525853453027</v>
      </c>
      <c r="K223" s="39">
        <v>398.56725853453025</v>
      </c>
      <c r="L223" s="39">
        <v>8.8789999999999996</v>
      </c>
      <c r="M223" s="48">
        <v>71.283000000000001</v>
      </c>
      <c r="N223" s="39">
        <v>0.875</v>
      </c>
      <c r="O223" s="39">
        <v>751.24</v>
      </c>
      <c r="P223" s="39">
        <v>0</v>
      </c>
    </row>
    <row r="224" spans="1:16" x14ac:dyDescent="0.3">
      <c r="A224" s="27">
        <v>43656</v>
      </c>
      <c r="B224" s="28">
        <v>0.41666666666666669</v>
      </c>
      <c r="C224" s="32">
        <f t="shared" si="8"/>
        <v>43656.416666666664</v>
      </c>
      <c r="D224" s="38">
        <f t="shared" si="9"/>
        <v>525465</v>
      </c>
      <c r="E224" s="38">
        <f t="shared" si="9"/>
        <v>6300495</v>
      </c>
      <c r="F224" s="38">
        <f t="shared" si="9"/>
        <v>2536</v>
      </c>
      <c r="G224" s="39">
        <v>750.9</v>
      </c>
      <c r="H224" s="39">
        <v>81.599999999999994</v>
      </c>
      <c r="I224" s="44">
        <v>0.10866959648421894</v>
      </c>
      <c r="J224" s="39">
        <v>276.28367588815729</v>
      </c>
      <c r="K224" s="39">
        <v>413.70067588815732</v>
      </c>
      <c r="L224" s="39">
        <v>10.01</v>
      </c>
      <c r="M224" s="48">
        <v>70.608000000000004</v>
      </c>
      <c r="N224" s="39">
        <v>0.17699999999999999</v>
      </c>
      <c r="O224" s="39">
        <v>751.67700000000002</v>
      </c>
      <c r="P224" s="39">
        <v>0</v>
      </c>
    </row>
    <row r="225" spans="1:16" x14ac:dyDescent="0.3">
      <c r="A225" s="27">
        <v>43656</v>
      </c>
      <c r="B225" s="28">
        <v>0.4375</v>
      </c>
      <c r="C225" s="32">
        <f t="shared" si="8"/>
        <v>43656.4375</v>
      </c>
      <c r="D225" s="38">
        <f t="shared" si="9"/>
        <v>525465</v>
      </c>
      <c r="E225" s="38">
        <f t="shared" si="9"/>
        <v>6300495</v>
      </c>
      <c r="F225" s="38">
        <f t="shared" si="9"/>
        <v>2536</v>
      </c>
      <c r="G225" s="39">
        <v>817.4</v>
      </c>
      <c r="H225" s="39">
        <v>88.1</v>
      </c>
      <c r="I225" s="44">
        <v>0.10778076828969904</v>
      </c>
      <c r="J225" s="39">
        <v>276.52809460087843</v>
      </c>
      <c r="K225" s="39">
        <v>419.02109460087843</v>
      </c>
      <c r="L225" s="39">
        <v>9.57</v>
      </c>
      <c r="M225" s="48">
        <v>73.350999999999999</v>
      </c>
      <c r="N225" s="39">
        <v>0.80100000000000005</v>
      </c>
      <c r="O225" s="39">
        <v>751.76300000000003</v>
      </c>
      <c r="P225" s="39">
        <v>0</v>
      </c>
    </row>
    <row r="226" spans="1:16" x14ac:dyDescent="0.3">
      <c r="A226" s="27">
        <v>43656</v>
      </c>
      <c r="B226" s="28">
        <v>0.45833333333333331</v>
      </c>
      <c r="C226" s="32">
        <f t="shared" si="8"/>
        <v>43656.458333333336</v>
      </c>
      <c r="D226" s="38">
        <f t="shared" si="9"/>
        <v>525465</v>
      </c>
      <c r="E226" s="38">
        <f t="shared" si="9"/>
        <v>6300495</v>
      </c>
      <c r="F226" s="38">
        <f t="shared" si="9"/>
        <v>2536</v>
      </c>
      <c r="G226" s="39">
        <v>870.2</v>
      </c>
      <c r="H226" s="39">
        <v>94.7</v>
      </c>
      <c r="I226" s="44">
        <v>0.10882555734313951</v>
      </c>
      <c r="J226" s="39">
        <v>281.01748764540918</v>
      </c>
      <c r="K226" s="39">
        <v>429.71248764540917</v>
      </c>
      <c r="L226" s="39">
        <v>9.8840000000000003</v>
      </c>
      <c r="M226" s="48">
        <v>70.59</v>
      </c>
      <c r="N226" s="39">
        <v>0.70099999999999996</v>
      </c>
      <c r="O226" s="39">
        <v>751.81</v>
      </c>
      <c r="P226" s="39">
        <v>0</v>
      </c>
    </row>
    <row r="227" spans="1:16" x14ac:dyDescent="0.3">
      <c r="A227" s="27">
        <v>43656</v>
      </c>
      <c r="B227" s="28">
        <v>0.47916666666666669</v>
      </c>
      <c r="C227" s="32">
        <f t="shared" si="8"/>
        <v>43656.479166666664</v>
      </c>
      <c r="D227" s="38">
        <f t="shared" si="9"/>
        <v>525465</v>
      </c>
      <c r="E227" s="38">
        <f t="shared" si="9"/>
        <v>6300495</v>
      </c>
      <c r="F227" s="38">
        <f t="shared" si="9"/>
        <v>2536</v>
      </c>
      <c r="G227" s="39">
        <v>825.7</v>
      </c>
      <c r="H227" s="39">
        <v>89.1</v>
      </c>
      <c r="I227" s="44">
        <v>0.10790844132251422</v>
      </c>
      <c r="J227" s="39">
        <v>290.99780451227963</v>
      </c>
      <c r="K227" s="39">
        <v>439.62380451227966</v>
      </c>
      <c r="L227" s="39">
        <v>10.387</v>
      </c>
      <c r="M227" s="48">
        <v>66.134</v>
      </c>
      <c r="N227" s="39">
        <v>0.28299999999999997</v>
      </c>
      <c r="O227" s="39">
        <v>751.97799999999995</v>
      </c>
      <c r="P227" s="39">
        <v>0</v>
      </c>
    </row>
    <row r="228" spans="1:16" x14ac:dyDescent="0.3">
      <c r="A228" s="27">
        <v>43656</v>
      </c>
      <c r="B228" s="28">
        <v>0.5</v>
      </c>
      <c r="C228" s="32">
        <f t="shared" si="8"/>
        <v>43656.5</v>
      </c>
      <c r="D228" s="38">
        <f t="shared" si="9"/>
        <v>525465</v>
      </c>
      <c r="E228" s="38">
        <f t="shared" si="9"/>
        <v>6300495</v>
      </c>
      <c r="F228" s="38">
        <f t="shared" si="9"/>
        <v>2536</v>
      </c>
      <c r="G228" s="39">
        <v>380.5</v>
      </c>
      <c r="H228" s="39">
        <v>39.6</v>
      </c>
      <c r="I228" s="44">
        <v>0.10407358738501972</v>
      </c>
      <c r="J228" s="39">
        <v>308.35048408975342</v>
      </c>
      <c r="K228" s="39">
        <v>446.1204840897534</v>
      </c>
      <c r="L228" s="39">
        <v>10.324</v>
      </c>
      <c r="M228" s="48">
        <v>63.201999999999998</v>
      </c>
      <c r="N228" s="39">
        <v>0.64100000000000001</v>
      </c>
      <c r="O228" s="39">
        <v>751.93799999999999</v>
      </c>
      <c r="P228" s="39">
        <v>0</v>
      </c>
    </row>
    <row r="229" spans="1:16" x14ac:dyDescent="0.3">
      <c r="A229" s="27">
        <v>43656</v>
      </c>
      <c r="B229" s="28">
        <v>0.52083333333333337</v>
      </c>
      <c r="C229" s="32">
        <f t="shared" si="8"/>
        <v>43656.520833333336</v>
      </c>
      <c r="D229" s="38">
        <f t="shared" si="9"/>
        <v>525465</v>
      </c>
      <c r="E229" s="38">
        <f t="shared" si="9"/>
        <v>6300495</v>
      </c>
      <c r="F229" s="38">
        <f t="shared" si="9"/>
        <v>2536</v>
      </c>
      <c r="G229" s="39">
        <v>1113.5999999999999</v>
      </c>
      <c r="H229" s="39">
        <v>128.19999999999999</v>
      </c>
      <c r="I229" s="44">
        <v>0.1151221264367816</v>
      </c>
      <c r="J229" s="39">
        <v>313.42283052896016</v>
      </c>
      <c r="K229" s="39">
        <v>445.11583052896015</v>
      </c>
      <c r="L229" s="39">
        <v>11.204000000000001</v>
      </c>
      <c r="M229" s="48">
        <v>63.161999999999999</v>
      </c>
      <c r="N229" s="39">
        <v>1.5189999999999999</v>
      </c>
      <c r="O229" s="39">
        <v>752.11699999999996</v>
      </c>
      <c r="P229" s="39">
        <v>0</v>
      </c>
    </row>
    <row r="230" spans="1:16" x14ac:dyDescent="0.3">
      <c r="A230" s="27">
        <v>43656</v>
      </c>
      <c r="B230" s="28">
        <v>0.54166666666666663</v>
      </c>
      <c r="C230" s="32">
        <f t="shared" si="8"/>
        <v>43656.541666666664</v>
      </c>
      <c r="D230" s="38">
        <f t="shared" si="9"/>
        <v>525465</v>
      </c>
      <c r="E230" s="38">
        <f t="shared" si="9"/>
        <v>6300495</v>
      </c>
      <c r="F230" s="38">
        <f t="shared" si="9"/>
        <v>2536</v>
      </c>
      <c r="G230" s="39">
        <v>161.9</v>
      </c>
      <c r="H230" s="39">
        <v>20.8</v>
      </c>
      <c r="I230" s="44">
        <v>0.12847436689314393</v>
      </c>
      <c r="J230" s="39">
        <v>315.6895080032408</v>
      </c>
      <c r="K230" s="39">
        <v>440.43650800324082</v>
      </c>
      <c r="L230" s="39">
        <v>11.204000000000001</v>
      </c>
      <c r="M230" s="48">
        <v>61.436999999999998</v>
      </c>
      <c r="N230" s="39">
        <v>1.133</v>
      </c>
      <c r="O230" s="39">
        <v>752.25</v>
      </c>
      <c r="P230" s="39">
        <v>0</v>
      </c>
    </row>
    <row r="231" spans="1:16" x14ac:dyDescent="0.3">
      <c r="A231" s="27">
        <v>43656</v>
      </c>
      <c r="B231" s="28">
        <v>0.5625</v>
      </c>
      <c r="C231" s="32">
        <f t="shared" si="8"/>
        <v>43656.5625</v>
      </c>
      <c r="D231" s="38">
        <f t="shared" si="9"/>
        <v>525465</v>
      </c>
      <c r="E231" s="38">
        <f t="shared" si="9"/>
        <v>6300495</v>
      </c>
      <c r="F231" s="38">
        <f t="shared" si="9"/>
        <v>2536</v>
      </c>
      <c r="G231" s="39">
        <v>116.7</v>
      </c>
      <c r="H231" s="39">
        <v>17.3</v>
      </c>
      <c r="I231" s="44">
        <v>0.14824335904027422</v>
      </c>
      <c r="J231" s="39">
        <v>332.38834400300857</v>
      </c>
      <c r="K231" s="39">
        <v>411.02934400300853</v>
      </c>
      <c r="L231" s="39">
        <v>10.513</v>
      </c>
      <c r="M231" s="48">
        <v>65.213999999999999</v>
      </c>
      <c r="N231" s="39">
        <v>1.304</v>
      </c>
      <c r="O231" s="39">
        <v>752.05499999999995</v>
      </c>
      <c r="P231" s="39">
        <v>0</v>
      </c>
    </row>
    <row r="232" spans="1:16" x14ac:dyDescent="0.3">
      <c r="A232" s="27">
        <v>43656</v>
      </c>
      <c r="B232" s="28">
        <v>0.58333333333333337</v>
      </c>
      <c r="C232" s="32">
        <f t="shared" ref="C232:C295" si="10">A232+B232</f>
        <v>43656.583333333336</v>
      </c>
      <c r="D232" s="38">
        <f t="shared" si="9"/>
        <v>525465</v>
      </c>
      <c r="E232" s="38">
        <f t="shared" si="9"/>
        <v>6300495</v>
      </c>
      <c r="F232" s="38">
        <f t="shared" si="9"/>
        <v>2536</v>
      </c>
      <c r="G232" s="39">
        <v>151.19999999999999</v>
      </c>
      <c r="H232" s="39">
        <v>19.3</v>
      </c>
      <c r="I232" s="44">
        <v>0.12764550264550267</v>
      </c>
      <c r="J232" s="39">
        <v>341.20635415297193</v>
      </c>
      <c r="K232" s="39">
        <v>402.02435415297191</v>
      </c>
      <c r="L232" s="39">
        <v>10.324</v>
      </c>
      <c r="M232" s="48">
        <v>66.281999999999996</v>
      </c>
      <c r="N232" s="39">
        <v>0.748</v>
      </c>
      <c r="O232" s="39">
        <v>751.99699999999996</v>
      </c>
      <c r="P232" s="39">
        <v>0</v>
      </c>
    </row>
    <row r="233" spans="1:16" x14ac:dyDescent="0.3">
      <c r="A233" s="27">
        <v>43656</v>
      </c>
      <c r="B233" s="28">
        <v>0.60416666666666663</v>
      </c>
      <c r="C233" s="32">
        <f t="shared" si="10"/>
        <v>43656.604166666664</v>
      </c>
      <c r="D233" s="38">
        <f t="shared" si="9"/>
        <v>525465</v>
      </c>
      <c r="E233" s="38">
        <f t="shared" si="9"/>
        <v>6300495</v>
      </c>
      <c r="F233" s="38">
        <f t="shared" si="9"/>
        <v>2536</v>
      </c>
      <c r="G233" s="39">
        <v>194.6</v>
      </c>
      <c r="H233" s="39">
        <v>24</v>
      </c>
      <c r="I233" s="44">
        <v>0.12332990750256938</v>
      </c>
      <c r="J233" s="39">
        <v>316.08772935289119</v>
      </c>
      <c r="K233" s="39">
        <v>403.30672935289124</v>
      </c>
      <c r="L233" s="39">
        <v>10.45</v>
      </c>
      <c r="M233" s="48">
        <v>66.611999999999995</v>
      </c>
      <c r="N233" s="39">
        <v>0.64600000000000002</v>
      </c>
      <c r="O233" s="39">
        <v>751.98</v>
      </c>
      <c r="P233" s="39">
        <v>0</v>
      </c>
    </row>
    <row r="234" spans="1:16" x14ac:dyDescent="0.3">
      <c r="A234" s="27">
        <v>43656</v>
      </c>
      <c r="B234" s="28">
        <v>0.625</v>
      </c>
      <c r="C234" s="32">
        <f t="shared" si="10"/>
        <v>43656.625</v>
      </c>
      <c r="D234" s="38">
        <f t="shared" si="9"/>
        <v>525465</v>
      </c>
      <c r="E234" s="38">
        <f t="shared" si="9"/>
        <v>6300495</v>
      </c>
      <c r="F234" s="38">
        <f t="shared" si="9"/>
        <v>2536</v>
      </c>
      <c r="G234" s="39">
        <v>154.9</v>
      </c>
      <c r="H234" s="39">
        <v>19.5</v>
      </c>
      <c r="I234" s="44">
        <v>0.12588766946417043</v>
      </c>
      <c r="J234" s="39">
        <v>339.71600594765289</v>
      </c>
      <c r="K234" s="39">
        <v>395.56800594765292</v>
      </c>
      <c r="L234" s="39">
        <v>10.45</v>
      </c>
      <c r="M234" s="48">
        <v>65.986999999999995</v>
      </c>
      <c r="N234" s="39">
        <v>0.45900000000000002</v>
      </c>
      <c r="O234" s="39">
        <v>751.86699999999996</v>
      </c>
      <c r="P234" s="39">
        <v>0</v>
      </c>
    </row>
    <row r="235" spans="1:16" x14ac:dyDescent="0.3">
      <c r="A235" s="27">
        <v>43656</v>
      </c>
      <c r="B235" s="28">
        <v>0.64583333333333337</v>
      </c>
      <c r="C235" s="32">
        <f t="shared" si="10"/>
        <v>43656.645833333336</v>
      </c>
      <c r="D235" s="38">
        <f t="shared" si="9"/>
        <v>525465</v>
      </c>
      <c r="E235" s="38">
        <f t="shared" si="9"/>
        <v>6300495</v>
      </c>
      <c r="F235" s="38">
        <f t="shared" si="9"/>
        <v>2536</v>
      </c>
      <c r="G235" s="39">
        <v>351.1</v>
      </c>
      <c r="H235" s="39">
        <v>40.4</v>
      </c>
      <c r="I235" s="44">
        <v>0.11506693249786384</v>
      </c>
      <c r="J235" s="39">
        <v>340.47918538353628</v>
      </c>
      <c r="K235" s="39">
        <v>402.28318538353625</v>
      </c>
      <c r="L235" s="39">
        <v>10.701000000000001</v>
      </c>
      <c r="M235" s="48">
        <v>66.334000000000003</v>
      </c>
      <c r="N235" s="39">
        <v>0.47299999999999998</v>
      </c>
      <c r="O235" s="39">
        <v>751.83500000000004</v>
      </c>
      <c r="P235" s="39">
        <v>0</v>
      </c>
    </row>
    <row r="236" spans="1:16" x14ac:dyDescent="0.3">
      <c r="A236" s="27">
        <v>43656</v>
      </c>
      <c r="B236" s="28">
        <v>0.66666666666666663</v>
      </c>
      <c r="C236" s="32">
        <f t="shared" si="10"/>
        <v>43656.666666666664</v>
      </c>
      <c r="D236" s="38">
        <f t="shared" si="9"/>
        <v>525465</v>
      </c>
      <c r="E236" s="38">
        <f t="shared" si="9"/>
        <v>6300495</v>
      </c>
      <c r="F236" s="38">
        <f t="shared" si="9"/>
        <v>2536</v>
      </c>
      <c r="G236" s="39">
        <v>358.2</v>
      </c>
      <c r="H236" s="39">
        <v>36</v>
      </c>
      <c r="I236" s="44">
        <v>0.10050251256281408</v>
      </c>
      <c r="J236" s="39">
        <v>349.24356505680413</v>
      </c>
      <c r="K236" s="39">
        <v>423.61556505680414</v>
      </c>
      <c r="L236" s="39">
        <v>10.827</v>
      </c>
      <c r="M236" s="48">
        <v>67.864000000000004</v>
      </c>
      <c r="N236" s="39">
        <v>0.95499999999999996</v>
      </c>
      <c r="O236" s="39">
        <v>751.98</v>
      </c>
      <c r="P236" s="39">
        <v>0</v>
      </c>
    </row>
    <row r="237" spans="1:16" x14ac:dyDescent="0.3">
      <c r="A237" s="27">
        <v>43656</v>
      </c>
      <c r="B237" s="28">
        <v>0.6875</v>
      </c>
      <c r="C237" s="32">
        <f t="shared" si="10"/>
        <v>43656.6875</v>
      </c>
      <c r="D237" s="38">
        <f t="shared" si="9"/>
        <v>525465</v>
      </c>
      <c r="E237" s="38">
        <f t="shared" si="9"/>
        <v>6300495</v>
      </c>
      <c r="F237" s="38">
        <f t="shared" si="9"/>
        <v>2536</v>
      </c>
      <c r="G237" s="39">
        <v>606.4</v>
      </c>
      <c r="H237" s="39">
        <v>77.8</v>
      </c>
      <c r="I237" s="44">
        <v>0.12829815303430078</v>
      </c>
      <c r="J237" s="39">
        <v>343.87710207774717</v>
      </c>
      <c r="K237" s="39">
        <v>398.83510207774714</v>
      </c>
      <c r="L237" s="39">
        <v>10.01</v>
      </c>
      <c r="M237" s="48">
        <v>77.241</v>
      </c>
      <c r="N237" s="39">
        <v>1.1459999999999999</v>
      </c>
      <c r="O237" s="39">
        <v>752.12800000000004</v>
      </c>
      <c r="P237" s="39">
        <v>0</v>
      </c>
    </row>
    <row r="238" spans="1:16" x14ac:dyDescent="0.3">
      <c r="A238" s="27">
        <v>43656</v>
      </c>
      <c r="B238" s="28">
        <v>0.70833333333333337</v>
      </c>
      <c r="C238" s="32">
        <f t="shared" si="10"/>
        <v>43656.708333333336</v>
      </c>
      <c r="D238" s="38">
        <f t="shared" si="9"/>
        <v>525465</v>
      </c>
      <c r="E238" s="38">
        <f t="shared" si="9"/>
        <v>6300495</v>
      </c>
      <c r="F238" s="38">
        <f t="shared" si="9"/>
        <v>2536</v>
      </c>
      <c r="G238" s="39">
        <v>168.4</v>
      </c>
      <c r="H238" s="39">
        <v>21.2</v>
      </c>
      <c r="I238" s="44">
        <v>0.12589073634204276</v>
      </c>
      <c r="J238" s="39">
        <v>337.7788726532151</v>
      </c>
      <c r="K238" s="39">
        <v>398.15787265321512</v>
      </c>
      <c r="L238" s="39">
        <v>9.5069999999999997</v>
      </c>
      <c r="M238" s="48">
        <v>77.043000000000006</v>
      </c>
      <c r="N238" s="39">
        <v>0.77900000000000003</v>
      </c>
      <c r="O238" s="39">
        <v>752.2</v>
      </c>
      <c r="P238" s="39">
        <v>0</v>
      </c>
    </row>
    <row r="239" spans="1:16" x14ac:dyDescent="0.3">
      <c r="A239" s="27">
        <v>43656</v>
      </c>
      <c r="B239" s="28">
        <v>0.72916666666666663</v>
      </c>
      <c r="C239" s="32">
        <f t="shared" si="10"/>
        <v>43656.729166666664</v>
      </c>
      <c r="D239" s="38">
        <f t="shared" si="9"/>
        <v>525465</v>
      </c>
      <c r="E239" s="38">
        <f t="shared" si="9"/>
        <v>6300495</v>
      </c>
      <c r="F239" s="38">
        <f t="shared" si="9"/>
        <v>2536</v>
      </c>
      <c r="G239" s="39">
        <v>390.9</v>
      </c>
      <c r="H239" s="39">
        <v>54.1</v>
      </c>
      <c r="I239" s="44">
        <v>0.13839856740854439</v>
      </c>
      <c r="J239" s="39">
        <v>321.3189744630269</v>
      </c>
      <c r="K239" s="39">
        <v>391.96297446302691</v>
      </c>
      <c r="L239" s="39">
        <v>9.7590000000000003</v>
      </c>
      <c r="M239" s="48">
        <v>71.819000000000003</v>
      </c>
      <c r="N239" s="39">
        <v>0.65200000000000002</v>
      </c>
      <c r="O239" s="39">
        <v>752.13499999999999</v>
      </c>
      <c r="P239" s="39">
        <v>0</v>
      </c>
    </row>
    <row r="240" spans="1:16" x14ac:dyDescent="0.3">
      <c r="A240" s="27">
        <v>43656</v>
      </c>
      <c r="B240" s="28">
        <v>0.75</v>
      </c>
      <c r="C240" s="32">
        <f t="shared" si="10"/>
        <v>43656.75</v>
      </c>
      <c r="D240" s="38">
        <f t="shared" si="9"/>
        <v>525465</v>
      </c>
      <c r="E240" s="38">
        <f t="shared" si="9"/>
        <v>6300495</v>
      </c>
      <c r="F240" s="38">
        <f t="shared" si="9"/>
        <v>2536</v>
      </c>
      <c r="G240" s="39">
        <v>154.19999999999999</v>
      </c>
      <c r="H240" s="39">
        <v>21.5</v>
      </c>
      <c r="I240" s="44">
        <v>0.13942931258106356</v>
      </c>
      <c r="J240" s="39">
        <v>299.97519724628506</v>
      </c>
      <c r="K240" s="39">
        <v>389.28719724628507</v>
      </c>
      <c r="L240" s="39">
        <v>9.9469999999999992</v>
      </c>
      <c r="M240" s="48">
        <v>70.287000000000006</v>
      </c>
      <c r="N240" s="39">
        <v>0.33400000000000002</v>
      </c>
      <c r="O240" s="39">
        <v>752.39</v>
      </c>
      <c r="P240" s="39">
        <v>0</v>
      </c>
    </row>
    <row r="241" spans="1:16" x14ac:dyDescent="0.3">
      <c r="A241" s="27">
        <v>43656</v>
      </c>
      <c r="B241" s="28">
        <v>0.77083333333333337</v>
      </c>
      <c r="C241" s="32">
        <f t="shared" si="10"/>
        <v>43656.770833333336</v>
      </c>
      <c r="D241" s="38">
        <f t="shared" si="9"/>
        <v>525465</v>
      </c>
      <c r="E241" s="38">
        <f t="shared" si="9"/>
        <v>6300495</v>
      </c>
      <c r="F241" s="38">
        <f t="shared" si="9"/>
        <v>2536</v>
      </c>
      <c r="G241" s="39">
        <v>211.1</v>
      </c>
      <c r="H241" s="39">
        <v>23.8</v>
      </c>
      <c r="I241" s="44">
        <v>0.11274277593557556</v>
      </c>
      <c r="J241" s="39">
        <v>273.94496084415255</v>
      </c>
      <c r="K241" s="39">
        <v>380.1559608441525</v>
      </c>
      <c r="L241" s="39">
        <v>10.387</v>
      </c>
      <c r="M241" s="48">
        <v>69.834999999999994</v>
      </c>
      <c r="N241" s="39">
        <v>2.5999999999999999E-2</v>
      </c>
      <c r="O241" s="39">
        <v>752.26</v>
      </c>
      <c r="P241" s="39">
        <v>0</v>
      </c>
    </row>
    <row r="242" spans="1:16" x14ac:dyDescent="0.3">
      <c r="A242" s="27">
        <v>43656</v>
      </c>
      <c r="B242" s="28">
        <v>0.79166666666666663</v>
      </c>
      <c r="C242" s="32">
        <f t="shared" si="10"/>
        <v>43656.791666666664</v>
      </c>
      <c r="D242" s="38">
        <f t="shared" si="9"/>
        <v>525465</v>
      </c>
      <c r="E242" s="38">
        <f t="shared" si="9"/>
        <v>6300495</v>
      </c>
      <c r="F242" s="38">
        <f t="shared" si="9"/>
        <v>2536</v>
      </c>
      <c r="G242" s="39">
        <v>48.9</v>
      </c>
      <c r="H242" s="39">
        <v>10.5</v>
      </c>
      <c r="I242" s="44">
        <v>0.21472392638036811</v>
      </c>
      <c r="J242" s="39">
        <v>273.49912415727783</v>
      </c>
      <c r="K242" s="39">
        <v>376.27912415727781</v>
      </c>
      <c r="L242" s="39">
        <v>9.9469999999999992</v>
      </c>
      <c r="M242" s="48">
        <v>69.194999999999993</v>
      </c>
      <c r="N242" s="39">
        <v>4.2000000000000003E-2</v>
      </c>
      <c r="O242" s="39">
        <v>752.25800000000004</v>
      </c>
      <c r="P242" s="39">
        <v>0</v>
      </c>
    </row>
    <row r="243" spans="1:16" x14ac:dyDescent="0.3">
      <c r="A243" s="27">
        <v>43656</v>
      </c>
      <c r="B243" s="28">
        <v>0.8125</v>
      </c>
      <c r="C243" s="32">
        <f t="shared" si="10"/>
        <v>43656.8125</v>
      </c>
      <c r="D243" s="38">
        <f t="shared" si="9"/>
        <v>525465</v>
      </c>
      <c r="E243" s="38">
        <f t="shared" si="9"/>
        <v>6300495</v>
      </c>
      <c r="F243" s="38">
        <f t="shared" si="9"/>
        <v>2536</v>
      </c>
      <c r="G243" s="39">
        <v>36.6</v>
      </c>
      <c r="H243" s="39">
        <v>10.3</v>
      </c>
      <c r="I243" s="44">
        <v>0.28142076502732244</v>
      </c>
      <c r="J243" s="39">
        <v>274.87374140849982</v>
      </c>
      <c r="K243" s="39">
        <v>369.43774140849985</v>
      </c>
      <c r="L243" s="39">
        <v>10.073</v>
      </c>
      <c r="M243" s="48">
        <v>68.900999999999996</v>
      </c>
      <c r="N243" s="39">
        <v>1E-3</v>
      </c>
      <c r="O243" s="39">
        <v>752.25199999999995</v>
      </c>
      <c r="P243" s="39">
        <v>0</v>
      </c>
    </row>
    <row r="244" spans="1:16" x14ac:dyDescent="0.3">
      <c r="A244" s="27">
        <v>43656</v>
      </c>
      <c r="B244" s="28">
        <v>0.83333333333333337</v>
      </c>
      <c r="C244" s="32">
        <f t="shared" si="10"/>
        <v>43656.833333333336</v>
      </c>
      <c r="D244" s="38">
        <f t="shared" si="9"/>
        <v>525465</v>
      </c>
      <c r="E244" s="38">
        <f t="shared" si="9"/>
        <v>6300495</v>
      </c>
      <c r="F244" s="38">
        <f t="shared" si="9"/>
        <v>2536</v>
      </c>
      <c r="G244" s="39">
        <v>19.600000000000001</v>
      </c>
      <c r="H244" s="39">
        <v>7.7</v>
      </c>
      <c r="I244" s="44">
        <v>0.39285714285714285</v>
      </c>
      <c r="J244" s="39">
        <v>274.52092461933842</v>
      </c>
      <c r="K244" s="39">
        <v>366.54892461933844</v>
      </c>
      <c r="L244" s="39">
        <v>10.135999999999999</v>
      </c>
      <c r="M244" s="48">
        <v>68.129000000000005</v>
      </c>
      <c r="N244" s="39">
        <v>4.2000000000000003E-2</v>
      </c>
      <c r="O244" s="39">
        <v>752.69799999999998</v>
      </c>
      <c r="P244" s="39">
        <v>0</v>
      </c>
    </row>
    <row r="245" spans="1:16" x14ac:dyDescent="0.3">
      <c r="A245" s="27">
        <v>43656</v>
      </c>
      <c r="B245" s="28">
        <v>0.85416666666666663</v>
      </c>
      <c r="C245" s="32">
        <f t="shared" si="10"/>
        <v>43656.854166666664</v>
      </c>
      <c r="D245" s="38">
        <f t="shared" si="9"/>
        <v>525465</v>
      </c>
      <c r="E245" s="38">
        <f t="shared" si="9"/>
        <v>6300495</v>
      </c>
      <c r="F245" s="38">
        <f t="shared" si="9"/>
        <v>2536</v>
      </c>
      <c r="G245" s="39">
        <v>7.2</v>
      </c>
      <c r="H245" s="39">
        <v>7.1</v>
      </c>
      <c r="I245" s="44">
        <v>0.98611111111111105</v>
      </c>
      <c r="J245" s="39">
        <v>270.29441476675294</v>
      </c>
      <c r="K245" s="39">
        <v>360.02041476675294</v>
      </c>
      <c r="L245" s="39">
        <v>9.3819999999999997</v>
      </c>
      <c r="M245" s="48">
        <v>69.736000000000004</v>
      </c>
      <c r="N245" s="39">
        <v>1E-3</v>
      </c>
      <c r="O245" s="39">
        <v>752.66499999999996</v>
      </c>
      <c r="P245" s="39">
        <v>0</v>
      </c>
    </row>
    <row r="246" spans="1:16" x14ac:dyDescent="0.3">
      <c r="A246" s="27">
        <v>43656</v>
      </c>
      <c r="B246" s="28">
        <v>0.875</v>
      </c>
      <c r="C246" s="32">
        <f t="shared" si="10"/>
        <v>43656.875</v>
      </c>
      <c r="D246" s="38">
        <f t="shared" si="9"/>
        <v>525465</v>
      </c>
      <c r="E246" s="38">
        <f t="shared" si="9"/>
        <v>6300495</v>
      </c>
      <c r="F246" s="38">
        <f t="shared" si="9"/>
        <v>2536</v>
      </c>
      <c r="G246" s="40">
        <v>0</v>
      </c>
      <c r="H246" s="40">
        <v>0</v>
      </c>
      <c r="I246" s="45" t="s">
        <v>19</v>
      </c>
      <c r="J246" s="39">
        <v>279.4624327153773</v>
      </c>
      <c r="K246" s="39">
        <v>356.89843271537728</v>
      </c>
      <c r="L246" s="39">
        <v>9.4440000000000008</v>
      </c>
      <c r="M246" s="48">
        <v>70.057000000000002</v>
      </c>
      <c r="N246" s="39">
        <v>1.6E-2</v>
      </c>
      <c r="O246" s="39">
        <v>752.71500000000003</v>
      </c>
      <c r="P246" s="39">
        <v>0</v>
      </c>
    </row>
    <row r="247" spans="1:16" x14ac:dyDescent="0.3">
      <c r="A247" s="27">
        <v>43656</v>
      </c>
      <c r="B247" s="28">
        <v>0.89583333333333337</v>
      </c>
      <c r="C247" s="32">
        <f t="shared" si="10"/>
        <v>43656.895833333336</v>
      </c>
      <c r="D247" s="38">
        <f t="shared" si="9"/>
        <v>525465</v>
      </c>
      <c r="E247" s="38">
        <f t="shared" si="9"/>
        <v>6300495</v>
      </c>
      <c r="F247" s="38">
        <f t="shared" si="9"/>
        <v>2536</v>
      </c>
      <c r="G247" s="40">
        <v>0</v>
      </c>
      <c r="H247" s="40">
        <v>0</v>
      </c>
      <c r="I247" s="45" t="s">
        <v>19</v>
      </c>
      <c r="J247" s="39">
        <v>263.77914615406894</v>
      </c>
      <c r="K247" s="39">
        <v>350.79214615406897</v>
      </c>
      <c r="L247" s="39">
        <v>9.0050000000000008</v>
      </c>
      <c r="M247" s="48">
        <v>72.018000000000001</v>
      </c>
      <c r="N247" s="39">
        <v>1E-3</v>
      </c>
      <c r="O247" s="39">
        <v>752.70500000000004</v>
      </c>
      <c r="P247" s="39">
        <v>0</v>
      </c>
    </row>
    <row r="248" spans="1:16" x14ac:dyDescent="0.3">
      <c r="A248" s="27">
        <v>43656</v>
      </c>
      <c r="B248" s="28">
        <v>0.91666666666666663</v>
      </c>
      <c r="C248" s="32">
        <f t="shared" si="10"/>
        <v>43656.916666666664</v>
      </c>
      <c r="D248" s="38">
        <f t="shared" si="9"/>
        <v>525465</v>
      </c>
      <c r="E248" s="38">
        <f t="shared" si="9"/>
        <v>6300495</v>
      </c>
      <c r="F248" s="38">
        <f t="shared" si="9"/>
        <v>2536</v>
      </c>
      <c r="G248" s="40">
        <v>0</v>
      </c>
      <c r="H248" s="40">
        <v>0</v>
      </c>
      <c r="I248" s="45" t="s">
        <v>19</v>
      </c>
      <c r="J248" s="39">
        <v>263.78458750166402</v>
      </c>
      <c r="K248" s="39">
        <v>348.11858750166402</v>
      </c>
      <c r="L248" s="39">
        <v>8.69</v>
      </c>
      <c r="M248" s="48">
        <v>72.593000000000004</v>
      </c>
      <c r="N248" s="39">
        <v>3.5000000000000003E-2</v>
      </c>
      <c r="O248" s="39">
        <v>752.55499999999995</v>
      </c>
      <c r="P248" s="39">
        <v>0</v>
      </c>
    </row>
    <row r="249" spans="1:16" x14ac:dyDescent="0.3">
      <c r="A249" s="27">
        <v>43656</v>
      </c>
      <c r="B249" s="28">
        <v>0.9375</v>
      </c>
      <c r="C249" s="32">
        <f t="shared" si="10"/>
        <v>43656.9375</v>
      </c>
      <c r="D249" s="38">
        <f t="shared" si="9"/>
        <v>525465</v>
      </c>
      <c r="E249" s="38">
        <f t="shared" si="9"/>
        <v>6300495</v>
      </c>
      <c r="F249" s="38">
        <f t="shared" si="9"/>
        <v>2536</v>
      </c>
      <c r="G249" s="40">
        <v>0</v>
      </c>
      <c r="H249" s="40">
        <v>0</v>
      </c>
      <c r="I249" s="45" t="s">
        <v>19</v>
      </c>
      <c r="J249" s="39">
        <v>261.98899202085727</v>
      </c>
      <c r="K249" s="39">
        <v>345.10099202085729</v>
      </c>
      <c r="L249" s="39">
        <v>8.25</v>
      </c>
      <c r="M249" s="48">
        <v>75.015000000000001</v>
      </c>
      <c r="N249" s="39">
        <v>0.03</v>
      </c>
      <c r="O249" s="39">
        <v>753</v>
      </c>
      <c r="P249" s="39">
        <v>0</v>
      </c>
    </row>
    <row r="250" spans="1:16" x14ac:dyDescent="0.3">
      <c r="A250" s="27">
        <v>43656</v>
      </c>
      <c r="B250" s="28">
        <v>0.95833333333333337</v>
      </c>
      <c r="C250" s="32">
        <f t="shared" si="10"/>
        <v>43656.958333333336</v>
      </c>
      <c r="D250" s="38">
        <f t="shared" si="9"/>
        <v>525465</v>
      </c>
      <c r="E250" s="38">
        <f t="shared" si="9"/>
        <v>6300495</v>
      </c>
      <c r="F250" s="38">
        <f t="shared" si="9"/>
        <v>2536</v>
      </c>
      <c r="G250" s="40">
        <v>0</v>
      </c>
      <c r="H250" s="40">
        <v>0</v>
      </c>
      <c r="I250" s="45" t="s">
        <v>19</v>
      </c>
      <c r="J250" s="39">
        <v>261.46487689787494</v>
      </c>
      <c r="K250" s="39">
        <v>342.05287689787497</v>
      </c>
      <c r="L250" s="39">
        <v>8.5020000000000007</v>
      </c>
      <c r="M250" s="48">
        <v>76.143000000000001</v>
      </c>
      <c r="N250" s="39">
        <v>1E-3</v>
      </c>
      <c r="O250" s="39">
        <v>753.06500000000005</v>
      </c>
      <c r="P250" s="39">
        <v>0</v>
      </c>
    </row>
    <row r="251" spans="1:16" x14ac:dyDescent="0.3">
      <c r="A251" s="27">
        <v>43656</v>
      </c>
      <c r="B251" s="28">
        <v>0.97916666666666663</v>
      </c>
      <c r="C251" s="32">
        <f t="shared" si="10"/>
        <v>43656.979166666664</v>
      </c>
      <c r="D251" s="38">
        <f t="shared" si="9"/>
        <v>525465</v>
      </c>
      <c r="E251" s="38">
        <f t="shared" si="9"/>
        <v>6300495</v>
      </c>
      <c r="F251" s="38">
        <f t="shared" si="9"/>
        <v>2536</v>
      </c>
      <c r="G251" s="40">
        <v>0</v>
      </c>
      <c r="H251" s="40">
        <v>0</v>
      </c>
      <c r="I251" s="45" t="s">
        <v>19</v>
      </c>
      <c r="J251" s="39">
        <v>259.98271394270705</v>
      </c>
      <c r="K251" s="39">
        <v>339.227713942707</v>
      </c>
      <c r="L251" s="39">
        <v>8.3130000000000006</v>
      </c>
      <c r="M251" s="48">
        <v>76.58</v>
      </c>
      <c r="N251" s="39">
        <v>0</v>
      </c>
      <c r="O251" s="39">
        <v>752.90200000000004</v>
      </c>
      <c r="P251" s="39">
        <v>0</v>
      </c>
    </row>
    <row r="252" spans="1:16" x14ac:dyDescent="0.3">
      <c r="A252" s="27">
        <v>43657</v>
      </c>
      <c r="B252" s="28">
        <v>0</v>
      </c>
      <c r="C252" s="32">
        <f t="shared" si="10"/>
        <v>43657</v>
      </c>
      <c r="D252" s="38">
        <f t="shared" si="9"/>
        <v>525465</v>
      </c>
      <c r="E252" s="38">
        <f t="shared" si="9"/>
        <v>6300495</v>
      </c>
      <c r="F252" s="38">
        <f t="shared" si="9"/>
        <v>2536</v>
      </c>
      <c r="G252" s="40">
        <v>0</v>
      </c>
      <c r="H252" s="40">
        <v>0</v>
      </c>
      <c r="I252" s="45" t="s">
        <v>19</v>
      </c>
      <c r="J252" s="39">
        <v>269.65056064961652</v>
      </c>
      <c r="K252" s="39">
        <v>338.88256064961649</v>
      </c>
      <c r="L252" s="39">
        <v>8.0619999999999994</v>
      </c>
      <c r="M252" s="48">
        <v>77.006</v>
      </c>
      <c r="N252" s="39">
        <v>0</v>
      </c>
      <c r="O252" s="39">
        <v>753.03800000000001</v>
      </c>
      <c r="P252" s="39">
        <v>0</v>
      </c>
    </row>
    <row r="253" spans="1:16" x14ac:dyDescent="0.3">
      <c r="A253" s="27">
        <v>43657</v>
      </c>
      <c r="B253" s="28">
        <v>2.0833333333333332E-2</v>
      </c>
      <c r="C253" s="32">
        <f t="shared" si="10"/>
        <v>43657.020833333336</v>
      </c>
      <c r="D253" s="38">
        <f t="shared" si="9"/>
        <v>525465</v>
      </c>
      <c r="E253" s="38">
        <f t="shared" si="9"/>
        <v>6300495</v>
      </c>
      <c r="F253" s="38">
        <f t="shared" si="9"/>
        <v>2536</v>
      </c>
      <c r="G253" s="40">
        <v>0</v>
      </c>
      <c r="H253" s="40">
        <v>0</v>
      </c>
      <c r="I253" s="45" t="s">
        <v>19</v>
      </c>
      <c r="J253" s="39">
        <v>259.57071317625434</v>
      </c>
      <c r="K253" s="39">
        <v>336.14771317625434</v>
      </c>
      <c r="L253" s="39">
        <v>7.6840000000000002</v>
      </c>
      <c r="M253" s="48">
        <v>78.343999999999994</v>
      </c>
      <c r="N253" s="39">
        <v>0.08</v>
      </c>
      <c r="O253" s="39">
        <v>752.73</v>
      </c>
      <c r="P253" s="39">
        <v>0</v>
      </c>
    </row>
    <row r="254" spans="1:16" x14ac:dyDescent="0.3">
      <c r="A254" s="27">
        <v>43657</v>
      </c>
      <c r="B254" s="28">
        <v>4.1666666666666664E-2</v>
      </c>
      <c r="C254" s="32">
        <f t="shared" si="10"/>
        <v>43657.041666666664</v>
      </c>
      <c r="D254" s="38">
        <f t="shared" si="9"/>
        <v>525465</v>
      </c>
      <c r="E254" s="38">
        <f t="shared" si="9"/>
        <v>6300495</v>
      </c>
      <c r="F254" s="38">
        <f t="shared" si="9"/>
        <v>2536</v>
      </c>
      <c r="G254" s="40">
        <v>0</v>
      </c>
      <c r="H254" s="40">
        <v>0</v>
      </c>
      <c r="I254" s="45" t="s">
        <v>19</v>
      </c>
      <c r="J254" s="39">
        <v>258.9452948876401</v>
      </c>
      <c r="K254" s="39">
        <v>334.83329488764014</v>
      </c>
      <c r="L254" s="39">
        <v>7.6840000000000002</v>
      </c>
      <c r="M254" s="48">
        <v>78.653999999999996</v>
      </c>
      <c r="N254" s="39">
        <v>7.0000000000000001E-3</v>
      </c>
      <c r="O254" s="39">
        <v>752.96500000000003</v>
      </c>
      <c r="P254" s="39">
        <v>0</v>
      </c>
    </row>
    <row r="255" spans="1:16" x14ac:dyDescent="0.3">
      <c r="A255" s="27">
        <v>43657</v>
      </c>
      <c r="B255" s="28">
        <v>6.25E-2</v>
      </c>
      <c r="C255" s="32">
        <f t="shared" si="10"/>
        <v>43657.0625</v>
      </c>
      <c r="D255" s="38">
        <f t="shared" si="9"/>
        <v>525465</v>
      </c>
      <c r="E255" s="38">
        <f t="shared" si="9"/>
        <v>6300495</v>
      </c>
      <c r="F255" s="38">
        <f t="shared" si="9"/>
        <v>2536</v>
      </c>
      <c r="G255" s="40">
        <v>0</v>
      </c>
      <c r="H255" s="40">
        <v>0</v>
      </c>
      <c r="I255" s="45" t="s">
        <v>19</v>
      </c>
      <c r="J255" s="39">
        <v>258.87424238542849</v>
      </c>
      <c r="K255" s="39">
        <v>333.48224238542849</v>
      </c>
      <c r="L255" s="39">
        <v>7.5590000000000002</v>
      </c>
      <c r="M255" s="48">
        <v>82.05</v>
      </c>
      <c r="N255" s="39">
        <v>0</v>
      </c>
      <c r="O255" s="39">
        <v>752.89800000000002</v>
      </c>
      <c r="P255" s="39">
        <v>0</v>
      </c>
    </row>
    <row r="256" spans="1:16" x14ac:dyDescent="0.3">
      <c r="A256" s="27">
        <v>43657</v>
      </c>
      <c r="B256" s="28">
        <v>8.3333333333333329E-2</v>
      </c>
      <c r="C256" s="32">
        <f t="shared" si="10"/>
        <v>43657.083333333336</v>
      </c>
      <c r="D256" s="38">
        <f t="shared" si="9"/>
        <v>525465</v>
      </c>
      <c r="E256" s="38">
        <f t="shared" si="9"/>
        <v>6300495</v>
      </c>
      <c r="F256" s="38">
        <f t="shared" si="9"/>
        <v>2536</v>
      </c>
      <c r="G256" s="40">
        <v>0</v>
      </c>
      <c r="H256" s="40">
        <v>0</v>
      </c>
      <c r="I256" s="45" t="s">
        <v>19</v>
      </c>
      <c r="J256" s="39">
        <v>255.59614136466513</v>
      </c>
      <c r="K256" s="39">
        <v>330.1791413646651</v>
      </c>
      <c r="L256" s="39">
        <v>7.6219999999999999</v>
      </c>
      <c r="M256" s="48">
        <v>81.44</v>
      </c>
      <c r="N256" s="39">
        <v>0.05</v>
      </c>
      <c r="O256" s="39">
        <v>752.89</v>
      </c>
      <c r="P256" s="39">
        <v>0</v>
      </c>
    </row>
    <row r="257" spans="1:16" x14ac:dyDescent="0.3">
      <c r="A257" s="27">
        <v>43657</v>
      </c>
      <c r="B257" s="28">
        <v>0.10416666666666667</v>
      </c>
      <c r="C257" s="32">
        <f t="shared" si="10"/>
        <v>43657.104166666664</v>
      </c>
      <c r="D257" s="38">
        <f t="shared" si="9"/>
        <v>525465</v>
      </c>
      <c r="E257" s="38">
        <f t="shared" si="9"/>
        <v>6300495</v>
      </c>
      <c r="F257" s="38">
        <f t="shared" si="9"/>
        <v>2536</v>
      </c>
      <c r="G257" s="40">
        <v>0</v>
      </c>
      <c r="H257" s="40">
        <v>0</v>
      </c>
      <c r="I257" s="45" t="s">
        <v>19</v>
      </c>
      <c r="J257" s="39">
        <v>255.60304247417267</v>
      </c>
      <c r="K257" s="39">
        <v>330.36604247417267</v>
      </c>
      <c r="L257" s="39">
        <v>7.1189999999999998</v>
      </c>
      <c r="M257" s="48">
        <v>80.733999999999995</v>
      </c>
      <c r="N257" s="39">
        <v>0.16200000000000001</v>
      </c>
      <c r="O257" s="39">
        <v>752.86500000000001</v>
      </c>
      <c r="P257" s="39">
        <v>0</v>
      </c>
    </row>
    <row r="258" spans="1:16" x14ac:dyDescent="0.3">
      <c r="A258" s="27">
        <v>43657</v>
      </c>
      <c r="B258" s="28">
        <v>0.125</v>
      </c>
      <c r="C258" s="32">
        <f t="shared" si="10"/>
        <v>43657.125</v>
      </c>
      <c r="D258" s="38">
        <f t="shared" si="9"/>
        <v>525465</v>
      </c>
      <c r="E258" s="38">
        <f t="shared" si="9"/>
        <v>6300495</v>
      </c>
      <c r="F258" s="38">
        <f t="shared" si="9"/>
        <v>2536</v>
      </c>
      <c r="G258" s="40">
        <v>0</v>
      </c>
      <c r="H258" s="40">
        <v>0</v>
      </c>
      <c r="I258" s="45" t="s">
        <v>19</v>
      </c>
      <c r="J258" s="39">
        <v>256.60757507676635</v>
      </c>
      <c r="K258" s="39">
        <v>328.81157507676636</v>
      </c>
      <c r="L258" s="39">
        <v>7.4329999999999998</v>
      </c>
      <c r="M258" s="48">
        <v>81.251999999999995</v>
      </c>
      <c r="N258" s="39">
        <v>4.1000000000000002E-2</v>
      </c>
      <c r="O258" s="39">
        <v>752.89300000000003</v>
      </c>
      <c r="P258" s="39">
        <v>0</v>
      </c>
    </row>
    <row r="259" spans="1:16" x14ac:dyDescent="0.3">
      <c r="A259" s="27">
        <v>43657</v>
      </c>
      <c r="B259" s="28">
        <v>0.14583333333333334</v>
      </c>
      <c r="C259" s="32">
        <f t="shared" si="10"/>
        <v>43657.145833333336</v>
      </c>
      <c r="D259" s="38">
        <f t="shared" si="9"/>
        <v>525465</v>
      </c>
      <c r="E259" s="38">
        <f t="shared" si="9"/>
        <v>6300495</v>
      </c>
      <c r="F259" s="38">
        <f t="shared" si="9"/>
        <v>2536</v>
      </c>
      <c r="G259" s="39">
        <v>1.1000000000000001</v>
      </c>
      <c r="H259" s="39">
        <v>5.6</v>
      </c>
      <c r="I259" s="45" t="s">
        <v>19</v>
      </c>
      <c r="J259" s="39">
        <v>258.54503770766166</v>
      </c>
      <c r="K259" s="39">
        <v>328.61003770766166</v>
      </c>
      <c r="L259" s="39">
        <v>7.2439999999999998</v>
      </c>
      <c r="M259" s="48">
        <v>81.840999999999994</v>
      </c>
      <c r="N259" s="39">
        <v>4.3999999999999997E-2</v>
      </c>
      <c r="O259" s="39">
        <v>752.99300000000005</v>
      </c>
      <c r="P259" s="39">
        <v>0</v>
      </c>
    </row>
    <row r="260" spans="1:16" x14ac:dyDescent="0.3">
      <c r="A260" s="27">
        <v>43657</v>
      </c>
      <c r="B260" s="28">
        <v>0.16666666666666666</v>
      </c>
      <c r="C260" s="32">
        <f t="shared" si="10"/>
        <v>43657.166666666664</v>
      </c>
      <c r="D260" s="38">
        <f t="shared" si="9"/>
        <v>525465</v>
      </c>
      <c r="E260" s="38">
        <f t="shared" si="9"/>
        <v>6300495</v>
      </c>
      <c r="F260" s="38">
        <f t="shared" si="9"/>
        <v>2536</v>
      </c>
      <c r="G260" s="39">
        <v>10.5</v>
      </c>
      <c r="H260" s="39">
        <v>5.7</v>
      </c>
      <c r="I260" s="44">
        <v>0.54285714285714293</v>
      </c>
      <c r="J260" s="39">
        <v>261.10028024021659</v>
      </c>
      <c r="K260" s="39">
        <v>330.68328024021656</v>
      </c>
      <c r="L260" s="39">
        <v>7.7469999999999999</v>
      </c>
      <c r="M260" s="48">
        <v>78.509</v>
      </c>
      <c r="N260" s="39">
        <v>0.22</v>
      </c>
      <c r="O260" s="39">
        <v>753.01300000000003</v>
      </c>
      <c r="P260" s="39">
        <v>0</v>
      </c>
    </row>
    <row r="261" spans="1:16" x14ac:dyDescent="0.3">
      <c r="A261" s="27">
        <v>43657</v>
      </c>
      <c r="B261" s="28">
        <v>0.1875</v>
      </c>
      <c r="C261" s="32">
        <f t="shared" si="10"/>
        <v>43657.1875</v>
      </c>
      <c r="D261" s="38">
        <f t="shared" si="9"/>
        <v>525465</v>
      </c>
      <c r="E261" s="38">
        <f t="shared" si="9"/>
        <v>6300495</v>
      </c>
      <c r="F261" s="38">
        <f t="shared" si="9"/>
        <v>2536</v>
      </c>
      <c r="G261" s="39">
        <v>26.3</v>
      </c>
      <c r="H261" s="39">
        <v>7.9</v>
      </c>
      <c r="I261" s="44">
        <v>0.30038022813688214</v>
      </c>
      <c r="J261" s="39">
        <v>262.4516539210029</v>
      </c>
      <c r="K261" s="39">
        <v>332.08265392100293</v>
      </c>
      <c r="L261" s="39">
        <v>8.25</v>
      </c>
      <c r="M261" s="48">
        <v>78.281000000000006</v>
      </c>
      <c r="N261" s="39">
        <v>0.22</v>
      </c>
      <c r="O261" s="39">
        <v>753.08500000000004</v>
      </c>
      <c r="P261" s="39">
        <v>0</v>
      </c>
    </row>
    <row r="262" spans="1:16" x14ac:dyDescent="0.3">
      <c r="A262" s="27">
        <v>43657</v>
      </c>
      <c r="B262" s="28">
        <v>0.20833333333333334</v>
      </c>
      <c r="C262" s="32">
        <f t="shared" si="10"/>
        <v>43657.208333333336</v>
      </c>
      <c r="D262" s="38">
        <f t="shared" ref="D262:F325" si="11">D261</f>
        <v>525465</v>
      </c>
      <c r="E262" s="38">
        <f t="shared" si="11"/>
        <v>6300495</v>
      </c>
      <c r="F262" s="38">
        <f t="shared" si="11"/>
        <v>2536</v>
      </c>
      <c r="G262" s="39">
        <v>83.8</v>
      </c>
      <c r="H262" s="39">
        <v>11.5</v>
      </c>
      <c r="I262" s="44">
        <v>0.13723150357995229</v>
      </c>
      <c r="J262" s="39">
        <v>276.59058332165728</v>
      </c>
      <c r="K262" s="39">
        <v>335.0245833216573</v>
      </c>
      <c r="L262" s="39">
        <v>8.6270000000000007</v>
      </c>
      <c r="M262" s="48">
        <v>74.296000000000006</v>
      </c>
      <c r="N262" s="39">
        <v>0.156</v>
      </c>
      <c r="O262" s="39">
        <v>752.97</v>
      </c>
      <c r="P262" s="39">
        <v>0</v>
      </c>
    </row>
    <row r="263" spans="1:16" x14ac:dyDescent="0.3">
      <c r="A263" s="27">
        <v>43657</v>
      </c>
      <c r="B263" s="28">
        <v>0.22916666666666666</v>
      </c>
      <c r="C263" s="32">
        <f t="shared" si="10"/>
        <v>43657.229166666664</v>
      </c>
      <c r="D263" s="38">
        <f t="shared" si="11"/>
        <v>525465</v>
      </c>
      <c r="E263" s="38">
        <f t="shared" si="11"/>
        <v>6300495</v>
      </c>
      <c r="F263" s="38">
        <f t="shared" si="11"/>
        <v>2536</v>
      </c>
      <c r="G263" s="39">
        <v>65.099999999999994</v>
      </c>
      <c r="H263" s="39">
        <v>6.7</v>
      </c>
      <c r="I263" s="44">
        <v>0.10291858678955454</v>
      </c>
      <c r="J263" s="39">
        <v>321.08601877679314</v>
      </c>
      <c r="K263" s="39">
        <v>343.88701877679313</v>
      </c>
      <c r="L263" s="39">
        <v>9.1929999999999996</v>
      </c>
      <c r="M263" s="48">
        <v>72.513999999999996</v>
      </c>
      <c r="N263" s="39">
        <v>3.0000000000000001E-3</v>
      </c>
      <c r="O263" s="39">
        <v>753.09</v>
      </c>
      <c r="P263" s="39">
        <v>0</v>
      </c>
    </row>
    <row r="264" spans="1:16" x14ac:dyDescent="0.3">
      <c r="A264" s="27">
        <v>43657</v>
      </c>
      <c r="B264" s="28">
        <v>0.25</v>
      </c>
      <c r="C264" s="32">
        <f t="shared" si="10"/>
        <v>43657.25</v>
      </c>
      <c r="D264" s="38">
        <f t="shared" si="11"/>
        <v>525465</v>
      </c>
      <c r="E264" s="38">
        <f t="shared" si="11"/>
        <v>6300495</v>
      </c>
      <c r="F264" s="38">
        <f t="shared" si="11"/>
        <v>2536</v>
      </c>
      <c r="G264" s="39">
        <v>124.1</v>
      </c>
      <c r="H264" s="39">
        <v>15</v>
      </c>
      <c r="I264" s="44">
        <v>0.12087026591458502</v>
      </c>
      <c r="J264" s="39">
        <v>301.83729188239454</v>
      </c>
      <c r="K264" s="39">
        <v>343.88529188239454</v>
      </c>
      <c r="L264" s="39">
        <v>8.8789999999999996</v>
      </c>
      <c r="M264" s="48">
        <v>73.245000000000005</v>
      </c>
      <c r="N264" s="39">
        <v>0.13200000000000001</v>
      </c>
      <c r="O264" s="39">
        <v>753.01</v>
      </c>
      <c r="P264" s="39">
        <v>0</v>
      </c>
    </row>
    <row r="265" spans="1:16" x14ac:dyDescent="0.3">
      <c r="A265" s="27">
        <v>43657</v>
      </c>
      <c r="B265" s="28">
        <v>0.27083333333333331</v>
      </c>
      <c r="C265" s="32">
        <f t="shared" si="10"/>
        <v>43657.270833333336</v>
      </c>
      <c r="D265" s="38">
        <f t="shared" si="11"/>
        <v>525465</v>
      </c>
      <c r="E265" s="38">
        <f t="shared" si="11"/>
        <v>6300495</v>
      </c>
      <c r="F265" s="38">
        <f t="shared" si="11"/>
        <v>2536</v>
      </c>
      <c r="G265" s="39">
        <v>218.2</v>
      </c>
      <c r="H265" s="39">
        <v>27.7</v>
      </c>
      <c r="I265" s="44">
        <v>0.12694775435380384</v>
      </c>
      <c r="J265" s="39">
        <v>266.11930845338327</v>
      </c>
      <c r="K265" s="39">
        <v>342.79230845338327</v>
      </c>
      <c r="L265" s="39">
        <v>8.69</v>
      </c>
      <c r="M265" s="48">
        <v>74.305000000000007</v>
      </c>
      <c r="N265" s="39">
        <v>2.1000000000000001E-2</v>
      </c>
      <c r="O265" s="39">
        <v>753.00300000000004</v>
      </c>
      <c r="P265" s="39">
        <v>0</v>
      </c>
    </row>
    <row r="266" spans="1:16" x14ac:dyDescent="0.3">
      <c r="A266" s="27">
        <v>43657</v>
      </c>
      <c r="B266" s="28">
        <v>0.29166666666666669</v>
      </c>
      <c r="C266" s="32">
        <f t="shared" si="10"/>
        <v>43657.291666666664</v>
      </c>
      <c r="D266" s="38">
        <f t="shared" si="11"/>
        <v>525465</v>
      </c>
      <c r="E266" s="38">
        <f t="shared" si="11"/>
        <v>6300495</v>
      </c>
      <c r="F266" s="38">
        <f t="shared" si="11"/>
        <v>2536</v>
      </c>
      <c r="G266" s="39">
        <v>205.1</v>
      </c>
      <c r="H266" s="39">
        <v>20.399999999999999</v>
      </c>
      <c r="I266" s="44">
        <v>9.946367625548512E-2</v>
      </c>
      <c r="J266" s="39">
        <v>315.13468923022879</v>
      </c>
      <c r="K266" s="39">
        <v>360.30368923022883</v>
      </c>
      <c r="L266" s="39">
        <v>9.9469999999999992</v>
      </c>
      <c r="M266" s="48">
        <v>68.989000000000004</v>
      </c>
      <c r="N266" s="39">
        <v>3.5999999999999997E-2</v>
      </c>
      <c r="O266" s="39">
        <v>753.31299999999999</v>
      </c>
      <c r="P266" s="39">
        <v>0</v>
      </c>
    </row>
    <row r="267" spans="1:16" x14ac:dyDescent="0.3">
      <c r="A267" s="27">
        <v>43657</v>
      </c>
      <c r="B267" s="28">
        <v>0.3125</v>
      </c>
      <c r="C267" s="32">
        <f t="shared" si="10"/>
        <v>43657.3125</v>
      </c>
      <c r="D267" s="38">
        <f t="shared" si="11"/>
        <v>525465</v>
      </c>
      <c r="E267" s="38">
        <f t="shared" si="11"/>
        <v>6300495</v>
      </c>
      <c r="F267" s="38">
        <f t="shared" si="11"/>
        <v>2536</v>
      </c>
      <c r="G267" s="39">
        <v>160.80000000000001</v>
      </c>
      <c r="H267" s="39">
        <v>16</v>
      </c>
      <c r="I267" s="44">
        <v>9.9502487562189046E-2</v>
      </c>
      <c r="J267" s="39">
        <v>336.60543634081392</v>
      </c>
      <c r="K267" s="39">
        <v>364.5464363408139</v>
      </c>
      <c r="L267" s="39">
        <v>10.45</v>
      </c>
      <c r="M267" s="48">
        <v>67.653999999999996</v>
      </c>
      <c r="N267" s="39">
        <v>0</v>
      </c>
      <c r="O267" s="39">
        <v>752.95</v>
      </c>
      <c r="P267" s="39">
        <v>0</v>
      </c>
    </row>
    <row r="268" spans="1:16" x14ac:dyDescent="0.3">
      <c r="A268" s="27">
        <v>43657</v>
      </c>
      <c r="B268" s="28">
        <v>0.33333333333333331</v>
      </c>
      <c r="C268" s="32">
        <f t="shared" si="10"/>
        <v>43657.333333333336</v>
      </c>
      <c r="D268" s="38">
        <f t="shared" si="11"/>
        <v>525465</v>
      </c>
      <c r="E268" s="38">
        <f t="shared" si="11"/>
        <v>6300495</v>
      </c>
      <c r="F268" s="38">
        <f t="shared" si="11"/>
        <v>2536</v>
      </c>
      <c r="G268" s="39">
        <v>157.80000000000001</v>
      </c>
      <c r="H268" s="39">
        <v>16.3</v>
      </c>
      <c r="I268" s="44">
        <v>0.10329531051964512</v>
      </c>
      <c r="J268" s="39">
        <v>335.80426207166886</v>
      </c>
      <c r="K268" s="39">
        <v>364.69626207166885</v>
      </c>
      <c r="L268" s="39">
        <v>9.5069999999999997</v>
      </c>
      <c r="M268" s="48">
        <v>72.671999999999997</v>
      </c>
      <c r="N268" s="39">
        <v>0.01</v>
      </c>
      <c r="O268" s="39">
        <v>752.87</v>
      </c>
      <c r="P268" s="39">
        <v>0</v>
      </c>
    </row>
    <row r="269" spans="1:16" x14ac:dyDescent="0.3">
      <c r="A269" s="27">
        <v>43657</v>
      </c>
      <c r="B269" s="28">
        <v>0.35416666666666669</v>
      </c>
      <c r="C269" s="32">
        <f t="shared" si="10"/>
        <v>43657.354166666664</v>
      </c>
      <c r="D269" s="38">
        <f t="shared" si="11"/>
        <v>525465</v>
      </c>
      <c r="E269" s="38">
        <f t="shared" si="11"/>
        <v>6300495</v>
      </c>
      <c r="F269" s="38">
        <f t="shared" si="11"/>
        <v>2536</v>
      </c>
      <c r="G269" s="39">
        <v>203.1</v>
      </c>
      <c r="H269" s="39">
        <v>20.6</v>
      </c>
      <c r="I269" s="44">
        <v>0.10142786804529789</v>
      </c>
      <c r="J269" s="39">
        <v>337.85806601220656</v>
      </c>
      <c r="K269" s="39">
        <v>368.87706601220657</v>
      </c>
      <c r="L269" s="39">
        <v>9.6329999999999991</v>
      </c>
      <c r="M269" s="48">
        <v>72.379000000000005</v>
      </c>
      <c r="N269" s="39">
        <v>3.5999999999999997E-2</v>
      </c>
      <c r="O269" s="39">
        <v>752.90499999999997</v>
      </c>
      <c r="P269" s="39">
        <v>0</v>
      </c>
    </row>
    <row r="270" spans="1:16" x14ac:dyDescent="0.3">
      <c r="A270" s="27">
        <v>43657</v>
      </c>
      <c r="B270" s="28">
        <v>0.375</v>
      </c>
      <c r="C270" s="32">
        <f t="shared" si="10"/>
        <v>43657.375</v>
      </c>
      <c r="D270" s="38">
        <f t="shared" si="11"/>
        <v>525465</v>
      </c>
      <c r="E270" s="38">
        <f t="shared" si="11"/>
        <v>6300495</v>
      </c>
      <c r="F270" s="38">
        <f t="shared" si="11"/>
        <v>2536</v>
      </c>
      <c r="G270" s="39">
        <v>168.4</v>
      </c>
      <c r="H270" s="39">
        <v>19.100000000000001</v>
      </c>
      <c r="I270" s="44">
        <v>0.11342042755344418</v>
      </c>
      <c r="J270" s="39">
        <v>340.5790706656511</v>
      </c>
      <c r="K270" s="39">
        <v>372.15807066565111</v>
      </c>
      <c r="L270" s="39">
        <v>10.073</v>
      </c>
      <c r="M270" s="48">
        <v>70.617999999999995</v>
      </c>
      <c r="N270" s="39">
        <v>1.0999999999999999E-2</v>
      </c>
      <c r="O270" s="39">
        <v>753.03499999999997</v>
      </c>
      <c r="P270" s="39">
        <v>0</v>
      </c>
    </row>
    <row r="271" spans="1:16" x14ac:dyDescent="0.3">
      <c r="A271" s="27">
        <v>43657</v>
      </c>
      <c r="B271" s="28">
        <v>0.39583333333333331</v>
      </c>
      <c r="C271" s="32">
        <f t="shared" si="10"/>
        <v>43657.395833333336</v>
      </c>
      <c r="D271" s="38">
        <f t="shared" si="11"/>
        <v>525465</v>
      </c>
      <c r="E271" s="38">
        <f t="shared" si="11"/>
        <v>6300495</v>
      </c>
      <c r="F271" s="38">
        <f t="shared" si="11"/>
        <v>2536</v>
      </c>
      <c r="G271" s="39">
        <v>222.5</v>
      </c>
      <c r="H271" s="39">
        <v>24.2</v>
      </c>
      <c r="I271" s="44">
        <v>0.10876404494382022</v>
      </c>
      <c r="J271" s="39">
        <v>337.14100110131045</v>
      </c>
      <c r="K271" s="39">
        <v>374.60600110131043</v>
      </c>
      <c r="L271" s="39">
        <v>9.3190000000000008</v>
      </c>
      <c r="M271" s="48">
        <v>75.296000000000006</v>
      </c>
      <c r="N271" s="39">
        <v>0.26500000000000001</v>
      </c>
      <c r="O271" s="39">
        <v>753.07</v>
      </c>
      <c r="P271" s="39">
        <v>0</v>
      </c>
    </row>
    <row r="272" spans="1:16" x14ac:dyDescent="0.3">
      <c r="A272" s="27">
        <v>43657</v>
      </c>
      <c r="B272" s="28">
        <v>0.41666666666666669</v>
      </c>
      <c r="C272" s="32">
        <f t="shared" si="10"/>
        <v>43657.416666666664</v>
      </c>
      <c r="D272" s="38">
        <f t="shared" si="11"/>
        <v>525465</v>
      </c>
      <c r="E272" s="38">
        <f t="shared" si="11"/>
        <v>6300495</v>
      </c>
      <c r="F272" s="38">
        <f t="shared" si="11"/>
        <v>2536</v>
      </c>
      <c r="G272" s="39">
        <v>232.2</v>
      </c>
      <c r="H272" s="39">
        <v>24.3</v>
      </c>
      <c r="I272" s="44">
        <v>0.10465116279069768</v>
      </c>
      <c r="J272" s="39">
        <v>334.07738536511368</v>
      </c>
      <c r="K272" s="39">
        <v>378.55838536511368</v>
      </c>
      <c r="L272" s="39">
        <v>9.6329999999999991</v>
      </c>
      <c r="M272" s="48">
        <v>74.991</v>
      </c>
      <c r="N272" s="39">
        <v>7.9000000000000001E-2</v>
      </c>
      <c r="O272" s="39">
        <v>752.96500000000003</v>
      </c>
      <c r="P272" s="39">
        <v>0</v>
      </c>
    </row>
    <row r="273" spans="1:16" x14ac:dyDescent="0.3">
      <c r="A273" s="27">
        <v>43657</v>
      </c>
      <c r="B273" s="28">
        <v>0.4375</v>
      </c>
      <c r="C273" s="32">
        <f t="shared" si="10"/>
        <v>43657.4375</v>
      </c>
      <c r="D273" s="38">
        <f t="shared" si="11"/>
        <v>525465</v>
      </c>
      <c r="E273" s="38">
        <f t="shared" si="11"/>
        <v>6300495</v>
      </c>
      <c r="F273" s="38">
        <f t="shared" si="11"/>
        <v>2536</v>
      </c>
      <c r="G273" s="39">
        <v>237.8</v>
      </c>
      <c r="H273" s="39">
        <v>25.7</v>
      </c>
      <c r="I273" s="44">
        <v>0.10807401177460049</v>
      </c>
      <c r="J273" s="39">
        <v>332.34623392219061</v>
      </c>
      <c r="K273" s="39">
        <v>381.31223392219061</v>
      </c>
      <c r="L273" s="39">
        <v>9.8209999999999997</v>
      </c>
      <c r="M273" s="48">
        <v>73.344999999999999</v>
      </c>
      <c r="N273" s="39">
        <v>9.7000000000000003E-2</v>
      </c>
      <c r="O273" s="39">
        <v>753.14300000000003</v>
      </c>
      <c r="P273" s="39">
        <v>0</v>
      </c>
    </row>
    <row r="274" spans="1:16" x14ac:dyDescent="0.3">
      <c r="A274" s="27">
        <v>43657</v>
      </c>
      <c r="B274" s="28">
        <v>0.45833333333333331</v>
      </c>
      <c r="C274" s="32">
        <f t="shared" si="10"/>
        <v>43657.458333333336</v>
      </c>
      <c r="D274" s="38">
        <f t="shared" si="11"/>
        <v>525465</v>
      </c>
      <c r="E274" s="38">
        <f t="shared" si="11"/>
        <v>6300495</v>
      </c>
      <c r="F274" s="38">
        <f t="shared" si="11"/>
        <v>2536</v>
      </c>
      <c r="G274" s="39">
        <v>283.7</v>
      </c>
      <c r="H274" s="39">
        <v>30.8</v>
      </c>
      <c r="I274" s="44">
        <v>0.10856538597109623</v>
      </c>
      <c r="J274" s="39">
        <v>330.51325556589842</v>
      </c>
      <c r="K274" s="39">
        <v>384.25025556589844</v>
      </c>
      <c r="L274" s="39">
        <v>10.135999999999999</v>
      </c>
      <c r="M274" s="48">
        <v>73.549000000000007</v>
      </c>
      <c r="N274" s="39">
        <v>0.13700000000000001</v>
      </c>
      <c r="O274" s="39">
        <v>753.125</v>
      </c>
      <c r="P274" s="39">
        <v>0</v>
      </c>
    </row>
    <row r="275" spans="1:16" x14ac:dyDescent="0.3">
      <c r="A275" s="27">
        <v>43657</v>
      </c>
      <c r="B275" s="28">
        <v>0.47916666666666669</v>
      </c>
      <c r="C275" s="32">
        <f t="shared" si="10"/>
        <v>43657.479166666664</v>
      </c>
      <c r="D275" s="38">
        <f t="shared" si="11"/>
        <v>525465</v>
      </c>
      <c r="E275" s="38">
        <f t="shared" si="11"/>
        <v>6300495</v>
      </c>
      <c r="F275" s="38">
        <f t="shared" si="11"/>
        <v>2536</v>
      </c>
      <c r="G275" s="39">
        <v>262.5</v>
      </c>
      <c r="H275" s="39">
        <v>27.7</v>
      </c>
      <c r="I275" s="44">
        <v>0.10552380952380952</v>
      </c>
      <c r="J275" s="39">
        <v>330.15516944060136</v>
      </c>
      <c r="K275" s="39">
        <v>385.45416944060133</v>
      </c>
      <c r="L275" s="39">
        <v>9.6329999999999991</v>
      </c>
      <c r="M275" s="48">
        <v>77.570999999999998</v>
      </c>
      <c r="N275" s="39">
        <v>0.36399999999999999</v>
      </c>
      <c r="O275" s="39">
        <v>753.21</v>
      </c>
      <c r="P275" s="39">
        <v>0</v>
      </c>
    </row>
    <row r="276" spans="1:16" x14ac:dyDescent="0.3">
      <c r="A276" s="27">
        <v>43657</v>
      </c>
      <c r="B276" s="28">
        <v>0.5</v>
      </c>
      <c r="C276" s="32">
        <f t="shared" si="10"/>
        <v>43657.5</v>
      </c>
      <c r="D276" s="38">
        <f t="shared" si="11"/>
        <v>525465</v>
      </c>
      <c r="E276" s="38">
        <f t="shared" si="11"/>
        <v>6300495</v>
      </c>
      <c r="F276" s="38">
        <f t="shared" si="11"/>
        <v>2536</v>
      </c>
      <c r="G276" s="39">
        <v>190.7</v>
      </c>
      <c r="H276" s="39">
        <v>21.4</v>
      </c>
      <c r="I276" s="44">
        <v>0.11221814368117462</v>
      </c>
      <c r="J276" s="39">
        <v>334.72978221777919</v>
      </c>
      <c r="K276" s="39">
        <v>383.33578221777924</v>
      </c>
      <c r="L276" s="39">
        <v>8.69</v>
      </c>
      <c r="M276" s="48">
        <v>82.956000000000003</v>
      </c>
      <c r="N276" s="39">
        <v>0.41599999999999998</v>
      </c>
      <c r="O276" s="39">
        <v>753.29499999999996</v>
      </c>
      <c r="P276" s="39">
        <v>0</v>
      </c>
    </row>
    <row r="277" spans="1:16" x14ac:dyDescent="0.3">
      <c r="A277" s="27">
        <v>43657</v>
      </c>
      <c r="B277" s="28">
        <v>0.52083333333333337</v>
      </c>
      <c r="C277" s="32">
        <f t="shared" si="10"/>
        <v>43657.520833333336</v>
      </c>
      <c r="D277" s="38">
        <f t="shared" si="11"/>
        <v>525465</v>
      </c>
      <c r="E277" s="38">
        <f t="shared" si="11"/>
        <v>6300495</v>
      </c>
      <c r="F277" s="38">
        <f t="shared" si="11"/>
        <v>2536</v>
      </c>
      <c r="G277" s="39">
        <v>191.1</v>
      </c>
      <c r="H277" s="39">
        <v>16.899999999999999</v>
      </c>
      <c r="I277" s="44">
        <v>8.8435374149659865E-2</v>
      </c>
      <c r="J277" s="39">
        <v>347.18618112233696</v>
      </c>
      <c r="K277" s="39">
        <v>376.88818112233696</v>
      </c>
      <c r="L277" s="39">
        <v>8.3759999999999994</v>
      </c>
      <c r="M277" s="48">
        <v>91.055999999999997</v>
      </c>
      <c r="N277" s="39">
        <v>1.091</v>
      </c>
      <c r="O277" s="39">
        <v>753.29200000000003</v>
      </c>
      <c r="P277" s="39">
        <v>0</v>
      </c>
    </row>
    <row r="278" spans="1:16" x14ac:dyDescent="0.3">
      <c r="A278" s="27">
        <v>43657</v>
      </c>
      <c r="B278" s="28">
        <v>0.54166666666666663</v>
      </c>
      <c r="C278" s="32">
        <f t="shared" si="10"/>
        <v>43657.541666666664</v>
      </c>
      <c r="D278" s="38">
        <f t="shared" si="11"/>
        <v>525465</v>
      </c>
      <c r="E278" s="38">
        <f t="shared" si="11"/>
        <v>6300495</v>
      </c>
      <c r="F278" s="38">
        <f t="shared" si="11"/>
        <v>2536</v>
      </c>
      <c r="G278" s="39">
        <v>296.7</v>
      </c>
      <c r="H278" s="39">
        <v>25</v>
      </c>
      <c r="I278" s="44">
        <v>8.426019548365353E-2</v>
      </c>
      <c r="J278" s="39">
        <v>347.22284560380064</v>
      </c>
      <c r="K278" s="39">
        <v>376.80184560380064</v>
      </c>
      <c r="L278" s="39">
        <v>8.3130000000000006</v>
      </c>
      <c r="M278" s="48">
        <v>92.287999999999997</v>
      </c>
      <c r="N278" s="39">
        <v>0.33900000000000002</v>
      </c>
      <c r="O278" s="39">
        <v>753.15700000000004</v>
      </c>
      <c r="P278" s="39">
        <v>0</v>
      </c>
    </row>
    <row r="279" spans="1:16" x14ac:dyDescent="0.3">
      <c r="A279" s="27">
        <v>43657</v>
      </c>
      <c r="B279" s="28">
        <v>0.5625</v>
      </c>
      <c r="C279" s="32">
        <f t="shared" si="10"/>
        <v>43657.5625</v>
      </c>
      <c r="D279" s="38">
        <f t="shared" si="11"/>
        <v>525465</v>
      </c>
      <c r="E279" s="38">
        <f t="shared" si="11"/>
        <v>6300495</v>
      </c>
      <c r="F279" s="38">
        <f t="shared" si="11"/>
        <v>2536</v>
      </c>
      <c r="G279" s="39">
        <v>192.8</v>
      </c>
      <c r="H279" s="39">
        <v>22.2</v>
      </c>
      <c r="I279" s="44">
        <v>0.11514522821576763</v>
      </c>
      <c r="J279" s="39">
        <v>351.40709039871183</v>
      </c>
      <c r="K279" s="39">
        <v>378.18409039871187</v>
      </c>
      <c r="L279" s="39">
        <v>8.0619999999999994</v>
      </c>
      <c r="M279" s="48">
        <v>96.126000000000005</v>
      </c>
      <c r="N279" s="39">
        <v>1.2549999999999999</v>
      </c>
      <c r="O279" s="39">
        <v>753.29</v>
      </c>
      <c r="P279" s="39">
        <v>0</v>
      </c>
    </row>
    <row r="280" spans="1:16" x14ac:dyDescent="0.3">
      <c r="A280" s="27">
        <v>43657</v>
      </c>
      <c r="B280" s="28">
        <v>0.58333333333333337</v>
      </c>
      <c r="C280" s="32">
        <f t="shared" si="10"/>
        <v>43657.583333333336</v>
      </c>
      <c r="D280" s="38">
        <f t="shared" si="11"/>
        <v>525465</v>
      </c>
      <c r="E280" s="38">
        <f t="shared" si="11"/>
        <v>6300495</v>
      </c>
      <c r="F280" s="38">
        <f t="shared" si="11"/>
        <v>2536</v>
      </c>
      <c r="G280" s="39">
        <v>201.6</v>
      </c>
      <c r="H280" s="39">
        <v>20.3</v>
      </c>
      <c r="I280" s="44">
        <v>0.10069444444444445</v>
      </c>
      <c r="J280" s="39">
        <v>347.8982058519357</v>
      </c>
      <c r="K280" s="39">
        <v>370.77720585193572</v>
      </c>
      <c r="L280" s="39">
        <v>7.5590000000000002</v>
      </c>
      <c r="M280" s="48">
        <v>99.908000000000001</v>
      </c>
      <c r="N280" s="39">
        <v>0.93500000000000005</v>
      </c>
      <c r="O280" s="39">
        <v>753.41700000000003</v>
      </c>
      <c r="P280" s="39">
        <v>0</v>
      </c>
    </row>
    <row r="281" spans="1:16" x14ac:dyDescent="0.3">
      <c r="A281" s="27">
        <v>43657</v>
      </c>
      <c r="B281" s="28">
        <v>0.60416666666666663</v>
      </c>
      <c r="C281" s="32">
        <f t="shared" si="10"/>
        <v>43657.604166666664</v>
      </c>
      <c r="D281" s="38">
        <f t="shared" si="11"/>
        <v>525465</v>
      </c>
      <c r="E281" s="38">
        <f t="shared" si="11"/>
        <v>6300495</v>
      </c>
      <c r="F281" s="38">
        <f t="shared" si="11"/>
        <v>2536</v>
      </c>
      <c r="G281" s="39">
        <v>196.3</v>
      </c>
      <c r="H281" s="39">
        <v>22.5</v>
      </c>
      <c r="I281" s="44">
        <v>0.11462047885888944</v>
      </c>
      <c r="J281" s="39">
        <v>350.32626405626564</v>
      </c>
      <c r="K281" s="39">
        <v>378.21726405626561</v>
      </c>
      <c r="L281" s="39">
        <v>8.69</v>
      </c>
      <c r="M281" s="48">
        <v>91.271000000000001</v>
      </c>
      <c r="N281" s="39">
        <v>0.35099999999999998</v>
      </c>
      <c r="O281" s="39">
        <v>753.26700000000005</v>
      </c>
      <c r="P281" s="39">
        <v>0</v>
      </c>
    </row>
    <row r="282" spans="1:16" x14ac:dyDescent="0.3">
      <c r="A282" s="27">
        <v>43657</v>
      </c>
      <c r="B282" s="28">
        <v>0.625</v>
      </c>
      <c r="C282" s="32">
        <f t="shared" si="10"/>
        <v>43657.625</v>
      </c>
      <c r="D282" s="38">
        <f t="shared" si="11"/>
        <v>525465</v>
      </c>
      <c r="E282" s="38">
        <f t="shared" si="11"/>
        <v>6300495</v>
      </c>
      <c r="F282" s="38">
        <f t="shared" si="11"/>
        <v>2536</v>
      </c>
      <c r="G282" s="39">
        <v>143.4</v>
      </c>
      <c r="H282" s="39">
        <v>16.3</v>
      </c>
      <c r="I282" s="44">
        <v>0.11366806136680614</v>
      </c>
      <c r="J282" s="39">
        <v>349.65502697668745</v>
      </c>
      <c r="K282" s="39">
        <v>375.06802697668746</v>
      </c>
      <c r="L282" s="39">
        <v>8.6270000000000007</v>
      </c>
      <c r="M282" s="48">
        <v>92.349000000000004</v>
      </c>
      <c r="N282" s="39">
        <v>0.82499999999999996</v>
      </c>
      <c r="O282" s="39">
        <v>753.17200000000003</v>
      </c>
      <c r="P282" s="39">
        <v>0</v>
      </c>
    </row>
    <row r="283" spans="1:16" x14ac:dyDescent="0.3">
      <c r="A283" s="27">
        <v>43657</v>
      </c>
      <c r="B283" s="28">
        <v>0.64583333333333337</v>
      </c>
      <c r="C283" s="32">
        <f t="shared" si="10"/>
        <v>43657.645833333336</v>
      </c>
      <c r="D283" s="38">
        <f t="shared" si="11"/>
        <v>525465</v>
      </c>
      <c r="E283" s="38">
        <f t="shared" si="11"/>
        <v>6300495</v>
      </c>
      <c r="F283" s="38">
        <f t="shared" si="11"/>
        <v>2536</v>
      </c>
      <c r="G283" s="39">
        <v>225.6</v>
      </c>
      <c r="H283" s="39">
        <v>23.8</v>
      </c>
      <c r="I283" s="44">
        <v>0.10549645390070922</v>
      </c>
      <c r="J283" s="39">
        <v>350.37311011574531</v>
      </c>
      <c r="K283" s="39">
        <v>378.30011011574533</v>
      </c>
      <c r="L283" s="39">
        <v>9.1929999999999996</v>
      </c>
      <c r="M283" s="48">
        <v>84.355999999999995</v>
      </c>
      <c r="N283" s="39">
        <v>0.13900000000000001</v>
      </c>
      <c r="O283" s="39">
        <v>753.01700000000005</v>
      </c>
      <c r="P283" s="39">
        <v>0</v>
      </c>
    </row>
    <row r="284" spans="1:16" x14ac:dyDescent="0.3">
      <c r="A284" s="27">
        <v>43657</v>
      </c>
      <c r="B284" s="28">
        <v>0.66666666666666663</v>
      </c>
      <c r="C284" s="32">
        <f t="shared" si="10"/>
        <v>43657.666666666664</v>
      </c>
      <c r="D284" s="38">
        <f t="shared" si="11"/>
        <v>525465</v>
      </c>
      <c r="E284" s="38">
        <f t="shared" si="11"/>
        <v>6300495</v>
      </c>
      <c r="F284" s="38">
        <f t="shared" si="11"/>
        <v>2536</v>
      </c>
      <c r="G284" s="39">
        <v>201.8</v>
      </c>
      <c r="H284" s="39">
        <v>23.8</v>
      </c>
      <c r="I284" s="44">
        <v>0.11793855302279484</v>
      </c>
      <c r="J284" s="39">
        <v>345.1103372767069</v>
      </c>
      <c r="K284" s="39">
        <v>376.76633727670685</v>
      </c>
      <c r="L284" s="39">
        <v>9.5069999999999997</v>
      </c>
      <c r="M284" s="48">
        <v>79.578000000000003</v>
      </c>
      <c r="N284" s="39">
        <v>4.4999999999999998E-2</v>
      </c>
      <c r="O284" s="39">
        <v>752.89</v>
      </c>
      <c r="P284" s="39">
        <v>0</v>
      </c>
    </row>
    <row r="285" spans="1:16" x14ac:dyDescent="0.3">
      <c r="A285" s="27">
        <v>43657</v>
      </c>
      <c r="B285" s="28">
        <v>0.6875</v>
      </c>
      <c r="C285" s="32">
        <f t="shared" si="10"/>
        <v>43657.6875</v>
      </c>
      <c r="D285" s="38">
        <f t="shared" si="11"/>
        <v>525465</v>
      </c>
      <c r="E285" s="38">
        <f t="shared" si="11"/>
        <v>6300495</v>
      </c>
      <c r="F285" s="38">
        <f t="shared" si="11"/>
        <v>2536</v>
      </c>
      <c r="G285" s="39">
        <v>266.10000000000002</v>
      </c>
      <c r="H285" s="39">
        <v>29.4</v>
      </c>
      <c r="I285" s="44">
        <v>0.11048478015783539</v>
      </c>
      <c r="J285" s="39">
        <v>342.72942546063274</v>
      </c>
      <c r="K285" s="39">
        <v>386.07242546063276</v>
      </c>
      <c r="L285" s="39">
        <v>9.8840000000000003</v>
      </c>
      <c r="M285" s="48">
        <v>74.447999999999993</v>
      </c>
      <c r="N285" s="39">
        <v>9.4E-2</v>
      </c>
      <c r="O285" s="39">
        <v>752.61500000000001</v>
      </c>
      <c r="P285" s="39">
        <v>0</v>
      </c>
    </row>
    <row r="286" spans="1:16" x14ac:dyDescent="0.3">
      <c r="A286" s="27">
        <v>43657</v>
      </c>
      <c r="B286" s="28">
        <v>0.70833333333333337</v>
      </c>
      <c r="C286" s="32">
        <f t="shared" si="10"/>
        <v>43657.708333333336</v>
      </c>
      <c r="D286" s="38">
        <f t="shared" si="11"/>
        <v>525465</v>
      </c>
      <c r="E286" s="38">
        <f t="shared" si="11"/>
        <v>6300495</v>
      </c>
      <c r="F286" s="38">
        <f t="shared" si="11"/>
        <v>2536</v>
      </c>
      <c r="G286" s="39">
        <v>206.5</v>
      </c>
      <c r="H286" s="39">
        <v>19.399999999999999</v>
      </c>
      <c r="I286" s="44">
        <v>9.3946731234866826E-2</v>
      </c>
      <c r="J286" s="39">
        <v>306.58823241905145</v>
      </c>
      <c r="K286" s="39">
        <v>396.67623241905142</v>
      </c>
      <c r="L286" s="39">
        <v>10.952</v>
      </c>
      <c r="M286" s="48">
        <v>66.525000000000006</v>
      </c>
      <c r="N286" s="39">
        <v>0.14399999999999999</v>
      </c>
      <c r="O286" s="39">
        <v>752.77800000000002</v>
      </c>
      <c r="P286" s="39">
        <v>0</v>
      </c>
    </row>
    <row r="287" spans="1:16" x14ac:dyDescent="0.3">
      <c r="A287" s="27">
        <v>43657</v>
      </c>
      <c r="B287" s="28">
        <v>0.72916666666666663</v>
      </c>
      <c r="C287" s="32">
        <f t="shared" si="10"/>
        <v>43657.729166666664</v>
      </c>
      <c r="D287" s="38">
        <f t="shared" si="11"/>
        <v>525465</v>
      </c>
      <c r="E287" s="38">
        <f t="shared" si="11"/>
        <v>6300495</v>
      </c>
      <c r="F287" s="38">
        <f t="shared" si="11"/>
        <v>2536</v>
      </c>
      <c r="G287" s="39">
        <v>231.3</v>
      </c>
      <c r="H287" s="39">
        <v>27.7</v>
      </c>
      <c r="I287" s="44">
        <v>0.11975789018590574</v>
      </c>
      <c r="J287" s="39">
        <v>321.41792238328691</v>
      </c>
      <c r="K287" s="39">
        <v>386.02792238328692</v>
      </c>
      <c r="L287" s="39">
        <v>10.073</v>
      </c>
      <c r="M287" s="48">
        <v>72.022999999999996</v>
      </c>
      <c r="N287" s="39">
        <v>0.36799999999999999</v>
      </c>
      <c r="O287" s="39">
        <v>752.84500000000003</v>
      </c>
      <c r="P287" s="39">
        <v>0</v>
      </c>
    </row>
    <row r="288" spans="1:16" x14ac:dyDescent="0.3">
      <c r="A288" s="27">
        <v>43657</v>
      </c>
      <c r="B288" s="28">
        <v>0.75</v>
      </c>
      <c r="C288" s="32">
        <f t="shared" si="10"/>
        <v>43657.75</v>
      </c>
      <c r="D288" s="38">
        <f t="shared" si="11"/>
        <v>525465</v>
      </c>
      <c r="E288" s="38">
        <f t="shared" si="11"/>
        <v>6300495</v>
      </c>
      <c r="F288" s="38">
        <f t="shared" si="11"/>
        <v>2536</v>
      </c>
      <c r="G288" s="39">
        <v>155.4</v>
      </c>
      <c r="H288" s="39">
        <v>19</v>
      </c>
      <c r="I288" s="44">
        <v>0.12226512226512226</v>
      </c>
      <c r="J288" s="39">
        <v>312.80943105249628</v>
      </c>
      <c r="K288" s="39">
        <v>382.79343105249626</v>
      </c>
      <c r="L288" s="39">
        <v>9.8209999999999997</v>
      </c>
      <c r="M288" s="48">
        <v>72.608999999999995</v>
      </c>
      <c r="N288" s="39">
        <v>0.24399999999999999</v>
      </c>
      <c r="O288" s="39">
        <v>752.84299999999996</v>
      </c>
      <c r="P288" s="39">
        <v>0</v>
      </c>
    </row>
    <row r="289" spans="1:16" x14ac:dyDescent="0.3">
      <c r="A289" s="27">
        <v>43657</v>
      </c>
      <c r="B289" s="28">
        <v>0.77083333333333337</v>
      </c>
      <c r="C289" s="32">
        <f t="shared" si="10"/>
        <v>43657.770833333336</v>
      </c>
      <c r="D289" s="38">
        <f t="shared" si="11"/>
        <v>525465</v>
      </c>
      <c r="E289" s="38">
        <f t="shared" si="11"/>
        <v>6300495</v>
      </c>
      <c r="F289" s="38">
        <f t="shared" si="11"/>
        <v>2536</v>
      </c>
      <c r="G289" s="39">
        <v>152.69999999999999</v>
      </c>
      <c r="H289" s="39">
        <v>16.8</v>
      </c>
      <c r="I289" s="44">
        <v>0.11001964636542241</v>
      </c>
      <c r="J289" s="39">
        <v>328.43584398081452</v>
      </c>
      <c r="K289" s="39">
        <v>379.37784398081453</v>
      </c>
      <c r="L289" s="39">
        <v>10.135999999999999</v>
      </c>
      <c r="M289" s="48">
        <v>71.83</v>
      </c>
      <c r="N289" s="39">
        <v>0.06</v>
      </c>
      <c r="O289" s="39">
        <v>752.72699999999998</v>
      </c>
      <c r="P289" s="39">
        <v>0</v>
      </c>
    </row>
    <row r="290" spans="1:16" x14ac:dyDescent="0.3">
      <c r="A290" s="27">
        <v>43657</v>
      </c>
      <c r="B290" s="28">
        <v>0.79166666666666663</v>
      </c>
      <c r="C290" s="32">
        <f t="shared" si="10"/>
        <v>43657.791666666664</v>
      </c>
      <c r="D290" s="38">
        <f t="shared" si="11"/>
        <v>525465</v>
      </c>
      <c r="E290" s="38">
        <f t="shared" si="11"/>
        <v>6300495</v>
      </c>
      <c r="F290" s="38">
        <f t="shared" si="11"/>
        <v>2536</v>
      </c>
      <c r="G290" s="39">
        <v>130.19999999999999</v>
      </c>
      <c r="H290" s="39">
        <v>17.3</v>
      </c>
      <c r="I290" s="44">
        <v>0.13287250384024579</v>
      </c>
      <c r="J290" s="39">
        <v>317.58210083472807</v>
      </c>
      <c r="K290" s="39">
        <v>376.63910083472808</v>
      </c>
      <c r="L290" s="39">
        <v>9.57</v>
      </c>
      <c r="M290" s="48">
        <v>74.441999999999993</v>
      </c>
      <c r="N290" s="39">
        <v>0.17199999999999999</v>
      </c>
      <c r="O290" s="39">
        <v>752.85500000000002</v>
      </c>
      <c r="P290" s="39">
        <v>0</v>
      </c>
    </row>
    <row r="291" spans="1:16" x14ac:dyDescent="0.3">
      <c r="A291" s="27">
        <v>43657</v>
      </c>
      <c r="B291" s="28">
        <v>0.8125</v>
      </c>
      <c r="C291" s="32">
        <f t="shared" si="10"/>
        <v>43657.8125</v>
      </c>
      <c r="D291" s="38">
        <f t="shared" si="11"/>
        <v>525465</v>
      </c>
      <c r="E291" s="38">
        <f t="shared" si="11"/>
        <v>6300495</v>
      </c>
      <c r="F291" s="38">
        <f t="shared" si="11"/>
        <v>2536</v>
      </c>
      <c r="G291" s="39">
        <v>47.1</v>
      </c>
      <c r="H291" s="39">
        <v>10.199999999999999</v>
      </c>
      <c r="I291" s="44">
        <v>0.21656050955414011</v>
      </c>
      <c r="J291" s="39">
        <v>280.48450549189698</v>
      </c>
      <c r="K291" s="39">
        <v>367.94850549189698</v>
      </c>
      <c r="L291" s="39">
        <v>9.3819999999999997</v>
      </c>
      <c r="M291" s="48">
        <v>77.686000000000007</v>
      </c>
      <c r="N291" s="39">
        <v>0.20699999999999999</v>
      </c>
      <c r="O291" s="39">
        <v>752.58699999999999</v>
      </c>
      <c r="P291" s="39">
        <v>0</v>
      </c>
    </row>
    <row r="292" spans="1:16" x14ac:dyDescent="0.3">
      <c r="A292" s="27">
        <v>43657</v>
      </c>
      <c r="B292" s="28">
        <v>0.83333333333333337</v>
      </c>
      <c r="C292" s="32">
        <f t="shared" si="10"/>
        <v>43657.833333333336</v>
      </c>
      <c r="D292" s="38">
        <f t="shared" si="11"/>
        <v>525465</v>
      </c>
      <c r="E292" s="38">
        <f t="shared" si="11"/>
        <v>6300495</v>
      </c>
      <c r="F292" s="38">
        <f t="shared" si="11"/>
        <v>2536</v>
      </c>
      <c r="G292" s="39">
        <v>12.7</v>
      </c>
      <c r="H292" s="39">
        <v>6.5</v>
      </c>
      <c r="I292" s="44">
        <v>0.51181102362204722</v>
      </c>
      <c r="J292" s="39">
        <v>264.56212358076056</v>
      </c>
      <c r="K292" s="39">
        <v>359.11412358076052</v>
      </c>
      <c r="L292" s="39">
        <v>8.9420000000000002</v>
      </c>
      <c r="M292" s="48">
        <v>80.573999999999998</v>
      </c>
      <c r="N292" s="39">
        <v>0.317</v>
      </c>
      <c r="O292" s="39">
        <v>752.99</v>
      </c>
      <c r="P292" s="39">
        <v>0</v>
      </c>
    </row>
    <row r="293" spans="1:16" x14ac:dyDescent="0.3">
      <c r="A293" s="27">
        <v>43657</v>
      </c>
      <c r="B293" s="28">
        <v>0.85416666666666663</v>
      </c>
      <c r="C293" s="32">
        <f t="shared" si="10"/>
        <v>43657.854166666664</v>
      </c>
      <c r="D293" s="38">
        <f t="shared" si="11"/>
        <v>525465</v>
      </c>
      <c r="E293" s="38">
        <f t="shared" si="11"/>
        <v>6300495</v>
      </c>
      <c r="F293" s="38">
        <f t="shared" si="11"/>
        <v>2536</v>
      </c>
      <c r="G293" s="39">
        <v>5.3</v>
      </c>
      <c r="H293" s="39">
        <v>6</v>
      </c>
      <c r="I293" s="45" t="s">
        <v>19</v>
      </c>
      <c r="J293" s="39">
        <v>264.54216414292927</v>
      </c>
      <c r="K293" s="39">
        <v>353.45216414292923</v>
      </c>
      <c r="L293" s="39">
        <v>8.4390000000000001</v>
      </c>
      <c r="M293" s="48">
        <v>86.400999999999996</v>
      </c>
      <c r="N293" s="39">
        <v>0.307</v>
      </c>
      <c r="O293" s="39">
        <v>752.83</v>
      </c>
      <c r="P293" s="39">
        <v>0</v>
      </c>
    </row>
    <row r="294" spans="1:16" x14ac:dyDescent="0.3">
      <c r="A294" s="27">
        <v>43657</v>
      </c>
      <c r="B294" s="28">
        <v>0.875</v>
      </c>
      <c r="C294" s="32">
        <f t="shared" si="10"/>
        <v>43657.875</v>
      </c>
      <c r="D294" s="38">
        <f t="shared" si="11"/>
        <v>525465</v>
      </c>
      <c r="E294" s="38">
        <f t="shared" si="11"/>
        <v>6300495</v>
      </c>
      <c r="F294" s="38">
        <f t="shared" si="11"/>
        <v>2536</v>
      </c>
      <c r="G294" s="40">
        <v>0</v>
      </c>
      <c r="H294" s="40">
        <v>0</v>
      </c>
      <c r="I294" s="45" t="s">
        <v>19</v>
      </c>
      <c r="J294" s="39">
        <v>267.7688842591707</v>
      </c>
      <c r="K294" s="39">
        <v>348.15788425917071</v>
      </c>
      <c r="L294" s="39">
        <v>7.9989999999999997</v>
      </c>
      <c r="M294" s="48">
        <v>90.984999999999999</v>
      </c>
      <c r="N294" s="39">
        <v>1.4999999999999999E-2</v>
      </c>
      <c r="O294" s="39">
        <v>752.91</v>
      </c>
      <c r="P294" s="39">
        <v>0</v>
      </c>
    </row>
    <row r="295" spans="1:16" x14ac:dyDescent="0.3">
      <c r="A295" s="27">
        <v>43657</v>
      </c>
      <c r="B295" s="28">
        <v>0.89583333333333337</v>
      </c>
      <c r="C295" s="32">
        <f t="shared" si="10"/>
        <v>43657.895833333336</v>
      </c>
      <c r="D295" s="38">
        <f t="shared" si="11"/>
        <v>525465</v>
      </c>
      <c r="E295" s="38">
        <f t="shared" si="11"/>
        <v>6300495</v>
      </c>
      <c r="F295" s="38">
        <f t="shared" si="11"/>
        <v>2536</v>
      </c>
      <c r="G295" s="40">
        <v>0</v>
      </c>
      <c r="H295" s="40">
        <v>0</v>
      </c>
      <c r="I295" s="45" t="s">
        <v>19</v>
      </c>
      <c r="J295" s="39">
        <v>284.16691148213329</v>
      </c>
      <c r="K295" s="39">
        <v>344.99791148213325</v>
      </c>
      <c r="L295" s="39">
        <v>7.8730000000000002</v>
      </c>
      <c r="M295" s="48">
        <v>91.272000000000006</v>
      </c>
      <c r="N295" s="39">
        <v>0</v>
      </c>
      <c r="O295" s="39">
        <v>753.09799999999996</v>
      </c>
      <c r="P295" s="39">
        <v>0</v>
      </c>
    </row>
    <row r="296" spans="1:16" x14ac:dyDescent="0.3">
      <c r="A296" s="27">
        <v>43657</v>
      </c>
      <c r="B296" s="28">
        <v>0.91666666666666663</v>
      </c>
      <c r="C296" s="32">
        <f t="shared" ref="C296:C359" si="12">A296+B296</f>
        <v>43657.916666666664</v>
      </c>
      <c r="D296" s="38">
        <f t="shared" si="11"/>
        <v>525465</v>
      </c>
      <c r="E296" s="38">
        <f t="shared" si="11"/>
        <v>6300495</v>
      </c>
      <c r="F296" s="38">
        <f t="shared" si="11"/>
        <v>2536</v>
      </c>
      <c r="G296" s="40">
        <v>0</v>
      </c>
      <c r="H296" s="40">
        <v>0</v>
      </c>
      <c r="I296" s="45" t="s">
        <v>19</v>
      </c>
      <c r="J296" s="39">
        <v>275.51142022813394</v>
      </c>
      <c r="K296" s="39">
        <v>343.76342022813395</v>
      </c>
      <c r="L296" s="39">
        <v>8.25</v>
      </c>
      <c r="M296" s="48">
        <v>86.367000000000004</v>
      </c>
      <c r="N296" s="39">
        <v>0.127</v>
      </c>
      <c r="O296" s="39">
        <v>752.84299999999996</v>
      </c>
      <c r="P296" s="39">
        <v>0</v>
      </c>
    </row>
    <row r="297" spans="1:16" x14ac:dyDescent="0.3">
      <c r="A297" s="27">
        <v>43657</v>
      </c>
      <c r="B297" s="28">
        <v>0.9375</v>
      </c>
      <c r="C297" s="32">
        <f t="shared" si="12"/>
        <v>43657.9375</v>
      </c>
      <c r="D297" s="38">
        <f t="shared" si="11"/>
        <v>525465</v>
      </c>
      <c r="E297" s="38">
        <f t="shared" si="11"/>
        <v>6300495</v>
      </c>
      <c r="F297" s="38">
        <f t="shared" si="11"/>
        <v>2536</v>
      </c>
      <c r="G297" s="40">
        <v>0</v>
      </c>
      <c r="H297" s="40">
        <v>0</v>
      </c>
      <c r="I297" s="45" t="s">
        <v>19</v>
      </c>
      <c r="J297" s="39">
        <v>268.12366602889244</v>
      </c>
      <c r="K297" s="39">
        <v>340.62966602889247</v>
      </c>
      <c r="L297" s="39">
        <v>7.7469999999999999</v>
      </c>
      <c r="M297" s="48">
        <v>88.606999999999999</v>
      </c>
      <c r="N297" s="39">
        <v>7.3999999999999996E-2</v>
      </c>
      <c r="O297" s="39">
        <v>752.65499999999997</v>
      </c>
      <c r="P297" s="39">
        <v>0</v>
      </c>
    </row>
    <row r="298" spans="1:16" x14ac:dyDescent="0.3">
      <c r="A298" s="27">
        <v>43657</v>
      </c>
      <c r="B298" s="28">
        <v>0.95833333333333337</v>
      </c>
      <c r="C298" s="32">
        <f t="shared" si="12"/>
        <v>43657.958333333336</v>
      </c>
      <c r="D298" s="38">
        <f t="shared" si="11"/>
        <v>525465</v>
      </c>
      <c r="E298" s="38">
        <f t="shared" si="11"/>
        <v>6300495</v>
      </c>
      <c r="F298" s="38">
        <f t="shared" si="11"/>
        <v>2536</v>
      </c>
      <c r="G298" s="40">
        <v>0</v>
      </c>
      <c r="H298" s="40">
        <v>0</v>
      </c>
      <c r="I298" s="45" t="s">
        <v>19</v>
      </c>
      <c r="J298" s="39">
        <v>290.80193386930097</v>
      </c>
      <c r="K298" s="39">
        <v>342.01193386930095</v>
      </c>
      <c r="L298" s="39">
        <v>8.0619999999999994</v>
      </c>
      <c r="M298" s="48">
        <v>83.069000000000003</v>
      </c>
      <c r="N298" s="39">
        <v>7.4999999999999997E-2</v>
      </c>
      <c r="O298" s="39">
        <v>752.81799999999998</v>
      </c>
      <c r="P298" s="39">
        <v>0</v>
      </c>
    </row>
    <row r="299" spans="1:16" x14ac:dyDescent="0.3">
      <c r="A299" s="27">
        <v>43657</v>
      </c>
      <c r="B299" s="28">
        <v>0.97916666666666663</v>
      </c>
      <c r="C299" s="32">
        <f t="shared" si="12"/>
        <v>43657.979166666664</v>
      </c>
      <c r="D299" s="38">
        <f t="shared" si="11"/>
        <v>525465</v>
      </c>
      <c r="E299" s="38">
        <f t="shared" si="11"/>
        <v>6300495</v>
      </c>
      <c r="F299" s="38">
        <f t="shared" si="11"/>
        <v>2536</v>
      </c>
      <c r="G299" s="40">
        <v>0</v>
      </c>
      <c r="H299" s="40">
        <v>0</v>
      </c>
      <c r="I299" s="45" t="s">
        <v>19</v>
      </c>
      <c r="J299" s="39">
        <v>267.31593817309732</v>
      </c>
      <c r="K299" s="39">
        <v>337.8479381730973</v>
      </c>
      <c r="L299" s="39">
        <v>7.7469999999999999</v>
      </c>
      <c r="M299" s="48">
        <v>82.703999999999994</v>
      </c>
      <c r="N299" s="39">
        <v>6.3E-2</v>
      </c>
      <c r="O299" s="39">
        <v>752.63800000000003</v>
      </c>
      <c r="P299" s="39">
        <v>0</v>
      </c>
    </row>
    <row r="300" spans="1:16" x14ac:dyDescent="0.3">
      <c r="A300" s="27">
        <v>43658</v>
      </c>
      <c r="B300" s="28">
        <v>0</v>
      </c>
      <c r="C300" s="32">
        <f t="shared" si="12"/>
        <v>43658</v>
      </c>
      <c r="D300" s="38">
        <f t="shared" si="11"/>
        <v>525465</v>
      </c>
      <c r="E300" s="38">
        <f t="shared" si="11"/>
        <v>6300495</v>
      </c>
      <c r="F300" s="38">
        <f t="shared" si="11"/>
        <v>2536</v>
      </c>
      <c r="G300" s="40">
        <v>0</v>
      </c>
      <c r="H300" s="40">
        <v>0</v>
      </c>
      <c r="I300" s="45" t="s">
        <v>19</v>
      </c>
      <c r="J300" s="39">
        <v>263.03841201799503</v>
      </c>
      <c r="K300" s="39">
        <v>336.621412017995</v>
      </c>
      <c r="L300" s="39">
        <v>7.6219999999999999</v>
      </c>
      <c r="M300" s="48">
        <v>80.817999999999998</v>
      </c>
      <c r="N300" s="39">
        <v>0.249</v>
      </c>
      <c r="O300" s="39">
        <v>752.37</v>
      </c>
      <c r="P300" s="39">
        <v>0</v>
      </c>
    </row>
    <row r="301" spans="1:16" x14ac:dyDescent="0.3">
      <c r="A301" s="27">
        <v>43658</v>
      </c>
      <c r="B301" s="28">
        <v>2.0833333333333332E-2</v>
      </c>
      <c r="C301" s="32">
        <f t="shared" si="12"/>
        <v>43658.020833333336</v>
      </c>
      <c r="D301" s="38">
        <f t="shared" si="11"/>
        <v>525465</v>
      </c>
      <c r="E301" s="38">
        <f t="shared" si="11"/>
        <v>6300495</v>
      </c>
      <c r="F301" s="38">
        <f t="shared" si="11"/>
        <v>2536</v>
      </c>
      <c r="G301" s="40">
        <v>0</v>
      </c>
      <c r="H301" s="40">
        <v>0</v>
      </c>
      <c r="I301" s="45" t="s">
        <v>19</v>
      </c>
      <c r="J301" s="39">
        <v>261.23658586558452</v>
      </c>
      <c r="K301" s="39">
        <v>334.84558586558455</v>
      </c>
      <c r="L301" s="39">
        <v>7.5590000000000002</v>
      </c>
      <c r="M301" s="48">
        <v>78.634</v>
      </c>
      <c r="N301" s="39">
        <v>9.9000000000000005E-2</v>
      </c>
      <c r="O301" s="39">
        <v>752.29</v>
      </c>
      <c r="P301" s="39">
        <v>0</v>
      </c>
    </row>
    <row r="302" spans="1:16" x14ac:dyDescent="0.3">
      <c r="A302" s="27">
        <v>43658</v>
      </c>
      <c r="B302" s="28">
        <v>4.1666666666666664E-2</v>
      </c>
      <c r="C302" s="32">
        <f t="shared" si="12"/>
        <v>43658.041666666664</v>
      </c>
      <c r="D302" s="38">
        <f t="shared" si="11"/>
        <v>525465</v>
      </c>
      <c r="E302" s="38">
        <f t="shared" si="11"/>
        <v>6300495</v>
      </c>
      <c r="F302" s="38">
        <f t="shared" si="11"/>
        <v>2536</v>
      </c>
      <c r="G302" s="40">
        <v>0</v>
      </c>
      <c r="H302" s="40">
        <v>0</v>
      </c>
      <c r="I302" s="45" t="s">
        <v>19</v>
      </c>
      <c r="J302" s="39">
        <v>260.65175074439651</v>
      </c>
      <c r="K302" s="39">
        <v>333.21975074439649</v>
      </c>
      <c r="L302" s="39">
        <v>7.9359999999999999</v>
      </c>
      <c r="M302" s="48">
        <v>80.715999999999994</v>
      </c>
      <c r="N302" s="39">
        <v>0.5</v>
      </c>
      <c r="O302" s="39">
        <v>752.17700000000002</v>
      </c>
      <c r="P302" s="39">
        <v>0</v>
      </c>
    </row>
    <row r="303" spans="1:16" x14ac:dyDescent="0.3">
      <c r="A303" s="27">
        <v>43658</v>
      </c>
      <c r="B303" s="28">
        <v>6.25E-2</v>
      </c>
      <c r="C303" s="32">
        <f t="shared" si="12"/>
        <v>43658.0625</v>
      </c>
      <c r="D303" s="38">
        <f t="shared" si="11"/>
        <v>525465</v>
      </c>
      <c r="E303" s="38">
        <f t="shared" si="11"/>
        <v>6300495</v>
      </c>
      <c r="F303" s="38">
        <f t="shared" si="11"/>
        <v>2536</v>
      </c>
      <c r="G303" s="40">
        <v>0</v>
      </c>
      <c r="H303" s="40">
        <v>0</v>
      </c>
      <c r="I303" s="45" t="s">
        <v>19</v>
      </c>
      <c r="J303" s="39">
        <v>269.83872670192295</v>
      </c>
      <c r="K303" s="39">
        <v>338.58872670192295</v>
      </c>
      <c r="L303" s="39">
        <v>9.0670000000000002</v>
      </c>
      <c r="M303" s="48">
        <v>76.076999999999998</v>
      </c>
      <c r="N303" s="39">
        <v>1.35</v>
      </c>
      <c r="O303" s="39">
        <v>752.16499999999996</v>
      </c>
      <c r="P303" s="39">
        <v>0</v>
      </c>
    </row>
    <row r="304" spans="1:16" x14ac:dyDescent="0.3">
      <c r="A304" s="27">
        <v>43658</v>
      </c>
      <c r="B304" s="28">
        <v>8.3333333333333329E-2</v>
      </c>
      <c r="C304" s="32">
        <f t="shared" si="12"/>
        <v>43658.083333333336</v>
      </c>
      <c r="D304" s="38">
        <f t="shared" si="11"/>
        <v>525465</v>
      </c>
      <c r="E304" s="38">
        <f t="shared" si="11"/>
        <v>6300495</v>
      </c>
      <c r="F304" s="38">
        <f t="shared" si="11"/>
        <v>2536</v>
      </c>
      <c r="G304" s="40">
        <v>0</v>
      </c>
      <c r="H304" s="40">
        <v>0</v>
      </c>
      <c r="I304" s="45" t="s">
        <v>19</v>
      </c>
      <c r="J304" s="39">
        <v>278.98854861952123</v>
      </c>
      <c r="K304" s="39">
        <v>338.0305486195212</v>
      </c>
      <c r="L304" s="39">
        <v>8.8160000000000007</v>
      </c>
      <c r="M304" s="48">
        <v>77.593999999999994</v>
      </c>
      <c r="N304" s="39">
        <v>2.153</v>
      </c>
      <c r="O304" s="39">
        <v>752.4</v>
      </c>
      <c r="P304" s="39">
        <v>0</v>
      </c>
    </row>
    <row r="305" spans="1:16" x14ac:dyDescent="0.3">
      <c r="A305" s="27">
        <v>43658</v>
      </c>
      <c r="B305" s="28">
        <v>0.10416666666666667</v>
      </c>
      <c r="C305" s="32">
        <f t="shared" si="12"/>
        <v>43658.104166666664</v>
      </c>
      <c r="D305" s="38">
        <f t="shared" si="11"/>
        <v>525465</v>
      </c>
      <c r="E305" s="38">
        <f t="shared" si="11"/>
        <v>6300495</v>
      </c>
      <c r="F305" s="38">
        <f t="shared" si="11"/>
        <v>2536</v>
      </c>
      <c r="G305" s="40">
        <v>0</v>
      </c>
      <c r="H305" s="40">
        <v>0</v>
      </c>
      <c r="I305" s="45" t="s">
        <v>19</v>
      </c>
      <c r="J305" s="39">
        <v>270.00216970300841</v>
      </c>
      <c r="K305" s="39">
        <v>337.43816970300838</v>
      </c>
      <c r="L305" s="39">
        <v>7.9989999999999997</v>
      </c>
      <c r="M305" s="48">
        <v>79.638000000000005</v>
      </c>
      <c r="N305" s="39">
        <v>1.867</v>
      </c>
      <c r="O305" s="39">
        <v>752.35500000000002</v>
      </c>
      <c r="P305" s="39">
        <v>0</v>
      </c>
    </row>
    <row r="306" spans="1:16" x14ac:dyDescent="0.3">
      <c r="A306" s="27">
        <v>43658</v>
      </c>
      <c r="B306" s="28">
        <v>0.125</v>
      </c>
      <c r="C306" s="32">
        <f t="shared" si="12"/>
        <v>43658.125</v>
      </c>
      <c r="D306" s="38">
        <f t="shared" si="11"/>
        <v>525465</v>
      </c>
      <c r="E306" s="38">
        <f t="shared" si="11"/>
        <v>6300495</v>
      </c>
      <c r="F306" s="38">
        <f t="shared" si="11"/>
        <v>2536</v>
      </c>
      <c r="G306" s="40">
        <v>0</v>
      </c>
      <c r="H306" s="40">
        <v>0</v>
      </c>
      <c r="I306" s="45" t="s">
        <v>19</v>
      </c>
      <c r="J306" s="39">
        <v>270.89504652973056</v>
      </c>
      <c r="K306" s="39">
        <v>337.67804652973058</v>
      </c>
      <c r="L306" s="39">
        <v>8.25</v>
      </c>
      <c r="M306" s="48">
        <v>78.125</v>
      </c>
      <c r="N306" s="39">
        <v>1.425</v>
      </c>
      <c r="O306" s="39">
        <v>752.15</v>
      </c>
      <c r="P306" s="39">
        <v>0</v>
      </c>
    </row>
    <row r="307" spans="1:16" x14ac:dyDescent="0.3">
      <c r="A307" s="27">
        <v>43658</v>
      </c>
      <c r="B307" s="28">
        <v>0.14583333333333334</v>
      </c>
      <c r="C307" s="32">
        <f t="shared" si="12"/>
        <v>43658.145833333336</v>
      </c>
      <c r="D307" s="38">
        <f t="shared" si="11"/>
        <v>525465</v>
      </c>
      <c r="E307" s="38">
        <f t="shared" si="11"/>
        <v>6300495</v>
      </c>
      <c r="F307" s="38">
        <f t="shared" si="11"/>
        <v>2536</v>
      </c>
      <c r="G307" s="40">
        <v>0</v>
      </c>
      <c r="H307" s="40">
        <v>0</v>
      </c>
      <c r="I307" s="45" t="s">
        <v>19</v>
      </c>
      <c r="J307" s="39">
        <v>263.5717815802634</v>
      </c>
      <c r="K307" s="39">
        <v>334.75978158026339</v>
      </c>
      <c r="L307" s="39">
        <v>7.5590000000000002</v>
      </c>
      <c r="M307" s="48">
        <v>82.05</v>
      </c>
      <c r="N307" s="39">
        <v>0.90300000000000002</v>
      </c>
      <c r="O307" s="39">
        <v>751.90700000000004</v>
      </c>
      <c r="P307" s="39">
        <v>0</v>
      </c>
    </row>
    <row r="308" spans="1:16" x14ac:dyDescent="0.3">
      <c r="A308" s="27">
        <v>43658</v>
      </c>
      <c r="B308" s="28">
        <v>0.16666666666666666</v>
      </c>
      <c r="C308" s="32">
        <f t="shared" si="12"/>
        <v>43658.166666666664</v>
      </c>
      <c r="D308" s="38">
        <f t="shared" si="11"/>
        <v>525465</v>
      </c>
      <c r="E308" s="38">
        <f t="shared" si="11"/>
        <v>6300495</v>
      </c>
      <c r="F308" s="38">
        <f t="shared" si="11"/>
        <v>2536</v>
      </c>
      <c r="G308" s="39">
        <v>7.7</v>
      </c>
      <c r="H308" s="39">
        <v>5.2</v>
      </c>
      <c r="I308" s="44">
        <v>0.67532467532467533</v>
      </c>
      <c r="J308" s="39">
        <v>265.99687330130587</v>
      </c>
      <c r="K308" s="39">
        <v>334.32687330130585</v>
      </c>
      <c r="L308" s="39">
        <v>7.9989999999999997</v>
      </c>
      <c r="M308" s="48">
        <v>82.125</v>
      </c>
      <c r="N308" s="39">
        <v>0.78600000000000003</v>
      </c>
      <c r="O308" s="39">
        <v>751.95</v>
      </c>
      <c r="P308" s="39">
        <v>0</v>
      </c>
    </row>
    <row r="309" spans="1:16" x14ac:dyDescent="0.3">
      <c r="A309" s="27">
        <v>43658</v>
      </c>
      <c r="B309" s="28">
        <v>0.1875</v>
      </c>
      <c r="C309" s="32">
        <f t="shared" si="12"/>
        <v>43658.1875</v>
      </c>
      <c r="D309" s="38">
        <f t="shared" si="11"/>
        <v>525465</v>
      </c>
      <c r="E309" s="38">
        <f t="shared" si="11"/>
        <v>6300495</v>
      </c>
      <c r="F309" s="38">
        <f t="shared" si="11"/>
        <v>2536</v>
      </c>
      <c r="G309" s="39">
        <v>16.7</v>
      </c>
      <c r="H309" s="39">
        <v>3.3</v>
      </c>
      <c r="I309" s="44">
        <v>0.19760479041916168</v>
      </c>
      <c r="J309" s="39">
        <v>303.83795921105002</v>
      </c>
      <c r="K309" s="39">
        <v>336.16695921104997</v>
      </c>
      <c r="L309" s="39">
        <v>7.5590000000000002</v>
      </c>
      <c r="M309" s="48">
        <v>84.069000000000003</v>
      </c>
      <c r="N309" s="39">
        <v>0.57799999999999996</v>
      </c>
      <c r="O309" s="39">
        <v>751.96</v>
      </c>
      <c r="P309" s="39">
        <v>0</v>
      </c>
    </row>
    <row r="310" spans="1:16" x14ac:dyDescent="0.3">
      <c r="A310" s="27">
        <v>43658</v>
      </c>
      <c r="B310" s="28">
        <v>0.20833333333333334</v>
      </c>
      <c r="C310" s="32">
        <f t="shared" si="12"/>
        <v>43658.208333333336</v>
      </c>
      <c r="D310" s="38">
        <f t="shared" si="11"/>
        <v>525465</v>
      </c>
      <c r="E310" s="38">
        <f t="shared" si="11"/>
        <v>6300495</v>
      </c>
      <c r="F310" s="38">
        <f t="shared" si="11"/>
        <v>2536</v>
      </c>
      <c r="G310" s="39">
        <v>21.6</v>
      </c>
      <c r="H310" s="39">
        <v>3.3</v>
      </c>
      <c r="I310" s="44">
        <v>0.15277777777777776</v>
      </c>
      <c r="J310" s="39">
        <v>308.9852153937299</v>
      </c>
      <c r="K310" s="39">
        <v>338.15621539372989</v>
      </c>
      <c r="L310" s="39">
        <v>7.81</v>
      </c>
      <c r="M310" s="48">
        <v>84.89</v>
      </c>
      <c r="N310" s="39">
        <v>0.13600000000000001</v>
      </c>
      <c r="O310" s="39">
        <v>751.89300000000003</v>
      </c>
      <c r="P310" s="39">
        <v>0</v>
      </c>
    </row>
    <row r="311" spans="1:16" x14ac:dyDescent="0.3">
      <c r="A311" s="27">
        <v>43658</v>
      </c>
      <c r="B311" s="28">
        <v>0.22916666666666666</v>
      </c>
      <c r="C311" s="32">
        <f t="shared" si="12"/>
        <v>43658.229166666664</v>
      </c>
      <c r="D311" s="38">
        <f t="shared" si="11"/>
        <v>525465</v>
      </c>
      <c r="E311" s="38">
        <f t="shared" si="11"/>
        <v>6300495</v>
      </c>
      <c r="F311" s="38">
        <f t="shared" si="11"/>
        <v>2536</v>
      </c>
      <c r="G311" s="39">
        <v>32.799999999999997</v>
      </c>
      <c r="H311" s="39">
        <v>3.9</v>
      </c>
      <c r="I311" s="44">
        <v>0.11890243902439025</v>
      </c>
      <c r="J311" s="39">
        <v>330.95794705216287</v>
      </c>
      <c r="K311" s="39">
        <v>342.80894705216286</v>
      </c>
      <c r="L311" s="39">
        <v>7.6219999999999999</v>
      </c>
      <c r="M311" s="48">
        <v>84.546000000000006</v>
      </c>
      <c r="N311" s="39">
        <v>0.61599999999999999</v>
      </c>
      <c r="O311" s="39">
        <v>751.85699999999997</v>
      </c>
      <c r="P311" s="39">
        <v>0</v>
      </c>
    </row>
    <row r="312" spans="1:16" x14ac:dyDescent="0.3">
      <c r="A312" s="27">
        <v>43658</v>
      </c>
      <c r="B312" s="28">
        <v>0.25</v>
      </c>
      <c r="C312" s="32">
        <f t="shared" si="12"/>
        <v>43658.25</v>
      </c>
      <c r="D312" s="38">
        <f t="shared" si="11"/>
        <v>525465</v>
      </c>
      <c r="E312" s="38">
        <f t="shared" si="11"/>
        <v>6300495</v>
      </c>
      <c r="F312" s="38">
        <f t="shared" si="11"/>
        <v>2536</v>
      </c>
      <c r="G312" s="39">
        <v>319</v>
      </c>
      <c r="H312" s="39">
        <v>37</v>
      </c>
      <c r="I312" s="44">
        <v>0.11598746081504702</v>
      </c>
      <c r="J312" s="39">
        <v>316.26790116925741</v>
      </c>
      <c r="K312" s="39">
        <v>346.29290116925739</v>
      </c>
      <c r="L312" s="39">
        <v>7.4960000000000004</v>
      </c>
      <c r="M312" s="48">
        <v>89.492000000000004</v>
      </c>
      <c r="N312" s="39">
        <v>0.97199999999999998</v>
      </c>
      <c r="O312" s="39">
        <v>751.90300000000002</v>
      </c>
      <c r="P312" s="39">
        <v>0</v>
      </c>
    </row>
    <row r="313" spans="1:16" x14ac:dyDescent="0.3">
      <c r="A313" s="27">
        <v>43658</v>
      </c>
      <c r="B313" s="28">
        <v>0.27083333333333331</v>
      </c>
      <c r="C313" s="32">
        <f t="shared" si="12"/>
        <v>43658.270833333336</v>
      </c>
      <c r="D313" s="38">
        <f t="shared" si="11"/>
        <v>525465</v>
      </c>
      <c r="E313" s="38">
        <f t="shared" si="11"/>
        <v>6300495</v>
      </c>
      <c r="F313" s="38">
        <f t="shared" si="11"/>
        <v>2536</v>
      </c>
      <c r="G313" s="39">
        <v>207.6</v>
      </c>
      <c r="H313" s="39">
        <v>21.3</v>
      </c>
      <c r="I313" s="44">
        <v>0.10260115606936417</v>
      </c>
      <c r="J313" s="39">
        <v>315.77349421500611</v>
      </c>
      <c r="K313" s="39">
        <v>364.99849421500608</v>
      </c>
      <c r="L313" s="39">
        <v>7.5590000000000002</v>
      </c>
      <c r="M313" s="48">
        <v>92.144000000000005</v>
      </c>
      <c r="N313" s="39">
        <v>0.69599999999999995</v>
      </c>
      <c r="O313" s="39">
        <v>752.14300000000003</v>
      </c>
      <c r="P313" s="39">
        <v>0</v>
      </c>
    </row>
    <row r="314" spans="1:16" x14ac:dyDescent="0.3">
      <c r="A314" s="27">
        <v>43658</v>
      </c>
      <c r="B314" s="28">
        <v>0.29166666666666669</v>
      </c>
      <c r="C314" s="32">
        <f t="shared" si="12"/>
        <v>43658.291666666664</v>
      </c>
      <c r="D314" s="38">
        <f t="shared" si="11"/>
        <v>525465</v>
      </c>
      <c r="E314" s="38">
        <f t="shared" si="11"/>
        <v>6300495</v>
      </c>
      <c r="F314" s="38">
        <f t="shared" si="11"/>
        <v>2536</v>
      </c>
      <c r="G314" s="39">
        <v>51.6</v>
      </c>
      <c r="H314" s="39">
        <v>5</v>
      </c>
      <c r="I314" s="44">
        <v>9.6899224806201542E-2</v>
      </c>
      <c r="J314" s="39">
        <v>345.42755526391494</v>
      </c>
      <c r="K314" s="39">
        <v>359.14055526391496</v>
      </c>
      <c r="L314" s="39">
        <v>6.8040000000000003</v>
      </c>
      <c r="M314" s="48">
        <v>93.86</v>
      </c>
      <c r="N314" s="39">
        <v>1.2450000000000001</v>
      </c>
      <c r="O314" s="39">
        <v>752.08799999999997</v>
      </c>
      <c r="P314" s="39">
        <v>0</v>
      </c>
    </row>
    <row r="315" spans="1:16" x14ac:dyDescent="0.3">
      <c r="A315" s="27">
        <v>43658</v>
      </c>
      <c r="B315" s="28">
        <v>0.3125</v>
      </c>
      <c r="C315" s="32">
        <f t="shared" si="12"/>
        <v>43658.3125</v>
      </c>
      <c r="D315" s="38">
        <f t="shared" si="11"/>
        <v>525465</v>
      </c>
      <c r="E315" s="38">
        <f t="shared" si="11"/>
        <v>6300495</v>
      </c>
      <c r="F315" s="38">
        <f t="shared" si="11"/>
        <v>2536</v>
      </c>
      <c r="G315" s="39">
        <v>135.4</v>
      </c>
      <c r="H315" s="39">
        <v>15.1</v>
      </c>
      <c r="I315" s="44">
        <v>0.11152141802067946</v>
      </c>
      <c r="J315" s="39">
        <v>281.58157824819216</v>
      </c>
      <c r="K315" s="39">
        <v>349.02357824819211</v>
      </c>
      <c r="L315" s="39">
        <v>6.6159999999999997</v>
      </c>
      <c r="M315" s="48">
        <v>98.331999999999994</v>
      </c>
      <c r="N315" s="39">
        <v>1.2549999999999999</v>
      </c>
      <c r="O315" s="39">
        <v>752.06</v>
      </c>
      <c r="P315" s="39">
        <v>0</v>
      </c>
    </row>
    <row r="316" spans="1:16" x14ac:dyDescent="0.3">
      <c r="A316" s="27">
        <v>43658</v>
      </c>
      <c r="B316" s="28">
        <v>0.33333333333333331</v>
      </c>
      <c r="C316" s="32">
        <f t="shared" si="12"/>
        <v>43658.333333333336</v>
      </c>
      <c r="D316" s="38">
        <f t="shared" si="11"/>
        <v>525465</v>
      </c>
      <c r="E316" s="38">
        <f t="shared" si="11"/>
        <v>6300495</v>
      </c>
      <c r="F316" s="38">
        <f t="shared" si="11"/>
        <v>2536</v>
      </c>
      <c r="G316" s="39">
        <v>476.6</v>
      </c>
      <c r="H316" s="39">
        <v>53.6</v>
      </c>
      <c r="I316" s="44">
        <v>0.11246328157784305</v>
      </c>
      <c r="J316" s="39">
        <v>272.52220295794433</v>
      </c>
      <c r="K316" s="39">
        <v>370.99620295794438</v>
      </c>
      <c r="L316" s="39">
        <v>9.7590000000000003</v>
      </c>
      <c r="M316" s="48">
        <v>78.527000000000001</v>
      </c>
      <c r="N316" s="39">
        <v>0.626</v>
      </c>
      <c r="O316" s="39">
        <v>751.64499999999998</v>
      </c>
      <c r="P316" s="39">
        <v>0</v>
      </c>
    </row>
    <row r="317" spans="1:16" x14ac:dyDescent="0.3">
      <c r="A317" s="27">
        <v>43658</v>
      </c>
      <c r="B317" s="28">
        <v>0.35416666666666669</v>
      </c>
      <c r="C317" s="32">
        <f t="shared" si="12"/>
        <v>43658.354166666664</v>
      </c>
      <c r="D317" s="38">
        <f t="shared" si="11"/>
        <v>525465</v>
      </c>
      <c r="E317" s="38">
        <f t="shared" si="11"/>
        <v>6300495</v>
      </c>
      <c r="F317" s="38">
        <f t="shared" si="11"/>
        <v>2536</v>
      </c>
      <c r="G317" s="39">
        <v>300.60000000000002</v>
      </c>
      <c r="H317" s="39">
        <v>29.9</v>
      </c>
      <c r="I317" s="44">
        <v>9.9467731204258142E-2</v>
      </c>
      <c r="J317" s="39">
        <v>330.65132978659028</v>
      </c>
      <c r="K317" s="39">
        <v>383.6603297865903</v>
      </c>
      <c r="L317" s="39">
        <v>8.4390000000000001</v>
      </c>
      <c r="M317" s="48">
        <v>85.778999999999996</v>
      </c>
      <c r="N317" s="39">
        <v>0.83499999999999996</v>
      </c>
      <c r="O317" s="39">
        <v>751.87300000000005</v>
      </c>
      <c r="P317" s="39">
        <v>0</v>
      </c>
    </row>
    <row r="318" spans="1:16" x14ac:dyDescent="0.3">
      <c r="A318" s="27">
        <v>43658</v>
      </c>
      <c r="B318" s="28">
        <v>0.375</v>
      </c>
      <c r="C318" s="32">
        <f t="shared" si="12"/>
        <v>43658.375</v>
      </c>
      <c r="D318" s="38">
        <f t="shared" si="11"/>
        <v>525465</v>
      </c>
      <c r="E318" s="38">
        <f t="shared" si="11"/>
        <v>6300495</v>
      </c>
      <c r="F318" s="38">
        <f t="shared" si="11"/>
        <v>2536</v>
      </c>
      <c r="G318" s="39">
        <v>59.6</v>
      </c>
      <c r="H318" s="39">
        <v>6.7</v>
      </c>
      <c r="I318" s="44">
        <v>0.11241610738255034</v>
      </c>
      <c r="J318" s="39">
        <v>345.16810344434316</v>
      </c>
      <c r="K318" s="39">
        <v>370.94510344434315</v>
      </c>
      <c r="L318" s="39">
        <v>7.6219999999999999</v>
      </c>
      <c r="M318" s="48">
        <v>98.834000000000003</v>
      </c>
      <c r="N318" s="39">
        <v>0.82899999999999996</v>
      </c>
      <c r="O318" s="39">
        <v>751.55</v>
      </c>
      <c r="P318" s="39">
        <v>0</v>
      </c>
    </row>
    <row r="319" spans="1:16" x14ac:dyDescent="0.3">
      <c r="A319" s="27">
        <v>43658</v>
      </c>
      <c r="B319" s="28">
        <v>0.39583333333333331</v>
      </c>
      <c r="C319" s="32">
        <f t="shared" si="12"/>
        <v>43658.395833333336</v>
      </c>
      <c r="D319" s="38">
        <f t="shared" si="11"/>
        <v>525465</v>
      </c>
      <c r="E319" s="38">
        <f t="shared" si="11"/>
        <v>6300495</v>
      </c>
      <c r="F319" s="38">
        <f t="shared" si="11"/>
        <v>2536</v>
      </c>
      <c r="G319" s="39">
        <v>302.60000000000002</v>
      </c>
      <c r="H319" s="39">
        <v>35.1</v>
      </c>
      <c r="I319" s="44">
        <v>0.11599471249173826</v>
      </c>
      <c r="J319" s="39">
        <v>320.80139287676565</v>
      </c>
      <c r="K319" s="39">
        <v>374.06139287676564</v>
      </c>
      <c r="L319" s="39">
        <v>8.5649999999999995</v>
      </c>
      <c r="M319" s="48">
        <v>87.201999999999998</v>
      </c>
      <c r="N319" s="39">
        <v>0.60799999999999998</v>
      </c>
      <c r="O319" s="39">
        <v>751.798</v>
      </c>
      <c r="P319" s="39">
        <v>0</v>
      </c>
    </row>
    <row r="320" spans="1:16" x14ac:dyDescent="0.3">
      <c r="A320" s="27">
        <v>43658</v>
      </c>
      <c r="B320" s="28">
        <v>0.41666666666666669</v>
      </c>
      <c r="C320" s="32">
        <f t="shared" si="12"/>
        <v>43658.416666666664</v>
      </c>
      <c r="D320" s="38">
        <f t="shared" si="11"/>
        <v>525465</v>
      </c>
      <c r="E320" s="38">
        <f t="shared" si="11"/>
        <v>6300495</v>
      </c>
      <c r="F320" s="38">
        <f t="shared" si="11"/>
        <v>2536</v>
      </c>
      <c r="G320" s="39">
        <v>486.4</v>
      </c>
      <c r="H320" s="39">
        <v>55.3</v>
      </c>
      <c r="I320" s="44">
        <v>0.11369243421052631</v>
      </c>
      <c r="J320" s="39">
        <v>304.59314008087512</v>
      </c>
      <c r="K320" s="39">
        <v>377.53414008087515</v>
      </c>
      <c r="L320" s="39">
        <v>9.1929999999999996</v>
      </c>
      <c r="M320" s="48">
        <v>78.59</v>
      </c>
      <c r="N320" s="39">
        <v>1.6060000000000001</v>
      </c>
      <c r="O320" s="39">
        <v>751.74</v>
      </c>
      <c r="P320" s="39">
        <v>0</v>
      </c>
    </row>
    <row r="321" spans="1:16" x14ac:dyDescent="0.3">
      <c r="A321" s="27">
        <v>43658</v>
      </c>
      <c r="B321" s="28">
        <v>0.4375</v>
      </c>
      <c r="C321" s="32">
        <f t="shared" si="12"/>
        <v>43658.4375</v>
      </c>
      <c r="D321" s="38">
        <f t="shared" si="11"/>
        <v>525465</v>
      </c>
      <c r="E321" s="38">
        <f t="shared" si="11"/>
        <v>6300495</v>
      </c>
      <c r="F321" s="38">
        <f t="shared" si="11"/>
        <v>2536</v>
      </c>
      <c r="G321" s="39">
        <v>863.1</v>
      </c>
      <c r="H321" s="39">
        <v>95.3</v>
      </c>
      <c r="I321" s="44">
        <v>0.11041594253273085</v>
      </c>
      <c r="J321" s="39">
        <v>289.18996138451263</v>
      </c>
      <c r="K321" s="39">
        <v>399.77296138451266</v>
      </c>
      <c r="L321" s="39">
        <v>10.01</v>
      </c>
      <c r="M321" s="48">
        <v>76.268000000000001</v>
      </c>
      <c r="N321" s="39">
        <v>2.2719999999999998</v>
      </c>
      <c r="O321" s="39">
        <v>751.67499999999995</v>
      </c>
      <c r="P321" s="39">
        <v>0</v>
      </c>
    </row>
    <row r="322" spans="1:16" x14ac:dyDescent="0.3">
      <c r="A322" s="27">
        <v>43658</v>
      </c>
      <c r="B322" s="28">
        <v>0.45833333333333331</v>
      </c>
      <c r="C322" s="32">
        <f t="shared" si="12"/>
        <v>43658.458333333336</v>
      </c>
      <c r="D322" s="38">
        <f t="shared" si="11"/>
        <v>525465</v>
      </c>
      <c r="E322" s="38">
        <f t="shared" si="11"/>
        <v>6300495</v>
      </c>
      <c r="F322" s="38">
        <f t="shared" si="11"/>
        <v>2536</v>
      </c>
      <c r="G322" s="39">
        <v>175.2</v>
      </c>
      <c r="H322" s="39">
        <v>20.6</v>
      </c>
      <c r="I322" s="44">
        <v>0.11757990867579911</v>
      </c>
      <c r="J322" s="39">
        <v>344.15415663329321</v>
      </c>
      <c r="K322" s="39">
        <v>399.74815663329321</v>
      </c>
      <c r="L322" s="39">
        <v>9.8209999999999997</v>
      </c>
      <c r="M322" s="48">
        <v>74.480999999999995</v>
      </c>
      <c r="N322" s="39">
        <v>1.0920000000000001</v>
      </c>
      <c r="O322" s="39">
        <v>751.73299999999995</v>
      </c>
      <c r="P322" s="39">
        <v>0</v>
      </c>
    </row>
    <row r="323" spans="1:16" x14ac:dyDescent="0.3">
      <c r="A323" s="27">
        <v>43658</v>
      </c>
      <c r="B323" s="28">
        <v>0.47916666666666669</v>
      </c>
      <c r="C323" s="32">
        <f t="shared" si="12"/>
        <v>43658.479166666664</v>
      </c>
      <c r="D323" s="38">
        <f t="shared" si="11"/>
        <v>525465</v>
      </c>
      <c r="E323" s="38">
        <f t="shared" si="11"/>
        <v>6300495</v>
      </c>
      <c r="F323" s="38">
        <f t="shared" si="11"/>
        <v>2536</v>
      </c>
      <c r="G323" s="39">
        <v>104.3</v>
      </c>
      <c r="H323" s="39">
        <v>12.1</v>
      </c>
      <c r="I323" s="44">
        <v>0.11601150527325024</v>
      </c>
      <c r="J323" s="39">
        <v>347.69929506554297</v>
      </c>
      <c r="K323" s="39">
        <v>390.45729506554295</v>
      </c>
      <c r="L323" s="39">
        <v>9.57</v>
      </c>
      <c r="M323" s="48">
        <v>78.185000000000002</v>
      </c>
      <c r="N323" s="39">
        <v>1.9319999999999999</v>
      </c>
      <c r="O323" s="39">
        <v>751.74300000000005</v>
      </c>
      <c r="P323" s="39">
        <v>0</v>
      </c>
    </row>
    <row r="324" spans="1:16" x14ac:dyDescent="0.3">
      <c r="A324" s="27">
        <v>43658</v>
      </c>
      <c r="B324" s="28">
        <v>0.5</v>
      </c>
      <c r="C324" s="32">
        <f t="shared" si="12"/>
        <v>43658.5</v>
      </c>
      <c r="D324" s="38">
        <f t="shared" si="11"/>
        <v>525465</v>
      </c>
      <c r="E324" s="38">
        <f t="shared" si="11"/>
        <v>6300495</v>
      </c>
      <c r="F324" s="38">
        <f t="shared" si="11"/>
        <v>2536</v>
      </c>
      <c r="G324" s="39">
        <v>96.1</v>
      </c>
      <c r="H324" s="39">
        <v>12</v>
      </c>
      <c r="I324" s="44">
        <v>0.12486992715920917</v>
      </c>
      <c r="J324" s="39">
        <v>345.83705671167468</v>
      </c>
      <c r="K324" s="39">
        <v>379.67405671167467</v>
      </c>
      <c r="L324" s="39">
        <v>9.0050000000000008</v>
      </c>
      <c r="M324" s="48">
        <v>79.960999999999999</v>
      </c>
      <c r="N324" s="39">
        <v>1.9970000000000001</v>
      </c>
      <c r="O324" s="39">
        <v>751.45799999999997</v>
      </c>
      <c r="P324" s="39">
        <v>0</v>
      </c>
    </row>
    <row r="325" spans="1:16" x14ac:dyDescent="0.3">
      <c r="A325" s="27">
        <v>43658</v>
      </c>
      <c r="B325" s="28">
        <v>0.52083333333333337</v>
      </c>
      <c r="C325" s="32">
        <f t="shared" si="12"/>
        <v>43658.520833333336</v>
      </c>
      <c r="D325" s="38">
        <f t="shared" si="11"/>
        <v>525465</v>
      </c>
      <c r="E325" s="38">
        <f t="shared" si="11"/>
        <v>6300495</v>
      </c>
      <c r="F325" s="38">
        <f t="shared" si="11"/>
        <v>2536</v>
      </c>
      <c r="G325" s="39">
        <v>367.6</v>
      </c>
      <c r="H325" s="39">
        <v>41.4</v>
      </c>
      <c r="I325" s="44">
        <v>0.11262241566920565</v>
      </c>
      <c r="J325" s="39">
        <v>342.41054987816159</v>
      </c>
      <c r="K325" s="39">
        <v>386.14054987816155</v>
      </c>
      <c r="L325" s="39">
        <v>9.3819999999999997</v>
      </c>
      <c r="M325" s="48">
        <v>78.347999999999999</v>
      </c>
      <c r="N325" s="39">
        <v>2.1059999999999999</v>
      </c>
      <c r="O325" s="39">
        <v>751.40800000000002</v>
      </c>
      <c r="P325" s="39">
        <v>0</v>
      </c>
    </row>
    <row r="326" spans="1:16" x14ac:dyDescent="0.3">
      <c r="A326" s="27">
        <v>43658</v>
      </c>
      <c r="B326" s="28">
        <v>0.54166666666666663</v>
      </c>
      <c r="C326" s="32">
        <f t="shared" si="12"/>
        <v>43658.541666666664</v>
      </c>
      <c r="D326" s="38">
        <f t="shared" ref="D326:F389" si="13">D325</f>
        <v>525465</v>
      </c>
      <c r="E326" s="38">
        <f t="shared" si="13"/>
        <v>6300495</v>
      </c>
      <c r="F326" s="38">
        <f t="shared" si="13"/>
        <v>2536</v>
      </c>
      <c r="G326" s="39">
        <v>826.3</v>
      </c>
      <c r="H326" s="39">
        <v>92</v>
      </c>
      <c r="I326" s="44">
        <v>0.11133970712816169</v>
      </c>
      <c r="J326" s="39">
        <v>304.65331797169034</v>
      </c>
      <c r="K326" s="39">
        <v>391.38331797169036</v>
      </c>
      <c r="L326" s="39">
        <v>9.57</v>
      </c>
      <c r="M326" s="48">
        <v>76.042000000000002</v>
      </c>
      <c r="N326" s="39">
        <v>2.4129999999999998</v>
      </c>
      <c r="O326" s="39">
        <v>751.37800000000004</v>
      </c>
      <c r="P326" s="39">
        <v>0</v>
      </c>
    </row>
    <row r="327" spans="1:16" x14ac:dyDescent="0.3">
      <c r="A327" s="27">
        <v>43658</v>
      </c>
      <c r="B327" s="28">
        <v>0.5625</v>
      </c>
      <c r="C327" s="32">
        <f t="shared" si="12"/>
        <v>43658.5625</v>
      </c>
      <c r="D327" s="38">
        <f t="shared" si="13"/>
        <v>525465</v>
      </c>
      <c r="E327" s="38">
        <f t="shared" si="13"/>
        <v>6300495</v>
      </c>
      <c r="F327" s="38">
        <f t="shared" si="13"/>
        <v>2536</v>
      </c>
      <c r="G327" s="39">
        <v>885.8</v>
      </c>
      <c r="H327" s="39">
        <v>101.3</v>
      </c>
      <c r="I327" s="44">
        <v>0.11435990065477535</v>
      </c>
      <c r="J327" s="39">
        <v>291.00128235516803</v>
      </c>
      <c r="K327" s="39">
        <v>402.839282355168</v>
      </c>
      <c r="L327" s="39">
        <v>10.198</v>
      </c>
      <c r="M327" s="48">
        <v>70.995999999999995</v>
      </c>
      <c r="N327" s="39">
        <v>3.3849999999999998</v>
      </c>
      <c r="O327" s="39">
        <v>751.28</v>
      </c>
      <c r="P327" s="39">
        <v>0</v>
      </c>
    </row>
    <row r="328" spans="1:16" x14ac:dyDescent="0.3">
      <c r="A328" s="27">
        <v>43658</v>
      </c>
      <c r="B328" s="28">
        <v>0.58333333333333337</v>
      </c>
      <c r="C328" s="32">
        <f t="shared" si="12"/>
        <v>43658.583333333336</v>
      </c>
      <c r="D328" s="38">
        <f t="shared" si="13"/>
        <v>525465</v>
      </c>
      <c r="E328" s="38">
        <f t="shared" si="13"/>
        <v>6300495</v>
      </c>
      <c r="F328" s="38">
        <f t="shared" si="13"/>
        <v>2536</v>
      </c>
      <c r="G328" s="39">
        <v>942.1</v>
      </c>
      <c r="H328" s="39">
        <v>111.6</v>
      </c>
      <c r="I328" s="44">
        <v>0.1184587623394544</v>
      </c>
      <c r="J328" s="39">
        <v>300.97974017117764</v>
      </c>
      <c r="K328" s="39">
        <v>411.49674017117763</v>
      </c>
      <c r="L328" s="39">
        <v>10.574999999999999</v>
      </c>
      <c r="M328" s="48">
        <v>65.018000000000001</v>
      </c>
      <c r="N328" s="39">
        <v>2.8650000000000002</v>
      </c>
      <c r="O328" s="39">
        <v>751.11</v>
      </c>
      <c r="P328" s="39">
        <v>0</v>
      </c>
    </row>
    <row r="329" spans="1:16" x14ac:dyDescent="0.3">
      <c r="A329" s="27">
        <v>43658</v>
      </c>
      <c r="B329" s="28">
        <v>0.60416666666666663</v>
      </c>
      <c r="C329" s="32">
        <f t="shared" si="12"/>
        <v>43658.604166666664</v>
      </c>
      <c r="D329" s="38">
        <f t="shared" si="13"/>
        <v>525465</v>
      </c>
      <c r="E329" s="38">
        <f t="shared" si="13"/>
        <v>6300495</v>
      </c>
      <c r="F329" s="38">
        <f t="shared" si="13"/>
        <v>2536</v>
      </c>
      <c r="G329" s="39">
        <v>76.599999999999994</v>
      </c>
      <c r="H329" s="39">
        <v>10.4</v>
      </c>
      <c r="I329" s="44">
        <v>0.13577023498694518</v>
      </c>
      <c r="J329" s="39">
        <v>341.25647906705666</v>
      </c>
      <c r="K329" s="39">
        <v>396.51847906705666</v>
      </c>
      <c r="L329" s="39">
        <v>10.135999999999999</v>
      </c>
      <c r="M329" s="48">
        <v>64.281000000000006</v>
      </c>
      <c r="N329" s="39">
        <v>2.0510000000000002</v>
      </c>
      <c r="O329" s="39">
        <v>751.35500000000002</v>
      </c>
      <c r="P329" s="39">
        <v>0</v>
      </c>
    </row>
    <row r="330" spans="1:16" x14ac:dyDescent="0.3">
      <c r="A330" s="27">
        <v>43658</v>
      </c>
      <c r="B330" s="28">
        <v>0.625</v>
      </c>
      <c r="C330" s="32">
        <f t="shared" si="12"/>
        <v>43658.625</v>
      </c>
      <c r="D330" s="38">
        <f t="shared" si="13"/>
        <v>525465</v>
      </c>
      <c r="E330" s="38">
        <f t="shared" si="13"/>
        <v>6300495</v>
      </c>
      <c r="F330" s="38">
        <f t="shared" si="13"/>
        <v>2536</v>
      </c>
      <c r="G330" s="39">
        <v>77.5</v>
      </c>
      <c r="H330" s="39">
        <v>10.3</v>
      </c>
      <c r="I330" s="44">
        <v>0.13290322580645161</v>
      </c>
      <c r="J330" s="39">
        <v>344.56176970356387</v>
      </c>
      <c r="K330" s="39">
        <v>386.84876970356385</v>
      </c>
      <c r="L330" s="39">
        <v>9.8840000000000003</v>
      </c>
      <c r="M330" s="48">
        <v>70.013999999999996</v>
      </c>
      <c r="N330" s="39">
        <v>1.9510000000000001</v>
      </c>
      <c r="O330" s="39">
        <v>751.44</v>
      </c>
      <c r="P330" s="39">
        <v>0</v>
      </c>
    </row>
    <row r="331" spans="1:16" x14ac:dyDescent="0.3">
      <c r="A331" s="27">
        <v>43658</v>
      </c>
      <c r="B331" s="28">
        <v>0.64583333333333337</v>
      </c>
      <c r="C331" s="32">
        <f t="shared" si="12"/>
        <v>43658.645833333336</v>
      </c>
      <c r="D331" s="38">
        <f t="shared" si="13"/>
        <v>525465</v>
      </c>
      <c r="E331" s="38">
        <f t="shared" si="13"/>
        <v>6300495</v>
      </c>
      <c r="F331" s="38">
        <f t="shared" si="13"/>
        <v>2536</v>
      </c>
      <c r="G331" s="39">
        <v>71.2</v>
      </c>
      <c r="H331" s="39">
        <v>10</v>
      </c>
      <c r="I331" s="44">
        <v>0.14044943820224717</v>
      </c>
      <c r="J331" s="39">
        <v>341.33361637197652</v>
      </c>
      <c r="K331" s="39">
        <v>381.81061637197649</v>
      </c>
      <c r="L331" s="39">
        <v>9.57</v>
      </c>
      <c r="M331" s="48">
        <v>73.126999999999995</v>
      </c>
      <c r="N331" s="39">
        <v>0.496</v>
      </c>
      <c r="O331" s="39">
        <v>751.28700000000003</v>
      </c>
      <c r="P331" s="39">
        <v>0</v>
      </c>
    </row>
    <row r="332" spans="1:16" x14ac:dyDescent="0.3">
      <c r="A332" s="27">
        <v>43658</v>
      </c>
      <c r="B332" s="28">
        <v>0.66666666666666663</v>
      </c>
      <c r="C332" s="32">
        <f t="shared" si="12"/>
        <v>43658.666666666664</v>
      </c>
      <c r="D332" s="38">
        <f t="shared" si="13"/>
        <v>525465</v>
      </c>
      <c r="E332" s="38">
        <f t="shared" si="13"/>
        <v>6300495</v>
      </c>
      <c r="F332" s="38">
        <f t="shared" si="13"/>
        <v>2536</v>
      </c>
      <c r="G332" s="39">
        <v>47.9</v>
      </c>
      <c r="H332" s="39">
        <v>6</v>
      </c>
      <c r="I332" s="44">
        <v>0.12526096033402923</v>
      </c>
      <c r="J332" s="39">
        <v>344.2509426339862</v>
      </c>
      <c r="K332" s="39">
        <v>378.39094263398619</v>
      </c>
      <c r="L332" s="39">
        <v>9.1929999999999996</v>
      </c>
      <c r="M332" s="48">
        <v>73.647999999999996</v>
      </c>
      <c r="N332" s="39">
        <v>0.83399999999999996</v>
      </c>
      <c r="O332" s="39">
        <v>751.43200000000002</v>
      </c>
      <c r="P332" s="39">
        <v>0</v>
      </c>
    </row>
    <row r="333" spans="1:16" x14ac:dyDescent="0.3">
      <c r="A333" s="27">
        <v>43658</v>
      </c>
      <c r="B333" s="28">
        <v>0.6875</v>
      </c>
      <c r="C333" s="32">
        <f t="shared" si="12"/>
        <v>43658.6875</v>
      </c>
      <c r="D333" s="38">
        <f t="shared" si="13"/>
        <v>525465</v>
      </c>
      <c r="E333" s="38">
        <f t="shared" si="13"/>
        <v>6300495</v>
      </c>
      <c r="F333" s="38">
        <f t="shared" si="13"/>
        <v>2536</v>
      </c>
      <c r="G333" s="39">
        <v>51.9</v>
      </c>
      <c r="H333" s="39">
        <v>7.2</v>
      </c>
      <c r="I333" s="44">
        <v>0.13872832369942198</v>
      </c>
      <c r="J333" s="39">
        <v>345.17140202232349</v>
      </c>
      <c r="K333" s="39">
        <v>375.97740202232353</v>
      </c>
      <c r="L333" s="39">
        <v>9.3190000000000008</v>
      </c>
      <c r="M333" s="48">
        <v>72.421999999999997</v>
      </c>
      <c r="N333" s="39">
        <v>0.59499999999999997</v>
      </c>
      <c r="O333" s="39">
        <v>751.53</v>
      </c>
      <c r="P333" s="39">
        <v>0</v>
      </c>
    </row>
    <row r="334" spans="1:16" x14ac:dyDescent="0.3">
      <c r="A334" s="27">
        <v>43658</v>
      </c>
      <c r="B334" s="28">
        <v>0.70833333333333337</v>
      </c>
      <c r="C334" s="32">
        <f t="shared" si="12"/>
        <v>43658.708333333336</v>
      </c>
      <c r="D334" s="38">
        <f t="shared" si="13"/>
        <v>525465</v>
      </c>
      <c r="E334" s="38">
        <f t="shared" si="13"/>
        <v>6300495</v>
      </c>
      <c r="F334" s="38">
        <f t="shared" si="13"/>
        <v>2536</v>
      </c>
      <c r="G334" s="39">
        <v>95.4</v>
      </c>
      <c r="H334" s="39">
        <v>12</v>
      </c>
      <c r="I334" s="44">
        <v>0.12578616352201258</v>
      </c>
      <c r="J334" s="39">
        <v>333.65051703516451</v>
      </c>
      <c r="K334" s="39">
        <v>375.27051703516452</v>
      </c>
      <c r="L334" s="39">
        <v>9.6959999999999997</v>
      </c>
      <c r="M334" s="48">
        <v>72.945999999999998</v>
      </c>
      <c r="N334" s="39">
        <v>1.296</v>
      </c>
      <c r="O334" s="39">
        <v>751.68</v>
      </c>
      <c r="P334" s="39">
        <v>0</v>
      </c>
    </row>
    <row r="335" spans="1:16" x14ac:dyDescent="0.3">
      <c r="A335" s="27">
        <v>43658</v>
      </c>
      <c r="B335" s="28">
        <v>0.72916666666666663</v>
      </c>
      <c r="C335" s="32">
        <f t="shared" si="12"/>
        <v>43658.729166666664</v>
      </c>
      <c r="D335" s="38">
        <f t="shared" si="13"/>
        <v>525465</v>
      </c>
      <c r="E335" s="38">
        <f t="shared" si="13"/>
        <v>6300495</v>
      </c>
      <c r="F335" s="38">
        <f t="shared" si="13"/>
        <v>2536</v>
      </c>
      <c r="G335" s="39">
        <v>117.5</v>
      </c>
      <c r="H335" s="39">
        <v>16.3</v>
      </c>
      <c r="I335" s="44">
        <v>0.13872340425531915</v>
      </c>
      <c r="J335" s="39">
        <v>294.17183921745584</v>
      </c>
      <c r="K335" s="39">
        <v>368.95183921745581</v>
      </c>
      <c r="L335" s="39">
        <v>9.3190000000000008</v>
      </c>
      <c r="M335" s="48">
        <v>71.844999999999999</v>
      </c>
      <c r="N335" s="39">
        <v>1.8919999999999999</v>
      </c>
      <c r="O335" s="39">
        <v>751.49</v>
      </c>
      <c r="P335" s="39">
        <v>0</v>
      </c>
    </row>
    <row r="336" spans="1:16" x14ac:dyDescent="0.3">
      <c r="A336" s="27">
        <v>43658</v>
      </c>
      <c r="B336" s="28">
        <v>0.75</v>
      </c>
      <c r="C336" s="32">
        <f t="shared" si="12"/>
        <v>43658.75</v>
      </c>
      <c r="D336" s="38">
        <f t="shared" si="13"/>
        <v>525465</v>
      </c>
      <c r="E336" s="38">
        <f t="shared" si="13"/>
        <v>6300495</v>
      </c>
      <c r="F336" s="38">
        <f t="shared" si="13"/>
        <v>2536</v>
      </c>
      <c r="G336" s="39">
        <v>85.2</v>
      </c>
      <c r="H336" s="39">
        <v>12.1</v>
      </c>
      <c r="I336" s="44">
        <v>0.142018779342723</v>
      </c>
      <c r="J336" s="39">
        <v>264.88579905091007</v>
      </c>
      <c r="K336" s="39">
        <v>361.62979905091004</v>
      </c>
      <c r="L336" s="39">
        <v>9.0050000000000008</v>
      </c>
      <c r="M336" s="48">
        <v>73.575000000000003</v>
      </c>
      <c r="N336" s="39">
        <v>2.6709999999999998</v>
      </c>
      <c r="O336" s="39">
        <v>751.53499999999997</v>
      </c>
      <c r="P336" s="39">
        <v>0</v>
      </c>
    </row>
    <row r="337" spans="1:16" x14ac:dyDescent="0.3">
      <c r="A337" s="27">
        <v>43658</v>
      </c>
      <c r="B337" s="28">
        <v>0.77083333333333337</v>
      </c>
      <c r="C337" s="32">
        <f t="shared" si="12"/>
        <v>43658.770833333336</v>
      </c>
      <c r="D337" s="38">
        <f t="shared" si="13"/>
        <v>525465</v>
      </c>
      <c r="E337" s="38">
        <f t="shared" si="13"/>
        <v>6300495</v>
      </c>
      <c r="F337" s="38">
        <f t="shared" si="13"/>
        <v>2536</v>
      </c>
      <c r="G337" s="39">
        <v>83.8</v>
      </c>
      <c r="H337" s="39">
        <v>12.7</v>
      </c>
      <c r="I337" s="44">
        <v>0.15155131264916469</v>
      </c>
      <c r="J337" s="39">
        <v>270.67163529729555</v>
      </c>
      <c r="K337" s="39">
        <v>358.9386352972956</v>
      </c>
      <c r="L337" s="39">
        <v>9.1300000000000008</v>
      </c>
      <c r="M337" s="48">
        <v>73.370999999999995</v>
      </c>
      <c r="N337" s="39">
        <v>2.0099999999999998</v>
      </c>
      <c r="O337" s="39">
        <v>751.77499999999998</v>
      </c>
      <c r="P337" s="39">
        <v>0</v>
      </c>
    </row>
    <row r="338" spans="1:16" x14ac:dyDescent="0.3">
      <c r="A338" s="27">
        <v>43658</v>
      </c>
      <c r="B338" s="28">
        <v>0.79166666666666663</v>
      </c>
      <c r="C338" s="32">
        <f t="shared" si="12"/>
        <v>43658.791666666664</v>
      </c>
      <c r="D338" s="38">
        <f t="shared" si="13"/>
        <v>525465</v>
      </c>
      <c r="E338" s="38">
        <f t="shared" si="13"/>
        <v>6300495</v>
      </c>
      <c r="F338" s="38">
        <f t="shared" si="13"/>
        <v>2536</v>
      </c>
      <c r="G338" s="39">
        <v>51.6</v>
      </c>
      <c r="H338" s="39">
        <v>9.8000000000000007</v>
      </c>
      <c r="I338" s="44">
        <v>0.18992248062015504</v>
      </c>
      <c r="J338" s="39">
        <v>266.20047250712946</v>
      </c>
      <c r="K338" s="39">
        <v>357.83547250712951</v>
      </c>
      <c r="L338" s="39">
        <v>9.2560000000000002</v>
      </c>
      <c r="M338" s="48">
        <v>71.369</v>
      </c>
      <c r="N338" s="39">
        <v>2.0779999999999998</v>
      </c>
      <c r="O338" s="39">
        <v>751.97</v>
      </c>
      <c r="P338" s="39">
        <v>0</v>
      </c>
    </row>
    <row r="339" spans="1:16" x14ac:dyDescent="0.3">
      <c r="A339" s="27">
        <v>43658</v>
      </c>
      <c r="B339" s="28">
        <v>0.8125</v>
      </c>
      <c r="C339" s="32">
        <f t="shared" si="12"/>
        <v>43658.8125</v>
      </c>
      <c r="D339" s="38">
        <f t="shared" si="13"/>
        <v>525465</v>
      </c>
      <c r="E339" s="38">
        <f t="shared" si="13"/>
        <v>6300495</v>
      </c>
      <c r="F339" s="38">
        <f t="shared" si="13"/>
        <v>2536</v>
      </c>
      <c r="G339" s="39">
        <v>43.1</v>
      </c>
      <c r="H339" s="39">
        <v>8.4</v>
      </c>
      <c r="I339" s="44">
        <v>0.19489559164733178</v>
      </c>
      <c r="J339" s="39">
        <v>267.88146209299862</v>
      </c>
      <c r="K339" s="39">
        <v>354.94646209299862</v>
      </c>
      <c r="L339" s="39">
        <v>9.3190000000000008</v>
      </c>
      <c r="M339" s="48">
        <v>70.397999999999996</v>
      </c>
      <c r="N339" s="39">
        <v>2.2170000000000001</v>
      </c>
      <c r="O339" s="39">
        <v>751.92200000000003</v>
      </c>
      <c r="P339" s="39">
        <v>0</v>
      </c>
    </row>
    <row r="340" spans="1:16" x14ac:dyDescent="0.3">
      <c r="A340" s="27">
        <v>43658</v>
      </c>
      <c r="B340" s="28">
        <v>0.83333333333333337</v>
      </c>
      <c r="C340" s="32">
        <f t="shared" si="12"/>
        <v>43658.833333333336</v>
      </c>
      <c r="D340" s="38">
        <f t="shared" si="13"/>
        <v>525465</v>
      </c>
      <c r="E340" s="38">
        <f t="shared" si="13"/>
        <v>6300495</v>
      </c>
      <c r="F340" s="38">
        <f t="shared" si="13"/>
        <v>2536</v>
      </c>
      <c r="G340" s="39">
        <v>21.8</v>
      </c>
      <c r="H340" s="39">
        <v>6.4</v>
      </c>
      <c r="I340" s="44">
        <v>0.29357798165137616</v>
      </c>
      <c r="J340" s="39">
        <v>264.97123933731115</v>
      </c>
      <c r="K340" s="39">
        <v>352.54523933731116</v>
      </c>
      <c r="L340" s="39">
        <v>9.2560000000000002</v>
      </c>
      <c r="M340" s="48">
        <v>70.341999999999999</v>
      </c>
      <c r="N340" s="39">
        <v>3.0760000000000001</v>
      </c>
      <c r="O340" s="39">
        <v>752.18200000000002</v>
      </c>
      <c r="P340" s="39">
        <v>0</v>
      </c>
    </row>
    <row r="341" spans="1:16" x14ac:dyDescent="0.3">
      <c r="A341" s="27">
        <v>43658</v>
      </c>
      <c r="B341" s="28">
        <v>0.85416666666666663</v>
      </c>
      <c r="C341" s="32">
        <f t="shared" si="12"/>
        <v>43658.854166666664</v>
      </c>
      <c r="D341" s="38">
        <f t="shared" si="13"/>
        <v>525465</v>
      </c>
      <c r="E341" s="38">
        <f t="shared" si="13"/>
        <v>6300495</v>
      </c>
      <c r="F341" s="38">
        <f t="shared" si="13"/>
        <v>2536</v>
      </c>
      <c r="G341" s="39">
        <v>7.5</v>
      </c>
      <c r="H341" s="39">
        <v>4.9000000000000004</v>
      </c>
      <c r="I341" s="44">
        <v>0.65333333333333343</v>
      </c>
      <c r="J341" s="39">
        <v>264.91079319740129</v>
      </c>
      <c r="K341" s="39">
        <v>349.40379319740128</v>
      </c>
      <c r="L341" s="39">
        <v>9.0050000000000008</v>
      </c>
      <c r="M341" s="48">
        <v>73.507000000000005</v>
      </c>
      <c r="N341" s="39">
        <v>2.2130000000000001</v>
      </c>
      <c r="O341" s="39">
        <v>752.04700000000003</v>
      </c>
      <c r="P341" s="39">
        <v>0</v>
      </c>
    </row>
    <row r="342" spans="1:16" x14ac:dyDescent="0.3">
      <c r="A342" s="27">
        <v>43658</v>
      </c>
      <c r="B342" s="28">
        <v>0.875</v>
      </c>
      <c r="C342" s="32">
        <f t="shared" si="12"/>
        <v>43658.875</v>
      </c>
      <c r="D342" s="38">
        <f t="shared" si="13"/>
        <v>525465</v>
      </c>
      <c r="E342" s="38">
        <f t="shared" si="13"/>
        <v>6300495</v>
      </c>
      <c r="F342" s="38">
        <f t="shared" si="13"/>
        <v>2536</v>
      </c>
      <c r="G342" s="40">
        <v>0</v>
      </c>
      <c r="H342" s="40">
        <v>0</v>
      </c>
      <c r="I342" s="45" t="s">
        <v>19</v>
      </c>
      <c r="J342" s="39">
        <v>271.32880849186535</v>
      </c>
      <c r="K342" s="39">
        <v>346.55680849186535</v>
      </c>
      <c r="L342" s="39">
        <v>8.8160000000000007</v>
      </c>
      <c r="M342" s="48">
        <v>75.766999999999996</v>
      </c>
      <c r="N342" s="39">
        <v>1.9570000000000001</v>
      </c>
      <c r="O342" s="39">
        <v>752.13</v>
      </c>
      <c r="P342" s="39">
        <v>0</v>
      </c>
    </row>
    <row r="343" spans="1:16" x14ac:dyDescent="0.3">
      <c r="A343" s="27">
        <v>43658</v>
      </c>
      <c r="B343" s="28">
        <v>0.89583333333333337</v>
      </c>
      <c r="C343" s="32">
        <f t="shared" si="12"/>
        <v>43658.895833333336</v>
      </c>
      <c r="D343" s="38">
        <f t="shared" si="13"/>
        <v>525465</v>
      </c>
      <c r="E343" s="38">
        <f t="shared" si="13"/>
        <v>6300495</v>
      </c>
      <c r="F343" s="38">
        <f t="shared" si="13"/>
        <v>2536</v>
      </c>
      <c r="G343" s="40">
        <v>0</v>
      </c>
      <c r="H343" s="40">
        <v>0</v>
      </c>
      <c r="I343" s="45" t="s">
        <v>19</v>
      </c>
      <c r="J343" s="39">
        <v>259.29394799384448</v>
      </c>
      <c r="K343" s="39">
        <v>344.33994799384448</v>
      </c>
      <c r="L343" s="39">
        <v>8.8160000000000007</v>
      </c>
      <c r="M343" s="48">
        <v>75.301000000000002</v>
      </c>
      <c r="N343" s="39">
        <v>1.7350000000000001</v>
      </c>
      <c r="O343" s="39">
        <v>752.03499999999997</v>
      </c>
      <c r="P343" s="39">
        <v>0</v>
      </c>
    </row>
    <row r="344" spans="1:16" x14ac:dyDescent="0.3">
      <c r="A344" s="27">
        <v>43658</v>
      </c>
      <c r="B344" s="28">
        <v>0.91666666666666663</v>
      </c>
      <c r="C344" s="32">
        <f t="shared" si="12"/>
        <v>43658.916666666664</v>
      </c>
      <c r="D344" s="38">
        <f t="shared" si="13"/>
        <v>525465</v>
      </c>
      <c r="E344" s="38">
        <f t="shared" si="13"/>
        <v>6300495</v>
      </c>
      <c r="F344" s="38">
        <f t="shared" si="13"/>
        <v>2536</v>
      </c>
      <c r="G344" s="40">
        <v>0</v>
      </c>
      <c r="H344" s="40">
        <v>0</v>
      </c>
      <c r="I344" s="45" t="s">
        <v>19</v>
      </c>
      <c r="J344" s="39">
        <v>260.77956101065854</v>
      </c>
      <c r="K344" s="39">
        <v>342.99956101065851</v>
      </c>
      <c r="L344" s="39">
        <v>8.69</v>
      </c>
      <c r="M344" s="48">
        <v>76.254000000000005</v>
      </c>
      <c r="N344" s="39">
        <v>1.9350000000000001</v>
      </c>
      <c r="O344" s="39">
        <v>751.98500000000001</v>
      </c>
      <c r="P344" s="39">
        <v>0</v>
      </c>
    </row>
    <row r="345" spans="1:16" x14ac:dyDescent="0.3">
      <c r="A345" s="27">
        <v>43658</v>
      </c>
      <c r="B345" s="28">
        <v>0.9375</v>
      </c>
      <c r="C345" s="32">
        <f t="shared" si="12"/>
        <v>43658.9375</v>
      </c>
      <c r="D345" s="38">
        <f t="shared" si="13"/>
        <v>525465</v>
      </c>
      <c r="E345" s="38">
        <f t="shared" si="13"/>
        <v>6300495</v>
      </c>
      <c r="F345" s="38">
        <f t="shared" si="13"/>
        <v>2536</v>
      </c>
      <c r="G345" s="40">
        <v>0</v>
      </c>
      <c r="H345" s="40">
        <v>0</v>
      </c>
      <c r="I345" s="45" t="s">
        <v>19</v>
      </c>
      <c r="J345" s="39">
        <v>257.50786496002871</v>
      </c>
      <c r="K345" s="39">
        <v>340.43086496002871</v>
      </c>
      <c r="L345" s="39">
        <v>8.5020000000000007</v>
      </c>
      <c r="M345" s="48">
        <v>76.183999999999997</v>
      </c>
      <c r="N345" s="39">
        <v>1.4870000000000001</v>
      </c>
      <c r="O345" s="39">
        <v>752.12</v>
      </c>
      <c r="P345" s="39">
        <v>0</v>
      </c>
    </row>
    <row r="346" spans="1:16" x14ac:dyDescent="0.3">
      <c r="A346" s="27">
        <v>43658</v>
      </c>
      <c r="B346" s="28">
        <v>0.95833333333333337</v>
      </c>
      <c r="C346" s="32">
        <f t="shared" si="12"/>
        <v>43658.958333333336</v>
      </c>
      <c r="D346" s="38">
        <f t="shared" si="13"/>
        <v>525465</v>
      </c>
      <c r="E346" s="38">
        <f t="shared" si="13"/>
        <v>6300495</v>
      </c>
      <c r="F346" s="38">
        <f t="shared" si="13"/>
        <v>2536</v>
      </c>
      <c r="G346" s="40">
        <v>0</v>
      </c>
      <c r="H346" s="40">
        <v>0</v>
      </c>
      <c r="I346" s="45" t="s">
        <v>19</v>
      </c>
      <c r="J346" s="39">
        <v>262.59753129825901</v>
      </c>
      <c r="K346" s="39">
        <v>339.73453129825907</v>
      </c>
      <c r="L346" s="39">
        <v>7.9989999999999997</v>
      </c>
      <c r="M346" s="48">
        <v>78.861000000000004</v>
      </c>
      <c r="N346" s="39">
        <v>1.647</v>
      </c>
      <c r="O346" s="39">
        <v>752.00300000000004</v>
      </c>
      <c r="P346" s="39">
        <v>0</v>
      </c>
    </row>
    <row r="347" spans="1:16" x14ac:dyDescent="0.3">
      <c r="A347" s="27">
        <v>43658</v>
      </c>
      <c r="B347" s="28">
        <v>0.97916666666666663</v>
      </c>
      <c r="C347" s="32">
        <f t="shared" si="12"/>
        <v>43658.979166666664</v>
      </c>
      <c r="D347" s="38">
        <f t="shared" si="13"/>
        <v>525465</v>
      </c>
      <c r="E347" s="38">
        <f t="shared" si="13"/>
        <v>6300495</v>
      </c>
      <c r="F347" s="38">
        <f t="shared" si="13"/>
        <v>2536</v>
      </c>
      <c r="G347" s="40">
        <v>0</v>
      </c>
      <c r="H347" s="40">
        <v>0</v>
      </c>
      <c r="I347" s="45" t="s">
        <v>19</v>
      </c>
      <c r="J347" s="39">
        <v>258.53342285946155</v>
      </c>
      <c r="K347" s="39">
        <v>338.31242285946155</v>
      </c>
      <c r="L347" s="39">
        <v>7.9359999999999999</v>
      </c>
      <c r="M347" s="48">
        <v>79.353999999999999</v>
      </c>
      <c r="N347" s="39">
        <v>1.5620000000000001</v>
      </c>
      <c r="O347" s="39">
        <v>751.77700000000004</v>
      </c>
      <c r="P347" s="39">
        <v>0</v>
      </c>
    </row>
    <row r="348" spans="1:16" x14ac:dyDescent="0.3">
      <c r="A348" s="27">
        <v>43659</v>
      </c>
      <c r="B348" s="28">
        <v>0</v>
      </c>
      <c r="C348" s="32">
        <f t="shared" si="12"/>
        <v>43659</v>
      </c>
      <c r="D348" s="38">
        <f t="shared" si="13"/>
        <v>525465</v>
      </c>
      <c r="E348" s="38">
        <f t="shared" si="13"/>
        <v>6300495</v>
      </c>
      <c r="F348" s="38">
        <f t="shared" si="13"/>
        <v>2536</v>
      </c>
      <c r="G348" s="40">
        <v>0</v>
      </c>
      <c r="H348" s="40">
        <v>0</v>
      </c>
      <c r="I348" s="45" t="s">
        <v>19</v>
      </c>
      <c r="J348" s="39">
        <v>313.57073887405835</v>
      </c>
      <c r="K348" s="39">
        <v>341.25373887405834</v>
      </c>
      <c r="L348" s="39">
        <v>8.3759999999999994</v>
      </c>
      <c r="M348" s="48">
        <v>76.98</v>
      </c>
      <c r="N348" s="39">
        <v>1.105</v>
      </c>
      <c r="O348" s="39">
        <v>751.86</v>
      </c>
      <c r="P348" s="39">
        <v>0</v>
      </c>
    </row>
    <row r="349" spans="1:16" x14ac:dyDescent="0.3">
      <c r="A349" s="27">
        <v>43659</v>
      </c>
      <c r="B349" s="28">
        <v>2.0833333333333332E-2</v>
      </c>
      <c r="C349" s="32">
        <f t="shared" si="12"/>
        <v>43659.020833333336</v>
      </c>
      <c r="D349" s="38">
        <f t="shared" si="13"/>
        <v>525465</v>
      </c>
      <c r="E349" s="38">
        <f t="shared" si="13"/>
        <v>6300495</v>
      </c>
      <c r="F349" s="38">
        <f t="shared" si="13"/>
        <v>2536</v>
      </c>
      <c r="G349" s="40">
        <v>0</v>
      </c>
      <c r="H349" s="40">
        <v>0</v>
      </c>
      <c r="I349" s="45" t="s">
        <v>19</v>
      </c>
      <c r="J349" s="39">
        <v>263.65148399885595</v>
      </c>
      <c r="K349" s="39">
        <v>338.37448399885596</v>
      </c>
      <c r="L349" s="39">
        <v>8.3759999999999994</v>
      </c>
      <c r="M349" s="48">
        <v>77.679000000000002</v>
      </c>
      <c r="N349" s="39">
        <v>1.3280000000000001</v>
      </c>
      <c r="O349" s="39">
        <v>751.71</v>
      </c>
      <c r="P349" s="39">
        <v>0</v>
      </c>
    </row>
    <row r="350" spans="1:16" x14ac:dyDescent="0.3">
      <c r="A350" s="27">
        <v>43659</v>
      </c>
      <c r="B350" s="28">
        <v>4.1666666666666664E-2</v>
      </c>
      <c r="C350" s="32">
        <f t="shared" si="12"/>
        <v>43659.041666666664</v>
      </c>
      <c r="D350" s="38">
        <f t="shared" si="13"/>
        <v>525465</v>
      </c>
      <c r="E350" s="38">
        <f t="shared" si="13"/>
        <v>6300495</v>
      </c>
      <c r="F350" s="38">
        <f t="shared" si="13"/>
        <v>2536</v>
      </c>
      <c r="G350" s="40">
        <v>0</v>
      </c>
      <c r="H350" s="40">
        <v>0</v>
      </c>
      <c r="I350" s="45" t="s">
        <v>19</v>
      </c>
      <c r="J350" s="39">
        <v>287.63902558934876</v>
      </c>
      <c r="K350" s="39">
        <v>339.05902558934872</v>
      </c>
      <c r="L350" s="39">
        <v>8.1869999999999994</v>
      </c>
      <c r="M350" s="48">
        <v>78.966999999999999</v>
      </c>
      <c r="N350" s="39">
        <v>1.698</v>
      </c>
      <c r="O350" s="39">
        <v>751.50300000000004</v>
      </c>
      <c r="P350" s="39">
        <v>0</v>
      </c>
    </row>
    <row r="351" spans="1:16" x14ac:dyDescent="0.3">
      <c r="A351" s="27">
        <v>43659</v>
      </c>
      <c r="B351" s="28">
        <v>6.25E-2</v>
      </c>
      <c r="C351" s="32">
        <f t="shared" si="12"/>
        <v>43659.0625</v>
      </c>
      <c r="D351" s="38">
        <f t="shared" si="13"/>
        <v>525465</v>
      </c>
      <c r="E351" s="38">
        <f t="shared" si="13"/>
        <v>6300495</v>
      </c>
      <c r="F351" s="38">
        <f t="shared" si="13"/>
        <v>2536</v>
      </c>
      <c r="G351" s="40">
        <v>0</v>
      </c>
      <c r="H351" s="40">
        <v>0</v>
      </c>
      <c r="I351" s="45" t="s">
        <v>19</v>
      </c>
      <c r="J351" s="39">
        <v>253.90419893028957</v>
      </c>
      <c r="K351" s="39">
        <v>334.65419893028957</v>
      </c>
      <c r="L351" s="39">
        <v>7.81</v>
      </c>
      <c r="M351" s="48">
        <v>81.075000000000003</v>
      </c>
      <c r="N351" s="39">
        <v>1.147</v>
      </c>
      <c r="O351" s="39">
        <v>751.34500000000003</v>
      </c>
      <c r="P351" s="39">
        <v>0</v>
      </c>
    </row>
    <row r="352" spans="1:16" x14ac:dyDescent="0.3">
      <c r="A352" s="27">
        <v>43659</v>
      </c>
      <c r="B352" s="28">
        <v>8.3333333333333329E-2</v>
      </c>
      <c r="C352" s="32">
        <f t="shared" si="12"/>
        <v>43659.083333333336</v>
      </c>
      <c r="D352" s="38">
        <f t="shared" si="13"/>
        <v>525465</v>
      </c>
      <c r="E352" s="38">
        <f t="shared" si="13"/>
        <v>6300495</v>
      </c>
      <c r="F352" s="38">
        <f t="shared" si="13"/>
        <v>2536</v>
      </c>
      <c r="G352" s="40">
        <v>0</v>
      </c>
      <c r="H352" s="40">
        <v>0</v>
      </c>
      <c r="I352" s="45" t="s">
        <v>19</v>
      </c>
      <c r="J352" s="39">
        <v>254.19385750917269</v>
      </c>
      <c r="K352" s="39">
        <v>333.60485750917269</v>
      </c>
      <c r="L352" s="39">
        <v>7.81</v>
      </c>
      <c r="M352" s="48">
        <v>81.385000000000005</v>
      </c>
      <c r="N352" s="39">
        <v>0.83299999999999996</v>
      </c>
      <c r="O352" s="39">
        <v>751.09</v>
      </c>
      <c r="P352" s="39">
        <v>0</v>
      </c>
    </row>
    <row r="353" spans="1:16" x14ac:dyDescent="0.3">
      <c r="A353" s="27">
        <v>43659</v>
      </c>
      <c r="B353" s="28">
        <v>0.10416666666666667</v>
      </c>
      <c r="C353" s="32">
        <f t="shared" si="12"/>
        <v>43659.104166666664</v>
      </c>
      <c r="D353" s="38">
        <f t="shared" si="13"/>
        <v>525465</v>
      </c>
      <c r="E353" s="38">
        <f t="shared" si="13"/>
        <v>6300495</v>
      </c>
      <c r="F353" s="38">
        <f t="shared" si="13"/>
        <v>2536</v>
      </c>
      <c r="G353" s="40">
        <v>0</v>
      </c>
      <c r="H353" s="40">
        <v>0</v>
      </c>
      <c r="I353" s="45" t="s">
        <v>19</v>
      </c>
      <c r="J353" s="39">
        <v>259.72221942197996</v>
      </c>
      <c r="K353" s="39">
        <v>333.49221942197994</v>
      </c>
      <c r="L353" s="39">
        <v>7.6840000000000002</v>
      </c>
      <c r="M353" s="48">
        <v>83.222999999999999</v>
      </c>
      <c r="N353" s="39">
        <v>0.68899999999999995</v>
      </c>
      <c r="O353" s="39">
        <v>751.06299999999999</v>
      </c>
      <c r="P353" s="39">
        <v>0</v>
      </c>
    </row>
    <row r="354" spans="1:16" x14ac:dyDescent="0.3">
      <c r="A354" s="27">
        <v>43659</v>
      </c>
      <c r="B354" s="28">
        <v>0.125</v>
      </c>
      <c r="C354" s="32">
        <f t="shared" si="12"/>
        <v>43659.125</v>
      </c>
      <c r="D354" s="38">
        <f t="shared" si="13"/>
        <v>525465</v>
      </c>
      <c r="E354" s="38">
        <f t="shared" si="13"/>
        <v>6300495</v>
      </c>
      <c r="F354" s="38">
        <f t="shared" si="13"/>
        <v>2536</v>
      </c>
      <c r="G354" s="40">
        <v>0</v>
      </c>
      <c r="H354" s="40">
        <v>0</v>
      </c>
      <c r="I354" s="45" t="s">
        <v>19</v>
      </c>
      <c r="J354" s="39">
        <v>280.85340703060581</v>
      </c>
      <c r="K354" s="39">
        <v>331.97040703060583</v>
      </c>
      <c r="L354" s="39">
        <v>6.867</v>
      </c>
      <c r="M354" s="48">
        <v>86.456999999999994</v>
      </c>
      <c r="N354" s="39">
        <v>0.78</v>
      </c>
      <c r="O354" s="39">
        <v>751.08299999999997</v>
      </c>
      <c r="P354" s="39">
        <v>0</v>
      </c>
    </row>
    <row r="355" spans="1:16" x14ac:dyDescent="0.3">
      <c r="A355" s="27">
        <v>43659</v>
      </c>
      <c r="B355" s="28">
        <v>0.14583333333333334</v>
      </c>
      <c r="C355" s="32">
        <f t="shared" si="12"/>
        <v>43659.145833333336</v>
      </c>
      <c r="D355" s="38">
        <f t="shared" si="13"/>
        <v>525465</v>
      </c>
      <c r="E355" s="38">
        <f t="shared" si="13"/>
        <v>6300495</v>
      </c>
      <c r="F355" s="38">
        <f t="shared" si="13"/>
        <v>2536</v>
      </c>
      <c r="G355" s="39">
        <v>0.4</v>
      </c>
      <c r="H355" s="39">
        <v>4</v>
      </c>
      <c r="I355" s="45" t="s">
        <v>19</v>
      </c>
      <c r="J355" s="39">
        <v>256.64027579909128</v>
      </c>
      <c r="K355" s="39">
        <v>332.1082757990913</v>
      </c>
      <c r="L355" s="39">
        <v>7.4329999999999998</v>
      </c>
      <c r="M355" s="48">
        <v>84.263999999999996</v>
      </c>
      <c r="N355" s="39">
        <v>1.343</v>
      </c>
      <c r="O355" s="39">
        <v>750.90700000000004</v>
      </c>
      <c r="P355" s="39">
        <v>0</v>
      </c>
    </row>
    <row r="356" spans="1:16" x14ac:dyDescent="0.3">
      <c r="A356" s="27">
        <v>43659</v>
      </c>
      <c r="B356" s="28">
        <v>0.16666666666666666</v>
      </c>
      <c r="C356" s="32">
        <f t="shared" si="12"/>
        <v>43659.166666666664</v>
      </c>
      <c r="D356" s="38">
        <f t="shared" si="13"/>
        <v>525465</v>
      </c>
      <c r="E356" s="38">
        <f t="shared" si="13"/>
        <v>6300495</v>
      </c>
      <c r="F356" s="38">
        <f t="shared" si="13"/>
        <v>2536</v>
      </c>
      <c r="G356" s="39">
        <v>15.1</v>
      </c>
      <c r="H356" s="39">
        <v>4.9000000000000004</v>
      </c>
      <c r="I356" s="44">
        <v>0.32450331125827819</v>
      </c>
      <c r="J356" s="39">
        <v>274.93867825779847</v>
      </c>
      <c r="K356" s="39">
        <v>334.03567825779845</v>
      </c>
      <c r="L356" s="39">
        <v>7.37</v>
      </c>
      <c r="M356" s="48">
        <v>84.716999999999999</v>
      </c>
      <c r="N356" s="39">
        <v>1.5149999999999999</v>
      </c>
      <c r="O356" s="39">
        <v>750.81299999999999</v>
      </c>
      <c r="P356" s="39">
        <v>0</v>
      </c>
    </row>
    <row r="357" spans="1:16" x14ac:dyDescent="0.3">
      <c r="A357" s="27">
        <v>43659</v>
      </c>
      <c r="B357" s="28">
        <v>0.1875</v>
      </c>
      <c r="C357" s="32">
        <f t="shared" si="12"/>
        <v>43659.1875</v>
      </c>
      <c r="D357" s="38">
        <f t="shared" si="13"/>
        <v>525465</v>
      </c>
      <c r="E357" s="38">
        <f t="shared" si="13"/>
        <v>6300495</v>
      </c>
      <c r="F357" s="38">
        <f t="shared" si="13"/>
        <v>2536</v>
      </c>
      <c r="G357" s="39">
        <v>37.9</v>
      </c>
      <c r="H357" s="39">
        <v>8.8000000000000007</v>
      </c>
      <c r="I357" s="44">
        <v>0.23218997361477575</v>
      </c>
      <c r="J357" s="39">
        <v>260.17909925881457</v>
      </c>
      <c r="K357" s="39">
        <v>332.27609925881455</v>
      </c>
      <c r="L357" s="39">
        <v>6.6790000000000003</v>
      </c>
      <c r="M357" s="48">
        <v>86.269000000000005</v>
      </c>
      <c r="N357" s="39">
        <v>0.67500000000000004</v>
      </c>
      <c r="O357" s="39">
        <v>751.03300000000002</v>
      </c>
      <c r="P357" s="39">
        <v>0</v>
      </c>
    </row>
    <row r="358" spans="1:16" x14ac:dyDescent="0.3">
      <c r="A358" s="27">
        <v>43659</v>
      </c>
      <c r="B358" s="28">
        <v>0.20833333333333334</v>
      </c>
      <c r="C358" s="32">
        <f t="shared" si="12"/>
        <v>43659.208333333336</v>
      </c>
      <c r="D358" s="38">
        <f t="shared" si="13"/>
        <v>525465</v>
      </c>
      <c r="E358" s="38">
        <f t="shared" si="13"/>
        <v>6300495</v>
      </c>
      <c r="F358" s="38">
        <f t="shared" si="13"/>
        <v>2536</v>
      </c>
      <c r="G358" s="39">
        <v>58.4</v>
      </c>
      <c r="H358" s="39">
        <v>7.5</v>
      </c>
      <c r="I358" s="44">
        <v>0.12842465753424659</v>
      </c>
      <c r="J358" s="39">
        <v>317.4930289211884</v>
      </c>
      <c r="K358" s="39">
        <v>339.10502892118842</v>
      </c>
      <c r="L358" s="39">
        <v>6.93</v>
      </c>
      <c r="M358" s="48">
        <v>88.171999999999997</v>
      </c>
      <c r="N358" s="39">
        <v>0.91400000000000003</v>
      </c>
      <c r="O358" s="39">
        <v>750.8</v>
      </c>
      <c r="P358" s="39">
        <v>0</v>
      </c>
    </row>
    <row r="359" spans="1:16" x14ac:dyDescent="0.3">
      <c r="A359" s="27">
        <v>43659</v>
      </c>
      <c r="B359" s="28">
        <v>0.22916666666666666</v>
      </c>
      <c r="C359" s="32">
        <f t="shared" si="12"/>
        <v>43659.229166666664</v>
      </c>
      <c r="D359" s="38">
        <f t="shared" si="13"/>
        <v>525465</v>
      </c>
      <c r="E359" s="38">
        <f t="shared" si="13"/>
        <v>6300495</v>
      </c>
      <c r="F359" s="38">
        <f t="shared" si="13"/>
        <v>2536</v>
      </c>
      <c r="G359" s="39">
        <v>38.9</v>
      </c>
      <c r="H359" s="39">
        <v>4.8</v>
      </c>
      <c r="I359" s="44">
        <v>0.12339331619537275</v>
      </c>
      <c r="J359" s="39">
        <v>312.21617929053463</v>
      </c>
      <c r="K359" s="39">
        <v>339.37517929053462</v>
      </c>
      <c r="L359" s="39">
        <v>7.5590000000000002</v>
      </c>
      <c r="M359" s="48">
        <v>83.48</v>
      </c>
      <c r="N359" s="39">
        <v>0.29899999999999999</v>
      </c>
      <c r="O359" s="39">
        <v>750.61</v>
      </c>
      <c r="P359" s="39">
        <v>0</v>
      </c>
    </row>
    <row r="360" spans="1:16" x14ac:dyDescent="0.3">
      <c r="A360" s="27">
        <v>43659</v>
      </c>
      <c r="B360" s="28">
        <v>0.25</v>
      </c>
      <c r="C360" s="32">
        <f t="shared" ref="C360:C423" si="14">A360+B360</f>
        <v>43659.25</v>
      </c>
      <c r="D360" s="38">
        <f t="shared" si="13"/>
        <v>525465</v>
      </c>
      <c r="E360" s="38">
        <f t="shared" si="13"/>
        <v>6300495</v>
      </c>
      <c r="F360" s="38">
        <f t="shared" si="13"/>
        <v>2536</v>
      </c>
      <c r="G360" s="39">
        <v>107.4</v>
      </c>
      <c r="H360" s="39">
        <v>13.4</v>
      </c>
      <c r="I360" s="44">
        <v>0.12476722532588454</v>
      </c>
      <c r="J360" s="39">
        <v>274.87031248411131</v>
      </c>
      <c r="K360" s="39">
        <v>338.67531248411132</v>
      </c>
      <c r="L360" s="39">
        <v>6.6159999999999997</v>
      </c>
      <c r="M360" s="48">
        <v>87.805000000000007</v>
      </c>
      <c r="N360" s="39">
        <v>1.1299999999999999</v>
      </c>
      <c r="O360" s="39">
        <v>750.74</v>
      </c>
      <c r="P360" s="39">
        <v>0</v>
      </c>
    </row>
    <row r="361" spans="1:16" x14ac:dyDescent="0.3">
      <c r="A361" s="27">
        <v>43659</v>
      </c>
      <c r="B361" s="28">
        <v>0.27083333333333331</v>
      </c>
      <c r="C361" s="32">
        <f t="shared" si="14"/>
        <v>43659.270833333336</v>
      </c>
      <c r="D361" s="38">
        <f t="shared" si="13"/>
        <v>525465</v>
      </c>
      <c r="E361" s="38">
        <f t="shared" si="13"/>
        <v>6300495</v>
      </c>
      <c r="F361" s="38">
        <f t="shared" si="13"/>
        <v>2536</v>
      </c>
      <c r="G361" s="39">
        <v>155.19999999999999</v>
      </c>
      <c r="H361" s="39">
        <v>18.2</v>
      </c>
      <c r="I361" s="44">
        <v>0.1172680412371134</v>
      </c>
      <c r="J361" s="39">
        <v>288.68813038438185</v>
      </c>
      <c r="K361" s="39">
        <v>343.82213038438181</v>
      </c>
      <c r="L361" s="39">
        <v>7.1189999999999998</v>
      </c>
      <c r="M361" s="48">
        <v>86.531000000000006</v>
      </c>
      <c r="N361" s="39">
        <v>0.14099999999999999</v>
      </c>
      <c r="O361" s="39">
        <v>750.89300000000003</v>
      </c>
      <c r="P361" s="39">
        <v>0</v>
      </c>
    </row>
    <row r="362" spans="1:16" x14ac:dyDescent="0.3">
      <c r="A362" s="27">
        <v>43659</v>
      </c>
      <c r="B362" s="28">
        <v>0.29166666666666669</v>
      </c>
      <c r="C362" s="32">
        <f t="shared" si="14"/>
        <v>43659.291666666664</v>
      </c>
      <c r="D362" s="38">
        <f t="shared" si="13"/>
        <v>525465</v>
      </c>
      <c r="E362" s="38">
        <f t="shared" si="13"/>
        <v>6300495</v>
      </c>
      <c r="F362" s="38">
        <f t="shared" si="13"/>
        <v>2536</v>
      </c>
      <c r="G362" s="39">
        <v>122.1</v>
      </c>
      <c r="H362" s="39">
        <v>13.3</v>
      </c>
      <c r="I362" s="44">
        <v>0.10892710892710894</v>
      </c>
      <c r="J362" s="39">
        <v>329.20035659446199</v>
      </c>
      <c r="K362" s="39">
        <v>351.49635659446199</v>
      </c>
      <c r="L362" s="39">
        <v>7.6840000000000002</v>
      </c>
      <c r="M362" s="48">
        <v>84.277000000000001</v>
      </c>
      <c r="N362" s="39">
        <v>2.1999999999999999E-2</v>
      </c>
      <c r="O362" s="39">
        <v>751.08500000000004</v>
      </c>
      <c r="P362" s="39">
        <v>0</v>
      </c>
    </row>
    <row r="363" spans="1:16" x14ac:dyDescent="0.3">
      <c r="A363" s="27">
        <v>43659</v>
      </c>
      <c r="B363" s="28">
        <v>0.3125</v>
      </c>
      <c r="C363" s="32">
        <f t="shared" si="14"/>
        <v>43659.3125</v>
      </c>
      <c r="D363" s="38">
        <f t="shared" si="13"/>
        <v>525465</v>
      </c>
      <c r="E363" s="38">
        <f t="shared" si="13"/>
        <v>6300495</v>
      </c>
      <c r="F363" s="38">
        <f t="shared" si="13"/>
        <v>2536</v>
      </c>
      <c r="G363" s="39">
        <v>216</v>
      </c>
      <c r="H363" s="39">
        <v>23.7</v>
      </c>
      <c r="I363" s="44">
        <v>0.10972222222222222</v>
      </c>
      <c r="J363" s="39">
        <v>292.84723847068182</v>
      </c>
      <c r="K363" s="39">
        <v>354.73823847068184</v>
      </c>
      <c r="L363" s="39">
        <v>7.7469999999999999</v>
      </c>
      <c r="M363" s="48">
        <v>83.325000000000003</v>
      </c>
      <c r="N363" s="39">
        <v>4.2999999999999997E-2</v>
      </c>
      <c r="O363" s="39">
        <v>750.79499999999996</v>
      </c>
      <c r="P363" s="39">
        <v>0</v>
      </c>
    </row>
    <row r="364" spans="1:16" x14ac:dyDescent="0.3">
      <c r="A364" s="27">
        <v>43659</v>
      </c>
      <c r="B364" s="28">
        <v>0.33333333333333331</v>
      </c>
      <c r="C364" s="32">
        <f t="shared" si="14"/>
        <v>43659.333333333336</v>
      </c>
      <c r="D364" s="38">
        <f t="shared" si="13"/>
        <v>525465</v>
      </c>
      <c r="E364" s="38">
        <f t="shared" si="13"/>
        <v>6300495</v>
      </c>
      <c r="F364" s="38">
        <f t="shared" si="13"/>
        <v>2536</v>
      </c>
      <c r="G364" s="39">
        <v>180.3</v>
      </c>
      <c r="H364" s="39">
        <v>18.2</v>
      </c>
      <c r="I364" s="44">
        <v>0.100942872989462</v>
      </c>
      <c r="J364" s="39">
        <v>342.84370944532338</v>
      </c>
      <c r="K364" s="39">
        <v>372.88270944532337</v>
      </c>
      <c r="L364" s="39">
        <v>8.7530000000000001</v>
      </c>
      <c r="M364" s="48">
        <v>76.263999999999996</v>
      </c>
      <c r="N364" s="39">
        <v>3.0000000000000001E-3</v>
      </c>
      <c r="O364" s="39">
        <v>750.57500000000005</v>
      </c>
      <c r="P364" s="39">
        <v>0</v>
      </c>
    </row>
    <row r="365" spans="1:16" x14ac:dyDescent="0.3">
      <c r="A365" s="27">
        <v>43659</v>
      </c>
      <c r="B365" s="28">
        <v>0.35416666666666669</v>
      </c>
      <c r="C365" s="32">
        <f t="shared" si="14"/>
        <v>43659.354166666664</v>
      </c>
      <c r="D365" s="38">
        <f t="shared" si="13"/>
        <v>525465</v>
      </c>
      <c r="E365" s="38">
        <f t="shared" si="13"/>
        <v>6300495</v>
      </c>
      <c r="F365" s="38">
        <f t="shared" si="13"/>
        <v>2536</v>
      </c>
      <c r="G365" s="39">
        <v>96.3</v>
      </c>
      <c r="H365" s="39">
        <v>11.1</v>
      </c>
      <c r="I365" s="44">
        <v>0.11526479750778816</v>
      </c>
      <c r="J365" s="39">
        <v>340.76200250811644</v>
      </c>
      <c r="K365" s="39">
        <v>367.25900250811645</v>
      </c>
      <c r="L365" s="39">
        <v>7.5590000000000002</v>
      </c>
      <c r="M365" s="48">
        <v>87.33</v>
      </c>
      <c r="N365" s="39">
        <v>0.29699999999999999</v>
      </c>
      <c r="O365" s="39">
        <v>750.42</v>
      </c>
      <c r="P365" s="39">
        <v>0</v>
      </c>
    </row>
    <row r="366" spans="1:16" x14ac:dyDescent="0.3">
      <c r="A366" s="27">
        <v>43659</v>
      </c>
      <c r="B366" s="28">
        <v>0.375</v>
      </c>
      <c r="C366" s="32">
        <f t="shared" si="14"/>
        <v>43659.375</v>
      </c>
      <c r="D366" s="38">
        <f t="shared" si="13"/>
        <v>525465</v>
      </c>
      <c r="E366" s="38">
        <f t="shared" si="13"/>
        <v>6300495</v>
      </c>
      <c r="F366" s="38">
        <f t="shared" si="13"/>
        <v>2536</v>
      </c>
      <c r="G366" s="39">
        <v>64.900000000000006</v>
      </c>
      <c r="H366" s="39">
        <v>7.2</v>
      </c>
      <c r="I366" s="44">
        <v>0.11093990755007703</v>
      </c>
      <c r="J366" s="39">
        <v>339.89644625873217</v>
      </c>
      <c r="K366" s="39">
        <v>362.05744625873217</v>
      </c>
      <c r="L366" s="39">
        <v>6.7409999999999997</v>
      </c>
      <c r="M366" s="48">
        <v>94.313000000000002</v>
      </c>
      <c r="N366" s="39">
        <v>0.61499999999999999</v>
      </c>
      <c r="O366" s="39">
        <v>750.36699999999996</v>
      </c>
      <c r="P366" s="39">
        <v>0</v>
      </c>
    </row>
    <row r="367" spans="1:16" x14ac:dyDescent="0.3">
      <c r="A367" s="27">
        <v>43659</v>
      </c>
      <c r="B367" s="28">
        <v>0.39583333333333331</v>
      </c>
      <c r="C367" s="32">
        <f t="shared" si="14"/>
        <v>43659.395833333336</v>
      </c>
      <c r="D367" s="38">
        <f t="shared" si="13"/>
        <v>525465</v>
      </c>
      <c r="E367" s="38">
        <f t="shared" si="13"/>
        <v>6300495</v>
      </c>
      <c r="F367" s="38">
        <f t="shared" si="13"/>
        <v>2536</v>
      </c>
      <c r="G367" s="39">
        <v>46</v>
      </c>
      <c r="H367" s="39">
        <v>5.6</v>
      </c>
      <c r="I367" s="44">
        <v>0.1217391304347826</v>
      </c>
      <c r="J367" s="39">
        <v>340.48801400440885</v>
      </c>
      <c r="K367" s="39">
        <v>359.77301400440882</v>
      </c>
      <c r="L367" s="39">
        <v>7.3070000000000004</v>
      </c>
      <c r="M367" s="48">
        <v>91.497</v>
      </c>
      <c r="N367" s="39">
        <v>1E-3</v>
      </c>
      <c r="O367" s="39">
        <v>750.33500000000004</v>
      </c>
      <c r="P367" s="39">
        <v>0</v>
      </c>
    </row>
    <row r="368" spans="1:16" x14ac:dyDescent="0.3">
      <c r="A368" s="27">
        <v>43659</v>
      </c>
      <c r="B368" s="28">
        <v>0.41666666666666669</v>
      </c>
      <c r="C368" s="32">
        <f t="shared" si="14"/>
        <v>43659.416666666664</v>
      </c>
      <c r="D368" s="38">
        <f t="shared" si="13"/>
        <v>525465</v>
      </c>
      <c r="E368" s="38">
        <f t="shared" si="13"/>
        <v>6300495</v>
      </c>
      <c r="F368" s="38">
        <f t="shared" si="13"/>
        <v>2536</v>
      </c>
      <c r="G368" s="39">
        <v>107.6</v>
      </c>
      <c r="H368" s="39">
        <v>12.1</v>
      </c>
      <c r="I368" s="44">
        <v>0.11245353159851301</v>
      </c>
      <c r="J368" s="39">
        <v>342.59006411825965</v>
      </c>
      <c r="K368" s="39">
        <v>356.99506411825962</v>
      </c>
      <c r="L368" s="39">
        <v>6.05</v>
      </c>
      <c r="M368" s="48">
        <v>100</v>
      </c>
      <c r="N368" s="39">
        <v>0.38400000000000001</v>
      </c>
      <c r="O368" s="39">
        <v>750.32799999999997</v>
      </c>
      <c r="P368" s="39">
        <v>0</v>
      </c>
    </row>
    <row r="369" spans="1:16" x14ac:dyDescent="0.3">
      <c r="A369" s="27">
        <v>43659</v>
      </c>
      <c r="B369" s="28">
        <v>0.4375</v>
      </c>
      <c r="C369" s="32">
        <f t="shared" si="14"/>
        <v>43659.4375</v>
      </c>
      <c r="D369" s="38">
        <f t="shared" si="13"/>
        <v>525465</v>
      </c>
      <c r="E369" s="38">
        <f t="shared" si="13"/>
        <v>6300495</v>
      </c>
      <c r="F369" s="38">
        <f t="shared" si="13"/>
        <v>2536</v>
      </c>
      <c r="G369" s="39">
        <v>68.3</v>
      </c>
      <c r="H369" s="39">
        <v>7.8</v>
      </c>
      <c r="I369" s="44">
        <v>0.11420204978038068</v>
      </c>
      <c r="J369" s="39">
        <v>344.8126491853173</v>
      </c>
      <c r="K369" s="39">
        <v>358.96964918531728</v>
      </c>
      <c r="L369" s="39">
        <v>6.3639999999999999</v>
      </c>
      <c r="M369" s="48">
        <v>100</v>
      </c>
      <c r="N369" s="39">
        <v>0.25800000000000001</v>
      </c>
      <c r="O369" s="39">
        <v>750.10299999999995</v>
      </c>
      <c r="P369" s="39">
        <v>0</v>
      </c>
    </row>
    <row r="370" spans="1:16" x14ac:dyDescent="0.3">
      <c r="A370" s="27">
        <v>43659</v>
      </c>
      <c r="B370" s="28">
        <v>0.45833333333333331</v>
      </c>
      <c r="C370" s="32">
        <f t="shared" si="14"/>
        <v>43659.458333333336</v>
      </c>
      <c r="D370" s="38">
        <f t="shared" si="13"/>
        <v>525465</v>
      </c>
      <c r="E370" s="38">
        <f t="shared" si="13"/>
        <v>6300495</v>
      </c>
      <c r="F370" s="38">
        <f t="shared" si="13"/>
        <v>2536</v>
      </c>
      <c r="G370" s="39">
        <v>15.6</v>
      </c>
      <c r="H370" s="39">
        <v>1.9</v>
      </c>
      <c r="I370" s="44">
        <v>0.12179487179487179</v>
      </c>
      <c r="J370" s="39">
        <v>344.74435474077001</v>
      </c>
      <c r="K370" s="39">
        <v>353.17535474076999</v>
      </c>
      <c r="L370" s="39">
        <v>6.3010000000000002</v>
      </c>
      <c r="M370" s="48">
        <v>100</v>
      </c>
      <c r="N370" s="39">
        <v>1.0229999999999999</v>
      </c>
      <c r="O370" s="39">
        <v>749.97699999999998</v>
      </c>
      <c r="P370" s="39">
        <v>1.2</v>
      </c>
    </row>
    <row r="371" spans="1:16" x14ac:dyDescent="0.3">
      <c r="A371" s="27">
        <v>43659</v>
      </c>
      <c r="B371" s="28">
        <v>0.47916666666666669</v>
      </c>
      <c r="C371" s="32">
        <f t="shared" si="14"/>
        <v>43659.479166666664</v>
      </c>
      <c r="D371" s="38">
        <f t="shared" si="13"/>
        <v>525465</v>
      </c>
      <c r="E371" s="38">
        <f t="shared" si="13"/>
        <v>6300495</v>
      </c>
      <c r="F371" s="38">
        <f t="shared" si="13"/>
        <v>2536</v>
      </c>
      <c r="G371" s="39">
        <v>162.6</v>
      </c>
      <c r="H371" s="39">
        <v>11.4</v>
      </c>
      <c r="I371" s="44">
        <v>7.0110701107011078E-2</v>
      </c>
      <c r="J371" s="39">
        <v>345.76797504304483</v>
      </c>
      <c r="K371" s="39">
        <v>353.86397504304483</v>
      </c>
      <c r="L371" s="39">
        <v>5.9240000000000004</v>
      </c>
      <c r="M371" s="48">
        <v>100</v>
      </c>
      <c r="N371" s="39">
        <v>0.749</v>
      </c>
      <c r="O371" s="39">
        <v>749.77700000000004</v>
      </c>
      <c r="P371" s="39">
        <v>3.4</v>
      </c>
    </row>
    <row r="372" spans="1:16" x14ac:dyDescent="0.3">
      <c r="A372" s="27">
        <v>43659</v>
      </c>
      <c r="B372" s="28">
        <v>0.5</v>
      </c>
      <c r="C372" s="32">
        <f t="shared" si="14"/>
        <v>43659.5</v>
      </c>
      <c r="D372" s="38">
        <f t="shared" si="13"/>
        <v>525465</v>
      </c>
      <c r="E372" s="38">
        <f t="shared" si="13"/>
        <v>6300495</v>
      </c>
      <c r="F372" s="38">
        <f t="shared" si="13"/>
        <v>2536</v>
      </c>
      <c r="G372" s="39">
        <v>374.8</v>
      </c>
      <c r="H372" s="39">
        <v>23.5</v>
      </c>
      <c r="I372" s="44">
        <v>6.2700106723585905E-2</v>
      </c>
      <c r="J372" s="39">
        <v>360.35425983010811</v>
      </c>
      <c r="K372" s="39">
        <v>364.98125983010812</v>
      </c>
      <c r="L372" s="39">
        <v>6.5529999999999999</v>
      </c>
      <c r="M372" s="48">
        <v>100</v>
      </c>
      <c r="N372" s="39">
        <v>7.3999999999999996E-2</v>
      </c>
      <c r="O372" s="39">
        <v>749.64700000000005</v>
      </c>
      <c r="P372" s="39">
        <v>0.2</v>
      </c>
    </row>
    <row r="373" spans="1:16" x14ac:dyDescent="0.3">
      <c r="A373" s="27">
        <v>43659</v>
      </c>
      <c r="B373" s="28">
        <v>0.52083333333333337</v>
      </c>
      <c r="C373" s="32">
        <f t="shared" si="14"/>
        <v>43659.520833333336</v>
      </c>
      <c r="D373" s="38">
        <f t="shared" si="13"/>
        <v>525465</v>
      </c>
      <c r="E373" s="38">
        <f t="shared" si="13"/>
        <v>6300495</v>
      </c>
      <c r="F373" s="38">
        <f t="shared" si="13"/>
        <v>2536</v>
      </c>
      <c r="G373" s="39">
        <v>137</v>
      </c>
      <c r="H373" s="39">
        <v>10</v>
      </c>
      <c r="I373" s="44">
        <v>7.2992700729927001E-2</v>
      </c>
      <c r="J373" s="39">
        <v>347.94721321952494</v>
      </c>
      <c r="K373" s="39">
        <v>359.05421321952497</v>
      </c>
      <c r="L373" s="39">
        <v>5.9870000000000001</v>
      </c>
      <c r="M373" s="48">
        <v>100</v>
      </c>
      <c r="N373" s="39">
        <v>0.43099999999999999</v>
      </c>
      <c r="O373" s="39">
        <v>749.40700000000004</v>
      </c>
      <c r="P373" s="39">
        <v>0</v>
      </c>
    </row>
    <row r="374" spans="1:16" x14ac:dyDescent="0.3">
      <c r="A374" s="27">
        <v>43659</v>
      </c>
      <c r="B374" s="28">
        <v>0.54166666666666663</v>
      </c>
      <c r="C374" s="32">
        <f t="shared" si="14"/>
        <v>43659.541666666664</v>
      </c>
      <c r="D374" s="38">
        <f t="shared" si="13"/>
        <v>525465</v>
      </c>
      <c r="E374" s="38">
        <f t="shared" si="13"/>
        <v>6300495</v>
      </c>
      <c r="F374" s="38">
        <f t="shared" si="13"/>
        <v>2536</v>
      </c>
      <c r="G374" s="39">
        <v>82</v>
      </c>
      <c r="H374" s="39">
        <v>6.2</v>
      </c>
      <c r="I374" s="44">
        <v>7.5609756097560973E-2</v>
      </c>
      <c r="J374" s="39">
        <v>345.96875983260986</v>
      </c>
      <c r="K374" s="39">
        <v>355.72975983260983</v>
      </c>
      <c r="L374" s="39">
        <v>5.9240000000000004</v>
      </c>
      <c r="M374" s="48">
        <v>100</v>
      </c>
      <c r="N374" s="39">
        <v>0.81699999999999995</v>
      </c>
      <c r="O374" s="39">
        <v>749.38300000000004</v>
      </c>
      <c r="P374" s="39">
        <v>0</v>
      </c>
    </row>
    <row r="375" spans="1:16" x14ac:dyDescent="0.3">
      <c r="A375" s="27">
        <v>43659</v>
      </c>
      <c r="B375" s="28">
        <v>0.5625</v>
      </c>
      <c r="C375" s="32">
        <f t="shared" si="14"/>
        <v>43659.5625</v>
      </c>
      <c r="D375" s="38">
        <f t="shared" si="13"/>
        <v>525465</v>
      </c>
      <c r="E375" s="38">
        <f t="shared" si="13"/>
        <v>6300495</v>
      </c>
      <c r="F375" s="38">
        <f t="shared" si="13"/>
        <v>2536</v>
      </c>
      <c r="G375" s="39">
        <v>93</v>
      </c>
      <c r="H375" s="39">
        <v>6.6</v>
      </c>
      <c r="I375" s="44">
        <v>7.0967741935483872E-2</v>
      </c>
      <c r="J375" s="39">
        <v>346.69048489994873</v>
      </c>
      <c r="K375" s="39">
        <v>354.86148489994878</v>
      </c>
      <c r="L375" s="39">
        <v>5.5469999999999997</v>
      </c>
      <c r="M375" s="48">
        <v>100</v>
      </c>
      <c r="N375" s="39">
        <v>0.47199999999999998</v>
      </c>
      <c r="O375" s="39">
        <v>749.21</v>
      </c>
      <c r="P375" s="39">
        <v>0.4</v>
      </c>
    </row>
    <row r="376" spans="1:16" x14ac:dyDescent="0.3">
      <c r="A376" s="27">
        <v>43659</v>
      </c>
      <c r="B376" s="28">
        <v>0.58333333333333337</v>
      </c>
      <c r="C376" s="32">
        <f t="shared" si="14"/>
        <v>43659.583333333336</v>
      </c>
      <c r="D376" s="38">
        <f t="shared" si="13"/>
        <v>525465</v>
      </c>
      <c r="E376" s="38">
        <f t="shared" si="13"/>
        <v>6300495</v>
      </c>
      <c r="F376" s="38">
        <f t="shared" si="13"/>
        <v>2536</v>
      </c>
      <c r="G376" s="39">
        <v>39.299999999999997</v>
      </c>
      <c r="H376" s="39">
        <v>3.9</v>
      </c>
      <c r="I376" s="44">
        <v>9.9236641221374045E-2</v>
      </c>
      <c r="J376" s="39">
        <v>345.28680283047811</v>
      </c>
      <c r="K376" s="39">
        <v>354.8858028304781</v>
      </c>
      <c r="L376" s="39">
        <v>5.8609999999999998</v>
      </c>
      <c r="M376" s="48">
        <v>100</v>
      </c>
      <c r="N376" s="39">
        <v>0.629</v>
      </c>
      <c r="O376" s="39">
        <v>749.14</v>
      </c>
      <c r="P376" s="39">
        <v>0.6</v>
      </c>
    </row>
    <row r="377" spans="1:16" x14ac:dyDescent="0.3">
      <c r="A377" s="27">
        <v>43659</v>
      </c>
      <c r="B377" s="28">
        <v>0.60416666666666663</v>
      </c>
      <c r="C377" s="32">
        <f t="shared" si="14"/>
        <v>43659.604166666664</v>
      </c>
      <c r="D377" s="38">
        <f t="shared" si="13"/>
        <v>525465</v>
      </c>
      <c r="E377" s="38">
        <f t="shared" si="13"/>
        <v>6300495</v>
      </c>
      <c r="F377" s="38">
        <f t="shared" si="13"/>
        <v>2536</v>
      </c>
      <c r="G377" s="39">
        <v>42.6</v>
      </c>
      <c r="H377" s="39">
        <v>3.7</v>
      </c>
      <c r="I377" s="44">
        <v>8.6854460093896718E-2</v>
      </c>
      <c r="J377" s="39">
        <v>343.08308420592056</v>
      </c>
      <c r="K377" s="39">
        <v>350.3550842059206</v>
      </c>
      <c r="L377" s="39">
        <v>5.4210000000000003</v>
      </c>
      <c r="M377" s="48">
        <v>100</v>
      </c>
      <c r="N377" s="39">
        <v>0.81200000000000006</v>
      </c>
      <c r="O377" s="39">
        <v>749.29200000000003</v>
      </c>
      <c r="P377" s="39">
        <v>2.4</v>
      </c>
    </row>
    <row r="378" spans="1:16" x14ac:dyDescent="0.3">
      <c r="A378" s="27">
        <v>43659</v>
      </c>
      <c r="B378" s="28">
        <v>0.625</v>
      </c>
      <c r="C378" s="32">
        <f t="shared" si="14"/>
        <v>43659.625</v>
      </c>
      <c r="D378" s="38">
        <f t="shared" si="13"/>
        <v>525465</v>
      </c>
      <c r="E378" s="38">
        <f t="shared" si="13"/>
        <v>6300495</v>
      </c>
      <c r="F378" s="38">
        <f t="shared" si="13"/>
        <v>2536</v>
      </c>
      <c r="G378" s="39">
        <v>83.1</v>
      </c>
      <c r="H378" s="39">
        <v>10.5</v>
      </c>
      <c r="I378" s="44">
        <v>0.12635379061371843</v>
      </c>
      <c r="J378" s="39">
        <v>341.13539435442328</v>
      </c>
      <c r="K378" s="39">
        <v>351.73539435442331</v>
      </c>
      <c r="L378" s="39">
        <v>5.6719999999999997</v>
      </c>
      <c r="M378" s="48">
        <v>93.504999999999995</v>
      </c>
      <c r="N378" s="39">
        <v>1.504</v>
      </c>
      <c r="O378" s="39">
        <v>749.19500000000005</v>
      </c>
      <c r="P378" s="39">
        <v>1</v>
      </c>
    </row>
    <row r="379" spans="1:16" x14ac:dyDescent="0.3">
      <c r="A379" s="27">
        <v>43659</v>
      </c>
      <c r="B379" s="28">
        <v>0.64583333333333337</v>
      </c>
      <c r="C379" s="32">
        <f t="shared" si="14"/>
        <v>43659.645833333336</v>
      </c>
      <c r="D379" s="38">
        <f t="shared" si="13"/>
        <v>525465</v>
      </c>
      <c r="E379" s="38">
        <f t="shared" si="13"/>
        <v>6300495</v>
      </c>
      <c r="F379" s="38">
        <f t="shared" si="13"/>
        <v>2536</v>
      </c>
      <c r="G379" s="39">
        <v>59.1</v>
      </c>
      <c r="H379" s="39">
        <v>6.3</v>
      </c>
      <c r="I379" s="44">
        <v>0.1065989847715736</v>
      </c>
      <c r="J379" s="39">
        <v>338.6541830698352</v>
      </c>
      <c r="K379" s="39">
        <v>346.79418306983519</v>
      </c>
      <c r="L379" s="39">
        <v>5.1689999999999996</v>
      </c>
      <c r="M379" s="48">
        <v>94.352000000000004</v>
      </c>
      <c r="N379" s="39">
        <v>1.7010000000000001</v>
      </c>
      <c r="O379" s="39">
        <v>749.07</v>
      </c>
      <c r="P379" s="39">
        <v>0.2</v>
      </c>
    </row>
    <row r="380" spans="1:16" x14ac:dyDescent="0.3">
      <c r="A380" s="27">
        <v>43659</v>
      </c>
      <c r="B380" s="28">
        <v>0.66666666666666663</v>
      </c>
      <c r="C380" s="32">
        <f t="shared" si="14"/>
        <v>43659.666666666664</v>
      </c>
      <c r="D380" s="38">
        <f t="shared" si="13"/>
        <v>525465</v>
      </c>
      <c r="E380" s="38">
        <f t="shared" si="13"/>
        <v>6300495</v>
      </c>
      <c r="F380" s="38">
        <f t="shared" si="13"/>
        <v>2536</v>
      </c>
      <c r="G380" s="39">
        <v>29.8</v>
      </c>
      <c r="H380" s="39">
        <v>2.2999999999999998</v>
      </c>
      <c r="I380" s="44">
        <v>7.7181208053691261E-2</v>
      </c>
      <c r="J380" s="39">
        <v>339.30738447912194</v>
      </c>
      <c r="K380" s="39">
        <v>344.99738447912193</v>
      </c>
      <c r="L380" s="39">
        <v>4.9800000000000004</v>
      </c>
      <c r="M380" s="48">
        <v>100</v>
      </c>
      <c r="N380" s="39">
        <v>1.016</v>
      </c>
      <c r="O380" s="39">
        <v>748.69500000000005</v>
      </c>
      <c r="P380" s="39">
        <v>0.8</v>
      </c>
    </row>
    <row r="381" spans="1:16" x14ac:dyDescent="0.3">
      <c r="A381" s="27">
        <v>43659</v>
      </c>
      <c r="B381" s="28">
        <v>0.6875</v>
      </c>
      <c r="C381" s="32">
        <f t="shared" si="14"/>
        <v>43659.6875</v>
      </c>
      <c r="D381" s="38">
        <f t="shared" si="13"/>
        <v>525465</v>
      </c>
      <c r="E381" s="38">
        <f t="shared" si="13"/>
        <v>6300495</v>
      </c>
      <c r="F381" s="38">
        <f t="shared" si="13"/>
        <v>2536</v>
      </c>
      <c r="G381" s="39">
        <v>33.299999999999997</v>
      </c>
      <c r="H381" s="39">
        <v>2.2999999999999998</v>
      </c>
      <c r="I381" s="44">
        <v>6.9069069069069067E-2</v>
      </c>
      <c r="J381" s="39">
        <v>338.13914843299654</v>
      </c>
      <c r="K381" s="39">
        <v>343.92114843299652</v>
      </c>
      <c r="L381" s="39">
        <v>4.54</v>
      </c>
      <c r="M381" s="48">
        <v>100</v>
      </c>
      <c r="N381" s="39">
        <v>0.69199999999999995</v>
      </c>
      <c r="O381" s="39">
        <v>748.745</v>
      </c>
      <c r="P381" s="39">
        <v>0.2</v>
      </c>
    </row>
    <row r="382" spans="1:16" x14ac:dyDescent="0.3">
      <c r="A382" s="27">
        <v>43659</v>
      </c>
      <c r="B382" s="28">
        <v>0.70833333333333337</v>
      </c>
      <c r="C382" s="32">
        <f t="shared" si="14"/>
        <v>43659.708333333336</v>
      </c>
      <c r="D382" s="38">
        <f t="shared" si="13"/>
        <v>525465</v>
      </c>
      <c r="E382" s="38">
        <f t="shared" si="13"/>
        <v>6300495</v>
      </c>
      <c r="F382" s="38">
        <f t="shared" si="13"/>
        <v>2536</v>
      </c>
      <c r="G382" s="39">
        <v>38.6</v>
      </c>
      <c r="H382" s="39">
        <v>2.8</v>
      </c>
      <c r="I382" s="44">
        <v>7.2538860103626937E-2</v>
      </c>
      <c r="J382" s="39">
        <v>335.98027564988348</v>
      </c>
      <c r="K382" s="39">
        <v>343.21227564988351</v>
      </c>
      <c r="L382" s="39">
        <v>4.6029999999999998</v>
      </c>
      <c r="M382" s="48">
        <v>100</v>
      </c>
      <c r="N382" s="39">
        <v>0.67600000000000005</v>
      </c>
      <c r="O382" s="39">
        <v>748.62800000000004</v>
      </c>
      <c r="P382" s="39">
        <v>1.4</v>
      </c>
    </row>
    <row r="383" spans="1:16" x14ac:dyDescent="0.3">
      <c r="A383" s="27">
        <v>43659</v>
      </c>
      <c r="B383" s="28">
        <v>0.72916666666666663</v>
      </c>
      <c r="C383" s="32">
        <f t="shared" si="14"/>
        <v>43659.729166666664</v>
      </c>
      <c r="D383" s="38">
        <f t="shared" si="13"/>
        <v>525465</v>
      </c>
      <c r="E383" s="38">
        <f t="shared" si="13"/>
        <v>6300495</v>
      </c>
      <c r="F383" s="38">
        <f t="shared" si="13"/>
        <v>2536</v>
      </c>
      <c r="G383" s="39">
        <v>33.5</v>
      </c>
      <c r="H383" s="39">
        <v>2.5</v>
      </c>
      <c r="I383" s="44">
        <v>7.4626865671641784E-2</v>
      </c>
      <c r="J383" s="39">
        <v>336.60444101501844</v>
      </c>
      <c r="K383" s="39">
        <v>343.17544101501846</v>
      </c>
      <c r="L383" s="39">
        <v>4.2880000000000003</v>
      </c>
      <c r="M383" s="48">
        <v>100</v>
      </c>
      <c r="N383" s="39">
        <v>0.45600000000000002</v>
      </c>
      <c r="O383" s="39">
        <v>748.66</v>
      </c>
      <c r="P383" s="39">
        <v>0.6</v>
      </c>
    </row>
    <row r="384" spans="1:16" x14ac:dyDescent="0.3">
      <c r="A384" s="27">
        <v>43659</v>
      </c>
      <c r="B384" s="28">
        <v>0.75</v>
      </c>
      <c r="C384" s="32">
        <f t="shared" si="14"/>
        <v>43659.75</v>
      </c>
      <c r="D384" s="38">
        <f t="shared" si="13"/>
        <v>525465</v>
      </c>
      <c r="E384" s="38">
        <f t="shared" si="13"/>
        <v>6300495</v>
      </c>
      <c r="F384" s="38">
        <f t="shared" si="13"/>
        <v>2536</v>
      </c>
      <c r="G384" s="39">
        <v>24.2</v>
      </c>
      <c r="H384" s="39">
        <v>2</v>
      </c>
      <c r="I384" s="44">
        <v>8.2644628099173556E-2</v>
      </c>
      <c r="J384" s="39">
        <v>336.96171650637024</v>
      </c>
      <c r="K384" s="39">
        <v>342.64271650637028</v>
      </c>
      <c r="L384" s="39">
        <v>4.4139999999999997</v>
      </c>
      <c r="M384" s="48">
        <v>100</v>
      </c>
      <c r="N384" s="39">
        <v>0.96599999999999997</v>
      </c>
      <c r="O384" s="39">
        <v>748.66</v>
      </c>
      <c r="P384" s="39">
        <v>0.8</v>
      </c>
    </row>
    <row r="385" spans="1:16" x14ac:dyDescent="0.3">
      <c r="A385" s="27">
        <v>43659</v>
      </c>
      <c r="B385" s="28">
        <v>0.77083333333333337</v>
      </c>
      <c r="C385" s="32">
        <f t="shared" si="14"/>
        <v>43659.770833333336</v>
      </c>
      <c r="D385" s="38">
        <f t="shared" si="13"/>
        <v>525465</v>
      </c>
      <c r="E385" s="38">
        <f t="shared" si="13"/>
        <v>6300495</v>
      </c>
      <c r="F385" s="38">
        <f t="shared" si="13"/>
        <v>2536</v>
      </c>
      <c r="G385" s="39">
        <v>13.6</v>
      </c>
      <c r="H385" s="39">
        <v>1.3</v>
      </c>
      <c r="I385" s="44">
        <v>9.5588235294117654E-2</v>
      </c>
      <c r="J385" s="39">
        <v>335.87238959208395</v>
      </c>
      <c r="K385" s="39">
        <v>340.37438959208396</v>
      </c>
      <c r="L385" s="39">
        <v>4.2880000000000003</v>
      </c>
      <c r="M385" s="48">
        <v>100</v>
      </c>
      <c r="N385" s="39">
        <v>1.83</v>
      </c>
      <c r="O385" s="39">
        <v>748.56500000000005</v>
      </c>
      <c r="P385" s="39">
        <v>0.6</v>
      </c>
    </row>
    <row r="386" spans="1:16" x14ac:dyDescent="0.3">
      <c r="A386" s="27">
        <v>43659</v>
      </c>
      <c r="B386" s="28">
        <v>0.79166666666666663</v>
      </c>
      <c r="C386" s="32">
        <f t="shared" si="14"/>
        <v>43659.791666666664</v>
      </c>
      <c r="D386" s="38">
        <f t="shared" si="13"/>
        <v>525465</v>
      </c>
      <c r="E386" s="38">
        <f t="shared" si="13"/>
        <v>6300495</v>
      </c>
      <c r="F386" s="38">
        <f t="shared" si="13"/>
        <v>2536</v>
      </c>
      <c r="G386" s="39">
        <v>9.5</v>
      </c>
      <c r="H386" s="39">
        <v>1.2</v>
      </c>
      <c r="I386" s="44">
        <v>0.12631578947368421</v>
      </c>
      <c r="J386" s="39">
        <v>334.1220100211612</v>
      </c>
      <c r="K386" s="39">
        <v>338.39901002116119</v>
      </c>
      <c r="L386" s="39">
        <v>3.9740000000000002</v>
      </c>
      <c r="M386" s="48">
        <v>100</v>
      </c>
      <c r="N386" s="39">
        <v>1.603</v>
      </c>
      <c r="O386" s="39">
        <v>748.58299999999997</v>
      </c>
      <c r="P386" s="39">
        <v>0.8</v>
      </c>
    </row>
    <row r="387" spans="1:16" x14ac:dyDescent="0.3">
      <c r="A387" s="27">
        <v>43659</v>
      </c>
      <c r="B387" s="28">
        <v>0.8125</v>
      </c>
      <c r="C387" s="32">
        <f t="shared" si="14"/>
        <v>43659.8125</v>
      </c>
      <c r="D387" s="38">
        <f t="shared" si="13"/>
        <v>525465</v>
      </c>
      <c r="E387" s="38">
        <f t="shared" si="13"/>
        <v>6300495</v>
      </c>
      <c r="F387" s="38">
        <f t="shared" si="13"/>
        <v>2536</v>
      </c>
      <c r="G387" s="39">
        <v>6.5</v>
      </c>
      <c r="H387" s="39">
        <v>1.3</v>
      </c>
      <c r="I387" s="44">
        <v>0.2</v>
      </c>
      <c r="J387" s="39">
        <v>331.59871332592911</v>
      </c>
      <c r="K387" s="39">
        <v>336.8397133259291</v>
      </c>
      <c r="L387" s="39">
        <v>3.8479999999999999</v>
      </c>
      <c r="M387" s="48">
        <v>100</v>
      </c>
      <c r="N387" s="39">
        <v>1.506</v>
      </c>
      <c r="O387" s="39">
        <v>748.65700000000004</v>
      </c>
      <c r="P387" s="39">
        <v>0.6</v>
      </c>
    </row>
    <row r="388" spans="1:16" x14ac:dyDescent="0.3">
      <c r="A388" s="27">
        <v>43659</v>
      </c>
      <c r="B388" s="28">
        <v>0.83333333333333337</v>
      </c>
      <c r="C388" s="32">
        <f t="shared" si="14"/>
        <v>43659.833333333336</v>
      </c>
      <c r="D388" s="38">
        <f t="shared" si="13"/>
        <v>525465</v>
      </c>
      <c r="E388" s="38">
        <f t="shared" si="13"/>
        <v>6300495</v>
      </c>
      <c r="F388" s="38">
        <f t="shared" si="13"/>
        <v>2536</v>
      </c>
      <c r="G388" s="39">
        <v>2.5</v>
      </c>
      <c r="H388" s="39">
        <v>0.6</v>
      </c>
      <c r="I388" s="44">
        <v>0.24</v>
      </c>
      <c r="J388" s="39">
        <v>331.78451217337937</v>
      </c>
      <c r="K388" s="39">
        <v>336.29451217337936</v>
      </c>
      <c r="L388" s="39">
        <v>3.8479999999999999</v>
      </c>
      <c r="M388" s="48">
        <v>100</v>
      </c>
      <c r="N388" s="39">
        <v>1.171</v>
      </c>
      <c r="O388" s="39">
        <v>748.80499999999995</v>
      </c>
      <c r="P388" s="39">
        <v>1.6</v>
      </c>
    </row>
    <row r="389" spans="1:16" x14ac:dyDescent="0.3">
      <c r="A389" s="27">
        <v>43659</v>
      </c>
      <c r="B389" s="28">
        <v>0.85416666666666663</v>
      </c>
      <c r="C389" s="32">
        <f t="shared" si="14"/>
        <v>43659.854166666664</v>
      </c>
      <c r="D389" s="38">
        <f t="shared" si="13"/>
        <v>525465</v>
      </c>
      <c r="E389" s="38">
        <f t="shared" si="13"/>
        <v>6300495</v>
      </c>
      <c r="F389" s="38">
        <f t="shared" si="13"/>
        <v>2536</v>
      </c>
      <c r="G389" s="39">
        <v>2.2000000000000002</v>
      </c>
      <c r="H389" s="39">
        <v>0.7</v>
      </c>
      <c r="I389" s="44">
        <v>0.31818181818181812</v>
      </c>
      <c r="J389" s="39">
        <v>331.27122414434575</v>
      </c>
      <c r="K389" s="39">
        <v>335.03922414434578</v>
      </c>
      <c r="L389" s="39">
        <v>3.5960000000000001</v>
      </c>
      <c r="M389" s="48">
        <v>100</v>
      </c>
      <c r="N389" s="39">
        <v>1.492</v>
      </c>
      <c r="O389" s="39">
        <v>748.53300000000002</v>
      </c>
      <c r="P389" s="39">
        <v>1</v>
      </c>
    </row>
    <row r="390" spans="1:16" x14ac:dyDescent="0.3">
      <c r="A390" s="27">
        <v>43659</v>
      </c>
      <c r="B390" s="28">
        <v>0.875</v>
      </c>
      <c r="C390" s="32">
        <f t="shared" si="14"/>
        <v>43659.875</v>
      </c>
      <c r="D390" s="38">
        <f t="shared" ref="D390:F453" si="15">D389</f>
        <v>525465</v>
      </c>
      <c r="E390" s="38">
        <f t="shared" si="15"/>
        <v>6300495</v>
      </c>
      <c r="F390" s="38">
        <f t="shared" si="15"/>
        <v>2536</v>
      </c>
      <c r="G390" s="39">
        <v>0.7</v>
      </c>
      <c r="H390" s="39">
        <v>0.6</v>
      </c>
      <c r="I390" s="44">
        <v>0.85714285714285721</v>
      </c>
      <c r="J390" s="39">
        <v>330.32040952854879</v>
      </c>
      <c r="K390" s="39">
        <v>334.45540952854878</v>
      </c>
      <c r="L390" s="39">
        <v>3.282</v>
      </c>
      <c r="M390" s="48">
        <v>100</v>
      </c>
      <c r="N390" s="39">
        <v>0.96499999999999997</v>
      </c>
      <c r="O390" s="39">
        <v>748.56500000000005</v>
      </c>
      <c r="P390" s="39">
        <v>0.4</v>
      </c>
    </row>
    <row r="391" spans="1:16" x14ac:dyDescent="0.3">
      <c r="A391" s="27">
        <v>43659</v>
      </c>
      <c r="B391" s="28">
        <v>0.89583333333333337</v>
      </c>
      <c r="C391" s="32">
        <f t="shared" si="14"/>
        <v>43659.895833333336</v>
      </c>
      <c r="D391" s="38">
        <f t="shared" si="15"/>
        <v>525465</v>
      </c>
      <c r="E391" s="38">
        <f t="shared" si="15"/>
        <v>6300495</v>
      </c>
      <c r="F391" s="38">
        <f t="shared" si="15"/>
        <v>2536</v>
      </c>
      <c r="G391" s="40">
        <v>0</v>
      </c>
      <c r="H391" s="40">
        <v>0</v>
      </c>
      <c r="I391" s="45" t="s">
        <v>19</v>
      </c>
      <c r="J391" s="39">
        <v>329.50053736459347</v>
      </c>
      <c r="K391" s="39">
        <v>333.36053736459348</v>
      </c>
      <c r="L391" s="39">
        <v>3.2189999999999999</v>
      </c>
      <c r="M391" s="48">
        <v>100</v>
      </c>
      <c r="N391" s="39">
        <v>0.88300000000000001</v>
      </c>
      <c r="O391" s="39">
        <v>748.46299999999997</v>
      </c>
      <c r="P391" s="39">
        <v>0.2</v>
      </c>
    </row>
    <row r="392" spans="1:16" x14ac:dyDescent="0.3">
      <c r="A392" s="27">
        <v>43659</v>
      </c>
      <c r="B392" s="28">
        <v>0.91666666666666663</v>
      </c>
      <c r="C392" s="32">
        <f t="shared" si="14"/>
        <v>43659.916666666664</v>
      </c>
      <c r="D392" s="38">
        <f t="shared" si="15"/>
        <v>525465</v>
      </c>
      <c r="E392" s="38">
        <f t="shared" si="15"/>
        <v>6300495</v>
      </c>
      <c r="F392" s="38">
        <f t="shared" si="15"/>
        <v>2536</v>
      </c>
      <c r="G392" s="40">
        <v>0</v>
      </c>
      <c r="H392" s="40">
        <v>0</v>
      </c>
      <c r="I392" s="45" t="s">
        <v>19</v>
      </c>
      <c r="J392" s="39">
        <v>328.49581645304323</v>
      </c>
      <c r="K392" s="39">
        <v>332.93181645304321</v>
      </c>
      <c r="L392" s="39">
        <v>3.093</v>
      </c>
      <c r="M392" s="48">
        <v>100</v>
      </c>
      <c r="N392" s="39">
        <v>0.95399999999999996</v>
      </c>
      <c r="O392" s="39">
        <v>748.34500000000003</v>
      </c>
      <c r="P392" s="39">
        <v>0</v>
      </c>
    </row>
    <row r="393" spans="1:16" x14ac:dyDescent="0.3">
      <c r="A393" s="27">
        <v>43659</v>
      </c>
      <c r="B393" s="28">
        <v>0.9375</v>
      </c>
      <c r="C393" s="32">
        <f t="shared" si="14"/>
        <v>43659.9375</v>
      </c>
      <c r="D393" s="38">
        <f t="shared" si="15"/>
        <v>525465</v>
      </c>
      <c r="E393" s="38">
        <f t="shared" si="15"/>
        <v>6300495</v>
      </c>
      <c r="F393" s="38">
        <f t="shared" si="15"/>
        <v>2536</v>
      </c>
      <c r="G393" s="40">
        <v>0</v>
      </c>
      <c r="H393" s="40">
        <v>0</v>
      </c>
      <c r="I393" s="45" t="s">
        <v>19</v>
      </c>
      <c r="J393" s="39">
        <v>330.44251418971885</v>
      </c>
      <c r="K393" s="39">
        <v>332.72351418971886</v>
      </c>
      <c r="L393" s="39">
        <v>3.2189999999999999</v>
      </c>
      <c r="M393" s="48">
        <v>100</v>
      </c>
      <c r="N393" s="39">
        <v>0.66900000000000004</v>
      </c>
      <c r="O393" s="39">
        <v>748.20500000000004</v>
      </c>
      <c r="P393" s="39">
        <v>0.4</v>
      </c>
    </row>
    <row r="394" spans="1:16" x14ac:dyDescent="0.3">
      <c r="A394" s="27">
        <v>43659</v>
      </c>
      <c r="B394" s="28">
        <v>0.95833333333333337</v>
      </c>
      <c r="C394" s="32">
        <f t="shared" si="14"/>
        <v>43659.958333333336</v>
      </c>
      <c r="D394" s="38">
        <f t="shared" si="15"/>
        <v>525465</v>
      </c>
      <c r="E394" s="38">
        <f t="shared" si="15"/>
        <v>6300495</v>
      </c>
      <c r="F394" s="38">
        <f t="shared" si="15"/>
        <v>2536</v>
      </c>
      <c r="G394" s="40">
        <v>0</v>
      </c>
      <c r="H394" s="40">
        <v>0</v>
      </c>
      <c r="I394" s="45" t="s">
        <v>19</v>
      </c>
      <c r="J394" s="39">
        <v>330.40197573747326</v>
      </c>
      <c r="K394" s="39">
        <v>332.32697573747328</v>
      </c>
      <c r="L394" s="39">
        <v>3.2189999999999999</v>
      </c>
      <c r="M394" s="48">
        <v>100</v>
      </c>
      <c r="N394" s="39">
        <v>0.52200000000000002</v>
      </c>
      <c r="O394" s="39">
        <v>748.10199999999998</v>
      </c>
      <c r="P394" s="39">
        <v>0</v>
      </c>
    </row>
    <row r="395" spans="1:16" x14ac:dyDescent="0.3">
      <c r="A395" s="27">
        <v>43659</v>
      </c>
      <c r="B395" s="28">
        <v>0.97916666666666663</v>
      </c>
      <c r="C395" s="32">
        <f t="shared" si="14"/>
        <v>43659.979166666664</v>
      </c>
      <c r="D395" s="38">
        <f t="shared" si="15"/>
        <v>525465</v>
      </c>
      <c r="E395" s="38">
        <f t="shared" si="15"/>
        <v>6300495</v>
      </c>
      <c r="F395" s="38">
        <f t="shared" si="15"/>
        <v>2536</v>
      </c>
      <c r="G395" s="40">
        <v>0</v>
      </c>
      <c r="H395" s="40">
        <v>0</v>
      </c>
      <c r="I395" s="45" t="s">
        <v>19</v>
      </c>
      <c r="J395" s="39">
        <v>330.17111479133422</v>
      </c>
      <c r="K395" s="39">
        <v>332.15111479133418</v>
      </c>
      <c r="L395" s="39">
        <v>3.1560000000000001</v>
      </c>
      <c r="M395" s="48">
        <v>100</v>
      </c>
      <c r="N395" s="39">
        <v>0.42599999999999999</v>
      </c>
      <c r="O395" s="39">
        <v>748.01</v>
      </c>
      <c r="P395" s="39">
        <v>0</v>
      </c>
    </row>
    <row r="396" spans="1:16" x14ac:dyDescent="0.3">
      <c r="A396" s="27">
        <v>43660</v>
      </c>
      <c r="B396" s="28">
        <v>0</v>
      </c>
      <c r="C396" s="32">
        <f t="shared" si="14"/>
        <v>43660</v>
      </c>
      <c r="D396" s="38">
        <f t="shared" si="15"/>
        <v>525465</v>
      </c>
      <c r="E396" s="38">
        <f t="shared" si="15"/>
        <v>6300495</v>
      </c>
      <c r="F396" s="38">
        <f t="shared" si="15"/>
        <v>2536</v>
      </c>
      <c r="G396" s="40">
        <v>0</v>
      </c>
      <c r="H396" s="40">
        <v>0</v>
      </c>
      <c r="I396" s="45" t="s">
        <v>19</v>
      </c>
      <c r="J396" s="39">
        <v>329.59695888835978</v>
      </c>
      <c r="K396" s="39">
        <v>331.61595888835978</v>
      </c>
      <c r="L396" s="39">
        <v>3.03</v>
      </c>
      <c r="M396" s="48">
        <v>100</v>
      </c>
      <c r="N396" s="39">
        <v>0.871</v>
      </c>
      <c r="O396" s="39">
        <v>747.91499999999996</v>
      </c>
      <c r="P396" s="39">
        <v>0.4</v>
      </c>
    </row>
    <row r="397" spans="1:16" x14ac:dyDescent="0.3">
      <c r="A397" s="27">
        <v>43660</v>
      </c>
      <c r="B397" s="28">
        <v>2.0833333333333332E-2</v>
      </c>
      <c r="C397" s="32">
        <f t="shared" si="14"/>
        <v>43660.020833333336</v>
      </c>
      <c r="D397" s="38">
        <f t="shared" si="15"/>
        <v>525465</v>
      </c>
      <c r="E397" s="38">
        <f t="shared" si="15"/>
        <v>6300495</v>
      </c>
      <c r="F397" s="38">
        <f t="shared" si="15"/>
        <v>2536</v>
      </c>
      <c r="G397" s="40">
        <v>0</v>
      </c>
      <c r="H397" s="40">
        <v>0</v>
      </c>
      <c r="I397" s="45" t="s">
        <v>19</v>
      </c>
      <c r="J397" s="39">
        <v>328.4260212406283</v>
      </c>
      <c r="K397" s="39">
        <v>330.9550212406283</v>
      </c>
      <c r="L397" s="39">
        <v>2.59</v>
      </c>
      <c r="M397" s="48">
        <v>100</v>
      </c>
      <c r="N397" s="39">
        <v>1.004</v>
      </c>
      <c r="O397" s="39">
        <v>747.96199999999999</v>
      </c>
      <c r="P397" s="39">
        <v>0</v>
      </c>
    </row>
    <row r="398" spans="1:16" x14ac:dyDescent="0.3">
      <c r="A398" s="27">
        <v>43660</v>
      </c>
      <c r="B398" s="28">
        <v>4.1666666666666664E-2</v>
      </c>
      <c r="C398" s="32">
        <f t="shared" si="14"/>
        <v>43660.041666666664</v>
      </c>
      <c r="D398" s="38">
        <f t="shared" si="15"/>
        <v>525465</v>
      </c>
      <c r="E398" s="38">
        <f t="shared" si="15"/>
        <v>6300495</v>
      </c>
      <c r="F398" s="38">
        <f t="shared" si="15"/>
        <v>2536</v>
      </c>
      <c r="G398" s="40">
        <v>0</v>
      </c>
      <c r="H398" s="40">
        <v>0</v>
      </c>
      <c r="I398" s="45" t="s">
        <v>19</v>
      </c>
      <c r="J398" s="39">
        <v>327.02275371149972</v>
      </c>
      <c r="K398" s="39">
        <v>329.80175371149971</v>
      </c>
      <c r="L398" s="39">
        <v>2.464</v>
      </c>
      <c r="M398" s="48">
        <v>100</v>
      </c>
      <c r="N398" s="39">
        <v>1.2749999999999999</v>
      </c>
      <c r="O398" s="39">
        <v>747.74199999999996</v>
      </c>
      <c r="P398" s="39">
        <v>0.2</v>
      </c>
    </row>
    <row r="399" spans="1:16" x14ac:dyDescent="0.3">
      <c r="A399" s="27">
        <v>43660</v>
      </c>
      <c r="B399" s="28">
        <v>6.25E-2</v>
      </c>
      <c r="C399" s="32">
        <f t="shared" si="14"/>
        <v>43660.0625</v>
      </c>
      <c r="D399" s="38">
        <f t="shared" si="15"/>
        <v>525465</v>
      </c>
      <c r="E399" s="38">
        <f t="shared" si="15"/>
        <v>6300495</v>
      </c>
      <c r="F399" s="38">
        <f t="shared" si="15"/>
        <v>2536</v>
      </c>
      <c r="G399" s="40">
        <v>0</v>
      </c>
      <c r="H399" s="40">
        <v>0</v>
      </c>
      <c r="I399" s="45" t="s">
        <v>19</v>
      </c>
      <c r="J399" s="39">
        <v>326.56400287987265</v>
      </c>
      <c r="K399" s="39">
        <v>329.08500287987266</v>
      </c>
      <c r="L399" s="39">
        <v>2.3380000000000001</v>
      </c>
      <c r="M399" s="48">
        <v>100</v>
      </c>
      <c r="N399" s="39">
        <v>1.39</v>
      </c>
      <c r="O399" s="39">
        <v>747.53700000000003</v>
      </c>
      <c r="P399" s="39">
        <v>0</v>
      </c>
    </row>
    <row r="400" spans="1:16" x14ac:dyDescent="0.3">
      <c r="A400" s="27">
        <v>43660</v>
      </c>
      <c r="B400" s="28">
        <v>8.3333333333333329E-2</v>
      </c>
      <c r="C400" s="32">
        <f t="shared" si="14"/>
        <v>43660.083333333336</v>
      </c>
      <c r="D400" s="38">
        <f t="shared" si="15"/>
        <v>525465</v>
      </c>
      <c r="E400" s="38">
        <f t="shared" si="15"/>
        <v>6300495</v>
      </c>
      <c r="F400" s="38">
        <f t="shared" si="15"/>
        <v>2536</v>
      </c>
      <c r="G400" s="40">
        <v>0</v>
      </c>
      <c r="H400" s="40">
        <v>0</v>
      </c>
      <c r="I400" s="45" t="s">
        <v>19</v>
      </c>
      <c r="J400" s="39">
        <v>326.14918579387825</v>
      </c>
      <c r="K400" s="39">
        <v>328.25218579387825</v>
      </c>
      <c r="L400" s="39">
        <v>2.3380000000000001</v>
      </c>
      <c r="M400" s="48">
        <v>100</v>
      </c>
      <c r="N400" s="39">
        <v>1.504</v>
      </c>
      <c r="O400" s="39">
        <v>747.46</v>
      </c>
      <c r="P400" s="39">
        <v>0.2</v>
      </c>
    </row>
    <row r="401" spans="1:16" x14ac:dyDescent="0.3">
      <c r="A401" s="27">
        <v>43660</v>
      </c>
      <c r="B401" s="28">
        <v>0.10416666666666667</v>
      </c>
      <c r="C401" s="32">
        <f t="shared" si="14"/>
        <v>43660.104166666664</v>
      </c>
      <c r="D401" s="38">
        <f t="shared" si="15"/>
        <v>525465</v>
      </c>
      <c r="E401" s="38">
        <f t="shared" si="15"/>
        <v>6300495</v>
      </c>
      <c r="F401" s="38">
        <f t="shared" si="15"/>
        <v>2536</v>
      </c>
      <c r="G401" s="40">
        <v>0</v>
      </c>
      <c r="H401" s="40">
        <v>0</v>
      </c>
      <c r="I401" s="45" t="s">
        <v>19</v>
      </c>
      <c r="J401" s="39">
        <v>326.49065996303784</v>
      </c>
      <c r="K401" s="39">
        <v>328.19965996303785</v>
      </c>
      <c r="L401" s="39">
        <v>2.3380000000000001</v>
      </c>
      <c r="M401" s="48">
        <v>100</v>
      </c>
      <c r="N401" s="39">
        <v>1.133</v>
      </c>
      <c r="O401" s="39">
        <v>747.20799999999997</v>
      </c>
      <c r="P401" s="39">
        <v>0</v>
      </c>
    </row>
    <row r="402" spans="1:16" x14ac:dyDescent="0.3">
      <c r="A402" s="27">
        <v>43660</v>
      </c>
      <c r="B402" s="28">
        <v>0.125</v>
      </c>
      <c r="C402" s="32">
        <f t="shared" si="14"/>
        <v>43660.125</v>
      </c>
      <c r="D402" s="38">
        <f t="shared" si="15"/>
        <v>525465</v>
      </c>
      <c r="E402" s="38">
        <f t="shared" si="15"/>
        <v>6300495</v>
      </c>
      <c r="F402" s="38">
        <f t="shared" si="15"/>
        <v>2536</v>
      </c>
      <c r="G402" s="40">
        <v>0</v>
      </c>
      <c r="H402" s="40">
        <v>0</v>
      </c>
      <c r="I402" s="45" t="s">
        <v>19</v>
      </c>
      <c r="J402" s="39">
        <v>326.43462528577629</v>
      </c>
      <c r="K402" s="39">
        <v>327.99962528577629</v>
      </c>
      <c r="L402" s="39">
        <v>2.3380000000000001</v>
      </c>
      <c r="M402" s="48">
        <v>100</v>
      </c>
      <c r="N402" s="39">
        <v>1.1240000000000001</v>
      </c>
      <c r="O402" s="39">
        <v>747.02499999999998</v>
      </c>
      <c r="P402" s="39">
        <v>0</v>
      </c>
    </row>
    <row r="403" spans="1:16" x14ac:dyDescent="0.3">
      <c r="A403" s="27">
        <v>43660</v>
      </c>
      <c r="B403" s="28">
        <v>0.14583333333333334</v>
      </c>
      <c r="C403" s="32">
        <f t="shared" si="14"/>
        <v>43660.145833333336</v>
      </c>
      <c r="D403" s="38">
        <f t="shared" si="15"/>
        <v>525465</v>
      </c>
      <c r="E403" s="38">
        <f t="shared" si="15"/>
        <v>6300495</v>
      </c>
      <c r="F403" s="38">
        <f t="shared" si="15"/>
        <v>2536</v>
      </c>
      <c r="G403" s="39">
        <v>0.7</v>
      </c>
      <c r="H403" s="39">
        <v>0.2</v>
      </c>
      <c r="I403" s="44">
        <v>0.28571428571428575</v>
      </c>
      <c r="J403" s="39">
        <v>326.1308067782748</v>
      </c>
      <c r="K403" s="39">
        <v>327.73280677827483</v>
      </c>
      <c r="L403" s="39">
        <v>2.2749999999999999</v>
      </c>
      <c r="M403" s="48">
        <v>100</v>
      </c>
      <c r="N403" s="39">
        <v>1.0049999999999999</v>
      </c>
      <c r="O403" s="39">
        <v>746.928</v>
      </c>
      <c r="P403" s="39">
        <v>0</v>
      </c>
    </row>
    <row r="404" spans="1:16" x14ac:dyDescent="0.3">
      <c r="A404" s="27">
        <v>43660</v>
      </c>
      <c r="B404" s="28">
        <v>0.16666666666666666</v>
      </c>
      <c r="C404" s="32">
        <f t="shared" si="14"/>
        <v>43660.166666666664</v>
      </c>
      <c r="D404" s="38">
        <f t="shared" si="15"/>
        <v>525465</v>
      </c>
      <c r="E404" s="38">
        <f t="shared" si="15"/>
        <v>6300495</v>
      </c>
      <c r="F404" s="38">
        <f t="shared" si="15"/>
        <v>2536</v>
      </c>
      <c r="G404" s="39">
        <v>1.8</v>
      </c>
      <c r="H404" s="39">
        <v>0.3</v>
      </c>
      <c r="I404" s="44">
        <v>0.16666666666666666</v>
      </c>
      <c r="J404" s="39">
        <v>326.24611866303246</v>
      </c>
      <c r="K404" s="39">
        <v>327.55211866303245</v>
      </c>
      <c r="L404" s="39">
        <v>2.3380000000000001</v>
      </c>
      <c r="M404" s="48">
        <v>100</v>
      </c>
      <c r="N404" s="39">
        <v>1.234</v>
      </c>
      <c r="O404" s="39">
        <v>746.95500000000004</v>
      </c>
      <c r="P404" s="39">
        <v>0</v>
      </c>
    </row>
    <row r="405" spans="1:16" x14ac:dyDescent="0.3">
      <c r="A405" s="27">
        <v>43660</v>
      </c>
      <c r="B405" s="28">
        <v>0.1875</v>
      </c>
      <c r="C405" s="32">
        <f t="shared" si="14"/>
        <v>43660.1875</v>
      </c>
      <c r="D405" s="38">
        <f t="shared" si="15"/>
        <v>525465</v>
      </c>
      <c r="E405" s="38">
        <f t="shared" si="15"/>
        <v>6300495</v>
      </c>
      <c r="F405" s="38">
        <f t="shared" si="15"/>
        <v>2536</v>
      </c>
      <c r="G405" s="39">
        <v>8.8000000000000007</v>
      </c>
      <c r="H405" s="39">
        <v>0.7</v>
      </c>
      <c r="I405" s="44">
        <v>7.954545454545453E-2</v>
      </c>
      <c r="J405" s="39">
        <v>325.80454982362141</v>
      </c>
      <c r="K405" s="39">
        <v>327.45854982362141</v>
      </c>
      <c r="L405" s="39">
        <v>2.149</v>
      </c>
      <c r="M405" s="48">
        <v>100</v>
      </c>
      <c r="N405" s="39">
        <v>1.016</v>
      </c>
      <c r="O405" s="39">
        <v>746.95799999999997</v>
      </c>
      <c r="P405" s="39">
        <v>0</v>
      </c>
    </row>
    <row r="406" spans="1:16" x14ac:dyDescent="0.3">
      <c r="A406" s="27">
        <v>43660</v>
      </c>
      <c r="B406" s="28">
        <v>0.20833333333333334</v>
      </c>
      <c r="C406" s="32">
        <f t="shared" si="14"/>
        <v>43660.208333333336</v>
      </c>
      <c r="D406" s="38">
        <f t="shared" si="15"/>
        <v>525465</v>
      </c>
      <c r="E406" s="38">
        <f t="shared" si="15"/>
        <v>6300495</v>
      </c>
      <c r="F406" s="38">
        <f t="shared" si="15"/>
        <v>2536</v>
      </c>
      <c r="G406" s="39">
        <v>13.2</v>
      </c>
      <c r="H406" s="39">
        <v>1</v>
      </c>
      <c r="I406" s="44">
        <v>7.575757575757576E-2</v>
      </c>
      <c r="J406" s="39">
        <v>325.48517031298934</v>
      </c>
      <c r="K406" s="39">
        <v>327.34417031298932</v>
      </c>
      <c r="L406" s="39">
        <v>2.149</v>
      </c>
      <c r="M406" s="48">
        <v>100</v>
      </c>
      <c r="N406" s="39">
        <v>0.65400000000000003</v>
      </c>
      <c r="O406" s="39">
        <v>746.625</v>
      </c>
      <c r="P406" s="39">
        <v>0.2</v>
      </c>
    </row>
    <row r="407" spans="1:16" x14ac:dyDescent="0.3">
      <c r="A407" s="27">
        <v>43660</v>
      </c>
      <c r="B407" s="28">
        <v>0.22916666666666666</v>
      </c>
      <c r="C407" s="32">
        <f t="shared" si="14"/>
        <v>43660.229166666664</v>
      </c>
      <c r="D407" s="38">
        <f t="shared" si="15"/>
        <v>525465</v>
      </c>
      <c r="E407" s="38">
        <f t="shared" si="15"/>
        <v>6300495</v>
      </c>
      <c r="F407" s="38">
        <f t="shared" si="15"/>
        <v>2536</v>
      </c>
      <c r="G407" s="39">
        <v>15.8</v>
      </c>
      <c r="H407" s="39">
        <v>1.2</v>
      </c>
      <c r="I407" s="44">
        <v>7.5949367088607583E-2</v>
      </c>
      <c r="J407" s="39">
        <v>325.83598202309759</v>
      </c>
      <c r="K407" s="39">
        <v>327.54798202309757</v>
      </c>
      <c r="L407" s="39">
        <v>2.149</v>
      </c>
      <c r="M407" s="48">
        <v>100</v>
      </c>
      <c r="N407" s="39">
        <v>1.54</v>
      </c>
      <c r="O407" s="39">
        <v>746.65</v>
      </c>
      <c r="P407" s="39">
        <v>0</v>
      </c>
    </row>
    <row r="408" spans="1:16" x14ac:dyDescent="0.3">
      <c r="A408" s="27">
        <v>43660</v>
      </c>
      <c r="B408" s="28">
        <v>0.25</v>
      </c>
      <c r="C408" s="32">
        <f t="shared" si="14"/>
        <v>43660.25</v>
      </c>
      <c r="D408" s="38">
        <f t="shared" si="15"/>
        <v>525465</v>
      </c>
      <c r="E408" s="38">
        <f t="shared" si="15"/>
        <v>6300495</v>
      </c>
      <c r="F408" s="38">
        <f t="shared" si="15"/>
        <v>2536</v>
      </c>
      <c r="G408" s="39">
        <v>25.4</v>
      </c>
      <c r="H408" s="39">
        <v>1.8</v>
      </c>
      <c r="I408" s="44">
        <v>7.0866141732283464E-2</v>
      </c>
      <c r="J408" s="39">
        <v>326.30993709750135</v>
      </c>
      <c r="K408" s="39">
        <v>327.86193709750137</v>
      </c>
      <c r="L408" s="39">
        <v>1.96</v>
      </c>
      <c r="M408" s="48">
        <v>100</v>
      </c>
      <c r="N408" s="39">
        <v>0.92500000000000004</v>
      </c>
      <c r="O408" s="39">
        <v>746.54700000000003</v>
      </c>
      <c r="P408" s="39">
        <v>0</v>
      </c>
    </row>
    <row r="409" spans="1:16" x14ac:dyDescent="0.3">
      <c r="A409" s="27">
        <v>43660</v>
      </c>
      <c r="B409" s="28">
        <v>0.27083333333333331</v>
      </c>
      <c r="C409" s="32">
        <f t="shared" si="14"/>
        <v>43660.270833333336</v>
      </c>
      <c r="D409" s="38">
        <f t="shared" si="15"/>
        <v>525465</v>
      </c>
      <c r="E409" s="38">
        <f t="shared" si="15"/>
        <v>6300495</v>
      </c>
      <c r="F409" s="38">
        <f t="shared" si="15"/>
        <v>2536</v>
      </c>
      <c r="G409" s="39">
        <v>70.8</v>
      </c>
      <c r="H409" s="39">
        <v>4.9000000000000004</v>
      </c>
      <c r="I409" s="44">
        <v>6.9209039548022613E-2</v>
      </c>
      <c r="J409" s="39">
        <v>327.80170818194341</v>
      </c>
      <c r="K409" s="39">
        <v>329.14670818194338</v>
      </c>
      <c r="L409" s="39">
        <v>2.0230000000000001</v>
      </c>
      <c r="M409" s="48">
        <v>100</v>
      </c>
      <c r="N409" s="39">
        <v>0.85</v>
      </c>
      <c r="O409" s="39">
        <v>746.58299999999997</v>
      </c>
      <c r="P409" s="39">
        <v>0</v>
      </c>
    </row>
    <row r="410" spans="1:16" x14ac:dyDescent="0.3">
      <c r="A410" s="27">
        <v>43660</v>
      </c>
      <c r="B410" s="28">
        <v>0.29166666666666669</v>
      </c>
      <c r="C410" s="32">
        <f t="shared" si="14"/>
        <v>43660.291666666664</v>
      </c>
      <c r="D410" s="38">
        <f t="shared" si="15"/>
        <v>525465</v>
      </c>
      <c r="E410" s="38">
        <f t="shared" si="15"/>
        <v>6300495</v>
      </c>
      <c r="F410" s="38">
        <f t="shared" si="15"/>
        <v>2536</v>
      </c>
      <c r="G410" s="39">
        <v>94.3</v>
      </c>
      <c r="H410" s="39">
        <v>5.8</v>
      </c>
      <c r="I410" s="44">
        <v>6.1505832449628844E-2</v>
      </c>
      <c r="J410" s="39">
        <v>328.42257307271956</v>
      </c>
      <c r="K410" s="39">
        <v>330.8965730727196</v>
      </c>
      <c r="L410" s="39">
        <v>1.96</v>
      </c>
      <c r="M410" s="48">
        <v>100</v>
      </c>
      <c r="N410" s="39">
        <v>1.1100000000000001</v>
      </c>
      <c r="O410" s="39">
        <v>746.69500000000005</v>
      </c>
      <c r="P410" s="39">
        <v>0</v>
      </c>
    </row>
    <row r="411" spans="1:16" x14ac:dyDescent="0.3">
      <c r="A411" s="27">
        <v>43660</v>
      </c>
      <c r="B411" s="28">
        <v>0.3125</v>
      </c>
      <c r="C411" s="32">
        <f t="shared" si="14"/>
        <v>43660.3125</v>
      </c>
      <c r="D411" s="38">
        <f t="shared" si="15"/>
        <v>525465</v>
      </c>
      <c r="E411" s="38">
        <f t="shared" si="15"/>
        <v>6300495</v>
      </c>
      <c r="F411" s="38">
        <f t="shared" si="15"/>
        <v>2536</v>
      </c>
      <c r="G411" s="39">
        <v>144.4</v>
      </c>
      <c r="H411" s="39">
        <v>9.1999999999999993</v>
      </c>
      <c r="I411" s="44">
        <v>6.3711911357340709E-2</v>
      </c>
      <c r="J411" s="39">
        <v>331.64351878504863</v>
      </c>
      <c r="K411" s="39">
        <v>335.23951878504863</v>
      </c>
      <c r="L411" s="39">
        <v>2.149</v>
      </c>
      <c r="M411" s="48">
        <v>100</v>
      </c>
      <c r="N411" s="39">
        <v>1.161</v>
      </c>
      <c r="O411" s="39">
        <v>746.572</v>
      </c>
      <c r="P411" s="39">
        <v>0</v>
      </c>
    </row>
    <row r="412" spans="1:16" x14ac:dyDescent="0.3">
      <c r="A412" s="27">
        <v>43660</v>
      </c>
      <c r="B412" s="28">
        <v>0.33333333333333331</v>
      </c>
      <c r="C412" s="32">
        <f t="shared" si="14"/>
        <v>43660.333333333336</v>
      </c>
      <c r="D412" s="38">
        <f t="shared" si="15"/>
        <v>525465</v>
      </c>
      <c r="E412" s="38">
        <f t="shared" si="15"/>
        <v>6300495</v>
      </c>
      <c r="F412" s="38">
        <f t="shared" si="15"/>
        <v>2536</v>
      </c>
      <c r="G412" s="39">
        <v>163.4</v>
      </c>
      <c r="H412" s="39">
        <v>10.6</v>
      </c>
      <c r="I412" s="44">
        <v>6.4871481028151767E-2</v>
      </c>
      <c r="J412" s="39">
        <v>332.66626872570509</v>
      </c>
      <c r="K412" s="39">
        <v>336.2212687257051</v>
      </c>
      <c r="L412" s="39">
        <v>2.2120000000000002</v>
      </c>
      <c r="M412" s="48">
        <v>100</v>
      </c>
      <c r="N412" s="39">
        <v>0.73</v>
      </c>
      <c r="O412" s="39">
        <v>746.40200000000004</v>
      </c>
      <c r="P412" s="39">
        <v>0</v>
      </c>
    </row>
    <row r="413" spans="1:16" x14ac:dyDescent="0.3">
      <c r="A413" s="27">
        <v>43660</v>
      </c>
      <c r="B413" s="28">
        <v>0.35416666666666669</v>
      </c>
      <c r="C413" s="32">
        <f t="shared" si="14"/>
        <v>43660.354166666664</v>
      </c>
      <c r="D413" s="38">
        <f t="shared" si="15"/>
        <v>525465</v>
      </c>
      <c r="E413" s="38">
        <f t="shared" si="15"/>
        <v>6300495</v>
      </c>
      <c r="F413" s="38">
        <f t="shared" si="15"/>
        <v>2536</v>
      </c>
      <c r="G413" s="39">
        <v>187.2</v>
      </c>
      <c r="H413" s="39">
        <v>14.2</v>
      </c>
      <c r="I413" s="44">
        <v>7.5854700854700849E-2</v>
      </c>
      <c r="J413" s="39">
        <v>334.71745137604609</v>
      </c>
      <c r="K413" s="39">
        <v>337.77145137604612</v>
      </c>
      <c r="L413" s="39">
        <v>2.5270000000000001</v>
      </c>
      <c r="M413" s="48">
        <v>100</v>
      </c>
      <c r="N413" s="39">
        <v>0.92900000000000005</v>
      </c>
      <c r="O413" s="39">
        <v>746.36</v>
      </c>
      <c r="P413" s="39">
        <v>0</v>
      </c>
    </row>
    <row r="414" spans="1:16" x14ac:dyDescent="0.3">
      <c r="A414" s="27">
        <v>43660</v>
      </c>
      <c r="B414" s="28">
        <v>0.375</v>
      </c>
      <c r="C414" s="32">
        <f t="shared" si="14"/>
        <v>43660.375</v>
      </c>
      <c r="D414" s="38">
        <f t="shared" si="15"/>
        <v>525465</v>
      </c>
      <c r="E414" s="38">
        <f t="shared" si="15"/>
        <v>6300495</v>
      </c>
      <c r="F414" s="38">
        <f t="shared" si="15"/>
        <v>2536</v>
      </c>
      <c r="G414" s="39">
        <v>206.8</v>
      </c>
      <c r="H414" s="39">
        <v>15.6</v>
      </c>
      <c r="I414" s="44">
        <v>7.5435203094777553E-2</v>
      </c>
      <c r="J414" s="39">
        <v>335.45649216817333</v>
      </c>
      <c r="K414" s="39">
        <v>340.17449216817329</v>
      </c>
      <c r="L414" s="39">
        <v>2.4009999999999998</v>
      </c>
      <c r="M414" s="48">
        <v>100</v>
      </c>
      <c r="N414" s="39">
        <v>1.202</v>
      </c>
      <c r="O414" s="39">
        <v>746.40800000000002</v>
      </c>
      <c r="P414" s="39">
        <v>0</v>
      </c>
    </row>
    <row r="415" spans="1:16" x14ac:dyDescent="0.3">
      <c r="A415" s="27">
        <v>43660</v>
      </c>
      <c r="B415" s="28">
        <v>0.39583333333333331</v>
      </c>
      <c r="C415" s="32">
        <f t="shared" si="14"/>
        <v>43660.395833333336</v>
      </c>
      <c r="D415" s="38">
        <f t="shared" si="15"/>
        <v>525465</v>
      </c>
      <c r="E415" s="38">
        <f t="shared" si="15"/>
        <v>6300495</v>
      </c>
      <c r="F415" s="38">
        <f t="shared" si="15"/>
        <v>2536</v>
      </c>
      <c r="G415" s="39">
        <v>115.5</v>
      </c>
      <c r="H415" s="39">
        <v>8.3000000000000007</v>
      </c>
      <c r="I415" s="44">
        <v>7.1861471861471862E-2</v>
      </c>
      <c r="J415" s="39">
        <v>331.33667968979108</v>
      </c>
      <c r="K415" s="39">
        <v>338.87267968979108</v>
      </c>
      <c r="L415" s="39">
        <v>2.5270000000000001</v>
      </c>
      <c r="M415" s="48">
        <v>100</v>
      </c>
      <c r="N415" s="39">
        <v>1.417</v>
      </c>
      <c r="O415" s="39">
        <v>746.70500000000004</v>
      </c>
      <c r="P415" s="39">
        <v>0</v>
      </c>
    </row>
    <row r="416" spans="1:16" x14ac:dyDescent="0.3">
      <c r="A416" s="27">
        <v>43660</v>
      </c>
      <c r="B416" s="28">
        <v>0.41666666666666669</v>
      </c>
      <c r="C416" s="32">
        <f t="shared" si="14"/>
        <v>43660.416666666664</v>
      </c>
      <c r="D416" s="38">
        <f t="shared" si="15"/>
        <v>525465</v>
      </c>
      <c r="E416" s="38">
        <f t="shared" si="15"/>
        <v>6300495</v>
      </c>
      <c r="F416" s="38">
        <f t="shared" si="15"/>
        <v>2536</v>
      </c>
      <c r="G416" s="39">
        <v>193.8</v>
      </c>
      <c r="H416" s="39">
        <v>12.4</v>
      </c>
      <c r="I416" s="44">
        <v>6.3983488132094937E-2</v>
      </c>
      <c r="J416" s="39">
        <v>333.94064114202496</v>
      </c>
      <c r="K416" s="39">
        <v>340.46964114202495</v>
      </c>
      <c r="L416" s="39">
        <v>2.464</v>
      </c>
      <c r="M416" s="48">
        <v>100</v>
      </c>
      <c r="N416" s="39">
        <v>1.496</v>
      </c>
      <c r="O416" s="39">
        <v>746.46299999999997</v>
      </c>
      <c r="P416" s="39">
        <v>0</v>
      </c>
    </row>
    <row r="417" spans="1:16" x14ac:dyDescent="0.3">
      <c r="A417" s="27">
        <v>43660</v>
      </c>
      <c r="B417" s="28">
        <v>0.4375</v>
      </c>
      <c r="C417" s="32">
        <f t="shared" si="14"/>
        <v>43660.4375</v>
      </c>
      <c r="D417" s="38">
        <f t="shared" si="15"/>
        <v>525465</v>
      </c>
      <c r="E417" s="38">
        <f t="shared" si="15"/>
        <v>6300495</v>
      </c>
      <c r="F417" s="38">
        <f t="shared" si="15"/>
        <v>2536</v>
      </c>
      <c r="G417" s="39">
        <v>296.2</v>
      </c>
      <c r="H417" s="39">
        <v>19.2</v>
      </c>
      <c r="I417" s="44">
        <v>6.4821066846725187E-2</v>
      </c>
      <c r="J417" s="39">
        <v>337.95105891772977</v>
      </c>
      <c r="K417" s="39">
        <v>345.92605891772979</v>
      </c>
      <c r="L417" s="39">
        <v>2.778</v>
      </c>
      <c r="M417" s="48">
        <v>100</v>
      </c>
      <c r="N417" s="39">
        <v>1.1879999999999999</v>
      </c>
      <c r="O417" s="39">
        <v>746.68499999999995</v>
      </c>
      <c r="P417" s="39">
        <v>0</v>
      </c>
    </row>
    <row r="418" spans="1:16" x14ac:dyDescent="0.3">
      <c r="A418" s="27">
        <v>43660</v>
      </c>
      <c r="B418" s="28">
        <v>0.45833333333333331</v>
      </c>
      <c r="C418" s="32">
        <f t="shared" si="14"/>
        <v>43660.458333333336</v>
      </c>
      <c r="D418" s="38">
        <f t="shared" si="15"/>
        <v>525465</v>
      </c>
      <c r="E418" s="38">
        <f t="shared" si="15"/>
        <v>6300495</v>
      </c>
      <c r="F418" s="38">
        <f t="shared" si="15"/>
        <v>2536</v>
      </c>
      <c r="G418" s="39">
        <v>243.3</v>
      </c>
      <c r="H418" s="39">
        <v>23.5</v>
      </c>
      <c r="I418" s="44">
        <v>9.658857377722975E-2</v>
      </c>
      <c r="J418" s="39">
        <v>340.12630003071348</v>
      </c>
      <c r="K418" s="39">
        <v>351.06830003071349</v>
      </c>
      <c r="L418" s="39">
        <v>3.2189999999999999</v>
      </c>
      <c r="M418" s="48">
        <v>100</v>
      </c>
      <c r="N418" s="39">
        <v>1.1619999999999999</v>
      </c>
      <c r="O418" s="39">
        <v>746.745</v>
      </c>
      <c r="P418" s="39">
        <v>0</v>
      </c>
    </row>
    <row r="419" spans="1:16" x14ac:dyDescent="0.3">
      <c r="A419" s="27">
        <v>43660</v>
      </c>
      <c r="B419" s="28">
        <v>0.47916666666666669</v>
      </c>
      <c r="C419" s="32">
        <f t="shared" si="14"/>
        <v>43660.479166666664</v>
      </c>
      <c r="D419" s="38">
        <f t="shared" si="15"/>
        <v>525465</v>
      </c>
      <c r="E419" s="38">
        <f t="shared" si="15"/>
        <v>6300495</v>
      </c>
      <c r="F419" s="38">
        <f t="shared" si="15"/>
        <v>2536</v>
      </c>
      <c r="G419" s="39">
        <v>230.9</v>
      </c>
      <c r="H419" s="39">
        <v>22.7</v>
      </c>
      <c r="I419" s="44">
        <v>9.831095712429623E-2</v>
      </c>
      <c r="J419" s="39">
        <v>349.33331705146412</v>
      </c>
      <c r="K419" s="39">
        <v>357.42831705146409</v>
      </c>
      <c r="L419" s="39">
        <v>3.5329999999999999</v>
      </c>
      <c r="M419" s="48">
        <v>100</v>
      </c>
      <c r="N419" s="39">
        <v>0.59499999999999997</v>
      </c>
      <c r="O419" s="39">
        <v>746.68200000000002</v>
      </c>
      <c r="P419" s="39">
        <v>0</v>
      </c>
    </row>
    <row r="420" spans="1:16" x14ac:dyDescent="0.3">
      <c r="A420" s="27">
        <v>43660</v>
      </c>
      <c r="B420" s="28">
        <v>0.5</v>
      </c>
      <c r="C420" s="32">
        <f t="shared" si="14"/>
        <v>43660.5</v>
      </c>
      <c r="D420" s="38">
        <f t="shared" si="15"/>
        <v>525465</v>
      </c>
      <c r="E420" s="38">
        <f t="shared" si="15"/>
        <v>6300495</v>
      </c>
      <c r="F420" s="38">
        <f t="shared" si="15"/>
        <v>2536</v>
      </c>
      <c r="G420" s="39">
        <v>229.4</v>
      </c>
      <c r="H420" s="39">
        <v>23</v>
      </c>
      <c r="I420" s="44">
        <v>0.1002615518744551</v>
      </c>
      <c r="J420" s="39">
        <v>345.96554857278699</v>
      </c>
      <c r="K420" s="39">
        <v>358.188548572787</v>
      </c>
      <c r="L420" s="39">
        <v>3.4710000000000001</v>
      </c>
      <c r="M420" s="48">
        <v>100</v>
      </c>
      <c r="N420" s="39">
        <v>0.502</v>
      </c>
      <c r="O420" s="39">
        <v>746.77499999999998</v>
      </c>
      <c r="P420" s="39">
        <v>0</v>
      </c>
    </row>
    <row r="421" spans="1:16" x14ac:dyDescent="0.3">
      <c r="A421" s="27">
        <v>43660</v>
      </c>
      <c r="B421" s="28">
        <v>0.52083333333333337</v>
      </c>
      <c r="C421" s="32">
        <f t="shared" si="14"/>
        <v>43660.520833333336</v>
      </c>
      <c r="D421" s="38">
        <f t="shared" si="15"/>
        <v>525465</v>
      </c>
      <c r="E421" s="38">
        <f t="shared" si="15"/>
        <v>6300495</v>
      </c>
      <c r="F421" s="38">
        <f t="shared" si="15"/>
        <v>2536</v>
      </c>
      <c r="G421" s="39">
        <v>271.8</v>
      </c>
      <c r="H421" s="39">
        <v>26.5</v>
      </c>
      <c r="I421" s="44">
        <v>9.7498160412067686E-2</v>
      </c>
      <c r="J421" s="39">
        <v>344.11139356022113</v>
      </c>
      <c r="K421" s="39">
        <v>357.55539356022115</v>
      </c>
      <c r="L421" s="39">
        <v>3.3450000000000002</v>
      </c>
      <c r="M421" s="48">
        <v>100</v>
      </c>
      <c r="N421" s="39">
        <v>0.63</v>
      </c>
      <c r="O421" s="39">
        <v>746.78200000000004</v>
      </c>
      <c r="P421" s="39">
        <v>0</v>
      </c>
    </row>
    <row r="422" spans="1:16" x14ac:dyDescent="0.3">
      <c r="A422" s="27">
        <v>43660</v>
      </c>
      <c r="B422" s="28">
        <v>0.54166666666666663</v>
      </c>
      <c r="C422" s="32">
        <f t="shared" si="14"/>
        <v>43660.541666666664</v>
      </c>
      <c r="D422" s="38">
        <f t="shared" si="15"/>
        <v>525465</v>
      </c>
      <c r="E422" s="38">
        <f t="shared" si="15"/>
        <v>6300495</v>
      </c>
      <c r="F422" s="38">
        <f t="shared" si="15"/>
        <v>2536</v>
      </c>
      <c r="G422" s="39">
        <v>187.8</v>
      </c>
      <c r="H422" s="39">
        <v>16.399999999999999</v>
      </c>
      <c r="I422" s="44">
        <v>8.7326943556975498E-2</v>
      </c>
      <c r="J422" s="39">
        <v>339.7180743872176</v>
      </c>
      <c r="K422" s="39">
        <v>351.9270743872176</v>
      </c>
      <c r="L422" s="39">
        <v>3.4079999999999999</v>
      </c>
      <c r="M422" s="48">
        <v>100</v>
      </c>
      <c r="N422" s="39">
        <v>0.29899999999999999</v>
      </c>
      <c r="O422" s="39">
        <v>746.74300000000005</v>
      </c>
      <c r="P422" s="39">
        <v>0</v>
      </c>
    </row>
    <row r="423" spans="1:16" x14ac:dyDescent="0.3">
      <c r="A423" s="27">
        <v>43660</v>
      </c>
      <c r="B423" s="28">
        <v>0.5625</v>
      </c>
      <c r="C423" s="32">
        <f t="shared" si="14"/>
        <v>43660.5625</v>
      </c>
      <c r="D423" s="38">
        <f t="shared" si="15"/>
        <v>525465</v>
      </c>
      <c r="E423" s="38">
        <f t="shared" si="15"/>
        <v>6300495</v>
      </c>
      <c r="F423" s="38">
        <f t="shared" si="15"/>
        <v>2536</v>
      </c>
      <c r="G423" s="39">
        <v>303.10000000000002</v>
      </c>
      <c r="H423" s="39">
        <v>21.8</v>
      </c>
      <c r="I423" s="44">
        <v>7.1923457604750898E-2</v>
      </c>
      <c r="J423" s="39">
        <v>342.46214737720913</v>
      </c>
      <c r="K423" s="39">
        <v>354.39914737720915</v>
      </c>
      <c r="L423" s="39">
        <v>3.6589999999999998</v>
      </c>
      <c r="M423" s="48">
        <v>100</v>
      </c>
      <c r="N423" s="39">
        <v>0.71499999999999997</v>
      </c>
      <c r="O423" s="39">
        <v>746.73699999999997</v>
      </c>
      <c r="P423" s="39">
        <v>0</v>
      </c>
    </row>
    <row r="424" spans="1:16" x14ac:dyDescent="0.3">
      <c r="A424" s="27">
        <v>43660</v>
      </c>
      <c r="B424" s="28">
        <v>0.58333333333333337</v>
      </c>
      <c r="C424" s="32">
        <f t="shared" ref="C424:C487" si="16">A424+B424</f>
        <v>43660.583333333336</v>
      </c>
      <c r="D424" s="38">
        <f t="shared" si="15"/>
        <v>525465</v>
      </c>
      <c r="E424" s="38">
        <f t="shared" si="15"/>
        <v>6300495</v>
      </c>
      <c r="F424" s="38">
        <f t="shared" si="15"/>
        <v>2536</v>
      </c>
      <c r="G424" s="39">
        <v>356</v>
      </c>
      <c r="H424" s="39">
        <v>24.3</v>
      </c>
      <c r="I424" s="44">
        <v>6.8258426966292141E-2</v>
      </c>
      <c r="J424" s="39">
        <v>341.94286044450587</v>
      </c>
      <c r="K424" s="39">
        <v>353.05086044450587</v>
      </c>
      <c r="L424" s="39">
        <v>3.6589999999999998</v>
      </c>
      <c r="M424" s="48">
        <v>100</v>
      </c>
      <c r="N424" s="39">
        <v>1.4039999999999999</v>
      </c>
      <c r="O424" s="39">
        <v>746.73699999999997</v>
      </c>
      <c r="P424" s="39">
        <v>0</v>
      </c>
    </row>
    <row r="425" spans="1:16" x14ac:dyDescent="0.3">
      <c r="A425" s="27">
        <v>43660</v>
      </c>
      <c r="B425" s="28">
        <v>0.60416666666666663</v>
      </c>
      <c r="C425" s="32">
        <f t="shared" si="16"/>
        <v>43660.604166666664</v>
      </c>
      <c r="D425" s="38">
        <f t="shared" si="15"/>
        <v>525465</v>
      </c>
      <c r="E425" s="38">
        <f t="shared" si="15"/>
        <v>6300495</v>
      </c>
      <c r="F425" s="38">
        <f t="shared" si="15"/>
        <v>2536</v>
      </c>
      <c r="G425" s="39">
        <v>280.2</v>
      </c>
      <c r="H425" s="39">
        <v>25.5</v>
      </c>
      <c r="I425" s="44">
        <v>9.1006423982869386E-2</v>
      </c>
      <c r="J425" s="39">
        <v>346.36534926279421</v>
      </c>
      <c r="K425" s="39">
        <v>358.94334926279419</v>
      </c>
      <c r="L425" s="39">
        <v>3.8479999999999999</v>
      </c>
      <c r="M425" s="48">
        <v>100</v>
      </c>
      <c r="N425" s="39">
        <v>1.079</v>
      </c>
      <c r="O425" s="39">
        <v>746.84199999999998</v>
      </c>
      <c r="P425" s="39">
        <v>0</v>
      </c>
    </row>
    <row r="426" spans="1:16" x14ac:dyDescent="0.3">
      <c r="A426" s="27">
        <v>43660</v>
      </c>
      <c r="B426" s="28">
        <v>0.625</v>
      </c>
      <c r="C426" s="32">
        <f t="shared" si="16"/>
        <v>43660.625</v>
      </c>
      <c r="D426" s="38">
        <f t="shared" si="15"/>
        <v>525465</v>
      </c>
      <c r="E426" s="38">
        <f t="shared" si="15"/>
        <v>6300495</v>
      </c>
      <c r="F426" s="38">
        <f t="shared" si="15"/>
        <v>2536</v>
      </c>
      <c r="G426" s="39">
        <v>324.10000000000002</v>
      </c>
      <c r="H426" s="39">
        <v>33.200000000000003</v>
      </c>
      <c r="I426" s="44">
        <v>0.10243751928417155</v>
      </c>
      <c r="J426" s="39">
        <v>348.2962812841692</v>
      </c>
      <c r="K426" s="39">
        <v>359.97228128416918</v>
      </c>
      <c r="L426" s="39">
        <v>3.7850000000000001</v>
      </c>
      <c r="M426" s="48">
        <v>100</v>
      </c>
      <c r="N426" s="39">
        <v>1.2290000000000001</v>
      </c>
      <c r="O426" s="39">
        <v>746.85500000000002</v>
      </c>
      <c r="P426" s="39">
        <v>0</v>
      </c>
    </row>
    <row r="427" spans="1:16" x14ac:dyDescent="0.3">
      <c r="A427" s="27">
        <v>43660</v>
      </c>
      <c r="B427" s="28">
        <v>0.64583333333333337</v>
      </c>
      <c r="C427" s="32">
        <f t="shared" si="16"/>
        <v>43660.645833333336</v>
      </c>
      <c r="D427" s="38">
        <f t="shared" si="15"/>
        <v>525465</v>
      </c>
      <c r="E427" s="38">
        <f t="shared" si="15"/>
        <v>6300495</v>
      </c>
      <c r="F427" s="38">
        <f t="shared" si="15"/>
        <v>2536</v>
      </c>
      <c r="G427" s="39">
        <v>178.2</v>
      </c>
      <c r="H427" s="39">
        <v>19.100000000000001</v>
      </c>
      <c r="I427" s="44">
        <v>0.10718294051627386</v>
      </c>
      <c r="J427" s="39">
        <v>340.32327863343511</v>
      </c>
      <c r="K427" s="39">
        <v>356.66427863343512</v>
      </c>
      <c r="L427" s="39">
        <v>3.5960000000000001</v>
      </c>
      <c r="M427" s="48">
        <v>100</v>
      </c>
      <c r="N427" s="39">
        <v>0.96599999999999997</v>
      </c>
      <c r="O427" s="39">
        <v>746.90300000000002</v>
      </c>
      <c r="P427" s="39">
        <v>0</v>
      </c>
    </row>
    <row r="428" spans="1:16" x14ac:dyDescent="0.3">
      <c r="A428" s="27">
        <v>43660</v>
      </c>
      <c r="B428" s="28">
        <v>0.66666666666666663</v>
      </c>
      <c r="C428" s="32">
        <f t="shared" si="16"/>
        <v>43660.666666666664</v>
      </c>
      <c r="D428" s="38">
        <f t="shared" si="15"/>
        <v>525465</v>
      </c>
      <c r="E428" s="38">
        <f t="shared" si="15"/>
        <v>6300495</v>
      </c>
      <c r="F428" s="38">
        <f t="shared" si="15"/>
        <v>2536</v>
      </c>
      <c r="G428" s="39">
        <v>278.60000000000002</v>
      </c>
      <c r="H428" s="39">
        <v>28.7</v>
      </c>
      <c r="I428" s="44">
        <v>0.10301507537688441</v>
      </c>
      <c r="J428" s="39">
        <v>347.03728800601493</v>
      </c>
      <c r="K428" s="39">
        <v>360.45828800601493</v>
      </c>
      <c r="L428" s="39">
        <v>3.911</v>
      </c>
      <c r="M428" s="48">
        <v>100</v>
      </c>
      <c r="N428" s="39">
        <v>1.397</v>
      </c>
      <c r="O428" s="39">
        <v>747.09500000000003</v>
      </c>
      <c r="P428" s="39">
        <v>0</v>
      </c>
    </row>
    <row r="429" spans="1:16" x14ac:dyDescent="0.3">
      <c r="A429" s="27">
        <v>43660</v>
      </c>
      <c r="B429" s="28">
        <v>0.6875</v>
      </c>
      <c r="C429" s="32">
        <f t="shared" si="16"/>
        <v>43660.6875</v>
      </c>
      <c r="D429" s="38">
        <f t="shared" si="15"/>
        <v>525465</v>
      </c>
      <c r="E429" s="38">
        <f t="shared" si="15"/>
        <v>6300495</v>
      </c>
      <c r="F429" s="38">
        <f t="shared" si="15"/>
        <v>2536</v>
      </c>
      <c r="G429" s="39">
        <v>177.4</v>
      </c>
      <c r="H429" s="39">
        <v>20.2</v>
      </c>
      <c r="I429" s="44">
        <v>0.11386696730552423</v>
      </c>
      <c r="J429" s="39">
        <v>341.44977597100836</v>
      </c>
      <c r="K429" s="39">
        <v>358.60877597100836</v>
      </c>
      <c r="L429" s="39">
        <v>3.911</v>
      </c>
      <c r="M429" s="48">
        <v>100</v>
      </c>
      <c r="N429" s="39">
        <v>0.99199999999999999</v>
      </c>
      <c r="O429" s="39">
        <v>747.13499999999999</v>
      </c>
      <c r="P429" s="39">
        <v>0</v>
      </c>
    </row>
    <row r="430" spans="1:16" x14ac:dyDescent="0.3">
      <c r="A430" s="27">
        <v>43660</v>
      </c>
      <c r="B430" s="28">
        <v>0.70833333333333337</v>
      </c>
      <c r="C430" s="32">
        <f t="shared" si="16"/>
        <v>43660.708333333336</v>
      </c>
      <c r="D430" s="38">
        <f t="shared" si="15"/>
        <v>525465</v>
      </c>
      <c r="E430" s="38">
        <f t="shared" si="15"/>
        <v>6300495</v>
      </c>
      <c r="F430" s="38">
        <f t="shared" si="15"/>
        <v>2536</v>
      </c>
      <c r="G430" s="39">
        <v>131.69999999999999</v>
      </c>
      <c r="H430" s="39">
        <v>14.6</v>
      </c>
      <c r="I430" s="44">
        <v>0.1108580106302202</v>
      </c>
      <c r="J430" s="39">
        <v>340.93809865603419</v>
      </c>
      <c r="K430" s="39">
        <v>353.31209865603415</v>
      </c>
      <c r="L430" s="39">
        <v>4.1630000000000003</v>
      </c>
      <c r="M430" s="48">
        <v>100</v>
      </c>
      <c r="N430" s="39">
        <v>1.272</v>
      </c>
      <c r="O430" s="39">
        <v>747.17200000000003</v>
      </c>
      <c r="P430" s="39">
        <v>0.2</v>
      </c>
    </row>
    <row r="431" spans="1:16" x14ac:dyDescent="0.3">
      <c r="A431" s="27">
        <v>43660</v>
      </c>
      <c r="B431" s="28">
        <v>0.72916666666666663</v>
      </c>
      <c r="C431" s="32">
        <f t="shared" si="16"/>
        <v>43660.729166666664</v>
      </c>
      <c r="D431" s="38">
        <f t="shared" si="15"/>
        <v>525465</v>
      </c>
      <c r="E431" s="38">
        <f t="shared" si="15"/>
        <v>6300495</v>
      </c>
      <c r="F431" s="38">
        <f t="shared" si="15"/>
        <v>2536</v>
      </c>
      <c r="G431" s="39">
        <v>145.69999999999999</v>
      </c>
      <c r="H431" s="39">
        <v>15.5</v>
      </c>
      <c r="I431" s="44">
        <v>0.10638297872340427</v>
      </c>
      <c r="J431" s="39">
        <v>340.6989167268631</v>
      </c>
      <c r="K431" s="39">
        <v>355.50391672686311</v>
      </c>
      <c r="L431" s="39">
        <v>3.7850000000000001</v>
      </c>
      <c r="M431" s="48">
        <v>100</v>
      </c>
      <c r="N431" s="39">
        <v>0.70199999999999996</v>
      </c>
      <c r="O431" s="39">
        <v>747.22500000000002</v>
      </c>
      <c r="P431" s="39">
        <v>0</v>
      </c>
    </row>
    <row r="432" spans="1:16" x14ac:dyDescent="0.3">
      <c r="A432" s="27">
        <v>43660</v>
      </c>
      <c r="B432" s="28">
        <v>0.75</v>
      </c>
      <c r="C432" s="32">
        <f t="shared" si="16"/>
        <v>43660.75</v>
      </c>
      <c r="D432" s="38">
        <f t="shared" si="15"/>
        <v>525465</v>
      </c>
      <c r="E432" s="38">
        <f t="shared" si="15"/>
        <v>6300495</v>
      </c>
      <c r="F432" s="38">
        <f t="shared" si="15"/>
        <v>2536</v>
      </c>
      <c r="G432" s="39">
        <v>83.9</v>
      </c>
      <c r="H432" s="39">
        <v>9.9</v>
      </c>
      <c r="I432" s="44">
        <v>0.11799761620977353</v>
      </c>
      <c r="J432" s="39">
        <v>337.28640676604113</v>
      </c>
      <c r="K432" s="39">
        <v>349.66340676604113</v>
      </c>
      <c r="L432" s="39">
        <v>3.8479999999999999</v>
      </c>
      <c r="M432" s="48">
        <v>100</v>
      </c>
      <c r="N432" s="39">
        <v>0.69799999999999995</v>
      </c>
      <c r="O432" s="39">
        <v>746.97799999999995</v>
      </c>
      <c r="P432" s="39">
        <v>0</v>
      </c>
    </row>
    <row r="433" spans="1:16" x14ac:dyDescent="0.3">
      <c r="A433" s="27">
        <v>43660</v>
      </c>
      <c r="B433" s="28">
        <v>0.77083333333333337</v>
      </c>
      <c r="C433" s="32">
        <f t="shared" si="16"/>
        <v>43660.770833333336</v>
      </c>
      <c r="D433" s="38">
        <f t="shared" si="15"/>
        <v>525465</v>
      </c>
      <c r="E433" s="38">
        <f t="shared" si="15"/>
        <v>6300495</v>
      </c>
      <c r="F433" s="38">
        <f t="shared" si="15"/>
        <v>2536</v>
      </c>
      <c r="G433" s="39">
        <v>84</v>
      </c>
      <c r="H433" s="39">
        <v>9</v>
      </c>
      <c r="I433" s="44">
        <v>0.10714285714285714</v>
      </c>
      <c r="J433" s="39">
        <v>337.25747838553474</v>
      </c>
      <c r="K433" s="39">
        <v>349.57447838553469</v>
      </c>
      <c r="L433" s="39">
        <v>3.7850000000000001</v>
      </c>
      <c r="M433" s="48">
        <v>100</v>
      </c>
      <c r="N433" s="39">
        <v>0.45100000000000001</v>
      </c>
      <c r="O433" s="39">
        <v>747.01</v>
      </c>
      <c r="P433" s="39">
        <v>0</v>
      </c>
    </row>
    <row r="434" spans="1:16" x14ac:dyDescent="0.3">
      <c r="A434" s="27">
        <v>43660</v>
      </c>
      <c r="B434" s="28">
        <v>0.79166666666666663</v>
      </c>
      <c r="C434" s="32">
        <f t="shared" si="16"/>
        <v>43660.791666666664</v>
      </c>
      <c r="D434" s="38">
        <f t="shared" si="15"/>
        <v>525465</v>
      </c>
      <c r="E434" s="38">
        <f t="shared" si="15"/>
        <v>6300495</v>
      </c>
      <c r="F434" s="38">
        <f t="shared" si="15"/>
        <v>2536</v>
      </c>
      <c r="G434" s="39">
        <v>64.8</v>
      </c>
      <c r="H434" s="39">
        <v>7.9</v>
      </c>
      <c r="I434" s="44">
        <v>0.12191358024691359</v>
      </c>
      <c r="J434" s="39">
        <v>334.73495756890532</v>
      </c>
      <c r="K434" s="39">
        <v>344.12495756890536</v>
      </c>
      <c r="L434" s="39">
        <v>3.6589999999999998</v>
      </c>
      <c r="M434" s="48">
        <v>100</v>
      </c>
      <c r="N434" s="39">
        <v>0.88400000000000001</v>
      </c>
      <c r="O434" s="39">
        <v>747.24699999999996</v>
      </c>
      <c r="P434" s="39">
        <v>0</v>
      </c>
    </row>
    <row r="435" spans="1:16" x14ac:dyDescent="0.3">
      <c r="A435" s="27">
        <v>43660</v>
      </c>
      <c r="B435" s="28">
        <v>0.8125</v>
      </c>
      <c r="C435" s="32">
        <f t="shared" si="16"/>
        <v>43660.8125</v>
      </c>
      <c r="D435" s="38">
        <f t="shared" si="15"/>
        <v>525465</v>
      </c>
      <c r="E435" s="38">
        <f t="shared" si="15"/>
        <v>6300495</v>
      </c>
      <c r="F435" s="38">
        <f t="shared" si="15"/>
        <v>2536</v>
      </c>
      <c r="G435" s="39">
        <v>56.4</v>
      </c>
      <c r="H435" s="39">
        <v>5.8</v>
      </c>
      <c r="I435" s="44">
        <v>0.10283687943262411</v>
      </c>
      <c r="J435" s="39">
        <v>335.18080609866433</v>
      </c>
      <c r="K435" s="39">
        <v>344.81280609866434</v>
      </c>
      <c r="L435" s="39">
        <v>3.6589999999999998</v>
      </c>
      <c r="M435" s="48">
        <v>100</v>
      </c>
      <c r="N435" s="39">
        <v>0.28199999999999997</v>
      </c>
      <c r="O435" s="39">
        <v>747.19500000000005</v>
      </c>
      <c r="P435" s="39">
        <v>0</v>
      </c>
    </row>
    <row r="436" spans="1:16" x14ac:dyDescent="0.3">
      <c r="A436" s="27">
        <v>43660</v>
      </c>
      <c r="B436" s="28">
        <v>0.83333333333333337</v>
      </c>
      <c r="C436" s="32">
        <f t="shared" si="16"/>
        <v>43660.833333333336</v>
      </c>
      <c r="D436" s="38">
        <f t="shared" si="15"/>
        <v>525465</v>
      </c>
      <c r="E436" s="38">
        <f t="shared" si="15"/>
        <v>6300495</v>
      </c>
      <c r="F436" s="38">
        <f t="shared" si="15"/>
        <v>2536</v>
      </c>
      <c r="G436" s="39">
        <v>16.5</v>
      </c>
      <c r="H436" s="39">
        <v>2.2999999999999998</v>
      </c>
      <c r="I436" s="44">
        <v>0.13939393939393938</v>
      </c>
      <c r="J436" s="39">
        <v>333.65445372273183</v>
      </c>
      <c r="K436" s="39">
        <v>342.49845372273182</v>
      </c>
      <c r="L436" s="39">
        <v>3.5329999999999999</v>
      </c>
      <c r="M436" s="48">
        <v>100</v>
      </c>
      <c r="N436" s="39">
        <v>0.64900000000000002</v>
      </c>
      <c r="O436" s="39">
        <v>747.38499999999999</v>
      </c>
      <c r="P436" s="39">
        <v>0</v>
      </c>
    </row>
    <row r="437" spans="1:16" x14ac:dyDescent="0.3">
      <c r="A437" s="27">
        <v>43660</v>
      </c>
      <c r="B437" s="28">
        <v>0.85416666666666663</v>
      </c>
      <c r="C437" s="32">
        <f t="shared" si="16"/>
        <v>43660.854166666664</v>
      </c>
      <c r="D437" s="38">
        <f t="shared" si="15"/>
        <v>525465</v>
      </c>
      <c r="E437" s="38">
        <f t="shared" si="15"/>
        <v>6300495</v>
      </c>
      <c r="F437" s="38">
        <f t="shared" si="15"/>
        <v>2536</v>
      </c>
      <c r="G437" s="39">
        <v>6.1</v>
      </c>
      <c r="H437" s="39">
        <v>1.2</v>
      </c>
      <c r="I437" s="44">
        <v>0.19672131147540983</v>
      </c>
      <c r="J437" s="39">
        <v>332.65364865791366</v>
      </c>
      <c r="K437" s="39">
        <v>340.47464865791363</v>
      </c>
      <c r="L437" s="39">
        <v>3.5329999999999999</v>
      </c>
      <c r="M437" s="48">
        <v>100</v>
      </c>
      <c r="N437" s="39">
        <v>0.54</v>
      </c>
      <c r="O437" s="39">
        <v>747.54700000000003</v>
      </c>
      <c r="P437" s="39">
        <v>0</v>
      </c>
    </row>
    <row r="438" spans="1:16" x14ac:dyDescent="0.3">
      <c r="A438" s="27">
        <v>43660</v>
      </c>
      <c r="B438" s="28">
        <v>0.875</v>
      </c>
      <c r="C438" s="32">
        <f t="shared" si="16"/>
        <v>43660.875</v>
      </c>
      <c r="D438" s="38">
        <f t="shared" si="15"/>
        <v>525465</v>
      </c>
      <c r="E438" s="38">
        <f t="shared" si="15"/>
        <v>6300495</v>
      </c>
      <c r="F438" s="38">
        <f t="shared" si="15"/>
        <v>2536</v>
      </c>
      <c r="G438" s="39">
        <v>1</v>
      </c>
      <c r="H438" s="39">
        <v>0.6</v>
      </c>
      <c r="I438" s="44">
        <v>0.6</v>
      </c>
      <c r="J438" s="39">
        <v>331.45803251667871</v>
      </c>
      <c r="K438" s="39">
        <v>338.26603251667871</v>
      </c>
      <c r="L438" s="39">
        <v>3.3450000000000002</v>
      </c>
      <c r="M438" s="48">
        <v>100</v>
      </c>
      <c r="N438" s="39">
        <v>0.45300000000000001</v>
      </c>
      <c r="O438" s="39">
        <v>747.74199999999996</v>
      </c>
      <c r="P438" s="39">
        <v>0</v>
      </c>
    </row>
    <row r="439" spans="1:16" x14ac:dyDescent="0.3">
      <c r="A439" s="27">
        <v>43660</v>
      </c>
      <c r="B439" s="28">
        <v>0.89583333333333337</v>
      </c>
      <c r="C439" s="32">
        <f t="shared" si="16"/>
        <v>43660.895833333336</v>
      </c>
      <c r="D439" s="38">
        <f t="shared" si="15"/>
        <v>525465</v>
      </c>
      <c r="E439" s="38">
        <f t="shared" si="15"/>
        <v>6300495</v>
      </c>
      <c r="F439" s="38">
        <f t="shared" si="15"/>
        <v>2536</v>
      </c>
      <c r="G439" s="40">
        <v>0</v>
      </c>
      <c r="H439" s="40">
        <v>0</v>
      </c>
      <c r="I439" s="45" t="s">
        <v>19</v>
      </c>
      <c r="J439" s="39">
        <v>331.34544470926215</v>
      </c>
      <c r="K439" s="39">
        <v>336.95144470926215</v>
      </c>
      <c r="L439" s="39">
        <v>3.3450000000000002</v>
      </c>
      <c r="M439" s="48">
        <v>100</v>
      </c>
      <c r="N439" s="39">
        <v>0.89</v>
      </c>
      <c r="O439" s="39">
        <v>747.63300000000004</v>
      </c>
      <c r="P439" s="39">
        <v>0</v>
      </c>
    </row>
    <row r="440" spans="1:16" x14ac:dyDescent="0.3">
      <c r="A440" s="27">
        <v>43660</v>
      </c>
      <c r="B440" s="28">
        <v>0.91666666666666663</v>
      </c>
      <c r="C440" s="32">
        <f t="shared" si="16"/>
        <v>43660.916666666664</v>
      </c>
      <c r="D440" s="38">
        <f t="shared" si="15"/>
        <v>525465</v>
      </c>
      <c r="E440" s="38">
        <f t="shared" si="15"/>
        <v>6300495</v>
      </c>
      <c r="F440" s="38">
        <f t="shared" si="15"/>
        <v>2536</v>
      </c>
      <c r="G440" s="40">
        <v>0</v>
      </c>
      <c r="H440" s="40">
        <v>0</v>
      </c>
      <c r="I440" s="45" t="s">
        <v>19</v>
      </c>
      <c r="J440" s="39">
        <v>331.8561286463098</v>
      </c>
      <c r="K440" s="39">
        <v>336.46312864630983</v>
      </c>
      <c r="L440" s="39">
        <v>3.2189999999999999</v>
      </c>
      <c r="M440" s="48">
        <v>100</v>
      </c>
      <c r="N440" s="39">
        <v>0.67600000000000005</v>
      </c>
      <c r="O440" s="39">
        <v>747.77499999999998</v>
      </c>
      <c r="P440" s="39">
        <v>0</v>
      </c>
    </row>
    <row r="441" spans="1:16" x14ac:dyDescent="0.3">
      <c r="A441" s="27">
        <v>43660</v>
      </c>
      <c r="B441" s="28">
        <v>0.9375</v>
      </c>
      <c r="C441" s="32">
        <f t="shared" si="16"/>
        <v>43660.9375</v>
      </c>
      <c r="D441" s="38">
        <f t="shared" si="15"/>
        <v>525465</v>
      </c>
      <c r="E441" s="38">
        <f t="shared" si="15"/>
        <v>6300495</v>
      </c>
      <c r="F441" s="38">
        <f t="shared" si="15"/>
        <v>2536</v>
      </c>
      <c r="G441" s="40">
        <v>0</v>
      </c>
      <c r="H441" s="40">
        <v>0</v>
      </c>
      <c r="I441" s="45" t="s">
        <v>19</v>
      </c>
      <c r="J441" s="39">
        <v>327.56008119116439</v>
      </c>
      <c r="K441" s="39">
        <v>332.69208119116439</v>
      </c>
      <c r="L441" s="39">
        <v>3.03</v>
      </c>
      <c r="M441" s="48">
        <v>100</v>
      </c>
      <c r="N441" s="39">
        <v>1.2609999999999999</v>
      </c>
      <c r="O441" s="39">
        <v>747.69500000000005</v>
      </c>
      <c r="P441" s="39">
        <v>0</v>
      </c>
    </row>
    <row r="442" spans="1:16" x14ac:dyDescent="0.3">
      <c r="A442" s="27">
        <v>43660</v>
      </c>
      <c r="B442" s="28">
        <v>0.95833333333333337</v>
      </c>
      <c r="C442" s="32">
        <f t="shared" si="16"/>
        <v>43660.958333333336</v>
      </c>
      <c r="D442" s="38">
        <f t="shared" si="15"/>
        <v>525465</v>
      </c>
      <c r="E442" s="38">
        <f t="shared" si="15"/>
        <v>6300495</v>
      </c>
      <c r="F442" s="38">
        <f t="shared" si="15"/>
        <v>2536</v>
      </c>
      <c r="G442" s="40">
        <v>0</v>
      </c>
      <c r="H442" s="40">
        <v>0</v>
      </c>
      <c r="I442" s="45" t="s">
        <v>19</v>
      </c>
      <c r="J442" s="39">
        <v>326.42229198372121</v>
      </c>
      <c r="K442" s="39">
        <v>329.96529198372122</v>
      </c>
      <c r="L442" s="39">
        <v>2.59</v>
      </c>
      <c r="M442" s="48">
        <v>100</v>
      </c>
      <c r="N442" s="39">
        <v>0.54400000000000004</v>
      </c>
      <c r="O442" s="39">
        <v>747.66499999999996</v>
      </c>
      <c r="P442" s="39">
        <v>0</v>
      </c>
    </row>
    <row r="443" spans="1:16" x14ac:dyDescent="0.3">
      <c r="A443" s="27">
        <v>43660</v>
      </c>
      <c r="B443" s="28">
        <v>0.97916666666666663</v>
      </c>
      <c r="C443" s="32">
        <f t="shared" si="16"/>
        <v>43660.979166666664</v>
      </c>
      <c r="D443" s="38">
        <f t="shared" si="15"/>
        <v>525465</v>
      </c>
      <c r="E443" s="38">
        <f t="shared" si="15"/>
        <v>6300495</v>
      </c>
      <c r="F443" s="38">
        <f t="shared" si="15"/>
        <v>2536</v>
      </c>
      <c r="G443" s="40">
        <v>0</v>
      </c>
      <c r="H443" s="40">
        <v>0</v>
      </c>
      <c r="I443" s="45" t="s">
        <v>19</v>
      </c>
      <c r="J443" s="39">
        <v>324.57689693567056</v>
      </c>
      <c r="K443" s="39">
        <v>327.67489693567057</v>
      </c>
      <c r="L443" s="39">
        <v>2.778</v>
      </c>
      <c r="M443" s="48">
        <v>100</v>
      </c>
      <c r="N443" s="39">
        <v>0.25600000000000001</v>
      </c>
      <c r="O443" s="39">
        <v>747.68</v>
      </c>
      <c r="P443" s="39">
        <v>0</v>
      </c>
    </row>
    <row r="444" spans="1:16" x14ac:dyDescent="0.3">
      <c r="A444" s="27">
        <v>43661</v>
      </c>
      <c r="B444" s="28">
        <v>0</v>
      </c>
      <c r="C444" s="32">
        <f t="shared" si="16"/>
        <v>43661</v>
      </c>
      <c r="D444" s="38">
        <f t="shared" si="15"/>
        <v>525465</v>
      </c>
      <c r="E444" s="38">
        <f t="shared" si="15"/>
        <v>6300495</v>
      </c>
      <c r="F444" s="38">
        <f t="shared" si="15"/>
        <v>2536</v>
      </c>
      <c r="G444" s="40">
        <v>0</v>
      </c>
      <c r="H444" s="40">
        <v>0</v>
      </c>
      <c r="I444" s="45" t="s">
        <v>19</v>
      </c>
      <c r="J444" s="39">
        <v>326.09991816625575</v>
      </c>
      <c r="K444" s="39">
        <v>328.97291816625574</v>
      </c>
      <c r="L444" s="39">
        <v>2.778</v>
      </c>
      <c r="M444" s="48">
        <v>100</v>
      </c>
      <c r="N444" s="39">
        <v>0</v>
      </c>
      <c r="O444" s="39">
        <v>747.80499999999995</v>
      </c>
      <c r="P444" s="39">
        <v>0</v>
      </c>
    </row>
    <row r="445" spans="1:16" x14ac:dyDescent="0.3">
      <c r="A445" s="27">
        <v>43661</v>
      </c>
      <c r="B445" s="28">
        <v>2.0833333333333332E-2</v>
      </c>
      <c r="C445" s="32">
        <f t="shared" si="16"/>
        <v>43661.020833333336</v>
      </c>
      <c r="D445" s="38">
        <f t="shared" si="15"/>
        <v>525465</v>
      </c>
      <c r="E445" s="38">
        <f t="shared" si="15"/>
        <v>6300495</v>
      </c>
      <c r="F445" s="38">
        <f t="shared" si="15"/>
        <v>2536</v>
      </c>
      <c r="G445" s="40">
        <v>0</v>
      </c>
      <c r="H445" s="40">
        <v>0</v>
      </c>
      <c r="I445" s="45" t="s">
        <v>19</v>
      </c>
      <c r="J445" s="39">
        <v>322.0171046070102</v>
      </c>
      <c r="K445" s="39">
        <v>325.15310460701016</v>
      </c>
      <c r="L445" s="39">
        <v>2.6520000000000001</v>
      </c>
      <c r="M445" s="48">
        <v>100</v>
      </c>
      <c r="N445" s="39">
        <v>6.0000000000000001E-3</v>
      </c>
      <c r="O445" s="39">
        <v>747.59500000000003</v>
      </c>
      <c r="P445" s="39">
        <v>0</v>
      </c>
    </row>
    <row r="446" spans="1:16" x14ac:dyDescent="0.3">
      <c r="A446" s="27">
        <v>43661</v>
      </c>
      <c r="B446" s="28">
        <v>4.1666666666666664E-2</v>
      </c>
      <c r="C446" s="32">
        <f t="shared" si="16"/>
        <v>43661.041666666664</v>
      </c>
      <c r="D446" s="38">
        <f t="shared" si="15"/>
        <v>525465</v>
      </c>
      <c r="E446" s="38">
        <f t="shared" si="15"/>
        <v>6300495</v>
      </c>
      <c r="F446" s="38">
        <f t="shared" si="15"/>
        <v>2536</v>
      </c>
      <c r="G446" s="40">
        <v>0</v>
      </c>
      <c r="H446" s="40">
        <v>0</v>
      </c>
      <c r="I446" s="45" t="s">
        <v>19</v>
      </c>
      <c r="J446" s="39">
        <v>321.12874885129662</v>
      </c>
      <c r="K446" s="39">
        <v>322.53974885129662</v>
      </c>
      <c r="L446" s="39">
        <v>2.6520000000000001</v>
      </c>
      <c r="M446" s="48">
        <v>100</v>
      </c>
      <c r="N446" s="39">
        <v>0.114</v>
      </c>
      <c r="O446" s="39">
        <v>747.59299999999996</v>
      </c>
      <c r="P446" s="39">
        <v>0</v>
      </c>
    </row>
    <row r="447" spans="1:16" x14ac:dyDescent="0.3">
      <c r="A447" s="27">
        <v>43661</v>
      </c>
      <c r="B447" s="28">
        <v>6.25E-2</v>
      </c>
      <c r="C447" s="32">
        <f t="shared" si="16"/>
        <v>43661.0625</v>
      </c>
      <c r="D447" s="38">
        <f t="shared" si="15"/>
        <v>525465</v>
      </c>
      <c r="E447" s="38">
        <f t="shared" si="15"/>
        <v>6300495</v>
      </c>
      <c r="F447" s="38">
        <f t="shared" si="15"/>
        <v>2536</v>
      </c>
      <c r="G447" s="40">
        <v>0</v>
      </c>
      <c r="H447" s="40">
        <v>0</v>
      </c>
      <c r="I447" s="45" t="s">
        <v>19</v>
      </c>
      <c r="J447" s="39">
        <v>318.43068638068917</v>
      </c>
      <c r="K447" s="39">
        <v>319.97368638068912</v>
      </c>
      <c r="L447" s="39">
        <v>2.7149999999999999</v>
      </c>
      <c r="M447" s="48">
        <v>100</v>
      </c>
      <c r="N447" s="39">
        <v>0.31900000000000001</v>
      </c>
      <c r="O447" s="39">
        <v>747.68799999999999</v>
      </c>
      <c r="P447" s="39">
        <v>0</v>
      </c>
    </row>
    <row r="448" spans="1:16" x14ac:dyDescent="0.3">
      <c r="A448" s="27">
        <v>43661</v>
      </c>
      <c r="B448" s="28">
        <v>8.3333333333333329E-2</v>
      </c>
      <c r="C448" s="32">
        <f t="shared" si="16"/>
        <v>43661.083333333336</v>
      </c>
      <c r="D448" s="38">
        <f t="shared" si="15"/>
        <v>525465</v>
      </c>
      <c r="E448" s="38">
        <f t="shared" si="15"/>
        <v>6300495</v>
      </c>
      <c r="F448" s="38">
        <f t="shared" si="15"/>
        <v>2536</v>
      </c>
      <c r="G448" s="40">
        <v>0</v>
      </c>
      <c r="H448" s="40">
        <v>0</v>
      </c>
      <c r="I448" s="45" t="s">
        <v>19</v>
      </c>
      <c r="J448" s="39">
        <v>319.84489004473261</v>
      </c>
      <c r="K448" s="39">
        <v>319.46889004473263</v>
      </c>
      <c r="L448" s="39">
        <v>2.9039999999999999</v>
      </c>
      <c r="M448" s="48">
        <v>100</v>
      </c>
      <c r="N448" s="39">
        <v>0.248</v>
      </c>
      <c r="O448" s="39">
        <v>747.52</v>
      </c>
      <c r="P448" s="39">
        <v>0</v>
      </c>
    </row>
    <row r="449" spans="1:16" x14ac:dyDescent="0.3">
      <c r="A449" s="27">
        <v>43661</v>
      </c>
      <c r="B449" s="28">
        <v>0.10416666666666667</v>
      </c>
      <c r="C449" s="32">
        <f t="shared" si="16"/>
        <v>43661.104166666664</v>
      </c>
      <c r="D449" s="38">
        <f t="shared" si="15"/>
        <v>525465</v>
      </c>
      <c r="E449" s="38">
        <f t="shared" si="15"/>
        <v>6300495</v>
      </c>
      <c r="F449" s="38">
        <f t="shared" si="15"/>
        <v>2536</v>
      </c>
      <c r="G449" s="40">
        <v>0</v>
      </c>
      <c r="H449" s="40">
        <v>0</v>
      </c>
      <c r="I449" s="45" t="s">
        <v>19</v>
      </c>
      <c r="J449" s="39">
        <v>320.08940359223692</v>
      </c>
      <c r="K449" s="39">
        <v>319.69640359223695</v>
      </c>
      <c r="L449" s="39">
        <v>3.282</v>
      </c>
      <c r="M449" s="48">
        <v>100</v>
      </c>
      <c r="N449" s="39">
        <v>7.0000000000000007E-2</v>
      </c>
      <c r="O449" s="39">
        <v>747.58</v>
      </c>
      <c r="P449" s="39">
        <v>0</v>
      </c>
    </row>
    <row r="450" spans="1:16" x14ac:dyDescent="0.3">
      <c r="A450" s="27">
        <v>43661</v>
      </c>
      <c r="B450" s="28">
        <v>0.125</v>
      </c>
      <c r="C450" s="32">
        <f t="shared" si="16"/>
        <v>43661.125</v>
      </c>
      <c r="D450" s="38">
        <f t="shared" si="15"/>
        <v>525465</v>
      </c>
      <c r="E450" s="38">
        <f t="shared" si="15"/>
        <v>6300495</v>
      </c>
      <c r="F450" s="38">
        <f t="shared" si="15"/>
        <v>2536</v>
      </c>
      <c r="G450" s="40">
        <v>0</v>
      </c>
      <c r="H450" s="40">
        <v>0</v>
      </c>
      <c r="I450" s="45" t="s">
        <v>19</v>
      </c>
      <c r="J450" s="39">
        <v>320.65140929184071</v>
      </c>
      <c r="K450" s="39">
        <v>320.43840929184069</v>
      </c>
      <c r="L450" s="39">
        <v>3.5329999999999999</v>
      </c>
      <c r="M450" s="48">
        <v>100</v>
      </c>
      <c r="N450" s="39">
        <v>1.4E-2</v>
      </c>
      <c r="O450" s="39">
        <v>747.54</v>
      </c>
      <c r="P450" s="39">
        <v>0</v>
      </c>
    </row>
    <row r="451" spans="1:16" x14ac:dyDescent="0.3">
      <c r="A451" s="27">
        <v>43661</v>
      </c>
      <c r="B451" s="28">
        <v>0.14583333333333334</v>
      </c>
      <c r="C451" s="32">
        <f t="shared" si="16"/>
        <v>43661.145833333336</v>
      </c>
      <c r="D451" s="38">
        <f t="shared" si="15"/>
        <v>525465</v>
      </c>
      <c r="E451" s="38">
        <f t="shared" si="15"/>
        <v>6300495</v>
      </c>
      <c r="F451" s="38">
        <f t="shared" si="15"/>
        <v>2536</v>
      </c>
      <c r="G451" s="40">
        <v>0</v>
      </c>
      <c r="H451" s="40">
        <v>0</v>
      </c>
      <c r="I451" s="45" t="s">
        <v>19</v>
      </c>
      <c r="J451" s="39">
        <v>320.76219833113845</v>
      </c>
      <c r="K451" s="39">
        <v>321.29119833113845</v>
      </c>
      <c r="L451" s="39">
        <v>3.282</v>
      </c>
      <c r="M451" s="48">
        <v>100</v>
      </c>
      <c r="N451" s="39">
        <v>0.249</v>
      </c>
      <c r="O451" s="39">
        <v>747.61199999999997</v>
      </c>
      <c r="P451" s="39">
        <v>0</v>
      </c>
    </row>
    <row r="452" spans="1:16" x14ac:dyDescent="0.3">
      <c r="A452" s="27">
        <v>43661</v>
      </c>
      <c r="B452" s="28">
        <v>0.16666666666666666</v>
      </c>
      <c r="C452" s="32">
        <f t="shared" si="16"/>
        <v>43661.166666666664</v>
      </c>
      <c r="D452" s="38">
        <f t="shared" si="15"/>
        <v>525465</v>
      </c>
      <c r="E452" s="38">
        <f t="shared" si="15"/>
        <v>6300495</v>
      </c>
      <c r="F452" s="38">
        <f t="shared" si="15"/>
        <v>2536</v>
      </c>
      <c r="G452" s="39">
        <v>7.4</v>
      </c>
      <c r="H452" s="39">
        <v>4.2</v>
      </c>
      <c r="I452" s="44">
        <v>0.56756756756756754</v>
      </c>
      <c r="J452" s="39">
        <v>323.51379845168634</v>
      </c>
      <c r="K452" s="39">
        <v>323.55379845168636</v>
      </c>
      <c r="L452" s="39">
        <v>3.7850000000000001</v>
      </c>
      <c r="M452" s="48">
        <v>100</v>
      </c>
      <c r="N452" s="39">
        <v>0.65500000000000003</v>
      </c>
      <c r="O452" s="39">
        <v>747.71699999999998</v>
      </c>
      <c r="P452" s="39">
        <v>0</v>
      </c>
    </row>
    <row r="453" spans="1:16" x14ac:dyDescent="0.3">
      <c r="A453" s="27">
        <v>43661</v>
      </c>
      <c r="B453" s="28">
        <v>0.1875</v>
      </c>
      <c r="C453" s="32">
        <f t="shared" si="16"/>
        <v>43661.1875</v>
      </c>
      <c r="D453" s="38">
        <f t="shared" si="15"/>
        <v>525465</v>
      </c>
      <c r="E453" s="38">
        <f t="shared" si="15"/>
        <v>6300495</v>
      </c>
      <c r="F453" s="38">
        <f t="shared" si="15"/>
        <v>2536</v>
      </c>
      <c r="G453" s="39">
        <v>22.3</v>
      </c>
      <c r="H453" s="39">
        <v>3</v>
      </c>
      <c r="I453" s="44">
        <v>0.13452914798206278</v>
      </c>
      <c r="J453" s="39">
        <v>328.30674681577455</v>
      </c>
      <c r="K453" s="39">
        <v>326.87974681577458</v>
      </c>
      <c r="L453" s="39">
        <v>3.3450000000000002</v>
      </c>
      <c r="M453" s="48">
        <v>100</v>
      </c>
      <c r="N453" s="39">
        <v>1.1499999999999999</v>
      </c>
      <c r="O453" s="39">
        <v>747.84500000000003</v>
      </c>
      <c r="P453" s="39">
        <v>0</v>
      </c>
    </row>
    <row r="454" spans="1:16" x14ac:dyDescent="0.3">
      <c r="A454" s="27">
        <v>43661</v>
      </c>
      <c r="B454" s="28">
        <v>0.20833333333333334</v>
      </c>
      <c r="C454" s="32">
        <f t="shared" si="16"/>
        <v>43661.208333333336</v>
      </c>
      <c r="D454" s="38">
        <f t="shared" ref="D454:F517" si="17">D453</f>
        <v>525465</v>
      </c>
      <c r="E454" s="38">
        <f t="shared" si="17"/>
        <v>6300495</v>
      </c>
      <c r="F454" s="38">
        <f t="shared" si="17"/>
        <v>2536</v>
      </c>
      <c r="G454" s="39">
        <v>37</v>
      </c>
      <c r="H454" s="39">
        <v>6.1</v>
      </c>
      <c r="I454" s="44">
        <v>0.16486486486486485</v>
      </c>
      <c r="J454" s="39">
        <v>327.59143035269875</v>
      </c>
      <c r="K454" s="39">
        <v>326.3804303526988</v>
      </c>
      <c r="L454" s="39">
        <v>4.0999999999999996</v>
      </c>
      <c r="M454" s="48">
        <v>100</v>
      </c>
      <c r="N454" s="39">
        <v>0.86299999999999999</v>
      </c>
      <c r="O454" s="39">
        <v>747.822</v>
      </c>
      <c r="P454" s="39">
        <v>0</v>
      </c>
    </row>
    <row r="455" spans="1:16" x14ac:dyDescent="0.3">
      <c r="A455" s="27">
        <v>43661</v>
      </c>
      <c r="B455" s="28">
        <v>0.22916666666666666</v>
      </c>
      <c r="C455" s="32">
        <f t="shared" si="16"/>
        <v>43661.229166666664</v>
      </c>
      <c r="D455" s="38">
        <f t="shared" si="17"/>
        <v>525465</v>
      </c>
      <c r="E455" s="38">
        <f t="shared" si="17"/>
        <v>6300495</v>
      </c>
      <c r="F455" s="38">
        <f t="shared" si="17"/>
        <v>2536</v>
      </c>
      <c r="G455" s="39">
        <v>97.4</v>
      </c>
      <c r="H455" s="39">
        <v>19.5</v>
      </c>
      <c r="I455" s="44">
        <v>0.20020533880903491</v>
      </c>
      <c r="J455" s="39">
        <v>326.50376472987716</v>
      </c>
      <c r="K455" s="39">
        <v>321.95676472987714</v>
      </c>
      <c r="L455" s="39">
        <v>4.2880000000000003</v>
      </c>
      <c r="M455" s="48">
        <v>99.72</v>
      </c>
      <c r="N455" s="39">
        <v>0.66900000000000004</v>
      </c>
      <c r="O455" s="39">
        <v>747.88699999999994</v>
      </c>
      <c r="P455" s="39">
        <v>0</v>
      </c>
    </row>
    <row r="456" spans="1:16" x14ac:dyDescent="0.3">
      <c r="A456" s="27">
        <v>43661</v>
      </c>
      <c r="B456" s="28">
        <v>0.25</v>
      </c>
      <c r="C456" s="32">
        <f t="shared" si="16"/>
        <v>43661.25</v>
      </c>
      <c r="D456" s="38">
        <f t="shared" si="17"/>
        <v>525465</v>
      </c>
      <c r="E456" s="38">
        <f t="shared" si="17"/>
        <v>6300495</v>
      </c>
      <c r="F456" s="38">
        <f t="shared" si="17"/>
        <v>2536</v>
      </c>
      <c r="G456" s="39">
        <v>80</v>
      </c>
      <c r="H456" s="39">
        <v>9.1999999999999993</v>
      </c>
      <c r="I456" s="44">
        <v>0.11499999999999999</v>
      </c>
      <c r="J456" s="39">
        <v>330.45492184778425</v>
      </c>
      <c r="K456" s="39">
        <v>326.96792184778423</v>
      </c>
      <c r="L456" s="39">
        <v>4.4139999999999997</v>
      </c>
      <c r="M456" s="48">
        <v>99.591999999999999</v>
      </c>
      <c r="N456" s="39">
        <v>0.17199999999999999</v>
      </c>
      <c r="O456" s="39">
        <v>748.048</v>
      </c>
      <c r="P456" s="39">
        <v>0</v>
      </c>
    </row>
    <row r="457" spans="1:16" x14ac:dyDescent="0.3">
      <c r="A457" s="27">
        <v>43661</v>
      </c>
      <c r="B457" s="28">
        <v>0.27083333333333331</v>
      </c>
      <c r="C457" s="32">
        <f t="shared" si="16"/>
        <v>43661.270833333336</v>
      </c>
      <c r="D457" s="38">
        <f t="shared" si="17"/>
        <v>525465</v>
      </c>
      <c r="E457" s="38">
        <f t="shared" si="17"/>
        <v>6300495</v>
      </c>
      <c r="F457" s="38">
        <f t="shared" si="17"/>
        <v>2536</v>
      </c>
      <c r="G457" s="39">
        <v>230.7</v>
      </c>
      <c r="H457" s="39">
        <v>28.9</v>
      </c>
      <c r="I457" s="44">
        <v>0.12527091460771564</v>
      </c>
      <c r="J457" s="39">
        <v>346.04696994060259</v>
      </c>
      <c r="K457" s="39">
        <v>338.09096994060258</v>
      </c>
      <c r="L457" s="39">
        <v>5.6719999999999997</v>
      </c>
      <c r="M457" s="48">
        <v>93.679000000000002</v>
      </c>
      <c r="N457" s="39">
        <v>6.5000000000000002E-2</v>
      </c>
      <c r="O457" s="39">
        <v>748.06799999999998</v>
      </c>
      <c r="P457" s="39">
        <v>0</v>
      </c>
    </row>
    <row r="458" spans="1:16" x14ac:dyDescent="0.3">
      <c r="A458" s="27">
        <v>43661</v>
      </c>
      <c r="B458" s="28">
        <v>0.29166666666666669</v>
      </c>
      <c r="C458" s="32">
        <f t="shared" si="16"/>
        <v>43661.291666666664</v>
      </c>
      <c r="D458" s="38">
        <f t="shared" si="17"/>
        <v>525465</v>
      </c>
      <c r="E458" s="38">
        <f t="shared" si="17"/>
        <v>6300495</v>
      </c>
      <c r="F458" s="38">
        <f t="shared" si="17"/>
        <v>2536</v>
      </c>
      <c r="G458" s="39">
        <v>295.5</v>
      </c>
      <c r="H458" s="39">
        <v>34.1</v>
      </c>
      <c r="I458" s="44">
        <v>0.11539763113367174</v>
      </c>
      <c r="J458" s="39">
        <v>348.96732023155943</v>
      </c>
      <c r="K458" s="39">
        <v>347.10332023155945</v>
      </c>
      <c r="L458" s="39">
        <v>6.3010000000000002</v>
      </c>
      <c r="M458" s="48">
        <v>89.474000000000004</v>
      </c>
      <c r="N458" s="39">
        <v>0.312</v>
      </c>
      <c r="O458" s="39">
        <v>748.25800000000004</v>
      </c>
      <c r="P458" s="39">
        <v>0</v>
      </c>
    </row>
    <row r="459" spans="1:16" x14ac:dyDescent="0.3">
      <c r="A459" s="27">
        <v>43661</v>
      </c>
      <c r="B459" s="28">
        <v>0.3125</v>
      </c>
      <c r="C459" s="32">
        <f t="shared" si="16"/>
        <v>43661.3125</v>
      </c>
      <c r="D459" s="38">
        <f t="shared" si="17"/>
        <v>525465</v>
      </c>
      <c r="E459" s="38">
        <f t="shared" si="17"/>
        <v>6300495</v>
      </c>
      <c r="F459" s="38">
        <f t="shared" si="17"/>
        <v>2536</v>
      </c>
      <c r="G459" s="39">
        <v>405.4</v>
      </c>
      <c r="H459" s="39">
        <v>45.8</v>
      </c>
      <c r="I459" s="44">
        <v>0.11297483966452886</v>
      </c>
      <c r="J459" s="39">
        <v>349.50322242128391</v>
      </c>
      <c r="K459" s="39">
        <v>353.47922242128391</v>
      </c>
      <c r="L459" s="39">
        <v>5.8609999999999998</v>
      </c>
      <c r="M459" s="48">
        <v>88.620999999999995</v>
      </c>
      <c r="N459" s="39">
        <v>0.42699999999999999</v>
      </c>
      <c r="O459" s="39">
        <v>748.53700000000003</v>
      </c>
      <c r="P459" s="39">
        <v>0</v>
      </c>
    </row>
    <row r="460" spans="1:16" x14ac:dyDescent="0.3">
      <c r="A460" s="27">
        <v>43661</v>
      </c>
      <c r="B460" s="28">
        <v>0.33333333333333331</v>
      </c>
      <c r="C460" s="32">
        <f t="shared" si="16"/>
        <v>43661.333333333336</v>
      </c>
      <c r="D460" s="38">
        <f t="shared" si="17"/>
        <v>525465</v>
      </c>
      <c r="E460" s="38">
        <f t="shared" si="17"/>
        <v>6300495</v>
      </c>
      <c r="F460" s="38">
        <f t="shared" si="17"/>
        <v>2536</v>
      </c>
      <c r="G460" s="39">
        <v>490.1</v>
      </c>
      <c r="H460" s="39">
        <v>57.9</v>
      </c>
      <c r="I460" s="44">
        <v>0.11813915527443378</v>
      </c>
      <c r="J460" s="39">
        <v>349.87074827845436</v>
      </c>
      <c r="K460" s="39">
        <v>359.94374827845434</v>
      </c>
      <c r="L460" s="39">
        <v>7.056</v>
      </c>
      <c r="M460" s="48">
        <v>84.507000000000005</v>
      </c>
      <c r="N460" s="39">
        <v>2.0270000000000001</v>
      </c>
      <c r="O460" s="39">
        <v>748.66300000000001</v>
      </c>
      <c r="P460" s="39">
        <v>0</v>
      </c>
    </row>
    <row r="461" spans="1:16" x14ac:dyDescent="0.3">
      <c r="A461" s="27">
        <v>43661</v>
      </c>
      <c r="B461" s="28">
        <v>0.35416666666666669</v>
      </c>
      <c r="C461" s="32">
        <f t="shared" si="16"/>
        <v>43661.354166666664</v>
      </c>
      <c r="D461" s="38">
        <f t="shared" si="17"/>
        <v>525465</v>
      </c>
      <c r="E461" s="38">
        <f t="shared" si="17"/>
        <v>6300495</v>
      </c>
      <c r="F461" s="38">
        <f t="shared" si="17"/>
        <v>2536</v>
      </c>
      <c r="G461" s="39">
        <v>565.70000000000005</v>
      </c>
      <c r="H461" s="39">
        <v>64.3</v>
      </c>
      <c r="I461" s="44">
        <v>0.11366448647693123</v>
      </c>
      <c r="J461" s="39">
        <v>345.88775268838583</v>
      </c>
      <c r="K461" s="39">
        <v>366.70975268838583</v>
      </c>
      <c r="L461" s="39">
        <v>7.4960000000000004</v>
      </c>
      <c r="M461" s="48">
        <v>81.950999999999993</v>
      </c>
      <c r="N461" s="39">
        <v>2.8340000000000001</v>
      </c>
      <c r="O461" s="39">
        <v>748.81</v>
      </c>
      <c r="P461" s="39">
        <v>0</v>
      </c>
    </row>
    <row r="462" spans="1:16" x14ac:dyDescent="0.3">
      <c r="A462" s="27">
        <v>43661</v>
      </c>
      <c r="B462" s="28">
        <v>0.375</v>
      </c>
      <c r="C462" s="32">
        <f t="shared" si="16"/>
        <v>43661.375</v>
      </c>
      <c r="D462" s="38">
        <f t="shared" si="17"/>
        <v>525465</v>
      </c>
      <c r="E462" s="38">
        <f t="shared" si="17"/>
        <v>6300495</v>
      </c>
      <c r="F462" s="38">
        <f t="shared" si="17"/>
        <v>2536</v>
      </c>
      <c r="G462" s="39">
        <v>635</v>
      </c>
      <c r="H462" s="39">
        <v>71.7</v>
      </c>
      <c r="I462" s="44">
        <v>0.11291338582677166</v>
      </c>
      <c r="J462" s="39">
        <v>322.9345400248032</v>
      </c>
      <c r="K462" s="39">
        <v>377.4585400248032</v>
      </c>
      <c r="L462" s="39">
        <v>8.0619999999999994</v>
      </c>
      <c r="M462" s="48">
        <v>78.171000000000006</v>
      </c>
      <c r="N462" s="39">
        <v>2.8290000000000002</v>
      </c>
      <c r="O462" s="39">
        <v>748.89</v>
      </c>
      <c r="P462" s="39">
        <v>0</v>
      </c>
    </row>
    <row r="463" spans="1:16" x14ac:dyDescent="0.3">
      <c r="A463" s="27">
        <v>43661</v>
      </c>
      <c r="B463" s="28">
        <v>0.39583333333333331</v>
      </c>
      <c r="C463" s="32">
        <f t="shared" si="16"/>
        <v>43661.395833333336</v>
      </c>
      <c r="D463" s="38">
        <f t="shared" si="17"/>
        <v>525465</v>
      </c>
      <c r="E463" s="38">
        <f t="shared" si="17"/>
        <v>6300495</v>
      </c>
      <c r="F463" s="38">
        <f t="shared" si="17"/>
        <v>2536</v>
      </c>
      <c r="G463" s="39">
        <v>677.9</v>
      </c>
      <c r="H463" s="39">
        <v>72.900000000000006</v>
      </c>
      <c r="I463" s="44">
        <v>0.10753798495353298</v>
      </c>
      <c r="J463" s="39">
        <v>307.94484130621299</v>
      </c>
      <c r="K463" s="39">
        <v>390.39584130621296</v>
      </c>
      <c r="L463" s="39">
        <v>7.9359999999999999</v>
      </c>
      <c r="M463" s="48">
        <v>84.352000000000004</v>
      </c>
      <c r="N463" s="39">
        <v>1.9990000000000001</v>
      </c>
      <c r="O463" s="39">
        <v>749.21799999999996</v>
      </c>
      <c r="P463" s="39">
        <v>0</v>
      </c>
    </row>
    <row r="464" spans="1:16" x14ac:dyDescent="0.3">
      <c r="A464" s="27">
        <v>43661</v>
      </c>
      <c r="B464" s="28">
        <v>0.41666666666666669</v>
      </c>
      <c r="C464" s="32">
        <f t="shared" si="16"/>
        <v>43661.416666666664</v>
      </c>
      <c r="D464" s="38">
        <f t="shared" si="17"/>
        <v>525465</v>
      </c>
      <c r="E464" s="38">
        <f t="shared" si="17"/>
        <v>6300495</v>
      </c>
      <c r="F464" s="38">
        <f t="shared" si="17"/>
        <v>2536</v>
      </c>
      <c r="G464" s="39">
        <v>765.9</v>
      </c>
      <c r="H464" s="39">
        <v>82.2</v>
      </c>
      <c r="I464" s="44">
        <v>0.10732471602036821</v>
      </c>
      <c r="J464" s="39">
        <v>294.28625172131194</v>
      </c>
      <c r="K464" s="39">
        <v>404.48225172131191</v>
      </c>
      <c r="L464" s="39">
        <v>7.4960000000000004</v>
      </c>
      <c r="M464" s="48">
        <v>89.025999999999996</v>
      </c>
      <c r="N464" s="39">
        <v>0.59099999999999997</v>
      </c>
      <c r="O464" s="39">
        <v>749.52300000000002</v>
      </c>
      <c r="P464" s="39">
        <v>0</v>
      </c>
    </row>
    <row r="465" spans="1:16" x14ac:dyDescent="0.3">
      <c r="A465" s="27">
        <v>43661</v>
      </c>
      <c r="B465" s="28">
        <v>0.4375</v>
      </c>
      <c r="C465" s="32">
        <f t="shared" si="16"/>
        <v>43661.4375</v>
      </c>
      <c r="D465" s="38">
        <f t="shared" si="17"/>
        <v>525465</v>
      </c>
      <c r="E465" s="38">
        <f t="shared" si="17"/>
        <v>6300495</v>
      </c>
      <c r="F465" s="38">
        <f t="shared" si="17"/>
        <v>2536</v>
      </c>
      <c r="G465" s="39">
        <v>710.5</v>
      </c>
      <c r="H465" s="39">
        <v>77.599999999999994</v>
      </c>
      <c r="I465" s="44">
        <v>0.10921885995777621</v>
      </c>
      <c r="J465" s="39">
        <v>276.01299831337695</v>
      </c>
      <c r="K465" s="39">
        <v>408.61899831337695</v>
      </c>
      <c r="L465" s="39">
        <v>9.6959999999999997</v>
      </c>
      <c r="M465" s="48">
        <v>77.308999999999997</v>
      </c>
      <c r="N465" s="39">
        <v>0.96499999999999997</v>
      </c>
      <c r="O465" s="39">
        <v>749.505</v>
      </c>
      <c r="P465" s="39">
        <v>0</v>
      </c>
    </row>
    <row r="466" spans="1:16" x14ac:dyDescent="0.3">
      <c r="A466" s="27">
        <v>43661</v>
      </c>
      <c r="B466" s="28">
        <v>0.45833333333333331</v>
      </c>
      <c r="C466" s="32">
        <f t="shared" si="16"/>
        <v>43661.458333333336</v>
      </c>
      <c r="D466" s="38">
        <f t="shared" si="17"/>
        <v>525465</v>
      </c>
      <c r="E466" s="38">
        <f t="shared" si="17"/>
        <v>6300495</v>
      </c>
      <c r="F466" s="38">
        <f t="shared" si="17"/>
        <v>2536</v>
      </c>
      <c r="G466" s="39">
        <v>847.5</v>
      </c>
      <c r="H466" s="39">
        <v>96.4</v>
      </c>
      <c r="I466" s="44">
        <v>0.11374631268436579</v>
      </c>
      <c r="J466" s="39">
        <v>275.15852601889088</v>
      </c>
      <c r="K466" s="39">
        <v>410.65452601889092</v>
      </c>
      <c r="L466" s="39">
        <v>9.2560000000000002</v>
      </c>
      <c r="M466" s="48">
        <v>73.234999999999999</v>
      </c>
      <c r="N466" s="39">
        <v>2.3559999999999999</v>
      </c>
      <c r="O466" s="39">
        <v>749.53499999999997</v>
      </c>
      <c r="P466" s="39">
        <v>0</v>
      </c>
    </row>
    <row r="467" spans="1:16" x14ac:dyDescent="0.3">
      <c r="A467" s="27">
        <v>43661</v>
      </c>
      <c r="B467" s="28">
        <v>0.47916666666666669</v>
      </c>
      <c r="C467" s="32">
        <f t="shared" si="16"/>
        <v>43661.479166666664</v>
      </c>
      <c r="D467" s="38">
        <f t="shared" si="17"/>
        <v>525465</v>
      </c>
      <c r="E467" s="38">
        <f t="shared" si="17"/>
        <v>6300495</v>
      </c>
      <c r="F467" s="38">
        <f t="shared" si="17"/>
        <v>2536</v>
      </c>
      <c r="G467" s="39">
        <v>198.9</v>
      </c>
      <c r="H467" s="39">
        <v>20.100000000000001</v>
      </c>
      <c r="I467" s="44">
        <v>0.10105580693815988</v>
      </c>
      <c r="J467" s="39">
        <v>285.63340747264351</v>
      </c>
      <c r="K467" s="39">
        <v>411.80240747264355</v>
      </c>
      <c r="L467" s="39">
        <v>9.0670000000000002</v>
      </c>
      <c r="M467" s="48">
        <v>74.096000000000004</v>
      </c>
      <c r="N467" s="39">
        <v>3.226</v>
      </c>
      <c r="O467" s="39">
        <v>749.76800000000003</v>
      </c>
      <c r="P467" s="39">
        <v>0</v>
      </c>
    </row>
    <row r="468" spans="1:16" x14ac:dyDescent="0.3">
      <c r="A468" s="27">
        <v>43661</v>
      </c>
      <c r="B468" s="28">
        <v>0.5</v>
      </c>
      <c r="C468" s="32">
        <f t="shared" si="16"/>
        <v>43661.5</v>
      </c>
      <c r="D468" s="38">
        <f t="shared" si="17"/>
        <v>525465</v>
      </c>
      <c r="E468" s="38">
        <f t="shared" si="17"/>
        <v>6300495</v>
      </c>
      <c r="F468" s="38">
        <f t="shared" si="17"/>
        <v>2536</v>
      </c>
      <c r="G468" s="39">
        <v>908.9</v>
      </c>
      <c r="H468" s="39">
        <v>103.8</v>
      </c>
      <c r="I468" s="44">
        <v>0.11420398283639564</v>
      </c>
      <c r="J468" s="39">
        <v>281.5349158844009</v>
      </c>
      <c r="K468" s="39">
        <v>419.41291588440089</v>
      </c>
      <c r="L468" s="39">
        <v>10.01</v>
      </c>
      <c r="M468" s="48">
        <v>78.138999999999996</v>
      </c>
      <c r="N468" s="39">
        <v>2.532</v>
      </c>
      <c r="O468" s="39">
        <v>749.97299999999996</v>
      </c>
      <c r="P468" s="39">
        <v>0</v>
      </c>
    </row>
    <row r="469" spans="1:16" x14ac:dyDescent="0.3">
      <c r="A469" s="27">
        <v>43661</v>
      </c>
      <c r="B469" s="28">
        <v>0.52083333333333337</v>
      </c>
      <c r="C469" s="32">
        <f t="shared" si="16"/>
        <v>43661.520833333336</v>
      </c>
      <c r="D469" s="38">
        <f t="shared" si="17"/>
        <v>525465</v>
      </c>
      <c r="E469" s="38">
        <f t="shared" si="17"/>
        <v>6300495</v>
      </c>
      <c r="F469" s="38">
        <f t="shared" si="17"/>
        <v>2536</v>
      </c>
      <c r="G469" s="39">
        <v>285.7</v>
      </c>
      <c r="H469" s="39">
        <v>32.700000000000003</v>
      </c>
      <c r="I469" s="44">
        <v>0.11445572278613932</v>
      </c>
      <c r="J469" s="39">
        <v>333.85308857151915</v>
      </c>
      <c r="K469" s="39">
        <v>403.59908857151913</v>
      </c>
      <c r="L469" s="39">
        <v>9.3190000000000008</v>
      </c>
      <c r="M469" s="48">
        <v>86.587999999999994</v>
      </c>
      <c r="N469" s="39">
        <v>1.8819999999999999</v>
      </c>
      <c r="O469" s="39">
        <v>750.09500000000003</v>
      </c>
      <c r="P469" s="39">
        <v>0</v>
      </c>
    </row>
    <row r="470" spans="1:16" x14ac:dyDescent="0.3">
      <c r="A470" s="27">
        <v>43661</v>
      </c>
      <c r="B470" s="28">
        <v>0.54166666666666663</v>
      </c>
      <c r="C470" s="32">
        <f t="shared" si="16"/>
        <v>43661.541666666664</v>
      </c>
      <c r="D470" s="38">
        <f t="shared" si="17"/>
        <v>525465</v>
      </c>
      <c r="E470" s="38">
        <f t="shared" si="17"/>
        <v>6300495</v>
      </c>
      <c r="F470" s="38">
        <f t="shared" si="17"/>
        <v>2536</v>
      </c>
      <c r="G470" s="39">
        <v>291.2</v>
      </c>
      <c r="H470" s="39">
        <v>32.799999999999997</v>
      </c>
      <c r="I470" s="44">
        <v>0.11263736263736263</v>
      </c>
      <c r="J470" s="39">
        <v>334.64612078060418</v>
      </c>
      <c r="K470" s="39">
        <v>399.92512078060423</v>
      </c>
      <c r="L470" s="39">
        <v>9.3190000000000008</v>
      </c>
      <c r="M470" s="48">
        <v>82.73</v>
      </c>
      <c r="N470" s="39">
        <v>0.76800000000000002</v>
      </c>
      <c r="O470" s="39">
        <v>750.5</v>
      </c>
      <c r="P470" s="39">
        <v>0</v>
      </c>
    </row>
    <row r="471" spans="1:16" x14ac:dyDescent="0.3">
      <c r="A471" s="27">
        <v>43661</v>
      </c>
      <c r="B471" s="28">
        <v>0.5625</v>
      </c>
      <c r="C471" s="32">
        <f t="shared" si="16"/>
        <v>43661.5625</v>
      </c>
      <c r="D471" s="38">
        <f t="shared" si="17"/>
        <v>525465</v>
      </c>
      <c r="E471" s="38">
        <f t="shared" si="17"/>
        <v>6300495</v>
      </c>
      <c r="F471" s="38">
        <f t="shared" si="17"/>
        <v>2536</v>
      </c>
      <c r="G471" s="39">
        <v>433.1</v>
      </c>
      <c r="H471" s="39">
        <v>49.9</v>
      </c>
      <c r="I471" s="44">
        <v>0.11521588547679519</v>
      </c>
      <c r="J471" s="39">
        <v>322.47689206510842</v>
      </c>
      <c r="K471" s="39">
        <v>411.90389206510844</v>
      </c>
      <c r="L471" s="39">
        <v>9.6329999999999991</v>
      </c>
      <c r="M471" s="48">
        <v>76.947000000000003</v>
      </c>
      <c r="N471" s="39">
        <v>0.39300000000000002</v>
      </c>
      <c r="O471" s="39">
        <v>750.64300000000003</v>
      </c>
      <c r="P471" s="39">
        <v>0</v>
      </c>
    </row>
    <row r="472" spans="1:16" x14ac:dyDescent="0.3">
      <c r="A472" s="27">
        <v>43661</v>
      </c>
      <c r="B472" s="28">
        <v>0.58333333333333337</v>
      </c>
      <c r="C472" s="32">
        <f t="shared" si="16"/>
        <v>43661.583333333336</v>
      </c>
      <c r="D472" s="38">
        <f t="shared" si="17"/>
        <v>525465</v>
      </c>
      <c r="E472" s="38">
        <f t="shared" si="17"/>
        <v>6300495</v>
      </c>
      <c r="F472" s="38">
        <f t="shared" si="17"/>
        <v>2536</v>
      </c>
      <c r="G472" s="39">
        <v>261.7</v>
      </c>
      <c r="H472" s="39">
        <v>27.7</v>
      </c>
      <c r="I472" s="44">
        <v>0.10584638899503249</v>
      </c>
      <c r="J472" s="39">
        <v>347.56142256035935</v>
      </c>
      <c r="K472" s="39">
        <v>409.02042256035935</v>
      </c>
      <c r="L472" s="39">
        <v>9.57</v>
      </c>
      <c r="M472" s="48">
        <v>80.870999999999995</v>
      </c>
      <c r="N472" s="39">
        <v>0.82399999999999995</v>
      </c>
      <c r="O472" s="39">
        <v>750.70500000000004</v>
      </c>
      <c r="P472" s="39">
        <v>0</v>
      </c>
    </row>
    <row r="473" spans="1:16" x14ac:dyDescent="0.3">
      <c r="A473" s="27">
        <v>43661</v>
      </c>
      <c r="B473" s="28">
        <v>0.60416666666666663</v>
      </c>
      <c r="C473" s="32">
        <f t="shared" si="16"/>
        <v>43661.604166666664</v>
      </c>
      <c r="D473" s="38">
        <f t="shared" si="17"/>
        <v>525465</v>
      </c>
      <c r="E473" s="38">
        <f t="shared" si="17"/>
        <v>6300495</v>
      </c>
      <c r="F473" s="38">
        <f t="shared" si="17"/>
        <v>2536</v>
      </c>
      <c r="G473" s="39">
        <v>112.4</v>
      </c>
      <c r="H473" s="39">
        <v>13.7</v>
      </c>
      <c r="I473" s="44">
        <v>0.12188612099644126</v>
      </c>
      <c r="J473" s="39">
        <v>347.99816434599666</v>
      </c>
      <c r="K473" s="39">
        <v>396.66316434599668</v>
      </c>
      <c r="L473" s="39">
        <v>9.1300000000000008</v>
      </c>
      <c r="M473" s="48">
        <v>83.162999999999997</v>
      </c>
      <c r="N473" s="39">
        <v>0.81399999999999995</v>
      </c>
      <c r="O473" s="39">
        <v>750.63699999999994</v>
      </c>
      <c r="P473" s="39">
        <v>0</v>
      </c>
    </row>
    <row r="474" spans="1:16" x14ac:dyDescent="0.3">
      <c r="A474" s="27">
        <v>43661</v>
      </c>
      <c r="B474" s="28">
        <v>0.625</v>
      </c>
      <c r="C474" s="32">
        <f t="shared" si="16"/>
        <v>43661.625</v>
      </c>
      <c r="D474" s="38">
        <f t="shared" si="17"/>
        <v>525465</v>
      </c>
      <c r="E474" s="38">
        <f t="shared" si="17"/>
        <v>6300495</v>
      </c>
      <c r="F474" s="38">
        <f t="shared" si="17"/>
        <v>2536</v>
      </c>
      <c r="G474" s="39">
        <v>155.19999999999999</v>
      </c>
      <c r="H474" s="39">
        <v>18.3</v>
      </c>
      <c r="I474" s="44">
        <v>0.11791237113402063</v>
      </c>
      <c r="J474" s="39">
        <v>345.67295284952451</v>
      </c>
      <c r="K474" s="39">
        <v>389.02695284952449</v>
      </c>
      <c r="L474" s="39">
        <v>8.8160000000000007</v>
      </c>
      <c r="M474" s="48">
        <v>85.593999999999994</v>
      </c>
      <c r="N474" s="39">
        <v>1.0529999999999999</v>
      </c>
      <c r="O474" s="39">
        <v>750.68</v>
      </c>
      <c r="P474" s="39">
        <v>0</v>
      </c>
    </row>
    <row r="475" spans="1:16" x14ac:dyDescent="0.3">
      <c r="A475" s="27">
        <v>43661</v>
      </c>
      <c r="B475" s="28">
        <v>0.64583333333333337</v>
      </c>
      <c r="C475" s="32">
        <f t="shared" si="16"/>
        <v>43661.645833333336</v>
      </c>
      <c r="D475" s="38">
        <f t="shared" si="17"/>
        <v>525465</v>
      </c>
      <c r="E475" s="38">
        <f t="shared" si="17"/>
        <v>6300495</v>
      </c>
      <c r="F475" s="38">
        <f t="shared" si="17"/>
        <v>2536</v>
      </c>
      <c r="G475" s="39">
        <v>230.2</v>
      </c>
      <c r="H475" s="39">
        <v>26.2</v>
      </c>
      <c r="I475" s="44">
        <v>0.11381407471763684</v>
      </c>
      <c r="J475" s="39">
        <v>344.12746080353116</v>
      </c>
      <c r="K475" s="39">
        <v>392.14846080353118</v>
      </c>
      <c r="L475" s="39">
        <v>9.1929999999999996</v>
      </c>
      <c r="M475" s="48">
        <v>81.62</v>
      </c>
      <c r="N475" s="39">
        <v>1.4339999999999999</v>
      </c>
      <c r="O475" s="39">
        <v>750.65300000000002</v>
      </c>
      <c r="P475" s="39">
        <v>0</v>
      </c>
    </row>
    <row r="476" spans="1:16" x14ac:dyDescent="0.3">
      <c r="A476" s="27">
        <v>43661</v>
      </c>
      <c r="B476" s="28">
        <v>0.66666666666666663</v>
      </c>
      <c r="C476" s="32">
        <f t="shared" si="16"/>
        <v>43661.666666666664</v>
      </c>
      <c r="D476" s="38">
        <f t="shared" si="17"/>
        <v>525465</v>
      </c>
      <c r="E476" s="38">
        <f t="shared" si="17"/>
        <v>6300495</v>
      </c>
      <c r="F476" s="38">
        <f t="shared" si="17"/>
        <v>2536</v>
      </c>
      <c r="G476" s="39">
        <v>105.4</v>
      </c>
      <c r="H476" s="39">
        <v>12.6</v>
      </c>
      <c r="I476" s="44">
        <v>0.11954459203036052</v>
      </c>
      <c r="J476" s="39">
        <v>344.89500709462868</v>
      </c>
      <c r="K476" s="39">
        <v>387.40900709462869</v>
      </c>
      <c r="L476" s="39">
        <v>8.9420000000000002</v>
      </c>
      <c r="M476" s="48">
        <v>82.353999999999999</v>
      </c>
      <c r="N476" s="39">
        <v>0.47099999999999997</v>
      </c>
      <c r="O476" s="39">
        <v>750.78499999999997</v>
      </c>
      <c r="P476" s="39">
        <v>0</v>
      </c>
    </row>
    <row r="477" spans="1:16" x14ac:dyDescent="0.3">
      <c r="A477" s="27">
        <v>43661</v>
      </c>
      <c r="B477" s="28">
        <v>0.6875</v>
      </c>
      <c r="C477" s="32">
        <f t="shared" si="16"/>
        <v>43661.6875</v>
      </c>
      <c r="D477" s="38">
        <f t="shared" si="17"/>
        <v>525465</v>
      </c>
      <c r="E477" s="38">
        <f t="shared" si="17"/>
        <v>6300495</v>
      </c>
      <c r="F477" s="38">
        <f t="shared" si="17"/>
        <v>2536</v>
      </c>
      <c r="G477" s="39">
        <v>95.2</v>
      </c>
      <c r="H477" s="39">
        <v>11.7</v>
      </c>
      <c r="I477" s="44">
        <v>0.12289915966386554</v>
      </c>
      <c r="J477" s="39">
        <v>344.66049874043728</v>
      </c>
      <c r="K477" s="39">
        <v>383.1354987404373</v>
      </c>
      <c r="L477" s="39">
        <v>9.0050000000000008</v>
      </c>
      <c r="M477" s="48">
        <v>83.296999999999997</v>
      </c>
      <c r="N477" s="39">
        <v>3.4000000000000002E-2</v>
      </c>
      <c r="O477" s="39">
        <v>750.97199999999998</v>
      </c>
      <c r="P477" s="39">
        <v>0</v>
      </c>
    </row>
    <row r="478" spans="1:16" x14ac:dyDescent="0.3">
      <c r="A478" s="27">
        <v>43661</v>
      </c>
      <c r="B478" s="28">
        <v>0.70833333333333337</v>
      </c>
      <c r="C478" s="32">
        <f t="shared" si="16"/>
        <v>43661.708333333336</v>
      </c>
      <c r="D478" s="38">
        <f t="shared" si="17"/>
        <v>525465</v>
      </c>
      <c r="E478" s="38">
        <f t="shared" si="17"/>
        <v>6300495</v>
      </c>
      <c r="F478" s="38">
        <f t="shared" si="17"/>
        <v>2536</v>
      </c>
      <c r="G478" s="39">
        <v>93.6</v>
      </c>
      <c r="H478" s="39">
        <v>11.5</v>
      </c>
      <c r="I478" s="44">
        <v>0.12286324786324787</v>
      </c>
      <c r="J478" s="39">
        <v>344.05900156290994</v>
      </c>
      <c r="K478" s="39">
        <v>381.31000156290992</v>
      </c>
      <c r="L478" s="39">
        <v>8.9420000000000002</v>
      </c>
      <c r="M478" s="48">
        <v>83.908000000000001</v>
      </c>
      <c r="N478" s="39">
        <v>2.5999999999999999E-2</v>
      </c>
      <c r="O478" s="39">
        <v>751.04499999999996</v>
      </c>
      <c r="P478" s="39">
        <v>0</v>
      </c>
    </row>
    <row r="479" spans="1:16" x14ac:dyDescent="0.3">
      <c r="A479" s="27">
        <v>43661</v>
      </c>
      <c r="B479" s="28">
        <v>0.72916666666666663</v>
      </c>
      <c r="C479" s="32">
        <f t="shared" si="16"/>
        <v>43661.729166666664</v>
      </c>
      <c r="D479" s="38">
        <f t="shared" si="17"/>
        <v>525465</v>
      </c>
      <c r="E479" s="38">
        <f t="shared" si="17"/>
        <v>6300495</v>
      </c>
      <c r="F479" s="38">
        <f t="shared" si="17"/>
        <v>2536</v>
      </c>
      <c r="G479" s="39">
        <v>168.2</v>
      </c>
      <c r="H479" s="39">
        <v>20</v>
      </c>
      <c r="I479" s="44">
        <v>0.11890606420927469</v>
      </c>
      <c r="J479" s="39">
        <v>329.70055330770947</v>
      </c>
      <c r="K479" s="39">
        <v>380.06655330770946</v>
      </c>
      <c r="L479" s="39">
        <v>8.9420000000000002</v>
      </c>
      <c r="M479" s="48">
        <v>84.995000000000005</v>
      </c>
      <c r="N479" s="39">
        <v>3.1E-2</v>
      </c>
      <c r="O479" s="39">
        <v>750.995</v>
      </c>
      <c r="P479" s="39">
        <v>0</v>
      </c>
    </row>
    <row r="480" spans="1:16" x14ac:dyDescent="0.3">
      <c r="A480" s="27">
        <v>43661</v>
      </c>
      <c r="B480" s="28">
        <v>0.75</v>
      </c>
      <c r="C480" s="32">
        <f t="shared" si="16"/>
        <v>43661.75</v>
      </c>
      <c r="D480" s="38">
        <f t="shared" si="17"/>
        <v>525465</v>
      </c>
      <c r="E480" s="38">
        <f t="shared" si="17"/>
        <v>6300495</v>
      </c>
      <c r="F480" s="38">
        <f t="shared" si="17"/>
        <v>2536</v>
      </c>
      <c r="G480" s="39">
        <v>169.1</v>
      </c>
      <c r="H480" s="39">
        <v>21.9</v>
      </c>
      <c r="I480" s="44">
        <v>0.12950916617386163</v>
      </c>
      <c r="J480" s="39">
        <v>301.370754095199</v>
      </c>
      <c r="K480" s="39">
        <v>375.78875409519895</v>
      </c>
      <c r="L480" s="39">
        <v>8.9420000000000002</v>
      </c>
      <c r="M480" s="48">
        <v>83.908000000000001</v>
      </c>
      <c r="N480" s="39">
        <v>0.03</v>
      </c>
      <c r="O480" s="39">
        <v>751.11199999999997</v>
      </c>
      <c r="P480" s="39">
        <v>0</v>
      </c>
    </row>
    <row r="481" spans="1:16" x14ac:dyDescent="0.3">
      <c r="A481" s="27">
        <v>43661</v>
      </c>
      <c r="B481" s="28">
        <v>0.77083333333333337</v>
      </c>
      <c r="C481" s="32">
        <f t="shared" si="16"/>
        <v>43661.770833333336</v>
      </c>
      <c r="D481" s="38">
        <f t="shared" si="17"/>
        <v>525465</v>
      </c>
      <c r="E481" s="38">
        <f t="shared" si="17"/>
        <v>6300495</v>
      </c>
      <c r="F481" s="38">
        <f t="shared" si="17"/>
        <v>2536</v>
      </c>
      <c r="G481" s="39">
        <v>41.4</v>
      </c>
      <c r="H481" s="39">
        <v>9.5</v>
      </c>
      <c r="I481" s="44">
        <v>0.22946859903381644</v>
      </c>
      <c r="J481" s="39">
        <v>265.09368564526392</v>
      </c>
      <c r="K481" s="39">
        <v>365.2796856452639</v>
      </c>
      <c r="L481" s="39">
        <v>8.4390000000000001</v>
      </c>
      <c r="M481" s="48">
        <v>86.613</v>
      </c>
      <c r="N481" s="39">
        <v>8.3000000000000004E-2</v>
      </c>
      <c r="O481" s="39">
        <v>751.04700000000003</v>
      </c>
      <c r="P481" s="39">
        <v>0</v>
      </c>
    </row>
    <row r="482" spans="1:16" x14ac:dyDescent="0.3">
      <c r="A482" s="27">
        <v>43661</v>
      </c>
      <c r="B482" s="28">
        <v>0.79166666666666663</v>
      </c>
      <c r="C482" s="32">
        <f t="shared" si="16"/>
        <v>43661.791666666664</v>
      </c>
      <c r="D482" s="38">
        <f t="shared" si="17"/>
        <v>525465</v>
      </c>
      <c r="E482" s="38">
        <f t="shared" si="17"/>
        <v>6300495</v>
      </c>
      <c r="F482" s="38">
        <f t="shared" si="17"/>
        <v>2536</v>
      </c>
      <c r="G482" s="39">
        <v>31.7</v>
      </c>
      <c r="H482" s="39">
        <v>8.3000000000000007</v>
      </c>
      <c r="I482" s="44">
        <v>0.26182965299684546</v>
      </c>
      <c r="J482" s="39">
        <v>263.96844452538335</v>
      </c>
      <c r="K482" s="39">
        <v>359.71644452538334</v>
      </c>
      <c r="L482" s="39">
        <v>8.125</v>
      </c>
      <c r="M482" s="48">
        <v>86.247</v>
      </c>
      <c r="N482" s="39">
        <v>0.54</v>
      </c>
      <c r="O482" s="39">
        <v>751.46</v>
      </c>
      <c r="P482" s="39">
        <v>0</v>
      </c>
    </row>
    <row r="483" spans="1:16" x14ac:dyDescent="0.3">
      <c r="A483" s="27">
        <v>43661</v>
      </c>
      <c r="B483" s="28">
        <v>0.8125</v>
      </c>
      <c r="C483" s="32">
        <f t="shared" si="16"/>
        <v>43661.8125</v>
      </c>
      <c r="D483" s="38">
        <f t="shared" si="17"/>
        <v>525465</v>
      </c>
      <c r="E483" s="38">
        <f t="shared" si="17"/>
        <v>6300495</v>
      </c>
      <c r="F483" s="38">
        <f t="shared" si="17"/>
        <v>2536</v>
      </c>
      <c r="G483" s="39">
        <v>44.9</v>
      </c>
      <c r="H483" s="39">
        <v>10.199999999999999</v>
      </c>
      <c r="I483" s="44">
        <v>0.22717149220489977</v>
      </c>
      <c r="J483" s="39">
        <v>272.91513573336221</v>
      </c>
      <c r="K483" s="39">
        <v>356.43113573336223</v>
      </c>
      <c r="L483" s="39">
        <v>8.6270000000000007</v>
      </c>
      <c r="M483" s="48">
        <v>91.460999999999999</v>
      </c>
      <c r="N483" s="39">
        <v>0.20799999999999999</v>
      </c>
      <c r="O483" s="39">
        <v>751.50300000000004</v>
      </c>
      <c r="P483" s="39">
        <v>0</v>
      </c>
    </row>
    <row r="484" spans="1:16" x14ac:dyDescent="0.3">
      <c r="A484" s="27">
        <v>43661</v>
      </c>
      <c r="B484" s="28">
        <v>0.83333333333333337</v>
      </c>
      <c r="C484" s="32">
        <f t="shared" si="16"/>
        <v>43661.833333333336</v>
      </c>
      <c r="D484" s="38">
        <f t="shared" si="17"/>
        <v>525465</v>
      </c>
      <c r="E484" s="38">
        <f t="shared" si="17"/>
        <v>6300495</v>
      </c>
      <c r="F484" s="38">
        <f t="shared" si="17"/>
        <v>2536</v>
      </c>
      <c r="G484" s="39">
        <v>15.1</v>
      </c>
      <c r="H484" s="39">
        <v>6.4</v>
      </c>
      <c r="I484" s="44">
        <v>0.42384105960264906</v>
      </c>
      <c r="J484" s="39">
        <v>265.551443271165</v>
      </c>
      <c r="K484" s="39">
        <v>352.241443271165</v>
      </c>
      <c r="L484" s="39">
        <v>8.125</v>
      </c>
      <c r="M484" s="48">
        <v>94.001999999999995</v>
      </c>
      <c r="N484" s="39">
        <v>0.223</v>
      </c>
      <c r="O484" s="39">
        <v>751.84500000000003</v>
      </c>
      <c r="P484" s="39">
        <v>0</v>
      </c>
    </row>
    <row r="485" spans="1:16" x14ac:dyDescent="0.3">
      <c r="A485" s="27">
        <v>43661</v>
      </c>
      <c r="B485" s="28">
        <v>0.85416666666666663</v>
      </c>
      <c r="C485" s="32">
        <f t="shared" si="16"/>
        <v>43661.854166666664</v>
      </c>
      <c r="D485" s="38">
        <f t="shared" si="17"/>
        <v>525465</v>
      </c>
      <c r="E485" s="38">
        <f t="shared" si="17"/>
        <v>6300495</v>
      </c>
      <c r="F485" s="38">
        <f t="shared" si="17"/>
        <v>2536</v>
      </c>
      <c r="G485" s="39">
        <v>5.6</v>
      </c>
      <c r="H485" s="39">
        <v>6.5</v>
      </c>
      <c r="I485" s="45" t="s">
        <v>19</v>
      </c>
      <c r="J485" s="39">
        <v>265.55252811598831</v>
      </c>
      <c r="K485" s="39">
        <v>347.8605281159883</v>
      </c>
      <c r="L485" s="39">
        <v>8.0619999999999994</v>
      </c>
      <c r="M485" s="48">
        <v>95.075000000000003</v>
      </c>
      <c r="N485" s="39">
        <v>0.33300000000000002</v>
      </c>
      <c r="O485" s="39">
        <v>751.84199999999998</v>
      </c>
      <c r="P485" s="39">
        <v>0</v>
      </c>
    </row>
    <row r="486" spans="1:16" x14ac:dyDescent="0.3">
      <c r="A486" s="27">
        <v>43661</v>
      </c>
      <c r="B486" s="28">
        <v>0.875</v>
      </c>
      <c r="C486" s="32">
        <f t="shared" si="16"/>
        <v>43661.875</v>
      </c>
      <c r="D486" s="38">
        <f t="shared" si="17"/>
        <v>525465</v>
      </c>
      <c r="E486" s="38">
        <f t="shared" si="17"/>
        <v>6300495</v>
      </c>
      <c r="F486" s="38">
        <f t="shared" si="17"/>
        <v>2536</v>
      </c>
      <c r="G486" s="40">
        <v>0</v>
      </c>
      <c r="H486" s="40">
        <v>0</v>
      </c>
      <c r="I486" s="45" t="s">
        <v>19</v>
      </c>
      <c r="J486" s="39">
        <v>291.25598283962518</v>
      </c>
      <c r="K486" s="39">
        <v>344.27998283962512</v>
      </c>
      <c r="L486" s="39">
        <v>7.4329999999999998</v>
      </c>
      <c r="M486" s="48">
        <v>98.668000000000006</v>
      </c>
      <c r="N486" s="39">
        <v>0.17</v>
      </c>
      <c r="O486" s="39">
        <v>751.95</v>
      </c>
      <c r="P486" s="39">
        <v>0</v>
      </c>
    </row>
    <row r="487" spans="1:16" x14ac:dyDescent="0.3">
      <c r="A487" s="27">
        <v>43661</v>
      </c>
      <c r="B487" s="28">
        <v>0.89583333333333337</v>
      </c>
      <c r="C487" s="32">
        <f t="shared" si="16"/>
        <v>43661.895833333336</v>
      </c>
      <c r="D487" s="38">
        <f t="shared" si="17"/>
        <v>525465</v>
      </c>
      <c r="E487" s="38">
        <f t="shared" si="17"/>
        <v>6300495</v>
      </c>
      <c r="F487" s="38">
        <f t="shared" si="17"/>
        <v>2536</v>
      </c>
      <c r="G487" s="40">
        <v>0</v>
      </c>
      <c r="H487" s="40">
        <v>0</v>
      </c>
      <c r="I487" s="45" t="s">
        <v>19</v>
      </c>
      <c r="J487" s="39">
        <v>315.30217574659446</v>
      </c>
      <c r="K487" s="39">
        <v>343.36117574659448</v>
      </c>
      <c r="L487" s="39">
        <v>7.2439999999999998</v>
      </c>
      <c r="M487" s="48">
        <v>100</v>
      </c>
      <c r="N487" s="39">
        <v>0.108</v>
      </c>
      <c r="O487" s="39">
        <v>752.30499999999995</v>
      </c>
      <c r="P487" s="39">
        <v>0</v>
      </c>
    </row>
    <row r="488" spans="1:16" x14ac:dyDescent="0.3">
      <c r="A488" s="27">
        <v>43661</v>
      </c>
      <c r="B488" s="28">
        <v>0.91666666666666663</v>
      </c>
      <c r="C488" s="32">
        <f t="shared" ref="C488:C551" si="18">A488+B488</f>
        <v>43661.916666666664</v>
      </c>
      <c r="D488" s="38">
        <f t="shared" si="17"/>
        <v>525465</v>
      </c>
      <c r="E488" s="38">
        <f t="shared" si="17"/>
        <v>6300495</v>
      </c>
      <c r="F488" s="38">
        <f t="shared" si="17"/>
        <v>2536</v>
      </c>
      <c r="G488" s="40">
        <v>0</v>
      </c>
      <c r="H488" s="40">
        <v>0</v>
      </c>
      <c r="I488" s="45" t="s">
        <v>19</v>
      </c>
      <c r="J488" s="39">
        <v>309.15736570102467</v>
      </c>
      <c r="K488" s="39">
        <v>340.57536570102468</v>
      </c>
      <c r="L488" s="39">
        <v>6.9930000000000003</v>
      </c>
      <c r="M488" s="48">
        <v>98.423000000000002</v>
      </c>
      <c r="N488" s="39">
        <v>1.7000000000000001E-2</v>
      </c>
      <c r="O488" s="39">
        <v>752.31500000000005</v>
      </c>
      <c r="P488" s="39">
        <v>0</v>
      </c>
    </row>
    <row r="489" spans="1:16" x14ac:dyDescent="0.3">
      <c r="A489" s="27">
        <v>43661</v>
      </c>
      <c r="B489" s="28">
        <v>0.9375</v>
      </c>
      <c r="C489" s="32">
        <f t="shared" si="18"/>
        <v>43661.9375</v>
      </c>
      <c r="D489" s="38">
        <f t="shared" si="17"/>
        <v>525465</v>
      </c>
      <c r="E489" s="38">
        <f t="shared" si="17"/>
        <v>6300495</v>
      </c>
      <c r="F489" s="38">
        <f t="shared" si="17"/>
        <v>2536</v>
      </c>
      <c r="G489" s="40">
        <v>0</v>
      </c>
      <c r="H489" s="40">
        <v>0</v>
      </c>
      <c r="I489" s="45" t="s">
        <v>19</v>
      </c>
      <c r="J489" s="39">
        <v>308.62929308971121</v>
      </c>
      <c r="K489" s="39">
        <v>337.51729308971119</v>
      </c>
      <c r="L489" s="39">
        <v>6.6159999999999997</v>
      </c>
      <c r="M489" s="48">
        <v>92.47</v>
      </c>
      <c r="N489" s="39">
        <v>1.2E-2</v>
      </c>
      <c r="O489" s="39">
        <v>752.06799999999998</v>
      </c>
      <c r="P489" s="39">
        <v>0</v>
      </c>
    </row>
    <row r="490" spans="1:16" x14ac:dyDescent="0.3">
      <c r="A490" s="27">
        <v>43661</v>
      </c>
      <c r="B490" s="28">
        <v>0.95833333333333337</v>
      </c>
      <c r="C490" s="32">
        <f t="shared" si="18"/>
        <v>43661.958333333336</v>
      </c>
      <c r="D490" s="38">
        <f t="shared" si="17"/>
        <v>525465</v>
      </c>
      <c r="E490" s="38">
        <f t="shared" si="17"/>
        <v>6300495</v>
      </c>
      <c r="F490" s="38">
        <f t="shared" si="17"/>
        <v>2536</v>
      </c>
      <c r="G490" s="40">
        <v>0</v>
      </c>
      <c r="H490" s="40">
        <v>0</v>
      </c>
      <c r="I490" s="45" t="s">
        <v>19</v>
      </c>
      <c r="J490" s="39">
        <v>307.76835771877944</v>
      </c>
      <c r="K490" s="39">
        <v>334.66035771877944</v>
      </c>
      <c r="L490" s="39">
        <v>6.5529999999999999</v>
      </c>
      <c r="M490" s="48">
        <v>94.623000000000005</v>
      </c>
      <c r="N490" s="39">
        <v>1.4E-2</v>
      </c>
      <c r="O490" s="39">
        <v>752</v>
      </c>
      <c r="P490" s="39">
        <v>0</v>
      </c>
    </row>
    <row r="491" spans="1:16" x14ac:dyDescent="0.3">
      <c r="A491" s="27">
        <v>43661</v>
      </c>
      <c r="B491" s="28">
        <v>0.97916666666666663</v>
      </c>
      <c r="C491" s="32">
        <f t="shared" si="18"/>
        <v>43661.979166666664</v>
      </c>
      <c r="D491" s="38">
        <f t="shared" si="17"/>
        <v>525465</v>
      </c>
      <c r="E491" s="38">
        <f t="shared" si="17"/>
        <v>6300495</v>
      </c>
      <c r="F491" s="38">
        <f t="shared" si="17"/>
        <v>2536</v>
      </c>
      <c r="G491" s="40">
        <v>0</v>
      </c>
      <c r="H491" s="40">
        <v>0</v>
      </c>
      <c r="I491" s="45" t="s">
        <v>19</v>
      </c>
      <c r="J491" s="39">
        <v>314.57710079876978</v>
      </c>
      <c r="K491" s="39">
        <v>337.72610079876978</v>
      </c>
      <c r="L491" s="39">
        <v>7.4960000000000004</v>
      </c>
      <c r="M491" s="48">
        <v>91.245999999999995</v>
      </c>
      <c r="N491" s="39">
        <v>0.122</v>
      </c>
      <c r="O491" s="39">
        <v>752.09500000000003</v>
      </c>
      <c r="P491" s="39">
        <v>0</v>
      </c>
    </row>
    <row r="492" spans="1:16" x14ac:dyDescent="0.3">
      <c r="A492" s="27">
        <v>43662</v>
      </c>
      <c r="B492" s="28">
        <v>0</v>
      </c>
      <c r="C492" s="32">
        <f t="shared" si="18"/>
        <v>43662</v>
      </c>
      <c r="D492" s="38">
        <f t="shared" si="17"/>
        <v>525465</v>
      </c>
      <c r="E492" s="38">
        <f t="shared" si="17"/>
        <v>6300495</v>
      </c>
      <c r="F492" s="38">
        <f t="shared" si="17"/>
        <v>2536</v>
      </c>
      <c r="G492" s="40">
        <v>0</v>
      </c>
      <c r="H492" s="40">
        <v>0</v>
      </c>
      <c r="I492" s="45" t="s">
        <v>19</v>
      </c>
      <c r="J492" s="39">
        <v>308.23767618932476</v>
      </c>
      <c r="K492" s="39">
        <v>334.75667618932476</v>
      </c>
      <c r="L492" s="39">
        <v>6.867</v>
      </c>
      <c r="M492" s="48">
        <v>93.911000000000001</v>
      </c>
      <c r="N492" s="39">
        <v>0.26100000000000001</v>
      </c>
      <c r="O492" s="39">
        <v>752.07799999999997</v>
      </c>
      <c r="P492" s="39">
        <v>0</v>
      </c>
    </row>
    <row r="493" spans="1:16" x14ac:dyDescent="0.3">
      <c r="A493" s="27">
        <v>43662</v>
      </c>
      <c r="B493" s="28">
        <v>2.0833333333333332E-2</v>
      </c>
      <c r="C493" s="32">
        <f t="shared" si="18"/>
        <v>43662.020833333336</v>
      </c>
      <c r="D493" s="38">
        <f t="shared" si="17"/>
        <v>525465</v>
      </c>
      <c r="E493" s="38">
        <f t="shared" si="17"/>
        <v>6300495</v>
      </c>
      <c r="F493" s="38">
        <f t="shared" si="17"/>
        <v>2536</v>
      </c>
      <c r="G493" s="40">
        <v>0</v>
      </c>
      <c r="H493" s="40">
        <v>0</v>
      </c>
      <c r="I493" s="45" t="s">
        <v>19</v>
      </c>
      <c r="J493" s="39">
        <v>310.78410825094119</v>
      </c>
      <c r="K493" s="39">
        <v>335.07410825094121</v>
      </c>
      <c r="L493" s="39">
        <v>6.5529999999999999</v>
      </c>
      <c r="M493" s="48">
        <v>95.704999999999998</v>
      </c>
      <c r="N493" s="39">
        <v>6.3E-2</v>
      </c>
      <c r="O493" s="39">
        <v>752.11199999999997</v>
      </c>
      <c r="P493" s="39">
        <v>0</v>
      </c>
    </row>
    <row r="494" spans="1:16" x14ac:dyDescent="0.3">
      <c r="A494" s="27">
        <v>43662</v>
      </c>
      <c r="B494" s="28">
        <v>4.1666666666666664E-2</v>
      </c>
      <c r="C494" s="32">
        <f t="shared" si="18"/>
        <v>43662.041666666664</v>
      </c>
      <c r="D494" s="38">
        <f t="shared" si="17"/>
        <v>525465</v>
      </c>
      <c r="E494" s="38">
        <f t="shared" si="17"/>
        <v>6300495</v>
      </c>
      <c r="F494" s="38">
        <f t="shared" si="17"/>
        <v>2536</v>
      </c>
      <c r="G494" s="40">
        <v>0</v>
      </c>
      <c r="H494" s="40">
        <v>0</v>
      </c>
      <c r="I494" s="45" t="s">
        <v>19</v>
      </c>
      <c r="J494" s="39">
        <v>314.76139641607142</v>
      </c>
      <c r="K494" s="39">
        <v>335.19439641607147</v>
      </c>
      <c r="L494" s="39">
        <v>6.867</v>
      </c>
      <c r="M494" s="48">
        <v>95.302999999999997</v>
      </c>
      <c r="N494" s="39">
        <v>3.2000000000000001E-2</v>
      </c>
      <c r="O494" s="39">
        <v>752.15300000000002</v>
      </c>
      <c r="P494" s="39">
        <v>0</v>
      </c>
    </row>
    <row r="495" spans="1:16" x14ac:dyDescent="0.3">
      <c r="A495" s="27">
        <v>43662</v>
      </c>
      <c r="B495" s="28">
        <v>6.25E-2</v>
      </c>
      <c r="C495" s="32">
        <f t="shared" si="18"/>
        <v>43662.0625</v>
      </c>
      <c r="D495" s="38">
        <f t="shared" si="17"/>
        <v>525465</v>
      </c>
      <c r="E495" s="38">
        <f t="shared" si="17"/>
        <v>6300495</v>
      </c>
      <c r="F495" s="38">
        <f t="shared" si="17"/>
        <v>2536</v>
      </c>
      <c r="G495" s="40">
        <v>0</v>
      </c>
      <c r="H495" s="40">
        <v>0</v>
      </c>
      <c r="I495" s="45" t="s">
        <v>19</v>
      </c>
      <c r="J495" s="39">
        <v>323.6110721075791</v>
      </c>
      <c r="K495" s="39">
        <v>336.62307210757911</v>
      </c>
      <c r="L495" s="39">
        <v>6.3010000000000002</v>
      </c>
      <c r="M495" s="48">
        <v>98.590999999999994</v>
      </c>
      <c r="N495" s="39">
        <v>1.0999999999999999E-2</v>
      </c>
      <c r="O495" s="39">
        <v>752.07</v>
      </c>
      <c r="P495" s="39">
        <v>0</v>
      </c>
    </row>
    <row r="496" spans="1:16" x14ac:dyDescent="0.3">
      <c r="A496" s="27">
        <v>43662</v>
      </c>
      <c r="B496" s="28">
        <v>8.3333333333333329E-2</v>
      </c>
      <c r="C496" s="32">
        <f t="shared" si="18"/>
        <v>43662.083333333336</v>
      </c>
      <c r="D496" s="38">
        <f t="shared" si="17"/>
        <v>525465</v>
      </c>
      <c r="E496" s="38">
        <f t="shared" si="17"/>
        <v>6300495</v>
      </c>
      <c r="F496" s="38">
        <f t="shared" si="17"/>
        <v>2536</v>
      </c>
      <c r="G496" s="40">
        <v>0</v>
      </c>
      <c r="H496" s="40">
        <v>0</v>
      </c>
      <c r="I496" s="45" t="s">
        <v>19</v>
      </c>
      <c r="J496" s="39">
        <v>312.599845507971</v>
      </c>
      <c r="K496" s="39">
        <v>333.58184550797102</v>
      </c>
      <c r="L496" s="39">
        <v>6.1749999999999998</v>
      </c>
      <c r="M496" s="48">
        <v>99.337999999999994</v>
      </c>
      <c r="N496" s="39">
        <v>2.7E-2</v>
      </c>
      <c r="O496" s="39">
        <v>752.25</v>
      </c>
      <c r="P496" s="39">
        <v>0</v>
      </c>
    </row>
    <row r="497" spans="1:16" x14ac:dyDescent="0.3">
      <c r="A497" s="27">
        <v>43662</v>
      </c>
      <c r="B497" s="28">
        <v>0.10416666666666667</v>
      </c>
      <c r="C497" s="32">
        <f t="shared" si="18"/>
        <v>43662.104166666664</v>
      </c>
      <c r="D497" s="38">
        <f t="shared" si="17"/>
        <v>525465</v>
      </c>
      <c r="E497" s="38">
        <f t="shared" si="17"/>
        <v>6300495</v>
      </c>
      <c r="F497" s="38">
        <f t="shared" si="17"/>
        <v>2536</v>
      </c>
      <c r="G497" s="40">
        <v>0</v>
      </c>
      <c r="H497" s="40">
        <v>0</v>
      </c>
      <c r="I497" s="45" t="s">
        <v>19</v>
      </c>
      <c r="J497" s="39">
        <v>313.71616716516337</v>
      </c>
      <c r="K497" s="39">
        <v>333.18016716516337</v>
      </c>
      <c r="L497" s="39">
        <v>6.3010000000000002</v>
      </c>
      <c r="M497" s="48">
        <v>99.364000000000004</v>
      </c>
      <c r="N497" s="39">
        <v>4.5999999999999999E-2</v>
      </c>
      <c r="O497" s="39">
        <v>752.11199999999997</v>
      </c>
      <c r="P497" s="39">
        <v>0</v>
      </c>
    </row>
    <row r="498" spans="1:16" x14ac:dyDescent="0.3">
      <c r="A498" s="27">
        <v>43662</v>
      </c>
      <c r="B498" s="28">
        <v>0.125</v>
      </c>
      <c r="C498" s="32">
        <f t="shared" si="18"/>
        <v>43662.125</v>
      </c>
      <c r="D498" s="38">
        <f t="shared" si="17"/>
        <v>525465</v>
      </c>
      <c r="E498" s="38">
        <f t="shared" si="17"/>
        <v>6300495</v>
      </c>
      <c r="F498" s="38">
        <f t="shared" si="17"/>
        <v>2536</v>
      </c>
      <c r="G498" s="40">
        <v>0</v>
      </c>
      <c r="H498" s="40">
        <v>0</v>
      </c>
      <c r="I498" s="45" t="s">
        <v>19</v>
      </c>
      <c r="J498" s="39">
        <v>315.04579845065166</v>
      </c>
      <c r="K498" s="39">
        <v>333.96079845065162</v>
      </c>
      <c r="L498" s="39">
        <v>6.2380000000000004</v>
      </c>
      <c r="M498" s="48">
        <v>95.179000000000002</v>
      </c>
      <c r="N498" s="39">
        <v>0.246</v>
      </c>
      <c r="O498" s="39">
        <v>752.01499999999999</v>
      </c>
      <c r="P498" s="39">
        <v>0</v>
      </c>
    </row>
    <row r="499" spans="1:16" x14ac:dyDescent="0.3">
      <c r="A499" s="27">
        <v>43662</v>
      </c>
      <c r="B499" s="28">
        <v>0.14583333333333334</v>
      </c>
      <c r="C499" s="32">
        <f t="shared" si="18"/>
        <v>43662.145833333336</v>
      </c>
      <c r="D499" s="38">
        <f t="shared" si="17"/>
        <v>525465</v>
      </c>
      <c r="E499" s="38">
        <f t="shared" si="17"/>
        <v>6300495</v>
      </c>
      <c r="F499" s="38">
        <f t="shared" si="17"/>
        <v>2536</v>
      </c>
      <c r="G499" s="40">
        <v>0</v>
      </c>
      <c r="H499" s="40">
        <v>0</v>
      </c>
      <c r="I499" s="45" t="s">
        <v>19</v>
      </c>
      <c r="J499" s="39">
        <v>312.65606259748148</v>
      </c>
      <c r="K499" s="39">
        <v>331.27806259748149</v>
      </c>
      <c r="L499" s="39">
        <v>6.3010000000000002</v>
      </c>
      <c r="M499" s="48">
        <v>92.718999999999994</v>
      </c>
      <c r="N499" s="39">
        <v>5.6000000000000001E-2</v>
      </c>
      <c r="O499" s="39">
        <v>751.83799999999997</v>
      </c>
      <c r="P499" s="39">
        <v>0</v>
      </c>
    </row>
    <row r="500" spans="1:16" x14ac:dyDescent="0.3">
      <c r="A500" s="27">
        <v>43662</v>
      </c>
      <c r="B500" s="28">
        <v>0.16666666666666666</v>
      </c>
      <c r="C500" s="32">
        <f t="shared" si="18"/>
        <v>43662.166666666664</v>
      </c>
      <c r="D500" s="38">
        <f t="shared" si="17"/>
        <v>525465</v>
      </c>
      <c r="E500" s="38">
        <f t="shared" si="17"/>
        <v>6300495</v>
      </c>
      <c r="F500" s="38">
        <f t="shared" si="17"/>
        <v>2536</v>
      </c>
      <c r="G500" s="39">
        <v>7.9</v>
      </c>
      <c r="H500" s="39">
        <v>5.7</v>
      </c>
      <c r="I500" s="44">
        <v>0.72151898734177211</v>
      </c>
      <c r="J500" s="39">
        <v>312.61474849245081</v>
      </c>
      <c r="K500" s="39">
        <v>330.97274849245082</v>
      </c>
      <c r="L500" s="39">
        <v>6.3639999999999999</v>
      </c>
      <c r="M500" s="48">
        <v>91.65</v>
      </c>
      <c r="N500" s="39">
        <v>4.3999999999999997E-2</v>
      </c>
      <c r="O500" s="39">
        <v>752.15499999999997</v>
      </c>
      <c r="P500" s="39">
        <v>0</v>
      </c>
    </row>
    <row r="501" spans="1:16" x14ac:dyDescent="0.3">
      <c r="A501" s="27">
        <v>43662</v>
      </c>
      <c r="B501" s="28">
        <v>0.1875</v>
      </c>
      <c r="C501" s="32">
        <f t="shared" si="18"/>
        <v>43662.1875</v>
      </c>
      <c r="D501" s="38">
        <f t="shared" si="17"/>
        <v>525465</v>
      </c>
      <c r="E501" s="38">
        <f t="shared" si="17"/>
        <v>6300495</v>
      </c>
      <c r="F501" s="38">
        <f t="shared" si="17"/>
        <v>2536</v>
      </c>
      <c r="G501" s="39">
        <v>35.1</v>
      </c>
      <c r="H501" s="39">
        <v>8.4</v>
      </c>
      <c r="I501" s="44">
        <v>0.23931623931623933</v>
      </c>
      <c r="J501" s="39">
        <v>313.91556597605239</v>
      </c>
      <c r="K501" s="39">
        <v>333.77456597605237</v>
      </c>
      <c r="L501" s="39">
        <v>7.1820000000000004</v>
      </c>
      <c r="M501" s="48">
        <v>89.483000000000004</v>
      </c>
      <c r="N501" s="39">
        <v>8.2000000000000003E-2</v>
      </c>
      <c r="O501" s="39">
        <v>752.37199999999996</v>
      </c>
      <c r="P501" s="39">
        <v>0</v>
      </c>
    </row>
    <row r="502" spans="1:16" x14ac:dyDescent="0.3">
      <c r="A502" s="27">
        <v>43662</v>
      </c>
      <c r="B502" s="28">
        <v>0.20833333333333334</v>
      </c>
      <c r="C502" s="32">
        <f t="shared" si="18"/>
        <v>43662.208333333336</v>
      </c>
      <c r="D502" s="38">
        <f t="shared" si="17"/>
        <v>525465</v>
      </c>
      <c r="E502" s="38">
        <f t="shared" si="17"/>
        <v>6300495</v>
      </c>
      <c r="F502" s="38">
        <f t="shared" si="17"/>
        <v>2536</v>
      </c>
      <c r="G502" s="39">
        <v>64.900000000000006</v>
      </c>
      <c r="H502" s="39">
        <v>12.7</v>
      </c>
      <c r="I502" s="44">
        <v>0.19568567026194142</v>
      </c>
      <c r="J502" s="39">
        <v>314.61092699274491</v>
      </c>
      <c r="K502" s="39">
        <v>337.39592699274493</v>
      </c>
      <c r="L502" s="39">
        <v>8.3130000000000006</v>
      </c>
      <c r="M502" s="48">
        <v>81.314999999999998</v>
      </c>
      <c r="N502" s="39">
        <v>0.11799999999999999</v>
      </c>
      <c r="O502" s="39">
        <v>752.36500000000001</v>
      </c>
      <c r="P502" s="39">
        <v>0</v>
      </c>
    </row>
    <row r="503" spans="1:16" x14ac:dyDescent="0.3">
      <c r="A503" s="27">
        <v>43662</v>
      </c>
      <c r="B503" s="28">
        <v>0.22916666666666666</v>
      </c>
      <c r="C503" s="32">
        <f t="shared" si="18"/>
        <v>43662.229166666664</v>
      </c>
      <c r="D503" s="38">
        <f t="shared" si="17"/>
        <v>525465</v>
      </c>
      <c r="E503" s="38">
        <f t="shared" si="17"/>
        <v>6300495</v>
      </c>
      <c r="F503" s="38">
        <f t="shared" si="17"/>
        <v>2536</v>
      </c>
      <c r="G503" s="39">
        <v>115.3</v>
      </c>
      <c r="H503" s="39">
        <v>16.5</v>
      </c>
      <c r="I503" s="44">
        <v>0.14310494362532525</v>
      </c>
      <c r="J503" s="39">
        <v>307.00670362980958</v>
      </c>
      <c r="K503" s="39">
        <v>338.78370362980957</v>
      </c>
      <c r="L503" s="39">
        <v>9.0670000000000002</v>
      </c>
      <c r="M503" s="48">
        <v>79.733000000000004</v>
      </c>
      <c r="N503" s="39">
        <v>0</v>
      </c>
      <c r="O503" s="39">
        <v>752.64499999999998</v>
      </c>
      <c r="P503" s="39">
        <v>0</v>
      </c>
    </row>
    <row r="504" spans="1:16" x14ac:dyDescent="0.3">
      <c r="A504" s="27">
        <v>43662</v>
      </c>
      <c r="B504" s="28">
        <v>0.25</v>
      </c>
      <c r="C504" s="32">
        <f t="shared" si="18"/>
        <v>43662.25</v>
      </c>
      <c r="D504" s="38">
        <f t="shared" si="17"/>
        <v>525465</v>
      </c>
      <c r="E504" s="38">
        <f t="shared" si="17"/>
        <v>6300495</v>
      </c>
      <c r="F504" s="38">
        <f t="shared" si="17"/>
        <v>2536</v>
      </c>
      <c r="G504" s="39">
        <v>180.9</v>
      </c>
      <c r="H504" s="39">
        <v>19.5</v>
      </c>
      <c r="I504" s="44">
        <v>0.1077943615257048</v>
      </c>
      <c r="J504" s="39">
        <v>262.58484749086966</v>
      </c>
      <c r="K504" s="39">
        <v>342.48284749086969</v>
      </c>
      <c r="L504" s="39">
        <v>8.9420000000000002</v>
      </c>
      <c r="M504" s="48">
        <v>78.625</v>
      </c>
      <c r="N504" s="39">
        <v>0</v>
      </c>
      <c r="O504" s="39">
        <v>752.28300000000002</v>
      </c>
      <c r="P504" s="39">
        <v>0</v>
      </c>
    </row>
    <row r="505" spans="1:16" x14ac:dyDescent="0.3">
      <c r="A505" s="27">
        <v>43662</v>
      </c>
      <c r="B505" s="28">
        <v>0.27083333333333331</v>
      </c>
      <c r="C505" s="32">
        <f t="shared" si="18"/>
        <v>43662.270833333336</v>
      </c>
      <c r="D505" s="38">
        <f t="shared" si="17"/>
        <v>525465</v>
      </c>
      <c r="E505" s="38">
        <f t="shared" si="17"/>
        <v>6300495</v>
      </c>
      <c r="F505" s="38">
        <f t="shared" si="17"/>
        <v>2536</v>
      </c>
      <c r="G505" s="39">
        <v>238.4</v>
      </c>
      <c r="H505" s="39">
        <v>27.3</v>
      </c>
      <c r="I505" s="44">
        <v>0.11451342281879194</v>
      </c>
      <c r="J505" s="39">
        <v>265.66417805752855</v>
      </c>
      <c r="K505" s="39">
        <v>350.24717805752857</v>
      </c>
      <c r="L505" s="39">
        <v>9.4440000000000008</v>
      </c>
      <c r="M505" s="48">
        <v>78.241</v>
      </c>
      <c r="N505" s="39">
        <v>0.30399999999999999</v>
      </c>
      <c r="O505" s="39">
        <v>752.48</v>
      </c>
      <c r="P505" s="39">
        <v>0</v>
      </c>
    </row>
    <row r="506" spans="1:16" x14ac:dyDescent="0.3">
      <c r="A506" s="27">
        <v>43662</v>
      </c>
      <c r="B506" s="28">
        <v>0.29166666666666669</v>
      </c>
      <c r="C506" s="32">
        <f t="shared" si="18"/>
        <v>43662.291666666664</v>
      </c>
      <c r="D506" s="38">
        <f t="shared" si="17"/>
        <v>525465</v>
      </c>
      <c r="E506" s="38">
        <f t="shared" si="17"/>
        <v>6300495</v>
      </c>
      <c r="F506" s="38">
        <f t="shared" si="17"/>
        <v>2536</v>
      </c>
      <c r="G506" s="39">
        <v>298.2</v>
      </c>
      <c r="H506" s="39">
        <v>32.299999999999997</v>
      </c>
      <c r="I506" s="44">
        <v>0.10831656606304493</v>
      </c>
      <c r="J506" s="39">
        <v>266.21076509622986</v>
      </c>
      <c r="K506" s="39">
        <v>359.48376509622989</v>
      </c>
      <c r="L506" s="39">
        <v>9.9469999999999992</v>
      </c>
      <c r="M506" s="48">
        <v>75.010999999999996</v>
      </c>
      <c r="N506" s="39">
        <v>0.27500000000000002</v>
      </c>
      <c r="O506" s="39">
        <v>752.41300000000001</v>
      </c>
      <c r="P506" s="39">
        <v>0</v>
      </c>
    </row>
    <row r="507" spans="1:16" x14ac:dyDescent="0.3">
      <c r="A507" s="27">
        <v>43662</v>
      </c>
      <c r="B507" s="28">
        <v>0.3125</v>
      </c>
      <c r="C507" s="32">
        <f t="shared" si="18"/>
        <v>43662.3125</v>
      </c>
      <c r="D507" s="38">
        <f t="shared" si="17"/>
        <v>525465</v>
      </c>
      <c r="E507" s="38">
        <f t="shared" si="17"/>
        <v>6300495</v>
      </c>
      <c r="F507" s="38">
        <f t="shared" si="17"/>
        <v>2536</v>
      </c>
      <c r="G507" s="39">
        <v>381.5</v>
      </c>
      <c r="H507" s="39">
        <v>41.6</v>
      </c>
      <c r="I507" s="44">
        <v>0.109043250327654</v>
      </c>
      <c r="J507" s="39">
        <v>269.05128755029432</v>
      </c>
      <c r="K507" s="39">
        <v>369.4752875502943</v>
      </c>
      <c r="L507" s="39">
        <v>10.952</v>
      </c>
      <c r="M507" s="48">
        <v>70.375</v>
      </c>
      <c r="N507" s="39">
        <v>1.7999999999999999E-2</v>
      </c>
      <c r="O507" s="39">
        <v>752.33299999999997</v>
      </c>
      <c r="P507" s="39">
        <v>0</v>
      </c>
    </row>
    <row r="508" spans="1:16" x14ac:dyDescent="0.3">
      <c r="A508" s="27">
        <v>43662</v>
      </c>
      <c r="B508" s="28">
        <v>0.33333333333333331</v>
      </c>
      <c r="C508" s="32">
        <f t="shared" si="18"/>
        <v>43662.333333333336</v>
      </c>
      <c r="D508" s="38">
        <f t="shared" si="17"/>
        <v>525465</v>
      </c>
      <c r="E508" s="38">
        <f t="shared" si="17"/>
        <v>6300495</v>
      </c>
      <c r="F508" s="38">
        <f t="shared" si="17"/>
        <v>2536</v>
      </c>
      <c r="G508" s="39">
        <v>461.4</v>
      </c>
      <c r="H508" s="39">
        <v>48.7</v>
      </c>
      <c r="I508" s="44">
        <v>0.10554833116601649</v>
      </c>
      <c r="J508" s="39">
        <v>274.46843160190156</v>
      </c>
      <c r="K508" s="39">
        <v>380.87343160190159</v>
      </c>
      <c r="L508" s="39">
        <v>11.015000000000001</v>
      </c>
      <c r="M508" s="48">
        <v>69.292000000000002</v>
      </c>
      <c r="N508" s="39">
        <v>5.0999999999999997E-2</v>
      </c>
      <c r="O508" s="39">
        <v>752.46</v>
      </c>
      <c r="P508" s="39">
        <v>0</v>
      </c>
    </row>
    <row r="509" spans="1:16" x14ac:dyDescent="0.3">
      <c r="A509" s="27">
        <v>43662</v>
      </c>
      <c r="B509" s="28">
        <v>0.35416666666666669</v>
      </c>
      <c r="C509" s="32">
        <f t="shared" si="18"/>
        <v>43662.354166666664</v>
      </c>
      <c r="D509" s="38">
        <f t="shared" si="17"/>
        <v>525465</v>
      </c>
      <c r="E509" s="38">
        <f t="shared" si="17"/>
        <v>6300495</v>
      </c>
      <c r="F509" s="38">
        <f t="shared" si="17"/>
        <v>2536</v>
      </c>
      <c r="G509" s="39">
        <v>535.20000000000005</v>
      </c>
      <c r="H509" s="39">
        <v>57.5</v>
      </c>
      <c r="I509" s="44">
        <v>0.10743647234678624</v>
      </c>
      <c r="J509" s="39">
        <v>278.01477932011773</v>
      </c>
      <c r="K509" s="39">
        <v>389.81177932011769</v>
      </c>
      <c r="L509" s="39">
        <v>10.387</v>
      </c>
      <c r="M509" s="48">
        <v>74.811000000000007</v>
      </c>
      <c r="N509" s="39">
        <v>0.32</v>
      </c>
      <c r="O509" s="39">
        <v>752.69500000000005</v>
      </c>
      <c r="P509" s="39">
        <v>0</v>
      </c>
    </row>
    <row r="510" spans="1:16" x14ac:dyDescent="0.3">
      <c r="A510" s="27">
        <v>43662</v>
      </c>
      <c r="B510" s="28">
        <v>0.375</v>
      </c>
      <c r="C510" s="32">
        <f t="shared" si="18"/>
        <v>43662.375</v>
      </c>
      <c r="D510" s="38">
        <f t="shared" si="17"/>
        <v>525465</v>
      </c>
      <c r="E510" s="38">
        <f t="shared" si="17"/>
        <v>6300495</v>
      </c>
      <c r="F510" s="38">
        <f t="shared" si="17"/>
        <v>2536</v>
      </c>
      <c r="G510" s="39">
        <v>611.9</v>
      </c>
      <c r="H510" s="39">
        <v>67</v>
      </c>
      <c r="I510" s="44">
        <v>0.10949501552541266</v>
      </c>
      <c r="J510" s="39">
        <v>279.25303352728343</v>
      </c>
      <c r="K510" s="39">
        <v>398.79403352728343</v>
      </c>
      <c r="L510" s="39">
        <v>10.952</v>
      </c>
      <c r="M510" s="48">
        <v>73.495000000000005</v>
      </c>
      <c r="N510" s="39">
        <v>0.66800000000000004</v>
      </c>
      <c r="O510" s="39">
        <v>752.55</v>
      </c>
      <c r="P510" s="39">
        <v>0</v>
      </c>
    </row>
    <row r="511" spans="1:16" x14ac:dyDescent="0.3">
      <c r="A511" s="27">
        <v>43662</v>
      </c>
      <c r="B511" s="28">
        <v>0.39583333333333331</v>
      </c>
      <c r="C511" s="32">
        <f t="shared" si="18"/>
        <v>43662.395833333336</v>
      </c>
      <c r="D511" s="38">
        <f t="shared" si="17"/>
        <v>525465</v>
      </c>
      <c r="E511" s="38">
        <f t="shared" si="17"/>
        <v>6300495</v>
      </c>
      <c r="F511" s="38">
        <f t="shared" si="17"/>
        <v>2536</v>
      </c>
      <c r="G511" s="39">
        <v>667.6</v>
      </c>
      <c r="H511" s="39">
        <v>72.599999999999994</v>
      </c>
      <c r="I511" s="44">
        <v>0.10874775314559615</v>
      </c>
      <c r="J511" s="39">
        <v>278.76875899008553</v>
      </c>
      <c r="K511" s="39">
        <v>409.12175899008548</v>
      </c>
      <c r="L511" s="39">
        <v>10.89</v>
      </c>
      <c r="M511" s="48">
        <v>72.706000000000003</v>
      </c>
      <c r="N511" s="39">
        <v>0.35599999999999998</v>
      </c>
      <c r="O511" s="39">
        <v>752.67</v>
      </c>
      <c r="P511" s="39">
        <v>0</v>
      </c>
    </row>
    <row r="512" spans="1:16" x14ac:dyDescent="0.3">
      <c r="A512" s="27">
        <v>43662</v>
      </c>
      <c r="B512" s="28">
        <v>0.41666666666666669</v>
      </c>
      <c r="C512" s="32">
        <f t="shared" si="18"/>
        <v>43662.416666666664</v>
      </c>
      <c r="D512" s="38">
        <f t="shared" si="17"/>
        <v>525465</v>
      </c>
      <c r="E512" s="38">
        <f t="shared" si="17"/>
        <v>6300495</v>
      </c>
      <c r="F512" s="38">
        <f t="shared" si="17"/>
        <v>2536</v>
      </c>
      <c r="G512" s="39">
        <v>809.8</v>
      </c>
      <c r="H512" s="39">
        <v>93</v>
      </c>
      <c r="I512" s="44">
        <v>0.11484317115337121</v>
      </c>
      <c r="J512" s="39">
        <v>290.0669021476196</v>
      </c>
      <c r="K512" s="39">
        <v>412.0669021476196</v>
      </c>
      <c r="L512" s="39">
        <v>11.266999999999999</v>
      </c>
      <c r="M512" s="48">
        <v>75.061999999999998</v>
      </c>
      <c r="N512" s="39">
        <v>0.495</v>
      </c>
      <c r="O512" s="39">
        <v>752.91800000000001</v>
      </c>
      <c r="P512" s="39">
        <v>0</v>
      </c>
    </row>
    <row r="513" spans="1:16" x14ac:dyDescent="0.3">
      <c r="A513" s="27">
        <v>43662</v>
      </c>
      <c r="B513" s="28">
        <v>0.4375</v>
      </c>
      <c r="C513" s="32">
        <f t="shared" si="18"/>
        <v>43662.4375</v>
      </c>
      <c r="D513" s="38">
        <f t="shared" si="17"/>
        <v>525465</v>
      </c>
      <c r="E513" s="38">
        <f t="shared" si="17"/>
        <v>6300495</v>
      </c>
      <c r="F513" s="38">
        <f t="shared" si="17"/>
        <v>2536</v>
      </c>
      <c r="G513" s="39">
        <v>263.39999999999998</v>
      </c>
      <c r="H513" s="39">
        <v>27.9</v>
      </c>
      <c r="I513" s="44">
        <v>0.10592255125284739</v>
      </c>
      <c r="J513" s="39">
        <v>326.30795255917235</v>
      </c>
      <c r="K513" s="39">
        <v>407.8989525591723</v>
      </c>
      <c r="L513" s="39">
        <v>9.8840000000000003</v>
      </c>
      <c r="M513" s="48">
        <v>83.45</v>
      </c>
      <c r="N513" s="39">
        <v>1.5289999999999999</v>
      </c>
      <c r="O513" s="39">
        <v>752.81</v>
      </c>
      <c r="P513" s="39">
        <v>0</v>
      </c>
    </row>
    <row r="514" spans="1:16" x14ac:dyDescent="0.3">
      <c r="A514" s="27">
        <v>43662</v>
      </c>
      <c r="B514" s="28">
        <v>0.45833333333333331</v>
      </c>
      <c r="C514" s="32">
        <f t="shared" si="18"/>
        <v>43662.458333333336</v>
      </c>
      <c r="D514" s="38">
        <f t="shared" si="17"/>
        <v>525465</v>
      </c>
      <c r="E514" s="38">
        <f t="shared" si="17"/>
        <v>6300495</v>
      </c>
      <c r="F514" s="38">
        <f t="shared" si="17"/>
        <v>2536</v>
      </c>
      <c r="G514" s="39">
        <v>136.69999999999999</v>
      </c>
      <c r="H514" s="39">
        <v>15.5</v>
      </c>
      <c r="I514" s="44">
        <v>0.11338697878566205</v>
      </c>
      <c r="J514" s="39">
        <v>352.34475256959684</v>
      </c>
      <c r="K514" s="39">
        <v>400.84075256959682</v>
      </c>
      <c r="L514" s="39">
        <v>10.198</v>
      </c>
      <c r="M514" s="48">
        <v>83.971999999999994</v>
      </c>
      <c r="N514" s="39">
        <v>0.61399999999999999</v>
      </c>
      <c r="O514" s="39">
        <v>752.83299999999997</v>
      </c>
      <c r="P514" s="39">
        <v>0</v>
      </c>
    </row>
    <row r="515" spans="1:16" x14ac:dyDescent="0.3">
      <c r="A515" s="27">
        <v>43662</v>
      </c>
      <c r="B515" s="28">
        <v>0.47916666666666669</v>
      </c>
      <c r="C515" s="32">
        <f t="shared" si="18"/>
        <v>43662.479166666664</v>
      </c>
      <c r="D515" s="38">
        <f t="shared" si="17"/>
        <v>525465</v>
      </c>
      <c r="E515" s="38">
        <f t="shared" si="17"/>
        <v>6300495</v>
      </c>
      <c r="F515" s="38">
        <f t="shared" si="17"/>
        <v>2536</v>
      </c>
      <c r="G515" s="39">
        <v>334.2</v>
      </c>
      <c r="H515" s="39">
        <v>36.4</v>
      </c>
      <c r="I515" s="44">
        <v>0.10891681627767803</v>
      </c>
      <c r="J515" s="39">
        <v>348.41437750660998</v>
      </c>
      <c r="K515" s="39">
        <v>398.01137750660996</v>
      </c>
      <c r="L515" s="39">
        <v>10.387</v>
      </c>
      <c r="M515" s="48">
        <v>82.447000000000003</v>
      </c>
      <c r="N515" s="39">
        <v>0.19500000000000001</v>
      </c>
      <c r="O515" s="39">
        <v>752.68200000000002</v>
      </c>
      <c r="P515" s="39">
        <v>0</v>
      </c>
    </row>
    <row r="516" spans="1:16" x14ac:dyDescent="0.3">
      <c r="A516" s="27">
        <v>43662</v>
      </c>
      <c r="B516" s="28">
        <v>0.5</v>
      </c>
      <c r="C516" s="32">
        <f t="shared" si="18"/>
        <v>43662.5</v>
      </c>
      <c r="D516" s="38">
        <f t="shared" si="17"/>
        <v>525465</v>
      </c>
      <c r="E516" s="38">
        <f t="shared" si="17"/>
        <v>6300495</v>
      </c>
      <c r="F516" s="38">
        <f t="shared" si="17"/>
        <v>2536</v>
      </c>
      <c r="G516" s="39">
        <v>233.5</v>
      </c>
      <c r="H516" s="39">
        <v>25.4</v>
      </c>
      <c r="I516" s="44">
        <v>0.10877944325481798</v>
      </c>
      <c r="J516" s="39">
        <v>351.48920837393689</v>
      </c>
      <c r="K516" s="39">
        <v>401.8782083739369</v>
      </c>
      <c r="L516" s="39">
        <v>11.329000000000001</v>
      </c>
      <c r="M516" s="48">
        <v>74.022000000000006</v>
      </c>
      <c r="N516" s="39">
        <v>5.2999999999999999E-2</v>
      </c>
      <c r="O516" s="39">
        <v>752.76300000000003</v>
      </c>
      <c r="P516" s="39">
        <v>0</v>
      </c>
    </row>
    <row r="517" spans="1:16" x14ac:dyDescent="0.3">
      <c r="A517" s="27">
        <v>43662</v>
      </c>
      <c r="B517" s="28">
        <v>0.52083333333333337</v>
      </c>
      <c r="C517" s="32">
        <f t="shared" si="18"/>
        <v>43662.520833333336</v>
      </c>
      <c r="D517" s="38">
        <f t="shared" si="17"/>
        <v>525465</v>
      </c>
      <c r="E517" s="38">
        <f t="shared" si="17"/>
        <v>6300495</v>
      </c>
      <c r="F517" s="38">
        <f t="shared" si="17"/>
        <v>2536</v>
      </c>
      <c r="G517" s="39">
        <v>115.3</v>
      </c>
      <c r="H517" s="39">
        <v>13.2</v>
      </c>
      <c r="I517" s="44">
        <v>0.11448395490026018</v>
      </c>
      <c r="J517" s="39">
        <v>355.08180131404407</v>
      </c>
      <c r="K517" s="39">
        <v>399.30480131404408</v>
      </c>
      <c r="L517" s="39">
        <v>10.952</v>
      </c>
      <c r="M517" s="48">
        <v>77.825000000000003</v>
      </c>
      <c r="N517" s="39">
        <v>0.33</v>
      </c>
      <c r="O517" s="39">
        <v>752.65800000000002</v>
      </c>
      <c r="P517" s="39">
        <v>0</v>
      </c>
    </row>
    <row r="518" spans="1:16" x14ac:dyDescent="0.3">
      <c r="A518" s="27">
        <v>43662</v>
      </c>
      <c r="B518" s="28">
        <v>0.54166666666666663</v>
      </c>
      <c r="C518" s="32">
        <f t="shared" si="18"/>
        <v>43662.541666666664</v>
      </c>
      <c r="D518" s="38">
        <f t="shared" ref="D518:F581" si="19">D517</f>
        <v>525465</v>
      </c>
      <c r="E518" s="38">
        <f t="shared" si="19"/>
        <v>6300495</v>
      </c>
      <c r="F518" s="38">
        <f t="shared" si="19"/>
        <v>2536</v>
      </c>
      <c r="G518" s="39">
        <v>43.3</v>
      </c>
      <c r="H518" s="39">
        <v>6.7</v>
      </c>
      <c r="I518" s="44">
        <v>0.15473441108545036</v>
      </c>
      <c r="J518" s="39">
        <v>359.36863508571082</v>
      </c>
      <c r="K518" s="39">
        <v>393.00863508571081</v>
      </c>
      <c r="L518" s="39">
        <v>10.638</v>
      </c>
      <c r="M518" s="48">
        <v>88.882999999999996</v>
      </c>
      <c r="N518" s="39">
        <v>5.8999999999999997E-2</v>
      </c>
      <c r="O518" s="39">
        <v>752.58299999999997</v>
      </c>
      <c r="P518" s="39">
        <v>0</v>
      </c>
    </row>
    <row r="519" spans="1:16" x14ac:dyDescent="0.3">
      <c r="A519" s="27">
        <v>43662</v>
      </c>
      <c r="B519" s="28">
        <v>0.5625</v>
      </c>
      <c r="C519" s="32">
        <f t="shared" si="18"/>
        <v>43662.5625</v>
      </c>
      <c r="D519" s="38">
        <f t="shared" si="19"/>
        <v>525465</v>
      </c>
      <c r="E519" s="38">
        <f t="shared" si="19"/>
        <v>6300495</v>
      </c>
      <c r="F519" s="38">
        <f t="shared" si="19"/>
        <v>2536</v>
      </c>
      <c r="G519" s="39">
        <v>258</v>
      </c>
      <c r="H519" s="39">
        <v>19.7</v>
      </c>
      <c r="I519" s="44">
        <v>7.6356589147286824E-2</v>
      </c>
      <c r="J519" s="39">
        <v>363.68948012946845</v>
      </c>
      <c r="K519" s="39">
        <v>381.19548012946848</v>
      </c>
      <c r="L519" s="39">
        <v>9.1929999999999996</v>
      </c>
      <c r="M519" s="48">
        <v>94.367000000000004</v>
      </c>
      <c r="N519" s="39">
        <v>0.69599999999999995</v>
      </c>
      <c r="O519" s="39">
        <v>752.52499999999998</v>
      </c>
      <c r="P519" s="39">
        <v>2.4</v>
      </c>
    </row>
    <row r="520" spans="1:16" x14ac:dyDescent="0.3">
      <c r="A520" s="27">
        <v>43662</v>
      </c>
      <c r="B520" s="28">
        <v>0.58333333333333337</v>
      </c>
      <c r="C520" s="32">
        <f t="shared" si="18"/>
        <v>43662.583333333336</v>
      </c>
      <c r="D520" s="38">
        <f t="shared" si="19"/>
        <v>525465</v>
      </c>
      <c r="E520" s="38">
        <f t="shared" si="19"/>
        <v>6300495</v>
      </c>
      <c r="F520" s="38">
        <f t="shared" si="19"/>
        <v>2536</v>
      </c>
      <c r="G520" s="39">
        <v>69.599999999999994</v>
      </c>
      <c r="H520" s="39">
        <v>8.9</v>
      </c>
      <c r="I520" s="44">
        <v>0.12787356321839083</v>
      </c>
      <c r="J520" s="39">
        <v>355.70522117090684</v>
      </c>
      <c r="K520" s="39">
        <v>377.1442211709068</v>
      </c>
      <c r="L520" s="39">
        <v>9.3190000000000008</v>
      </c>
      <c r="M520" s="48">
        <v>89.260999999999996</v>
      </c>
      <c r="N520" s="39">
        <v>0.13900000000000001</v>
      </c>
      <c r="O520" s="39">
        <v>752.60699999999997</v>
      </c>
      <c r="P520" s="39">
        <v>0.2</v>
      </c>
    </row>
    <row r="521" spans="1:16" x14ac:dyDescent="0.3">
      <c r="A521" s="27">
        <v>43662</v>
      </c>
      <c r="B521" s="28">
        <v>0.60416666666666663</v>
      </c>
      <c r="C521" s="32">
        <f t="shared" si="18"/>
        <v>43662.604166666664</v>
      </c>
      <c r="D521" s="38">
        <f t="shared" si="19"/>
        <v>525465</v>
      </c>
      <c r="E521" s="38">
        <f t="shared" si="19"/>
        <v>6300495</v>
      </c>
      <c r="F521" s="38">
        <f t="shared" si="19"/>
        <v>2536</v>
      </c>
      <c r="G521" s="39">
        <v>180</v>
      </c>
      <c r="H521" s="39">
        <v>19.3</v>
      </c>
      <c r="I521" s="44">
        <v>0.10722222222222223</v>
      </c>
      <c r="J521" s="39">
        <v>356.04929667159064</v>
      </c>
      <c r="K521" s="39">
        <v>375.67529667159067</v>
      </c>
      <c r="L521" s="39">
        <v>9.8840000000000003</v>
      </c>
      <c r="M521" s="48">
        <v>88.432000000000002</v>
      </c>
      <c r="N521" s="39">
        <v>0.432</v>
      </c>
      <c r="O521" s="39">
        <v>752.38</v>
      </c>
      <c r="P521" s="39">
        <v>1.4</v>
      </c>
    </row>
    <row r="522" spans="1:16" x14ac:dyDescent="0.3">
      <c r="A522" s="27">
        <v>43662</v>
      </c>
      <c r="B522" s="28">
        <v>0.625</v>
      </c>
      <c r="C522" s="32">
        <f t="shared" si="18"/>
        <v>43662.625</v>
      </c>
      <c r="D522" s="38">
        <f t="shared" si="19"/>
        <v>525465</v>
      </c>
      <c r="E522" s="38">
        <f t="shared" si="19"/>
        <v>6300495</v>
      </c>
      <c r="F522" s="38">
        <f t="shared" si="19"/>
        <v>2536</v>
      </c>
      <c r="G522" s="39">
        <v>150</v>
      </c>
      <c r="H522" s="39">
        <v>21.7</v>
      </c>
      <c r="I522" s="44">
        <v>0.14466666666666667</v>
      </c>
      <c r="J522" s="39">
        <v>353.04180522438844</v>
      </c>
      <c r="K522" s="39">
        <v>376.30180522438843</v>
      </c>
      <c r="L522" s="39">
        <v>10.387</v>
      </c>
      <c r="M522" s="48">
        <v>76.992999999999995</v>
      </c>
      <c r="N522" s="39">
        <v>0.76100000000000001</v>
      </c>
      <c r="O522" s="39">
        <v>752.26499999999999</v>
      </c>
      <c r="P522" s="39">
        <v>0.8</v>
      </c>
    </row>
    <row r="523" spans="1:16" x14ac:dyDescent="0.3">
      <c r="A523" s="27">
        <v>43662</v>
      </c>
      <c r="B523" s="28">
        <v>0.64583333333333337</v>
      </c>
      <c r="C523" s="32">
        <f t="shared" si="18"/>
        <v>43662.645833333336</v>
      </c>
      <c r="D523" s="38">
        <f t="shared" si="19"/>
        <v>525465</v>
      </c>
      <c r="E523" s="38">
        <f t="shared" si="19"/>
        <v>6300495</v>
      </c>
      <c r="F523" s="38">
        <f t="shared" si="19"/>
        <v>2536</v>
      </c>
      <c r="G523" s="39">
        <v>225.5</v>
      </c>
      <c r="H523" s="39">
        <v>24.2</v>
      </c>
      <c r="I523" s="44">
        <v>0.10731707317073171</v>
      </c>
      <c r="J523" s="39">
        <v>349.13946728839522</v>
      </c>
      <c r="K523" s="39">
        <v>376.98146728839521</v>
      </c>
      <c r="L523" s="39">
        <v>10.763999999999999</v>
      </c>
      <c r="M523" s="48">
        <v>72.686000000000007</v>
      </c>
      <c r="N523" s="39">
        <v>1.53</v>
      </c>
      <c r="O523" s="39">
        <v>752.14300000000003</v>
      </c>
      <c r="P523" s="39">
        <v>0</v>
      </c>
    </row>
    <row r="524" spans="1:16" x14ac:dyDescent="0.3">
      <c r="A524" s="27">
        <v>43662</v>
      </c>
      <c r="B524" s="28">
        <v>0.66666666666666663</v>
      </c>
      <c r="C524" s="32">
        <f t="shared" si="18"/>
        <v>43662.666666666664</v>
      </c>
      <c r="D524" s="38">
        <f t="shared" si="19"/>
        <v>525465</v>
      </c>
      <c r="E524" s="38">
        <f t="shared" si="19"/>
        <v>6300495</v>
      </c>
      <c r="F524" s="38">
        <f t="shared" si="19"/>
        <v>2536</v>
      </c>
      <c r="G524" s="39">
        <v>359.4</v>
      </c>
      <c r="H524" s="39">
        <v>34.299999999999997</v>
      </c>
      <c r="I524" s="44">
        <v>9.5436839176405122E-2</v>
      </c>
      <c r="J524" s="39">
        <v>339.41571282596641</v>
      </c>
      <c r="K524" s="39">
        <v>379.88571282596644</v>
      </c>
      <c r="L524" s="39">
        <v>10.701000000000001</v>
      </c>
      <c r="M524" s="48">
        <v>76.534999999999997</v>
      </c>
      <c r="N524" s="39">
        <v>0.218</v>
      </c>
      <c r="O524" s="39">
        <v>752.14</v>
      </c>
      <c r="P524" s="39">
        <v>0</v>
      </c>
    </row>
    <row r="525" spans="1:16" x14ac:dyDescent="0.3">
      <c r="A525" s="27">
        <v>43662</v>
      </c>
      <c r="B525" s="28">
        <v>0.6875</v>
      </c>
      <c r="C525" s="32">
        <f t="shared" si="18"/>
        <v>43662.6875</v>
      </c>
      <c r="D525" s="38">
        <f t="shared" si="19"/>
        <v>525465</v>
      </c>
      <c r="E525" s="38">
        <f t="shared" si="19"/>
        <v>6300495</v>
      </c>
      <c r="F525" s="38">
        <f t="shared" si="19"/>
        <v>2536</v>
      </c>
      <c r="G525" s="39">
        <v>286.5</v>
      </c>
      <c r="H525" s="39">
        <v>32.700000000000003</v>
      </c>
      <c r="I525" s="44">
        <v>0.11413612565445028</v>
      </c>
      <c r="J525" s="39">
        <v>333.6844022357061</v>
      </c>
      <c r="K525" s="39">
        <v>382.98040223570609</v>
      </c>
      <c r="L525" s="39">
        <v>11.141</v>
      </c>
      <c r="M525" s="48">
        <v>77.114000000000004</v>
      </c>
      <c r="N525" s="39">
        <v>0.57599999999999996</v>
      </c>
      <c r="O525" s="39">
        <v>752.33299999999997</v>
      </c>
      <c r="P525" s="39">
        <v>0</v>
      </c>
    </row>
    <row r="526" spans="1:16" x14ac:dyDescent="0.3">
      <c r="A526" s="27">
        <v>43662</v>
      </c>
      <c r="B526" s="28">
        <v>0.70833333333333337</v>
      </c>
      <c r="C526" s="32">
        <f t="shared" si="18"/>
        <v>43662.708333333336</v>
      </c>
      <c r="D526" s="38">
        <f t="shared" si="19"/>
        <v>525465</v>
      </c>
      <c r="E526" s="38">
        <f t="shared" si="19"/>
        <v>6300495</v>
      </c>
      <c r="F526" s="38">
        <f t="shared" si="19"/>
        <v>2536</v>
      </c>
      <c r="G526" s="39">
        <v>214.9</v>
      </c>
      <c r="H526" s="39">
        <v>26.2</v>
      </c>
      <c r="I526" s="44">
        <v>0.12191717077710562</v>
      </c>
      <c r="J526" s="39">
        <v>343.15539714419145</v>
      </c>
      <c r="K526" s="39">
        <v>382.46339714419145</v>
      </c>
      <c r="L526" s="39">
        <v>10.952</v>
      </c>
      <c r="M526" s="48">
        <v>72.090999999999994</v>
      </c>
      <c r="N526" s="39">
        <v>0.21</v>
      </c>
      <c r="O526" s="39">
        <v>752.38800000000003</v>
      </c>
      <c r="P526" s="39">
        <v>0</v>
      </c>
    </row>
    <row r="527" spans="1:16" x14ac:dyDescent="0.3">
      <c r="A527" s="27">
        <v>43662</v>
      </c>
      <c r="B527" s="28">
        <v>0.72916666666666663</v>
      </c>
      <c r="C527" s="32">
        <f t="shared" si="18"/>
        <v>43662.729166666664</v>
      </c>
      <c r="D527" s="38">
        <f t="shared" si="19"/>
        <v>525465</v>
      </c>
      <c r="E527" s="38">
        <f t="shared" si="19"/>
        <v>6300495</v>
      </c>
      <c r="F527" s="38">
        <f t="shared" si="19"/>
        <v>2536</v>
      </c>
      <c r="G527" s="39">
        <v>145.80000000000001</v>
      </c>
      <c r="H527" s="39">
        <v>17.8</v>
      </c>
      <c r="I527" s="44">
        <v>0.12208504801097393</v>
      </c>
      <c r="J527" s="39">
        <v>341.71247020626095</v>
      </c>
      <c r="K527" s="39">
        <v>378.80347020626095</v>
      </c>
      <c r="L527" s="39">
        <v>10.574999999999999</v>
      </c>
      <c r="M527" s="48">
        <v>82.168000000000006</v>
      </c>
      <c r="N527" s="39">
        <v>0.59799999999999998</v>
      </c>
      <c r="O527" s="39">
        <v>752.10500000000002</v>
      </c>
      <c r="P527" s="39">
        <v>0</v>
      </c>
    </row>
    <row r="528" spans="1:16" x14ac:dyDescent="0.3">
      <c r="A528" s="27">
        <v>43662</v>
      </c>
      <c r="B528" s="28">
        <v>0.75</v>
      </c>
      <c r="C528" s="32">
        <f t="shared" si="18"/>
        <v>43662.75</v>
      </c>
      <c r="D528" s="38">
        <f t="shared" si="19"/>
        <v>525465</v>
      </c>
      <c r="E528" s="38">
        <f t="shared" si="19"/>
        <v>6300495</v>
      </c>
      <c r="F528" s="38">
        <f t="shared" si="19"/>
        <v>2536</v>
      </c>
      <c r="G528" s="39">
        <v>136.6</v>
      </c>
      <c r="H528" s="39">
        <v>17.100000000000001</v>
      </c>
      <c r="I528" s="44">
        <v>0.12518301610541729</v>
      </c>
      <c r="J528" s="39">
        <v>341.97178537043362</v>
      </c>
      <c r="K528" s="39">
        <v>375.85278537043365</v>
      </c>
      <c r="L528" s="39">
        <v>10.827</v>
      </c>
      <c r="M528" s="48">
        <v>79.403000000000006</v>
      </c>
      <c r="N528" s="39">
        <v>0.32400000000000001</v>
      </c>
      <c r="O528" s="39">
        <v>752.22799999999995</v>
      </c>
      <c r="P528" s="39">
        <v>0</v>
      </c>
    </row>
    <row r="529" spans="1:16" x14ac:dyDescent="0.3">
      <c r="A529" s="27">
        <v>43662</v>
      </c>
      <c r="B529" s="28">
        <v>0.77083333333333337</v>
      </c>
      <c r="C529" s="32">
        <f t="shared" si="18"/>
        <v>43662.770833333336</v>
      </c>
      <c r="D529" s="38">
        <f t="shared" si="19"/>
        <v>525465</v>
      </c>
      <c r="E529" s="38">
        <f t="shared" si="19"/>
        <v>6300495</v>
      </c>
      <c r="F529" s="38">
        <f t="shared" si="19"/>
        <v>2536</v>
      </c>
      <c r="G529" s="39">
        <v>61.3</v>
      </c>
      <c r="H529" s="39">
        <v>8.1</v>
      </c>
      <c r="I529" s="44">
        <v>0.13213703099510604</v>
      </c>
      <c r="J529" s="39">
        <v>349.8197198329201</v>
      </c>
      <c r="K529" s="39">
        <v>376.28171983292009</v>
      </c>
      <c r="L529" s="39">
        <v>10.574999999999999</v>
      </c>
      <c r="M529" s="48">
        <v>83.882999999999996</v>
      </c>
      <c r="N529" s="39">
        <v>0.372</v>
      </c>
      <c r="O529" s="39">
        <v>752.31799999999998</v>
      </c>
      <c r="P529" s="39">
        <v>0</v>
      </c>
    </row>
    <row r="530" spans="1:16" x14ac:dyDescent="0.3">
      <c r="A530" s="27">
        <v>43662</v>
      </c>
      <c r="B530" s="28">
        <v>0.79166666666666663</v>
      </c>
      <c r="C530" s="32">
        <f t="shared" si="18"/>
        <v>43662.791666666664</v>
      </c>
      <c r="D530" s="38">
        <f t="shared" si="19"/>
        <v>525465</v>
      </c>
      <c r="E530" s="38">
        <f t="shared" si="19"/>
        <v>6300495</v>
      </c>
      <c r="F530" s="38">
        <f t="shared" si="19"/>
        <v>2536</v>
      </c>
      <c r="G530" s="39">
        <v>6.2</v>
      </c>
      <c r="H530" s="39">
        <v>3.9</v>
      </c>
      <c r="I530" s="44">
        <v>0.62903225806451613</v>
      </c>
      <c r="J530" s="39">
        <v>351.66083757952543</v>
      </c>
      <c r="K530" s="39">
        <v>364.40783757952545</v>
      </c>
      <c r="L530" s="39">
        <v>8.7530000000000001</v>
      </c>
      <c r="M530" s="48">
        <v>97.075999999999993</v>
      </c>
      <c r="N530" s="39">
        <v>2.1150000000000002</v>
      </c>
      <c r="O530" s="39">
        <v>752.61699999999996</v>
      </c>
      <c r="P530" s="39">
        <v>2.2000000000000002</v>
      </c>
    </row>
    <row r="531" spans="1:16" x14ac:dyDescent="0.3">
      <c r="A531" s="27">
        <v>43662</v>
      </c>
      <c r="B531" s="28">
        <v>0.8125</v>
      </c>
      <c r="C531" s="32">
        <f t="shared" si="18"/>
        <v>43662.8125</v>
      </c>
      <c r="D531" s="38">
        <f t="shared" si="19"/>
        <v>525465</v>
      </c>
      <c r="E531" s="38">
        <f t="shared" si="19"/>
        <v>6300495</v>
      </c>
      <c r="F531" s="38">
        <f t="shared" si="19"/>
        <v>2536</v>
      </c>
      <c r="G531" s="39">
        <v>4.4000000000000004</v>
      </c>
      <c r="H531" s="39">
        <v>1.4</v>
      </c>
      <c r="I531" s="44">
        <v>0.31818181818181812</v>
      </c>
      <c r="J531" s="39">
        <v>347.00128844010442</v>
      </c>
      <c r="K531" s="39">
        <v>359.89028844010443</v>
      </c>
      <c r="L531" s="39">
        <v>7.9359999999999999</v>
      </c>
      <c r="M531" s="48">
        <v>100</v>
      </c>
      <c r="N531" s="39">
        <v>1.917</v>
      </c>
      <c r="O531" s="39">
        <v>752.80700000000002</v>
      </c>
      <c r="P531" s="39">
        <v>3</v>
      </c>
    </row>
    <row r="532" spans="1:16" x14ac:dyDescent="0.3">
      <c r="A532" s="27">
        <v>43662</v>
      </c>
      <c r="B532" s="28">
        <v>0.83333333333333337</v>
      </c>
      <c r="C532" s="32">
        <f t="shared" si="18"/>
        <v>43662.833333333336</v>
      </c>
      <c r="D532" s="38">
        <f t="shared" si="19"/>
        <v>525465</v>
      </c>
      <c r="E532" s="38">
        <f t="shared" si="19"/>
        <v>6300495</v>
      </c>
      <c r="F532" s="38">
        <f t="shared" si="19"/>
        <v>2536</v>
      </c>
      <c r="G532" s="39">
        <v>8.3000000000000007</v>
      </c>
      <c r="H532" s="39">
        <v>6.7</v>
      </c>
      <c r="I532" s="44">
        <v>0.80722891566265054</v>
      </c>
      <c r="J532" s="39">
        <v>340.30475022833002</v>
      </c>
      <c r="K532" s="39">
        <v>357.38075022832999</v>
      </c>
      <c r="L532" s="39">
        <v>8.6270000000000007</v>
      </c>
      <c r="M532" s="48">
        <v>89.597999999999999</v>
      </c>
      <c r="N532" s="39">
        <v>1.5029999999999999</v>
      </c>
      <c r="O532" s="39">
        <v>752.53200000000004</v>
      </c>
      <c r="P532" s="39">
        <v>0.8</v>
      </c>
    </row>
    <row r="533" spans="1:16" x14ac:dyDescent="0.3">
      <c r="A533" s="27">
        <v>43662</v>
      </c>
      <c r="B533" s="28">
        <v>0.85416666666666663</v>
      </c>
      <c r="C533" s="32">
        <f t="shared" si="18"/>
        <v>43662.854166666664</v>
      </c>
      <c r="D533" s="38">
        <f t="shared" si="19"/>
        <v>525465</v>
      </c>
      <c r="E533" s="38">
        <f t="shared" si="19"/>
        <v>6300495</v>
      </c>
      <c r="F533" s="38">
        <f t="shared" si="19"/>
        <v>2536</v>
      </c>
      <c r="G533" s="39">
        <v>9.8000000000000007</v>
      </c>
      <c r="H533" s="39">
        <v>5.4</v>
      </c>
      <c r="I533" s="44">
        <v>0.55102040816326525</v>
      </c>
      <c r="J533" s="39">
        <v>338.22388340170033</v>
      </c>
      <c r="K533" s="39">
        <v>355.95888340170029</v>
      </c>
      <c r="L533" s="39">
        <v>8.69</v>
      </c>
      <c r="M533" s="48">
        <v>87.900999999999996</v>
      </c>
      <c r="N533" s="39">
        <v>1.84</v>
      </c>
      <c r="O533" s="39">
        <v>752.78499999999997</v>
      </c>
      <c r="P533" s="39">
        <v>0</v>
      </c>
    </row>
    <row r="534" spans="1:16" x14ac:dyDescent="0.3">
      <c r="A534" s="27">
        <v>43662</v>
      </c>
      <c r="B534" s="28">
        <v>0.875</v>
      </c>
      <c r="C534" s="32">
        <f t="shared" si="18"/>
        <v>43662.875</v>
      </c>
      <c r="D534" s="38">
        <f t="shared" si="19"/>
        <v>525465</v>
      </c>
      <c r="E534" s="38">
        <f t="shared" si="19"/>
        <v>6300495</v>
      </c>
      <c r="F534" s="38">
        <f t="shared" si="19"/>
        <v>2536</v>
      </c>
      <c r="G534" s="39">
        <v>4.5</v>
      </c>
      <c r="H534" s="39">
        <v>7.5</v>
      </c>
      <c r="I534" s="45" t="s">
        <v>19</v>
      </c>
      <c r="J534" s="39">
        <v>327.29120553780677</v>
      </c>
      <c r="K534" s="39">
        <v>353.1892055378068</v>
      </c>
      <c r="L534" s="39">
        <v>9.3819999999999997</v>
      </c>
      <c r="M534" s="48">
        <v>77.763999999999996</v>
      </c>
      <c r="N534" s="39">
        <v>1.1870000000000001</v>
      </c>
      <c r="O534" s="39">
        <v>752.88699999999994</v>
      </c>
      <c r="P534" s="39">
        <v>0</v>
      </c>
    </row>
    <row r="535" spans="1:16" x14ac:dyDescent="0.3">
      <c r="A535" s="27">
        <v>43662</v>
      </c>
      <c r="B535" s="28">
        <v>0.89583333333333337</v>
      </c>
      <c r="C535" s="32">
        <f t="shared" si="18"/>
        <v>43662.895833333336</v>
      </c>
      <c r="D535" s="38">
        <f t="shared" si="19"/>
        <v>525465</v>
      </c>
      <c r="E535" s="38">
        <f t="shared" si="19"/>
        <v>6300495</v>
      </c>
      <c r="F535" s="38">
        <f t="shared" si="19"/>
        <v>2536</v>
      </c>
      <c r="G535" s="40">
        <v>0</v>
      </c>
      <c r="H535" s="40">
        <v>0</v>
      </c>
      <c r="I535" s="45" t="s">
        <v>19</v>
      </c>
      <c r="J535" s="39">
        <v>322.49331609997648</v>
      </c>
      <c r="K535" s="39">
        <v>349.92331609997643</v>
      </c>
      <c r="L535" s="39">
        <v>8.5020000000000007</v>
      </c>
      <c r="M535" s="48">
        <v>81.191999999999993</v>
      </c>
      <c r="N535" s="39">
        <v>0.22</v>
      </c>
      <c r="O535" s="39">
        <v>752.68499999999995</v>
      </c>
      <c r="P535" s="39">
        <v>0</v>
      </c>
    </row>
    <row r="536" spans="1:16" x14ac:dyDescent="0.3">
      <c r="A536" s="27">
        <v>43662</v>
      </c>
      <c r="B536" s="28">
        <v>0.91666666666666663</v>
      </c>
      <c r="C536" s="32">
        <f t="shared" si="18"/>
        <v>43662.916666666664</v>
      </c>
      <c r="D536" s="38">
        <f t="shared" si="19"/>
        <v>525465</v>
      </c>
      <c r="E536" s="38">
        <f t="shared" si="19"/>
        <v>6300495</v>
      </c>
      <c r="F536" s="38">
        <f t="shared" si="19"/>
        <v>2536</v>
      </c>
      <c r="G536" s="40">
        <v>0</v>
      </c>
      <c r="H536" s="40">
        <v>0</v>
      </c>
      <c r="I536" s="45" t="s">
        <v>19</v>
      </c>
      <c r="J536" s="39">
        <v>295.72791268498895</v>
      </c>
      <c r="K536" s="39">
        <v>344.41691268498897</v>
      </c>
      <c r="L536" s="39">
        <v>7.3070000000000004</v>
      </c>
      <c r="M536" s="48">
        <v>89.352000000000004</v>
      </c>
      <c r="N536" s="39">
        <v>0.48099999999999998</v>
      </c>
      <c r="O536" s="39">
        <v>752.71</v>
      </c>
      <c r="P536" s="39">
        <v>0</v>
      </c>
    </row>
    <row r="537" spans="1:16" x14ac:dyDescent="0.3">
      <c r="A537" s="27">
        <v>43662</v>
      </c>
      <c r="B537" s="28">
        <v>0.9375</v>
      </c>
      <c r="C537" s="32">
        <f t="shared" si="18"/>
        <v>43662.9375</v>
      </c>
      <c r="D537" s="38">
        <f t="shared" si="19"/>
        <v>525465</v>
      </c>
      <c r="E537" s="38">
        <f t="shared" si="19"/>
        <v>6300495</v>
      </c>
      <c r="F537" s="38">
        <f t="shared" si="19"/>
        <v>2536</v>
      </c>
      <c r="G537" s="40">
        <v>0</v>
      </c>
      <c r="H537" s="40">
        <v>0</v>
      </c>
      <c r="I537" s="45" t="s">
        <v>19</v>
      </c>
      <c r="J537" s="39">
        <v>284.57482532383324</v>
      </c>
      <c r="K537" s="39">
        <v>341.40682532383323</v>
      </c>
      <c r="L537" s="39">
        <v>8.1869999999999994</v>
      </c>
      <c r="M537" s="48">
        <v>83.31</v>
      </c>
      <c r="N537" s="39">
        <v>0.10299999999999999</v>
      </c>
      <c r="O537" s="39">
        <v>752.59500000000003</v>
      </c>
      <c r="P537" s="39">
        <v>0</v>
      </c>
    </row>
    <row r="538" spans="1:16" x14ac:dyDescent="0.3">
      <c r="A538" s="27">
        <v>43662</v>
      </c>
      <c r="B538" s="28">
        <v>0.95833333333333337</v>
      </c>
      <c r="C538" s="32">
        <f t="shared" si="18"/>
        <v>43662.958333333336</v>
      </c>
      <c r="D538" s="38">
        <f t="shared" si="19"/>
        <v>525465</v>
      </c>
      <c r="E538" s="38">
        <f t="shared" si="19"/>
        <v>6300495</v>
      </c>
      <c r="F538" s="38">
        <f t="shared" si="19"/>
        <v>2536</v>
      </c>
      <c r="G538" s="40">
        <v>0</v>
      </c>
      <c r="H538" s="40">
        <v>0</v>
      </c>
      <c r="I538" s="45" t="s">
        <v>19</v>
      </c>
      <c r="J538" s="39">
        <v>281.01358606337948</v>
      </c>
      <c r="K538" s="39">
        <v>337.64658606337946</v>
      </c>
      <c r="L538" s="39">
        <v>7.4960000000000004</v>
      </c>
      <c r="M538" s="48">
        <v>84.894999999999996</v>
      </c>
      <c r="N538" s="39">
        <v>6.6000000000000003E-2</v>
      </c>
      <c r="O538" s="39">
        <v>752.69299999999998</v>
      </c>
      <c r="P538" s="39">
        <v>0</v>
      </c>
    </row>
    <row r="539" spans="1:16" x14ac:dyDescent="0.3">
      <c r="A539" s="27">
        <v>43662</v>
      </c>
      <c r="B539" s="28">
        <v>0.97916666666666663</v>
      </c>
      <c r="C539" s="32">
        <f t="shared" si="18"/>
        <v>43662.979166666664</v>
      </c>
      <c r="D539" s="38">
        <f t="shared" si="19"/>
        <v>525465</v>
      </c>
      <c r="E539" s="38">
        <f t="shared" si="19"/>
        <v>6300495</v>
      </c>
      <c r="F539" s="38">
        <f t="shared" si="19"/>
        <v>2536</v>
      </c>
      <c r="G539" s="40">
        <v>0</v>
      </c>
      <c r="H539" s="40">
        <v>0</v>
      </c>
      <c r="I539" s="45" t="s">
        <v>19</v>
      </c>
      <c r="J539" s="39">
        <v>282.69384348310462</v>
      </c>
      <c r="K539" s="39">
        <v>338.49084348310464</v>
      </c>
      <c r="L539" s="39">
        <v>7.7469999999999999</v>
      </c>
      <c r="M539" s="48">
        <v>82.769000000000005</v>
      </c>
      <c r="N539" s="39">
        <v>0.126</v>
      </c>
      <c r="O539" s="39">
        <v>752.54499999999996</v>
      </c>
      <c r="P539" s="39">
        <v>0</v>
      </c>
    </row>
    <row r="540" spans="1:16" x14ac:dyDescent="0.3">
      <c r="A540" s="27">
        <v>43663</v>
      </c>
      <c r="B540" s="28">
        <v>0</v>
      </c>
      <c r="C540" s="32">
        <f t="shared" si="18"/>
        <v>43663</v>
      </c>
      <c r="D540" s="38">
        <f t="shared" si="19"/>
        <v>525465</v>
      </c>
      <c r="E540" s="38">
        <f t="shared" si="19"/>
        <v>6300495</v>
      </c>
      <c r="F540" s="38">
        <f t="shared" si="19"/>
        <v>2536</v>
      </c>
      <c r="G540" s="40">
        <v>0</v>
      </c>
      <c r="H540" s="40">
        <v>0</v>
      </c>
      <c r="I540" s="45" t="s">
        <v>19</v>
      </c>
      <c r="J540" s="39">
        <v>285.58692775824034</v>
      </c>
      <c r="K540" s="39">
        <v>335.57192775824035</v>
      </c>
      <c r="L540" s="39">
        <v>7.1820000000000004</v>
      </c>
      <c r="M540" s="48">
        <v>92.27</v>
      </c>
      <c r="N540" s="39">
        <v>0.14899999999999999</v>
      </c>
      <c r="O540" s="39">
        <v>752.67499999999995</v>
      </c>
      <c r="P540" s="39">
        <v>0</v>
      </c>
    </row>
    <row r="541" spans="1:16" x14ac:dyDescent="0.3">
      <c r="A541" s="27">
        <v>43663</v>
      </c>
      <c r="B541" s="28">
        <v>2.0833333333333332E-2</v>
      </c>
      <c r="C541" s="32">
        <f t="shared" si="18"/>
        <v>43663.020833333336</v>
      </c>
      <c r="D541" s="38">
        <f t="shared" si="19"/>
        <v>525465</v>
      </c>
      <c r="E541" s="38">
        <f t="shared" si="19"/>
        <v>6300495</v>
      </c>
      <c r="F541" s="38">
        <f t="shared" si="19"/>
        <v>2536</v>
      </c>
      <c r="G541" s="40">
        <v>0</v>
      </c>
      <c r="H541" s="40">
        <v>0</v>
      </c>
      <c r="I541" s="45" t="s">
        <v>19</v>
      </c>
      <c r="J541" s="39">
        <v>280.28640708909882</v>
      </c>
      <c r="K541" s="39">
        <v>335.3134070890988</v>
      </c>
      <c r="L541" s="39">
        <v>6.9930000000000003</v>
      </c>
      <c r="M541" s="48">
        <v>91.769000000000005</v>
      </c>
      <c r="N541" s="39">
        <v>0.42</v>
      </c>
      <c r="O541" s="39">
        <v>752.79700000000003</v>
      </c>
      <c r="P541" s="39">
        <v>0</v>
      </c>
    </row>
    <row r="542" spans="1:16" x14ac:dyDescent="0.3">
      <c r="A542" s="27">
        <v>43663</v>
      </c>
      <c r="B542" s="28">
        <v>4.1666666666666664E-2</v>
      </c>
      <c r="C542" s="32">
        <f t="shared" si="18"/>
        <v>43663.041666666664</v>
      </c>
      <c r="D542" s="38">
        <f t="shared" si="19"/>
        <v>525465</v>
      </c>
      <c r="E542" s="38">
        <f t="shared" si="19"/>
        <v>6300495</v>
      </c>
      <c r="F542" s="38">
        <f t="shared" si="19"/>
        <v>2536</v>
      </c>
      <c r="G542" s="40">
        <v>0</v>
      </c>
      <c r="H542" s="40">
        <v>0</v>
      </c>
      <c r="I542" s="45" t="s">
        <v>19</v>
      </c>
      <c r="J542" s="39">
        <v>281.23684954027942</v>
      </c>
      <c r="K542" s="39">
        <v>333.43684954027941</v>
      </c>
      <c r="L542" s="39">
        <v>7.2439999999999998</v>
      </c>
      <c r="M542" s="48">
        <v>95.069000000000003</v>
      </c>
      <c r="N542" s="39">
        <v>0.67800000000000005</v>
      </c>
      <c r="O542" s="39">
        <v>752.68799999999999</v>
      </c>
      <c r="P542" s="39">
        <v>0</v>
      </c>
    </row>
    <row r="543" spans="1:16" x14ac:dyDescent="0.3">
      <c r="A543" s="27">
        <v>43663</v>
      </c>
      <c r="B543" s="28">
        <v>6.25E-2</v>
      </c>
      <c r="C543" s="32">
        <f t="shared" si="18"/>
        <v>43663.0625</v>
      </c>
      <c r="D543" s="38">
        <f t="shared" si="19"/>
        <v>525465</v>
      </c>
      <c r="E543" s="38">
        <f t="shared" si="19"/>
        <v>6300495</v>
      </c>
      <c r="F543" s="38">
        <f t="shared" si="19"/>
        <v>2536</v>
      </c>
      <c r="G543" s="40">
        <v>0</v>
      </c>
      <c r="H543" s="40">
        <v>0</v>
      </c>
      <c r="I543" s="45" t="s">
        <v>19</v>
      </c>
      <c r="J543" s="39">
        <v>279.09762595263749</v>
      </c>
      <c r="K543" s="39">
        <v>332.42262595263747</v>
      </c>
      <c r="L543" s="39">
        <v>6.9930000000000003</v>
      </c>
      <c r="M543" s="48">
        <v>83.876999999999995</v>
      </c>
      <c r="N543" s="39">
        <v>0.16200000000000001</v>
      </c>
      <c r="O543" s="39">
        <v>752.63300000000004</v>
      </c>
      <c r="P543" s="39">
        <v>0</v>
      </c>
    </row>
    <row r="544" spans="1:16" x14ac:dyDescent="0.3">
      <c r="A544" s="27">
        <v>43663</v>
      </c>
      <c r="B544" s="28">
        <v>8.3333333333333329E-2</v>
      </c>
      <c r="C544" s="32">
        <f t="shared" si="18"/>
        <v>43663.083333333336</v>
      </c>
      <c r="D544" s="38">
        <f t="shared" si="19"/>
        <v>525465</v>
      </c>
      <c r="E544" s="38">
        <f t="shared" si="19"/>
        <v>6300495</v>
      </c>
      <c r="F544" s="38">
        <f t="shared" si="19"/>
        <v>2536</v>
      </c>
      <c r="G544" s="40">
        <v>0</v>
      </c>
      <c r="H544" s="40">
        <v>0</v>
      </c>
      <c r="I544" s="45" t="s">
        <v>19</v>
      </c>
      <c r="J544" s="39">
        <v>276.4548148342239</v>
      </c>
      <c r="K544" s="39">
        <v>331.12081483422389</v>
      </c>
      <c r="L544" s="39">
        <v>7.8730000000000002</v>
      </c>
      <c r="M544" s="48">
        <v>81.551000000000002</v>
      </c>
      <c r="N544" s="39">
        <v>0.115</v>
      </c>
      <c r="O544" s="39">
        <v>752.44299999999998</v>
      </c>
      <c r="P544" s="39">
        <v>0</v>
      </c>
    </row>
    <row r="545" spans="1:16" x14ac:dyDescent="0.3">
      <c r="A545" s="27">
        <v>43663</v>
      </c>
      <c r="B545" s="28">
        <v>0.10416666666666667</v>
      </c>
      <c r="C545" s="32">
        <f t="shared" si="18"/>
        <v>43663.104166666664</v>
      </c>
      <c r="D545" s="38">
        <f t="shared" si="19"/>
        <v>525465</v>
      </c>
      <c r="E545" s="38">
        <f t="shared" si="19"/>
        <v>6300495</v>
      </c>
      <c r="F545" s="38">
        <f t="shared" si="19"/>
        <v>2536</v>
      </c>
      <c r="G545" s="40">
        <v>0</v>
      </c>
      <c r="H545" s="40">
        <v>0</v>
      </c>
      <c r="I545" s="45" t="s">
        <v>19</v>
      </c>
      <c r="J545" s="39">
        <v>274.07402319483663</v>
      </c>
      <c r="K545" s="39">
        <v>328.51002319483661</v>
      </c>
      <c r="L545" s="39">
        <v>7.3070000000000004</v>
      </c>
      <c r="M545" s="48">
        <v>79.596999999999994</v>
      </c>
      <c r="N545" s="39">
        <v>0.02</v>
      </c>
      <c r="O545" s="39">
        <v>752.25</v>
      </c>
      <c r="P545" s="39">
        <v>0</v>
      </c>
    </row>
    <row r="546" spans="1:16" x14ac:dyDescent="0.3">
      <c r="A546" s="27">
        <v>43663</v>
      </c>
      <c r="B546" s="28">
        <v>0.125</v>
      </c>
      <c r="C546" s="32">
        <f t="shared" si="18"/>
        <v>43663.125</v>
      </c>
      <c r="D546" s="38">
        <f t="shared" si="19"/>
        <v>525465</v>
      </c>
      <c r="E546" s="38">
        <f t="shared" si="19"/>
        <v>6300495</v>
      </c>
      <c r="F546" s="38">
        <f t="shared" si="19"/>
        <v>2536</v>
      </c>
      <c r="G546" s="40">
        <v>0</v>
      </c>
      <c r="H546" s="40">
        <v>0</v>
      </c>
      <c r="I546" s="45" t="s">
        <v>19</v>
      </c>
      <c r="J546" s="39">
        <v>274.34258471621627</v>
      </c>
      <c r="K546" s="39">
        <v>327.81358471621627</v>
      </c>
      <c r="L546" s="39">
        <v>7.1189999999999998</v>
      </c>
      <c r="M546" s="48">
        <v>82.350999999999999</v>
      </c>
      <c r="N546" s="39">
        <v>8.5999999999999993E-2</v>
      </c>
      <c r="O546" s="39">
        <v>752.28499999999997</v>
      </c>
      <c r="P546" s="39">
        <v>0</v>
      </c>
    </row>
    <row r="547" spans="1:16" x14ac:dyDescent="0.3">
      <c r="A547" s="27">
        <v>43663</v>
      </c>
      <c r="B547" s="28">
        <v>0.14583333333333334</v>
      </c>
      <c r="C547" s="32">
        <f t="shared" si="18"/>
        <v>43663.145833333336</v>
      </c>
      <c r="D547" s="38">
        <f t="shared" si="19"/>
        <v>525465</v>
      </c>
      <c r="E547" s="38">
        <f t="shared" si="19"/>
        <v>6300495</v>
      </c>
      <c r="F547" s="38">
        <f t="shared" si="19"/>
        <v>2536</v>
      </c>
      <c r="G547" s="39">
        <v>0.6</v>
      </c>
      <c r="H547" s="39">
        <v>5.8</v>
      </c>
      <c r="I547" s="45" t="s">
        <v>19</v>
      </c>
      <c r="J547" s="39">
        <v>274.42757180461257</v>
      </c>
      <c r="K547" s="39">
        <v>327.44357180461253</v>
      </c>
      <c r="L547" s="39">
        <v>7.1820000000000004</v>
      </c>
      <c r="M547" s="48">
        <v>85.457999999999998</v>
      </c>
      <c r="N547" s="39">
        <v>6.0000000000000001E-3</v>
      </c>
      <c r="O547" s="39">
        <v>752.18499999999995</v>
      </c>
      <c r="P547" s="39">
        <v>0</v>
      </c>
    </row>
    <row r="548" spans="1:16" x14ac:dyDescent="0.3">
      <c r="A548" s="27">
        <v>43663</v>
      </c>
      <c r="B548" s="28">
        <v>0.16666666666666666</v>
      </c>
      <c r="C548" s="32">
        <f t="shared" si="18"/>
        <v>43663.166666666664</v>
      </c>
      <c r="D548" s="38">
        <f t="shared" si="19"/>
        <v>525465</v>
      </c>
      <c r="E548" s="38">
        <f t="shared" si="19"/>
        <v>6300495</v>
      </c>
      <c r="F548" s="38">
        <f t="shared" si="19"/>
        <v>2536</v>
      </c>
      <c r="G548" s="39">
        <v>8.6999999999999993</v>
      </c>
      <c r="H548" s="39">
        <v>5.6</v>
      </c>
      <c r="I548" s="44">
        <v>0.64367816091954022</v>
      </c>
      <c r="J548" s="39">
        <v>272.93680859215897</v>
      </c>
      <c r="K548" s="39">
        <v>326.84480859215898</v>
      </c>
      <c r="L548" s="39">
        <v>6.6159999999999997</v>
      </c>
      <c r="M548" s="48">
        <v>88.914000000000001</v>
      </c>
      <c r="N548" s="39">
        <v>8.3000000000000004E-2</v>
      </c>
      <c r="O548" s="39">
        <v>752.05200000000002</v>
      </c>
      <c r="P548" s="39">
        <v>0</v>
      </c>
    </row>
    <row r="549" spans="1:16" x14ac:dyDescent="0.3">
      <c r="A549" s="27">
        <v>43663</v>
      </c>
      <c r="B549" s="28">
        <v>0.1875</v>
      </c>
      <c r="C549" s="32">
        <f t="shared" si="18"/>
        <v>43663.1875</v>
      </c>
      <c r="D549" s="38">
        <f t="shared" si="19"/>
        <v>525465</v>
      </c>
      <c r="E549" s="38">
        <f t="shared" si="19"/>
        <v>6300495</v>
      </c>
      <c r="F549" s="38">
        <f t="shared" si="19"/>
        <v>2536</v>
      </c>
      <c r="G549" s="39">
        <v>19.8</v>
      </c>
      <c r="H549" s="39">
        <v>8.5</v>
      </c>
      <c r="I549" s="44">
        <v>0.42929292929292928</v>
      </c>
      <c r="J549" s="39">
        <v>275.15457353926206</v>
      </c>
      <c r="K549" s="39">
        <v>329.1265735392621</v>
      </c>
      <c r="L549" s="39">
        <v>7.6840000000000002</v>
      </c>
      <c r="M549" s="48">
        <v>78.263999999999996</v>
      </c>
      <c r="N549" s="39">
        <v>0.10100000000000001</v>
      </c>
      <c r="O549" s="39">
        <v>752.07799999999997</v>
      </c>
      <c r="P549" s="39">
        <v>0</v>
      </c>
    </row>
    <row r="550" spans="1:16" x14ac:dyDescent="0.3">
      <c r="A550" s="27">
        <v>43663</v>
      </c>
      <c r="B550" s="28">
        <v>0.20833333333333334</v>
      </c>
      <c r="C550" s="32">
        <f t="shared" si="18"/>
        <v>43663.208333333336</v>
      </c>
      <c r="D550" s="38">
        <f t="shared" si="19"/>
        <v>525465</v>
      </c>
      <c r="E550" s="38">
        <f t="shared" si="19"/>
        <v>6300495</v>
      </c>
      <c r="F550" s="38">
        <f t="shared" si="19"/>
        <v>2536</v>
      </c>
      <c r="G550" s="39">
        <v>52.4</v>
      </c>
      <c r="H550" s="39">
        <v>11.9</v>
      </c>
      <c r="I550" s="44">
        <v>0.22709923664122139</v>
      </c>
      <c r="J550" s="39">
        <v>275.57496512514081</v>
      </c>
      <c r="K550" s="39">
        <v>330.98996512514083</v>
      </c>
      <c r="L550" s="39">
        <v>8.25</v>
      </c>
      <c r="M550" s="48">
        <v>78.822000000000003</v>
      </c>
      <c r="N550" s="39">
        <v>0.115</v>
      </c>
      <c r="O550" s="39">
        <v>752.10199999999998</v>
      </c>
      <c r="P550" s="39">
        <v>0</v>
      </c>
    </row>
    <row r="551" spans="1:16" x14ac:dyDescent="0.3">
      <c r="A551" s="27">
        <v>43663</v>
      </c>
      <c r="B551" s="28">
        <v>0.22916666666666666</v>
      </c>
      <c r="C551" s="32">
        <f t="shared" si="18"/>
        <v>43663.229166666664</v>
      </c>
      <c r="D551" s="38">
        <f t="shared" si="19"/>
        <v>525465</v>
      </c>
      <c r="E551" s="38">
        <f t="shared" si="19"/>
        <v>6300495</v>
      </c>
      <c r="F551" s="38">
        <f t="shared" si="19"/>
        <v>2536</v>
      </c>
      <c r="G551" s="39">
        <v>110.9</v>
      </c>
      <c r="H551" s="39">
        <v>14.4</v>
      </c>
      <c r="I551" s="44">
        <v>0.12984670874661858</v>
      </c>
      <c r="J551" s="39">
        <v>277.61545569803877</v>
      </c>
      <c r="K551" s="39">
        <v>336.81945569803872</v>
      </c>
      <c r="L551" s="39">
        <v>10.073</v>
      </c>
      <c r="M551" s="48">
        <v>69.155000000000001</v>
      </c>
      <c r="N551" s="39">
        <v>6.7000000000000004E-2</v>
      </c>
      <c r="O551" s="39">
        <v>752.11699999999996</v>
      </c>
      <c r="P551" s="39">
        <v>0</v>
      </c>
    </row>
    <row r="552" spans="1:16" x14ac:dyDescent="0.3">
      <c r="A552" s="27">
        <v>43663</v>
      </c>
      <c r="B552" s="28">
        <v>0.25</v>
      </c>
      <c r="C552" s="32">
        <f t="shared" ref="C552:C615" si="20">A552+B552</f>
        <v>43663.25</v>
      </c>
      <c r="D552" s="38">
        <f t="shared" si="19"/>
        <v>525465</v>
      </c>
      <c r="E552" s="38">
        <f t="shared" si="19"/>
        <v>6300495</v>
      </c>
      <c r="F552" s="38">
        <f t="shared" si="19"/>
        <v>2536</v>
      </c>
      <c r="G552" s="39">
        <v>172.5</v>
      </c>
      <c r="H552" s="39">
        <v>20.3</v>
      </c>
      <c r="I552" s="44">
        <v>0.11768115942028987</v>
      </c>
      <c r="J552" s="39">
        <v>278.17014061168072</v>
      </c>
      <c r="K552" s="39">
        <v>341.31814061168069</v>
      </c>
      <c r="L552" s="39">
        <v>9.3819999999999997</v>
      </c>
      <c r="M552" s="48">
        <v>69.832999999999998</v>
      </c>
      <c r="N552" s="39">
        <v>8.5000000000000006E-2</v>
      </c>
      <c r="O552" s="39">
        <v>752.25199999999995</v>
      </c>
      <c r="P552" s="39">
        <v>0</v>
      </c>
    </row>
    <row r="553" spans="1:16" x14ac:dyDescent="0.3">
      <c r="A553" s="27">
        <v>43663</v>
      </c>
      <c r="B553" s="28">
        <v>0.27083333333333331</v>
      </c>
      <c r="C553" s="32">
        <f t="shared" si="20"/>
        <v>43663.270833333336</v>
      </c>
      <c r="D553" s="38">
        <f t="shared" si="19"/>
        <v>525465</v>
      </c>
      <c r="E553" s="38">
        <f t="shared" si="19"/>
        <v>6300495</v>
      </c>
      <c r="F553" s="38">
        <f t="shared" si="19"/>
        <v>2536</v>
      </c>
      <c r="G553" s="39">
        <v>243.7</v>
      </c>
      <c r="H553" s="39">
        <v>27.4</v>
      </c>
      <c r="I553" s="44">
        <v>0.1124333196553139</v>
      </c>
      <c r="J553" s="39">
        <v>278.17186284818797</v>
      </c>
      <c r="K553" s="39">
        <v>349.42986284818795</v>
      </c>
      <c r="L553" s="39">
        <v>10.135999999999999</v>
      </c>
      <c r="M553" s="48">
        <v>65.27</v>
      </c>
      <c r="N553" s="39">
        <v>0.41499999999999998</v>
      </c>
      <c r="O553" s="39">
        <v>752.33500000000004</v>
      </c>
      <c r="P553" s="39">
        <v>0</v>
      </c>
    </row>
    <row r="554" spans="1:16" x14ac:dyDescent="0.3">
      <c r="A554" s="27">
        <v>43663</v>
      </c>
      <c r="B554" s="28">
        <v>0.29166666666666669</v>
      </c>
      <c r="C554" s="32">
        <f t="shared" si="20"/>
        <v>43663.291666666664</v>
      </c>
      <c r="D554" s="38">
        <f t="shared" si="19"/>
        <v>525465</v>
      </c>
      <c r="E554" s="38">
        <f t="shared" si="19"/>
        <v>6300495</v>
      </c>
      <c r="F554" s="38">
        <f t="shared" si="19"/>
        <v>2536</v>
      </c>
      <c r="G554" s="39">
        <v>318.39999999999998</v>
      </c>
      <c r="H554" s="39">
        <v>31.5</v>
      </c>
      <c r="I554" s="44">
        <v>9.8932160804020106E-2</v>
      </c>
      <c r="J554" s="39">
        <v>274.3875458300875</v>
      </c>
      <c r="K554" s="39">
        <v>356.66554583008752</v>
      </c>
      <c r="L554" s="39">
        <v>10.260999999999999</v>
      </c>
      <c r="M554" s="48">
        <v>70.896000000000001</v>
      </c>
      <c r="N554" s="39">
        <v>0.36299999999999999</v>
      </c>
      <c r="O554" s="39">
        <v>752.27300000000002</v>
      </c>
      <c r="P554" s="39">
        <v>0</v>
      </c>
    </row>
    <row r="555" spans="1:16" x14ac:dyDescent="0.3">
      <c r="A555" s="27">
        <v>43663</v>
      </c>
      <c r="B555" s="28">
        <v>0.3125</v>
      </c>
      <c r="C555" s="32">
        <f t="shared" si="20"/>
        <v>43663.3125</v>
      </c>
      <c r="D555" s="38">
        <f t="shared" si="19"/>
        <v>525465</v>
      </c>
      <c r="E555" s="38">
        <f t="shared" si="19"/>
        <v>6300495</v>
      </c>
      <c r="F555" s="38">
        <f t="shared" si="19"/>
        <v>2536</v>
      </c>
      <c r="G555" s="39">
        <v>396.9</v>
      </c>
      <c r="H555" s="39">
        <v>40.6</v>
      </c>
      <c r="I555" s="44">
        <v>0.10229276895943563</v>
      </c>
      <c r="J555" s="39">
        <v>271.66026665396612</v>
      </c>
      <c r="K555" s="39">
        <v>364.19426665396617</v>
      </c>
      <c r="L555" s="39">
        <v>9.8840000000000003</v>
      </c>
      <c r="M555" s="48">
        <v>73.798000000000002</v>
      </c>
      <c r="N555" s="39">
        <v>0.49399999999999999</v>
      </c>
      <c r="O555" s="39">
        <v>752.33299999999997</v>
      </c>
      <c r="P555" s="39">
        <v>0</v>
      </c>
    </row>
    <row r="556" spans="1:16" x14ac:dyDescent="0.3">
      <c r="A556" s="27">
        <v>43663</v>
      </c>
      <c r="B556" s="28">
        <v>0.33333333333333331</v>
      </c>
      <c r="C556" s="32">
        <f t="shared" si="20"/>
        <v>43663.333333333336</v>
      </c>
      <c r="D556" s="38">
        <f t="shared" si="19"/>
        <v>525465</v>
      </c>
      <c r="E556" s="38">
        <f t="shared" si="19"/>
        <v>6300495</v>
      </c>
      <c r="F556" s="38">
        <f t="shared" si="19"/>
        <v>2536</v>
      </c>
      <c r="G556" s="39">
        <v>470.6</v>
      </c>
      <c r="H556" s="39">
        <v>47.5</v>
      </c>
      <c r="I556" s="44">
        <v>0.10093497662558436</v>
      </c>
      <c r="J556" s="39">
        <v>267.00939983291357</v>
      </c>
      <c r="K556" s="39">
        <v>374.51039983291361</v>
      </c>
      <c r="L556" s="39">
        <v>10.260999999999999</v>
      </c>
      <c r="M556" s="48">
        <v>69.387</v>
      </c>
      <c r="N556" s="39">
        <v>0.378</v>
      </c>
      <c r="O556" s="39">
        <v>752.21500000000003</v>
      </c>
      <c r="P556" s="39">
        <v>0</v>
      </c>
    </row>
    <row r="557" spans="1:16" x14ac:dyDescent="0.3">
      <c r="A557" s="27">
        <v>43663</v>
      </c>
      <c r="B557" s="28">
        <v>0.35416666666666669</v>
      </c>
      <c r="C557" s="32">
        <f t="shared" si="20"/>
        <v>43663.354166666664</v>
      </c>
      <c r="D557" s="38">
        <f t="shared" si="19"/>
        <v>525465</v>
      </c>
      <c r="E557" s="38">
        <f t="shared" si="19"/>
        <v>6300495</v>
      </c>
      <c r="F557" s="38">
        <f t="shared" si="19"/>
        <v>2536</v>
      </c>
      <c r="G557" s="39">
        <v>556.70000000000005</v>
      </c>
      <c r="H557" s="39">
        <v>57.4</v>
      </c>
      <c r="I557" s="44">
        <v>0.10310759834740434</v>
      </c>
      <c r="J557" s="39">
        <v>271.42813633642402</v>
      </c>
      <c r="K557" s="39">
        <v>384.87413633642404</v>
      </c>
      <c r="L557" s="39">
        <v>11.266999999999999</v>
      </c>
      <c r="M557" s="48">
        <v>61.99</v>
      </c>
      <c r="N557" s="39">
        <v>0.28199999999999997</v>
      </c>
      <c r="O557" s="39">
        <v>752.39800000000002</v>
      </c>
      <c r="P557" s="39">
        <v>0</v>
      </c>
    </row>
    <row r="558" spans="1:16" x14ac:dyDescent="0.3">
      <c r="A558" s="27">
        <v>43663</v>
      </c>
      <c r="B558" s="28">
        <v>0.375</v>
      </c>
      <c r="C558" s="32">
        <f t="shared" si="20"/>
        <v>43663.375</v>
      </c>
      <c r="D558" s="38">
        <f t="shared" si="19"/>
        <v>525465</v>
      </c>
      <c r="E558" s="38">
        <f t="shared" si="19"/>
        <v>6300495</v>
      </c>
      <c r="F558" s="38">
        <f t="shared" si="19"/>
        <v>2536</v>
      </c>
      <c r="G558" s="39">
        <v>622.20000000000005</v>
      </c>
      <c r="H558" s="39">
        <v>64.2</v>
      </c>
      <c r="I558" s="44">
        <v>0.10318225650916103</v>
      </c>
      <c r="J558" s="39">
        <v>270.34505579714454</v>
      </c>
      <c r="K558" s="39">
        <v>387.38805579714455</v>
      </c>
      <c r="L558" s="39">
        <v>9.6959999999999997</v>
      </c>
      <c r="M558" s="48">
        <v>72.834999999999994</v>
      </c>
      <c r="N558" s="39">
        <v>0.57599999999999996</v>
      </c>
      <c r="O558" s="39">
        <v>752.53</v>
      </c>
      <c r="P558" s="39">
        <v>0</v>
      </c>
    </row>
    <row r="559" spans="1:16" x14ac:dyDescent="0.3">
      <c r="A559" s="27">
        <v>43663</v>
      </c>
      <c r="B559" s="28">
        <v>0.39583333333333331</v>
      </c>
      <c r="C559" s="32">
        <f t="shared" si="20"/>
        <v>43663.395833333336</v>
      </c>
      <c r="D559" s="38">
        <f t="shared" si="19"/>
        <v>525465</v>
      </c>
      <c r="E559" s="38">
        <f t="shared" si="19"/>
        <v>6300495</v>
      </c>
      <c r="F559" s="38">
        <f t="shared" si="19"/>
        <v>2536</v>
      </c>
      <c r="G559" s="39">
        <v>671.3</v>
      </c>
      <c r="H559" s="39">
        <v>68.8</v>
      </c>
      <c r="I559" s="44">
        <v>0.10248771041263222</v>
      </c>
      <c r="J559" s="39">
        <v>268.37076497566085</v>
      </c>
      <c r="K559" s="39">
        <v>396.14376497566087</v>
      </c>
      <c r="L559" s="39">
        <v>9.8209999999999997</v>
      </c>
      <c r="M559" s="48">
        <v>76.123000000000005</v>
      </c>
      <c r="N559" s="39">
        <v>0.91600000000000004</v>
      </c>
      <c r="O559" s="39">
        <v>752.31500000000005</v>
      </c>
      <c r="P559" s="39">
        <v>0</v>
      </c>
    </row>
    <row r="560" spans="1:16" x14ac:dyDescent="0.3">
      <c r="A560" s="27">
        <v>43663</v>
      </c>
      <c r="B560" s="28">
        <v>0.41666666666666669</v>
      </c>
      <c r="C560" s="32">
        <f t="shared" si="20"/>
        <v>43663.416666666664</v>
      </c>
      <c r="D560" s="38">
        <f t="shared" si="19"/>
        <v>525465</v>
      </c>
      <c r="E560" s="38">
        <f t="shared" si="19"/>
        <v>6300495</v>
      </c>
      <c r="F560" s="38">
        <f t="shared" si="19"/>
        <v>2536</v>
      </c>
      <c r="G560" s="39">
        <v>661.6</v>
      </c>
      <c r="H560" s="39">
        <v>69.2</v>
      </c>
      <c r="I560" s="44">
        <v>0.10459492140266022</v>
      </c>
      <c r="J560" s="39">
        <v>277.31060158154833</v>
      </c>
      <c r="K560" s="39">
        <v>411.94960158154834</v>
      </c>
      <c r="L560" s="39">
        <v>11.391999999999999</v>
      </c>
      <c r="M560" s="48">
        <v>65.13</v>
      </c>
      <c r="N560" s="39">
        <v>0.48199999999999998</v>
      </c>
      <c r="O560" s="39">
        <v>752.46299999999997</v>
      </c>
      <c r="P560" s="39">
        <v>0</v>
      </c>
    </row>
    <row r="561" spans="1:16" x14ac:dyDescent="0.3">
      <c r="A561" s="27">
        <v>43663</v>
      </c>
      <c r="B561" s="28">
        <v>0.4375</v>
      </c>
      <c r="C561" s="32">
        <f t="shared" si="20"/>
        <v>43663.4375</v>
      </c>
      <c r="D561" s="38">
        <f t="shared" si="19"/>
        <v>525465</v>
      </c>
      <c r="E561" s="38">
        <f t="shared" si="19"/>
        <v>6300495</v>
      </c>
      <c r="F561" s="38">
        <f t="shared" si="19"/>
        <v>2536</v>
      </c>
      <c r="G561" s="39">
        <v>748.5</v>
      </c>
      <c r="H561" s="39">
        <v>79.7</v>
      </c>
      <c r="I561" s="44">
        <v>0.10647962591850368</v>
      </c>
      <c r="J561" s="39">
        <v>278.22716778020992</v>
      </c>
      <c r="K561" s="39">
        <v>418.31916778020991</v>
      </c>
      <c r="L561" s="39">
        <v>12.209</v>
      </c>
      <c r="M561" s="48">
        <v>65.710999999999999</v>
      </c>
      <c r="N561" s="39">
        <v>0.92500000000000004</v>
      </c>
      <c r="O561" s="39">
        <v>752.58</v>
      </c>
      <c r="P561" s="39">
        <v>0</v>
      </c>
    </row>
    <row r="562" spans="1:16" x14ac:dyDescent="0.3">
      <c r="A562" s="27">
        <v>43663</v>
      </c>
      <c r="B562" s="28">
        <v>0.45833333333333331</v>
      </c>
      <c r="C562" s="32">
        <f t="shared" si="20"/>
        <v>43663.458333333336</v>
      </c>
      <c r="D562" s="38">
        <f t="shared" si="19"/>
        <v>525465</v>
      </c>
      <c r="E562" s="38">
        <f t="shared" si="19"/>
        <v>6300495</v>
      </c>
      <c r="F562" s="38">
        <f t="shared" si="19"/>
        <v>2536</v>
      </c>
      <c r="G562" s="39">
        <v>813.1</v>
      </c>
      <c r="H562" s="39">
        <v>87.9</v>
      </c>
      <c r="I562" s="44">
        <v>0.10810478415939</v>
      </c>
      <c r="J562" s="39">
        <v>279.72468921519601</v>
      </c>
      <c r="K562" s="39">
        <v>425.78968921519601</v>
      </c>
      <c r="L562" s="39">
        <v>12.02</v>
      </c>
      <c r="M562" s="48">
        <v>63.808</v>
      </c>
      <c r="N562" s="39">
        <v>0.64900000000000002</v>
      </c>
      <c r="O562" s="39">
        <v>752.51499999999999</v>
      </c>
      <c r="P562" s="39">
        <v>0</v>
      </c>
    </row>
    <row r="563" spans="1:16" x14ac:dyDescent="0.3">
      <c r="A563" s="27">
        <v>43663</v>
      </c>
      <c r="B563" s="28">
        <v>0.47916666666666669</v>
      </c>
      <c r="C563" s="32">
        <f t="shared" si="20"/>
        <v>43663.479166666664</v>
      </c>
      <c r="D563" s="38">
        <f t="shared" si="19"/>
        <v>525465</v>
      </c>
      <c r="E563" s="38">
        <f t="shared" si="19"/>
        <v>6300495</v>
      </c>
      <c r="F563" s="38">
        <f t="shared" si="19"/>
        <v>2536</v>
      </c>
      <c r="G563" s="39">
        <v>883.2</v>
      </c>
      <c r="H563" s="39">
        <v>95.8</v>
      </c>
      <c r="I563" s="44">
        <v>0.10846920289855072</v>
      </c>
      <c r="J563" s="39">
        <v>281.88660897372756</v>
      </c>
      <c r="K563" s="39">
        <v>433.26460897372755</v>
      </c>
      <c r="L563" s="39">
        <v>11.957000000000001</v>
      </c>
      <c r="M563" s="48">
        <v>61.142000000000003</v>
      </c>
      <c r="N563" s="39">
        <v>0.72899999999999998</v>
      </c>
      <c r="O563" s="39">
        <v>752.59299999999996</v>
      </c>
      <c r="P563" s="39">
        <v>0</v>
      </c>
    </row>
    <row r="564" spans="1:16" x14ac:dyDescent="0.3">
      <c r="A564" s="27">
        <v>43663</v>
      </c>
      <c r="B564" s="28">
        <v>0.5</v>
      </c>
      <c r="C564" s="32">
        <f t="shared" si="20"/>
        <v>43663.5</v>
      </c>
      <c r="D564" s="38">
        <f t="shared" si="19"/>
        <v>525465</v>
      </c>
      <c r="E564" s="38">
        <f t="shared" si="19"/>
        <v>6300495</v>
      </c>
      <c r="F564" s="38">
        <f t="shared" si="19"/>
        <v>2536</v>
      </c>
      <c r="G564" s="39">
        <v>468.5</v>
      </c>
      <c r="H564" s="39">
        <v>56.9</v>
      </c>
      <c r="I564" s="44">
        <v>0.12145144076840982</v>
      </c>
      <c r="J564" s="39">
        <v>288.0766898617336</v>
      </c>
      <c r="K564" s="39">
        <v>430.13168986173361</v>
      </c>
      <c r="L564" s="39">
        <v>12.711</v>
      </c>
      <c r="M564" s="48">
        <v>58.609000000000002</v>
      </c>
      <c r="N564" s="39">
        <v>0.58899999999999997</v>
      </c>
      <c r="O564" s="39">
        <v>752.52800000000002</v>
      </c>
      <c r="P564" s="39">
        <v>0</v>
      </c>
    </row>
    <row r="565" spans="1:16" x14ac:dyDescent="0.3">
      <c r="A565" s="27">
        <v>43663</v>
      </c>
      <c r="B565" s="28">
        <v>0.52083333333333337</v>
      </c>
      <c r="C565" s="32">
        <f t="shared" si="20"/>
        <v>43663.520833333336</v>
      </c>
      <c r="D565" s="38">
        <f t="shared" si="19"/>
        <v>525465</v>
      </c>
      <c r="E565" s="38">
        <f t="shared" si="19"/>
        <v>6300495</v>
      </c>
      <c r="F565" s="38">
        <f t="shared" si="19"/>
        <v>2536</v>
      </c>
      <c r="G565" s="39">
        <v>449.1</v>
      </c>
      <c r="H565" s="39">
        <v>51.7</v>
      </c>
      <c r="I565" s="44">
        <v>0.11511912714317524</v>
      </c>
      <c r="J565" s="39">
        <v>293.07300124330663</v>
      </c>
      <c r="K565" s="39">
        <v>423.35200124330669</v>
      </c>
      <c r="L565" s="39">
        <v>12.146000000000001</v>
      </c>
      <c r="M565" s="48">
        <v>69.143000000000001</v>
      </c>
      <c r="N565" s="39">
        <v>0.63600000000000001</v>
      </c>
      <c r="O565" s="39">
        <v>752.34</v>
      </c>
      <c r="P565" s="39">
        <v>0</v>
      </c>
    </row>
    <row r="566" spans="1:16" x14ac:dyDescent="0.3">
      <c r="A566" s="27">
        <v>43663</v>
      </c>
      <c r="B566" s="28">
        <v>0.54166666666666663</v>
      </c>
      <c r="C566" s="32">
        <f t="shared" si="20"/>
        <v>43663.541666666664</v>
      </c>
      <c r="D566" s="38">
        <f t="shared" si="19"/>
        <v>525465</v>
      </c>
      <c r="E566" s="38">
        <f t="shared" si="19"/>
        <v>6300495</v>
      </c>
      <c r="F566" s="38">
        <f t="shared" si="19"/>
        <v>2536</v>
      </c>
      <c r="G566" s="39">
        <v>975.6</v>
      </c>
      <c r="H566" s="39">
        <v>107</v>
      </c>
      <c r="I566" s="44">
        <v>0.10967609676096761</v>
      </c>
      <c r="J566" s="39">
        <v>297.32234542606949</v>
      </c>
      <c r="K566" s="39">
        <v>443.5143454260695</v>
      </c>
      <c r="L566" s="39">
        <v>13.401999999999999</v>
      </c>
      <c r="M566" s="48">
        <v>58.033999999999999</v>
      </c>
      <c r="N566" s="39">
        <v>0.44900000000000001</v>
      </c>
      <c r="O566" s="39">
        <v>752.42</v>
      </c>
      <c r="P566" s="39">
        <v>0</v>
      </c>
    </row>
    <row r="567" spans="1:16" x14ac:dyDescent="0.3">
      <c r="A567" s="27">
        <v>43663</v>
      </c>
      <c r="B567" s="28">
        <v>0.5625</v>
      </c>
      <c r="C567" s="32">
        <f t="shared" si="20"/>
        <v>43663.5625</v>
      </c>
      <c r="D567" s="38">
        <f t="shared" si="19"/>
        <v>525465</v>
      </c>
      <c r="E567" s="38">
        <f t="shared" si="19"/>
        <v>6300495</v>
      </c>
      <c r="F567" s="38">
        <f t="shared" si="19"/>
        <v>2536</v>
      </c>
      <c r="G567" s="39">
        <v>243.3</v>
      </c>
      <c r="H567" s="39">
        <v>29.1</v>
      </c>
      <c r="I567" s="44">
        <v>0.11960542540073983</v>
      </c>
      <c r="J567" s="39">
        <v>318.61596349708566</v>
      </c>
      <c r="K567" s="39">
        <v>436.64996349708565</v>
      </c>
      <c r="L567" s="39">
        <v>13.087999999999999</v>
      </c>
      <c r="M567" s="48">
        <v>62.954000000000001</v>
      </c>
      <c r="N567" s="39">
        <v>1.115</v>
      </c>
      <c r="O567" s="39">
        <v>752.3</v>
      </c>
      <c r="P567" s="39">
        <v>0</v>
      </c>
    </row>
    <row r="568" spans="1:16" x14ac:dyDescent="0.3">
      <c r="A568" s="27">
        <v>43663</v>
      </c>
      <c r="B568" s="28">
        <v>0.58333333333333337</v>
      </c>
      <c r="C568" s="32">
        <f t="shared" si="20"/>
        <v>43663.583333333336</v>
      </c>
      <c r="D568" s="38">
        <f t="shared" si="19"/>
        <v>525465</v>
      </c>
      <c r="E568" s="38">
        <f t="shared" si="19"/>
        <v>6300495</v>
      </c>
      <c r="F568" s="38">
        <f t="shared" si="19"/>
        <v>2536</v>
      </c>
      <c r="G568" s="39">
        <v>264.60000000000002</v>
      </c>
      <c r="H568" s="39">
        <v>28.9</v>
      </c>
      <c r="I568" s="44">
        <v>0.10922146636432349</v>
      </c>
      <c r="J568" s="39">
        <v>307.22703416801369</v>
      </c>
      <c r="K568" s="39">
        <v>427.65403416801365</v>
      </c>
      <c r="L568" s="39">
        <v>12.711</v>
      </c>
      <c r="M568" s="48">
        <v>70.322000000000003</v>
      </c>
      <c r="N568" s="39">
        <v>1.3859999999999999</v>
      </c>
      <c r="O568" s="39">
        <v>752.39499999999998</v>
      </c>
      <c r="P568" s="39">
        <v>0</v>
      </c>
    </row>
    <row r="569" spans="1:16" x14ac:dyDescent="0.3">
      <c r="A569" s="27">
        <v>43663</v>
      </c>
      <c r="B569" s="28">
        <v>0.60416666666666663</v>
      </c>
      <c r="C569" s="32">
        <f t="shared" si="20"/>
        <v>43663.604166666664</v>
      </c>
      <c r="D569" s="38">
        <f t="shared" si="19"/>
        <v>525465</v>
      </c>
      <c r="E569" s="38">
        <f t="shared" si="19"/>
        <v>6300495</v>
      </c>
      <c r="F569" s="38">
        <f t="shared" si="19"/>
        <v>2536</v>
      </c>
      <c r="G569" s="39">
        <v>262.60000000000002</v>
      </c>
      <c r="H569" s="39">
        <v>27.3</v>
      </c>
      <c r="I569" s="44">
        <v>0.10396039603960396</v>
      </c>
      <c r="J569" s="39">
        <v>330.3217031231718</v>
      </c>
      <c r="K569" s="39">
        <v>452.37870312317176</v>
      </c>
      <c r="L569" s="39">
        <v>13.59</v>
      </c>
      <c r="M569" s="48">
        <v>67.209999999999994</v>
      </c>
      <c r="N569" s="39">
        <v>1.2470000000000001</v>
      </c>
      <c r="O569" s="39">
        <v>752.29</v>
      </c>
      <c r="P569" s="39">
        <v>0</v>
      </c>
    </row>
    <row r="570" spans="1:16" x14ac:dyDescent="0.3">
      <c r="A570" s="27">
        <v>43663</v>
      </c>
      <c r="B570" s="28">
        <v>0.625</v>
      </c>
      <c r="C570" s="32">
        <f t="shared" si="20"/>
        <v>43663.625</v>
      </c>
      <c r="D570" s="38">
        <f t="shared" si="19"/>
        <v>525465</v>
      </c>
      <c r="E570" s="38">
        <f t="shared" si="19"/>
        <v>6300495</v>
      </c>
      <c r="F570" s="38">
        <f t="shared" si="19"/>
        <v>2536</v>
      </c>
      <c r="G570" s="39">
        <v>849.8</v>
      </c>
      <c r="H570" s="39">
        <v>96.8</v>
      </c>
      <c r="I570" s="44">
        <v>0.11390915509531654</v>
      </c>
      <c r="J570" s="39">
        <v>322.05078393280633</v>
      </c>
      <c r="K570" s="39">
        <v>463.79878393280637</v>
      </c>
      <c r="L570" s="39">
        <v>14.154999999999999</v>
      </c>
      <c r="M570" s="48">
        <v>59.951000000000001</v>
      </c>
      <c r="N570" s="39">
        <v>0.64600000000000002</v>
      </c>
      <c r="O570" s="39">
        <v>752.23800000000006</v>
      </c>
      <c r="P570" s="39">
        <v>0</v>
      </c>
    </row>
    <row r="571" spans="1:16" x14ac:dyDescent="0.3">
      <c r="A571" s="27">
        <v>43663</v>
      </c>
      <c r="B571" s="28">
        <v>0.64583333333333337</v>
      </c>
      <c r="C571" s="32">
        <f t="shared" si="20"/>
        <v>43663.645833333336</v>
      </c>
      <c r="D571" s="38">
        <f t="shared" si="19"/>
        <v>525465</v>
      </c>
      <c r="E571" s="38">
        <f t="shared" si="19"/>
        <v>6300495</v>
      </c>
      <c r="F571" s="38">
        <f t="shared" si="19"/>
        <v>2536</v>
      </c>
      <c r="G571" s="39">
        <v>635.9</v>
      </c>
      <c r="H571" s="39">
        <v>76.8</v>
      </c>
      <c r="I571" s="44">
        <v>0.12077370655763485</v>
      </c>
      <c r="J571" s="39">
        <v>316.95189542177019</v>
      </c>
      <c r="K571" s="39">
        <v>454.29789542177019</v>
      </c>
      <c r="L571" s="39">
        <v>14.218</v>
      </c>
      <c r="M571" s="48">
        <v>56.591000000000001</v>
      </c>
      <c r="N571" s="39">
        <v>0.63800000000000001</v>
      </c>
      <c r="O571" s="39">
        <v>752.03499999999997</v>
      </c>
      <c r="P571" s="39">
        <v>0</v>
      </c>
    </row>
    <row r="572" spans="1:16" x14ac:dyDescent="0.3">
      <c r="A572" s="27">
        <v>43663</v>
      </c>
      <c r="B572" s="28">
        <v>0.66666666666666663</v>
      </c>
      <c r="C572" s="32">
        <f t="shared" si="20"/>
        <v>43663.666666666664</v>
      </c>
      <c r="D572" s="38">
        <f t="shared" si="19"/>
        <v>525465</v>
      </c>
      <c r="E572" s="38">
        <f t="shared" si="19"/>
        <v>6300495</v>
      </c>
      <c r="F572" s="38">
        <f t="shared" si="19"/>
        <v>2536</v>
      </c>
      <c r="G572" s="39">
        <v>775.1</v>
      </c>
      <c r="H572" s="39">
        <v>92.5</v>
      </c>
      <c r="I572" s="44">
        <v>0.11933944007224874</v>
      </c>
      <c r="J572" s="39">
        <v>328.1033764633388</v>
      </c>
      <c r="K572" s="39">
        <v>460.19937646333875</v>
      </c>
      <c r="L572" s="39">
        <v>14.03</v>
      </c>
      <c r="M572" s="48">
        <v>54.521999999999998</v>
      </c>
      <c r="N572" s="39">
        <v>0.91200000000000003</v>
      </c>
      <c r="O572" s="39">
        <v>752.07299999999998</v>
      </c>
      <c r="P572" s="39">
        <v>0</v>
      </c>
    </row>
    <row r="573" spans="1:16" x14ac:dyDescent="0.3">
      <c r="A573" s="27">
        <v>43663</v>
      </c>
      <c r="B573" s="28">
        <v>0.6875</v>
      </c>
      <c r="C573" s="32">
        <f t="shared" si="20"/>
        <v>43663.6875</v>
      </c>
      <c r="D573" s="38">
        <f t="shared" si="19"/>
        <v>525465</v>
      </c>
      <c r="E573" s="38">
        <f t="shared" si="19"/>
        <v>6300495</v>
      </c>
      <c r="F573" s="38">
        <f t="shared" si="19"/>
        <v>2536</v>
      </c>
      <c r="G573" s="39">
        <v>682.3</v>
      </c>
      <c r="H573" s="39">
        <v>84.3</v>
      </c>
      <c r="I573" s="44">
        <v>0.12355268943280083</v>
      </c>
      <c r="J573" s="39">
        <v>326.67144739552663</v>
      </c>
      <c r="K573" s="39">
        <v>446.8334473955266</v>
      </c>
      <c r="L573" s="39">
        <v>14.595000000000001</v>
      </c>
      <c r="M573" s="48">
        <v>57.423999999999999</v>
      </c>
      <c r="N573" s="39">
        <v>1.131</v>
      </c>
      <c r="O573" s="39">
        <v>751.93</v>
      </c>
      <c r="P573" s="39">
        <v>0</v>
      </c>
    </row>
    <row r="574" spans="1:16" x14ac:dyDescent="0.3">
      <c r="A574" s="27">
        <v>43663</v>
      </c>
      <c r="B574" s="28">
        <v>0.70833333333333337</v>
      </c>
      <c r="C574" s="32">
        <f t="shared" si="20"/>
        <v>43663.708333333336</v>
      </c>
      <c r="D574" s="38">
        <f t="shared" si="19"/>
        <v>525465</v>
      </c>
      <c r="E574" s="38">
        <f t="shared" si="19"/>
        <v>6300495</v>
      </c>
      <c r="F574" s="38">
        <f t="shared" si="19"/>
        <v>2536</v>
      </c>
      <c r="G574" s="39">
        <v>379</v>
      </c>
      <c r="H574" s="39">
        <v>53.9</v>
      </c>
      <c r="I574" s="44">
        <v>0.14221635883905012</v>
      </c>
      <c r="J574" s="39">
        <v>320.96808300343014</v>
      </c>
      <c r="K574" s="39">
        <v>436.71508300343015</v>
      </c>
      <c r="L574" s="39">
        <v>14.595000000000001</v>
      </c>
      <c r="M574" s="48">
        <v>60.478999999999999</v>
      </c>
      <c r="N574" s="39">
        <v>0.73899999999999999</v>
      </c>
      <c r="O574" s="39">
        <v>751.73699999999997</v>
      </c>
      <c r="P574" s="39">
        <v>0</v>
      </c>
    </row>
    <row r="575" spans="1:16" x14ac:dyDescent="0.3">
      <c r="A575" s="27">
        <v>43663</v>
      </c>
      <c r="B575" s="28">
        <v>0.72916666666666663</v>
      </c>
      <c r="C575" s="32">
        <f t="shared" si="20"/>
        <v>43663.729166666664</v>
      </c>
      <c r="D575" s="38">
        <f t="shared" si="19"/>
        <v>525465</v>
      </c>
      <c r="E575" s="38">
        <f t="shared" si="19"/>
        <v>6300495</v>
      </c>
      <c r="F575" s="38">
        <f t="shared" si="19"/>
        <v>2536</v>
      </c>
      <c r="G575" s="39">
        <v>242.4</v>
      </c>
      <c r="H575" s="39">
        <v>28.7</v>
      </c>
      <c r="I575" s="44">
        <v>0.11839933993399339</v>
      </c>
      <c r="J575" s="39">
        <v>320.16826668483696</v>
      </c>
      <c r="K575" s="39">
        <v>424.23926668483699</v>
      </c>
      <c r="L575" s="39">
        <v>13.840999999999999</v>
      </c>
      <c r="M575" s="48">
        <v>59.186999999999998</v>
      </c>
      <c r="N575" s="39">
        <v>0.46700000000000003</v>
      </c>
      <c r="O575" s="39">
        <v>751.85199999999998</v>
      </c>
      <c r="P575" s="39">
        <v>0</v>
      </c>
    </row>
    <row r="576" spans="1:16" x14ac:dyDescent="0.3">
      <c r="A576" s="27">
        <v>43663</v>
      </c>
      <c r="B576" s="28">
        <v>0.75</v>
      </c>
      <c r="C576" s="32">
        <f t="shared" si="20"/>
        <v>43663.75</v>
      </c>
      <c r="D576" s="38">
        <f t="shared" si="19"/>
        <v>525465</v>
      </c>
      <c r="E576" s="38">
        <f t="shared" si="19"/>
        <v>6300495</v>
      </c>
      <c r="F576" s="38">
        <f t="shared" si="19"/>
        <v>2536</v>
      </c>
      <c r="G576" s="39">
        <v>106</v>
      </c>
      <c r="H576" s="39">
        <v>16.899999999999999</v>
      </c>
      <c r="I576" s="44">
        <v>0.15943396226415094</v>
      </c>
      <c r="J576" s="39">
        <v>312.89255016478808</v>
      </c>
      <c r="K576" s="39">
        <v>412.24855016478807</v>
      </c>
      <c r="L576" s="39">
        <v>13.401999999999999</v>
      </c>
      <c r="M576" s="48">
        <v>62.268999999999998</v>
      </c>
      <c r="N576" s="39">
        <v>0.69299999999999995</v>
      </c>
      <c r="O576" s="39">
        <v>751.52800000000002</v>
      </c>
      <c r="P576" s="39">
        <v>0</v>
      </c>
    </row>
    <row r="577" spans="1:16" x14ac:dyDescent="0.3">
      <c r="A577" s="27">
        <v>43663</v>
      </c>
      <c r="B577" s="28">
        <v>0.77083333333333337</v>
      </c>
      <c r="C577" s="32">
        <f t="shared" si="20"/>
        <v>43663.770833333336</v>
      </c>
      <c r="D577" s="38">
        <f t="shared" si="19"/>
        <v>525465</v>
      </c>
      <c r="E577" s="38">
        <f t="shared" si="19"/>
        <v>6300495</v>
      </c>
      <c r="F577" s="38">
        <f t="shared" si="19"/>
        <v>2536</v>
      </c>
      <c r="G577" s="39">
        <v>115</v>
      </c>
      <c r="H577" s="39">
        <v>18.399999999999999</v>
      </c>
      <c r="I577" s="44">
        <v>0.15999999999999998</v>
      </c>
      <c r="J577" s="39">
        <v>310.12318607166469</v>
      </c>
      <c r="K577" s="39">
        <v>402.81718607166471</v>
      </c>
      <c r="L577" s="39">
        <v>12.648</v>
      </c>
      <c r="M577" s="48">
        <v>69.686000000000007</v>
      </c>
      <c r="N577" s="39">
        <v>0.86499999999999999</v>
      </c>
      <c r="O577" s="39">
        <v>751.44</v>
      </c>
      <c r="P577" s="39">
        <v>0</v>
      </c>
    </row>
    <row r="578" spans="1:16" x14ac:dyDescent="0.3">
      <c r="A578" s="27">
        <v>43663</v>
      </c>
      <c r="B578" s="28">
        <v>0.79166666666666663</v>
      </c>
      <c r="C578" s="32">
        <f t="shared" si="20"/>
        <v>43663.791666666664</v>
      </c>
      <c r="D578" s="38">
        <f t="shared" si="19"/>
        <v>525465</v>
      </c>
      <c r="E578" s="38">
        <f t="shared" si="19"/>
        <v>6300495</v>
      </c>
      <c r="F578" s="38">
        <f t="shared" si="19"/>
        <v>2536</v>
      </c>
      <c r="G578" s="39">
        <v>56.6</v>
      </c>
      <c r="H578" s="39">
        <v>12.3</v>
      </c>
      <c r="I578" s="44">
        <v>0.21731448763250885</v>
      </c>
      <c r="J578" s="39">
        <v>285.80717514493085</v>
      </c>
      <c r="K578" s="39">
        <v>393.11717514493085</v>
      </c>
      <c r="L578" s="39">
        <v>12.146000000000001</v>
      </c>
      <c r="M578" s="48">
        <v>72.897000000000006</v>
      </c>
      <c r="N578" s="39">
        <v>0.45100000000000001</v>
      </c>
      <c r="O578" s="39">
        <v>751.70799999999997</v>
      </c>
      <c r="P578" s="39">
        <v>0</v>
      </c>
    </row>
    <row r="579" spans="1:16" x14ac:dyDescent="0.3">
      <c r="A579" s="27">
        <v>43663</v>
      </c>
      <c r="B579" s="28">
        <v>0.8125</v>
      </c>
      <c r="C579" s="32">
        <f t="shared" si="20"/>
        <v>43663.8125</v>
      </c>
      <c r="D579" s="38">
        <f t="shared" si="19"/>
        <v>525465</v>
      </c>
      <c r="E579" s="38">
        <f t="shared" si="19"/>
        <v>6300495</v>
      </c>
      <c r="F579" s="38">
        <f t="shared" si="19"/>
        <v>2536</v>
      </c>
      <c r="G579" s="39">
        <v>46.9</v>
      </c>
      <c r="H579" s="39">
        <v>11</v>
      </c>
      <c r="I579" s="44">
        <v>0.23454157782515991</v>
      </c>
      <c r="J579" s="39">
        <v>291.76974247737041</v>
      </c>
      <c r="K579" s="39">
        <v>387.05674247737039</v>
      </c>
      <c r="L579" s="39">
        <v>12.397</v>
      </c>
      <c r="M579" s="48">
        <v>72.153000000000006</v>
      </c>
      <c r="N579" s="39">
        <v>0.45600000000000002</v>
      </c>
      <c r="O579" s="39">
        <v>751.78200000000004</v>
      </c>
      <c r="P579" s="39">
        <v>0</v>
      </c>
    </row>
    <row r="580" spans="1:16" x14ac:dyDescent="0.3">
      <c r="A580" s="27">
        <v>43663</v>
      </c>
      <c r="B580" s="28">
        <v>0.83333333333333337</v>
      </c>
      <c r="C580" s="32">
        <f t="shared" si="20"/>
        <v>43663.833333333336</v>
      </c>
      <c r="D580" s="38">
        <f t="shared" si="19"/>
        <v>525465</v>
      </c>
      <c r="E580" s="38">
        <f t="shared" si="19"/>
        <v>6300495</v>
      </c>
      <c r="F580" s="38">
        <f t="shared" si="19"/>
        <v>2536</v>
      </c>
      <c r="G580" s="39">
        <v>17.600000000000001</v>
      </c>
      <c r="H580" s="39">
        <v>7.6</v>
      </c>
      <c r="I580" s="44">
        <v>0.43181818181818177</v>
      </c>
      <c r="J580" s="39">
        <v>274.24929783919799</v>
      </c>
      <c r="K580" s="39">
        <v>378.83729783919802</v>
      </c>
      <c r="L580" s="39">
        <v>11.391999999999999</v>
      </c>
      <c r="M580" s="48">
        <v>75.436999999999998</v>
      </c>
      <c r="N580" s="39">
        <v>0.63600000000000001</v>
      </c>
      <c r="O580" s="39">
        <v>751.68</v>
      </c>
      <c r="P580" s="39">
        <v>0</v>
      </c>
    </row>
    <row r="581" spans="1:16" x14ac:dyDescent="0.3">
      <c r="A581" s="27">
        <v>43663</v>
      </c>
      <c r="B581" s="28">
        <v>0.85416666666666663</v>
      </c>
      <c r="C581" s="32">
        <f t="shared" si="20"/>
        <v>43663.854166666664</v>
      </c>
      <c r="D581" s="38">
        <f t="shared" si="19"/>
        <v>525465</v>
      </c>
      <c r="E581" s="38">
        <f t="shared" si="19"/>
        <v>6300495</v>
      </c>
      <c r="F581" s="38">
        <f t="shared" si="19"/>
        <v>2536</v>
      </c>
      <c r="G581" s="39">
        <v>4.9000000000000004</v>
      </c>
      <c r="H581" s="39">
        <v>7.1</v>
      </c>
      <c r="I581" s="45" t="s">
        <v>19</v>
      </c>
      <c r="J581" s="39">
        <v>272.79363773800634</v>
      </c>
      <c r="K581" s="39">
        <v>373.86663773800632</v>
      </c>
      <c r="L581" s="39">
        <v>11.895</v>
      </c>
      <c r="M581" s="48">
        <v>70.826999999999998</v>
      </c>
      <c r="N581" s="39">
        <v>0.66600000000000004</v>
      </c>
      <c r="O581" s="39">
        <v>751.67700000000002</v>
      </c>
      <c r="P581" s="39">
        <v>0</v>
      </c>
    </row>
    <row r="582" spans="1:16" x14ac:dyDescent="0.3">
      <c r="A582" s="27">
        <v>43663</v>
      </c>
      <c r="B582" s="28">
        <v>0.875</v>
      </c>
      <c r="C582" s="32">
        <f t="shared" si="20"/>
        <v>43663.875</v>
      </c>
      <c r="D582" s="38">
        <f t="shared" ref="D582:F645" si="21">D581</f>
        <v>525465</v>
      </c>
      <c r="E582" s="38">
        <f t="shared" si="21"/>
        <v>6300495</v>
      </c>
      <c r="F582" s="38">
        <f t="shared" si="21"/>
        <v>2536</v>
      </c>
      <c r="G582" s="40">
        <v>0</v>
      </c>
      <c r="H582" s="40">
        <v>0</v>
      </c>
      <c r="I582" s="45" t="s">
        <v>19</v>
      </c>
      <c r="J582" s="39">
        <v>270.22120904780422</v>
      </c>
      <c r="K582" s="39">
        <v>367.89120904780418</v>
      </c>
      <c r="L582" s="39">
        <v>12.272</v>
      </c>
      <c r="M582" s="48">
        <v>70.412999999999997</v>
      </c>
      <c r="N582" s="39">
        <v>1.373</v>
      </c>
      <c r="O582" s="39">
        <v>751.58500000000004</v>
      </c>
      <c r="P582" s="39">
        <v>0</v>
      </c>
    </row>
    <row r="583" spans="1:16" x14ac:dyDescent="0.3">
      <c r="A583" s="27">
        <v>43663</v>
      </c>
      <c r="B583" s="28">
        <v>0.89583333333333337</v>
      </c>
      <c r="C583" s="32">
        <f t="shared" si="20"/>
        <v>43663.895833333336</v>
      </c>
      <c r="D583" s="38">
        <f t="shared" si="21"/>
        <v>525465</v>
      </c>
      <c r="E583" s="38">
        <f t="shared" si="21"/>
        <v>6300495</v>
      </c>
      <c r="F583" s="38">
        <f t="shared" si="21"/>
        <v>2536</v>
      </c>
      <c r="G583" s="40">
        <v>0</v>
      </c>
      <c r="H583" s="40">
        <v>0</v>
      </c>
      <c r="I583" s="45" t="s">
        <v>19</v>
      </c>
      <c r="J583" s="39">
        <v>270.04031275753152</v>
      </c>
      <c r="K583" s="39">
        <v>363.49131275753149</v>
      </c>
      <c r="L583" s="39">
        <v>10.827</v>
      </c>
      <c r="M583" s="48">
        <v>74.412000000000006</v>
      </c>
      <c r="N583" s="39">
        <v>1.012</v>
      </c>
      <c r="O583" s="39">
        <v>751.61500000000001</v>
      </c>
      <c r="P583" s="39">
        <v>0</v>
      </c>
    </row>
    <row r="584" spans="1:16" x14ac:dyDescent="0.3">
      <c r="A584" s="27">
        <v>43663</v>
      </c>
      <c r="B584" s="28">
        <v>0.91666666666666663</v>
      </c>
      <c r="C584" s="32">
        <f t="shared" si="20"/>
        <v>43663.916666666664</v>
      </c>
      <c r="D584" s="38">
        <f t="shared" si="21"/>
        <v>525465</v>
      </c>
      <c r="E584" s="38">
        <f t="shared" si="21"/>
        <v>6300495</v>
      </c>
      <c r="F584" s="38">
        <f t="shared" si="21"/>
        <v>2536</v>
      </c>
      <c r="G584" s="40">
        <v>0</v>
      </c>
      <c r="H584" s="40">
        <v>0</v>
      </c>
      <c r="I584" s="45" t="s">
        <v>19</v>
      </c>
      <c r="J584" s="39">
        <v>271.35114877389657</v>
      </c>
      <c r="K584" s="39">
        <v>359.9121487738966</v>
      </c>
      <c r="L584" s="39">
        <v>10.574999999999999</v>
      </c>
      <c r="M584" s="48">
        <v>75.463999999999999</v>
      </c>
      <c r="N584" s="39">
        <v>0.246</v>
      </c>
      <c r="O584" s="39">
        <v>751.76700000000005</v>
      </c>
      <c r="P584" s="39">
        <v>0</v>
      </c>
    </row>
    <row r="585" spans="1:16" x14ac:dyDescent="0.3">
      <c r="A585" s="27">
        <v>43663</v>
      </c>
      <c r="B585" s="28">
        <v>0.9375</v>
      </c>
      <c r="C585" s="32">
        <f t="shared" si="20"/>
        <v>43663.9375</v>
      </c>
      <c r="D585" s="38">
        <f t="shared" si="21"/>
        <v>525465</v>
      </c>
      <c r="E585" s="38">
        <f t="shared" si="21"/>
        <v>6300495</v>
      </c>
      <c r="F585" s="38">
        <f t="shared" si="21"/>
        <v>2536</v>
      </c>
      <c r="G585" s="40">
        <v>0</v>
      </c>
      <c r="H585" s="40">
        <v>0</v>
      </c>
      <c r="I585" s="45" t="s">
        <v>19</v>
      </c>
      <c r="J585" s="39">
        <v>271.36785239471533</v>
      </c>
      <c r="K585" s="39">
        <v>357.44085239471531</v>
      </c>
      <c r="L585" s="39">
        <v>10.827</v>
      </c>
      <c r="M585" s="48">
        <v>73.319999999999993</v>
      </c>
      <c r="N585" s="39">
        <v>0.185</v>
      </c>
      <c r="O585" s="39">
        <v>751.68</v>
      </c>
      <c r="P585" s="39">
        <v>0</v>
      </c>
    </row>
    <row r="586" spans="1:16" x14ac:dyDescent="0.3">
      <c r="A586" s="27">
        <v>43663</v>
      </c>
      <c r="B586" s="28">
        <v>0.95833333333333337</v>
      </c>
      <c r="C586" s="32">
        <f t="shared" si="20"/>
        <v>43663.958333333336</v>
      </c>
      <c r="D586" s="38">
        <f t="shared" si="21"/>
        <v>525465</v>
      </c>
      <c r="E586" s="38">
        <f t="shared" si="21"/>
        <v>6300495</v>
      </c>
      <c r="F586" s="38">
        <f t="shared" si="21"/>
        <v>2536</v>
      </c>
      <c r="G586" s="40">
        <v>0</v>
      </c>
      <c r="H586" s="40">
        <v>0</v>
      </c>
      <c r="I586" s="45" t="s">
        <v>19</v>
      </c>
      <c r="J586" s="39">
        <v>272.40541458922758</v>
      </c>
      <c r="K586" s="39">
        <v>356.77641458922756</v>
      </c>
      <c r="L586" s="39">
        <v>11.141</v>
      </c>
      <c r="M586" s="48">
        <v>78.831000000000003</v>
      </c>
      <c r="N586" s="39">
        <v>1.4410000000000001</v>
      </c>
      <c r="O586" s="39">
        <v>751.28200000000004</v>
      </c>
      <c r="P586" s="39">
        <v>0</v>
      </c>
    </row>
    <row r="587" spans="1:16" x14ac:dyDescent="0.3">
      <c r="A587" s="27">
        <v>43663</v>
      </c>
      <c r="B587" s="28">
        <v>0.97916666666666663</v>
      </c>
      <c r="C587" s="32">
        <f t="shared" si="20"/>
        <v>43663.979166666664</v>
      </c>
      <c r="D587" s="38">
        <f t="shared" si="21"/>
        <v>525465</v>
      </c>
      <c r="E587" s="38">
        <f t="shared" si="21"/>
        <v>6300495</v>
      </c>
      <c r="F587" s="38">
        <f t="shared" si="21"/>
        <v>2536</v>
      </c>
      <c r="G587" s="40">
        <v>0</v>
      </c>
      <c r="H587" s="40">
        <v>0</v>
      </c>
      <c r="I587" s="45" t="s">
        <v>19</v>
      </c>
      <c r="J587" s="39">
        <v>274.23851335866095</v>
      </c>
      <c r="K587" s="39">
        <v>356.06451335866092</v>
      </c>
      <c r="L587" s="39">
        <v>11.518000000000001</v>
      </c>
      <c r="M587" s="48">
        <v>74.051000000000002</v>
      </c>
      <c r="N587" s="39">
        <v>1.552</v>
      </c>
      <c r="O587" s="39">
        <v>751.04700000000003</v>
      </c>
      <c r="P587" s="39">
        <v>0</v>
      </c>
    </row>
    <row r="588" spans="1:16" x14ac:dyDescent="0.3">
      <c r="A588" s="27">
        <v>43664</v>
      </c>
      <c r="B588" s="28">
        <v>0</v>
      </c>
      <c r="C588" s="32">
        <f t="shared" si="20"/>
        <v>43664</v>
      </c>
      <c r="D588" s="38">
        <f t="shared" si="21"/>
        <v>525465</v>
      </c>
      <c r="E588" s="38">
        <f t="shared" si="21"/>
        <v>6300495</v>
      </c>
      <c r="F588" s="38">
        <f t="shared" si="21"/>
        <v>2536</v>
      </c>
      <c r="G588" s="40">
        <v>0</v>
      </c>
      <c r="H588" s="40">
        <v>0</v>
      </c>
      <c r="I588" s="45" t="s">
        <v>19</v>
      </c>
      <c r="J588" s="39">
        <v>287.58863963673696</v>
      </c>
      <c r="K588" s="39">
        <v>356.85763963673691</v>
      </c>
      <c r="L588" s="39">
        <v>11.518000000000001</v>
      </c>
      <c r="M588" s="48">
        <v>74.206999999999994</v>
      </c>
      <c r="N588" s="39">
        <v>1.7410000000000001</v>
      </c>
      <c r="O588" s="39">
        <v>751.10500000000002</v>
      </c>
      <c r="P588" s="39">
        <v>0</v>
      </c>
    </row>
    <row r="589" spans="1:16" x14ac:dyDescent="0.3">
      <c r="A589" s="27">
        <v>43664</v>
      </c>
      <c r="B589" s="28">
        <v>2.0833333333333332E-2</v>
      </c>
      <c r="C589" s="32">
        <f t="shared" si="20"/>
        <v>43664.020833333336</v>
      </c>
      <c r="D589" s="38">
        <f t="shared" si="21"/>
        <v>525465</v>
      </c>
      <c r="E589" s="38">
        <f t="shared" si="21"/>
        <v>6300495</v>
      </c>
      <c r="F589" s="38">
        <f t="shared" si="21"/>
        <v>2536</v>
      </c>
      <c r="G589" s="40">
        <v>0</v>
      </c>
      <c r="H589" s="40">
        <v>0</v>
      </c>
      <c r="I589" s="45" t="s">
        <v>19</v>
      </c>
      <c r="J589" s="39">
        <v>314.24636995160535</v>
      </c>
      <c r="K589" s="39">
        <v>356.87236995160532</v>
      </c>
      <c r="L589" s="39">
        <v>10.574999999999999</v>
      </c>
      <c r="M589" s="48">
        <v>77.647000000000006</v>
      </c>
      <c r="N589" s="39">
        <v>1.518</v>
      </c>
      <c r="O589" s="39">
        <v>750.96799999999996</v>
      </c>
      <c r="P589" s="39">
        <v>0</v>
      </c>
    </row>
    <row r="590" spans="1:16" x14ac:dyDescent="0.3">
      <c r="A590" s="27">
        <v>43664</v>
      </c>
      <c r="B590" s="28">
        <v>4.1666666666666664E-2</v>
      </c>
      <c r="C590" s="32">
        <f t="shared" si="20"/>
        <v>43664.041666666664</v>
      </c>
      <c r="D590" s="38">
        <f t="shared" si="21"/>
        <v>525465</v>
      </c>
      <c r="E590" s="38">
        <f t="shared" si="21"/>
        <v>6300495</v>
      </c>
      <c r="F590" s="38">
        <f t="shared" si="21"/>
        <v>2536</v>
      </c>
      <c r="G590" s="40">
        <v>0</v>
      </c>
      <c r="H590" s="40">
        <v>0</v>
      </c>
      <c r="I590" s="45" t="s">
        <v>19</v>
      </c>
      <c r="J590" s="39">
        <v>274.601719258054</v>
      </c>
      <c r="K590" s="39">
        <v>350.87071925805395</v>
      </c>
      <c r="L590" s="39">
        <v>10.701000000000001</v>
      </c>
      <c r="M590" s="48">
        <v>78.290999999999997</v>
      </c>
      <c r="N590" s="39">
        <v>0.66800000000000004</v>
      </c>
      <c r="O590" s="39">
        <v>750.73199999999997</v>
      </c>
      <c r="P590" s="39">
        <v>0</v>
      </c>
    </row>
    <row r="591" spans="1:16" x14ac:dyDescent="0.3">
      <c r="A591" s="27">
        <v>43664</v>
      </c>
      <c r="B591" s="28">
        <v>6.25E-2</v>
      </c>
      <c r="C591" s="32">
        <f t="shared" si="20"/>
        <v>43664.0625</v>
      </c>
      <c r="D591" s="38">
        <f t="shared" si="21"/>
        <v>525465</v>
      </c>
      <c r="E591" s="38">
        <f t="shared" si="21"/>
        <v>6300495</v>
      </c>
      <c r="F591" s="38">
        <f t="shared" si="21"/>
        <v>2536</v>
      </c>
      <c r="G591" s="40">
        <v>0</v>
      </c>
      <c r="H591" s="40">
        <v>0</v>
      </c>
      <c r="I591" s="45" t="s">
        <v>19</v>
      </c>
      <c r="J591" s="39">
        <v>272.09490509932982</v>
      </c>
      <c r="K591" s="39">
        <v>349.03890509932978</v>
      </c>
      <c r="L591" s="39">
        <v>10.324</v>
      </c>
      <c r="M591" s="48">
        <v>79.787000000000006</v>
      </c>
      <c r="N591" s="39">
        <v>0.61499999999999999</v>
      </c>
      <c r="O591" s="39">
        <v>750.47699999999998</v>
      </c>
      <c r="P591" s="39">
        <v>0</v>
      </c>
    </row>
    <row r="592" spans="1:16" x14ac:dyDescent="0.3">
      <c r="A592" s="27">
        <v>43664</v>
      </c>
      <c r="B592" s="28">
        <v>8.3333333333333329E-2</v>
      </c>
      <c r="C592" s="32">
        <f t="shared" si="20"/>
        <v>43664.083333333336</v>
      </c>
      <c r="D592" s="38">
        <f t="shared" si="21"/>
        <v>525465</v>
      </c>
      <c r="E592" s="38">
        <f t="shared" si="21"/>
        <v>6300495</v>
      </c>
      <c r="F592" s="38">
        <f t="shared" si="21"/>
        <v>2536</v>
      </c>
      <c r="G592" s="40">
        <v>0</v>
      </c>
      <c r="H592" s="40">
        <v>0</v>
      </c>
      <c r="I592" s="45" t="s">
        <v>19</v>
      </c>
      <c r="J592" s="39">
        <v>275.88563137379072</v>
      </c>
      <c r="K592" s="39">
        <v>348.12363137379072</v>
      </c>
      <c r="L592" s="39">
        <v>10.45</v>
      </c>
      <c r="M592" s="48">
        <v>81.522999999999996</v>
      </c>
      <c r="N592" s="39">
        <v>0.23599999999999999</v>
      </c>
      <c r="O592" s="39">
        <v>750.44</v>
      </c>
      <c r="P592" s="39">
        <v>0</v>
      </c>
    </row>
    <row r="593" spans="1:16" x14ac:dyDescent="0.3">
      <c r="A593" s="27">
        <v>43664</v>
      </c>
      <c r="B593" s="28">
        <v>0.10416666666666667</v>
      </c>
      <c r="C593" s="32">
        <f t="shared" si="20"/>
        <v>43664.104166666664</v>
      </c>
      <c r="D593" s="38">
        <f t="shared" si="21"/>
        <v>525465</v>
      </c>
      <c r="E593" s="38">
        <f t="shared" si="21"/>
        <v>6300495</v>
      </c>
      <c r="F593" s="38">
        <f t="shared" si="21"/>
        <v>2536</v>
      </c>
      <c r="G593" s="40">
        <v>0</v>
      </c>
      <c r="H593" s="40">
        <v>0</v>
      </c>
      <c r="I593" s="45" t="s">
        <v>19</v>
      </c>
      <c r="J593" s="39">
        <v>280.02454755473025</v>
      </c>
      <c r="K593" s="39">
        <v>348.64554755473023</v>
      </c>
      <c r="L593" s="39">
        <v>10.45</v>
      </c>
      <c r="M593" s="48">
        <v>79.963999999999999</v>
      </c>
      <c r="N593" s="39">
        <v>0.755</v>
      </c>
      <c r="O593" s="39">
        <v>750.38300000000004</v>
      </c>
      <c r="P593" s="39">
        <v>0</v>
      </c>
    </row>
    <row r="594" spans="1:16" x14ac:dyDescent="0.3">
      <c r="A594" s="27">
        <v>43664</v>
      </c>
      <c r="B594" s="28">
        <v>0.125</v>
      </c>
      <c r="C594" s="32">
        <f t="shared" si="20"/>
        <v>43664.125</v>
      </c>
      <c r="D594" s="38">
        <f t="shared" si="21"/>
        <v>525465</v>
      </c>
      <c r="E594" s="38">
        <f t="shared" si="21"/>
        <v>6300495</v>
      </c>
      <c r="F594" s="38">
        <f t="shared" si="21"/>
        <v>2536</v>
      </c>
      <c r="G594" s="40">
        <v>0</v>
      </c>
      <c r="H594" s="40">
        <v>0</v>
      </c>
      <c r="I594" s="45" t="s">
        <v>19</v>
      </c>
      <c r="J594" s="39">
        <v>276.88821331396571</v>
      </c>
      <c r="K594" s="39">
        <v>345.15221331396572</v>
      </c>
      <c r="L594" s="39">
        <v>9.8840000000000003</v>
      </c>
      <c r="M594" s="48">
        <v>83.762</v>
      </c>
      <c r="N594" s="39">
        <v>0.19900000000000001</v>
      </c>
      <c r="O594" s="39">
        <v>750.32799999999997</v>
      </c>
      <c r="P594" s="39">
        <v>0</v>
      </c>
    </row>
    <row r="595" spans="1:16" x14ac:dyDescent="0.3">
      <c r="A595" s="27">
        <v>43664</v>
      </c>
      <c r="B595" s="28">
        <v>0.14583333333333334</v>
      </c>
      <c r="C595" s="32">
        <f t="shared" si="20"/>
        <v>43664.145833333336</v>
      </c>
      <c r="D595" s="38">
        <f t="shared" si="21"/>
        <v>525465</v>
      </c>
      <c r="E595" s="38">
        <f t="shared" si="21"/>
        <v>6300495</v>
      </c>
      <c r="F595" s="38">
        <f t="shared" si="21"/>
        <v>2536</v>
      </c>
      <c r="G595" s="39">
        <v>0.1</v>
      </c>
      <c r="H595" s="39">
        <v>1.8</v>
      </c>
      <c r="I595" s="45" t="s">
        <v>19</v>
      </c>
      <c r="J595" s="39">
        <v>317.90980720385153</v>
      </c>
      <c r="K595" s="39">
        <v>349.64080720385152</v>
      </c>
      <c r="L595" s="39">
        <v>9.57</v>
      </c>
      <c r="M595" s="48">
        <v>86.662999999999997</v>
      </c>
      <c r="N595" s="39">
        <v>0.56699999999999995</v>
      </c>
      <c r="O595" s="39">
        <v>750.15</v>
      </c>
      <c r="P595" s="39">
        <v>0</v>
      </c>
    </row>
    <row r="596" spans="1:16" x14ac:dyDescent="0.3">
      <c r="A596" s="27">
        <v>43664</v>
      </c>
      <c r="B596" s="28">
        <v>0.16666666666666666</v>
      </c>
      <c r="C596" s="32">
        <f t="shared" si="20"/>
        <v>43664.166666666664</v>
      </c>
      <c r="D596" s="38">
        <f t="shared" si="21"/>
        <v>525465</v>
      </c>
      <c r="E596" s="38">
        <f t="shared" si="21"/>
        <v>6300495</v>
      </c>
      <c r="F596" s="38">
        <f t="shared" si="21"/>
        <v>2536</v>
      </c>
      <c r="G596" s="39">
        <v>10.4</v>
      </c>
      <c r="H596" s="39">
        <v>4.2</v>
      </c>
      <c r="I596" s="44">
        <v>0.40384615384615385</v>
      </c>
      <c r="J596" s="39">
        <v>301.25645769104165</v>
      </c>
      <c r="K596" s="39">
        <v>348.91245769104165</v>
      </c>
      <c r="L596" s="39">
        <v>9.8840000000000003</v>
      </c>
      <c r="M596" s="48">
        <v>82.049000000000007</v>
      </c>
      <c r="N596" s="39">
        <v>0.38600000000000001</v>
      </c>
      <c r="O596" s="39">
        <v>750.01800000000003</v>
      </c>
      <c r="P596" s="39">
        <v>0</v>
      </c>
    </row>
    <row r="597" spans="1:16" x14ac:dyDescent="0.3">
      <c r="A597" s="27">
        <v>43664</v>
      </c>
      <c r="B597" s="28">
        <v>0.1875</v>
      </c>
      <c r="C597" s="32">
        <f t="shared" si="20"/>
        <v>43664.1875</v>
      </c>
      <c r="D597" s="38">
        <f t="shared" si="21"/>
        <v>525465</v>
      </c>
      <c r="E597" s="38">
        <f t="shared" si="21"/>
        <v>6300495</v>
      </c>
      <c r="F597" s="38">
        <f t="shared" si="21"/>
        <v>2536</v>
      </c>
      <c r="G597" s="39">
        <v>17.2</v>
      </c>
      <c r="H597" s="39">
        <v>4.8</v>
      </c>
      <c r="I597" s="44">
        <v>0.27906976744186046</v>
      </c>
      <c r="J597" s="39">
        <v>319.35621051186814</v>
      </c>
      <c r="K597" s="39">
        <v>349.20821051186817</v>
      </c>
      <c r="L597" s="39">
        <v>10.073</v>
      </c>
      <c r="M597" s="48">
        <v>83.638999999999996</v>
      </c>
      <c r="N597" s="39">
        <v>0.17399999999999999</v>
      </c>
      <c r="O597" s="39">
        <v>749.78300000000002</v>
      </c>
      <c r="P597" s="39">
        <v>0</v>
      </c>
    </row>
    <row r="598" spans="1:16" x14ac:dyDescent="0.3">
      <c r="A598" s="27">
        <v>43664</v>
      </c>
      <c r="B598" s="28">
        <v>0.20833333333333334</v>
      </c>
      <c r="C598" s="32">
        <f t="shared" si="20"/>
        <v>43664.208333333336</v>
      </c>
      <c r="D598" s="38">
        <f t="shared" si="21"/>
        <v>525465</v>
      </c>
      <c r="E598" s="38">
        <f t="shared" si="21"/>
        <v>6300495</v>
      </c>
      <c r="F598" s="38">
        <f t="shared" si="21"/>
        <v>2536</v>
      </c>
      <c r="G598" s="39">
        <v>46.6</v>
      </c>
      <c r="H598" s="39">
        <v>5.5</v>
      </c>
      <c r="I598" s="44">
        <v>0.11802575107296137</v>
      </c>
      <c r="J598" s="39">
        <v>348.6302613770344</v>
      </c>
      <c r="K598" s="39">
        <v>353.85526137703442</v>
      </c>
      <c r="L598" s="39">
        <v>9.6329999999999991</v>
      </c>
      <c r="M598" s="48">
        <v>82.784000000000006</v>
      </c>
      <c r="N598" s="39">
        <v>0.44800000000000001</v>
      </c>
      <c r="O598" s="39">
        <v>749.66499999999996</v>
      </c>
      <c r="P598" s="39">
        <v>0</v>
      </c>
    </row>
    <row r="599" spans="1:16" x14ac:dyDescent="0.3">
      <c r="A599" s="27">
        <v>43664</v>
      </c>
      <c r="B599" s="28">
        <v>0.22916666666666666</v>
      </c>
      <c r="C599" s="32">
        <f t="shared" si="20"/>
        <v>43664.229166666664</v>
      </c>
      <c r="D599" s="38">
        <f t="shared" si="21"/>
        <v>525465</v>
      </c>
      <c r="E599" s="38">
        <f t="shared" si="21"/>
        <v>6300495</v>
      </c>
      <c r="F599" s="38">
        <f t="shared" si="21"/>
        <v>2536</v>
      </c>
      <c r="G599" s="39">
        <v>35.700000000000003</v>
      </c>
      <c r="H599" s="39">
        <v>5</v>
      </c>
      <c r="I599" s="44">
        <v>0.14005602240896359</v>
      </c>
      <c r="J599" s="39">
        <v>336.08279570246015</v>
      </c>
      <c r="K599" s="39">
        <v>356.32879570246018</v>
      </c>
      <c r="L599" s="39">
        <v>11.015000000000001</v>
      </c>
      <c r="M599" s="48">
        <v>77.093999999999994</v>
      </c>
      <c r="N599" s="39">
        <v>0.66400000000000003</v>
      </c>
      <c r="O599" s="39">
        <v>749.46799999999996</v>
      </c>
      <c r="P599" s="39">
        <v>0</v>
      </c>
    </row>
    <row r="600" spans="1:16" x14ac:dyDescent="0.3">
      <c r="A600" s="27">
        <v>43664</v>
      </c>
      <c r="B600" s="28">
        <v>0.25</v>
      </c>
      <c r="C600" s="32">
        <f t="shared" si="20"/>
        <v>43664.25</v>
      </c>
      <c r="D600" s="38">
        <f t="shared" si="21"/>
        <v>525465</v>
      </c>
      <c r="E600" s="38">
        <f t="shared" si="21"/>
        <v>6300495</v>
      </c>
      <c r="F600" s="38">
        <f t="shared" si="21"/>
        <v>2536</v>
      </c>
      <c r="G600" s="39">
        <v>262.89999999999998</v>
      </c>
      <c r="H600" s="39">
        <v>35.299999999999997</v>
      </c>
      <c r="I600" s="44">
        <v>0.13427158615443135</v>
      </c>
      <c r="J600" s="39">
        <v>325.18450738033448</v>
      </c>
      <c r="K600" s="39">
        <v>359.63050738033451</v>
      </c>
      <c r="L600" s="39">
        <v>10.45</v>
      </c>
      <c r="M600" s="48">
        <v>78.25</v>
      </c>
      <c r="N600" s="39">
        <v>0.81499999999999995</v>
      </c>
      <c r="O600" s="39">
        <v>749.34</v>
      </c>
      <c r="P600" s="39">
        <v>0</v>
      </c>
    </row>
    <row r="601" spans="1:16" x14ac:dyDescent="0.3">
      <c r="A601" s="27">
        <v>43664</v>
      </c>
      <c r="B601" s="28">
        <v>0.27083333333333331</v>
      </c>
      <c r="C601" s="32">
        <f t="shared" si="20"/>
        <v>43664.270833333336</v>
      </c>
      <c r="D601" s="38">
        <f t="shared" si="21"/>
        <v>525465</v>
      </c>
      <c r="E601" s="38">
        <f t="shared" si="21"/>
        <v>6300495</v>
      </c>
      <c r="F601" s="38">
        <f t="shared" si="21"/>
        <v>2536</v>
      </c>
      <c r="G601" s="39">
        <v>140.9</v>
      </c>
      <c r="H601" s="39">
        <v>13.1</v>
      </c>
      <c r="I601" s="44">
        <v>9.2973740241305891E-2</v>
      </c>
      <c r="J601" s="39">
        <v>355.09245945563111</v>
      </c>
      <c r="K601" s="39">
        <v>379.2684594556311</v>
      </c>
      <c r="L601" s="39">
        <v>11.266999999999999</v>
      </c>
      <c r="M601" s="48">
        <v>74.323999999999998</v>
      </c>
      <c r="N601" s="39">
        <v>1.0249999999999999</v>
      </c>
      <c r="O601" s="39">
        <v>749.24300000000005</v>
      </c>
      <c r="P601" s="39">
        <v>0</v>
      </c>
    </row>
    <row r="602" spans="1:16" x14ac:dyDescent="0.3">
      <c r="A602" s="27">
        <v>43664</v>
      </c>
      <c r="B602" s="28">
        <v>0.29166666666666669</v>
      </c>
      <c r="C602" s="32">
        <f t="shared" si="20"/>
        <v>43664.291666666664</v>
      </c>
      <c r="D602" s="38">
        <f t="shared" si="21"/>
        <v>525465</v>
      </c>
      <c r="E602" s="38">
        <f t="shared" si="21"/>
        <v>6300495</v>
      </c>
      <c r="F602" s="38">
        <f t="shared" si="21"/>
        <v>2536</v>
      </c>
      <c r="G602" s="39">
        <v>330</v>
      </c>
      <c r="H602" s="39">
        <v>42.2</v>
      </c>
      <c r="I602" s="44">
        <v>0.1278787878787879</v>
      </c>
      <c r="J602" s="39">
        <v>288.19703188150265</v>
      </c>
      <c r="K602" s="39">
        <v>374.37803188150264</v>
      </c>
      <c r="L602" s="39">
        <v>11.518000000000001</v>
      </c>
      <c r="M602" s="48">
        <v>71.864000000000004</v>
      </c>
      <c r="N602" s="39">
        <v>1.867</v>
      </c>
      <c r="O602" s="39">
        <v>749.17700000000002</v>
      </c>
      <c r="P602" s="39">
        <v>0</v>
      </c>
    </row>
    <row r="603" spans="1:16" x14ac:dyDescent="0.3">
      <c r="A603" s="27">
        <v>43664</v>
      </c>
      <c r="B603" s="28">
        <v>0.3125</v>
      </c>
      <c r="C603" s="32">
        <f t="shared" si="20"/>
        <v>43664.3125</v>
      </c>
      <c r="D603" s="38">
        <f t="shared" si="21"/>
        <v>525465</v>
      </c>
      <c r="E603" s="38">
        <f t="shared" si="21"/>
        <v>6300495</v>
      </c>
      <c r="F603" s="38">
        <f t="shared" si="21"/>
        <v>2536</v>
      </c>
      <c r="G603" s="39">
        <v>256.2</v>
      </c>
      <c r="H603" s="39">
        <v>29.4</v>
      </c>
      <c r="I603" s="44">
        <v>0.11475409836065574</v>
      </c>
      <c r="J603" s="39">
        <v>296.10386295477161</v>
      </c>
      <c r="K603" s="39">
        <v>387.86786295477162</v>
      </c>
      <c r="L603" s="39">
        <v>11.832000000000001</v>
      </c>
      <c r="M603" s="48">
        <v>70.504999999999995</v>
      </c>
      <c r="N603" s="39">
        <v>2.3559999999999999</v>
      </c>
      <c r="O603" s="39">
        <v>749.08</v>
      </c>
      <c r="P603" s="39">
        <v>0</v>
      </c>
    </row>
    <row r="604" spans="1:16" x14ac:dyDescent="0.3">
      <c r="A604" s="27">
        <v>43664</v>
      </c>
      <c r="B604" s="28">
        <v>0.33333333333333331</v>
      </c>
      <c r="C604" s="32">
        <f t="shared" si="20"/>
        <v>43664.333333333336</v>
      </c>
      <c r="D604" s="38">
        <f t="shared" si="21"/>
        <v>525465</v>
      </c>
      <c r="E604" s="38">
        <f t="shared" si="21"/>
        <v>6300495</v>
      </c>
      <c r="F604" s="38">
        <f t="shared" si="21"/>
        <v>2536</v>
      </c>
      <c r="G604" s="39">
        <v>487.5</v>
      </c>
      <c r="H604" s="39">
        <v>56.3</v>
      </c>
      <c r="I604" s="44">
        <v>0.11548717948717949</v>
      </c>
      <c r="J604" s="39">
        <v>290.24243081973952</v>
      </c>
      <c r="K604" s="39">
        <v>391.98943081973954</v>
      </c>
      <c r="L604" s="39">
        <v>12.962</v>
      </c>
      <c r="M604" s="48">
        <v>64.405000000000001</v>
      </c>
      <c r="N604" s="39">
        <v>1.069</v>
      </c>
      <c r="O604" s="39">
        <v>749.31799999999998</v>
      </c>
      <c r="P604" s="39">
        <v>0</v>
      </c>
    </row>
    <row r="605" spans="1:16" x14ac:dyDescent="0.3">
      <c r="A605" s="27">
        <v>43664</v>
      </c>
      <c r="B605" s="28">
        <v>0.35416666666666669</v>
      </c>
      <c r="C605" s="32">
        <f t="shared" si="20"/>
        <v>43664.354166666664</v>
      </c>
      <c r="D605" s="38">
        <f t="shared" si="21"/>
        <v>525465</v>
      </c>
      <c r="E605" s="38">
        <f t="shared" si="21"/>
        <v>6300495</v>
      </c>
      <c r="F605" s="38">
        <f t="shared" si="21"/>
        <v>2536</v>
      </c>
      <c r="G605" s="39">
        <v>665.5</v>
      </c>
      <c r="H605" s="39">
        <v>76.900000000000006</v>
      </c>
      <c r="I605" s="44">
        <v>0.11555221637866267</v>
      </c>
      <c r="J605" s="39">
        <v>328.25219084337084</v>
      </c>
      <c r="K605" s="39">
        <v>403.0661908433708</v>
      </c>
      <c r="L605" s="39">
        <v>12.648</v>
      </c>
      <c r="M605" s="48">
        <v>68.59</v>
      </c>
      <c r="N605" s="39">
        <v>1.4039999999999999</v>
      </c>
      <c r="O605" s="39">
        <v>749.29499999999996</v>
      </c>
      <c r="P605" s="39">
        <v>0</v>
      </c>
    </row>
    <row r="606" spans="1:16" x14ac:dyDescent="0.3">
      <c r="A606" s="27">
        <v>43664</v>
      </c>
      <c r="B606" s="28">
        <v>0.375</v>
      </c>
      <c r="C606" s="32">
        <f t="shared" si="20"/>
        <v>43664.375</v>
      </c>
      <c r="D606" s="38">
        <f t="shared" si="21"/>
        <v>525465</v>
      </c>
      <c r="E606" s="38">
        <f t="shared" si="21"/>
        <v>6300495</v>
      </c>
      <c r="F606" s="38">
        <f t="shared" si="21"/>
        <v>2536</v>
      </c>
      <c r="G606" s="39">
        <v>268.5</v>
      </c>
      <c r="H606" s="39">
        <v>28.6</v>
      </c>
      <c r="I606" s="44">
        <v>0.10651769087523277</v>
      </c>
      <c r="J606" s="39">
        <v>352.98142936957549</v>
      </c>
      <c r="K606" s="39">
        <v>414.11542936957551</v>
      </c>
      <c r="L606" s="39">
        <v>12.648</v>
      </c>
      <c r="M606" s="48">
        <v>69.53</v>
      </c>
      <c r="N606" s="39">
        <v>1.5109999999999999</v>
      </c>
      <c r="O606" s="39">
        <v>749.33799999999997</v>
      </c>
      <c r="P606" s="39">
        <v>0</v>
      </c>
    </row>
    <row r="607" spans="1:16" x14ac:dyDescent="0.3">
      <c r="A607" s="27">
        <v>43664</v>
      </c>
      <c r="B607" s="28">
        <v>0.39583333333333331</v>
      </c>
      <c r="C607" s="32">
        <f t="shared" si="20"/>
        <v>43664.395833333336</v>
      </c>
      <c r="D607" s="38">
        <f t="shared" si="21"/>
        <v>525465</v>
      </c>
      <c r="E607" s="38">
        <f t="shared" si="21"/>
        <v>6300495</v>
      </c>
      <c r="F607" s="38">
        <f t="shared" si="21"/>
        <v>2536</v>
      </c>
      <c r="G607" s="39">
        <v>495.7</v>
      </c>
      <c r="H607" s="39">
        <v>56.4</v>
      </c>
      <c r="I607" s="44">
        <v>0.11377849505749445</v>
      </c>
      <c r="J607" s="39">
        <v>347.55940857938435</v>
      </c>
      <c r="K607" s="39">
        <v>406.04440857938431</v>
      </c>
      <c r="L607" s="39">
        <v>12.209</v>
      </c>
      <c r="M607" s="48">
        <v>71.343000000000004</v>
      </c>
      <c r="N607" s="39">
        <v>3.0579999999999998</v>
      </c>
      <c r="O607" s="39">
        <v>749.17700000000002</v>
      </c>
      <c r="P607" s="39">
        <v>0</v>
      </c>
    </row>
    <row r="608" spans="1:16" x14ac:dyDescent="0.3">
      <c r="A608" s="27">
        <v>43664</v>
      </c>
      <c r="B608" s="28">
        <v>0.41666666666666669</v>
      </c>
      <c r="C608" s="32">
        <f t="shared" si="20"/>
        <v>43664.416666666664</v>
      </c>
      <c r="D608" s="38">
        <f t="shared" si="21"/>
        <v>525465</v>
      </c>
      <c r="E608" s="38">
        <f t="shared" si="21"/>
        <v>6300495</v>
      </c>
      <c r="F608" s="38">
        <f t="shared" si="21"/>
        <v>2536</v>
      </c>
      <c r="G608" s="39">
        <v>556.79999999999995</v>
      </c>
      <c r="H608" s="39">
        <v>56.6</v>
      </c>
      <c r="I608" s="44">
        <v>0.10165229885057472</v>
      </c>
      <c r="J608" s="39">
        <v>342.84003640622115</v>
      </c>
      <c r="K608" s="39">
        <v>418.27903640622117</v>
      </c>
      <c r="L608" s="39">
        <v>12.837</v>
      </c>
      <c r="M608" s="48">
        <v>68.617000000000004</v>
      </c>
      <c r="N608" s="39">
        <v>2.1419999999999999</v>
      </c>
      <c r="O608" s="39">
        <v>748.98500000000001</v>
      </c>
      <c r="P608" s="39">
        <v>0</v>
      </c>
    </row>
    <row r="609" spans="1:16" x14ac:dyDescent="0.3">
      <c r="A609" s="27">
        <v>43664</v>
      </c>
      <c r="B609" s="28">
        <v>0.4375</v>
      </c>
      <c r="C609" s="32">
        <f t="shared" si="20"/>
        <v>43664.4375</v>
      </c>
      <c r="D609" s="38">
        <f t="shared" si="21"/>
        <v>525465</v>
      </c>
      <c r="E609" s="38">
        <f t="shared" si="21"/>
        <v>6300495</v>
      </c>
      <c r="F609" s="38">
        <f t="shared" si="21"/>
        <v>2536</v>
      </c>
      <c r="G609" s="39">
        <v>321</v>
      </c>
      <c r="H609" s="39">
        <v>34.299999999999997</v>
      </c>
      <c r="I609" s="44">
        <v>0.10685358255451713</v>
      </c>
      <c r="J609" s="39">
        <v>326.21385904237763</v>
      </c>
      <c r="K609" s="39">
        <v>419.13485904237768</v>
      </c>
      <c r="L609" s="39">
        <v>13.212999999999999</v>
      </c>
      <c r="M609" s="48">
        <v>65.849999999999994</v>
      </c>
      <c r="N609" s="39">
        <v>2.2440000000000002</v>
      </c>
      <c r="O609" s="39">
        <v>749.19799999999998</v>
      </c>
      <c r="P609" s="39">
        <v>0</v>
      </c>
    </row>
    <row r="610" spans="1:16" x14ac:dyDescent="0.3">
      <c r="A610" s="27">
        <v>43664</v>
      </c>
      <c r="B610" s="28">
        <v>0.45833333333333331</v>
      </c>
      <c r="C610" s="32">
        <f t="shared" si="20"/>
        <v>43664.458333333336</v>
      </c>
      <c r="D610" s="38">
        <f t="shared" si="21"/>
        <v>525465</v>
      </c>
      <c r="E610" s="38">
        <f t="shared" si="21"/>
        <v>6300495</v>
      </c>
      <c r="F610" s="38">
        <f t="shared" si="21"/>
        <v>2536</v>
      </c>
      <c r="G610" s="39">
        <v>263.7</v>
      </c>
      <c r="H610" s="39">
        <v>30.7</v>
      </c>
      <c r="I610" s="44">
        <v>0.11642017444065225</v>
      </c>
      <c r="J610" s="39">
        <v>311.38008149522585</v>
      </c>
      <c r="K610" s="39">
        <v>419.23308149522586</v>
      </c>
      <c r="L610" s="39">
        <v>13.212999999999999</v>
      </c>
      <c r="M610" s="48">
        <v>61.146999999999998</v>
      </c>
      <c r="N610" s="39">
        <v>2.4489999999999998</v>
      </c>
      <c r="O610" s="39">
        <v>749.202</v>
      </c>
      <c r="P610" s="39">
        <v>0</v>
      </c>
    </row>
    <row r="611" spans="1:16" x14ac:dyDescent="0.3">
      <c r="A611" s="27">
        <v>43664</v>
      </c>
      <c r="B611" s="28">
        <v>0.47916666666666669</v>
      </c>
      <c r="C611" s="32">
        <f t="shared" si="20"/>
        <v>43664.479166666664</v>
      </c>
      <c r="D611" s="38">
        <f t="shared" si="21"/>
        <v>525465</v>
      </c>
      <c r="E611" s="38">
        <f t="shared" si="21"/>
        <v>6300495</v>
      </c>
      <c r="F611" s="38">
        <f t="shared" si="21"/>
        <v>2536</v>
      </c>
      <c r="G611" s="39">
        <v>899.9</v>
      </c>
      <c r="H611" s="39">
        <v>105.8</v>
      </c>
      <c r="I611" s="44">
        <v>0.11756861873541505</v>
      </c>
      <c r="J611" s="39">
        <v>311.27083488895465</v>
      </c>
      <c r="K611" s="39">
        <v>424.16383488895463</v>
      </c>
      <c r="L611" s="39">
        <v>13.59</v>
      </c>
      <c r="M611" s="48">
        <v>59.94</v>
      </c>
      <c r="N611" s="39">
        <v>2.476</v>
      </c>
      <c r="O611" s="39">
        <v>748.92700000000002</v>
      </c>
      <c r="P611" s="39">
        <v>0</v>
      </c>
    </row>
    <row r="612" spans="1:16" x14ac:dyDescent="0.3">
      <c r="A612" s="27">
        <v>43664</v>
      </c>
      <c r="B612" s="28">
        <v>0.5</v>
      </c>
      <c r="C612" s="32">
        <f t="shared" si="20"/>
        <v>43664.5</v>
      </c>
      <c r="D612" s="38">
        <f t="shared" si="21"/>
        <v>525465</v>
      </c>
      <c r="E612" s="38">
        <f t="shared" si="21"/>
        <v>6300495</v>
      </c>
      <c r="F612" s="38">
        <f t="shared" si="21"/>
        <v>2536</v>
      </c>
      <c r="G612" s="39">
        <v>752.2</v>
      </c>
      <c r="H612" s="39">
        <v>94.7</v>
      </c>
      <c r="I612" s="44">
        <v>0.12589736772135071</v>
      </c>
      <c r="J612" s="39">
        <v>330.39122764517901</v>
      </c>
      <c r="K612" s="39">
        <v>433.63922764517901</v>
      </c>
      <c r="L612" s="39">
        <v>13.715999999999999</v>
      </c>
      <c r="M612" s="48">
        <v>58.795000000000002</v>
      </c>
      <c r="N612" s="39">
        <v>2.1469999999999998</v>
      </c>
      <c r="O612" s="39">
        <v>749.13300000000004</v>
      </c>
      <c r="P612" s="39">
        <v>0</v>
      </c>
    </row>
    <row r="613" spans="1:16" x14ac:dyDescent="0.3">
      <c r="A613" s="27">
        <v>43664</v>
      </c>
      <c r="B613" s="28">
        <v>0.52083333333333337</v>
      </c>
      <c r="C613" s="32">
        <f t="shared" si="20"/>
        <v>43664.520833333336</v>
      </c>
      <c r="D613" s="38">
        <f t="shared" si="21"/>
        <v>525465</v>
      </c>
      <c r="E613" s="38">
        <f t="shared" si="21"/>
        <v>6300495</v>
      </c>
      <c r="F613" s="38">
        <f t="shared" si="21"/>
        <v>2536</v>
      </c>
      <c r="G613" s="39">
        <v>829.1</v>
      </c>
      <c r="H613" s="39">
        <v>99.4</v>
      </c>
      <c r="I613" s="44">
        <v>0.11988903630442649</v>
      </c>
      <c r="J613" s="39">
        <v>298.50557820297649</v>
      </c>
      <c r="K613" s="39">
        <v>430.06457820297646</v>
      </c>
      <c r="L613" s="39">
        <v>13.59</v>
      </c>
      <c r="M613" s="48">
        <v>58.308999999999997</v>
      </c>
      <c r="N613" s="39">
        <v>2.657</v>
      </c>
      <c r="O613" s="39">
        <v>748.81799999999998</v>
      </c>
      <c r="P613" s="39">
        <v>0</v>
      </c>
    </row>
    <row r="614" spans="1:16" x14ac:dyDescent="0.3">
      <c r="A614" s="27">
        <v>43664</v>
      </c>
      <c r="B614" s="28">
        <v>0.54166666666666663</v>
      </c>
      <c r="C614" s="32">
        <f t="shared" si="20"/>
        <v>43664.541666666664</v>
      </c>
      <c r="D614" s="38">
        <f t="shared" si="21"/>
        <v>525465</v>
      </c>
      <c r="E614" s="38">
        <f t="shared" si="21"/>
        <v>6300495</v>
      </c>
      <c r="F614" s="38">
        <f t="shared" si="21"/>
        <v>2536</v>
      </c>
      <c r="G614" s="39">
        <v>374.9</v>
      </c>
      <c r="H614" s="39">
        <v>45.7</v>
      </c>
      <c r="I614" s="44">
        <v>0.12189917311283011</v>
      </c>
      <c r="J614" s="39">
        <v>330.83870909029986</v>
      </c>
      <c r="K614" s="39">
        <v>424.01270909029984</v>
      </c>
      <c r="L614" s="39">
        <v>13.967000000000001</v>
      </c>
      <c r="M614" s="48">
        <v>56.375999999999998</v>
      </c>
      <c r="N614" s="39">
        <v>2.1989999999999998</v>
      </c>
      <c r="O614" s="39">
        <v>748.58699999999999</v>
      </c>
      <c r="P614" s="39">
        <v>0</v>
      </c>
    </row>
    <row r="615" spans="1:16" x14ac:dyDescent="0.3">
      <c r="A615" s="27">
        <v>43664</v>
      </c>
      <c r="B615" s="28">
        <v>0.5625</v>
      </c>
      <c r="C615" s="32">
        <f t="shared" si="20"/>
        <v>43664.5625</v>
      </c>
      <c r="D615" s="38">
        <f t="shared" si="21"/>
        <v>525465</v>
      </c>
      <c r="E615" s="38">
        <f t="shared" si="21"/>
        <v>6300495</v>
      </c>
      <c r="F615" s="38">
        <f t="shared" si="21"/>
        <v>2536</v>
      </c>
      <c r="G615" s="39">
        <v>175.6</v>
      </c>
      <c r="H615" s="39">
        <v>21.7</v>
      </c>
      <c r="I615" s="44">
        <v>0.12357630979498861</v>
      </c>
      <c r="J615" s="39">
        <v>337.07608668990241</v>
      </c>
      <c r="K615" s="39">
        <v>416.65908668990238</v>
      </c>
      <c r="L615" s="39">
        <v>13.653</v>
      </c>
      <c r="M615" s="48">
        <v>53.917999999999999</v>
      </c>
      <c r="N615" s="39">
        <v>1.397</v>
      </c>
      <c r="O615" s="39">
        <v>748.40499999999997</v>
      </c>
      <c r="P615" s="39">
        <v>0</v>
      </c>
    </row>
    <row r="616" spans="1:16" x14ac:dyDescent="0.3">
      <c r="A616" s="27">
        <v>43664</v>
      </c>
      <c r="B616" s="28">
        <v>0.58333333333333337</v>
      </c>
      <c r="C616" s="32">
        <f t="shared" ref="C616:C679" si="22">A616+B616</f>
        <v>43664.583333333336</v>
      </c>
      <c r="D616" s="38">
        <f t="shared" si="21"/>
        <v>525465</v>
      </c>
      <c r="E616" s="38">
        <f t="shared" si="21"/>
        <v>6300495</v>
      </c>
      <c r="F616" s="38">
        <f t="shared" si="21"/>
        <v>2536</v>
      </c>
      <c r="G616" s="39">
        <v>246.3</v>
      </c>
      <c r="H616" s="39">
        <v>31</v>
      </c>
      <c r="I616" s="44">
        <v>0.12586276898091758</v>
      </c>
      <c r="J616" s="39">
        <v>333.84482923490498</v>
      </c>
      <c r="K616" s="39">
        <v>413.90882923490494</v>
      </c>
      <c r="L616" s="39">
        <v>13.276</v>
      </c>
      <c r="M616" s="48">
        <v>58.018999999999998</v>
      </c>
      <c r="N616" s="39">
        <v>1.9770000000000001</v>
      </c>
      <c r="O616" s="39">
        <v>748.69299999999998</v>
      </c>
      <c r="P616" s="39">
        <v>0</v>
      </c>
    </row>
    <row r="617" spans="1:16" x14ac:dyDescent="0.3">
      <c r="A617" s="27">
        <v>43664</v>
      </c>
      <c r="B617" s="28">
        <v>0.60416666666666663</v>
      </c>
      <c r="C617" s="32">
        <f t="shared" si="22"/>
        <v>43664.604166666664</v>
      </c>
      <c r="D617" s="38">
        <f t="shared" si="21"/>
        <v>525465</v>
      </c>
      <c r="E617" s="38">
        <f t="shared" si="21"/>
        <v>6300495</v>
      </c>
      <c r="F617" s="38">
        <f t="shared" si="21"/>
        <v>2536</v>
      </c>
      <c r="G617" s="39">
        <v>73.8</v>
      </c>
      <c r="H617" s="39">
        <v>10.7</v>
      </c>
      <c r="I617" s="44">
        <v>0.14498644986449863</v>
      </c>
      <c r="J617" s="39">
        <v>342.87670002285279</v>
      </c>
      <c r="K617" s="39">
        <v>401.97270002285279</v>
      </c>
      <c r="L617" s="39">
        <v>12.9</v>
      </c>
      <c r="M617" s="48">
        <v>61.42</v>
      </c>
      <c r="N617" s="39">
        <v>2.5070000000000001</v>
      </c>
      <c r="O617" s="39">
        <v>748.47799999999995</v>
      </c>
      <c r="P617" s="39">
        <v>0</v>
      </c>
    </row>
    <row r="618" spans="1:16" x14ac:dyDescent="0.3">
      <c r="A618" s="27">
        <v>43664</v>
      </c>
      <c r="B618" s="28">
        <v>0.625</v>
      </c>
      <c r="C618" s="32">
        <f t="shared" si="22"/>
        <v>43664.625</v>
      </c>
      <c r="D618" s="38">
        <f t="shared" si="21"/>
        <v>525465</v>
      </c>
      <c r="E618" s="38">
        <f t="shared" si="21"/>
        <v>6300495</v>
      </c>
      <c r="F618" s="38">
        <f t="shared" si="21"/>
        <v>2536</v>
      </c>
      <c r="G618" s="39">
        <v>423.7</v>
      </c>
      <c r="H618" s="39">
        <v>48.8</v>
      </c>
      <c r="I618" s="44">
        <v>0.11517583195657305</v>
      </c>
      <c r="J618" s="39">
        <v>327.52347081461039</v>
      </c>
      <c r="K618" s="39">
        <v>409.46947081461036</v>
      </c>
      <c r="L618" s="39">
        <v>13.653</v>
      </c>
      <c r="M618" s="48">
        <v>59.948</v>
      </c>
      <c r="N618" s="39">
        <v>1.1240000000000001</v>
      </c>
      <c r="O618" s="39">
        <v>748.19</v>
      </c>
      <c r="P618" s="39">
        <v>0</v>
      </c>
    </row>
    <row r="619" spans="1:16" x14ac:dyDescent="0.3">
      <c r="A619" s="27">
        <v>43664</v>
      </c>
      <c r="B619" s="28">
        <v>0.64583333333333337</v>
      </c>
      <c r="C619" s="32">
        <f t="shared" si="22"/>
        <v>43664.645833333336</v>
      </c>
      <c r="D619" s="38">
        <f t="shared" si="21"/>
        <v>525465</v>
      </c>
      <c r="E619" s="38">
        <f t="shared" si="21"/>
        <v>6300495</v>
      </c>
      <c r="F619" s="38">
        <f t="shared" si="21"/>
        <v>2536</v>
      </c>
      <c r="G619" s="39">
        <v>139.19999999999999</v>
      </c>
      <c r="H619" s="39">
        <v>17.899999999999999</v>
      </c>
      <c r="I619" s="44">
        <v>0.12859195402298851</v>
      </c>
      <c r="J619" s="39">
        <v>338.00766626983892</v>
      </c>
      <c r="K619" s="39">
        <v>404.64966626983892</v>
      </c>
      <c r="L619" s="39">
        <v>13.087999999999999</v>
      </c>
      <c r="M619" s="48">
        <v>62.698</v>
      </c>
      <c r="N619" s="39">
        <v>2.004</v>
      </c>
      <c r="O619" s="39">
        <v>747.98699999999997</v>
      </c>
      <c r="P619" s="39">
        <v>0</v>
      </c>
    </row>
    <row r="620" spans="1:16" x14ac:dyDescent="0.3">
      <c r="A620" s="27">
        <v>43664</v>
      </c>
      <c r="B620" s="28">
        <v>0.66666666666666663</v>
      </c>
      <c r="C620" s="32">
        <f t="shared" si="22"/>
        <v>43664.666666666664</v>
      </c>
      <c r="D620" s="38">
        <f t="shared" si="21"/>
        <v>525465</v>
      </c>
      <c r="E620" s="38">
        <f t="shared" si="21"/>
        <v>6300495</v>
      </c>
      <c r="F620" s="38">
        <f t="shared" si="21"/>
        <v>2536</v>
      </c>
      <c r="G620" s="39">
        <v>158</v>
      </c>
      <c r="H620" s="39">
        <v>20.399999999999999</v>
      </c>
      <c r="I620" s="44">
        <v>0.12911392405063291</v>
      </c>
      <c r="J620" s="39">
        <v>346.87089390461762</v>
      </c>
      <c r="K620" s="39">
        <v>400.85389390461762</v>
      </c>
      <c r="L620" s="39">
        <v>12.837</v>
      </c>
      <c r="M620" s="48">
        <v>67.991</v>
      </c>
      <c r="N620" s="39">
        <v>1.21</v>
      </c>
      <c r="O620" s="39">
        <v>747.80499999999995</v>
      </c>
      <c r="P620" s="39">
        <v>0</v>
      </c>
    </row>
    <row r="621" spans="1:16" x14ac:dyDescent="0.3">
      <c r="A621" s="27">
        <v>43664</v>
      </c>
      <c r="B621" s="28">
        <v>0.6875</v>
      </c>
      <c r="C621" s="32">
        <f t="shared" si="22"/>
        <v>43664.6875</v>
      </c>
      <c r="D621" s="38">
        <f t="shared" si="21"/>
        <v>525465</v>
      </c>
      <c r="E621" s="38">
        <f t="shared" si="21"/>
        <v>6300495</v>
      </c>
      <c r="F621" s="38">
        <f t="shared" si="21"/>
        <v>2536</v>
      </c>
      <c r="G621" s="39">
        <v>155.69999999999999</v>
      </c>
      <c r="H621" s="39">
        <v>20.3</v>
      </c>
      <c r="I621" s="44">
        <v>0.13037893384714194</v>
      </c>
      <c r="J621" s="39">
        <v>328.08450591767695</v>
      </c>
      <c r="K621" s="39">
        <v>396.50350591767693</v>
      </c>
      <c r="L621" s="39">
        <v>12.648</v>
      </c>
      <c r="M621" s="48">
        <v>65.302000000000007</v>
      </c>
      <c r="N621" s="39">
        <v>1.0620000000000001</v>
      </c>
      <c r="O621" s="39">
        <v>747.94500000000005</v>
      </c>
      <c r="P621" s="39">
        <v>0</v>
      </c>
    </row>
    <row r="622" spans="1:16" x14ac:dyDescent="0.3">
      <c r="A622" s="27">
        <v>43664</v>
      </c>
      <c r="B622" s="28">
        <v>0.70833333333333337</v>
      </c>
      <c r="C622" s="32">
        <f t="shared" si="22"/>
        <v>43664.708333333336</v>
      </c>
      <c r="D622" s="38">
        <f t="shared" si="21"/>
        <v>525465</v>
      </c>
      <c r="E622" s="38">
        <f t="shared" si="21"/>
        <v>6300495</v>
      </c>
      <c r="F622" s="38">
        <f t="shared" si="21"/>
        <v>2536</v>
      </c>
      <c r="G622" s="39">
        <v>112.7</v>
      </c>
      <c r="H622" s="39">
        <v>15.8</v>
      </c>
      <c r="I622" s="44">
        <v>0.1401952085181899</v>
      </c>
      <c r="J622" s="39">
        <v>328.20826309515007</v>
      </c>
      <c r="K622" s="39">
        <v>391.82426309515012</v>
      </c>
      <c r="L622" s="39">
        <v>12.209</v>
      </c>
      <c r="M622" s="48">
        <v>70.090999999999994</v>
      </c>
      <c r="N622" s="39">
        <v>1.6839999999999999</v>
      </c>
      <c r="O622" s="39">
        <v>747.64499999999998</v>
      </c>
      <c r="P622" s="39">
        <v>0</v>
      </c>
    </row>
    <row r="623" spans="1:16" x14ac:dyDescent="0.3">
      <c r="A623" s="27">
        <v>43664</v>
      </c>
      <c r="B623" s="28">
        <v>0.72916666666666663</v>
      </c>
      <c r="C623" s="32">
        <f t="shared" si="22"/>
        <v>43664.729166666664</v>
      </c>
      <c r="D623" s="38">
        <f t="shared" si="21"/>
        <v>525465</v>
      </c>
      <c r="E623" s="38">
        <f t="shared" si="21"/>
        <v>6300495</v>
      </c>
      <c r="F623" s="38">
        <f t="shared" si="21"/>
        <v>2536</v>
      </c>
      <c r="G623" s="39">
        <v>32.799999999999997</v>
      </c>
      <c r="H623" s="39">
        <v>5.8</v>
      </c>
      <c r="I623" s="44">
        <v>0.17682926829268295</v>
      </c>
      <c r="J623" s="39">
        <v>344.28509674089446</v>
      </c>
      <c r="K623" s="39">
        <v>386.67409674089447</v>
      </c>
      <c r="L623" s="39">
        <v>11.455</v>
      </c>
      <c r="M623" s="48">
        <v>72.635999999999996</v>
      </c>
      <c r="N623" s="39">
        <v>2.4750000000000001</v>
      </c>
      <c r="O623" s="39">
        <v>747.84299999999996</v>
      </c>
      <c r="P623" s="39">
        <v>0</v>
      </c>
    </row>
    <row r="624" spans="1:16" x14ac:dyDescent="0.3">
      <c r="A624" s="27">
        <v>43664</v>
      </c>
      <c r="B624" s="28">
        <v>0.75</v>
      </c>
      <c r="C624" s="32">
        <f t="shared" si="22"/>
        <v>43664.75</v>
      </c>
      <c r="D624" s="38">
        <f t="shared" si="21"/>
        <v>525465</v>
      </c>
      <c r="E624" s="38">
        <f t="shared" si="21"/>
        <v>6300495</v>
      </c>
      <c r="F624" s="38">
        <f t="shared" si="21"/>
        <v>2536</v>
      </c>
      <c r="G624" s="39">
        <v>18.8</v>
      </c>
      <c r="H624" s="39">
        <v>4.2</v>
      </c>
      <c r="I624" s="44">
        <v>0.22340425531914893</v>
      </c>
      <c r="J624" s="39">
        <v>356.52138188781402</v>
      </c>
      <c r="K624" s="39">
        <v>382.29838188781406</v>
      </c>
      <c r="L624" s="39">
        <v>11.391999999999999</v>
      </c>
      <c r="M624" s="48">
        <v>76.218000000000004</v>
      </c>
      <c r="N624" s="39">
        <v>2.2879999999999998</v>
      </c>
      <c r="O624" s="39">
        <v>747.51499999999999</v>
      </c>
      <c r="P624" s="39">
        <v>0</v>
      </c>
    </row>
    <row r="625" spans="1:16" x14ac:dyDescent="0.3">
      <c r="A625" s="27">
        <v>43664</v>
      </c>
      <c r="B625" s="28">
        <v>0.77083333333333337</v>
      </c>
      <c r="C625" s="32">
        <f t="shared" si="22"/>
        <v>43664.770833333336</v>
      </c>
      <c r="D625" s="38">
        <f t="shared" si="21"/>
        <v>525465</v>
      </c>
      <c r="E625" s="38">
        <f t="shared" si="21"/>
        <v>6300495</v>
      </c>
      <c r="F625" s="38">
        <f t="shared" si="21"/>
        <v>2536</v>
      </c>
      <c r="G625" s="39">
        <v>37</v>
      </c>
      <c r="H625" s="39">
        <v>8.1999999999999993</v>
      </c>
      <c r="I625" s="44">
        <v>0.22162162162162161</v>
      </c>
      <c r="J625" s="39">
        <v>334.27104446153743</v>
      </c>
      <c r="K625" s="39">
        <v>373.45204446153741</v>
      </c>
      <c r="L625" s="39">
        <v>10.952</v>
      </c>
      <c r="M625" s="48">
        <v>78.956000000000003</v>
      </c>
      <c r="N625" s="39">
        <v>2.4359999999999999</v>
      </c>
      <c r="O625" s="39">
        <v>747.53200000000004</v>
      </c>
      <c r="P625" s="39">
        <v>0</v>
      </c>
    </row>
    <row r="626" spans="1:16" x14ac:dyDescent="0.3">
      <c r="A626" s="27">
        <v>43664</v>
      </c>
      <c r="B626" s="28">
        <v>0.79166666666666663</v>
      </c>
      <c r="C626" s="32">
        <f t="shared" si="22"/>
        <v>43664.791666666664</v>
      </c>
      <c r="D626" s="38">
        <f t="shared" si="21"/>
        <v>525465</v>
      </c>
      <c r="E626" s="38">
        <f t="shared" si="21"/>
        <v>6300495</v>
      </c>
      <c r="F626" s="38">
        <f t="shared" si="21"/>
        <v>2536</v>
      </c>
      <c r="G626" s="39">
        <v>4.9000000000000004</v>
      </c>
      <c r="H626" s="39">
        <v>2.9</v>
      </c>
      <c r="I626" s="44">
        <v>0.59183673469387754</v>
      </c>
      <c r="J626" s="39">
        <v>350.02594888333624</v>
      </c>
      <c r="K626" s="39">
        <v>372.78894888333627</v>
      </c>
      <c r="L626" s="39">
        <v>10.763999999999999</v>
      </c>
      <c r="M626" s="48">
        <v>75.650000000000006</v>
      </c>
      <c r="N626" s="39">
        <v>1.528</v>
      </c>
      <c r="O626" s="39">
        <v>747.78499999999997</v>
      </c>
      <c r="P626" s="39">
        <v>0</v>
      </c>
    </row>
    <row r="627" spans="1:16" x14ac:dyDescent="0.3">
      <c r="A627" s="27">
        <v>43664</v>
      </c>
      <c r="B627" s="28">
        <v>0.8125</v>
      </c>
      <c r="C627" s="32">
        <f t="shared" si="22"/>
        <v>43664.8125</v>
      </c>
      <c r="D627" s="38">
        <f t="shared" si="21"/>
        <v>525465</v>
      </c>
      <c r="E627" s="38">
        <f t="shared" si="21"/>
        <v>6300495</v>
      </c>
      <c r="F627" s="38">
        <f t="shared" si="21"/>
        <v>2536</v>
      </c>
      <c r="G627" s="39">
        <v>25</v>
      </c>
      <c r="H627" s="39">
        <v>6.3</v>
      </c>
      <c r="I627" s="44">
        <v>0.252</v>
      </c>
      <c r="J627" s="39">
        <v>347.66276148157573</v>
      </c>
      <c r="K627" s="39">
        <v>365.07776148157575</v>
      </c>
      <c r="L627" s="39">
        <v>9.0670000000000002</v>
      </c>
      <c r="M627" s="48">
        <v>88.747</v>
      </c>
      <c r="N627" s="39">
        <v>1.9490000000000001</v>
      </c>
      <c r="O627" s="39">
        <v>747.8</v>
      </c>
      <c r="P627" s="39">
        <v>0</v>
      </c>
    </row>
    <row r="628" spans="1:16" x14ac:dyDescent="0.3">
      <c r="A628" s="27">
        <v>43664</v>
      </c>
      <c r="B628" s="28">
        <v>0.83333333333333337</v>
      </c>
      <c r="C628" s="32">
        <f t="shared" si="22"/>
        <v>43664.833333333336</v>
      </c>
      <c r="D628" s="38">
        <f t="shared" si="21"/>
        <v>525465</v>
      </c>
      <c r="E628" s="38">
        <f t="shared" si="21"/>
        <v>6300495</v>
      </c>
      <c r="F628" s="38">
        <f t="shared" si="21"/>
        <v>2536</v>
      </c>
      <c r="G628" s="39">
        <v>20.2</v>
      </c>
      <c r="H628" s="39">
        <v>4.8</v>
      </c>
      <c r="I628" s="44">
        <v>0.23762376237623761</v>
      </c>
      <c r="J628" s="39">
        <v>341.80823545052516</v>
      </c>
      <c r="K628" s="39">
        <v>358.98023545052519</v>
      </c>
      <c r="L628" s="39">
        <v>7.6840000000000002</v>
      </c>
      <c r="M628" s="48">
        <v>94.381</v>
      </c>
      <c r="N628" s="39">
        <v>1.4590000000000001</v>
      </c>
      <c r="O628" s="39">
        <v>747.72</v>
      </c>
      <c r="P628" s="39">
        <v>0.2</v>
      </c>
    </row>
    <row r="629" spans="1:16" x14ac:dyDescent="0.3">
      <c r="A629" s="27">
        <v>43664</v>
      </c>
      <c r="B629" s="28">
        <v>0.85416666666666663</v>
      </c>
      <c r="C629" s="32">
        <f t="shared" si="22"/>
        <v>43664.854166666664</v>
      </c>
      <c r="D629" s="38">
        <f t="shared" si="21"/>
        <v>525465</v>
      </c>
      <c r="E629" s="38">
        <f t="shared" si="21"/>
        <v>6300495</v>
      </c>
      <c r="F629" s="38">
        <f t="shared" si="21"/>
        <v>2536</v>
      </c>
      <c r="G629" s="39">
        <v>1.7</v>
      </c>
      <c r="H629" s="39">
        <v>2</v>
      </c>
      <c r="I629" s="45" t="s">
        <v>19</v>
      </c>
      <c r="J629" s="39">
        <v>347.57406975709591</v>
      </c>
      <c r="K629" s="39">
        <v>357.17306975709596</v>
      </c>
      <c r="L629" s="39">
        <v>7.2439999999999998</v>
      </c>
      <c r="M629" s="48">
        <v>97.546000000000006</v>
      </c>
      <c r="N629" s="39">
        <v>1.095</v>
      </c>
      <c r="O629" s="39">
        <v>747.83799999999997</v>
      </c>
      <c r="P629" s="39">
        <v>0</v>
      </c>
    </row>
    <row r="630" spans="1:16" x14ac:dyDescent="0.3">
      <c r="A630" s="27">
        <v>43664</v>
      </c>
      <c r="B630" s="28">
        <v>0.875</v>
      </c>
      <c r="C630" s="32">
        <f t="shared" si="22"/>
        <v>43664.875</v>
      </c>
      <c r="D630" s="38">
        <f t="shared" si="21"/>
        <v>525465</v>
      </c>
      <c r="E630" s="38">
        <f t="shared" si="21"/>
        <v>6300495</v>
      </c>
      <c r="F630" s="38">
        <f t="shared" si="21"/>
        <v>2536</v>
      </c>
      <c r="G630" s="39">
        <v>0.3</v>
      </c>
      <c r="H630" s="39">
        <v>2.4</v>
      </c>
      <c r="I630" s="45" t="s">
        <v>19</v>
      </c>
      <c r="J630" s="39">
        <v>349.33105562671733</v>
      </c>
      <c r="K630" s="39">
        <v>357.35605562671731</v>
      </c>
      <c r="L630" s="39">
        <v>7.3070000000000004</v>
      </c>
      <c r="M630" s="48">
        <v>95.391000000000005</v>
      </c>
      <c r="N630" s="39">
        <v>0.67400000000000004</v>
      </c>
      <c r="O630" s="39">
        <v>747.51499999999999</v>
      </c>
      <c r="P630" s="39">
        <v>0</v>
      </c>
    </row>
    <row r="631" spans="1:16" x14ac:dyDescent="0.3">
      <c r="A631" s="27">
        <v>43664</v>
      </c>
      <c r="B631" s="28">
        <v>0.89583333333333337</v>
      </c>
      <c r="C631" s="32">
        <f t="shared" si="22"/>
        <v>43664.895833333336</v>
      </c>
      <c r="D631" s="38">
        <f t="shared" si="21"/>
        <v>525465</v>
      </c>
      <c r="E631" s="38">
        <f t="shared" si="21"/>
        <v>6300495</v>
      </c>
      <c r="F631" s="38">
        <f t="shared" si="21"/>
        <v>2536</v>
      </c>
      <c r="G631" s="40">
        <v>0</v>
      </c>
      <c r="H631" s="40">
        <v>0</v>
      </c>
      <c r="I631" s="45" t="s">
        <v>19</v>
      </c>
      <c r="J631" s="39">
        <v>347.57188554214531</v>
      </c>
      <c r="K631" s="39">
        <v>354.79688554214533</v>
      </c>
      <c r="L631" s="39">
        <v>7.1189999999999998</v>
      </c>
      <c r="M631" s="48">
        <v>99.067999999999998</v>
      </c>
      <c r="N631" s="39">
        <v>0.74099999999999999</v>
      </c>
      <c r="O631" s="39">
        <v>747.68799999999999</v>
      </c>
      <c r="P631" s="39">
        <v>0</v>
      </c>
    </row>
    <row r="632" spans="1:16" x14ac:dyDescent="0.3">
      <c r="A632" s="27">
        <v>43664</v>
      </c>
      <c r="B632" s="28">
        <v>0.91666666666666663</v>
      </c>
      <c r="C632" s="32">
        <f t="shared" si="22"/>
        <v>43664.916666666664</v>
      </c>
      <c r="D632" s="38">
        <f t="shared" si="21"/>
        <v>525465</v>
      </c>
      <c r="E632" s="38">
        <f t="shared" si="21"/>
        <v>6300495</v>
      </c>
      <c r="F632" s="38">
        <f t="shared" si="21"/>
        <v>2536</v>
      </c>
      <c r="G632" s="40">
        <v>0</v>
      </c>
      <c r="H632" s="40">
        <v>0</v>
      </c>
      <c r="I632" s="45" t="s">
        <v>19</v>
      </c>
      <c r="J632" s="39">
        <v>347.78531392972042</v>
      </c>
      <c r="K632" s="39">
        <v>354.98031392972047</v>
      </c>
      <c r="L632" s="39">
        <v>7.6219999999999999</v>
      </c>
      <c r="M632" s="48">
        <v>100</v>
      </c>
      <c r="N632" s="39">
        <v>1.0589999999999999</v>
      </c>
      <c r="O632" s="39">
        <v>747.31299999999999</v>
      </c>
      <c r="P632" s="39">
        <v>0</v>
      </c>
    </row>
    <row r="633" spans="1:16" x14ac:dyDescent="0.3">
      <c r="A633" s="27">
        <v>43664</v>
      </c>
      <c r="B633" s="28">
        <v>0.9375</v>
      </c>
      <c r="C633" s="32">
        <f t="shared" si="22"/>
        <v>43664.9375</v>
      </c>
      <c r="D633" s="38">
        <f t="shared" si="21"/>
        <v>525465</v>
      </c>
      <c r="E633" s="38">
        <f t="shared" si="21"/>
        <v>6300495</v>
      </c>
      <c r="F633" s="38">
        <f t="shared" si="21"/>
        <v>2536</v>
      </c>
      <c r="G633" s="40">
        <v>0</v>
      </c>
      <c r="H633" s="40">
        <v>0</v>
      </c>
      <c r="I633" s="45" t="s">
        <v>19</v>
      </c>
      <c r="J633" s="39">
        <v>341.19371706979632</v>
      </c>
      <c r="K633" s="39">
        <v>351.59871706979629</v>
      </c>
      <c r="L633" s="39">
        <v>7.37</v>
      </c>
      <c r="M633" s="48">
        <v>98.5</v>
      </c>
      <c r="N633" s="39">
        <v>0.503</v>
      </c>
      <c r="O633" s="39">
        <v>747.29300000000001</v>
      </c>
      <c r="P633" s="39">
        <v>0</v>
      </c>
    </row>
    <row r="634" spans="1:16" x14ac:dyDescent="0.3">
      <c r="A634" s="27">
        <v>43664</v>
      </c>
      <c r="B634" s="28">
        <v>0.95833333333333337</v>
      </c>
      <c r="C634" s="32">
        <f t="shared" si="22"/>
        <v>43664.958333333336</v>
      </c>
      <c r="D634" s="38">
        <f t="shared" si="21"/>
        <v>525465</v>
      </c>
      <c r="E634" s="38">
        <f t="shared" si="21"/>
        <v>6300495</v>
      </c>
      <c r="F634" s="38">
        <f t="shared" si="21"/>
        <v>2536</v>
      </c>
      <c r="G634" s="40">
        <v>0</v>
      </c>
      <c r="H634" s="40">
        <v>0</v>
      </c>
      <c r="I634" s="45" t="s">
        <v>19</v>
      </c>
      <c r="J634" s="39">
        <v>347.81873544760862</v>
      </c>
      <c r="K634" s="39">
        <v>352.85773544760866</v>
      </c>
      <c r="L634" s="39">
        <v>8.125</v>
      </c>
      <c r="M634" s="48">
        <v>91.21</v>
      </c>
      <c r="N634" s="39">
        <v>0.52400000000000002</v>
      </c>
      <c r="O634" s="39">
        <v>746.96199999999999</v>
      </c>
      <c r="P634" s="39">
        <v>0</v>
      </c>
    </row>
    <row r="635" spans="1:16" x14ac:dyDescent="0.3">
      <c r="A635" s="27">
        <v>43664</v>
      </c>
      <c r="B635" s="28">
        <v>0.97916666666666663</v>
      </c>
      <c r="C635" s="32">
        <f t="shared" si="22"/>
        <v>43664.979166666664</v>
      </c>
      <c r="D635" s="38">
        <f t="shared" si="21"/>
        <v>525465</v>
      </c>
      <c r="E635" s="38">
        <f t="shared" si="21"/>
        <v>6300495</v>
      </c>
      <c r="F635" s="38">
        <f t="shared" si="21"/>
        <v>2536</v>
      </c>
      <c r="G635" s="40">
        <v>0</v>
      </c>
      <c r="H635" s="40">
        <v>0</v>
      </c>
      <c r="I635" s="45" t="s">
        <v>19</v>
      </c>
      <c r="J635" s="39">
        <v>347.2900654833893</v>
      </c>
      <c r="K635" s="39">
        <v>352.05706548338929</v>
      </c>
      <c r="L635" s="39">
        <v>7.6219999999999999</v>
      </c>
      <c r="M635" s="48">
        <v>97.777000000000001</v>
      </c>
      <c r="N635" s="39">
        <v>0.93</v>
      </c>
      <c r="O635" s="39">
        <v>746.87</v>
      </c>
      <c r="P635" s="39">
        <v>0</v>
      </c>
    </row>
    <row r="636" spans="1:16" x14ac:dyDescent="0.3">
      <c r="A636" s="27">
        <v>43665</v>
      </c>
      <c r="B636" s="28">
        <v>0</v>
      </c>
      <c r="C636" s="32">
        <f t="shared" si="22"/>
        <v>43665</v>
      </c>
      <c r="D636" s="38">
        <f t="shared" si="21"/>
        <v>525465</v>
      </c>
      <c r="E636" s="38">
        <f t="shared" si="21"/>
        <v>6300495</v>
      </c>
      <c r="F636" s="38">
        <f t="shared" si="21"/>
        <v>2536</v>
      </c>
      <c r="G636" s="40">
        <v>0</v>
      </c>
      <c r="H636" s="40">
        <v>0</v>
      </c>
      <c r="I636" s="45" t="s">
        <v>19</v>
      </c>
      <c r="J636" s="39">
        <v>348.27431436366345</v>
      </c>
      <c r="K636" s="39">
        <v>352.15331436366347</v>
      </c>
      <c r="L636" s="39">
        <v>7.37</v>
      </c>
      <c r="M636" s="48">
        <v>100</v>
      </c>
      <c r="N636" s="39">
        <v>2.1269999999999998</v>
      </c>
      <c r="O636" s="39">
        <v>746.82299999999998</v>
      </c>
      <c r="P636" s="39">
        <v>0</v>
      </c>
    </row>
    <row r="637" spans="1:16" x14ac:dyDescent="0.3">
      <c r="A637" s="27">
        <v>43665</v>
      </c>
      <c r="B637" s="28">
        <v>2.0833333333333332E-2</v>
      </c>
      <c r="C637" s="32">
        <f t="shared" si="22"/>
        <v>43665.020833333336</v>
      </c>
      <c r="D637" s="38">
        <f t="shared" si="21"/>
        <v>525465</v>
      </c>
      <c r="E637" s="38">
        <f t="shared" si="21"/>
        <v>6300495</v>
      </c>
      <c r="F637" s="38">
        <f t="shared" si="21"/>
        <v>2536</v>
      </c>
      <c r="G637" s="40">
        <v>0</v>
      </c>
      <c r="H637" s="40">
        <v>0</v>
      </c>
      <c r="I637" s="45" t="s">
        <v>19</v>
      </c>
      <c r="J637" s="39">
        <v>348.38342382295116</v>
      </c>
      <c r="K637" s="39">
        <v>351.28642382295112</v>
      </c>
      <c r="L637" s="39">
        <v>7.37</v>
      </c>
      <c r="M637" s="48">
        <v>100</v>
      </c>
      <c r="N637" s="39">
        <v>2.101</v>
      </c>
      <c r="O637" s="39">
        <v>746.65200000000004</v>
      </c>
      <c r="P637" s="39">
        <v>0</v>
      </c>
    </row>
    <row r="638" spans="1:16" x14ac:dyDescent="0.3">
      <c r="A638" s="27">
        <v>43665</v>
      </c>
      <c r="B638" s="28">
        <v>4.1666666666666664E-2</v>
      </c>
      <c r="C638" s="32">
        <f t="shared" si="22"/>
        <v>43665.041666666664</v>
      </c>
      <c r="D638" s="38">
        <f t="shared" si="21"/>
        <v>525465</v>
      </c>
      <c r="E638" s="38">
        <f t="shared" si="21"/>
        <v>6300495</v>
      </c>
      <c r="F638" s="38">
        <f t="shared" si="21"/>
        <v>2536</v>
      </c>
      <c r="G638" s="40">
        <v>0</v>
      </c>
      <c r="H638" s="40">
        <v>0</v>
      </c>
      <c r="I638" s="45" t="s">
        <v>19</v>
      </c>
      <c r="J638" s="39">
        <v>346.02803789768535</v>
      </c>
      <c r="K638" s="39">
        <v>349.14403789768534</v>
      </c>
      <c r="L638" s="39">
        <v>6.867</v>
      </c>
      <c r="M638" s="48">
        <v>100</v>
      </c>
      <c r="N638" s="39">
        <v>1.623</v>
      </c>
      <c r="O638" s="39">
        <v>746.7</v>
      </c>
      <c r="P638" s="39">
        <v>0</v>
      </c>
    </row>
    <row r="639" spans="1:16" x14ac:dyDescent="0.3">
      <c r="A639" s="27">
        <v>43665</v>
      </c>
      <c r="B639" s="28">
        <v>6.25E-2</v>
      </c>
      <c r="C639" s="32">
        <f t="shared" si="22"/>
        <v>43665.0625</v>
      </c>
      <c r="D639" s="38">
        <f t="shared" si="21"/>
        <v>525465</v>
      </c>
      <c r="E639" s="38">
        <f t="shared" si="21"/>
        <v>6300495</v>
      </c>
      <c r="F639" s="38">
        <f t="shared" si="21"/>
        <v>2536</v>
      </c>
      <c r="G639" s="40">
        <v>0</v>
      </c>
      <c r="H639" s="40">
        <v>0</v>
      </c>
      <c r="I639" s="45" t="s">
        <v>19</v>
      </c>
      <c r="J639" s="39">
        <v>343.25443637986388</v>
      </c>
      <c r="K639" s="39">
        <v>348.53943637986384</v>
      </c>
      <c r="L639" s="39">
        <v>7.4329999999999998</v>
      </c>
      <c r="M639" s="48">
        <v>96.81</v>
      </c>
      <c r="N639" s="39">
        <v>1.67</v>
      </c>
      <c r="O639" s="39">
        <v>746.42</v>
      </c>
      <c r="P639" s="39">
        <v>0</v>
      </c>
    </row>
    <row r="640" spans="1:16" x14ac:dyDescent="0.3">
      <c r="A640" s="27">
        <v>43665</v>
      </c>
      <c r="B640" s="28">
        <v>8.3333333333333329E-2</v>
      </c>
      <c r="C640" s="32">
        <f t="shared" si="22"/>
        <v>43665.083333333336</v>
      </c>
      <c r="D640" s="38">
        <f t="shared" si="21"/>
        <v>525465</v>
      </c>
      <c r="E640" s="38">
        <f t="shared" si="21"/>
        <v>6300495</v>
      </c>
      <c r="F640" s="38">
        <f t="shared" si="21"/>
        <v>2536</v>
      </c>
      <c r="G640" s="40">
        <v>0</v>
      </c>
      <c r="H640" s="40">
        <v>0</v>
      </c>
      <c r="I640" s="45" t="s">
        <v>19</v>
      </c>
      <c r="J640" s="39">
        <v>345.87324281234987</v>
      </c>
      <c r="K640" s="39">
        <v>349.35724281234991</v>
      </c>
      <c r="L640" s="39">
        <v>7.2439999999999998</v>
      </c>
      <c r="M640" s="48">
        <v>99.712999999999994</v>
      </c>
      <c r="N640" s="39">
        <v>1.131</v>
      </c>
      <c r="O640" s="39">
        <v>746.45799999999997</v>
      </c>
      <c r="P640" s="39">
        <v>0</v>
      </c>
    </row>
    <row r="641" spans="1:16" x14ac:dyDescent="0.3">
      <c r="A641" s="27">
        <v>43665</v>
      </c>
      <c r="B641" s="28">
        <v>0.10416666666666667</v>
      </c>
      <c r="C641" s="32">
        <f t="shared" si="22"/>
        <v>43665.104166666664</v>
      </c>
      <c r="D641" s="38">
        <f t="shared" si="21"/>
        <v>525465</v>
      </c>
      <c r="E641" s="38">
        <f t="shared" si="21"/>
        <v>6300495</v>
      </c>
      <c r="F641" s="38">
        <f t="shared" si="21"/>
        <v>2536</v>
      </c>
      <c r="G641" s="40">
        <v>0</v>
      </c>
      <c r="H641" s="40">
        <v>0</v>
      </c>
      <c r="I641" s="45" t="s">
        <v>19</v>
      </c>
      <c r="J641" s="39">
        <v>345.99537375963115</v>
      </c>
      <c r="K641" s="39">
        <v>348.73437375963118</v>
      </c>
      <c r="L641" s="39">
        <v>6.7409999999999997</v>
      </c>
      <c r="M641" s="48">
        <v>100</v>
      </c>
      <c r="N641" s="39">
        <v>0.53100000000000003</v>
      </c>
      <c r="O641" s="39">
        <v>746.34699999999998</v>
      </c>
      <c r="P641" s="39">
        <v>0</v>
      </c>
    </row>
    <row r="642" spans="1:16" x14ac:dyDescent="0.3">
      <c r="A642" s="27">
        <v>43665</v>
      </c>
      <c r="B642" s="28">
        <v>0.125</v>
      </c>
      <c r="C642" s="32">
        <f t="shared" si="22"/>
        <v>43665.125</v>
      </c>
      <c r="D642" s="38">
        <f t="shared" si="21"/>
        <v>525465</v>
      </c>
      <c r="E642" s="38">
        <f t="shared" si="21"/>
        <v>6300495</v>
      </c>
      <c r="F642" s="38">
        <f t="shared" si="21"/>
        <v>2536</v>
      </c>
      <c r="G642" s="40">
        <v>0</v>
      </c>
      <c r="H642" s="40">
        <v>0</v>
      </c>
      <c r="I642" s="45" t="s">
        <v>19</v>
      </c>
      <c r="J642" s="39">
        <v>345.38318129320163</v>
      </c>
      <c r="K642" s="39">
        <v>347.83118129320167</v>
      </c>
      <c r="L642" s="39">
        <v>6.49</v>
      </c>
      <c r="M642" s="48">
        <v>100</v>
      </c>
      <c r="N642" s="39">
        <v>0.30499999999999999</v>
      </c>
      <c r="O642" s="39">
        <v>746.2</v>
      </c>
      <c r="P642" s="39">
        <v>0.2</v>
      </c>
    </row>
    <row r="643" spans="1:16" x14ac:dyDescent="0.3">
      <c r="A643" s="27">
        <v>43665</v>
      </c>
      <c r="B643" s="28">
        <v>0.14583333333333334</v>
      </c>
      <c r="C643" s="32">
        <f t="shared" si="22"/>
        <v>43665.145833333336</v>
      </c>
      <c r="D643" s="38">
        <f t="shared" si="21"/>
        <v>525465</v>
      </c>
      <c r="E643" s="38">
        <f t="shared" si="21"/>
        <v>6300495</v>
      </c>
      <c r="F643" s="38">
        <f t="shared" si="21"/>
        <v>2536</v>
      </c>
      <c r="G643" s="40">
        <v>0</v>
      </c>
      <c r="H643" s="40">
        <v>0</v>
      </c>
      <c r="I643" s="45" t="s">
        <v>19</v>
      </c>
      <c r="J643" s="39">
        <v>343.14349013274307</v>
      </c>
      <c r="K643" s="39">
        <v>346.87349013274309</v>
      </c>
      <c r="L643" s="39">
        <v>6.1749999999999998</v>
      </c>
      <c r="M643" s="48">
        <v>100</v>
      </c>
      <c r="N643" s="39">
        <v>1E-3</v>
      </c>
      <c r="O643" s="39">
        <v>746.28700000000003</v>
      </c>
      <c r="P643" s="39">
        <v>0.4</v>
      </c>
    </row>
    <row r="644" spans="1:16" x14ac:dyDescent="0.3">
      <c r="A644" s="27">
        <v>43665</v>
      </c>
      <c r="B644" s="28">
        <v>0.16666666666666666</v>
      </c>
      <c r="C644" s="32">
        <f t="shared" si="22"/>
        <v>43665.166666666664</v>
      </c>
      <c r="D644" s="38">
        <f t="shared" si="21"/>
        <v>525465</v>
      </c>
      <c r="E644" s="38">
        <f t="shared" si="21"/>
        <v>6300495</v>
      </c>
      <c r="F644" s="38">
        <f t="shared" si="21"/>
        <v>2536</v>
      </c>
      <c r="G644" s="39">
        <v>1.1000000000000001</v>
      </c>
      <c r="H644" s="39">
        <v>0.5</v>
      </c>
      <c r="I644" s="44">
        <v>0.45454545454545453</v>
      </c>
      <c r="J644" s="39">
        <v>347.3877030897861</v>
      </c>
      <c r="K644" s="39">
        <v>348.26970308978611</v>
      </c>
      <c r="L644" s="39">
        <v>6.3639999999999999</v>
      </c>
      <c r="M644" s="48">
        <v>100</v>
      </c>
      <c r="N644" s="39">
        <v>0.26500000000000001</v>
      </c>
      <c r="O644" s="39">
        <v>746.37199999999996</v>
      </c>
      <c r="P644" s="39">
        <v>1</v>
      </c>
    </row>
    <row r="645" spans="1:16" x14ac:dyDescent="0.3">
      <c r="A645" s="27">
        <v>43665</v>
      </c>
      <c r="B645" s="28">
        <v>0.1875</v>
      </c>
      <c r="C645" s="32">
        <f t="shared" si="22"/>
        <v>43665.1875</v>
      </c>
      <c r="D645" s="38">
        <f t="shared" si="21"/>
        <v>525465</v>
      </c>
      <c r="E645" s="38">
        <f t="shared" si="21"/>
        <v>6300495</v>
      </c>
      <c r="F645" s="38">
        <f t="shared" si="21"/>
        <v>2536</v>
      </c>
      <c r="G645" s="39">
        <v>5.9</v>
      </c>
      <c r="H645" s="39">
        <v>2.2000000000000002</v>
      </c>
      <c r="I645" s="44">
        <v>0.3728813559322034</v>
      </c>
      <c r="J645" s="39">
        <v>345.62798269239607</v>
      </c>
      <c r="K645" s="39">
        <v>347.74798269239608</v>
      </c>
      <c r="L645" s="39">
        <v>6.49</v>
      </c>
      <c r="M645" s="48">
        <v>100</v>
      </c>
      <c r="N645" s="39">
        <v>0.71499999999999997</v>
      </c>
      <c r="O645" s="39">
        <v>746.55</v>
      </c>
      <c r="P645" s="39">
        <v>1</v>
      </c>
    </row>
    <row r="646" spans="1:16" x14ac:dyDescent="0.3">
      <c r="A646" s="27">
        <v>43665</v>
      </c>
      <c r="B646" s="28">
        <v>0.20833333333333334</v>
      </c>
      <c r="C646" s="32">
        <f t="shared" si="22"/>
        <v>43665.208333333336</v>
      </c>
      <c r="D646" s="38">
        <f t="shared" ref="D646:F709" si="23">D645</f>
        <v>525465</v>
      </c>
      <c r="E646" s="38">
        <f t="shared" si="23"/>
        <v>6300495</v>
      </c>
      <c r="F646" s="38">
        <f t="shared" si="23"/>
        <v>2536</v>
      </c>
      <c r="G646" s="39">
        <v>8.6</v>
      </c>
      <c r="H646" s="39">
        <v>3.3</v>
      </c>
      <c r="I646" s="44">
        <v>0.38372093023255816</v>
      </c>
      <c r="J646" s="39">
        <v>342.58435630516527</v>
      </c>
      <c r="K646" s="39">
        <v>347.00935630516528</v>
      </c>
      <c r="L646" s="39">
        <v>6.6790000000000003</v>
      </c>
      <c r="M646" s="48">
        <v>98.822999999999993</v>
      </c>
      <c r="N646" s="39">
        <v>1.423</v>
      </c>
      <c r="O646" s="39">
        <v>746.64</v>
      </c>
      <c r="P646" s="39">
        <v>0.8</v>
      </c>
    </row>
    <row r="647" spans="1:16" x14ac:dyDescent="0.3">
      <c r="A647" s="27">
        <v>43665</v>
      </c>
      <c r="B647" s="28">
        <v>0.22916666666666666</v>
      </c>
      <c r="C647" s="32">
        <f t="shared" si="22"/>
        <v>43665.229166666664</v>
      </c>
      <c r="D647" s="38">
        <f t="shared" si="23"/>
        <v>525465</v>
      </c>
      <c r="E647" s="38">
        <f t="shared" si="23"/>
        <v>6300495</v>
      </c>
      <c r="F647" s="38">
        <f t="shared" si="23"/>
        <v>2536</v>
      </c>
      <c r="G647" s="39">
        <v>13.5</v>
      </c>
      <c r="H647" s="39">
        <v>2.4</v>
      </c>
      <c r="I647" s="44">
        <v>0.17777777777777778</v>
      </c>
      <c r="J647" s="39">
        <v>344.20519228622652</v>
      </c>
      <c r="K647" s="39">
        <v>347.47219228622652</v>
      </c>
      <c r="L647" s="39">
        <v>6.1130000000000004</v>
      </c>
      <c r="M647" s="48">
        <v>100</v>
      </c>
      <c r="N647" s="39">
        <v>0.51400000000000001</v>
      </c>
      <c r="O647" s="39">
        <v>746.64</v>
      </c>
      <c r="P647" s="39">
        <v>0</v>
      </c>
    </row>
    <row r="648" spans="1:16" x14ac:dyDescent="0.3">
      <c r="A648" s="27">
        <v>43665</v>
      </c>
      <c r="B648" s="28">
        <v>0.25</v>
      </c>
      <c r="C648" s="32">
        <f t="shared" si="22"/>
        <v>43665.25</v>
      </c>
      <c r="D648" s="38">
        <f t="shared" si="23"/>
        <v>525465</v>
      </c>
      <c r="E648" s="38">
        <f t="shared" si="23"/>
        <v>6300495</v>
      </c>
      <c r="F648" s="38">
        <f t="shared" si="23"/>
        <v>2536</v>
      </c>
      <c r="G648" s="39">
        <v>21.1</v>
      </c>
      <c r="H648" s="39">
        <v>1.8</v>
      </c>
      <c r="I648" s="44">
        <v>8.5308056872037907E-2</v>
      </c>
      <c r="J648" s="39">
        <v>342.9966583069542</v>
      </c>
      <c r="K648" s="39">
        <v>346.87265830695424</v>
      </c>
      <c r="L648" s="39">
        <v>5.9240000000000004</v>
      </c>
      <c r="M648" s="48">
        <v>100</v>
      </c>
      <c r="N648" s="39">
        <v>2.3E-2</v>
      </c>
      <c r="O648" s="39">
        <v>746.81500000000005</v>
      </c>
      <c r="P648" s="39">
        <v>0</v>
      </c>
    </row>
    <row r="649" spans="1:16" x14ac:dyDescent="0.3">
      <c r="A649" s="27">
        <v>43665</v>
      </c>
      <c r="B649" s="28">
        <v>0.27083333333333331</v>
      </c>
      <c r="C649" s="32">
        <f t="shared" si="22"/>
        <v>43665.270833333336</v>
      </c>
      <c r="D649" s="38">
        <f t="shared" si="23"/>
        <v>525465</v>
      </c>
      <c r="E649" s="38">
        <f t="shared" si="23"/>
        <v>6300495</v>
      </c>
      <c r="F649" s="38">
        <f t="shared" si="23"/>
        <v>2536</v>
      </c>
      <c r="G649" s="39">
        <v>42.7</v>
      </c>
      <c r="H649" s="39">
        <v>3.5</v>
      </c>
      <c r="I649" s="44">
        <v>8.1967213114754092E-2</v>
      </c>
      <c r="J649" s="39">
        <v>346.51458512156</v>
      </c>
      <c r="K649" s="39">
        <v>347.86858512155999</v>
      </c>
      <c r="L649" s="39">
        <v>5.7350000000000003</v>
      </c>
      <c r="M649" s="48">
        <v>100</v>
      </c>
      <c r="N649" s="39">
        <v>0.154</v>
      </c>
      <c r="O649" s="39">
        <v>746.69799999999998</v>
      </c>
      <c r="P649" s="39">
        <v>0</v>
      </c>
    </row>
    <row r="650" spans="1:16" x14ac:dyDescent="0.3">
      <c r="A650" s="27">
        <v>43665</v>
      </c>
      <c r="B650" s="28">
        <v>0.29166666666666669</v>
      </c>
      <c r="C650" s="32">
        <f t="shared" si="22"/>
        <v>43665.291666666664</v>
      </c>
      <c r="D650" s="38">
        <f t="shared" si="23"/>
        <v>525465</v>
      </c>
      <c r="E650" s="38">
        <f t="shared" si="23"/>
        <v>6300495</v>
      </c>
      <c r="F650" s="38">
        <f t="shared" si="23"/>
        <v>2536</v>
      </c>
      <c r="G650" s="39">
        <v>43.1</v>
      </c>
      <c r="H650" s="39">
        <v>3.3</v>
      </c>
      <c r="I650" s="44">
        <v>7.6566125290023199E-2</v>
      </c>
      <c r="J650" s="39">
        <v>345.37382753860851</v>
      </c>
      <c r="K650" s="39">
        <v>347.7348275386085</v>
      </c>
      <c r="L650" s="39">
        <v>5.798</v>
      </c>
      <c r="M650" s="48">
        <v>100</v>
      </c>
      <c r="N650" s="39">
        <v>6.0000000000000001E-3</v>
      </c>
      <c r="O650" s="39">
        <v>746.82299999999998</v>
      </c>
      <c r="P650" s="39">
        <v>0</v>
      </c>
    </row>
    <row r="651" spans="1:16" x14ac:dyDescent="0.3">
      <c r="A651" s="27">
        <v>43665</v>
      </c>
      <c r="B651" s="28">
        <v>0.3125</v>
      </c>
      <c r="C651" s="32">
        <f t="shared" si="22"/>
        <v>43665.3125</v>
      </c>
      <c r="D651" s="38">
        <f t="shared" si="23"/>
        <v>525465</v>
      </c>
      <c r="E651" s="38">
        <f t="shared" si="23"/>
        <v>6300495</v>
      </c>
      <c r="F651" s="38">
        <f t="shared" si="23"/>
        <v>2536</v>
      </c>
      <c r="G651" s="39">
        <v>33.9</v>
      </c>
      <c r="H651" s="39">
        <v>2.4</v>
      </c>
      <c r="I651" s="44">
        <v>7.0796460176991149E-2</v>
      </c>
      <c r="J651" s="39">
        <v>345.03673740715044</v>
      </c>
      <c r="K651" s="39">
        <v>348.20773740715043</v>
      </c>
      <c r="L651" s="39">
        <v>5.798</v>
      </c>
      <c r="M651" s="48">
        <v>100</v>
      </c>
      <c r="N651" s="39">
        <v>0</v>
      </c>
      <c r="O651" s="39">
        <v>746.69500000000005</v>
      </c>
      <c r="P651" s="39">
        <v>0.2</v>
      </c>
    </row>
    <row r="652" spans="1:16" x14ac:dyDescent="0.3">
      <c r="A652" s="27">
        <v>43665</v>
      </c>
      <c r="B652" s="28">
        <v>0.33333333333333331</v>
      </c>
      <c r="C652" s="32">
        <f t="shared" si="22"/>
        <v>43665.333333333336</v>
      </c>
      <c r="D652" s="38">
        <f t="shared" si="23"/>
        <v>525465</v>
      </c>
      <c r="E652" s="38">
        <f t="shared" si="23"/>
        <v>6300495</v>
      </c>
      <c r="F652" s="38">
        <f t="shared" si="23"/>
        <v>2536</v>
      </c>
      <c r="G652" s="39">
        <v>129.69999999999999</v>
      </c>
      <c r="H652" s="39">
        <v>8.4</v>
      </c>
      <c r="I652" s="44">
        <v>6.4764841942945267E-2</v>
      </c>
      <c r="J652" s="39">
        <v>351.14248413777256</v>
      </c>
      <c r="K652" s="39">
        <v>353.37648413777254</v>
      </c>
      <c r="L652" s="39">
        <v>5.8609999999999998</v>
      </c>
      <c r="M652" s="48">
        <v>100</v>
      </c>
      <c r="N652" s="39">
        <v>5.7000000000000002E-2</v>
      </c>
      <c r="O652" s="39">
        <v>747.08299999999997</v>
      </c>
      <c r="P652" s="39">
        <v>0</v>
      </c>
    </row>
    <row r="653" spans="1:16" x14ac:dyDescent="0.3">
      <c r="A653" s="27">
        <v>43665</v>
      </c>
      <c r="B653" s="28">
        <v>0.35416666666666669</v>
      </c>
      <c r="C653" s="32">
        <f t="shared" si="22"/>
        <v>43665.354166666664</v>
      </c>
      <c r="D653" s="38">
        <f t="shared" si="23"/>
        <v>525465</v>
      </c>
      <c r="E653" s="38">
        <f t="shared" si="23"/>
        <v>6300495</v>
      </c>
      <c r="F653" s="38">
        <f t="shared" si="23"/>
        <v>2536</v>
      </c>
      <c r="G653" s="39">
        <v>160.80000000000001</v>
      </c>
      <c r="H653" s="39">
        <v>12.8</v>
      </c>
      <c r="I653" s="44">
        <v>7.9601990049751242E-2</v>
      </c>
      <c r="J653" s="39">
        <v>358.96542597024626</v>
      </c>
      <c r="K653" s="39">
        <v>363.40742597024627</v>
      </c>
      <c r="L653" s="39">
        <v>6.1130000000000004</v>
      </c>
      <c r="M653" s="48">
        <v>100</v>
      </c>
      <c r="N653" s="39">
        <v>1E-3</v>
      </c>
      <c r="O653" s="39">
        <v>746.96199999999999</v>
      </c>
      <c r="P653" s="39">
        <v>0</v>
      </c>
    </row>
    <row r="654" spans="1:16" x14ac:dyDescent="0.3">
      <c r="A654" s="27">
        <v>43665</v>
      </c>
      <c r="B654" s="28">
        <v>0.375</v>
      </c>
      <c r="C654" s="32">
        <f t="shared" si="22"/>
        <v>43665.375</v>
      </c>
      <c r="D654" s="38">
        <f t="shared" si="23"/>
        <v>525465</v>
      </c>
      <c r="E654" s="38">
        <f t="shared" si="23"/>
        <v>6300495</v>
      </c>
      <c r="F654" s="38">
        <f t="shared" si="23"/>
        <v>2536</v>
      </c>
      <c r="G654" s="39">
        <v>100.8</v>
      </c>
      <c r="H654" s="39">
        <v>7.4</v>
      </c>
      <c r="I654" s="44">
        <v>7.3412698412698416E-2</v>
      </c>
      <c r="J654" s="39">
        <v>351.83337325934127</v>
      </c>
      <c r="K654" s="39">
        <v>358.36037325934132</v>
      </c>
      <c r="L654" s="39">
        <v>6.2380000000000004</v>
      </c>
      <c r="M654" s="48">
        <v>100</v>
      </c>
      <c r="N654" s="39">
        <v>4.3999999999999997E-2</v>
      </c>
      <c r="O654" s="39">
        <v>746.928</v>
      </c>
      <c r="P654" s="39">
        <v>0</v>
      </c>
    </row>
    <row r="655" spans="1:16" x14ac:dyDescent="0.3">
      <c r="A655" s="27">
        <v>43665</v>
      </c>
      <c r="B655" s="28">
        <v>0.39583333333333331</v>
      </c>
      <c r="C655" s="32">
        <f t="shared" si="22"/>
        <v>43665.395833333336</v>
      </c>
      <c r="D655" s="38">
        <f t="shared" si="23"/>
        <v>525465</v>
      </c>
      <c r="E655" s="38">
        <f t="shared" si="23"/>
        <v>6300495</v>
      </c>
      <c r="F655" s="38">
        <f t="shared" si="23"/>
        <v>2536</v>
      </c>
      <c r="G655" s="39">
        <v>146.19999999999999</v>
      </c>
      <c r="H655" s="39">
        <v>10.7</v>
      </c>
      <c r="I655" s="44">
        <v>7.3187414500684E-2</v>
      </c>
      <c r="J655" s="39">
        <v>352.48465199735682</v>
      </c>
      <c r="K655" s="39">
        <v>359.28465199735683</v>
      </c>
      <c r="L655" s="39">
        <v>6.1130000000000004</v>
      </c>
      <c r="M655" s="48">
        <v>100</v>
      </c>
      <c r="N655" s="39">
        <v>1.6E-2</v>
      </c>
      <c r="O655" s="39">
        <v>746.73299999999995</v>
      </c>
      <c r="P655" s="39">
        <v>0</v>
      </c>
    </row>
    <row r="656" spans="1:16" x14ac:dyDescent="0.3">
      <c r="A656" s="27">
        <v>43665</v>
      </c>
      <c r="B656" s="28">
        <v>0.41666666666666669</v>
      </c>
      <c r="C656" s="32">
        <f t="shared" si="22"/>
        <v>43665.416666666664</v>
      </c>
      <c r="D656" s="38">
        <f t="shared" si="23"/>
        <v>525465</v>
      </c>
      <c r="E656" s="38">
        <f t="shared" si="23"/>
        <v>6300495</v>
      </c>
      <c r="F656" s="38">
        <f t="shared" si="23"/>
        <v>2536</v>
      </c>
      <c r="G656" s="39">
        <v>207.3</v>
      </c>
      <c r="H656" s="39">
        <v>12.7</v>
      </c>
      <c r="I656" s="44">
        <v>6.1263868789194396E-2</v>
      </c>
      <c r="J656" s="39">
        <v>353.61691653774295</v>
      </c>
      <c r="K656" s="39">
        <v>359.69791653774297</v>
      </c>
      <c r="L656" s="39">
        <v>6.1749999999999998</v>
      </c>
      <c r="M656" s="48">
        <v>100</v>
      </c>
      <c r="N656" s="39">
        <v>0.51300000000000001</v>
      </c>
      <c r="O656" s="39">
        <v>746.82299999999998</v>
      </c>
      <c r="P656" s="39">
        <v>0</v>
      </c>
    </row>
    <row r="657" spans="1:16" x14ac:dyDescent="0.3">
      <c r="A657" s="27">
        <v>43665</v>
      </c>
      <c r="B657" s="28">
        <v>0.4375</v>
      </c>
      <c r="C657" s="32">
        <f t="shared" si="22"/>
        <v>43665.4375</v>
      </c>
      <c r="D657" s="38">
        <f t="shared" si="23"/>
        <v>525465</v>
      </c>
      <c r="E657" s="38">
        <f t="shared" si="23"/>
        <v>6300495</v>
      </c>
      <c r="F657" s="38">
        <f t="shared" si="23"/>
        <v>2536</v>
      </c>
      <c r="G657" s="39">
        <v>154.5</v>
      </c>
      <c r="H657" s="39">
        <v>10</v>
      </c>
      <c r="I657" s="44">
        <v>6.4724919093851127E-2</v>
      </c>
      <c r="J657" s="39">
        <v>351.97877264861114</v>
      </c>
      <c r="K657" s="39">
        <v>363.21177264861115</v>
      </c>
      <c r="L657" s="39">
        <v>6.3010000000000002</v>
      </c>
      <c r="M657" s="48">
        <v>100</v>
      </c>
      <c r="N657" s="39">
        <v>0.63900000000000001</v>
      </c>
      <c r="O657" s="39">
        <v>746.88300000000004</v>
      </c>
      <c r="P657" s="39">
        <v>0.2</v>
      </c>
    </row>
    <row r="658" spans="1:16" x14ac:dyDescent="0.3">
      <c r="A658" s="27">
        <v>43665</v>
      </c>
      <c r="B658" s="28">
        <v>0.45833333333333331</v>
      </c>
      <c r="C658" s="32">
        <f t="shared" si="22"/>
        <v>43665.458333333336</v>
      </c>
      <c r="D658" s="38">
        <f t="shared" si="23"/>
        <v>525465</v>
      </c>
      <c r="E658" s="38">
        <f t="shared" si="23"/>
        <v>6300495</v>
      </c>
      <c r="F658" s="38">
        <f t="shared" si="23"/>
        <v>2536</v>
      </c>
      <c r="G658" s="39">
        <v>354.8</v>
      </c>
      <c r="H658" s="39">
        <v>23.5</v>
      </c>
      <c r="I658" s="44">
        <v>6.6234498308906431E-2</v>
      </c>
      <c r="J658" s="39">
        <v>359.58822799802385</v>
      </c>
      <c r="K658" s="39">
        <v>365.26722799802383</v>
      </c>
      <c r="L658" s="39">
        <v>6.3010000000000002</v>
      </c>
      <c r="M658" s="48">
        <v>100</v>
      </c>
      <c r="N658" s="39">
        <v>0.70099999999999996</v>
      </c>
      <c r="O658" s="39">
        <v>746.90300000000002</v>
      </c>
      <c r="P658" s="39">
        <v>0</v>
      </c>
    </row>
    <row r="659" spans="1:16" x14ac:dyDescent="0.3">
      <c r="A659" s="27">
        <v>43665</v>
      </c>
      <c r="B659" s="28">
        <v>0.47916666666666669</v>
      </c>
      <c r="C659" s="32">
        <f t="shared" si="22"/>
        <v>43665.479166666664</v>
      </c>
      <c r="D659" s="38">
        <f t="shared" si="23"/>
        <v>525465</v>
      </c>
      <c r="E659" s="38">
        <f t="shared" si="23"/>
        <v>6300495</v>
      </c>
      <c r="F659" s="38">
        <f t="shared" si="23"/>
        <v>2536</v>
      </c>
      <c r="G659" s="39">
        <v>114.9</v>
      </c>
      <c r="H659" s="39">
        <v>8.8000000000000007</v>
      </c>
      <c r="I659" s="44">
        <v>7.6588337684943428E-2</v>
      </c>
      <c r="J659" s="39">
        <v>358.70623806829065</v>
      </c>
      <c r="K659" s="39">
        <v>369.43923806829065</v>
      </c>
      <c r="L659" s="39">
        <v>6.3010000000000002</v>
      </c>
      <c r="M659" s="48">
        <v>100</v>
      </c>
      <c r="N659" s="39">
        <v>0.54500000000000004</v>
      </c>
      <c r="O659" s="39">
        <v>746.89</v>
      </c>
      <c r="P659" s="39">
        <v>0</v>
      </c>
    </row>
    <row r="660" spans="1:16" x14ac:dyDescent="0.3">
      <c r="A660" s="27">
        <v>43665</v>
      </c>
      <c r="B660" s="28">
        <v>0.5</v>
      </c>
      <c r="C660" s="32">
        <f t="shared" si="22"/>
        <v>43665.5</v>
      </c>
      <c r="D660" s="38">
        <f t="shared" si="23"/>
        <v>525465</v>
      </c>
      <c r="E660" s="38">
        <f t="shared" si="23"/>
        <v>6300495</v>
      </c>
      <c r="F660" s="38">
        <f t="shared" si="23"/>
        <v>2536</v>
      </c>
      <c r="G660" s="39">
        <v>165.9</v>
      </c>
      <c r="H660" s="39">
        <v>11.1</v>
      </c>
      <c r="I660" s="44">
        <v>6.6907775768535252E-2</v>
      </c>
      <c r="J660" s="39">
        <v>351.20795727125932</v>
      </c>
      <c r="K660" s="39">
        <v>361.19695727125929</v>
      </c>
      <c r="L660" s="39">
        <v>5.8609999999999998</v>
      </c>
      <c r="M660" s="48">
        <v>100</v>
      </c>
      <c r="N660" s="39">
        <v>0.82299999999999995</v>
      </c>
      <c r="O660" s="39">
        <v>746.99699999999996</v>
      </c>
      <c r="P660" s="39">
        <v>0</v>
      </c>
    </row>
    <row r="661" spans="1:16" x14ac:dyDescent="0.3">
      <c r="A661" s="27">
        <v>43665</v>
      </c>
      <c r="B661" s="28">
        <v>0.52083333333333337</v>
      </c>
      <c r="C661" s="32">
        <f t="shared" si="22"/>
        <v>43665.520833333336</v>
      </c>
      <c r="D661" s="38">
        <f t="shared" si="23"/>
        <v>525465</v>
      </c>
      <c r="E661" s="38">
        <f t="shared" si="23"/>
        <v>6300495</v>
      </c>
      <c r="F661" s="38">
        <f t="shared" si="23"/>
        <v>2536</v>
      </c>
      <c r="G661" s="39">
        <v>111.1</v>
      </c>
      <c r="H661" s="39">
        <v>8.1999999999999993</v>
      </c>
      <c r="I661" s="44">
        <v>7.3807380738073802E-2</v>
      </c>
      <c r="J661" s="39">
        <v>350.47121780704924</v>
      </c>
      <c r="K661" s="39">
        <v>360.27021780704928</v>
      </c>
      <c r="L661" s="39">
        <v>6.05</v>
      </c>
      <c r="M661" s="48">
        <v>100</v>
      </c>
      <c r="N661" s="39">
        <v>0.32800000000000001</v>
      </c>
      <c r="O661" s="39">
        <v>747.06299999999999</v>
      </c>
      <c r="P661" s="39">
        <v>0</v>
      </c>
    </row>
    <row r="662" spans="1:16" x14ac:dyDescent="0.3">
      <c r="A662" s="27">
        <v>43665</v>
      </c>
      <c r="B662" s="28">
        <v>0.54166666666666663</v>
      </c>
      <c r="C662" s="32">
        <f t="shared" si="22"/>
        <v>43665.541666666664</v>
      </c>
      <c r="D662" s="38">
        <f t="shared" si="23"/>
        <v>525465</v>
      </c>
      <c r="E662" s="38">
        <f t="shared" si="23"/>
        <v>6300495</v>
      </c>
      <c r="F662" s="38">
        <f t="shared" si="23"/>
        <v>2536</v>
      </c>
      <c r="G662" s="39">
        <v>117.1</v>
      </c>
      <c r="H662" s="39">
        <v>7.9</v>
      </c>
      <c r="I662" s="44">
        <v>6.7463706233988049E-2</v>
      </c>
      <c r="J662" s="39">
        <v>346.04092532425085</v>
      </c>
      <c r="K662" s="39">
        <v>355.42792532425085</v>
      </c>
      <c r="L662" s="39">
        <v>5.484</v>
      </c>
      <c r="M662" s="48">
        <v>100</v>
      </c>
      <c r="N662" s="39">
        <v>1.125</v>
      </c>
      <c r="O662" s="39">
        <v>746.98199999999997</v>
      </c>
      <c r="P662" s="39">
        <v>0.2</v>
      </c>
    </row>
    <row r="663" spans="1:16" x14ac:dyDescent="0.3">
      <c r="A663" s="27">
        <v>43665</v>
      </c>
      <c r="B663" s="28">
        <v>0.5625</v>
      </c>
      <c r="C663" s="32">
        <f t="shared" si="22"/>
        <v>43665.5625</v>
      </c>
      <c r="D663" s="38">
        <f t="shared" si="23"/>
        <v>525465</v>
      </c>
      <c r="E663" s="38">
        <f t="shared" si="23"/>
        <v>6300495</v>
      </c>
      <c r="F663" s="38">
        <f t="shared" si="23"/>
        <v>2536</v>
      </c>
      <c r="G663" s="39">
        <v>144.6</v>
      </c>
      <c r="H663" s="39">
        <v>9.5</v>
      </c>
      <c r="I663" s="44">
        <v>6.5698478561549103E-2</v>
      </c>
      <c r="J663" s="39">
        <v>347.10449781170996</v>
      </c>
      <c r="K663" s="39">
        <v>356.01649781171</v>
      </c>
      <c r="L663" s="39">
        <v>5.3579999999999997</v>
      </c>
      <c r="M663" s="48">
        <v>100</v>
      </c>
      <c r="N663" s="39">
        <v>0.53500000000000003</v>
      </c>
      <c r="O663" s="39">
        <v>747.16300000000001</v>
      </c>
      <c r="P663" s="39">
        <v>0.2</v>
      </c>
    </row>
    <row r="664" spans="1:16" x14ac:dyDescent="0.3">
      <c r="A664" s="27">
        <v>43665</v>
      </c>
      <c r="B664" s="28">
        <v>0.58333333333333337</v>
      </c>
      <c r="C664" s="32">
        <f t="shared" si="22"/>
        <v>43665.583333333336</v>
      </c>
      <c r="D664" s="38">
        <f t="shared" si="23"/>
        <v>525465</v>
      </c>
      <c r="E664" s="38">
        <f t="shared" si="23"/>
        <v>6300495</v>
      </c>
      <c r="F664" s="38">
        <f t="shared" si="23"/>
        <v>2536</v>
      </c>
      <c r="G664" s="39">
        <v>128.4</v>
      </c>
      <c r="H664" s="39">
        <v>7.8</v>
      </c>
      <c r="I664" s="44">
        <v>6.0747663551401862E-2</v>
      </c>
      <c r="J664" s="39">
        <v>355.33414594523379</v>
      </c>
      <c r="K664" s="39">
        <v>363.02914594523378</v>
      </c>
      <c r="L664" s="39">
        <v>5.7350000000000003</v>
      </c>
      <c r="M664" s="48">
        <v>100</v>
      </c>
      <c r="N664" s="39">
        <v>0.06</v>
      </c>
      <c r="O664" s="39">
        <v>746.96</v>
      </c>
      <c r="P664" s="39">
        <v>0</v>
      </c>
    </row>
    <row r="665" spans="1:16" x14ac:dyDescent="0.3">
      <c r="A665" s="27">
        <v>43665</v>
      </c>
      <c r="B665" s="28">
        <v>0.60416666666666663</v>
      </c>
      <c r="C665" s="32">
        <f t="shared" si="22"/>
        <v>43665.604166666664</v>
      </c>
      <c r="D665" s="38">
        <f t="shared" si="23"/>
        <v>525465</v>
      </c>
      <c r="E665" s="38">
        <f t="shared" si="23"/>
        <v>6300495</v>
      </c>
      <c r="F665" s="38">
        <f t="shared" si="23"/>
        <v>2536</v>
      </c>
      <c r="G665" s="39">
        <v>198.7</v>
      </c>
      <c r="H665" s="39">
        <v>13.7</v>
      </c>
      <c r="I665" s="44">
        <v>6.8948163059889281E-2</v>
      </c>
      <c r="J665" s="39">
        <v>352.8083602413879</v>
      </c>
      <c r="K665" s="39">
        <v>360.68536024138791</v>
      </c>
      <c r="L665" s="39">
        <v>5.5469999999999997</v>
      </c>
      <c r="M665" s="48">
        <v>100</v>
      </c>
      <c r="N665" s="39">
        <v>4.0000000000000001E-3</v>
      </c>
      <c r="O665" s="39">
        <v>747.08799999999997</v>
      </c>
      <c r="P665" s="39">
        <v>0</v>
      </c>
    </row>
    <row r="666" spans="1:16" x14ac:dyDescent="0.3">
      <c r="A666" s="27">
        <v>43665</v>
      </c>
      <c r="B666" s="28">
        <v>0.625</v>
      </c>
      <c r="C666" s="32">
        <f t="shared" si="22"/>
        <v>43665.625</v>
      </c>
      <c r="D666" s="38">
        <f t="shared" si="23"/>
        <v>525465</v>
      </c>
      <c r="E666" s="38">
        <f t="shared" si="23"/>
        <v>6300495</v>
      </c>
      <c r="F666" s="38">
        <f t="shared" si="23"/>
        <v>2536</v>
      </c>
      <c r="G666" s="39">
        <v>177.3</v>
      </c>
      <c r="H666" s="39">
        <v>14.6</v>
      </c>
      <c r="I666" s="44">
        <v>8.2346305696559499E-2</v>
      </c>
      <c r="J666" s="39">
        <v>351.89774560231547</v>
      </c>
      <c r="K666" s="39">
        <v>361.80674560231546</v>
      </c>
      <c r="L666" s="39">
        <v>5.7350000000000003</v>
      </c>
      <c r="M666" s="48">
        <v>100</v>
      </c>
      <c r="N666" s="39">
        <v>0.503</v>
      </c>
      <c r="O666" s="39">
        <v>747.10799999999995</v>
      </c>
      <c r="P666" s="39">
        <v>0</v>
      </c>
    </row>
    <row r="667" spans="1:16" x14ac:dyDescent="0.3">
      <c r="A667" s="27">
        <v>43665</v>
      </c>
      <c r="B667" s="28">
        <v>0.64583333333333337</v>
      </c>
      <c r="C667" s="32">
        <f t="shared" si="22"/>
        <v>43665.645833333336</v>
      </c>
      <c r="D667" s="38">
        <f t="shared" si="23"/>
        <v>525465</v>
      </c>
      <c r="E667" s="38">
        <f t="shared" si="23"/>
        <v>6300495</v>
      </c>
      <c r="F667" s="38">
        <f t="shared" si="23"/>
        <v>2536</v>
      </c>
      <c r="G667" s="39">
        <v>119</v>
      </c>
      <c r="H667" s="39">
        <v>10.6</v>
      </c>
      <c r="I667" s="44">
        <v>8.9075630252100843E-2</v>
      </c>
      <c r="J667" s="39">
        <v>345.47528079152755</v>
      </c>
      <c r="K667" s="39">
        <v>356.73328079152753</v>
      </c>
      <c r="L667" s="39">
        <v>5.3579999999999997</v>
      </c>
      <c r="M667" s="48">
        <v>100</v>
      </c>
      <c r="N667" s="39">
        <v>1.296</v>
      </c>
      <c r="O667" s="39">
        <v>747.17200000000003</v>
      </c>
      <c r="P667" s="39">
        <v>0</v>
      </c>
    </row>
    <row r="668" spans="1:16" x14ac:dyDescent="0.3">
      <c r="A668" s="27">
        <v>43665</v>
      </c>
      <c r="B668" s="28">
        <v>0.66666666666666663</v>
      </c>
      <c r="C668" s="32">
        <f t="shared" si="22"/>
        <v>43665.666666666664</v>
      </c>
      <c r="D668" s="38">
        <f t="shared" si="23"/>
        <v>525465</v>
      </c>
      <c r="E668" s="38">
        <f t="shared" si="23"/>
        <v>6300495</v>
      </c>
      <c r="F668" s="38">
        <f t="shared" si="23"/>
        <v>2536</v>
      </c>
      <c r="G668" s="39">
        <v>107</v>
      </c>
      <c r="H668" s="39">
        <v>10.6</v>
      </c>
      <c r="I668" s="44">
        <v>9.9065420560747658E-2</v>
      </c>
      <c r="J668" s="39">
        <v>345.98160220314782</v>
      </c>
      <c r="K668" s="39">
        <v>355.75560220314782</v>
      </c>
      <c r="L668" s="39">
        <v>5.3579999999999997</v>
      </c>
      <c r="M668" s="48">
        <v>100</v>
      </c>
      <c r="N668" s="39">
        <v>0.50800000000000001</v>
      </c>
      <c r="O668" s="39">
        <v>747.29300000000001</v>
      </c>
      <c r="P668" s="39">
        <v>0</v>
      </c>
    </row>
    <row r="669" spans="1:16" x14ac:dyDescent="0.3">
      <c r="A669" s="27">
        <v>43665</v>
      </c>
      <c r="B669" s="28">
        <v>0.6875</v>
      </c>
      <c r="C669" s="32">
        <f t="shared" si="22"/>
        <v>43665.6875</v>
      </c>
      <c r="D669" s="38">
        <f t="shared" si="23"/>
        <v>525465</v>
      </c>
      <c r="E669" s="38">
        <f t="shared" si="23"/>
        <v>6300495</v>
      </c>
      <c r="F669" s="38">
        <f t="shared" si="23"/>
        <v>2536</v>
      </c>
      <c r="G669" s="39">
        <v>51.8</v>
      </c>
      <c r="H669" s="39">
        <v>4.3</v>
      </c>
      <c r="I669" s="44">
        <v>8.3011583011583012E-2</v>
      </c>
      <c r="J669" s="39">
        <v>341.00494805967207</v>
      </c>
      <c r="K669" s="39">
        <v>351.83594805967203</v>
      </c>
      <c r="L669" s="39">
        <v>5.0430000000000001</v>
      </c>
      <c r="M669" s="48">
        <v>100</v>
      </c>
      <c r="N669" s="39">
        <v>0.437</v>
      </c>
      <c r="O669" s="39">
        <v>747.55499999999995</v>
      </c>
      <c r="P669" s="39">
        <v>0</v>
      </c>
    </row>
    <row r="670" spans="1:16" x14ac:dyDescent="0.3">
      <c r="A670" s="27">
        <v>43665</v>
      </c>
      <c r="B670" s="28">
        <v>0.70833333333333337</v>
      </c>
      <c r="C670" s="32">
        <f t="shared" si="22"/>
        <v>43665.708333333336</v>
      </c>
      <c r="D670" s="38">
        <f t="shared" si="23"/>
        <v>525465</v>
      </c>
      <c r="E670" s="38">
        <f t="shared" si="23"/>
        <v>6300495</v>
      </c>
      <c r="F670" s="38">
        <f t="shared" si="23"/>
        <v>2536</v>
      </c>
      <c r="G670" s="39">
        <v>34.299999999999997</v>
      </c>
      <c r="H670" s="39">
        <v>2.9</v>
      </c>
      <c r="I670" s="44">
        <v>8.454810495626823E-2</v>
      </c>
      <c r="J670" s="39">
        <v>343.58686210347048</v>
      </c>
      <c r="K670" s="39">
        <v>351.87486210347049</v>
      </c>
      <c r="L670" s="39">
        <v>5.6719999999999997</v>
      </c>
      <c r="M670" s="48">
        <v>100</v>
      </c>
      <c r="N670" s="39">
        <v>0.27300000000000002</v>
      </c>
      <c r="O670" s="39">
        <v>747.62199999999996</v>
      </c>
      <c r="P670" s="39">
        <v>0</v>
      </c>
    </row>
    <row r="671" spans="1:16" x14ac:dyDescent="0.3">
      <c r="A671" s="27">
        <v>43665</v>
      </c>
      <c r="B671" s="28">
        <v>0.72916666666666663</v>
      </c>
      <c r="C671" s="32">
        <f t="shared" si="22"/>
        <v>43665.729166666664</v>
      </c>
      <c r="D671" s="38">
        <f t="shared" si="23"/>
        <v>525465</v>
      </c>
      <c r="E671" s="38">
        <f t="shared" si="23"/>
        <v>6300495</v>
      </c>
      <c r="F671" s="38">
        <f t="shared" si="23"/>
        <v>2536</v>
      </c>
      <c r="G671" s="39">
        <v>68.7</v>
      </c>
      <c r="H671" s="39">
        <v>5.0999999999999996</v>
      </c>
      <c r="I671" s="44">
        <v>7.4235807860262001E-2</v>
      </c>
      <c r="J671" s="39">
        <v>342.02503862857793</v>
      </c>
      <c r="K671" s="39">
        <v>350.72303862857791</v>
      </c>
      <c r="L671" s="39">
        <v>4.9800000000000004</v>
      </c>
      <c r="M671" s="48">
        <v>100</v>
      </c>
      <c r="N671" s="39">
        <v>0.83299999999999996</v>
      </c>
      <c r="O671" s="39">
        <v>747.59</v>
      </c>
      <c r="P671" s="39">
        <v>0</v>
      </c>
    </row>
    <row r="672" spans="1:16" x14ac:dyDescent="0.3">
      <c r="A672" s="27">
        <v>43665</v>
      </c>
      <c r="B672" s="28">
        <v>0.75</v>
      </c>
      <c r="C672" s="32">
        <f t="shared" si="22"/>
        <v>43665.75</v>
      </c>
      <c r="D672" s="38">
        <f t="shared" si="23"/>
        <v>525465</v>
      </c>
      <c r="E672" s="38">
        <f t="shared" si="23"/>
        <v>6300495</v>
      </c>
      <c r="F672" s="38">
        <f t="shared" si="23"/>
        <v>2536</v>
      </c>
      <c r="G672" s="39">
        <v>75.8</v>
      </c>
      <c r="H672" s="39">
        <v>5.8</v>
      </c>
      <c r="I672" s="44">
        <v>7.6517150395778361E-2</v>
      </c>
      <c r="J672" s="39">
        <v>341.11720437834396</v>
      </c>
      <c r="K672" s="39">
        <v>349.25320437834392</v>
      </c>
      <c r="L672" s="39">
        <v>4.9800000000000004</v>
      </c>
      <c r="M672" s="48">
        <v>100</v>
      </c>
      <c r="N672" s="39">
        <v>1.2210000000000001</v>
      </c>
      <c r="O672" s="39">
        <v>747.51800000000003</v>
      </c>
      <c r="P672" s="39">
        <v>0</v>
      </c>
    </row>
    <row r="673" spans="1:16" x14ac:dyDescent="0.3">
      <c r="A673" s="27">
        <v>43665</v>
      </c>
      <c r="B673" s="28">
        <v>0.77083333333333337</v>
      </c>
      <c r="C673" s="32">
        <f t="shared" si="22"/>
        <v>43665.770833333336</v>
      </c>
      <c r="D673" s="38">
        <f t="shared" si="23"/>
        <v>525465</v>
      </c>
      <c r="E673" s="38">
        <f t="shared" si="23"/>
        <v>6300495</v>
      </c>
      <c r="F673" s="38">
        <f t="shared" si="23"/>
        <v>2536</v>
      </c>
      <c r="G673" s="39">
        <v>54.8</v>
      </c>
      <c r="H673" s="39">
        <v>4.9000000000000004</v>
      </c>
      <c r="I673" s="44">
        <v>8.94160583941606E-2</v>
      </c>
      <c r="J673" s="39">
        <v>342.55528773596836</v>
      </c>
      <c r="K673" s="39">
        <v>350.09328773596832</v>
      </c>
      <c r="L673" s="39">
        <v>5.0430000000000001</v>
      </c>
      <c r="M673" s="48">
        <v>100</v>
      </c>
      <c r="N673" s="39">
        <v>1.0529999999999999</v>
      </c>
      <c r="O673" s="39">
        <v>747.63</v>
      </c>
      <c r="P673" s="39">
        <v>0</v>
      </c>
    </row>
    <row r="674" spans="1:16" x14ac:dyDescent="0.3">
      <c r="A674" s="27">
        <v>43665</v>
      </c>
      <c r="B674" s="28">
        <v>0.79166666666666663</v>
      </c>
      <c r="C674" s="32">
        <f t="shared" si="22"/>
        <v>43665.791666666664</v>
      </c>
      <c r="D674" s="38">
        <f t="shared" si="23"/>
        <v>525465</v>
      </c>
      <c r="E674" s="38">
        <f t="shared" si="23"/>
        <v>6300495</v>
      </c>
      <c r="F674" s="38">
        <f t="shared" si="23"/>
        <v>2536</v>
      </c>
      <c r="G674" s="39">
        <v>30.7</v>
      </c>
      <c r="H674" s="39">
        <v>3.7</v>
      </c>
      <c r="I674" s="44">
        <v>0.12052117263843649</v>
      </c>
      <c r="J674" s="39">
        <v>340.3154388611739</v>
      </c>
      <c r="K674" s="39">
        <v>348.2484388611739</v>
      </c>
      <c r="L674" s="39">
        <v>4.9800000000000004</v>
      </c>
      <c r="M674" s="48">
        <v>100</v>
      </c>
      <c r="N674" s="39">
        <v>0.65300000000000002</v>
      </c>
      <c r="O674" s="39">
        <v>747.74199999999996</v>
      </c>
      <c r="P674" s="39">
        <v>0</v>
      </c>
    </row>
    <row r="675" spans="1:16" x14ac:dyDescent="0.3">
      <c r="A675" s="27">
        <v>43665</v>
      </c>
      <c r="B675" s="28">
        <v>0.8125</v>
      </c>
      <c r="C675" s="32">
        <f t="shared" si="22"/>
        <v>43665.8125</v>
      </c>
      <c r="D675" s="38">
        <f t="shared" si="23"/>
        <v>525465</v>
      </c>
      <c r="E675" s="38">
        <f t="shared" si="23"/>
        <v>6300495</v>
      </c>
      <c r="F675" s="38">
        <f t="shared" si="23"/>
        <v>2536</v>
      </c>
      <c r="G675" s="39">
        <v>38.700000000000003</v>
      </c>
      <c r="H675" s="39">
        <v>4.5</v>
      </c>
      <c r="I675" s="44">
        <v>0.11627906976744186</v>
      </c>
      <c r="J675" s="39">
        <v>336.39773745697414</v>
      </c>
      <c r="K675" s="39">
        <v>345.40373745697411</v>
      </c>
      <c r="L675" s="39">
        <v>4.7919999999999998</v>
      </c>
      <c r="M675" s="48">
        <v>100</v>
      </c>
      <c r="N675" s="39">
        <v>1.155</v>
      </c>
      <c r="O675" s="39">
        <v>747.79200000000003</v>
      </c>
      <c r="P675" s="39">
        <v>0</v>
      </c>
    </row>
    <row r="676" spans="1:16" x14ac:dyDescent="0.3">
      <c r="A676" s="27">
        <v>43665</v>
      </c>
      <c r="B676" s="28">
        <v>0.83333333333333337</v>
      </c>
      <c r="C676" s="32">
        <f t="shared" si="22"/>
        <v>43665.833333333336</v>
      </c>
      <c r="D676" s="38">
        <f t="shared" si="23"/>
        <v>525465</v>
      </c>
      <c r="E676" s="38">
        <f t="shared" si="23"/>
        <v>6300495</v>
      </c>
      <c r="F676" s="38">
        <f t="shared" si="23"/>
        <v>2536</v>
      </c>
      <c r="G676" s="39">
        <v>21.5</v>
      </c>
      <c r="H676" s="39">
        <v>3.8</v>
      </c>
      <c r="I676" s="44">
        <v>0.17674418604651163</v>
      </c>
      <c r="J676" s="39">
        <v>333.80069738694374</v>
      </c>
      <c r="K676" s="39">
        <v>343.25769738694373</v>
      </c>
      <c r="L676" s="39">
        <v>4.4770000000000003</v>
      </c>
      <c r="M676" s="48">
        <v>100</v>
      </c>
      <c r="N676" s="39">
        <v>2.4449999999999998</v>
      </c>
      <c r="O676" s="39">
        <v>747.89300000000003</v>
      </c>
      <c r="P676" s="39">
        <v>0</v>
      </c>
    </row>
    <row r="677" spans="1:16" x14ac:dyDescent="0.3">
      <c r="A677" s="27">
        <v>43665</v>
      </c>
      <c r="B677" s="28">
        <v>0.85416666666666663</v>
      </c>
      <c r="C677" s="32">
        <f t="shared" si="22"/>
        <v>43665.854166666664</v>
      </c>
      <c r="D677" s="38">
        <f t="shared" si="23"/>
        <v>525465</v>
      </c>
      <c r="E677" s="38">
        <f t="shared" si="23"/>
        <v>6300495</v>
      </c>
      <c r="F677" s="38">
        <f t="shared" si="23"/>
        <v>2536</v>
      </c>
      <c r="G677" s="39">
        <v>4.5999999999999996</v>
      </c>
      <c r="H677" s="39">
        <v>2.5</v>
      </c>
      <c r="I677" s="44">
        <v>0.5434782608695653</v>
      </c>
      <c r="J677" s="39">
        <v>328.07000045702432</v>
      </c>
      <c r="K677" s="39">
        <v>340.5180004570243</v>
      </c>
      <c r="L677" s="39">
        <v>4.351</v>
      </c>
      <c r="M677" s="48">
        <v>100</v>
      </c>
      <c r="N677" s="39">
        <v>2.7850000000000001</v>
      </c>
      <c r="O677" s="39">
        <v>747.88</v>
      </c>
      <c r="P677" s="39">
        <v>0</v>
      </c>
    </row>
    <row r="678" spans="1:16" x14ac:dyDescent="0.3">
      <c r="A678" s="27">
        <v>43665</v>
      </c>
      <c r="B678" s="28">
        <v>0.875</v>
      </c>
      <c r="C678" s="32">
        <f t="shared" si="22"/>
        <v>43665.875</v>
      </c>
      <c r="D678" s="38">
        <f t="shared" si="23"/>
        <v>525465</v>
      </c>
      <c r="E678" s="38">
        <f t="shared" si="23"/>
        <v>6300495</v>
      </c>
      <c r="F678" s="38">
        <f t="shared" si="23"/>
        <v>2536</v>
      </c>
      <c r="G678" s="39">
        <v>0.1</v>
      </c>
      <c r="H678" s="39">
        <v>1.3</v>
      </c>
      <c r="I678" s="45" t="s">
        <v>19</v>
      </c>
      <c r="J678" s="39">
        <v>330.17406443914621</v>
      </c>
      <c r="K678" s="39">
        <v>338.5230644391462</v>
      </c>
      <c r="L678" s="39">
        <v>4.226</v>
      </c>
      <c r="M678" s="48">
        <v>100</v>
      </c>
      <c r="N678" s="39">
        <v>3.2290000000000001</v>
      </c>
      <c r="O678" s="39">
        <v>748.01499999999999</v>
      </c>
      <c r="P678" s="39">
        <v>0</v>
      </c>
    </row>
    <row r="679" spans="1:16" x14ac:dyDescent="0.3">
      <c r="A679" s="27">
        <v>43665</v>
      </c>
      <c r="B679" s="28">
        <v>0.89583333333333337</v>
      </c>
      <c r="C679" s="32">
        <f t="shared" si="22"/>
        <v>43665.895833333336</v>
      </c>
      <c r="D679" s="38">
        <f t="shared" si="23"/>
        <v>525465</v>
      </c>
      <c r="E679" s="38">
        <f t="shared" si="23"/>
        <v>6300495</v>
      </c>
      <c r="F679" s="38">
        <f t="shared" si="23"/>
        <v>2536</v>
      </c>
      <c r="G679" s="40">
        <v>0</v>
      </c>
      <c r="H679" s="40">
        <v>0</v>
      </c>
      <c r="I679" s="45" t="s">
        <v>19</v>
      </c>
      <c r="J679" s="39">
        <v>319.68063598088452</v>
      </c>
      <c r="K679" s="39">
        <v>336.23463598088455</v>
      </c>
      <c r="L679" s="39">
        <v>3.911</v>
      </c>
      <c r="M679" s="48">
        <v>100</v>
      </c>
      <c r="N679" s="39">
        <v>2.3330000000000002</v>
      </c>
      <c r="O679" s="39">
        <v>747.78800000000001</v>
      </c>
      <c r="P679" s="39">
        <v>0</v>
      </c>
    </row>
    <row r="680" spans="1:16" x14ac:dyDescent="0.3">
      <c r="A680" s="27">
        <v>43665</v>
      </c>
      <c r="B680" s="28">
        <v>0.91666666666666663</v>
      </c>
      <c r="C680" s="32">
        <f t="shared" ref="C680:C743" si="24">A680+B680</f>
        <v>43665.916666666664</v>
      </c>
      <c r="D680" s="38">
        <f t="shared" si="23"/>
        <v>525465</v>
      </c>
      <c r="E680" s="38">
        <f t="shared" si="23"/>
        <v>6300495</v>
      </c>
      <c r="F680" s="38">
        <f t="shared" si="23"/>
        <v>2536</v>
      </c>
      <c r="G680" s="40">
        <v>0</v>
      </c>
      <c r="H680" s="40">
        <v>0</v>
      </c>
      <c r="I680" s="45" t="s">
        <v>19</v>
      </c>
      <c r="J680" s="39">
        <v>327.43532961843619</v>
      </c>
      <c r="K680" s="39">
        <v>335.08632961843614</v>
      </c>
      <c r="L680" s="39">
        <v>3.4079999999999999</v>
      </c>
      <c r="M680" s="48">
        <v>100</v>
      </c>
      <c r="N680" s="39">
        <v>0.91500000000000004</v>
      </c>
      <c r="O680" s="39">
        <v>747.72500000000002</v>
      </c>
      <c r="P680" s="39">
        <v>0</v>
      </c>
    </row>
    <row r="681" spans="1:16" x14ac:dyDescent="0.3">
      <c r="A681" s="27">
        <v>43665</v>
      </c>
      <c r="B681" s="28">
        <v>0.9375</v>
      </c>
      <c r="C681" s="32">
        <f t="shared" si="24"/>
        <v>43665.9375</v>
      </c>
      <c r="D681" s="38">
        <f t="shared" si="23"/>
        <v>525465</v>
      </c>
      <c r="E681" s="38">
        <f t="shared" si="23"/>
        <v>6300495</v>
      </c>
      <c r="F681" s="38">
        <f t="shared" si="23"/>
        <v>2536</v>
      </c>
      <c r="G681" s="40">
        <v>0</v>
      </c>
      <c r="H681" s="40">
        <v>0</v>
      </c>
      <c r="I681" s="45" t="s">
        <v>19</v>
      </c>
      <c r="J681" s="39">
        <v>323.62144961689648</v>
      </c>
      <c r="K681" s="39">
        <v>335.36544961689646</v>
      </c>
      <c r="L681" s="39">
        <v>3.911</v>
      </c>
      <c r="M681" s="48">
        <v>100</v>
      </c>
      <c r="N681" s="39">
        <v>1.04</v>
      </c>
      <c r="O681" s="39">
        <v>747.65800000000002</v>
      </c>
      <c r="P681" s="39">
        <v>0</v>
      </c>
    </row>
    <row r="682" spans="1:16" x14ac:dyDescent="0.3">
      <c r="A682" s="27">
        <v>43665</v>
      </c>
      <c r="B682" s="28">
        <v>0.95833333333333337</v>
      </c>
      <c r="C682" s="32">
        <f t="shared" si="24"/>
        <v>43665.958333333336</v>
      </c>
      <c r="D682" s="38">
        <f t="shared" si="23"/>
        <v>525465</v>
      </c>
      <c r="E682" s="38">
        <f t="shared" si="23"/>
        <v>6300495</v>
      </c>
      <c r="F682" s="38">
        <f t="shared" si="23"/>
        <v>2536</v>
      </c>
      <c r="G682" s="40">
        <v>0</v>
      </c>
      <c r="H682" s="40">
        <v>0</v>
      </c>
      <c r="I682" s="45" t="s">
        <v>19</v>
      </c>
      <c r="J682" s="39">
        <v>330.42542093766696</v>
      </c>
      <c r="K682" s="39">
        <v>335.98442093766693</v>
      </c>
      <c r="L682" s="39">
        <v>4.226</v>
      </c>
      <c r="M682" s="48">
        <v>100</v>
      </c>
      <c r="N682" s="39">
        <v>1.62</v>
      </c>
      <c r="O682" s="39">
        <v>747.51800000000003</v>
      </c>
      <c r="P682" s="39">
        <v>0</v>
      </c>
    </row>
    <row r="683" spans="1:16" x14ac:dyDescent="0.3">
      <c r="A683" s="27">
        <v>43665</v>
      </c>
      <c r="B683" s="28">
        <v>0.97916666666666663</v>
      </c>
      <c r="C683" s="32">
        <f t="shared" si="24"/>
        <v>43665.979166666664</v>
      </c>
      <c r="D683" s="38">
        <f t="shared" si="23"/>
        <v>525465</v>
      </c>
      <c r="E683" s="38">
        <f t="shared" si="23"/>
        <v>6300495</v>
      </c>
      <c r="F683" s="38">
        <f t="shared" si="23"/>
        <v>2536</v>
      </c>
      <c r="G683" s="40">
        <v>0</v>
      </c>
      <c r="H683" s="40">
        <v>0</v>
      </c>
      <c r="I683" s="45" t="s">
        <v>19</v>
      </c>
      <c r="J683" s="39">
        <v>329.71779474592438</v>
      </c>
      <c r="K683" s="39">
        <v>336.16979474592438</v>
      </c>
      <c r="L683" s="39">
        <v>4.1630000000000003</v>
      </c>
      <c r="M683" s="48">
        <v>100</v>
      </c>
      <c r="N683" s="39">
        <v>1.619</v>
      </c>
      <c r="O683" s="39">
        <v>747.68799999999999</v>
      </c>
      <c r="P683" s="39">
        <v>0</v>
      </c>
    </row>
    <row r="684" spans="1:16" x14ac:dyDescent="0.3">
      <c r="A684" s="27">
        <v>43666</v>
      </c>
      <c r="B684" s="28">
        <v>0</v>
      </c>
      <c r="C684" s="32">
        <f t="shared" si="24"/>
        <v>43666</v>
      </c>
      <c r="D684" s="38">
        <f t="shared" si="23"/>
        <v>525465</v>
      </c>
      <c r="E684" s="38">
        <f t="shared" si="23"/>
        <v>6300495</v>
      </c>
      <c r="F684" s="38">
        <f t="shared" si="23"/>
        <v>2536</v>
      </c>
      <c r="G684" s="40">
        <v>0</v>
      </c>
      <c r="H684" s="40">
        <v>0</v>
      </c>
      <c r="I684" s="45" t="s">
        <v>19</v>
      </c>
      <c r="J684" s="39">
        <v>331.3976938909251</v>
      </c>
      <c r="K684" s="39">
        <v>335.69369389092509</v>
      </c>
      <c r="L684" s="39">
        <v>3.9740000000000002</v>
      </c>
      <c r="M684" s="48">
        <v>100</v>
      </c>
      <c r="N684" s="39">
        <v>1.6759999999999999</v>
      </c>
      <c r="O684" s="39">
        <v>747.72</v>
      </c>
      <c r="P684" s="39">
        <v>0</v>
      </c>
    </row>
    <row r="685" spans="1:16" x14ac:dyDescent="0.3">
      <c r="A685" s="27">
        <v>43666</v>
      </c>
      <c r="B685" s="28">
        <v>2.0833333333333332E-2</v>
      </c>
      <c r="C685" s="32">
        <f t="shared" si="24"/>
        <v>43666.020833333336</v>
      </c>
      <c r="D685" s="38">
        <f t="shared" si="23"/>
        <v>525465</v>
      </c>
      <c r="E685" s="38">
        <f t="shared" si="23"/>
        <v>6300495</v>
      </c>
      <c r="F685" s="38">
        <f t="shared" si="23"/>
        <v>2536</v>
      </c>
      <c r="G685" s="40">
        <v>0</v>
      </c>
      <c r="H685" s="40">
        <v>0</v>
      </c>
      <c r="I685" s="45" t="s">
        <v>19</v>
      </c>
      <c r="J685" s="39">
        <v>331.33408886717035</v>
      </c>
      <c r="K685" s="39">
        <v>334.72708886717038</v>
      </c>
      <c r="L685" s="39">
        <v>3.911</v>
      </c>
      <c r="M685" s="48">
        <v>100</v>
      </c>
      <c r="N685" s="39">
        <v>2.0720000000000001</v>
      </c>
      <c r="O685" s="39">
        <v>747.54499999999996</v>
      </c>
      <c r="P685" s="39">
        <v>0</v>
      </c>
    </row>
    <row r="686" spans="1:16" x14ac:dyDescent="0.3">
      <c r="A686" s="27">
        <v>43666</v>
      </c>
      <c r="B686" s="28">
        <v>4.1666666666666664E-2</v>
      </c>
      <c r="C686" s="32">
        <f t="shared" si="24"/>
        <v>43666.041666666664</v>
      </c>
      <c r="D686" s="38">
        <f t="shared" si="23"/>
        <v>525465</v>
      </c>
      <c r="E686" s="38">
        <f t="shared" si="23"/>
        <v>6300495</v>
      </c>
      <c r="F686" s="38">
        <f t="shared" si="23"/>
        <v>2536</v>
      </c>
      <c r="G686" s="40">
        <v>0</v>
      </c>
      <c r="H686" s="40">
        <v>0</v>
      </c>
      <c r="I686" s="45" t="s">
        <v>19</v>
      </c>
      <c r="J686" s="39">
        <v>332.03522120389556</v>
      </c>
      <c r="K686" s="39">
        <v>334.69622120389556</v>
      </c>
      <c r="L686" s="39">
        <v>3.7850000000000001</v>
      </c>
      <c r="M686" s="48">
        <v>100</v>
      </c>
      <c r="N686" s="39">
        <v>2.0859999999999999</v>
      </c>
      <c r="O686" s="39">
        <v>747.39800000000002</v>
      </c>
      <c r="P686" s="39">
        <v>0</v>
      </c>
    </row>
    <row r="687" spans="1:16" x14ac:dyDescent="0.3">
      <c r="A687" s="27">
        <v>43666</v>
      </c>
      <c r="B687" s="28">
        <v>6.25E-2</v>
      </c>
      <c r="C687" s="32">
        <f t="shared" si="24"/>
        <v>43666.0625</v>
      </c>
      <c r="D687" s="38">
        <f t="shared" si="23"/>
        <v>525465</v>
      </c>
      <c r="E687" s="38">
        <f t="shared" si="23"/>
        <v>6300495</v>
      </c>
      <c r="F687" s="38">
        <f t="shared" si="23"/>
        <v>2536</v>
      </c>
      <c r="G687" s="40">
        <v>0</v>
      </c>
      <c r="H687" s="40">
        <v>0</v>
      </c>
      <c r="I687" s="45" t="s">
        <v>19</v>
      </c>
      <c r="J687" s="39">
        <v>332.14797225626643</v>
      </c>
      <c r="K687" s="39">
        <v>334.80697225626642</v>
      </c>
      <c r="L687" s="39">
        <v>3.722</v>
      </c>
      <c r="M687" s="48">
        <v>100</v>
      </c>
      <c r="N687" s="39">
        <v>1.4019999999999999</v>
      </c>
      <c r="O687" s="39">
        <v>747.47299999999996</v>
      </c>
      <c r="P687" s="39">
        <v>0</v>
      </c>
    </row>
    <row r="688" spans="1:16" x14ac:dyDescent="0.3">
      <c r="A688" s="27">
        <v>43666</v>
      </c>
      <c r="B688" s="28">
        <v>8.3333333333333329E-2</v>
      </c>
      <c r="C688" s="32">
        <f t="shared" si="24"/>
        <v>43666.083333333336</v>
      </c>
      <c r="D688" s="38">
        <f t="shared" si="23"/>
        <v>525465</v>
      </c>
      <c r="E688" s="38">
        <f t="shared" si="23"/>
        <v>6300495</v>
      </c>
      <c r="F688" s="38">
        <f t="shared" si="23"/>
        <v>2536</v>
      </c>
      <c r="G688" s="40">
        <v>0</v>
      </c>
      <c r="H688" s="40">
        <v>0</v>
      </c>
      <c r="I688" s="45" t="s">
        <v>19</v>
      </c>
      <c r="J688" s="39">
        <v>331.30122256996805</v>
      </c>
      <c r="K688" s="39">
        <v>333.85322256996807</v>
      </c>
      <c r="L688" s="39">
        <v>3.5329999999999999</v>
      </c>
      <c r="M688" s="48">
        <v>100</v>
      </c>
      <c r="N688" s="39">
        <v>1.52</v>
      </c>
      <c r="O688" s="39">
        <v>747.30700000000002</v>
      </c>
      <c r="P688" s="39">
        <v>0</v>
      </c>
    </row>
    <row r="689" spans="1:16" x14ac:dyDescent="0.3">
      <c r="A689" s="27">
        <v>43666</v>
      </c>
      <c r="B689" s="28">
        <v>0.10416666666666667</v>
      </c>
      <c r="C689" s="32">
        <f t="shared" si="24"/>
        <v>43666.104166666664</v>
      </c>
      <c r="D689" s="38">
        <f t="shared" si="23"/>
        <v>525465</v>
      </c>
      <c r="E689" s="38">
        <f t="shared" si="23"/>
        <v>6300495</v>
      </c>
      <c r="F689" s="38">
        <f t="shared" si="23"/>
        <v>2536</v>
      </c>
      <c r="G689" s="40">
        <v>0</v>
      </c>
      <c r="H689" s="40">
        <v>0</v>
      </c>
      <c r="I689" s="45" t="s">
        <v>19</v>
      </c>
      <c r="J689" s="39">
        <v>331.37994674644796</v>
      </c>
      <c r="K689" s="39">
        <v>333.59794674644792</v>
      </c>
      <c r="L689" s="39">
        <v>3.5329999999999999</v>
      </c>
      <c r="M689" s="48">
        <v>100</v>
      </c>
      <c r="N689" s="39">
        <v>1.2869999999999999</v>
      </c>
      <c r="O689" s="39">
        <v>747.15</v>
      </c>
      <c r="P689" s="39">
        <v>0</v>
      </c>
    </row>
    <row r="690" spans="1:16" x14ac:dyDescent="0.3">
      <c r="A690" s="27">
        <v>43666</v>
      </c>
      <c r="B690" s="28">
        <v>0.125</v>
      </c>
      <c r="C690" s="32">
        <f t="shared" si="24"/>
        <v>43666.125</v>
      </c>
      <c r="D690" s="38">
        <f t="shared" si="23"/>
        <v>525465</v>
      </c>
      <c r="E690" s="38">
        <f t="shared" si="23"/>
        <v>6300495</v>
      </c>
      <c r="F690" s="38">
        <f t="shared" si="23"/>
        <v>2536</v>
      </c>
      <c r="G690" s="40">
        <v>0</v>
      </c>
      <c r="H690" s="40">
        <v>0</v>
      </c>
      <c r="I690" s="45" t="s">
        <v>19</v>
      </c>
      <c r="J690" s="39">
        <v>331.40717289311738</v>
      </c>
      <c r="K690" s="39">
        <v>333.5191728931174</v>
      </c>
      <c r="L690" s="39">
        <v>3.4710000000000001</v>
      </c>
      <c r="M690" s="48">
        <v>100</v>
      </c>
      <c r="N690" s="39">
        <v>0.747</v>
      </c>
      <c r="O690" s="39">
        <v>747.07500000000005</v>
      </c>
      <c r="P690" s="39">
        <v>0</v>
      </c>
    </row>
    <row r="691" spans="1:16" x14ac:dyDescent="0.3">
      <c r="A691" s="27">
        <v>43666</v>
      </c>
      <c r="B691" s="28">
        <v>0.14583333333333334</v>
      </c>
      <c r="C691" s="32">
        <f t="shared" si="24"/>
        <v>43666.145833333336</v>
      </c>
      <c r="D691" s="38">
        <f t="shared" si="23"/>
        <v>525465</v>
      </c>
      <c r="E691" s="38">
        <f t="shared" si="23"/>
        <v>6300495</v>
      </c>
      <c r="F691" s="38">
        <f t="shared" si="23"/>
        <v>2536</v>
      </c>
      <c r="G691" s="39">
        <v>0.3</v>
      </c>
      <c r="H691" s="39">
        <v>0.2</v>
      </c>
      <c r="I691" s="44">
        <v>0.66666666666666674</v>
      </c>
      <c r="J691" s="39">
        <v>330.97498971032684</v>
      </c>
      <c r="K691" s="39">
        <v>332.81698971032682</v>
      </c>
      <c r="L691" s="39">
        <v>3.4079999999999999</v>
      </c>
      <c r="M691" s="48">
        <v>100</v>
      </c>
      <c r="N691" s="39">
        <v>1.3620000000000001</v>
      </c>
      <c r="O691" s="39">
        <v>747.04</v>
      </c>
      <c r="P691" s="39">
        <v>0</v>
      </c>
    </row>
    <row r="692" spans="1:16" x14ac:dyDescent="0.3">
      <c r="A692" s="27">
        <v>43666</v>
      </c>
      <c r="B692" s="28">
        <v>0.16666666666666666</v>
      </c>
      <c r="C692" s="32">
        <f t="shared" si="24"/>
        <v>43666.166666666664</v>
      </c>
      <c r="D692" s="38">
        <f t="shared" si="23"/>
        <v>525465</v>
      </c>
      <c r="E692" s="38">
        <f t="shared" si="23"/>
        <v>6300495</v>
      </c>
      <c r="F692" s="38">
        <f t="shared" si="23"/>
        <v>2536</v>
      </c>
      <c r="G692" s="39">
        <v>1.7</v>
      </c>
      <c r="H692" s="39">
        <v>0.3</v>
      </c>
      <c r="I692" s="44">
        <v>0.17647058823529413</v>
      </c>
      <c r="J692" s="39">
        <v>331.51442826984101</v>
      </c>
      <c r="K692" s="39">
        <v>333.156428269841</v>
      </c>
      <c r="L692" s="39">
        <v>3.5329999999999999</v>
      </c>
      <c r="M692" s="48">
        <v>100</v>
      </c>
      <c r="N692" s="39">
        <v>0.86399999999999999</v>
      </c>
      <c r="O692" s="39">
        <v>747.02</v>
      </c>
      <c r="P692" s="39">
        <v>0</v>
      </c>
    </row>
    <row r="693" spans="1:16" x14ac:dyDescent="0.3">
      <c r="A693" s="27">
        <v>43666</v>
      </c>
      <c r="B693" s="28">
        <v>0.1875</v>
      </c>
      <c r="C693" s="32">
        <f t="shared" si="24"/>
        <v>43666.1875</v>
      </c>
      <c r="D693" s="38">
        <f t="shared" si="23"/>
        <v>525465</v>
      </c>
      <c r="E693" s="38">
        <f t="shared" si="23"/>
        <v>6300495</v>
      </c>
      <c r="F693" s="38">
        <f t="shared" si="23"/>
        <v>2536</v>
      </c>
      <c r="G693" s="39">
        <v>3.8</v>
      </c>
      <c r="H693" s="39">
        <v>0.5</v>
      </c>
      <c r="I693" s="44">
        <v>0.13157894736842105</v>
      </c>
      <c r="J693" s="39">
        <v>331.38720446434729</v>
      </c>
      <c r="K693" s="39">
        <v>333.1922044643473</v>
      </c>
      <c r="L693" s="39">
        <v>3.5329999999999999</v>
      </c>
      <c r="M693" s="48">
        <v>100</v>
      </c>
      <c r="N693" s="39">
        <v>0.434</v>
      </c>
      <c r="O693" s="39">
        <v>747.01</v>
      </c>
      <c r="P693" s="39">
        <v>0</v>
      </c>
    </row>
    <row r="694" spans="1:16" x14ac:dyDescent="0.3">
      <c r="A694" s="27">
        <v>43666</v>
      </c>
      <c r="B694" s="28">
        <v>0.20833333333333334</v>
      </c>
      <c r="C694" s="32">
        <f t="shared" si="24"/>
        <v>43666.208333333336</v>
      </c>
      <c r="D694" s="38">
        <f t="shared" si="23"/>
        <v>525465</v>
      </c>
      <c r="E694" s="38">
        <f t="shared" si="23"/>
        <v>6300495</v>
      </c>
      <c r="F694" s="38">
        <f t="shared" si="23"/>
        <v>2536</v>
      </c>
      <c r="G694" s="39">
        <v>5.3</v>
      </c>
      <c r="H694" s="39">
        <v>0.5</v>
      </c>
      <c r="I694" s="44">
        <v>9.4339622641509441E-2</v>
      </c>
      <c r="J694" s="39">
        <v>331.62452019797331</v>
      </c>
      <c r="K694" s="39">
        <v>333.37052019797335</v>
      </c>
      <c r="L694" s="39">
        <v>3.5329999999999999</v>
      </c>
      <c r="M694" s="48">
        <v>100</v>
      </c>
      <c r="N694" s="39">
        <v>0.51100000000000001</v>
      </c>
      <c r="O694" s="39">
        <v>747.08799999999997</v>
      </c>
      <c r="P694" s="39">
        <v>0</v>
      </c>
    </row>
    <row r="695" spans="1:16" x14ac:dyDescent="0.3">
      <c r="A695" s="27">
        <v>43666</v>
      </c>
      <c r="B695" s="28">
        <v>0.22916666666666666</v>
      </c>
      <c r="C695" s="32">
        <f t="shared" si="24"/>
        <v>43666.229166666664</v>
      </c>
      <c r="D695" s="38">
        <f t="shared" si="23"/>
        <v>525465</v>
      </c>
      <c r="E695" s="38">
        <f t="shared" si="23"/>
        <v>6300495</v>
      </c>
      <c r="F695" s="38">
        <f t="shared" si="23"/>
        <v>2536</v>
      </c>
      <c r="G695" s="39">
        <v>10</v>
      </c>
      <c r="H695" s="39">
        <v>0.9</v>
      </c>
      <c r="I695" s="44">
        <v>0.09</v>
      </c>
      <c r="J695" s="39">
        <v>331.80626201550081</v>
      </c>
      <c r="K695" s="39">
        <v>333.71126201550084</v>
      </c>
      <c r="L695" s="39">
        <v>3.6589999999999998</v>
      </c>
      <c r="M695" s="48">
        <v>100</v>
      </c>
      <c r="N695" s="39">
        <v>1.04</v>
      </c>
      <c r="O695" s="39">
        <v>747.15499999999997</v>
      </c>
      <c r="P695" s="39">
        <v>0</v>
      </c>
    </row>
    <row r="696" spans="1:16" x14ac:dyDescent="0.3">
      <c r="A696" s="27">
        <v>43666</v>
      </c>
      <c r="B696" s="28">
        <v>0.25</v>
      </c>
      <c r="C696" s="32">
        <f t="shared" si="24"/>
        <v>43666.25</v>
      </c>
      <c r="D696" s="38">
        <f t="shared" si="23"/>
        <v>525465</v>
      </c>
      <c r="E696" s="38">
        <f t="shared" si="23"/>
        <v>6300495</v>
      </c>
      <c r="F696" s="38">
        <f t="shared" si="23"/>
        <v>2536</v>
      </c>
      <c r="G696" s="39">
        <v>12.6</v>
      </c>
      <c r="H696" s="39">
        <v>0.8</v>
      </c>
      <c r="I696" s="44">
        <v>6.3492063492063502E-2</v>
      </c>
      <c r="J696" s="39">
        <v>329.85236450065003</v>
      </c>
      <c r="K696" s="39">
        <v>332.36036450065006</v>
      </c>
      <c r="L696" s="39">
        <v>3.093</v>
      </c>
      <c r="M696" s="48">
        <v>100</v>
      </c>
      <c r="N696" s="39">
        <v>1.7629999999999999</v>
      </c>
      <c r="O696" s="39">
        <v>747.28499999999997</v>
      </c>
      <c r="P696" s="39">
        <v>0</v>
      </c>
    </row>
    <row r="697" spans="1:16" x14ac:dyDescent="0.3">
      <c r="A697" s="27">
        <v>43666</v>
      </c>
      <c r="B697" s="28">
        <v>0.27083333333333331</v>
      </c>
      <c r="C697" s="32">
        <f t="shared" si="24"/>
        <v>43666.270833333336</v>
      </c>
      <c r="D697" s="38">
        <f t="shared" si="23"/>
        <v>525465</v>
      </c>
      <c r="E697" s="38">
        <f t="shared" si="23"/>
        <v>6300495</v>
      </c>
      <c r="F697" s="38">
        <f t="shared" si="23"/>
        <v>2536</v>
      </c>
      <c r="G697" s="39">
        <v>18.8</v>
      </c>
      <c r="H697" s="39">
        <v>1.7</v>
      </c>
      <c r="I697" s="44">
        <v>9.0425531914893609E-2</v>
      </c>
      <c r="J697" s="39">
        <v>330.62275336532161</v>
      </c>
      <c r="K697" s="39">
        <v>333.06475336532162</v>
      </c>
      <c r="L697" s="39">
        <v>3.093</v>
      </c>
      <c r="M697" s="48">
        <v>100</v>
      </c>
      <c r="N697" s="39">
        <v>1.847</v>
      </c>
      <c r="O697" s="39">
        <v>747.255</v>
      </c>
      <c r="P697" s="39">
        <v>0</v>
      </c>
    </row>
    <row r="698" spans="1:16" x14ac:dyDescent="0.3">
      <c r="A698" s="27">
        <v>43666</v>
      </c>
      <c r="B698" s="28">
        <v>0.29166666666666669</v>
      </c>
      <c r="C698" s="32">
        <f t="shared" si="24"/>
        <v>43666.291666666664</v>
      </c>
      <c r="D698" s="38">
        <f t="shared" si="23"/>
        <v>525465</v>
      </c>
      <c r="E698" s="38">
        <f t="shared" si="23"/>
        <v>6300495</v>
      </c>
      <c r="F698" s="38">
        <f t="shared" si="23"/>
        <v>2536</v>
      </c>
      <c r="G698" s="39">
        <v>40.5</v>
      </c>
      <c r="H698" s="39">
        <v>2.4</v>
      </c>
      <c r="I698" s="44">
        <v>5.9259259259259255E-2</v>
      </c>
      <c r="J698" s="39">
        <v>330.55713998677675</v>
      </c>
      <c r="K698" s="39">
        <v>333.25213998677674</v>
      </c>
      <c r="L698" s="39">
        <v>3.5329999999999999</v>
      </c>
      <c r="M698" s="48">
        <v>100</v>
      </c>
      <c r="N698" s="39">
        <v>1.651</v>
      </c>
      <c r="O698" s="39">
        <v>746.83</v>
      </c>
      <c r="P698" s="39">
        <v>0</v>
      </c>
    </row>
    <row r="699" spans="1:16" x14ac:dyDescent="0.3">
      <c r="A699" s="27">
        <v>43666</v>
      </c>
      <c r="B699" s="28">
        <v>0.3125</v>
      </c>
      <c r="C699" s="32">
        <f t="shared" si="24"/>
        <v>43666.3125</v>
      </c>
      <c r="D699" s="38">
        <f t="shared" si="23"/>
        <v>525465</v>
      </c>
      <c r="E699" s="38">
        <f t="shared" si="23"/>
        <v>6300495</v>
      </c>
      <c r="F699" s="38">
        <f t="shared" si="23"/>
        <v>2536</v>
      </c>
      <c r="G699" s="39">
        <v>68.8</v>
      </c>
      <c r="H699" s="39">
        <v>4.9000000000000004</v>
      </c>
      <c r="I699" s="44">
        <v>7.1220930232558141E-2</v>
      </c>
      <c r="J699" s="39">
        <v>332.27076353064319</v>
      </c>
      <c r="K699" s="39">
        <v>335.3857635306432</v>
      </c>
      <c r="L699" s="39">
        <v>3.4710000000000001</v>
      </c>
      <c r="M699" s="48">
        <v>100</v>
      </c>
      <c r="N699" s="39">
        <v>1.9810000000000001</v>
      </c>
      <c r="O699" s="39">
        <v>746.78200000000004</v>
      </c>
      <c r="P699" s="39">
        <v>0.2</v>
      </c>
    </row>
    <row r="700" spans="1:16" x14ac:dyDescent="0.3">
      <c r="A700" s="27">
        <v>43666</v>
      </c>
      <c r="B700" s="28">
        <v>0.33333333333333331</v>
      </c>
      <c r="C700" s="32">
        <f t="shared" si="24"/>
        <v>43666.333333333336</v>
      </c>
      <c r="D700" s="38">
        <f t="shared" si="23"/>
        <v>525465</v>
      </c>
      <c r="E700" s="38">
        <f t="shared" si="23"/>
        <v>6300495</v>
      </c>
      <c r="F700" s="38">
        <f t="shared" si="23"/>
        <v>2536</v>
      </c>
      <c r="G700" s="39">
        <v>59.6</v>
      </c>
      <c r="H700" s="39">
        <v>4.5999999999999996</v>
      </c>
      <c r="I700" s="44">
        <v>7.7181208053691261E-2</v>
      </c>
      <c r="J700" s="39">
        <v>331.46228565061563</v>
      </c>
      <c r="K700" s="39">
        <v>335.49128565061562</v>
      </c>
      <c r="L700" s="39">
        <v>3.4079999999999999</v>
      </c>
      <c r="M700" s="48">
        <v>100</v>
      </c>
      <c r="N700" s="39">
        <v>2.0219999999999998</v>
      </c>
      <c r="O700" s="39">
        <v>747.05200000000002</v>
      </c>
      <c r="P700" s="39">
        <v>0</v>
      </c>
    </row>
    <row r="701" spans="1:16" x14ac:dyDescent="0.3">
      <c r="A701" s="27">
        <v>43666</v>
      </c>
      <c r="B701" s="28">
        <v>0.35416666666666669</v>
      </c>
      <c r="C701" s="32">
        <f t="shared" si="24"/>
        <v>43666.354166666664</v>
      </c>
      <c r="D701" s="38">
        <f t="shared" si="23"/>
        <v>525465</v>
      </c>
      <c r="E701" s="38">
        <f t="shared" si="23"/>
        <v>6300495</v>
      </c>
      <c r="F701" s="38">
        <f t="shared" si="23"/>
        <v>2536</v>
      </c>
      <c r="G701" s="39">
        <v>59.8</v>
      </c>
      <c r="H701" s="39">
        <v>4.9000000000000004</v>
      </c>
      <c r="I701" s="44">
        <v>8.1939799331103694E-2</v>
      </c>
      <c r="J701" s="39">
        <v>332.02305405780004</v>
      </c>
      <c r="K701" s="39">
        <v>336.16105405780002</v>
      </c>
      <c r="L701" s="39">
        <v>3.7850000000000001</v>
      </c>
      <c r="M701" s="48">
        <v>100</v>
      </c>
      <c r="N701" s="39">
        <v>2.6920000000000002</v>
      </c>
      <c r="O701" s="39">
        <v>746.96199999999999</v>
      </c>
      <c r="P701" s="39">
        <v>0</v>
      </c>
    </row>
    <row r="702" spans="1:16" x14ac:dyDescent="0.3">
      <c r="A702" s="27">
        <v>43666</v>
      </c>
      <c r="B702" s="28">
        <v>0.375</v>
      </c>
      <c r="C702" s="32">
        <f t="shared" si="24"/>
        <v>43666.375</v>
      </c>
      <c r="D702" s="38">
        <f t="shared" si="23"/>
        <v>525465</v>
      </c>
      <c r="E702" s="38">
        <f t="shared" si="23"/>
        <v>6300495</v>
      </c>
      <c r="F702" s="38">
        <f t="shared" si="23"/>
        <v>2536</v>
      </c>
      <c r="G702" s="39">
        <v>156.5</v>
      </c>
      <c r="H702" s="39">
        <v>13.9</v>
      </c>
      <c r="I702" s="44">
        <v>8.8817891373801916E-2</v>
      </c>
      <c r="J702" s="39">
        <v>334.6197559894278</v>
      </c>
      <c r="K702" s="39">
        <v>339.20575598942776</v>
      </c>
      <c r="L702" s="39">
        <v>4.226</v>
      </c>
      <c r="M702" s="48">
        <v>100</v>
      </c>
      <c r="N702" s="39">
        <v>2.2040000000000002</v>
      </c>
      <c r="O702" s="39">
        <v>747.01700000000005</v>
      </c>
      <c r="P702" s="39">
        <v>0</v>
      </c>
    </row>
    <row r="703" spans="1:16" x14ac:dyDescent="0.3">
      <c r="A703" s="27">
        <v>43666</v>
      </c>
      <c r="B703" s="28">
        <v>0.39583333333333331</v>
      </c>
      <c r="C703" s="32">
        <f t="shared" si="24"/>
        <v>43666.395833333336</v>
      </c>
      <c r="D703" s="38">
        <f t="shared" si="23"/>
        <v>525465</v>
      </c>
      <c r="E703" s="38">
        <f t="shared" si="23"/>
        <v>6300495</v>
      </c>
      <c r="F703" s="38">
        <f t="shared" si="23"/>
        <v>2536</v>
      </c>
      <c r="G703" s="39">
        <v>154.69999999999999</v>
      </c>
      <c r="H703" s="39">
        <v>14.6</v>
      </c>
      <c r="I703" s="44">
        <v>9.4376212023270845E-2</v>
      </c>
      <c r="J703" s="39">
        <v>334.13699121414368</v>
      </c>
      <c r="K703" s="39">
        <v>341.6239912141437</v>
      </c>
      <c r="L703" s="39">
        <v>4.351</v>
      </c>
      <c r="M703" s="48">
        <v>100</v>
      </c>
      <c r="N703" s="39">
        <v>3.2189999999999999</v>
      </c>
      <c r="O703" s="39">
        <v>747.08</v>
      </c>
      <c r="P703" s="39">
        <v>0</v>
      </c>
    </row>
    <row r="704" spans="1:16" x14ac:dyDescent="0.3">
      <c r="A704" s="27">
        <v>43666</v>
      </c>
      <c r="B704" s="28">
        <v>0.41666666666666669</v>
      </c>
      <c r="C704" s="32">
        <f t="shared" si="24"/>
        <v>43666.416666666664</v>
      </c>
      <c r="D704" s="38">
        <f t="shared" si="23"/>
        <v>525465</v>
      </c>
      <c r="E704" s="38">
        <f t="shared" si="23"/>
        <v>6300495</v>
      </c>
      <c r="F704" s="38">
        <f t="shared" si="23"/>
        <v>2536</v>
      </c>
      <c r="G704" s="39">
        <v>131.1</v>
      </c>
      <c r="H704" s="39">
        <v>12.9</v>
      </c>
      <c r="I704" s="44">
        <v>9.8398169336384442E-2</v>
      </c>
      <c r="J704" s="39">
        <v>333.37551100453732</v>
      </c>
      <c r="K704" s="39">
        <v>342.68851100453736</v>
      </c>
      <c r="L704" s="39">
        <v>4.1630000000000003</v>
      </c>
      <c r="M704" s="48">
        <v>100</v>
      </c>
      <c r="N704" s="39">
        <v>2.2909999999999999</v>
      </c>
      <c r="O704" s="39">
        <v>747.11</v>
      </c>
      <c r="P704" s="39">
        <v>0</v>
      </c>
    </row>
    <row r="705" spans="1:16" x14ac:dyDescent="0.3">
      <c r="A705" s="27">
        <v>43666</v>
      </c>
      <c r="B705" s="28">
        <v>0.4375</v>
      </c>
      <c r="C705" s="32">
        <f t="shared" si="24"/>
        <v>43666.4375</v>
      </c>
      <c r="D705" s="38">
        <f t="shared" si="23"/>
        <v>525465</v>
      </c>
      <c r="E705" s="38">
        <f t="shared" si="23"/>
        <v>6300495</v>
      </c>
      <c r="F705" s="38">
        <f t="shared" si="23"/>
        <v>2536</v>
      </c>
      <c r="G705" s="39">
        <v>191.5</v>
      </c>
      <c r="H705" s="39">
        <v>19.5</v>
      </c>
      <c r="I705" s="44">
        <v>0.10182767624020887</v>
      </c>
      <c r="J705" s="39">
        <v>334.48597367582818</v>
      </c>
      <c r="K705" s="39">
        <v>346.9199736758282</v>
      </c>
      <c r="L705" s="39">
        <v>4.4139999999999997</v>
      </c>
      <c r="M705" s="48">
        <v>100</v>
      </c>
      <c r="N705" s="39">
        <v>2.101</v>
      </c>
      <c r="O705" s="39">
        <v>747.27499999999998</v>
      </c>
      <c r="P705" s="39">
        <v>0</v>
      </c>
    </row>
    <row r="706" spans="1:16" x14ac:dyDescent="0.3">
      <c r="A706" s="27">
        <v>43666</v>
      </c>
      <c r="B706" s="28">
        <v>0.45833333333333331</v>
      </c>
      <c r="C706" s="32">
        <f t="shared" si="24"/>
        <v>43666.458333333336</v>
      </c>
      <c r="D706" s="38">
        <f t="shared" si="23"/>
        <v>525465</v>
      </c>
      <c r="E706" s="38">
        <f t="shared" si="23"/>
        <v>6300495</v>
      </c>
      <c r="F706" s="38">
        <f t="shared" si="23"/>
        <v>2536</v>
      </c>
      <c r="G706" s="39">
        <v>194.3</v>
      </c>
      <c r="H706" s="39">
        <v>21.1</v>
      </c>
      <c r="I706" s="44">
        <v>0.10859495625321668</v>
      </c>
      <c r="J706" s="39">
        <v>334.01951051293821</v>
      </c>
      <c r="K706" s="39">
        <v>348.29251051293818</v>
      </c>
      <c r="L706" s="39">
        <v>4.7919999999999998</v>
      </c>
      <c r="M706" s="48">
        <v>100</v>
      </c>
      <c r="N706" s="39">
        <v>2.6080000000000001</v>
      </c>
      <c r="O706" s="39">
        <v>747.34500000000003</v>
      </c>
      <c r="P706" s="39">
        <v>0</v>
      </c>
    </row>
    <row r="707" spans="1:16" x14ac:dyDescent="0.3">
      <c r="A707" s="27">
        <v>43666</v>
      </c>
      <c r="B707" s="28">
        <v>0.47916666666666669</v>
      </c>
      <c r="C707" s="32">
        <f t="shared" si="24"/>
        <v>43666.479166666664</v>
      </c>
      <c r="D707" s="38">
        <f t="shared" si="23"/>
        <v>525465</v>
      </c>
      <c r="E707" s="38">
        <f t="shared" si="23"/>
        <v>6300495</v>
      </c>
      <c r="F707" s="38">
        <f t="shared" si="23"/>
        <v>2536</v>
      </c>
      <c r="G707" s="39">
        <v>353.8</v>
      </c>
      <c r="H707" s="39">
        <v>37.1</v>
      </c>
      <c r="I707" s="44">
        <v>0.10486150367439231</v>
      </c>
      <c r="J707" s="39">
        <v>331.82994137276091</v>
      </c>
      <c r="K707" s="39">
        <v>352.97894137276091</v>
      </c>
      <c r="L707" s="39">
        <v>5.6719999999999997</v>
      </c>
      <c r="M707" s="48">
        <v>95.53</v>
      </c>
      <c r="N707" s="39">
        <v>4.4210000000000003</v>
      </c>
      <c r="O707" s="39">
        <v>747.40200000000004</v>
      </c>
      <c r="P707" s="39">
        <v>0</v>
      </c>
    </row>
    <row r="708" spans="1:16" x14ac:dyDescent="0.3">
      <c r="A708" s="27">
        <v>43666</v>
      </c>
      <c r="B708" s="28">
        <v>0.5</v>
      </c>
      <c r="C708" s="32">
        <f t="shared" si="24"/>
        <v>43666.5</v>
      </c>
      <c r="D708" s="38">
        <f t="shared" si="23"/>
        <v>525465</v>
      </c>
      <c r="E708" s="38">
        <f t="shared" si="23"/>
        <v>6300495</v>
      </c>
      <c r="F708" s="38">
        <f t="shared" si="23"/>
        <v>2536</v>
      </c>
      <c r="G708" s="39">
        <v>588.5</v>
      </c>
      <c r="H708" s="39">
        <v>62.1</v>
      </c>
      <c r="I708" s="44">
        <v>0.10552251486830927</v>
      </c>
      <c r="J708" s="39">
        <v>317.69190577597914</v>
      </c>
      <c r="K708" s="39">
        <v>371.69590577597916</v>
      </c>
      <c r="L708" s="39">
        <v>6.3010000000000002</v>
      </c>
      <c r="M708" s="48">
        <v>89.010999999999996</v>
      </c>
      <c r="N708" s="39">
        <v>3.6989999999999998</v>
      </c>
      <c r="O708" s="39">
        <v>747.14</v>
      </c>
      <c r="P708" s="39">
        <v>0</v>
      </c>
    </row>
    <row r="709" spans="1:16" x14ac:dyDescent="0.3">
      <c r="A709" s="27">
        <v>43666</v>
      </c>
      <c r="B709" s="28">
        <v>0.52083333333333337</v>
      </c>
      <c r="C709" s="32">
        <f t="shared" si="24"/>
        <v>43666.520833333336</v>
      </c>
      <c r="D709" s="38">
        <f t="shared" si="23"/>
        <v>525465</v>
      </c>
      <c r="E709" s="38">
        <f t="shared" si="23"/>
        <v>6300495</v>
      </c>
      <c r="F709" s="38">
        <f t="shared" si="23"/>
        <v>2536</v>
      </c>
      <c r="G709" s="39">
        <v>526.20000000000005</v>
      </c>
      <c r="H709" s="39">
        <v>57.8</v>
      </c>
      <c r="I709" s="44">
        <v>0.10984416571645761</v>
      </c>
      <c r="J709" s="39">
        <v>319.72928785435937</v>
      </c>
      <c r="K709" s="39">
        <v>365.54628785435932</v>
      </c>
      <c r="L709" s="39">
        <v>6.3010000000000002</v>
      </c>
      <c r="M709" s="48">
        <v>88.238</v>
      </c>
      <c r="N709" s="39">
        <v>3.875</v>
      </c>
      <c r="O709" s="39">
        <v>747.495</v>
      </c>
      <c r="P709" s="39">
        <v>0</v>
      </c>
    </row>
    <row r="710" spans="1:16" x14ac:dyDescent="0.3">
      <c r="A710" s="27">
        <v>43666</v>
      </c>
      <c r="B710" s="28">
        <v>0.54166666666666663</v>
      </c>
      <c r="C710" s="32">
        <f t="shared" si="24"/>
        <v>43666.541666666664</v>
      </c>
      <c r="D710" s="38">
        <f t="shared" ref="D710:F773" si="25">D709</f>
        <v>525465</v>
      </c>
      <c r="E710" s="38">
        <f t="shared" si="25"/>
        <v>6300495</v>
      </c>
      <c r="F710" s="38">
        <f t="shared" si="25"/>
        <v>2536</v>
      </c>
      <c r="G710" s="39">
        <v>1003.5</v>
      </c>
      <c r="H710" s="39">
        <v>108.7</v>
      </c>
      <c r="I710" s="44">
        <v>0.10832087693074241</v>
      </c>
      <c r="J710" s="39">
        <v>323.02412524839298</v>
      </c>
      <c r="K710" s="39">
        <v>384.141125248393</v>
      </c>
      <c r="L710" s="39">
        <v>6.5529999999999999</v>
      </c>
      <c r="M710" s="48">
        <v>86.429000000000002</v>
      </c>
      <c r="N710" s="39">
        <v>1.3109999999999999</v>
      </c>
      <c r="O710" s="39">
        <v>747.40700000000004</v>
      </c>
      <c r="P710" s="39">
        <v>0</v>
      </c>
    </row>
    <row r="711" spans="1:16" x14ac:dyDescent="0.3">
      <c r="A711" s="27">
        <v>43666</v>
      </c>
      <c r="B711" s="28">
        <v>0.5625</v>
      </c>
      <c r="C711" s="32">
        <f t="shared" si="24"/>
        <v>43666.5625</v>
      </c>
      <c r="D711" s="38">
        <f t="shared" si="25"/>
        <v>525465</v>
      </c>
      <c r="E711" s="38">
        <f t="shared" si="25"/>
        <v>6300495</v>
      </c>
      <c r="F711" s="38">
        <f t="shared" si="25"/>
        <v>2536</v>
      </c>
      <c r="G711" s="39">
        <v>1073.3</v>
      </c>
      <c r="H711" s="39">
        <v>118.5</v>
      </c>
      <c r="I711" s="44">
        <v>0.11040715550172366</v>
      </c>
      <c r="J711" s="39">
        <v>318.57838258036395</v>
      </c>
      <c r="K711" s="39">
        <v>410.29838258036392</v>
      </c>
      <c r="L711" s="39">
        <v>7.37</v>
      </c>
      <c r="M711" s="48">
        <v>82.051000000000002</v>
      </c>
      <c r="N711" s="39">
        <v>2.2330000000000001</v>
      </c>
      <c r="O711" s="39">
        <v>747.56</v>
      </c>
      <c r="P711" s="39">
        <v>0</v>
      </c>
    </row>
    <row r="712" spans="1:16" x14ac:dyDescent="0.3">
      <c r="A712" s="27">
        <v>43666</v>
      </c>
      <c r="B712" s="28">
        <v>0.58333333333333337</v>
      </c>
      <c r="C712" s="32">
        <f t="shared" si="24"/>
        <v>43666.583333333336</v>
      </c>
      <c r="D712" s="38">
        <f t="shared" si="25"/>
        <v>525465</v>
      </c>
      <c r="E712" s="38">
        <f t="shared" si="25"/>
        <v>6300495</v>
      </c>
      <c r="F712" s="38">
        <f t="shared" si="25"/>
        <v>2536</v>
      </c>
      <c r="G712" s="39">
        <v>977.6</v>
      </c>
      <c r="H712" s="39">
        <v>108.3</v>
      </c>
      <c r="I712" s="44">
        <v>0.11078150572831423</v>
      </c>
      <c r="J712" s="39">
        <v>318.3787292542271</v>
      </c>
      <c r="K712" s="39">
        <v>406.9027292542271</v>
      </c>
      <c r="L712" s="39">
        <v>6.93</v>
      </c>
      <c r="M712" s="48">
        <v>86.650999999999996</v>
      </c>
      <c r="N712" s="39">
        <v>1.573</v>
      </c>
      <c r="O712" s="39">
        <v>747.58</v>
      </c>
      <c r="P712" s="39">
        <v>0</v>
      </c>
    </row>
    <row r="713" spans="1:16" x14ac:dyDescent="0.3">
      <c r="A713" s="27">
        <v>43666</v>
      </c>
      <c r="B713" s="28">
        <v>0.60416666666666663</v>
      </c>
      <c r="C713" s="32">
        <f t="shared" si="24"/>
        <v>43666.604166666664</v>
      </c>
      <c r="D713" s="38">
        <f t="shared" si="25"/>
        <v>525465</v>
      </c>
      <c r="E713" s="38">
        <f t="shared" si="25"/>
        <v>6300495</v>
      </c>
      <c r="F713" s="38">
        <f t="shared" si="25"/>
        <v>2536</v>
      </c>
      <c r="G713" s="39">
        <v>229.9</v>
      </c>
      <c r="H713" s="39">
        <v>26</v>
      </c>
      <c r="I713" s="44">
        <v>0.11309264897781644</v>
      </c>
      <c r="J713" s="39">
        <v>338.16442256165459</v>
      </c>
      <c r="K713" s="39">
        <v>394.70442256165461</v>
      </c>
      <c r="L713" s="39">
        <v>5.8609999999999998</v>
      </c>
      <c r="M713" s="48">
        <v>92.942999999999998</v>
      </c>
      <c r="N713" s="39">
        <v>1.57</v>
      </c>
      <c r="O713" s="39">
        <v>747.66499999999996</v>
      </c>
      <c r="P713" s="39">
        <v>0</v>
      </c>
    </row>
    <row r="714" spans="1:16" x14ac:dyDescent="0.3">
      <c r="A714" s="27">
        <v>43666</v>
      </c>
      <c r="B714" s="28">
        <v>0.625</v>
      </c>
      <c r="C714" s="32">
        <f t="shared" si="24"/>
        <v>43666.625</v>
      </c>
      <c r="D714" s="38">
        <f t="shared" si="25"/>
        <v>525465</v>
      </c>
      <c r="E714" s="38">
        <f t="shared" si="25"/>
        <v>6300495</v>
      </c>
      <c r="F714" s="38">
        <f t="shared" si="25"/>
        <v>2536</v>
      </c>
      <c r="G714" s="39">
        <v>198.1</v>
      </c>
      <c r="H714" s="39">
        <v>21.9</v>
      </c>
      <c r="I714" s="44">
        <v>0.110550227158001</v>
      </c>
      <c r="J714" s="39">
        <v>333.99662799028539</v>
      </c>
      <c r="K714" s="39">
        <v>382.3926279902854</v>
      </c>
      <c r="L714" s="39">
        <v>5.3579999999999997</v>
      </c>
      <c r="M714" s="48">
        <v>95.930999999999997</v>
      </c>
      <c r="N714" s="39">
        <v>1.5880000000000001</v>
      </c>
      <c r="O714" s="39">
        <v>747.83799999999997</v>
      </c>
      <c r="P714" s="39">
        <v>0</v>
      </c>
    </row>
    <row r="715" spans="1:16" x14ac:dyDescent="0.3">
      <c r="A715" s="27">
        <v>43666</v>
      </c>
      <c r="B715" s="28">
        <v>0.64583333333333337</v>
      </c>
      <c r="C715" s="32">
        <f t="shared" si="24"/>
        <v>43666.645833333336</v>
      </c>
      <c r="D715" s="38">
        <f t="shared" si="25"/>
        <v>525465</v>
      </c>
      <c r="E715" s="38">
        <f t="shared" si="25"/>
        <v>6300495</v>
      </c>
      <c r="F715" s="38">
        <f t="shared" si="25"/>
        <v>2536</v>
      </c>
      <c r="G715" s="39">
        <v>723.1</v>
      </c>
      <c r="H715" s="39">
        <v>84.8</v>
      </c>
      <c r="I715" s="44">
        <v>0.11727285299405338</v>
      </c>
      <c r="J715" s="39">
        <v>328.72743876158023</v>
      </c>
      <c r="K715" s="39">
        <v>379.24443876158023</v>
      </c>
      <c r="L715" s="39">
        <v>5.1689999999999996</v>
      </c>
      <c r="M715" s="48">
        <v>95.893000000000001</v>
      </c>
      <c r="N715" s="39">
        <v>1.278</v>
      </c>
      <c r="O715" s="39">
        <v>747.68499999999995</v>
      </c>
      <c r="P715" s="39">
        <v>0</v>
      </c>
    </row>
    <row r="716" spans="1:16" x14ac:dyDescent="0.3">
      <c r="A716" s="27">
        <v>43666</v>
      </c>
      <c r="B716" s="28">
        <v>0.66666666666666663</v>
      </c>
      <c r="C716" s="32">
        <f t="shared" si="24"/>
        <v>43666.666666666664</v>
      </c>
      <c r="D716" s="38">
        <f t="shared" si="25"/>
        <v>525465</v>
      </c>
      <c r="E716" s="38">
        <f t="shared" si="25"/>
        <v>6300495</v>
      </c>
      <c r="F716" s="38">
        <f t="shared" si="25"/>
        <v>2536</v>
      </c>
      <c r="G716" s="39">
        <v>191.1</v>
      </c>
      <c r="H716" s="39">
        <v>21.2</v>
      </c>
      <c r="I716" s="44">
        <v>0.11093668236525379</v>
      </c>
      <c r="J716" s="39">
        <v>334.93087114694231</v>
      </c>
      <c r="K716" s="39">
        <v>381.66587114694232</v>
      </c>
      <c r="L716" s="39">
        <v>4.9800000000000004</v>
      </c>
      <c r="M716" s="48">
        <v>98.475999999999999</v>
      </c>
      <c r="N716" s="39">
        <v>1.5840000000000001</v>
      </c>
      <c r="O716" s="39">
        <v>747.77200000000005</v>
      </c>
      <c r="P716" s="39">
        <v>0</v>
      </c>
    </row>
    <row r="717" spans="1:16" x14ac:dyDescent="0.3">
      <c r="A717" s="27">
        <v>43666</v>
      </c>
      <c r="B717" s="28">
        <v>0.6875</v>
      </c>
      <c r="C717" s="32">
        <f t="shared" si="24"/>
        <v>43666.6875</v>
      </c>
      <c r="D717" s="38">
        <f t="shared" si="25"/>
        <v>525465</v>
      </c>
      <c r="E717" s="38">
        <f t="shared" si="25"/>
        <v>6300495</v>
      </c>
      <c r="F717" s="38">
        <f t="shared" si="25"/>
        <v>2536</v>
      </c>
      <c r="G717" s="39">
        <v>196.4</v>
      </c>
      <c r="H717" s="39">
        <v>22.4</v>
      </c>
      <c r="I717" s="44">
        <v>0.1140529531568228</v>
      </c>
      <c r="J717" s="39">
        <v>302.56147535250619</v>
      </c>
      <c r="K717" s="39">
        <v>373.62747535250622</v>
      </c>
      <c r="L717" s="39">
        <v>4.9800000000000004</v>
      </c>
      <c r="M717" s="48">
        <v>94.161000000000001</v>
      </c>
      <c r="N717" s="39">
        <v>1.6060000000000001</v>
      </c>
      <c r="O717" s="39">
        <v>747.94799999999998</v>
      </c>
      <c r="P717" s="39">
        <v>0</v>
      </c>
    </row>
    <row r="718" spans="1:16" x14ac:dyDescent="0.3">
      <c r="A718" s="27">
        <v>43666</v>
      </c>
      <c r="B718" s="28">
        <v>0.70833333333333337</v>
      </c>
      <c r="C718" s="32">
        <f t="shared" si="24"/>
        <v>43666.708333333336</v>
      </c>
      <c r="D718" s="38">
        <f t="shared" si="25"/>
        <v>525465</v>
      </c>
      <c r="E718" s="38">
        <f t="shared" si="25"/>
        <v>6300495</v>
      </c>
      <c r="F718" s="38">
        <f t="shared" si="25"/>
        <v>2536</v>
      </c>
      <c r="G718" s="39">
        <v>254.3</v>
      </c>
      <c r="H718" s="39">
        <v>29.9</v>
      </c>
      <c r="I718" s="44">
        <v>0.11757766417616987</v>
      </c>
      <c r="J718" s="39">
        <v>287.05364796503915</v>
      </c>
      <c r="K718" s="39">
        <v>373.53164796503916</v>
      </c>
      <c r="L718" s="39">
        <v>5.1059999999999999</v>
      </c>
      <c r="M718" s="48">
        <v>93.105999999999995</v>
      </c>
      <c r="N718" s="39">
        <v>1.4059999999999999</v>
      </c>
      <c r="O718" s="39">
        <v>747.84699999999998</v>
      </c>
      <c r="P718" s="39">
        <v>0</v>
      </c>
    </row>
    <row r="719" spans="1:16" x14ac:dyDescent="0.3">
      <c r="A719" s="27">
        <v>43666</v>
      </c>
      <c r="B719" s="28">
        <v>0.72916666666666663</v>
      </c>
      <c r="C719" s="32">
        <f t="shared" si="24"/>
        <v>43666.729166666664</v>
      </c>
      <c r="D719" s="38">
        <f t="shared" si="25"/>
        <v>525465</v>
      </c>
      <c r="E719" s="38">
        <f t="shared" si="25"/>
        <v>6300495</v>
      </c>
      <c r="F719" s="38">
        <f t="shared" si="25"/>
        <v>2536</v>
      </c>
      <c r="G719" s="39">
        <v>145.30000000000001</v>
      </c>
      <c r="H719" s="39">
        <v>18</v>
      </c>
      <c r="I719" s="44">
        <v>0.12388162422573984</v>
      </c>
      <c r="J719" s="39">
        <v>293.35195287779027</v>
      </c>
      <c r="K719" s="39">
        <v>365.86595287779028</v>
      </c>
      <c r="L719" s="39">
        <v>4.7919999999999998</v>
      </c>
      <c r="M719" s="48">
        <v>93.353999999999999</v>
      </c>
      <c r="N719" s="39">
        <v>1.4930000000000001</v>
      </c>
      <c r="O719" s="39">
        <v>748.02300000000002</v>
      </c>
      <c r="P719" s="39">
        <v>0</v>
      </c>
    </row>
    <row r="720" spans="1:16" x14ac:dyDescent="0.3">
      <c r="A720" s="27">
        <v>43666</v>
      </c>
      <c r="B720" s="28">
        <v>0.75</v>
      </c>
      <c r="C720" s="32">
        <f t="shared" si="24"/>
        <v>43666.75</v>
      </c>
      <c r="D720" s="38">
        <f t="shared" si="25"/>
        <v>525465</v>
      </c>
      <c r="E720" s="38">
        <f t="shared" si="25"/>
        <v>6300495</v>
      </c>
      <c r="F720" s="38">
        <f t="shared" si="25"/>
        <v>2536</v>
      </c>
      <c r="G720" s="39">
        <v>139.30000000000001</v>
      </c>
      <c r="H720" s="39">
        <v>17.899999999999999</v>
      </c>
      <c r="I720" s="44">
        <v>0.12849964106245512</v>
      </c>
      <c r="J720" s="39">
        <v>267.02330368537798</v>
      </c>
      <c r="K720" s="39">
        <v>360.01730368537795</v>
      </c>
      <c r="L720" s="39">
        <v>4.6029999999999998</v>
      </c>
      <c r="M720" s="48">
        <v>90.391999999999996</v>
      </c>
      <c r="N720" s="39">
        <v>1.4019999999999999</v>
      </c>
      <c r="O720" s="39">
        <v>748.23199999999997</v>
      </c>
      <c r="P720" s="39">
        <v>0</v>
      </c>
    </row>
    <row r="721" spans="1:16" x14ac:dyDescent="0.3">
      <c r="A721" s="27">
        <v>43666</v>
      </c>
      <c r="B721" s="28">
        <v>0.77083333333333337</v>
      </c>
      <c r="C721" s="32">
        <f t="shared" si="24"/>
        <v>43666.770833333336</v>
      </c>
      <c r="D721" s="38">
        <f t="shared" si="25"/>
        <v>525465</v>
      </c>
      <c r="E721" s="38">
        <f t="shared" si="25"/>
        <v>6300495</v>
      </c>
      <c r="F721" s="38">
        <f t="shared" si="25"/>
        <v>2536</v>
      </c>
      <c r="G721" s="39">
        <v>80.8</v>
      </c>
      <c r="H721" s="39">
        <v>12.8</v>
      </c>
      <c r="I721" s="44">
        <v>0.15841584158415842</v>
      </c>
      <c r="J721" s="39">
        <v>255.32899879957677</v>
      </c>
      <c r="K721" s="39">
        <v>352.61999879957676</v>
      </c>
      <c r="L721" s="39">
        <v>4.1630000000000003</v>
      </c>
      <c r="M721" s="48">
        <v>91.694000000000003</v>
      </c>
      <c r="N721" s="39">
        <v>1.107</v>
      </c>
      <c r="O721" s="39">
        <v>748.245</v>
      </c>
      <c r="P721" s="39">
        <v>0</v>
      </c>
    </row>
    <row r="722" spans="1:16" x14ac:dyDescent="0.3">
      <c r="A722" s="27">
        <v>43666</v>
      </c>
      <c r="B722" s="28">
        <v>0.79166666666666663</v>
      </c>
      <c r="C722" s="32">
        <f t="shared" si="24"/>
        <v>43666.791666666664</v>
      </c>
      <c r="D722" s="38">
        <f t="shared" si="25"/>
        <v>525465</v>
      </c>
      <c r="E722" s="38">
        <f t="shared" si="25"/>
        <v>6300495</v>
      </c>
      <c r="F722" s="38">
        <f t="shared" si="25"/>
        <v>2536</v>
      </c>
      <c r="G722" s="39">
        <v>61.5</v>
      </c>
      <c r="H722" s="39">
        <v>10.7</v>
      </c>
      <c r="I722" s="44">
        <v>0.17398373983739837</v>
      </c>
      <c r="J722" s="39">
        <v>253.92674682559226</v>
      </c>
      <c r="K722" s="39">
        <v>346.71274682559226</v>
      </c>
      <c r="L722" s="39">
        <v>3.8479999999999999</v>
      </c>
      <c r="M722" s="48">
        <v>92.864999999999995</v>
      </c>
      <c r="N722" s="39">
        <v>1.772</v>
      </c>
      <c r="O722" s="39">
        <v>748.24199999999996</v>
      </c>
      <c r="P722" s="39">
        <v>0</v>
      </c>
    </row>
    <row r="723" spans="1:16" x14ac:dyDescent="0.3">
      <c r="A723" s="27">
        <v>43666</v>
      </c>
      <c r="B723" s="28">
        <v>0.8125</v>
      </c>
      <c r="C723" s="32">
        <f t="shared" si="24"/>
        <v>43666.8125</v>
      </c>
      <c r="D723" s="38">
        <f t="shared" si="25"/>
        <v>525465</v>
      </c>
      <c r="E723" s="38">
        <f t="shared" si="25"/>
        <v>6300495</v>
      </c>
      <c r="F723" s="38">
        <f t="shared" si="25"/>
        <v>2536</v>
      </c>
      <c r="G723" s="39">
        <v>41</v>
      </c>
      <c r="H723" s="39">
        <v>9.1</v>
      </c>
      <c r="I723" s="44">
        <v>0.22195121951219512</v>
      </c>
      <c r="J723" s="39">
        <v>251.71813658536689</v>
      </c>
      <c r="K723" s="39">
        <v>341.83013658536686</v>
      </c>
      <c r="L723" s="39">
        <v>3.4079999999999999</v>
      </c>
      <c r="M723" s="48">
        <v>94.47</v>
      </c>
      <c r="N723" s="39">
        <v>1.218</v>
      </c>
      <c r="O723" s="39">
        <v>748.34500000000003</v>
      </c>
      <c r="P723" s="39">
        <v>0</v>
      </c>
    </row>
    <row r="724" spans="1:16" x14ac:dyDescent="0.3">
      <c r="A724" s="27">
        <v>43666</v>
      </c>
      <c r="B724" s="28">
        <v>0.83333333333333337</v>
      </c>
      <c r="C724" s="32">
        <f t="shared" si="24"/>
        <v>43666.833333333336</v>
      </c>
      <c r="D724" s="38">
        <f t="shared" si="25"/>
        <v>525465</v>
      </c>
      <c r="E724" s="38">
        <f t="shared" si="25"/>
        <v>6300495</v>
      </c>
      <c r="F724" s="38">
        <f t="shared" si="25"/>
        <v>2536</v>
      </c>
      <c r="G724" s="39">
        <v>28.8</v>
      </c>
      <c r="H724" s="39">
        <v>7.1</v>
      </c>
      <c r="I724" s="44">
        <v>0.24652777777777776</v>
      </c>
      <c r="J724" s="39">
        <v>269.76336481369356</v>
      </c>
      <c r="K724" s="39">
        <v>339.17736481369354</v>
      </c>
      <c r="L724" s="39">
        <v>3.3450000000000002</v>
      </c>
      <c r="M724" s="48">
        <v>94.492999999999995</v>
      </c>
      <c r="N724" s="39">
        <v>0.85599999999999998</v>
      </c>
      <c r="O724" s="39">
        <v>748.66700000000003</v>
      </c>
      <c r="P724" s="39">
        <v>0</v>
      </c>
    </row>
    <row r="725" spans="1:16" x14ac:dyDescent="0.3">
      <c r="A725" s="27">
        <v>43666</v>
      </c>
      <c r="B725" s="28">
        <v>0.85416666666666663</v>
      </c>
      <c r="C725" s="32">
        <f t="shared" si="24"/>
        <v>43666.854166666664</v>
      </c>
      <c r="D725" s="38">
        <f t="shared" si="25"/>
        <v>525465</v>
      </c>
      <c r="E725" s="38">
        <f t="shared" si="25"/>
        <v>6300495</v>
      </c>
      <c r="F725" s="38">
        <f t="shared" si="25"/>
        <v>2536</v>
      </c>
      <c r="G725" s="39">
        <v>11.4</v>
      </c>
      <c r="H725" s="39">
        <v>5.5</v>
      </c>
      <c r="I725" s="44">
        <v>0.48245614035087719</v>
      </c>
      <c r="J725" s="39">
        <v>271.57848244061751</v>
      </c>
      <c r="K725" s="39">
        <v>337.31648244061751</v>
      </c>
      <c r="L725" s="39">
        <v>3.8479999999999999</v>
      </c>
      <c r="M725" s="48">
        <v>90.757000000000005</v>
      </c>
      <c r="N725" s="39">
        <v>0.47199999999999998</v>
      </c>
      <c r="O725" s="39">
        <v>748.60199999999998</v>
      </c>
      <c r="P725" s="39">
        <v>0</v>
      </c>
    </row>
    <row r="726" spans="1:16" x14ac:dyDescent="0.3">
      <c r="A726" s="27">
        <v>43666</v>
      </c>
      <c r="B726" s="28">
        <v>0.875</v>
      </c>
      <c r="C726" s="32">
        <f t="shared" si="24"/>
        <v>43666.875</v>
      </c>
      <c r="D726" s="38">
        <f t="shared" si="25"/>
        <v>525465</v>
      </c>
      <c r="E726" s="38">
        <f t="shared" si="25"/>
        <v>6300495</v>
      </c>
      <c r="F726" s="38">
        <f t="shared" si="25"/>
        <v>2536</v>
      </c>
      <c r="G726" s="39">
        <v>1.5</v>
      </c>
      <c r="H726" s="39">
        <v>2.8</v>
      </c>
      <c r="I726" s="45" t="s">
        <v>19</v>
      </c>
      <c r="J726" s="39">
        <v>292.73958152356073</v>
      </c>
      <c r="K726" s="39">
        <v>336.73558152356071</v>
      </c>
      <c r="L726" s="39">
        <v>3.3450000000000002</v>
      </c>
      <c r="M726" s="48">
        <v>96.179000000000002</v>
      </c>
      <c r="N726" s="39">
        <v>0.51700000000000002</v>
      </c>
      <c r="O726" s="39">
        <v>748.57299999999998</v>
      </c>
      <c r="P726" s="39">
        <v>0</v>
      </c>
    </row>
    <row r="727" spans="1:16" x14ac:dyDescent="0.3">
      <c r="A727" s="27">
        <v>43666</v>
      </c>
      <c r="B727" s="28">
        <v>0.89583333333333337</v>
      </c>
      <c r="C727" s="32">
        <f t="shared" si="24"/>
        <v>43666.895833333336</v>
      </c>
      <c r="D727" s="38">
        <f t="shared" si="25"/>
        <v>525465</v>
      </c>
      <c r="E727" s="38">
        <f t="shared" si="25"/>
        <v>6300495</v>
      </c>
      <c r="F727" s="38">
        <f t="shared" si="25"/>
        <v>2536</v>
      </c>
      <c r="G727" s="40">
        <v>0</v>
      </c>
      <c r="H727" s="40">
        <v>0</v>
      </c>
      <c r="I727" s="45" t="s">
        <v>19</v>
      </c>
      <c r="J727" s="39">
        <v>254.06989649815193</v>
      </c>
      <c r="K727" s="39">
        <v>330.07489649815193</v>
      </c>
      <c r="L727" s="39">
        <v>2.8410000000000002</v>
      </c>
      <c r="M727" s="48">
        <v>99.447000000000003</v>
      </c>
      <c r="N727" s="39">
        <v>1.2789999999999999</v>
      </c>
      <c r="O727" s="39">
        <v>748.63199999999995</v>
      </c>
      <c r="P727" s="39">
        <v>0</v>
      </c>
    </row>
    <row r="728" spans="1:16" x14ac:dyDescent="0.3">
      <c r="A728" s="27">
        <v>43666</v>
      </c>
      <c r="B728" s="28">
        <v>0.91666666666666663</v>
      </c>
      <c r="C728" s="32">
        <f t="shared" si="24"/>
        <v>43666.916666666664</v>
      </c>
      <c r="D728" s="38">
        <f t="shared" si="25"/>
        <v>525465</v>
      </c>
      <c r="E728" s="38">
        <f t="shared" si="25"/>
        <v>6300495</v>
      </c>
      <c r="F728" s="38">
        <f t="shared" si="25"/>
        <v>2536</v>
      </c>
      <c r="G728" s="40">
        <v>0</v>
      </c>
      <c r="H728" s="40">
        <v>0</v>
      </c>
      <c r="I728" s="45" t="s">
        <v>19</v>
      </c>
      <c r="J728" s="39">
        <v>326.68730738510021</v>
      </c>
      <c r="K728" s="39">
        <v>334.97430738510025</v>
      </c>
      <c r="L728" s="39">
        <v>3.5329999999999999</v>
      </c>
      <c r="M728" s="48">
        <v>96.385000000000005</v>
      </c>
      <c r="N728" s="39">
        <v>0.73499999999999999</v>
      </c>
      <c r="O728" s="39">
        <v>748.63199999999995</v>
      </c>
      <c r="P728" s="39">
        <v>0</v>
      </c>
    </row>
    <row r="729" spans="1:16" x14ac:dyDescent="0.3">
      <c r="A729" s="27">
        <v>43666</v>
      </c>
      <c r="B729" s="28">
        <v>0.9375</v>
      </c>
      <c r="C729" s="32">
        <f t="shared" si="24"/>
        <v>43666.9375</v>
      </c>
      <c r="D729" s="38">
        <f t="shared" si="25"/>
        <v>525465</v>
      </c>
      <c r="E729" s="38">
        <f t="shared" si="25"/>
        <v>6300495</v>
      </c>
      <c r="F729" s="38">
        <f t="shared" si="25"/>
        <v>2536</v>
      </c>
      <c r="G729" s="40">
        <v>0</v>
      </c>
      <c r="H729" s="40">
        <v>0</v>
      </c>
      <c r="I729" s="45" t="s">
        <v>19</v>
      </c>
      <c r="J729" s="39">
        <v>324.03769762374344</v>
      </c>
      <c r="K729" s="39">
        <v>336.41469762374345</v>
      </c>
      <c r="L729" s="39">
        <v>4.4770000000000003</v>
      </c>
      <c r="M729" s="48">
        <v>92.257000000000005</v>
      </c>
      <c r="N729" s="39">
        <v>0.372</v>
      </c>
      <c r="O729" s="39">
        <v>748.55700000000002</v>
      </c>
      <c r="P729" s="39">
        <v>0</v>
      </c>
    </row>
    <row r="730" spans="1:16" x14ac:dyDescent="0.3">
      <c r="A730" s="27">
        <v>43666</v>
      </c>
      <c r="B730" s="28">
        <v>0.95833333333333337</v>
      </c>
      <c r="C730" s="32">
        <f t="shared" si="24"/>
        <v>43666.958333333336</v>
      </c>
      <c r="D730" s="38">
        <f t="shared" si="25"/>
        <v>525465</v>
      </c>
      <c r="E730" s="38">
        <f t="shared" si="25"/>
        <v>6300495</v>
      </c>
      <c r="F730" s="38">
        <f t="shared" si="25"/>
        <v>2536</v>
      </c>
      <c r="G730" s="40">
        <v>0</v>
      </c>
      <c r="H730" s="40">
        <v>0</v>
      </c>
      <c r="I730" s="45" t="s">
        <v>19</v>
      </c>
      <c r="J730" s="39">
        <v>331.28186593924823</v>
      </c>
      <c r="K730" s="39">
        <v>337.41886593924824</v>
      </c>
      <c r="L730" s="39">
        <v>4.4139999999999997</v>
      </c>
      <c r="M730" s="48">
        <v>92.665000000000006</v>
      </c>
      <c r="N730" s="39">
        <v>0.79500000000000004</v>
      </c>
      <c r="O730" s="39">
        <v>748.755</v>
      </c>
      <c r="P730" s="39">
        <v>0</v>
      </c>
    </row>
    <row r="731" spans="1:16" x14ac:dyDescent="0.3">
      <c r="A731" s="27">
        <v>43666</v>
      </c>
      <c r="B731" s="28">
        <v>0.97916666666666663</v>
      </c>
      <c r="C731" s="32">
        <f t="shared" si="24"/>
        <v>43666.979166666664</v>
      </c>
      <c r="D731" s="38">
        <f t="shared" si="25"/>
        <v>525465</v>
      </c>
      <c r="E731" s="38">
        <f t="shared" si="25"/>
        <v>6300495</v>
      </c>
      <c r="F731" s="38">
        <f t="shared" si="25"/>
        <v>2536</v>
      </c>
      <c r="G731" s="40">
        <v>0</v>
      </c>
      <c r="H731" s="40">
        <v>0</v>
      </c>
      <c r="I731" s="45" t="s">
        <v>19</v>
      </c>
      <c r="J731" s="39">
        <v>329.98331132841827</v>
      </c>
      <c r="K731" s="39">
        <v>337.09431132841826</v>
      </c>
      <c r="L731" s="39">
        <v>4.6029999999999998</v>
      </c>
      <c r="M731" s="48">
        <v>95.472999999999999</v>
      </c>
      <c r="N731" s="39">
        <v>0.45100000000000001</v>
      </c>
      <c r="O731" s="39">
        <v>748.54499999999996</v>
      </c>
      <c r="P731" s="39">
        <v>0</v>
      </c>
    </row>
    <row r="732" spans="1:16" x14ac:dyDescent="0.3">
      <c r="A732" s="27">
        <v>43667</v>
      </c>
      <c r="B732" s="28">
        <v>0</v>
      </c>
      <c r="C732" s="32">
        <f t="shared" si="24"/>
        <v>43667</v>
      </c>
      <c r="D732" s="38">
        <f t="shared" si="25"/>
        <v>525465</v>
      </c>
      <c r="E732" s="38">
        <f t="shared" si="25"/>
        <v>6300495</v>
      </c>
      <c r="F732" s="38">
        <f t="shared" si="25"/>
        <v>2536</v>
      </c>
      <c r="G732" s="40">
        <v>0</v>
      </c>
      <c r="H732" s="40">
        <v>0</v>
      </c>
      <c r="I732" s="45" t="s">
        <v>19</v>
      </c>
      <c r="J732" s="39">
        <v>331.15145162858488</v>
      </c>
      <c r="K732" s="39">
        <v>337.44345162858485</v>
      </c>
      <c r="L732" s="39">
        <v>4.54</v>
      </c>
      <c r="M732" s="48">
        <v>95.769000000000005</v>
      </c>
      <c r="N732" s="39">
        <v>0.86399999999999999</v>
      </c>
      <c r="O732" s="39">
        <v>748.32500000000005</v>
      </c>
      <c r="P732" s="39">
        <v>0</v>
      </c>
    </row>
    <row r="733" spans="1:16" x14ac:dyDescent="0.3">
      <c r="A733" s="27">
        <v>43667</v>
      </c>
      <c r="B733" s="28">
        <v>2.0833333333333332E-2</v>
      </c>
      <c r="C733" s="32">
        <f t="shared" si="24"/>
        <v>43667.020833333336</v>
      </c>
      <c r="D733" s="38">
        <f t="shared" si="25"/>
        <v>525465</v>
      </c>
      <c r="E733" s="38">
        <f t="shared" si="25"/>
        <v>6300495</v>
      </c>
      <c r="F733" s="38">
        <f t="shared" si="25"/>
        <v>2536</v>
      </c>
      <c r="G733" s="40">
        <v>0</v>
      </c>
      <c r="H733" s="40">
        <v>0</v>
      </c>
      <c r="I733" s="45" t="s">
        <v>19</v>
      </c>
      <c r="J733" s="39">
        <v>332.24380159127122</v>
      </c>
      <c r="K733" s="39">
        <v>336.7878015912712</v>
      </c>
      <c r="L733" s="39">
        <v>4.7290000000000001</v>
      </c>
      <c r="M733" s="48">
        <v>98.27</v>
      </c>
      <c r="N733" s="39">
        <v>1.1930000000000001</v>
      </c>
      <c r="O733" s="39">
        <v>748.29</v>
      </c>
      <c r="P733" s="39">
        <v>0</v>
      </c>
    </row>
    <row r="734" spans="1:16" x14ac:dyDescent="0.3">
      <c r="A734" s="27">
        <v>43667</v>
      </c>
      <c r="B734" s="28">
        <v>4.1666666666666664E-2</v>
      </c>
      <c r="C734" s="32">
        <f t="shared" si="24"/>
        <v>43667.041666666664</v>
      </c>
      <c r="D734" s="38">
        <f t="shared" si="25"/>
        <v>525465</v>
      </c>
      <c r="E734" s="38">
        <f t="shared" si="25"/>
        <v>6300495</v>
      </c>
      <c r="F734" s="38">
        <f t="shared" si="25"/>
        <v>2536</v>
      </c>
      <c r="G734" s="40">
        <v>0</v>
      </c>
      <c r="H734" s="40">
        <v>0</v>
      </c>
      <c r="I734" s="45" t="s">
        <v>19</v>
      </c>
      <c r="J734" s="39">
        <v>332.9978510148801</v>
      </c>
      <c r="K734" s="39">
        <v>338.41685101488008</v>
      </c>
      <c r="L734" s="39">
        <v>5.1059999999999999</v>
      </c>
      <c r="M734" s="48">
        <v>94.802000000000007</v>
      </c>
      <c r="N734" s="39">
        <v>1.4610000000000001</v>
      </c>
      <c r="O734" s="39">
        <v>748.36</v>
      </c>
      <c r="P734" s="39">
        <v>0</v>
      </c>
    </row>
    <row r="735" spans="1:16" x14ac:dyDescent="0.3">
      <c r="A735" s="27">
        <v>43667</v>
      </c>
      <c r="B735" s="28">
        <v>6.25E-2</v>
      </c>
      <c r="C735" s="32">
        <f t="shared" si="24"/>
        <v>43667.0625</v>
      </c>
      <c r="D735" s="38">
        <f t="shared" si="25"/>
        <v>525465</v>
      </c>
      <c r="E735" s="38">
        <f t="shared" si="25"/>
        <v>6300495</v>
      </c>
      <c r="F735" s="38">
        <f t="shared" si="25"/>
        <v>2536</v>
      </c>
      <c r="G735" s="40">
        <v>0</v>
      </c>
      <c r="H735" s="40">
        <v>0</v>
      </c>
      <c r="I735" s="45" t="s">
        <v>19</v>
      </c>
      <c r="J735" s="39">
        <v>332.7802464558805</v>
      </c>
      <c r="K735" s="39">
        <v>337.50424645588049</v>
      </c>
      <c r="L735" s="39">
        <v>4.6029999999999998</v>
      </c>
      <c r="M735" s="48">
        <v>96.242999999999995</v>
      </c>
      <c r="N735" s="39">
        <v>0.52400000000000002</v>
      </c>
      <c r="O735" s="39">
        <v>748.37800000000004</v>
      </c>
      <c r="P735" s="39">
        <v>0</v>
      </c>
    </row>
    <row r="736" spans="1:16" x14ac:dyDescent="0.3">
      <c r="A736" s="27">
        <v>43667</v>
      </c>
      <c r="B736" s="28">
        <v>8.3333333333333329E-2</v>
      </c>
      <c r="C736" s="32">
        <f t="shared" si="24"/>
        <v>43667.083333333336</v>
      </c>
      <c r="D736" s="38">
        <f t="shared" si="25"/>
        <v>525465</v>
      </c>
      <c r="E736" s="38">
        <f t="shared" si="25"/>
        <v>6300495</v>
      </c>
      <c r="F736" s="38">
        <f t="shared" si="25"/>
        <v>2536</v>
      </c>
      <c r="G736" s="40">
        <v>0</v>
      </c>
      <c r="H736" s="40">
        <v>0</v>
      </c>
      <c r="I736" s="45" t="s">
        <v>19</v>
      </c>
      <c r="J736" s="39">
        <v>331.08640302491239</v>
      </c>
      <c r="K736" s="39">
        <v>337.71140302491239</v>
      </c>
      <c r="L736" s="39">
        <v>5.1059999999999999</v>
      </c>
      <c r="M736" s="48">
        <v>96.188999999999993</v>
      </c>
      <c r="N736" s="39">
        <v>0.69</v>
      </c>
      <c r="O736" s="39">
        <v>748.44299999999998</v>
      </c>
      <c r="P736" s="39">
        <v>0</v>
      </c>
    </row>
    <row r="737" spans="1:16" x14ac:dyDescent="0.3">
      <c r="A737" s="27">
        <v>43667</v>
      </c>
      <c r="B737" s="28">
        <v>0.10416666666666667</v>
      </c>
      <c r="C737" s="32">
        <f t="shared" si="24"/>
        <v>43667.104166666664</v>
      </c>
      <c r="D737" s="38">
        <f t="shared" si="25"/>
        <v>525465</v>
      </c>
      <c r="E737" s="38">
        <f t="shared" si="25"/>
        <v>6300495</v>
      </c>
      <c r="F737" s="38">
        <f t="shared" si="25"/>
        <v>2536</v>
      </c>
      <c r="G737" s="40">
        <v>0</v>
      </c>
      <c r="H737" s="40">
        <v>0</v>
      </c>
      <c r="I737" s="45" t="s">
        <v>19</v>
      </c>
      <c r="J737" s="39">
        <v>329.62789492826255</v>
      </c>
      <c r="K737" s="39">
        <v>337.40389492826256</v>
      </c>
      <c r="L737" s="39">
        <v>4.7290000000000001</v>
      </c>
      <c r="M737" s="48">
        <v>97.346000000000004</v>
      </c>
      <c r="N737" s="39">
        <v>0.27</v>
      </c>
      <c r="O737" s="39">
        <v>748.32</v>
      </c>
      <c r="P737" s="39">
        <v>0</v>
      </c>
    </row>
    <row r="738" spans="1:16" x14ac:dyDescent="0.3">
      <c r="A738" s="27">
        <v>43667</v>
      </c>
      <c r="B738" s="28">
        <v>0.125</v>
      </c>
      <c r="C738" s="32">
        <f t="shared" si="24"/>
        <v>43667.125</v>
      </c>
      <c r="D738" s="38">
        <f t="shared" si="25"/>
        <v>525465</v>
      </c>
      <c r="E738" s="38">
        <f t="shared" si="25"/>
        <v>6300495</v>
      </c>
      <c r="F738" s="38">
        <f t="shared" si="25"/>
        <v>2536</v>
      </c>
      <c r="G738" s="40">
        <v>0</v>
      </c>
      <c r="H738" s="40">
        <v>0</v>
      </c>
      <c r="I738" s="45" t="s">
        <v>19</v>
      </c>
      <c r="J738" s="39">
        <v>291.84208390235312</v>
      </c>
      <c r="K738" s="39">
        <v>334.0980839023531</v>
      </c>
      <c r="L738" s="39">
        <v>5.1059999999999999</v>
      </c>
      <c r="M738" s="48">
        <v>94.185000000000002</v>
      </c>
      <c r="N738" s="39">
        <v>0.50800000000000001</v>
      </c>
      <c r="O738" s="39">
        <v>748.22500000000002</v>
      </c>
      <c r="P738" s="39">
        <v>0</v>
      </c>
    </row>
    <row r="739" spans="1:16" x14ac:dyDescent="0.3">
      <c r="A739" s="27">
        <v>43667</v>
      </c>
      <c r="B739" s="28">
        <v>0.14583333333333334</v>
      </c>
      <c r="C739" s="32">
        <f t="shared" si="24"/>
        <v>43667.145833333336</v>
      </c>
      <c r="D739" s="38">
        <f t="shared" si="25"/>
        <v>525465</v>
      </c>
      <c r="E739" s="38">
        <f t="shared" si="25"/>
        <v>6300495</v>
      </c>
      <c r="F739" s="38">
        <f t="shared" si="25"/>
        <v>2536</v>
      </c>
      <c r="G739" s="39">
        <v>0.4</v>
      </c>
      <c r="H739" s="39">
        <v>3.3</v>
      </c>
      <c r="I739" s="45" t="s">
        <v>19</v>
      </c>
      <c r="J739" s="39">
        <v>293.98453658159042</v>
      </c>
      <c r="K739" s="39">
        <v>333.03753658159042</v>
      </c>
      <c r="L739" s="39">
        <v>5.2949999999999999</v>
      </c>
      <c r="M739" s="48">
        <v>94.067999999999998</v>
      </c>
      <c r="N739" s="39">
        <v>0.33300000000000002</v>
      </c>
      <c r="O739" s="39">
        <v>748.05700000000002</v>
      </c>
      <c r="P739" s="39">
        <v>0</v>
      </c>
    </row>
    <row r="740" spans="1:16" x14ac:dyDescent="0.3">
      <c r="A740" s="27">
        <v>43667</v>
      </c>
      <c r="B740" s="28">
        <v>0.16666666666666666</v>
      </c>
      <c r="C740" s="32">
        <f t="shared" si="24"/>
        <v>43667.166666666664</v>
      </c>
      <c r="D740" s="38">
        <f t="shared" si="25"/>
        <v>525465</v>
      </c>
      <c r="E740" s="38">
        <f t="shared" si="25"/>
        <v>6300495</v>
      </c>
      <c r="F740" s="38">
        <f t="shared" si="25"/>
        <v>2536</v>
      </c>
      <c r="G740" s="39">
        <v>4.7</v>
      </c>
      <c r="H740" s="39">
        <v>2.2000000000000002</v>
      </c>
      <c r="I740" s="44">
        <v>0.46808510638297873</v>
      </c>
      <c r="J740" s="39">
        <v>318.08073237075371</v>
      </c>
      <c r="K740" s="39">
        <v>333.81573237075372</v>
      </c>
      <c r="L740" s="39">
        <v>5.2949999999999999</v>
      </c>
      <c r="M740" s="48">
        <v>92.989000000000004</v>
      </c>
      <c r="N740" s="39">
        <v>0.41199999999999998</v>
      </c>
      <c r="O740" s="39">
        <v>748.09</v>
      </c>
      <c r="P740" s="39">
        <v>0</v>
      </c>
    </row>
    <row r="741" spans="1:16" x14ac:dyDescent="0.3">
      <c r="A741" s="27">
        <v>43667</v>
      </c>
      <c r="B741" s="28">
        <v>0.1875</v>
      </c>
      <c r="C741" s="32">
        <f t="shared" si="24"/>
        <v>43667.1875</v>
      </c>
      <c r="D741" s="38">
        <f t="shared" si="25"/>
        <v>525465</v>
      </c>
      <c r="E741" s="38">
        <f t="shared" si="25"/>
        <v>6300495</v>
      </c>
      <c r="F741" s="38">
        <f t="shared" si="25"/>
        <v>2536</v>
      </c>
      <c r="G741" s="39">
        <v>22.7</v>
      </c>
      <c r="H741" s="39">
        <v>4.3</v>
      </c>
      <c r="I741" s="44">
        <v>0.1894273127753304</v>
      </c>
      <c r="J741" s="39">
        <v>289.33689619349531</v>
      </c>
      <c r="K741" s="39">
        <v>329.32089619349529</v>
      </c>
      <c r="L741" s="39">
        <v>3.093</v>
      </c>
      <c r="M741" s="48">
        <v>100</v>
      </c>
      <c r="N741" s="39">
        <v>1.3340000000000001</v>
      </c>
      <c r="O741" s="39">
        <v>748.23199999999997</v>
      </c>
      <c r="P741" s="39">
        <v>0</v>
      </c>
    </row>
    <row r="742" spans="1:16" x14ac:dyDescent="0.3">
      <c r="A742" s="27">
        <v>43667</v>
      </c>
      <c r="B742" s="28">
        <v>0.20833333333333334</v>
      </c>
      <c r="C742" s="32">
        <f t="shared" si="24"/>
        <v>43667.208333333336</v>
      </c>
      <c r="D742" s="38">
        <f t="shared" si="25"/>
        <v>525465</v>
      </c>
      <c r="E742" s="38">
        <f t="shared" si="25"/>
        <v>6300495</v>
      </c>
      <c r="F742" s="38">
        <f t="shared" si="25"/>
        <v>2536</v>
      </c>
      <c r="G742" s="39">
        <v>33</v>
      </c>
      <c r="H742" s="39">
        <v>5</v>
      </c>
      <c r="I742" s="44">
        <v>0.15151515151515152</v>
      </c>
      <c r="J742" s="39">
        <v>295.5802760538491</v>
      </c>
      <c r="K742" s="39">
        <v>333.53327605384908</v>
      </c>
      <c r="L742" s="39">
        <v>4.0369999999999999</v>
      </c>
      <c r="M742" s="48">
        <v>97.822000000000003</v>
      </c>
      <c r="N742" s="39">
        <v>0.57099999999999995</v>
      </c>
      <c r="O742" s="39">
        <v>748.32799999999997</v>
      </c>
      <c r="P742" s="39">
        <v>0</v>
      </c>
    </row>
    <row r="743" spans="1:16" x14ac:dyDescent="0.3">
      <c r="A743" s="27">
        <v>43667</v>
      </c>
      <c r="B743" s="28">
        <v>0.22916666666666666</v>
      </c>
      <c r="C743" s="32">
        <f t="shared" si="24"/>
        <v>43667.229166666664</v>
      </c>
      <c r="D743" s="38">
        <f t="shared" si="25"/>
        <v>525465</v>
      </c>
      <c r="E743" s="38">
        <f t="shared" si="25"/>
        <v>6300495</v>
      </c>
      <c r="F743" s="38">
        <f t="shared" si="25"/>
        <v>2536</v>
      </c>
      <c r="G743" s="39">
        <v>60</v>
      </c>
      <c r="H743" s="39">
        <v>9.6</v>
      </c>
      <c r="I743" s="44">
        <v>0.16</v>
      </c>
      <c r="J743" s="39">
        <v>266.43179634552752</v>
      </c>
      <c r="K743" s="39">
        <v>329.46979634552747</v>
      </c>
      <c r="L743" s="39">
        <v>4.1630000000000003</v>
      </c>
      <c r="M743" s="48">
        <v>98.462999999999994</v>
      </c>
      <c r="N743" s="39">
        <v>1.091</v>
      </c>
      <c r="O743" s="39">
        <v>748.35</v>
      </c>
      <c r="P743" s="39">
        <v>0</v>
      </c>
    </row>
    <row r="744" spans="1:16" x14ac:dyDescent="0.3">
      <c r="A744" s="27">
        <v>43667</v>
      </c>
      <c r="B744" s="28">
        <v>0.25</v>
      </c>
      <c r="C744" s="32">
        <f t="shared" ref="C744:C807" si="26">A744+B744</f>
        <v>43667.25</v>
      </c>
      <c r="D744" s="38">
        <f t="shared" si="25"/>
        <v>525465</v>
      </c>
      <c r="E744" s="38">
        <f t="shared" si="25"/>
        <v>6300495</v>
      </c>
      <c r="F744" s="38">
        <f t="shared" si="25"/>
        <v>2536</v>
      </c>
      <c r="G744" s="39">
        <v>155.4</v>
      </c>
      <c r="H744" s="39">
        <v>22.8</v>
      </c>
      <c r="I744" s="44">
        <v>0.14671814671814673</v>
      </c>
      <c r="J744" s="39">
        <v>259.58344483966869</v>
      </c>
      <c r="K744" s="39">
        <v>332.57844483966869</v>
      </c>
      <c r="L744" s="39">
        <v>5.0430000000000001</v>
      </c>
      <c r="M744" s="48">
        <v>92.323999999999998</v>
      </c>
      <c r="N744" s="39">
        <v>0.876</v>
      </c>
      <c r="O744" s="39">
        <v>748.46</v>
      </c>
      <c r="P744" s="39">
        <v>0</v>
      </c>
    </row>
    <row r="745" spans="1:16" x14ac:dyDescent="0.3">
      <c r="A745" s="27">
        <v>43667</v>
      </c>
      <c r="B745" s="28">
        <v>0.27083333333333331</v>
      </c>
      <c r="C745" s="32">
        <f t="shared" si="26"/>
        <v>43667.270833333336</v>
      </c>
      <c r="D745" s="38">
        <f t="shared" si="25"/>
        <v>525465</v>
      </c>
      <c r="E745" s="38">
        <f t="shared" si="25"/>
        <v>6300495</v>
      </c>
      <c r="F745" s="38">
        <f t="shared" si="25"/>
        <v>2536</v>
      </c>
      <c r="G745" s="39">
        <v>177.7</v>
      </c>
      <c r="H745" s="39">
        <v>22.6</v>
      </c>
      <c r="I745" s="44">
        <v>0.12718064153066969</v>
      </c>
      <c r="J745" s="39">
        <v>266.49615862788454</v>
      </c>
      <c r="K745" s="39">
        <v>337.46415862788456</v>
      </c>
      <c r="L745" s="39">
        <v>5.798</v>
      </c>
      <c r="M745" s="48">
        <v>89.843999999999994</v>
      </c>
      <c r="N745" s="39">
        <v>0.374</v>
      </c>
      <c r="O745" s="39">
        <v>748.33299999999997</v>
      </c>
      <c r="P745" s="39">
        <v>0</v>
      </c>
    </row>
    <row r="746" spans="1:16" x14ac:dyDescent="0.3">
      <c r="A746" s="27">
        <v>43667</v>
      </c>
      <c r="B746" s="28">
        <v>0.29166666666666669</v>
      </c>
      <c r="C746" s="32">
        <f t="shared" si="26"/>
        <v>43667.291666666664</v>
      </c>
      <c r="D746" s="38">
        <f t="shared" si="25"/>
        <v>525465</v>
      </c>
      <c r="E746" s="38">
        <f t="shared" si="25"/>
        <v>6300495</v>
      </c>
      <c r="F746" s="38">
        <f t="shared" si="25"/>
        <v>2536</v>
      </c>
      <c r="G746" s="39">
        <v>279.60000000000002</v>
      </c>
      <c r="H746" s="39">
        <v>33.4</v>
      </c>
      <c r="I746" s="44">
        <v>0.1194563662374821</v>
      </c>
      <c r="J746" s="39">
        <v>265.33561398803357</v>
      </c>
      <c r="K746" s="39">
        <v>342.05561398803354</v>
      </c>
      <c r="L746" s="39">
        <v>4.54</v>
      </c>
      <c r="M746" s="48">
        <v>93.921000000000006</v>
      </c>
      <c r="N746" s="39">
        <v>0.95699999999999996</v>
      </c>
      <c r="O746" s="39">
        <v>748.26700000000005</v>
      </c>
      <c r="P746" s="39">
        <v>0</v>
      </c>
    </row>
    <row r="747" spans="1:16" x14ac:dyDescent="0.3">
      <c r="A747" s="27">
        <v>43667</v>
      </c>
      <c r="B747" s="28">
        <v>0.3125</v>
      </c>
      <c r="C747" s="32">
        <f t="shared" si="26"/>
        <v>43667.3125</v>
      </c>
      <c r="D747" s="38">
        <f t="shared" si="25"/>
        <v>525465</v>
      </c>
      <c r="E747" s="38">
        <f t="shared" si="25"/>
        <v>6300495</v>
      </c>
      <c r="F747" s="38">
        <f t="shared" si="25"/>
        <v>2536</v>
      </c>
      <c r="G747" s="39">
        <v>325.5</v>
      </c>
      <c r="H747" s="39">
        <v>37.1</v>
      </c>
      <c r="I747" s="44">
        <v>0.11397849462365592</v>
      </c>
      <c r="J747" s="39">
        <v>263.24355347727055</v>
      </c>
      <c r="K747" s="39">
        <v>348.36155347727055</v>
      </c>
      <c r="L747" s="39">
        <v>4.8550000000000004</v>
      </c>
      <c r="M747" s="48">
        <v>92.308999999999997</v>
      </c>
      <c r="N747" s="39">
        <v>1.333</v>
      </c>
      <c r="O747" s="39">
        <v>748.34199999999998</v>
      </c>
      <c r="P747" s="39">
        <v>0</v>
      </c>
    </row>
    <row r="748" spans="1:16" x14ac:dyDescent="0.3">
      <c r="A748" s="27">
        <v>43667</v>
      </c>
      <c r="B748" s="28">
        <v>0.33333333333333331</v>
      </c>
      <c r="C748" s="32">
        <f t="shared" si="26"/>
        <v>43667.333333333336</v>
      </c>
      <c r="D748" s="38">
        <f t="shared" si="25"/>
        <v>525465</v>
      </c>
      <c r="E748" s="38">
        <f t="shared" si="25"/>
        <v>6300495</v>
      </c>
      <c r="F748" s="38">
        <f t="shared" si="25"/>
        <v>2536</v>
      </c>
      <c r="G748" s="39">
        <v>261.7</v>
      </c>
      <c r="H748" s="39">
        <v>29.3</v>
      </c>
      <c r="I748" s="44">
        <v>0.1119602598395109</v>
      </c>
      <c r="J748" s="39">
        <v>270.66168784052149</v>
      </c>
      <c r="K748" s="39">
        <v>352.6926878405215</v>
      </c>
      <c r="L748" s="39">
        <v>5.1059999999999999</v>
      </c>
      <c r="M748" s="48">
        <v>88.174000000000007</v>
      </c>
      <c r="N748" s="39">
        <v>1.3069999999999999</v>
      </c>
      <c r="O748" s="39">
        <v>748.57</v>
      </c>
      <c r="P748" s="39">
        <v>0</v>
      </c>
    </row>
    <row r="749" spans="1:16" x14ac:dyDescent="0.3">
      <c r="A749" s="27">
        <v>43667</v>
      </c>
      <c r="B749" s="28">
        <v>0.35416666666666669</v>
      </c>
      <c r="C749" s="32">
        <f t="shared" si="26"/>
        <v>43667.354166666664</v>
      </c>
      <c r="D749" s="38">
        <f t="shared" si="25"/>
        <v>525465</v>
      </c>
      <c r="E749" s="38">
        <f t="shared" si="25"/>
        <v>6300495</v>
      </c>
      <c r="F749" s="38">
        <f t="shared" si="25"/>
        <v>2536</v>
      </c>
      <c r="G749" s="39">
        <v>310.3</v>
      </c>
      <c r="H749" s="39">
        <v>34.5</v>
      </c>
      <c r="I749" s="44">
        <v>0.11118272639381244</v>
      </c>
      <c r="J749" s="39">
        <v>281.41617303466785</v>
      </c>
      <c r="K749" s="39">
        <v>358.18417303466782</v>
      </c>
      <c r="L749" s="39">
        <v>6.1749999999999998</v>
      </c>
      <c r="M749" s="48">
        <v>81.605999999999995</v>
      </c>
      <c r="N749" s="39">
        <v>0.61399999999999999</v>
      </c>
      <c r="O749" s="39">
        <v>748.57</v>
      </c>
      <c r="P749" s="39">
        <v>0</v>
      </c>
    </row>
    <row r="750" spans="1:16" x14ac:dyDescent="0.3">
      <c r="A750" s="27">
        <v>43667</v>
      </c>
      <c r="B750" s="28">
        <v>0.375</v>
      </c>
      <c r="C750" s="32">
        <f t="shared" si="26"/>
        <v>43667.375</v>
      </c>
      <c r="D750" s="38">
        <f t="shared" si="25"/>
        <v>525465</v>
      </c>
      <c r="E750" s="38">
        <f t="shared" si="25"/>
        <v>6300495</v>
      </c>
      <c r="F750" s="38">
        <f t="shared" si="25"/>
        <v>2536</v>
      </c>
      <c r="G750" s="39">
        <v>424.5</v>
      </c>
      <c r="H750" s="39">
        <v>46.7</v>
      </c>
      <c r="I750" s="44">
        <v>0.11001177856301532</v>
      </c>
      <c r="J750" s="39">
        <v>286.1242001920599</v>
      </c>
      <c r="K750" s="39">
        <v>367.73420019205992</v>
      </c>
      <c r="L750" s="39">
        <v>6.4269999999999996</v>
      </c>
      <c r="M750" s="48">
        <v>76.902000000000001</v>
      </c>
      <c r="N750" s="39">
        <v>0.379</v>
      </c>
      <c r="O750" s="39">
        <v>748.495</v>
      </c>
      <c r="P750" s="39">
        <v>0</v>
      </c>
    </row>
    <row r="751" spans="1:16" x14ac:dyDescent="0.3">
      <c r="A751" s="27">
        <v>43667</v>
      </c>
      <c r="B751" s="28">
        <v>0.39583333333333331</v>
      </c>
      <c r="C751" s="32">
        <f t="shared" si="26"/>
        <v>43667.395833333336</v>
      </c>
      <c r="D751" s="38">
        <f t="shared" si="25"/>
        <v>525465</v>
      </c>
      <c r="E751" s="38">
        <f t="shared" si="25"/>
        <v>6300495</v>
      </c>
      <c r="F751" s="38">
        <f t="shared" si="25"/>
        <v>2536</v>
      </c>
      <c r="G751" s="39">
        <v>561</v>
      </c>
      <c r="H751" s="39">
        <v>62.1</v>
      </c>
      <c r="I751" s="44">
        <v>0.11069518716577541</v>
      </c>
      <c r="J751" s="39">
        <v>280.36320936925705</v>
      </c>
      <c r="K751" s="39">
        <v>372.90320936925707</v>
      </c>
      <c r="L751" s="39">
        <v>6.6159999999999997</v>
      </c>
      <c r="M751" s="48">
        <v>78.319999999999993</v>
      </c>
      <c r="N751" s="39">
        <v>0.441</v>
      </c>
      <c r="O751" s="39">
        <v>748.625</v>
      </c>
      <c r="P751" s="39">
        <v>0</v>
      </c>
    </row>
    <row r="752" spans="1:16" x14ac:dyDescent="0.3">
      <c r="A752" s="27">
        <v>43667</v>
      </c>
      <c r="B752" s="28">
        <v>0.41666666666666669</v>
      </c>
      <c r="C752" s="32">
        <f t="shared" si="26"/>
        <v>43667.416666666664</v>
      </c>
      <c r="D752" s="38">
        <f t="shared" si="25"/>
        <v>525465</v>
      </c>
      <c r="E752" s="38">
        <f t="shared" si="25"/>
        <v>6300495</v>
      </c>
      <c r="F752" s="38">
        <f t="shared" si="25"/>
        <v>2536</v>
      </c>
      <c r="G752" s="39">
        <v>566.6</v>
      </c>
      <c r="H752" s="39">
        <v>62.4</v>
      </c>
      <c r="I752" s="44">
        <v>0.11013060360042357</v>
      </c>
      <c r="J752" s="39">
        <v>277.6939301146715</v>
      </c>
      <c r="K752" s="39">
        <v>387.37593011467152</v>
      </c>
      <c r="L752" s="39">
        <v>7.8730000000000002</v>
      </c>
      <c r="M752" s="48">
        <v>66.203000000000003</v>
      </c>
      <c r="N752" s="39">
        <v>0.47</v>
      </c>
      <c r="O752" s="39">
        <v>748.56</v>
      </c>
      <c r="P752" s="39">
        <v>0</v>
      </c>
    </row>
    <row r="753" spans="1:16" x14ac:dyDescent="0.3">
      <c r="A753" s="27">
        <v>43667</v>
      </c>
      <c r="B753" s="28">
        <v>0.4375</v>
      </c>
      <c r="C753" s="32">
        <f t="shared" si="26"/>
        <v>43667.4375</v>
      </c>
      <c r="D753" s="38">
        <f t="shared" si="25"/>
        <v>525465</v>
      </c>
      <c r="E753" s="38">
        <f t="shared" si="25"/>
        <v>6300495</v>
      </c>
      <c r="F753" s="38">
        <f t="shared" si="25"/>
        <v>2536</v>
      </c>
      <c r="G753" s="39">
        <v>631.29999999999995</v>
      </c>
      <c r="H753" s="39">
        <v>71.099999999999994</v>
      </c>
      <c r="I753" s="44">
        <v>0.11262474259464597</v>
      </c>
      <c r="J753" s="39">
        <v>280.92749111072476</v>
      </c>
      <c r="K753" s="39">
        <v>394.86649111072478</v>
      </c>
      <c r="L753" s="39">
        <v>8.4390000000000001</v>
      </c>
      <c r="M753" s="48">
        <v>55.570999999999998</v>
      </c>
      <c r="N753" s="39">
        <v>0.65300000000000002</v>
      </c>
      <c r="O753" s="39">
        <v>748.62199999999996</v>
      </c>
      <c r="P753" s="39">
        <v>0</v>
      </c>
    </row>
    <row r="754" spans="1:16" x14ac:dyDescent="0.3">
      <c r="A754" s="27">
        <v>43667</v>
      </c>
      <c r="B754" s="28">
        <v>0.45833333333333331</v>
      </c>
      <c r="C754" s="32">
        <f t="shared" si="26"/>
        <v>43667.458333333336</v>
      </c>
      <c r="D754" s="38">
        <f t="shared" si="25"/>
        <v>525465</v>
      </c>
      <c r="E754" s="38">
        <f t="shared" si="25"/>
        <v>6300495</v>
      </c>
      <c r="F754" s="38">
        <f t="shared" si="25"/>
        <v>2536</v>
      </c>
      <c r="G754" s="39">
        <v>694.3</v>
      </c>
      <c r="H754" s="39">
        <v>78.2</v>
      </c>
      <c r="I754" s="44">
        <v>0.11263142733688608</v>
      </c>
      <c r="J754" s="39">
        <v>276.30760062865056</v>
      </c>
      <c r="K754" s="39">
        <v>397.98160062865054</v>
      </c>
      <c r="L754" s="39">
        <v>7.5590000000000002</v>
      </c>
      <c r="M754" s="48">
        <v>68.638000000000005</v>
      </c>
      <c r="N754" s="39">
        <v>1.048</v>
      </c>
      <c r="O754" s="39">
        <v>748.76199999999994</v>
      </c>
      <c r="P754" s="39">
        <v>0</v>
      </c>
    </row>
    <row r="755" spans="1:16" x14ac:dyDescent="0.3">
      <c r="A755" s="27">
        <v>43667</v>
      </c>
      <c r="B755" s="28">
        <v>0.47916666666666669</v>
      </c>
      <c r="C755" s="32">
        <f t="shared" si="26"/>
        <v>43667.479166666664</v>
      </c>
      <c r="D755" s="38">
        <f t="shared" si="25"/>
        <v>525465</v>
      </c>
      <c r="E755" s="38">
        <f t="shared" si="25"/>
        <v>6300495</v>
      </c>
      <c r="F755" s="38">
        <f t="shared" si="25"/>
        <v>2536</v>
      </c>
      <c r="G755" s="39">
        <v>573.79999999999995</v>
      </c>
      <c r="H755" s="39">
        <v>65.2</v>
      </c>
      <c r="I755" s="44">
        <v>0.11362844196584176</v>
      </c>
      <c r="J755" s="39">
        <v>286.04029666314443</v>
      </c>
      <c r="K755" s="39">
        <v>410.13229666314442</v>
      </c>
      <c r="L755" s="39">
        <v>7.9359999999999999</v>
      </c>
      <c r="M755" s="48">
        <v>45.59</v>
      </c>
      <c r="N755" s="39">
        <v>0.86599999999999999</v>
      </c>
      <c r="O755" s="39">
        <v>748.66499999999996</v>
      </c>
      <c r="P755" s="39">
        <v>0</v>
      </c>
    </row>
    <row r="756" spans="1:16" x14ac:dyDescent="0.3">
      <c r="A756" s="27">
        <v>43667</v>
      </c>
      <c r="B756" s="28">
        <v>0.5</v>
      </c>
      <c r="C756" s="32">
        <f t="shared" si="26"/>
        <v>43667.5</v>
      </c>
      <c r="D756" s="38">
        <f t="shared" si="25"/>
        <v>525465</v>
      </c>
      <c r="E756" s="38">
        <f t="shared" si="25"/>
        <v>6300495</v>
      </c>
      <c r="F756" s="38">
        <f t="shared" si="25"/>
        <v>2536</v>
      </c>
      <c r="G756" s="39">
        <v>378.1</v>
      </c>
      <c r="H756" s="39">
        <v>44.4</v>
      </c>
      <c r="I756" s="44">
        <v>0.1174292515207617</v>
      </c>
      <c r="J756" s="39">
        <v>302.76325085117787</v>
      </c>
      <c r="K756" s="39">
        <v>403.59125085117785</v>
      </c>
      <c r="L756" s="39">
        <v>8.3130000000000006</v>
      </c>
      <c r="M756" s="48">
        <v>38.643000000000001</v>
      </c>
      <c r="N756" s="39">
        <v>1.036</v>
      </c>
      <c r="O756" s="39">
        <v>748.56799999999998</v>
      </c>
      <c r="P756" s="39">
        <v>0</v>
      </c>
    </row>
    <row r="757" spans="1:16" x14ac:dyDescent="0.3">
      <c r="A757" s="27">
        <v>43667</v>
      </c>
      <c r="B757" s="28">
        <v>0.52083333333333337</v>
      </c>
      <c r="C757" s="32">
        <f t="shared" si="26"/>
        <v>43667.520833333336</v>
      </c>
      <c r="D757" s="38">
        <f t="shared" si="25"/>
        <v>525465</v>
      </c>
      <c r="E757" s="38">
        <f t="shared" si="25"/>
        <v>6300495</v>
      </c>
      <c r="F757" s="38">
        <f t="shared" si="25"/>
        <v>2536</v>
      </c>
      <c r="G757" s="39">
        <v>298.10000000000002</v>
      </c>
      <c r="H757" s="39">
        <v>35.799999999999997</v>
      </c>
      <c r="I757" s="44">
        <v>0.12009392821200937</v>
      </c>
      <c r="J757" s="39">
        <v>304.39890760125917</v>
      </c>
      <c r="K757" s="39">
        <v>394.11890760125914</v>
      </c>
      <c r="L757" s="39">
        <v>7.9989999999999997</v>
      </c>
      <c r="M757" s="48">
        <v>35.052</v>
      </c>
      <c r="N757" s="39">
        <v>1.542</v>
      </c>
      <c r="O757" s="39">
        <v>748.42499999999995</v>
      </c>
      <c r="P757" s="39">
        <v>0</v>
      </c>
    </row>
    <row r="758" spans="1:16" x14ac:dyDescent="0.3">
      <c r="A758" s="27">
        <v>43667</v>
      </c>
      <c r="B758" s="28">
        <v>0.54166666666666663</v>
      </c>
      <c r="C758" s="32">
        <f t="shared" si="26"/>
        <v>43667.541666666664</v>
      </c>
      <c r="D758" s="38">
        <f t="shared" si="25"/>
        <v>525465</v>
      </c>
      <c r="E758" s="38">
        <f t="shared" si="25"/>
        <v>6300495</v>
      </c>
      <c r="F758" s="38">
        <f t="shared" si="25"/>
        <v>2536</v>
      </c>
      <c r="G758" s="39">
        <v>520.79999999999995</v>
      </c>
      <c r="H758" s="39">
        <v>60.6</v>
      </c>
      <c r="I758" s="44">
        <v>0.1163594470046083</v>
      </c>
      <c r="J758" s="39">
        <v>295.65609369667561</v>
      </c>
      <c r="K758" s="39">
        <v>401.1950936966756</v>
      </c>
      <c r="L758" s="39">
        <v>8.0619999999999994</v>
      </c>
      <c r="M758" s="48">
        <v>31.024000000000001</v>
      </c>
      <c r="N758" s="39">
        <v>1.159</v>
      </c>
      <c r="O758" s="39">
        <v>748.505</v>
      </c>
      <c r="P758" s="39">
        <v>0</v>
      </c>
    </row>
    <row r="759" spans="1:16" x14ac:dyDescent="0.3">
      <c r="A759" s="27">
        <v>43667</v>
      </c>
      <c r="B759" s="28">
        <v>0.5625</v>
      </c>
      <c r="C759" s="32">
        <f t="shared" si="26"/>
        <v>43667.5625</v>
      </c>
      <c r="D759" s="38">
        <f t="shared" si="25"/>
        <v>525465</v>
      </c>
      <c r="E759" s="38">
        <f t="shared" si="25"/>
        <v>6300495</v>
      </c>
      <c r="F759" s="38">
        <f t="shared" si="25"/>
        <v>2536</v>
      </c>
      <c r="G759" s="39">
        <v>724.9</v>
      </c>
      <c r="H759" s="39">
        <v>85.3</v>
      </c>
      <c r="I759" s="44">
        <v>0.11767140295213133</v>
      </c>
      <c r="J759" s="39">
        <v>288.02115375761298</v>
      </c>
      <c r="K759" s="39">
        <v>407.35315375761297</v>
      </c>
      <c r="L759" s="39">
        <v>8.69</v>
      </c>
      <c r="M759" s="48">
        <v>31.841000000000001</v>
      </c>
      <c r="N759" s="39">
        <v>1.7549999999999999</v>
      </c>
      <c r="O759" s="39">
        <v>748.79499999999996</v>
      </c>
      <c r="P759" s="39">
        <v>0</v>
      </c>
    </row>
    <row r="760" spans="1:16" x14ac:dyDescent="0.3">
      <c r="A760" s="27">
        <v>43667</v>
      </c>
      <c r="B760" s="28">
        <v>0.58333333333333337</v>
      </c>
      <c r="C760" s="32">
        <f t="shared" si="26"/>
        <v>43667.583333333336</v>
      </c>
      <c r="D760" s="38">
        <f t="shared" si="25"/>
        <v>525465</v>
      </c>
      <c r="E760" s="38">
        <f t="shared" si="25"/>
        <v>6300495</v>
      </c>
      <c r="F760" s="38">
        <f t="shared" si="25"/>
        <v>2536</v>
      </c>
      <c r="G760" s="39">
        <v>893.9</v>
      </c>
      <c r="H760" s="39">
        <v>108.6</v>
      </c>
      <c r="I760" s="44">
        <v>0.12149009956370958</v>
      </c>
      <c r="J760" s="39">
        <v>279.11950923829147</v>
      </c>
      <c r="K760" s="39">
        <v>414.95050923829149</v>
      </c>
      <c r="L760" s="39">
        <v>8.5649999999999995</v>
      </c>
      <c r="M760" s="48">
        <v>36.645000000000003</v>
      </c>
      <c r="N760" s="39">
        <v>1.9530000000000001</v>
      </c>
      <c r="O760" s="39">
        <v>748.90200000000004</v>
      </c>
      <c r="P760" s="39">
        <v>0</v>
      </c>
    </row>
    <row r="761" spans="1:16" x14ac:dyDescent="0.3">
      <c r="A761" s="27">
        <v>43667</v>
      </c>
      <c r="B761" s="28">
        <v>0.60416666666666663</v>
      </c>
      <c r="C761" s="32">
        <f t="shared" si="26"/>
        <v>43667.604166666664</v>
      </c>
      <c r="D761" s="38">
        <f t="shared" si="25"/>
        <v>525465</v>
      </c>
      <c r="E761" s="38">
        <f t="shared" si="25"/>
        <v>6300495</v>
      </c>
      <c r="F761" s="38">
        <f t="shared" si="25"/>
        <v>2536</v>
      </c>
      <c r="G761" s="39">
        <v>372.3</v>
      </c>
      <c r="H761" s="39">
        <v>45.4</v>
      </c>
      <c r="I761" s="44">
        <v>0.1219446682782702</v>
      </c>
      <c r="J761" s="39">
        <v>323.8233215786085</v>
      </c>
      <c r="K761" s="39">
        <v>414.27932157860852</v>
      </c>
      <c r="L761" s="39">
        <v>8.7530000000000001</v>
      </c>
      <c r="M761" s="48">
        <v>32.622</v>
      </c>
      <c r="N761" s="39">
        <v>2.0419999999999998</v>
      </c>
      <c r="O761" s="39">
        <v>748.71500000000003</v>
      </c>
      <c r="P761" s="39">
        <v>0</v>
      </c>
    </row>
    <row r="762" spans="1:16" x14ac:dyDescent="0.3">
      <c r="A762" s="27">
        <v>43667</v>
      </c>
      <c r="B762" s="28">
        <v>0.625</v>
      </c>
      <c r="C762" s="32">
        <f t="shared" si="26"/>
        <v>43667.625</v>
      </c>
      <c r="D762" s="38">
        <f t="shared" si="25"/>
        <v>525465</v>
      </c>
      <c r="E762" s="38">
        <f t="shared" si="25"/>
        <v>6300495</v>
      </c>
      <c r="F762" s="38">
        <f t="shared" si="25"/>
        <v>2536</v>
      </c>
      <c r="G762" s="39">
        <v>183</v>
      </c>
      <c r="H762" s="39">
        <v>23.5</v>
      </c>
      <c r="I762" s="44">
        <v>0.12841530054644809</v>
      </c>
      <c r="J762" s="39">
        <v>323.29467375588092</v>
      </c>
      <c r="K762" s="39">
        <v>397.32067375588093</v>
      </c>
      <c r="L762" s="39">
        <v>7.4329999999999998</v>
      </c>
      <c r="M762" s="48">
        <v>49.26</v>
      </c>
      <c r="N762" s="39">
        <v>1.081</v>
      </c>
      <c r="O762" s="39">
        <v>748.73199999999997</v>
      </c>
      <c r="P762" s="39">
        <v>0</v>
      </c>
    </row>
    <row r="763" spans="1:16" x14ac:dyDescent="0.3">
      <c r="A763" s="27">
        <v>43667</v>
      </c>
      <c r="B763" s="28">
        <v>0.64583333333333337</v>
      </c>
      <c r="C763" s="32">
        <f t="shared" si="26"/>
        <v>43667.645833333336</v>
      </c>
      <c r="D763" s="38">
        <f t="shared" si="25"/>
        <v>525465</v>
      </c>
      <c r="E763" s="38">
        <f t="shared" si="25"/>
        <v>6300495</v>
      </c>
      <c r="F763" s="38">
        <f t="shared" si="25"/>
        <v>2536</v>
      </c>
      <c r="G763" s="39">
        <v>190.1</v>
      </c>
      <c r="H763" s="39">
        <v>23.5</v>
      </c>
      <c r="I763" s="44">
        <v>0.12361914781693846</v>
      </c>
      <c r="J763" s="39">
        <v>325.26121077515597</v>
      </c>
      <c r="K763" s="39">
        <v>392.61221077515597</v>
      </c>
      <c r="L763" s="39">
        <v>7.7469999999999999</v>
      </c>
      <c r="M763" s="48">
        <v>43.402999999999999</v>
      </c>
      <c r="N763" s="39">
        <v>0.93100000000000005</v>
      </c>
      <c r="O763" s="39">
        <v>748.70500000000004</v>
      </c>
      <c r="P763" s="39">
        <v>0</v>
      </c>
    </row>
    <row r="764" spans="1:16" x14ac:dyDescent="0.3">
      <c r="A764" s="27">
        <v>43667</v>
      </c>
      <c r="B764" s="28">
        <v>0.66666666666666663</v>
      </c>
      <c r="C764" s="32">
        <f t="shared" si="26"/>
        <v>43667.666666666664</v>
      </c>
      <c r="D764" s="38">
        <f t="shared" si="25"/>
        <v>525465</v>
      </c>
      <c r="E764" s="38">
        <f t="shared" si="25"/>
        <v>6300495</v>
      </c>
      <c r="F764" s="38">
        <f t="shared" si="25"/>
        <v>2536</v>
      </c>
      <c r="G764" s="39">
        <v>182</v>
      </c>
      <c r="H764" s="39">
        <v>23</v>
      </c>
      <c r="I764" s="44">
        <v>0.12637362637362637</v>
      </c>
      <c r="J764" s="39">
        <v>327.24306630514053</v>
      </c>
      <c r="K764" s="39">
        <v>387.64006630514052</v>
      </c>
      <c r="L764" s="39">
        <v>7.37</v>
      </c>
      <c r="M764" s="48">
        <v>60.094000000000001</v>
      </c>
      <c r="N764" s="39">
        <v>1.04</v>
      </c>
      <c r="O764" s="39">
        <v>748.62800000000004</v>
      </c>
      <c r="P764" s="39">
        <v>0</v>
      </c>
    </row>
    <row r="765" spans="1:16" x14ac:dyDescent="0.3">
      <c r="A765" s="27">
        <v>43667</v>
      </c>
      <c r="B765" s="28">
        <v>0.6875</v>
      </c>
      <c r="C765" s="32">
        <f t="shared" si="26"/>
        <v>43667.6875</v>
      </c>
      <c r="D765" s="38">
        <f t="shared" si="25"/>
        <v>525465</v>
      </c>
      <c r="E765" s="38">
        <f t="shared" si="25"/>
        <v>6300495</v>
      </c>
      <c r="F765" s="38">
        <f t="shared" si="25"/>
        <v>2536</v>
      </c>
      <c r="G765" s="39">
        <v>164.8</v>
      </c>
      <c r="H765" s="39">
        <v>21</v>
      </c>
      <c r="I765" s="44">
        <v>0.12742718446601942</v>
      </c>
      <c r="J765" s="39">
        <v>326.50218495489179</v>
      </c>
      <c r="K765" s="39">
        <v>382.85118495489178</v>
      </c>
      <c r="L765" s="39">
        <v>7.056</v>
      </c>
      <c r="M765" s="48">
        <v>51.387999999999998</v>
      </c>
      <c r="N765" s="39">
        <v>1.008</v>
      </c>
      <c r="O765" s="39">
        <v>748.72699999999998</v>
      </c>
      <c r="P765" s="39">
        <v>0</v>
      </c>
    </row>
    <row r="766" spans="1:16" x14ac:dyDescent="0.3">
      <c r="A766" s="27">
        <v>43667</v>
      </c>
      <c r="B766" s="28">
        <v>0.70833333333333337</v>
      </c>
      <c r="C766" s="32">
        <f t="shared" si="26"/>
        <v>43667.708333333336</v>
      </c>
      <c r="D766" s="38">
        <f t="shared" si="25"/>
        <v>525465</v>
      </c>
      <c r="E766" s="38">
        <f t="shared" si="25"/>
        <v>6300495</v>
      </c>
      <c r="F766" s="38">
        <f t="shared" si="25"/>
        <v>2536</v>
      </c>
      <c r="G766" s="39">
        <v>183.7</v>
      </c>
      <c r="H766" s="39">
        <v>22.8</v>
      </c>
      <c r="I766" s="44">
        <v>0.12411540555253131</v>
      </c>
      <c r="J766" s="39">
        <v>314.56753420048801</v>
      </c>
      <c r="K766" s="39">
        <v>379.16653420048806</v>
      </c>
      <c r="L766" s="39">
        <v>7.056</v>
      </c>
      <c r="M766" s="48">
        <v>52.161999999999999</v>
      </c>
      <c r="N766" s="39">
        <v>1.3049999999999999</v>
      </c>
      <c r="O766" s="39">
        <v>748.72299999999996</v>
      </c>
      <c r="P766" s="39">
        <v>0</v>
      </c>
    </row>
    <row r="767" spans="1:16" x14ac:dyDescent="0.3">
      <c r="A767" s="27">
        <v>43667</v>
      </c>
      <c r="B767" s="28">
        <v>0.72916666666666663</v>
      </c>
      <c r="C767" s="32">
        <f t="shared" si="26"/>
        <v>43667.729166666664</v>
      </c>
      <c r="D767" s="38">
        <f t="shared" si="25"/>
        <v>525465</v>
      </c>
      <c r="E767" s="38">
        <f t="shared" si="25"/>
        <v>6300495</v>
      </c>
      <c r="F767" s="38">
        <f t="shared" si="25"/>
        <v>2536</v>
      </c>
      <c r="G767" s="39">
        <v>134.6</v>
      </c>
      <c r="H767" s="39">
        <v>16.8</v>
      </c>
      <c r="I767" s="44">
        <v>0.12481426448737</v>
      </c>
      <c r="J767" s="39">
        <v>324.35430618019763</v>
      </c>
      <c r="K767" s="39">
        <v>377.51330618019762</v>
      </c>
      <c r="L767" s="39">
        <v>6.6159999999999997</v>
      </c>
      <c r="M767" s="48">
        <v>63.865000000000002</v>
      </c>
      <c r="N767" s="39">
        <v>1.121</v>
      </c>
      <c r="O767" s="39">
        <v>748.81799999999998</v>
      </c>
      <c r="P767" s="39">
        <v>0</v>
      </c>
    </row>
    <row r="768" spans="1:16" x14ac:dyDescent="0.3">
      <c r="A768" s="27">
        <v>43667</v>
      </c>
      <c r="B768" s="28">
        <v>0.75</v>
      </c>
      <c r="C768" s="32">
        <f t="shared" si="26"/>
        <v>43667.75</v>
      </c>
      <c r="D768" s="38">
        <f t="shared" si="25"/>
        <v>525465</v>
      </c>
      <c r="E768" s="38">
        <f t="shared" si="25"/>
        <v>6300495</v>
      </c>
      <c r="F768" s="38">
        <f t="shared" si="25"/>
        <v>2536</v>
      </c>
      <c r="G768" s="39">
        <v>72.5</v>
      </c>
      <c r="H768" s="39">
        <v>10.4</v>
      </c>
      <c r="I768" s="44">
        <v>0.14344827586206896</v>
      </c>
      <c r="J768" s="39">
        <v>322.21442277151385</v>
      </c>
      <c r="K768" s="39">
        <v>370.10442277151384</v>
      </c>
      <c r="L768" s="39">
        <v>6.3639999999999999</v>
      </c>
      <c r="M768" s="48">
        <v>65.222999999999999</v>
      </c>
      <c r="N768" s="39">
        <v>1.33</v>
      </c>
      <c r="O768" s="39">
        <v>748.66700000000003</v>
      </c>
      <c r="P768" s="39">
        <v>0</v>
      </c>
    </row>
    <row r="769" spans="1:16" x14ac:dyDescent="0.3">
      <c r="A769" s="27">
        <v>43667</v>
      </c>
      <c r="B769" s="28">
        <v>0.77083333333333337</v>
      </c>
      <c r="C769" s="32">
        <f t="shared" si="26"/>
        <v>43667.770833333336</v>
      </c>
      <c r="D769" s="38">
        <f t="shared" si="25"/>
        <v>525465</v>
      </c>
      <c r="E769" s="38">
        <f t="shared" si="25"/>
        <v>6300495</v>
      </c>
      <c r="F769" s="38">
        <f t="shared" si="25"/>
        <v>2536</v>
      </c>
      <c r="G769" s="39">
        <v>79.599999999999994</v>
      </c>
      <c r="H769" s="39">
        <v>11.4</v>
      </c>
      <c r="I769" s="44">
        <v>0.14321608040201006</v>
      </c>
      <c r="J769" s="39">
        <v>308.15864118663342</v>
      </c>
      <c r="K769" s="39">
        <v>364.3756411866334</v>
      </c>
      <c r="L769" s="39">
        <v>6.05</v>
      </c>
      <c r="M769" s="48">
        <v>69.040999999999997</v>
      </c>
      <c r="N769" s="39">
        <v>1.3380000000000001</v>
      </c>
      <c r="O769" s="39">
        <v>748.91</v>
      </c>
      <c r="P769" s="39">
        <v>0</v>
      </c>
    </row>
    <row r="770" spans="1:16" x14ac:dyDescent="0.3">
      <c r="A770" s="27">
        <v>43667</v>
      </c>
      <c r="B770" s="28">
        <v>0.79166666666666663</v>
      </c>
      <c r="C770" s="32">
        <f t="shared" si="26"/>
        <v>43667.791666666664</v>
      </c>
      <c r="D770" s="38">
        <f t="shared" si="25"/>
        <v>525465</v>
      </c>
      <c r="E770" s="38">
        <f t="shared" si="25"/>
        <v>6300495</v>
      </c>
      <c r="F770" s="38">
        <f t="shared" si="25"/>
        <v>2536</v>
      </c>
      <c r="G770" s="39">
        <v>52.9</v>
      </c>
      <c r="H770" s="39">
        <v>8</v>
      </c>
      <c r="I770" s="44">
        <v>0.15122873345935728</v>
      </c>
      <c r="J770" s="39">
        <v>319.40405627822128</v>
      </c>
      <c r="K770" s="39">
        <v>361.49105627822132</v>
      </c>
      <c r="L770" s="39">
        <v>5.8609999999999998</v>
      </c>
      <c r="M770" s="48">
        <v>72.873999999999995</v>
      </c>
      <c r="N770" s="39">
        <v>0.98899999999999999</v>
      </c>
      <c r="O770" s="39">
        <v>749.03499999999997</v>
      </c>
      <c r="P770" s="39">
        <v>0</v>
      </c>
    </row>
    <row r="771" spans="1:16" x14ac:dyDescent="0.3">
      <c r="A771" s="27">
        <v>43667</v>
      </c>
      <c r="B771" s="28">
        <v>0.8125</v>
      </c>
      <c r="C771" s="32">
        <f t="shared" si="26"/>
        <v>43667.8125</v>
      </c>
      <c r="D771" s="38">
        <f t="shared" si="25"/>
        <v>525465</v>
      </c>
      <c r="E771" s="38">
        <f t="shared" si="25"/>
        <v>6300495</v>
      </c>
      <c r="F771" s="38">
        <f t="shared" si="25"/>
        <v>2536</v>
      </c>
      <c r="G771" s="39">
        <v>35.799999999999997</v>
      </c>
      <c r="H771" s="39">
        <v>6</v>
      </c>
      <c r="I771" s="44">
        <v>0.16759776536312851</v>
      </c>
      <c r="J771" s="39">
        <v>321.0549323462381</v>
      </c>
      <c r="K771" s="39">
        <v>358.17893234623813</v>
      </c>
      <c r="L771" s="39">
        <v>5.609</v>
      </c>
      <c r="M771" s="48">
        <v>75.150000000000006</v>
      </c>
      <c r="N771" s="39">
        <v>1.1659999999999999</v>
      </c>
      <c r="O771" s="39">
        <v>748.82500000000005</v>
      </c>
      <c r="P771" s="39">
        <v>0</v>
      </c>
    </row>
    <row r="772" spans="1:16" x14ac:dyDescent="0.3">
      <c r="A772" s="27">
        <v>43667</v>
      </c>
      <c r="B772" s="28">
        <v>0.83333333333333337</v>
      </c>
      <c r="C772" s="32">
        <f t="shared" si="26"/>
        <v>43667.833333333336</v>
      </c>
      <c r="D772" s="38">
        <f t="shared" si="25"/>
        <v>525465</v>
      </c>
      <c r="E772" s="38">
        <f t="shared" si="25"/>
        <v>6300495</v>
      </c>
      <c r="F772" s="38">
        <f t="shared" si="25"/>
        <v>2536</v>
      </c>
      <c r="G772" s="39">
        <v>19.399999999999999</v>
      </c>
      <c r="H772" s="39">
        <v>4.0999999999999996</v>
      </c>
      <c r="I772" s="44">
        <v>0.21134020618556701</v>
      </c>
      <c r="J772" s="39">
        <v>325.50712351902285</v>
      </c>
      <c r="K772" s="39">
        <v>355.50412351902287</v>
      </c>
      <c r="L772" s="39">
        <v>5.484</v>
      </c>
      <c r="M772" s="48">
        <v>77.290000000000006</v>
      </c>
      <c r="N772" s="39">
        <v>1.708</v>
      </c>
      <c r="O772" s="39">
        <v>748.79700000000003</v>
      </c>
      <c r="P772" s="39">
        <v>0</v>
      </c>
    </row>
    <row r="773" spans="1:16" x14ac:dyDescent="0.3">
      <c r="A773" s="27">
        <v>43667</v>
      </c>
      <c r="B773" s="28">
        <v>0.85416666666666663</v>
      </c>
      <c r="C773" s="32">
        <f t="shared" si="26"/>
        <v>43667.854166666664</v>
      </c>
      <c r="D773" s="38">
        <f t="shared" si="25"/>
        <v>525465</v>
      </c>
      <c r="E773" s="38">
        <f t="shared" si="25"/>
        <v>6300495</v>
      </c>
      <c r="F773" s="38">
        <f t="shared" si="25"/>
        <v>2536</v>
      </c>
      <c r="G773" s="39">
        <v>4.8</v>
      </c>
      <c r="H773" s="39">
        <v>1.8</v>
      </c>
      <c r="I773" s="44">
        <v>0.375</v>
      </c>
      <c r="J773" s="39">
        <v>326.34921855151214</v>
      </c>
      <c r="K773" s="39">
        <v>352.38521855151214</v>
      </c>
      <c r="L773" s="39">
        <v>5.1059999999999999</v>
      </c>
      <c r="M773" s="48">
        <v>81.238</v>
      </c>
      <c r="N773" s="39">
        <v>1.31</v>
      </c>
      <c r="O773" s="39">
        <v>748.81299999999999</v>
      </c>
      <c r="P773" s="39">
        <v>0</v>
      </c>
    </row>
    <row r="774" spans="1:16" x14ac:dyDescent="0.3">
      <c r="A774" s="27">
        <v>43667</v>
      </c>
      <c r="B774" s="28">
        <v>0.875</v>
      </c>
      <c r="C774" s="32">
        <f t="shared" si="26"/>
        <v>43667.875</v>
      </c>
      <c r="D774" s="38">
        <f t="shared" ref="D774:F837" si="27">D773</f>
        <v>525465</v>
      </c>
      <c r="E774" s="38">
        <f t="shared" si="27"/>
        <v>6300495</v>
      </c>
      <c r="F774" s="38">
        <f t="shared" si="27"/>
        <v>2536</v>
      </c>
      <c r="G774" s="40">
        <v>0</v>
      </c>
      <c r="H774" s="40">
        <v>0</v>
      </c>
      <c r="I774" s="45" t="s">
        <v>19</v>
      </c>
      <c r="J774" s="39">
        <v>328.80794383462785</v>
      </c>
      <c r="K774" s="39">
        <v>349.38794383462783</v>
      </c>
      <c r="L774" s="39">
        <v>4.7290000000000001</v>
      </c>
      <c r="M774" s="48">
        <v>86.718999999999994</v>
      </c>
      <c r="N774" s="39">
        <v>0.97</v>
      </c>
      <c r="O774" s="39">
        <v>748.89499999999998</v>
      </c>
      <c r="P774" s="39">
        <v>0</v>
      </c>
    </row>
    <row r="775" spans="1:16" x14ac:dyDescent="0.3">
      <c r="A775" s="27">
        <v>43667</v>
      </c>
      <c r="B775" s="28">
        <v>0.89583333333333337</v>
      </c>
      <c r="C775" s="32">
        <f t="shared" si="26"/>
        <v>43667.895833333336</v>
      </c>
      <c r="D775" s="38">
        <f t="shared" si="27"/>
        <v>525465</v>
      </c>
      <c r="E775" s="38">
        <f t="shared" si="27"/>
        <v>6300495</v>
      </c>
      <c r="F775" s="38">
        <f t="shared" si="27"/>
        <v>2536</v>
      </c>
      <c r="G775" s="40">
        <v>0</v>
      </c>
      <c r="H775" s="40">
        <v>0</v>
      </c>
      <c r="I775" s="45" t="s">
        <v>19</v>
      </c>
      <c r="J775" s="39">
        <v>329.77238390373645</v>
      </c>
      <c r="K775" s="39">
        <v>348.28538390373649</v>
      </c>
      <c r="L775" s="39">
        <v>4.9800000000000004</v>
      </c>
      <c r="M775" s="48">
        <v>86.510999999999996</v>
      </c>
      <c r="N775" s="39">
        <v>0.46200000000000002</v>
      </c>
      <c r="O775" s="39">
        <v>748.82500000000005</v>
      </c>
      <c r="P775" s="39">
        <v>0</v>
      </c>
    </row>
    <row r="776" spans="1:16" x14ac:dyDescent="0.3">
      <c r="A776" s="27">
        <v>43667</v>
      </c>
      <c r="B776" s="28">
        <v>0.91666666666666663</v>
      </c>
      <c r="C776" s="32">
        <f t="shared" si="26"/>
        <v>43667.916666666664</v>
      </c>
      <c r="D776" s="38">
        <f t="shared" si="27"/>
        <v>525465</v>
      </c>
      <c r="E776" s="38">
        <f t="shared" si="27"/>
        <v>6300495</v>
      </c>
      <c r="F776" s="38">
        <f t="shared" si="27"/>
        <v>2536</v>
      </c>
      <c r="G776" s="40">
        <v>0</v>
      </c>
      <c r="H776" s="40">
        <v>0</v>
      </c>
      <c r="I776" s="45" t="s">
        <v>19</v>
      </c>
      <c r="J776" s="39">
        <v>322.61197361291642</v>
      </c>
      <c r="K776" s="39">
        <v>344.38497361291644</v>
      </c>
      <c r="L776" s="39">
        <v>4.226</v>
      </c>
      <c r="M776" s="48">
        <v>92.65</v>
      </c>
      <c r="N776" s="39">
        <v>0.71199999999999997</v>
      </c>
      <c r="O776" s="39">
        <v>748.47500000000002</v>
      </c>
      <c r="P776" s="39">
        <v>0</v>
      </c>
    </row>
    <row r="777" spans="1:16" x14ac:dyDescent="0.3">
      <c r="A777" s="27">
        <v>43667</v>
      </c>
      <c r="B777" s="28">
        <v>0.9375</v>
      </c>
      <c r="C777" s="32">
        <f t="shared" si="26"/>
        <v>43667.9375</v>
      </c>
      <c r="D777" s="38">
        <f t="shared" si="27"/>
        <v>525465</v>
      </c>
      <c r="E777" s="38">
        <f t="shared" si="27"/>
        <v>6300495</v>
      </c>
      <c r="F777" s="38">
        <f t="shared" si="27"/>
        <v>2536</v>
      </c>
      <c r="G777" s="40">
        <v>0</v>
      </c>
      <c r="H777" s="40">
        <v>0</v>
      </c>
      <c r="I777" s="45" t="s">
        <v>19</v>
      </c>
      <c r="J777" s="39">
        <v>323.5742315368604</v>
      </c>
      <c r="K777" s="39">
        <v>342.56823153686037</v>
      </c>
      <c r="L777" s="39">
        <v>4.2880000000000003</v>
      </c>
      <c r="M777" s="48">
        <v>93.43</v>
      </c>
      <c r="N777" s="39">
        <v>0.69199999999999995</v>
      </c>
      <c r="O777" s="39">
        <v>748.27</v>
      </c>
      <c r="P777" s="39">
        <v>0</v>
      </c>
    </row>
    <row r="778" spans="1:16" x14ac:dyDescent="0.3">
      <c r="A778" s="27">
        <v>43667</v>
      </c>
      <c r="B778" s="28">
        <v>0.95833333333333337</v>
      </c>
      <c r="C778" s="32">
        <f t="shared" si="26"/>
        <v>43667.958333333336</v>
      </c>
      <c r="D778" s="38">
        <f t="shared" si="27"/>
        <v>525465</v>
      </c>
      <c r="E778" s="38">
        <f t="shared" si="27"/>
        <v>6300495</v>
      </c>
      <c r="F778" s="38">
        <f t="shared" si="27"/>
        <v>2536</v>
      </c>
      <c r="G778" s="40">
        <v>0</v>
      </c>
      <c r="H778" s="40">
        <v>0</v>
      </c>
      <c r="I778" s="45" t="s">
        <v>19</v>
      </c>
      <c r="J778" s="39">
        <v>330.59804203061259</v>
      </c>
      <c r="K778" s="39">
        <v>341.32304203061256</v>
      </c>
      <c r="L778" s="39">
        <v>4.0369999999999999</v>
      </c>
      <c r="M778" s="48">
        <v>97.668999999999997</v>
      </c>
      <c r="N778" s="39">
        <v>0.40600000000000003</v>
      </c>
      <c r="O778" s="39">
        <v>748.28700000000003</v>
      </c>
      <c r="P778" s="39">
        <v>0</v>
      </c>
    </row>
    <row r="779" spans="1:16" x14ac:dyDescent="0.3">
      <c r="A779" s="27">
        <v>43667</v>
      </c>
      <c r="B779" s="28">
        <v>0.97916666666666663</v>
      </c>
      <c r="C779" s="32">
        <f t="shared" si="26"/>
        <v>43667.979166666664</v>
      </c>
      <c r="D779" s="38">
        <f t="shared" si="27"/>
        <v>525465</v>
      </c>
      <c r="E779" s="38">
        <f t="shared" si="27"/>
        <v>6300495</v>
      </c>
      <c r="F779" s="38">
        <f t="shared" si="27"/>
        <v>2536</v>
      </c>
      <c r="G779" s="40">
        <v>0</v>
      </c>
      <c r="H779" s="40">
        <v>0</v>
      </c>
      <c r="I779" s="45" t="s">
        <v>19</v>
      </c>
      <c r="J779" s="39">
        <v>328.59887810215531</v>
      </c>
      <c r="K779" s="39">
        <v>340.02287810215529</v>
      </c>
      <c r="L779" s="39">
        <v>3.8479999999999999</v>
      </c>
      <c r="M779" s="48">
        <v>97.798000000000002</v>
      </c>
      <c r="N779" s="39">
        <v>0.45200000000000001</v>
      </c>
      <c r="O779" s="39">
        <v>748.14300000000003</v>
      </c>
      <c r="P779" s="39">
        <v>0</v>
      </c>
    </row>
    <row r="780" spans="1:16" x14ac:dyDescent="0.3">
      <c r="A780" s="27">
        <v>43668</v>
      </c>
      <c r="B780" s="28">
        <v>0</v>
      </c>
      <c r="C780" s="32">
        <f t="shared" si="26"/>
        <v>43668</v>
      </c>
      <c r="D780" s="38">
        <f t="shared" si="27"/>
        <v>525465</v>
      </c>
      <c r="E780" s="38">
        <f t="shared" si="27"/>
        <v>6300495</v>
      </c>
      <c r="F780" s="38">
        <f t="shared" si="27"/>
        <v>2536</v>
      </c>
      <c r="G780" s="40">
        <v>0</v>
      </c>
      <c r="H780" s="40">
        <v>0</v>
      </c>
      <c r="I780" s="45" t="s">
        <v>19</v>
      </c>
      <c r="J780" s="39">
        <v>329.22002478473564</v>
      </c>
      <c r="K780" s="39">
        <v>339.01902478473568</v>
      </c>
      <c r="L780" s="39">
        <v>3.5960000000000001</v>
      </c>
      <c r="M780" s="48">
        <v>99.436000000000007</v>
      </c>
      <c r="N780" s="39">
        <v>0.38500000000000001</v>
      </c>
      <c r="O780" s="39">
        <v>748.15700000000004</v>
      </c>
      <c r="P780" s="39">
        <v>0</v>
      </c>
    </row>
    <row r="781" spans="1:16" x14ac:dyDescent="0.3">
      <c r="A781" s="27">
        <v>43668</v>
      </c>
      <c r="B781" s="28">
        <v>2.0833333333333332E-2</v>
      </c>
      <c r="C781" s="32">
        <f t="shared" si="26"/>
        <v>43668.020833333336</v>
      </c>
      <c r="D781" s="38">
        <f t="shared" si="27"/>
        <v>525465</v>
      </c>
      <c r="E781" s="38">
        <f t="shared" si="27"/>
        <v>6300495</v>
      </c>
      <c r="F781" s="38">
        <f t="shared" si="27"/>
        <v>2536</v>
      </c>
      <c r="G781" s="40">
        <v>0</v>
      </c>
      <c r="H781" s="40">
        <v>0</v>
      </c>
      <c r="I781" s="45" t="s">
        <v>19</v>
      </c>
      <c r="J781" s="39">
        <v>328.54411773273665</v>
      </c>
      <c r="K781" s="39">
        <v>338.01411773273662</v>
      </c>
      <c r="L781" s="39">
        <v>3.911</v>
      </c>
      <c r="M781" s="48">
        <v>100</v>
      </c>
      <c r="N781" s="39">
        <v>0.49399999999999999</v>
      </c>
      <c r="O781" s="39">
        <v>747.96799999999996</v>
      </c>
      <c r="P781" s="39">
        <v>0</v>
      </c>
    </row>
    <row r="782" spans="1:16" x14ac:dyDescent="0.3">
      <c r="A782" s="27">
        <v>43668</v>
      </c>
      <c r="B782" s="28">
        <v>4.1666666666666664E-2</v>
      </c>
      <c r="C782" s="32">
        <f t="shared" si="26"/>
        <v>43668.041666666664</v>
      </c>
      <c r="D782" s="38">
        <f t="shared" si="27"/>
        <v>525465</v>
      </c>
      <c r="E782" s="38">
        <f t="shared" si="27"/>
        <v>6300495</v>
      </c>
      <c r="F782" s="38">
        <f t="shared" si="27"/>
        <v>2536</v>
      </c>
      <c r="G782" s="40">
        <v>0</v>
      </c>
      <c r="H782" s="40">
        <v>0</v>
      </c>
      <c r="I782" s="45" t="s">
        <v>19</v>
      </c>
      <c r="J782" s="39">
        <v>327.48776010518867</v>
      </c>
      <c r="K782" s="39">
        <v>337.32576010518869</v>
      </c>
      <c r="L782" s="39">
        <v>4.351</v>
      </c>
      <c r="M782" s="48">
        <v>100</v>
      </c>
      <c r="N782" s="39">
        <v>1.2E-2</v>
      </c>
      <c r="O782" s="39">
        <v>747.7</v>
      </c>
      <c r="P782" s="39">
        <v>0</v>
      </c>
    </row>
    <row r="783" spans="1:16" x14ac:dyDescent="0.3">
      <c r="A783" s="27">
        <v>43668</v>
      </c>
      <c r="B783" s="28">
        <v>6.25E-2</v>
      </c>
      <c r="C783" s="32">
        <f t="shared" si="26"/>
        <v>43668.0625</v>
      </c>
      <c r="D783" s="38">
        <f t="shared" si="27"/>
        <v>525465</v>
      </c>
      <c r="E783" s="38">
        <f t="shared" si="27"/>
        <v>6300495</v>
      </c>
      <c r="F783" s="38">
        <f t="shared" si="27"/>
        <v>2536</v>
      </c>
      <c r="G783" s="40">
        <v>0</v>
      </c>
      <c r="H783" s="40">
        <v>0</v>
      </c>
      <c r="I783" s="45" t="s">
        <v>19</v>
      </c>
      <c r="J783" s="39">
        <v>329.21994583075548</v>
      </c>
      <c r="K783" s="39">
        <v>337.18694583075546</v>
      </c>
      <c r="L783" s="39">
        <v>4.7919999999999998</v>
      </c>
      <c r="M783" s="48">
        <v>97.682000000000002</v>
      </c>
      <c r="N783" s="39">
        <v>0.29199999999999998</v>
      </c>
      <c r="O783" s="39">
        <v>747.57799999999997</v>
      </c>
      <c r="P783" s="39">
        <v>0</v>
      </c>
    </row>
    <row r="784" spans="1:16" x14ac:dyDescent="0.3">
      <c r="A784" s="27">
        <v>43668</v>
      </c>
      <c r="B784" s="28">
        <v>8.3333333333333329E-2</v>
      </c>
      <c r="C784" s="32">
        <f t="shared" si="26"/>
        <v>43668.083333333336</v>
      </c>
      <c r="D784" s="38">
        <f t="shared" si="27"/>
        <v>525465</v>
      </c>
      <c r="E784" s="38">
        <f t="shared" si="27"/>
        <v>6300495</v>
      </c>
      <c r="F784" s="38">
        <f t="shared" si="27"/>
        <v>2536</v>
      </c>
      <c r="G784" s="40">
        <v>0</v>
      </c>
      <c r="H784" s="40">
        <v>0</v>
      </c>
      <c r="I784" s="45" t="s">
        <v>19</v>
      </c>
      <c r="J784" s="39">
        <v>333.89680228642641</v>
      </c>
      <c r="K784" s="39">
        <v>338.57080228642644</v>
      </c>
      <c r="L784" s="39">
        <v>4.9800000000000004</v>
      </c>
      <c r="M784" s="48">
        <v>96.180999999999997</v>
      </c>
      <c r="N784" s="39">
        <v>0.36499999999999999</v>
      </c>
      <c r="O784" s="39">
        <v>747.505</v>
      </c>
      <c r="P784" s="39">
        <v>0</v>
      </c>
    </row>
    <row r="785" spans="1:16" x14ac:dyDescent="0.3">
      <c r="A785" s="27">
        <v>43668</v>
      </c>
      <c r="B785" s="28">
        <v>0.10416666666666667</v>
      </c>
      <c r="C785" s="32">
        <f t="shared" si="26"/>
        <v>43668.104166666664</v>
      </c>
      <c r="D785" s="38">
        <f t="shared" si="27"/>
        <v>525465</v>
      </c>
      <c r="E785" s="38">
        <f t="shared" si="27"/>
        <v>6300495</v>
      </c>
      <c r="F785" s="38">
        <f t="shared" si="27"/>
        <v>2536</v>
      </c>
      <c r="G785" s="40">
        <v>0</v>
      </c>
      <c r="H785" s="40">
        <v>0</v>
      </c>
      <c r="I785" s="45" t="s">
        <v>19</v>
      </c>
      <c r="J785" s="39">
        <v>336.28719524856535</v>
      </c>
      <c r="K785" s="39">
        <v>339.36419524856535</v>
      </c>
      <c r="L785" s="39">
        <v>5.4210000000000003</v>
      </c>
      <c r="M785" s="48">
        <v>95.942999999999998</v>
      </c>
      <c r="N785" s="39">
        <v>0.25900000000000001</v>
      </c>
      <c r="O785" s="39">
        <v>747.41300000000001</v>
      </c>
      <c r="P785" s="39">
        <v>0</v>
      </c>
    </row>
    <row r="786" spans="1:16" x14ac:dyDescent="0.3">
      <c r="A786" s="27">
        <v>43668</v>
      </c>
      <c r="B786" s="28">
        <v>0.125</v>
      </c>
      <c r="C786" s="32">
        <f t="shared" si="26"/>
        <v>43668.125</v>
      </c>
      <c r="D786" s="38">
        <f t="shared" si="27"/>
        <v>525465</v>
      </c>
      <c r="E786" s="38">
        <f t="shared" si="27"/>
        <v>6300495</v>
      </c>
      <c r="F786" s="38">
        <f t="shared" si="27"/>
        <v>2536</v>
      </c>
      <c r="G786" s="40">
        <v>0</v>
      </c>
      <c r="H786" s="40">
        <v>0</v>
      </c>
      <c r="I786" s="45" t="s">
        <v>19</v>
      </c>
      <c r="J786" s="39">
        <v>331.68456660972384</v>
      </c>
      <c r="K786" s="39">
        <v>338.43856660972381</v>
      </c>
      <c r="L786" s="39">
        <v>5.1689999999999996</v>
      </c>
      <c r="M786" s="48">
        <v>95.91</v>
      </c>
      <c r="N786" s="39">
        <v>0.127</v>
      </c>
      <c r="O786" s="39">
        <v>747.21</v>
      </c>
      <c r="P786" s="39">
        <v>0</v>
      </c>
    </row>
    <row r="787" spans="1:16" x14ac:dyDescent="0.3">
      <c r="A787" s="27">
        <v>43668</v>
      </c>
      <c r="B787" s="28">
        <v>0.14583333333333334</v>
      </c>
      <c r="C787" s="32">
        <f t="shared" si="26"/>
        <v>43668.145833333336</v>
      </c>
      <c r="D787" s="38">
        <f t="shared" si="27"/>
        <v>525465</v>
      </c>
      <c r="E787" s="38">
        <f t="shared" si="27"/>
        <v>6300495</v>
      </c>
      <c r="F787" s="38">
        <f t="shared" si="27"/>
        <v>2536</v>
      </c>
      <c r="G787" s="40">
        <v>0</v>
      </c>
      <c r="H787" s="40">
        <v>0</v>
      </c>
      <c r="I787" s="45" t="s">
        <v>19</v>
      </c>
      <c r="J787" s="39">
        <v>329.11769548683054</v>
      </c>
      <c r="K787" s="39">
        <v>336.70369548683055</v>
      </c>
      <c r="L787" s="39">
        <v>4.0369999999999999</v>
      </c>
      <c r="M787" s="48">
        <v>100</v>
      </c>
      <c r="N787" s="39">
        <v>1.052</v>
      </c>
      <c r="O787" s="39">
        <v>747.19500000000005</v>
      </c>
      <c r="P787" s="39">
        <v>0</v>
      </c>
    </row>
    <row r="788" spans="1:16" x14ac:dyDescent="0.3">
      <c r="A788" s="27">
        <v>43668</v>
      </c>
      <c r="B788" s="28">
        <v>0.16666666666666666</v>
      </c>
      <c r="C788" s="32">
        <f t="shared" si="26"/>
        <v>43668.166666666664</v>
      </c>
      <c r="D788" s="38">
        <f t="shared" si="27"/>
        <v>525465</v>
      </c>
      <c r="E788" s="38">
        <f t="shared" si="27"/>
        <v>6300495</v>
      </c>
      <c r="F788" s="38">
        <f t="shared" si="27"/>
        <v>2536</v>
      </c>
      <c r="G788" s="39">
        <v>5.2</v>
      </c>
      <c r="H788" s="39">
        <v>2</v>
      </c>
      <c r="I788" s="44">
        <v>0.38461538461538458</v>
      </c>
      <c r="J788" s="39">
        <v>325.41440321113623</v>
      </c>
      <c r="K788" s="39">
        <v>335.83340321113621</v>
      </c>
      <c r="L788" s="39">
        <v>3.9740000000000002</v>
      </c>
      <c r="M788" s="48">
        <v>100</v>
      </c>
      <c r="N788" s="39">
        <v>1.3480000000000001</v>
      </c>
      <c r="O788" s="39">
        <v>746.94299999999998</v>
      </c>
      <c r="P788" s="39">
        <v>0</v>
      </c>
    </row>
    <row r="789" spans="1:16" x14ac:dyDescent="0.3">
      <c r="A789" s="27">
        <v>43668</v>
      </c>
      <c r="B789" s="28">
        <v>0.1875</v>
      </c>
      <c r="C789" s="32">
        <f t="shared" si="26"/>
        <v>43668.1875</v>
      </c>
      <c r="D789" s="38">
        <f t="shared" si="27"/>
        <v>525465</v>
      </c>
      <c r="E789" s="38">
        <f t="shared" si="27"/>
        <v>6300495</v>
      </c>
      <c r="F789" s="38">
        <f t="shared" si="27"/>
        <v>2536</v>
      </c>
      <c r="G789" s="39">
        <v>11.3</v>
      </c>
      <c r="H789" s="39">
        <v>2.8</v>
      </c>
      <c r="I789" s="44">
        <v>0.247787610619469</v>
      </c>
      <c r="J789" s="39">
        <v>328.9802325180421</v>
      </c>
      <c r="K789" s="39">
        <v>336.34223251804207</v>
      </c>
      <c r="L789" s="39">
        <v>4.4770000000000003</v>
      </c>
      <c r="M789" s="48">
        <v>95.79</v>
      </c>
      <c r="N789" s="39">
        <v>1.097</v>
      </c>
      <c r="O789" s="39">
        <v>746.92200000000003</v>
      </c>
      <c r="P789" s="39">
        <v>0</v>
      </c>
    </row>
    <row r="790" spans="1:16" x14ac:dyDescent="0.3">
      <c r="A790" s="27">
        <v>43668</v>
      </c>
      <c r="B790" s="28">
        <v>0.20833333333333334</v>
      </c>
      <c r="C790" s="32">
        <f t="shared" si="26"/>
        <v>43668.208333333336</v>
      </c>
      <c r="D790" s="38">
        <f t="shared" si="27"/>
        <v>525465</v>
      </c>
      <c r="E790" s="38">
        <f t="shared" si="27"/>
        <v>6300495</v>
      </c>
      <c r="F790" s="38">
        <f t="shared" si="27"/>
        <v>2536</v>
      </c>
      <c r="G790" s="39">
        <v>37.799999999999997</v>
      </c>
      <c r="H790" s="39">
        <v>4.9000000000000004</v>
      </c>
      <c r="I790" s="44">
        <v>0.12962962962962965</v>
      </c>
      <c r="J790" s="39">
        <v>324.90910560670204</v>
      </c>
      <c r="K790" s="39">
        <v>336.25410560670207</v>
      </c>
      <c r="L790" s="39">
        <v>4.4770000000000003</v>
      </c>
      <c r="M790" s="48">
        <v>95.447999999999993</v>
      </c>
      <c r="N790" s="39">
        <v>0.94699999999999995</v>
      </c>
      <c r="O790" s="39">
        <v>746.98699999999997</v>
      </c>
      <c r="P790" s="39">
        <v>0</v>
      </c>
    </row>
    <row r="791" spans="1:16" x14ac:dyDescent="0.3">
      <c r="A791" s="27">
        <v>43668</v>
      </c>
      <c r="B791" s="28">
        <v>0.22916666666666666</v>
      </c>
      <c r="C791" s="32">
        <f t="shared" si="26"/>
        <v>43668.229166666664</v>
      </c>
      <c r="D791" s="38">
        <f t="shared" si="27"/>
        <v>525465</v>
      </c>
      <c r="E791" s="38">
        <f t="shared" si="27"/>
        <v>6300495</v>
      </c>
      <c r="F791" s="38">
        <f t="shared" si="27"/>
        <v>2536</v>
      </c>
      <c r="G791" s="39">
        <v>67.2</v>
      </c>
      <c r="H791" s="39">
        <v>7.9</v>
      </c>
      <c r="I791" s="44">
        <v>0.11755952380952381</v>
      </c>
      <c r="J791" s="39">
        <v>322.84424547963829</v>
      </c>
      <c r="K791" s="39">
        <v>338.55224547963832</v>
      </c>
      <c r="L791" s="39">
        <v>4.54</v>
      </c>
      <c r="M791" s="48">
        <v>95.016999999999996</v>
      </c>
      <c r="N791" s="39">
        <v>0.45400000000000001</v>
      </c>
      <c r="O791" s="39">
        <v>746.98199999999997</v>
      </c>
      <c r="P791" s="39">
        <v>0</v>
      </c>
    </row>
    <row r="792" spans="1:16" x14ac:dyDescent="0.3">
      <c r="A792" s="27">
        <v>43668</v>
      </c>
      <c r="B792" s="28">
        <v>0.25</v>
      </c>
      <c r="C792" s="32">
        <f t="shared" si="26"/>
        <v>43668.25</v>
      </c>
      <c r="D792" s="38">
        <f t="shared" si="27"/>
        <v>525465</v>
      </c>
      <c r="E792" s="38">
        <f t="shared" si="27"/>
        <v>6300495</v>
      </c>
      <c r="F792" s="38">
        <f t="shared" si="27"/>
        <v>2536</v>
      </c>
      <c r="G792" s="39">
        <v>109.4</v>
      </c>
      <c r="H792" s="39">
        <v>12.1</v>
      </c>
      <c r="I792" s="44">
        <v>0.1106032906764168</v>
      </c>
      <c r="J792" s="39">
        <v>320.2371057255246</v>
      </c>
      <c r="K792" s="39">
        <v>340.57210572552464</v>
      </c>
      <c r="L792" s="39">
        <v>4.4770000000000003</v>
      </c>
      <c r="M792" s="48">
        <v>94.85</v>
      </c>
      <c r="N792" s="39">
        <v>0.56399999999999995</v>
      </c>
      <c r="O792" s="39">
        <v>747.02499999999998</v>
      </c>
      <c r="P792" s="39">
        <v>0</v>
      </c>
    </row>
    <row r="793" spans="1:16" x14ac:dyDescent="0.3">
      <c r="A793" s="27">
        <v>43668</v>
      </c>
      <c r="B793" s="28">
        <v>0.27083333333333331</v>
      </c>
      <c r="C793" s="32">
        <f t="shared" si="26"/>
        <v>43668.270833333336</v>
      </c>
      <c r="D793" s="38">
        <f t="shared" si="27"/>
        <v>525465</v>
      </c>
      <c r="E793" s="38">
        <f t="shared" si="27"/>
        <v>6300495</v>
      </c>
      <c r="F793" s="38">
        <f t="shared" si="27"/>
        <v>2536</v>
      </c>
      <c r="G793" s="39">
        <v>123.2</v>
      </c>
      <c r="H793" s="39">
        <v>13</v>
      </c>
      <c r="I793" s="44">
        <v>0.10551948051948051</v>
      </c>
      <c r="J793" s="39">
        <v>321.14019250839942</v>
      </c>
      <c r="K793" s="39">
        <v>344.81719250839939</v>
      </c>
      <c r="L793" s="39">
        <v>4.8550000000000004</v>
      </c>
      <c r="M793" s="48">
        <v>92.134</v>
      </c>
      <c r="N793" s="39">
        <v>0.187</v>
      </c>
      <c r="O793" s="39">
        <v>746.875</v>
      </c>
      <c r="P793" s="39">
        <v>0</v>
      </c>
    </row>
    <row r="794" spans="1:16" x14ac:dyDescent="0.3">
      <c r="A794" s="27">
        <v>43668</v>
      </c>
      <c r="B794" s="28">
        <v>0.29166666666666669</v>
      </c>
      <c r="C794" s="32">
        <f t="shared" si="26"/>
        <v>43668.291666666664</v>
      </c>
      <c r="D794" s="38">
        <f t="shared" si="27"/>
        <v>525465</v>
      </c>
      <c r="E794" s="38">
        <f t="shared" si="27"/>
        <v>6300495</v>
      </c>
      <c r="F794" s="38">
        <f t="shared" si="27"/>
        <v>2536</v>
      </c>
      <c r="G794" s="39">
        <v>154.1</v>
      </c>
      <c r="H794" s="39">
        <v>16.7</v>
      </c>
      <c r="I794" s="44">
        <v>0.10837118754055808</v>
      </c>
      <c r="J794" s="39">
        <v>318.97417863813575</v>
      </c>
      <c r="K794" s="39">
        <v>347.09217863813575</v>
      </c>
      <c r="L794" s="39">
        <v>4.54</v>
      </c>
      <c r="M794" s="48">
        <v>94.998999999999995</v>
      </c>
      <c r="N794" s="39">
        <v>0.85799999999999998</v>
      </c>
      <c r="O794" s="39">
        <v>747.07</v>
      </c>
      <c r="P794" s="39">
        <v>0</v>
      </c>
    </row>
    <row r="795" spans="1:16" x14ac:dyDescent="0.3">
      <c r="A795" s="27">
        <v>43668</v>
      </c>
      <c r="B795" s="28">
        <v>0.3125</v>
      </c>
      <c r="C795" s="32">
        <f t="shared" si="26"/>
        <v>43668.3125</v>
      </c>
      <c r="D795" s="38">
        <f t="shared" si="27"/>
        <v>525465</v>
      </c>
      <c r="E795" s="38">
        <f t="shared" si="27"/>
        <v>6300495</v>
      </c>
      <c r="F795" s="38">
        <f t="shared" si="27"/>
        <v>2536</v>
      </c>
      <c r="G795" s="39">
        <v>229.9</v>
      </c>
      <c r="H795" s="39">
        <v>24.2</v>
      </c>
      <c r="I795" s="44">
        <v>0.10526315789473684</v>
      </c>
      <c r="J795" s="39">
        <v>318.03721812545609</v>
      </c>
      <c r="K795" s="39">
        <v>351.38921812545607</v>
      </c>
      <c r="L795" s="39">
        <v>5.2949999999999999</v>
      </c>
      <c r="M795" s="48">
        <v>90.543999999999997</v>
      </c>
      <c r="N795" s="39">
        <v>0.86799999999999999</v>
      </c>
      <c r="O795" s="39">
        <v>746.98500000000001</v>
      </c>
      <c r="P795" s="39">
        <v>0</v>
      </c>
    </row>
    <row r="796" spans="1:16" x14ac:dyDescent="0.3">
      <c r="A796" s="27">
        <v>43668</v>
      </c>
      <c r="B796" s="28">
        <v>0.33333333333333331</v>
      </c>
      <c r="C796" s="32">
        <f t="shared" si="26"/>
        <v>43668.333333333336</v>
      </c>
      <c r="D796" s="38">
        <f t="shared" si="27"/>
        <v>525465</v>
      </c>
      <c r="E796" s="38">
        <f t="shared" si="27"/>
        <v>6300495</v>
      </c>
      <c r="F796" s="38">
        <f t="shared" si="27"/>
        <v>2536</v>
      </c>
      <c r="G796" s="39">
        <v>212.9</v>
      </c>
      <c r="H796" s="39">
        <v>22.5</v>
      </c>
      <c r="I796" s="44">
        <v>0.10568341944574917</v>
      </c>
      <c r="J796" s="39">
        <v>314.99083169568235</v>
      </c>
      <c r="K796" s="39">
        <v>355.39783169568233</v>
      </c>
      <c r="L796" s="39">
        <v>5.1689999999999996</v>
      </c>
      <c r="M796" s="48">
        <v>91.114000000000004</v>
      </c>
      <c r="N796" s="39">
        <v>0.92200000000000004</v>
      </c>
      <c r="O796" s="39">
        <v>746.97199999999998</v>
      </c>
      <c r="P796" s="39">
        <v>0</v>
      </c>
    </row>
    <row r="797" spans="1:16" x14ac:dyDescent="0.3">
      <c r="A797" s="27">
        <v>43668</v>
      </c>
      <c r="B797" s="28">
        <v>0.35416666666666669</v>
      </c>
      <c r="C797" s="32">
        <f t="shared" si="26"/>
        <v>43668.354166666664</v>
      </c>
      <c r="D797" s="38">
        <f t="shared" si="27"/>
        <v>525465</v>
      </c>
      <c r="E797" s="38">
        <f t="shared" si="27"/>
        <v>6300495</v>
      </c>
      <c r="F797" s="38">
        <f t="shared" si="27"/>
        <v>2536</v>
      </c>
      <c r="G797" s="39">
        <v>264.10000000000002</v>
      </c>
      <c r="H797" s="39">
        <v>28.6</v>
      </c>
      <c r="I797" s="44">
        <v>0.10829231351760696</v>
      </c>
      <c r="J797" s="39">
        <v>321.60310539219932</v>
      </c>
      <c r="K797" s="39">
        <v>361.32610539219934</v>
      </c>
      <c r="L797" s="39">
        <v>6.4269999999999996</v>
      </c>
      <c r="M797" s="48">
        <v>81.614999999999995</v>
      </c>
      <c r="N797" s="39">
        <v>0.34300000000000003</v>
      </c>
      <c r="O797" s="39">
        <v>746.875</v>
      </c>
      <c r="P797" s="39">
        <v>0</v>
      </c>
    </row>
    <row r="798" spans="1:16" x14ac:dyDescent="0.3">
      <c r="A798" s="27">
        <v>43668</v>
      </c>
      <c r="B798" s="28">
        <v>0.375</v>
      </c>
      <c r="C798" s="32">
        <f t="shared" si="26"/>
        <v>43668.375</v>
      </c>
      <c r="D798" s="38">
        <f t="shared" si="27"/>
        <v>525465</v>
      </c>
      <c r="E798" s="38">
        <f t="shared" si="27"/>
        <v>6300495</v>
      </c>
      <c r="F798" s="38">
        <f t="shared" si="27"/>
        <v>2536</v>
      </c>
      <c r="G798" s="39">
        <v>307</v>
      </c>
      <c r="H798" s="39">
        <v>32.799999999999997</v>
      </c>
      <c r="I798" s="44">
        <v>0.10684039087947882</v>
      </c>
      <c r="J798" s="39">
        <v>309.70064864273172</v>
      </c>
      <c r="K798" s="39">
        <v>365.9156486427317</v>
      </c>
      <c r="L798" s="39">
        <v>5.8609999999999998</v>
      </c>
      <c r="M798" s="48">
        <v>85.841999999999999</v>
      </c>
      <c r="N798" s="39">
        <v>0.98799999999999999</v>
      </c>
      <c r="O798" s="39">
        <v>746.81500000000005</v>
      </c>
      <c r="P798" s="39">
        <v>0</v>
      </c>
    </row>
    <row r="799" spans="1:16" x14ac:dyDescent="0.3">
      <c r="A799" s="27">
        <v>43668</v>
      </c>
      <c r="B799" s="28">
        <v>0.39583333333333331</v>
      </c>
      <c r="C799" s="32">
        <f t="shared" si="26"/>
        <v>43668.395833333336</v>
      </c>
      <c r="D799" s="38">
        <f t="shared" si="27"/>
        <v>525465</v>
      </c>
      <c r="E799" s="38">
        <f t="shared" si="27"/>
        <v>6300495</v>
      </c>
      <c r="F799" s="38">
        <f t="shared" si="27"/>
        <v>2536</v>
      </c>
      <c r="G799" s="39">
        <v>279.10000000000002</v>
      </c>
      <c r="H799" s="39">
        <v>31.6</v>
      </c>
      <c r="I799" s="44">
        <v>0.11322106771766391</v>
      </c>
      <c r="J799" s="39">
        <v>309.7706682912534</v>
      </c>
      <c r="K799" s="39">
        <v>365.49966829125344</v>
      </c>
      <c r="L799" s="39">
        <v>5.9870000000000001</v>
      </c>
      <c r="M799" s="48">
        <v>83.733000000000004</v>
      </c>
      <c r="N799" s="39">
        <v>1.246</v>
      </c>
      <c r="O799" s="39">
        <v>746.79499999999996</v>
      </c>
      <c r="P799" s="39">
        <v>0</v>
      </c>
    </row>
    <row r="800" spans="1:16" x14ac:dyDescent="0.3">
      <c r="A800" s="27">
        <v>43668</v>
      </c>
      <c r="B800" s="28">
        <v>0.41666666666666669</v>
      </c>
      <c r="C800" s="32">
        <f t="shared" si="26"/>
        <v>43668.416666666664</v>
      </c>
      <c r="D800" s="38">
        <f t="shared" si="27"/>
        <v>525465</v>
      </c>
      <c r="E800" s="38">
        <f t="shared" si="27"/>
        <v>6300495</v>
      </c>
      <c r="F800" s="38">
        <f t="shared" si="27"/>
        <v>2536</v>
      </c>
      <c r="G800" s="39">
        <v>298</v>
      </c>
      <c r="H800" s="39">
        <v>33.200000000000003</v>
      </c>
      <c r="I800" s="44">
        <v>0.11140939597315437</v>
      </c>
      <c r="J800" s="39">
        <v>308.49820694853793</v>
      </c>
      <c r="K800" s="39">
        <v>370.14920694853794</v>
      </c>
      <c r="L800" s="39">
        <v>6.3010000000000002</v>
      </c>
      <c r="M800" s="48">
        <v>81.472999999999999</v>
      </c>
      <c r="N800" s="39">
        <v>0.56000000000000005</v>
      </c>
      <c r="O800" s="39">
        <v>746.91700000000003</v>
      </c>
      <c r="P800" s="39">
        <v>0</v>
      </c>
    </row>
    <row r="801" spans="1:16" x14ac:dyDescent="0.3">
      <c r="A801" s="27">
        <v>43668</v>
      </c>
      <c r="B801" s="28">
        <v>0.4375</v>
      </c>
      <c r="C801" s="32">
        <f t="shared" si="26"/>
        <v>43668.4375</v>
      </c>
      <c r="D801" s="38">
        <f t="shared" si="27"/>
        <v>525465</v>
      </c>
      <c r="E801" s="38">
        <f t="shared" si="27"/>
        <v>6300495</v>
      </c>
      <c r="F801" s="38">
        <f t="shared" si="27"/>
        <v>2536</v>
      </c>
      <c r="G801" s="39">
        <v>366.7</v>
      </c>
      <c r="H801" s="39">
        <v>41</v>
      </c>
      <c r="I801" s="44">
        <v>0.11180801745295882</v>
      </c>
      <c r="J801" s="39">
        <v>299.83867776534481</v>
      </c>
      <c r="K801" s="39">
        <v>372.85267776534482</v>
      </c>
      <c r="L801" s="39">
        <v>6.3010000000000002</v>
      </c>
      <c r="M801" s="48">
        <v>81.781999999999996</v>
      </c>
      <c r="N801" s="39">
        <v>0.61199999999999999</v>
      </c>
      <c r="O801" s="39">
        <v>746.97500000000002</v>
      </c>
      <c r="P801" s="39">
        <v>0</v>
      </c>
    </row>
    <row r="802" spans="1:16" x14ac:dyDescent="0.3">
      <c r="A802" s="27">
        <v>43668</v>
      </c>
      <c r="B802" s="28">
        <v>0.45833333333333331</v>
      </c>
      <c r="C802" s="32">
        <f t="shared" si="26"/>
        <v>43668.458333333336</v>
      </c>
      <c r="D802" s="38">
        <f t="shared" si="27"/>
        <v>525465</v>
      </c>
      <c r="E802" s="38">
        <f t="shared" si="27"/>
        <v>6300495</v>
      </c>
      <c r="F802" s="38">
        <f t="shared" si="27"/>
        <v>2536</v>
      </c>
      <c r="G802" s="39">
        <v>515.70000000000005</v>
      </c>
      <c r="H802" s="39">
        <v>56.9</v>
      </c>
      <c r="I802" s="44">
        <v>0.11033546635640876</v>
      </c>
      <c r="J802" s="39">
        <v>296.8048443271822</v>
      </c>
      <c r="K802" s="39">
        <v>386.30184432718221</v>
      </c>
      <c r="L802" s="39">
        <v>7.3070000000000004</v>
      </c>
      <c r="M802" s="48">
        <v>75.807000000000002</v>
      </c>
      <c r="N802" s="39">
        <v>1.1579999999999999</v>
      </c>
      <c r="O802" s="39">
        <v>747.10799999999995</v>
      </c>
      <c r="P802" s="39">
        <v>0</v>
      </c>
    </row>
    <row r="803" spans="1:16" x14ac:dyDescent="0.3">
      <c r="A803" s="27">
        <v>43668</v>
      </c>
      <c r="B803" s="28">
        <v>0.47916666666666669</v>
      </c>
      <c r="C803" s="32">
        <f t="shared" si="26"/>
        <v>43668.479166666664</v>
      </c>
      <c r="D803" s="38">
        <f t="shared" si="27"/>
        <v>525465</v>
      </c>
      <c r="E803" s="38">
        <f t="shared" si="27"/>
        <v>6300495</v>
      </c>
      <c r="F803" s="38">
        <f t="shared" si="27"/>
        <v>2536</v>
      </c>
      <c r="G803" s="39">
        <v>438.6</v>
      </c>
      <c r="H803" s="39">
        <v>49.1</v>
      </c>
      <c r="I803" s="44">
        <v>0.11194710442316461</v>
      </c>
      <c r="J803" s="39">
        <v>308.81117851054671</v>
      </c>
      <c r="K803" s="39">
        <v>389.7441785105467</v>
      </c>
      <c r="L803" s="39">
        <v>7.1820000000000004</v>
      </c>
      <c r="M803" s="48">
        <v>74.311999999999998</v>
      </c>
      <c r="N803" s="39">
        <v>1.544</v>
      </c>
      <c r="O803" s="39">
        <v>747.03700000000003</v>
      </c>
      <c r="P803" s="39">
        <v>0</v>
      </c>
    </row>
    <row r="804" spans="1:16" x14ac:dyDescent="0.3">
      <c r="A804" s="27">
        <v>43668</v>
      </c>
      <c r="B804" s="28">
        <v>0.5</v>
      </c>
      <c r="C804" s="32">
        <f t="shared" si="26"/>
        <v>43668.5</v>
      </c>
      <c r="D804" s="38">
        <f t="shared" si="27"/>
        <v>525465</v>
      </c>
      <c r="E804" s="38">
        <f t="shared" si="27"/>
        <v>6300495</v>
      </c>
      <c r="F804" s="38">
        <f t="shared" si="27"/>
        <v>2536</v>
      </c>
      <c r="G804" s="39">
        <v>472.3</v>
      </c>
      <c r="H804" s="39">
        <v>53.7</v>
      </c>
      <c r="I804" s="44">
        <v>0.11369892017785306</v>
      </c>
      <c r="J804" s="39">
        <v>291.1642445307499</v>
      </c>
      <c r="K804" s="39">
        <v>390.13324453074989</v>
      </c>
      <c r="L804" s="39">
        <v>7.3070000000000004</v>
      </c>
      <c r="M804" s="48">
        <v>76.5</v>
      </c>
      <c r="N804" s="39">
        <v>1.4390000000000001</v>
      </c>
      <c r="O804" s="39">
        <v>746.78800000000001</v>
      </c>
      <c r="P804" s="39">
        <v>0</v>
      </c>
    </row>
    <row r="805" spans="1:16" x14ac:dyDescent="0.3">
      <c r="A805" s="27">
        <v>43668</v>
      </c>
      <c r="B805" s="28">
        <v>0.52083333333333337</v>
      </c>
      <c r="C805" s="32">
        <f t="shared" si="26"/>
        <v>43668.520833333336</v>
      </c>
      <c r="D805" s="38">
        <f t="shared" si="27"/>
        <v>525465</v>
      </c>
      <c r="E805" s="38">
        <f t="shared" si="27"/>
        <v>6300495</v>
      </c>
      <c r="F805" s="38">
        <f t="shared" si="27"/>
        <v>2536</v>
      </c>
      <c r="G805" s="39">
        <v>568.29999999999995</v>
      </c>
      <c r="H805" s="39">
        <v>63.4</v>
      </c>
      <c r="I805" s="44">
        <v>0.11156079535456626</v>
      </c>
      <c r="J805" s="39">
        <v>297.97389075561824</v>
      </c>
      <c r="K805" s="39">
        <v>394.60189075561823</v>
      </c>
      <c r="L805" s="39">
        <v>7.8730000000000002</v>
      </c>
      <c r="M805" s="48">
        <v>74.108999999999995</v>
      </c>
      <c r="N805" s="39">
        <v>0.73399999999999999</v>
      </c>
      <c r="O805" s="39">
        <v>747.01700000000005</v>
      </c>
      <c r="P805" s="39">
        <v>0</v>
      </c>
    </row>
    <row r="806" spans="1:16" x14ac:dyDescent="0.3">
      <c r="A806" s="27">
        <v>43668</v>
      </c>
      <c r="B806" s="28">
        <v>0.54166666666666663</v>
      </c>
      <c r="C806" s="32">
        <f t="shared" si="26"/>
        <v>43668.541666666664</v>
      </c>
      <c r="D806" s="38">
        <f t="shared" si="27"/>
        <v>525465</v>
      </c>
      <c r="E806" s="38">
        <f t="shared" si="27"/>
        <v>6300495</v>
      </c>
      <c r="F806" s="38">
        <f t="shared" si="27"/>
        <v>2536</v>
      </c>
      <c r="G806" s="39">
        <v>375.4</v>
      </c>
      <c r="H806" s="39">
        <v>43.2</v>
      </c>
      <c r="I806" s="44">
        <v>0.11507725093233885</v>
      </c>
      <c r="J806" s="39">
        <v>285.63656582706784</v>
      </c>
      <c r="K806" s="39">
        <v>393.14256582706781</v>
      </c>
      <c r="L806" s="39">
        <v>7.3070000000000004</v>
      </c>
      <c r="M806" s="48">
        <v>74.950999999999993</v>
      </c>
      <c r="N806" s="39">
        <v>1.1919999999999999</v>
      </c>
      <c r="O806" s="39">
        <v>747.13499999999999</v>
      </c>
      <c r="P806" s="39">
        <v>0</v>
      </c>
    </row>
    <row r="807" spans="1:16" x14ac:dyDescent="0.3">
      <c r="A807" s="27">
        <v>43668</v>
      </c>
      <c r="B807" s="28">
        <v>0.5625</v>
      </c>
      <c r="C807" s="32">
        <f t="shared" si="26"/>
        <v>43668.5625</v>
      </c>
      <c r="D807" s="38">
        <f t="shared" si="27"/>
        <v>525465</v>
      </c>
      <c r="E807" s="38">
        <f t="shared" si="27"/>
        <v>6300495</v>
      </c>
      <c r="F807" s="38">
        <f t="shared" si="27"/>
        <v>2536</v>
      </c>
      <c r="G807" s="39">
        <v>548.9</v>
      </c>
      <c r="H807" s="39">
        <v>64.3</v>
      </c>
      <c r="I807" s="44">
        <v>0.11714337766441975</v>
      </c>
      <c r="J807" s="39">
        <v>290.36072208971387</v>
      </c>
      <c r="K807" s="39">
        <v>393.31772208971387</v>
      </c>
      <c r="L807" s="39">
        <v>7.6219999999999999</v>
      </c>
      <c r="M807" s="48">
        <v>64.308999999999997</v>
      </c>
      <c r="N807" s="39">
        <v>1.9339999999999999</v>
      </c>
      <c r="O807" s="39">
        <v>747.42</v>
      </c>
      <c r="P807" s="39">
        <v>0</v>
      </c>
    </row>
    <row r="808" spans="1:16" x14ac:dyDescent="0.3">
      <c r="A808" s="27">
        <v>43668</v>
      </c>
      <c r="B808" s="28">
        <v>0.58333333333333337</v>
      </c>
      <c r="C808" s="32">
        <f t="shared" ref="C808:C871" si="28">A808+B808</f>
        <v>43668.583333333336</v>
      </c>
      <c r="D808" s="38">
        <f t="shared" si="27"/>
        <v>525465</v>
      </c>
      <c r="E808" s="38">
        <f t="shared" si="27"/>
        <v>6300495</v>
      </c>
      <c r="F808" s="38">
        <f t="shared" si="27"/>
        <v>2536</v>
      </c>
      <c r="G808" s="39">
        <v>874.3</v>
      </c>
      <c r="H808" s="39">
        <v>99.6</v>
      </c>
      <c r="I808" s="44">
        <v>0.11391970719432688</v>
      </c>
      <c r="J808" s="39">
        <v>285.51249428042178</v>
      </c>
      <c r="K808" s="39">
        <v>409.53649428042178</v>
      </c>
      <c r="L808" s="39">
        <v>8.3759999999999994</v>
      </c>
      <c r="M808" s="48">
        <v>66.738</v>
      </c>
      <c r="N808" s="39">
        <v>1.681</v>
      </c>
      <c r="O808" s="39">
        <v>747.51499999999999</v>
      </c>
      <c r="P808" s="39">
        <v>0</v>
      </c>
    </row>
    <row r="809" spans="1:16" x14ac:dyDescent="0.3">
      <c r="A809" s="27">
        <v>43668</v>
      </c>
      <c r="B809" s="28">
        <v>0.60416666666666663</v>
      </c>
      <c r="C809" s="32">
        <f t="shared" si="28"/>
        <v>43668.604166666664</v>
      </c>
      <c r="D809" s="38">
        <f t="shared" si="27"/>
        <v>525465</v>
      </c>
      <c r="E809" s="38">
        <f t="shared" si="27"/>
        <v>6300495</v>
      </c>
      <c r="F809" s="38">
        <f t="shared" si="27"/>
        <v>2536</v>
      </c>
      <c r="G809" s="39">
        <v>669.9</v>
      </c>
      <c r="H809" s="39">
        <v>77.900000000000006</v>
      </c>
      <c r="I809" s="44">
        <v>0.11628601283773699</v>
      </c>
      <c r="J809" s="39">
        <v>277.67669206665971</v>
      </c>
      <c r="K809" s="39">
        <v>411.90869206665968</v>
      </c>
      <c r="L809" s="39">
        <v>8.4390000000000001</v>
      </c>
      <c r="M809" s="48">
        <v>64.884</v>
      </c>
      <c r="N809" s="39">
        <v>1.7809999999999999</v>
      </c>
      <c r="O809" s="39">
        <v>747.45</v>
      </c>
      <c r="P809" s="39">
        <v>0</v>
      </c>
    </row>
    <row r="810" spans="1:16" x14ac:dyDescent="0.3">
      <c r="A810" s="27">
        <v>43668</v>
      </c>
      <c r="B810" s="28">
        <v>0.625</v>
      </c>
      <c r="C810" s="32">
        <f t="shared" si="28"/>
        <v>43668.625</v>
      </c>
      <c r="D810" s="38">
        <f t="shared" si="27"/>
        <v>525465</v>
      </c>
      <c r="E810" s="38">
        <f t="shared" si="27"/>
        <v>6300495</v>
      </c>
      <c r="F810" s="38">
        <f t="shared" si="27"/>
        <v>2536</v>
      </c>
      <c r="G810" s="39">
        <v>740.8</v>
      </c>
      <c r="H810" s="39">
        <v>88.1</v>
      </c>
      <c r="I810" s="44">
        <v>0.11892548596112311</v>
      </c>
      <c r="J810" s="39">
        <v>288.91097528217375</v>
      </c>
      <c r="K810" s="39">
        <v>422.20297528217378</v>
      </c>
      <c r="L810" s="39">
        <v>8.69</v>
      </c>
      <c r="M810" s="48">
        <v>67.712999999999994</v>
      </c>
      <c r="N810" s="39">
        <v>1.786</v>
      </c>
      <c r="O810" s="39">
        <v>747.77800000000002</v>
      </c>
      <c r="P810" s="39">
        <v>0</v>
      </c>
    </row>
    <row r="811" spans="1:16" x14ac:dyDescent="0.3">
      <c r="A811" s="27">
        <v>43668</v>
      </c>
      <c r="B811" s="28">
        <v>0.64583333333333337</v>
      </c>
      <c r="C811" s="32">
        <f t="shared" si="28"/>
        <v>43668.645833333336</v>
      </c>
      <c r="D811" s="38">
        <f t="shared" si="27"/>
        <v>525465</v>
      </c>
      <c r="E811" s="38">
        <f t="shared" si="27"/>
        <v>6300495</v>
      </c>
      <c r="F811" s="38">
        <f t="shared" si="27"/>
        <v>2536</v>
      </c>
      <c r="G811" s="39">
        <v>637.1</v>
      </c>
      <c r="H811" s="39">
        <v>74.900000000000006</v>
      </c>
      <c r="I811" s="44">
        <v>0.11756396170145975</v>
      </c>
      <c r="J811" s="39">
        <v>278.70975434991942</v>
      </c>
      <c r="K811" s="39">
        <v>417.0687543499194</v>
      </c>
      <c r="L811" s="39">
        <v>9.0050000000000008</v>
      </c>
      <c r="M811" s="48">
        <v>66.358999999999995</v>
      </c>
      <c r="N811" s="39">
        <v>2.149</v>
      </c>
      <c r="O811" s="39">
        <v>747.66200000000003</v>
      </c>
      <c r="P811" s="39">
        <v>0</v>
      </c>
    </row>
    <row r="812" spans="1:16" x14ac:dyDescent="0.3">
      <c r="A812" s="27">
        <v>43668</v>
      </c>
      <c r="B812" s="28">
        <v>0.66666666666666663</v>
      </c>
      <c r="C812" s="32">
        <f t="shared" si="28"/>
        <v>43668.666666666664</v>
      </c>
      <c r="D812" s="38">
        <f t="shared" si="27"/>
        <v>525465</v>
      </c>
      <c r="E812" s="38">
        <f t="shared" si="27"/>
        <v>6300495</v>
      </c>
      <c r="F812" s="38">
        <f t="shared" si="27"/>
        <v>2536</v>
      </c>
      <c r="G812" s="39">
        <v>592.1</v>
      </c>
      <c r="H812" s="39">
        <v>75.599999999999994</v>
      </c>
      <c r="I812" s="44">
        <v>0.1276811349434217</v>
      </c>
      <c r="J812" s="39">
        <v>277.57544860122016</v>
      </c>
      <c r="K812" s="39">
        <v>407.06644860122015</v>
      </c>
      <c r="L812" s="39">
        <v>9.0050000000000008</v>
      </c>
      <c r="M812" s="48">
        <v>65.738</v>
      </c>
      <c r="N812" s="39">
        <v>2.383</v>
      </c>
      <c r="O812" s="39">
        <v>747.74199999999996</v>
      </c>
      <c r="P812" s="39">
        <v>0</v>
      </c>
    </row>
    <row r="813" spans="1:16" x14ac:dyDescent="0.3">
      <c r="A813" s="27">
        <v>43668</v>
      </c>
      <c r="B813" s="28">
        <v>0.6875</v>
      </c>
      <c r="C813" s="32">
        <f t="shared" si="28"/>
        <v>43668.6875</v>
      </c>
      <c r="D813" s="38">
        <f t="shared" si="27"/>
        <v>525465</v>
      </c>
      <c r="E813" s="38">
        <f t="shared" si="27"/>
        <v>6300495</v>
      </c>
      <c r="F813" s="38">
        <f t="shared" si="27"/>
        <v>2536</v>
      </c>
      <c r="G813" s="39">
        <v>582.29999999999995</v>
      </c>
      <c r="H813" s="39">
        <v>72.5</v>
      </c>
      <c r="I813" s="44">
        <v>0.12450626824660829</v>
      </c>
      <c r="J813" s="39">
        <v>276.46553016042651</v>
      </c>
      <c r="K813" s="39">
        <v>414.54353016042654</v>
      </c>
      <c r="L813" s="39">
        <v>9.0050000000000008</v>
      </c>
      <c r="M813" s="48">
        <v>65.427000000000007</v>
      </c>
      <c r="N813" s="39">
        <v>1.661</v>
      </c>
      <c r="O813" s="39">
        <v>747.89300000000003</v>
      </c>
      <c r="P813" s="39">
        <v>0</v>
      </c>
    </row>
    <row r="814" spans="1:16" x14ac:dyDescent="0.3">
      <c r="A814" s="27">
        <v>43668</v>
      </c>
      <c r="B814" s="28">
        <v>0.70833333333333337</v>
      </c>
      <c r="C814" s="32">
        <f t="shared" si="28"/>
        <v>43668.708333333336</v>
      </c>
      <c r="D814" s="38">
        <f t="shared" si="27"/>
        <v>525465</v>
      </c>
      <c r="E814" s="38">
        <f t="shared" si="27"/>
        <v>6300495</v>
      </c>
      <c r="F814" s="38">
        <f t="shared" si="27"/>
        <v>2536</v>
      </c>
      <c r="G814" s="39">
        <v>204.5</v>
      </c>
      <c r="H814" s="39">
        <v>28.2</v>
      </c>
      <c r="I814" s="44">
        <v>0.13789731051344742</v>
      </c>
      <c r="J814" s="39">
        <v>266.24919475458807</v>
      </c>
      <c r="K814" s="39">
        <v>399.07319475458803</v>
      </c>
      <c r="L814" s="39">
        <v>8.4390000000000001</v>
      </c>
      <c r="M814" s="48">
        <v>68.453999999999994</v>
      </c>
      <c r="N814" s="39">
        <v>1.206</v>
      </c>
      <c r="O814" s="39">
        <v>747.875</v>
      </c>
      <c r="P814" s="39">
        <v>0</v>
      </c>
    </row>
    <row r="815" spans="1:16" x14ac:dyDescent="0.3">
      <c r="A815" s="27">
        <v>43668</v>
      </c>
      <c r="B815" s="28">
        <v>0.72916666666666663</v>
      </c>
      <c r="C815" s="32">
        <f t="shared" si="28"/>
        <v>43668.729166666664</v>
      </c>
      <c r="D815" s="38">
        <f t="shared" si="27"/>
        <v>525465</v>
      </c>
      <c r="E815" s="38">
        <f t="shared" si="27"/>
        <v>6300495</v>
      </c>
      <c r="F815" s="38">
        <f t="shared" si="27"/>
        <v>2536</v>
      </c>
      <c r="G815" s="39">
        <v>98.3</v>
      </c>
      <c r="H815" s="39">
        <v>17.100000000000001</v>
      </c>
      <c r="I815" s="44">
        <v>0.17395727365208546</v>
      </c>
      <c r="J815" s="39">
        <v>260.28199103717367</v>
      </c>
      <c r="K815" s="39">
        <v>382.14499103717367</v>
      </c>
      <c r="L815" s="39">
        <v>7.8730000000000002</v>
      </c>
      <c r="M815" s="48">
        <v>70.698999999999998</v>
      </c>
      <c r="N815" s="39">
        <v>1.2070000000000001</v>
      </c>
      <c r="O815" s="39">
        <v>747.78800000000001</v>
      </c>
      <c r="P815" s="39">
        <v>0</v>
      </c>
    </row>
    <row r="816" spans="1:16" x14ac:dyDescent="0.3">
      <c r="A816" s="27">
        <v>43668</v>
      </c>
      <c r="B816" s="28">
        <v>0.75</v>
      </c>
      <c r="C816" s="32">
        <f t="shared" si="28"/>
        <v>43668.75</v>
      </c>
      <c r="D816" s="38">
        <f t="shared" si="27"/>
        <v>525465</v>
      </c>
      <c r="E816" s="38">
        <f t="shared" si="27"/>
        <v>6300495</v>
      </c>
      <c r="F816" s="38">
        <f t="shared" si="27"/>
        <v>2536</v>
      </c>
      <c r="G816" s="39">
        <v>80.2</v>
      </c>
      <c r="H816" s="39">
        <v>14.7</v>
      </c>
      <c r="I816" s="44">
        <v>0.18329177057356608</v>
      </c>
      <c r="J816" s="39">
        <v>258.07674100302228</v>
      </c>
      <c r="K816" s="39">
        <v>373.7417410030223</v>
      </c>
      <c r="L816" s="39">
        <v>7.7469999999999999</v>
      </c>
      <c r="M816" s="48">
        <v>71.454999999999998</v>
      </c>
      <c r="N816" s="39">
        <v>0.76800000000000002</v>
      </c>
      <c r="O816" s="39">
        <v>747.56</v>
      </c>
      <c r="P816" s="39">
        <v>0</v>
      </c>
    </row>
    <row r="817" spans="1:16" x14ac:dyDescent="0.3">
      <c r="A817" s="27">
        <v>43668</v>
      </c>
      <c r="B817" s="28">
        <v>0.77083333333333337</v>
      </c>
      <c r="C817" s="32">
        <f t="shared" si="28"/>
        <v>43668.770833333336</v>
      </c>
      <c r="D817" s="38">
        <f t="shared" si="27"/>
        <v>525465</v>
      </c>
      <c r="E817" s="38">
        <f t="shared" si="27"/>
        <v>6300495</v>
      </c>
      <c r="F817" s="38">
        <f t="shared" si="27"/>
        <v>2536</v>
      </c>
      <c r="G817" s="39">
        <v>67.8</v>
      </c>
      <c r="H817" s="39">
        <v>14.1</v>
      </c>
      <c r="I817" s="44">
        <v>0.20796460176991149</v>
      </c>
      <c r="J817" s="39">
        <v>255.92509279409541</v>
      </c>
      <c r="K817" s="39">
        <v>366.37109279409543</v>
      </c>
      <c r="L817" s="39">
        <v>7.1820000000000004</v>
      </c>
      <c r="M817" s="48">
        <v>72.918999999999997</v>
      </c>
      <c r="N817" s="39">
        <v>0.71399999999999997</v>
      </c>
      <c r="O817" s="39">
        <v>747.85699999999997</v>
      </c>
      <c r="P817" s="39">
        <v>0</v>
      </c>
    </row>
    <row r="818" spans="1:16" x14ac:dyDescent="0.3">
      <c r="A818" s="27">
        <v>43668</v>
      </c>
      <c r="B818" s="28">
        <v>0.79166666666666663</v>
      </c>
      <c r="C818" s="32">
        <f t="shared" si="28"/>
        <v>43668.791666666664</v>
      </c>
      <c r="D818" s="38">
        <f t="shared" si="27"/>
        <v>525465</v>
      </c>
      <c r="E818" s="38">
        <f t="shared" si="27"/>
        <v>6300495</v>
      </c>
      <c r="F818" s="38">
        <f t="shared" si="27"/>
        <v>2536</v>
      </c>
      <c r="G818" s="39">
        <v>59.1</v>
      </c>
      <c r="H818" s="39">
        <v>12</v>
      </c>
      <c r="I818" s="44">
        <v>0.20304568527918782</v>
      </c>
      <c r="J818" s="39">
        <v>256.29019162057853</v>
      </c>
      <c r="K818" s="39">
        <v>361.07019162057856</v>
      </c>
      <c r="L818" s="39">
        <v>6.867</v>
      </c>
      <c r="M818" s="48">
        <v>74.305999999999997</v>
      </c>
      <c r="N818" s="39">
        <v>1.0860000000000001</v>
      </c>
      <c r="O818" s="39">
        <v>747.89300000000003</v>
      </c>
      <c r="P818" s="39">
        <v>0</v>
      </c>
    </row>
    <row r="819" spans="1:16" x14ac:dyDescent="0.3">
      <c r="A819" s="27">
        <v>43668</v>
      </c>
      <c r="B819" s="28">
        <v>0.8125</v>
      </c>
      <c r="C819" s="32">
        <f t="shared" si="28"/>
        <v>43668.8125</v>
      </c>
      <c r="D819" s="38">
        <f t="shared" si="27"/>
        <v>525465</v>
      </c>
      <c r="E819" s="38">
        <f t="shared" si="27"/>
        <v>6300495</v>
      </c>
      <c r="F819" s="38">
        <f t="shared" si="27"/>
        <v>2536</v>
      </c>
      <c r="G819" s="39">
        <v>43.3</v>
      </c>
      <c r="H819" s="39">
        <v>9.9</v>
      </c>
      <c r="I819" s="44">
        <v>0.22863741339491919</v>
      </c>
      <c r="J819" s="39">
        <v>255.16716556371853</v>
      </c>
      <c r="K819" s="39">
        <v>355.46116556371857</v>
      </c>
      <c r="L819" s="39">
        <v>6.4269999999999996</v>
      </c>
      <c r="M819" s="48">
        <v>75.164000000000001</v>
      </c>
      <c r="N819" s="39">
        <v>1.6</v>
      </c>
      <c r="O819" s="39">
        <v>748</v>
      </c>
      <c r="P819" s="39">
        <v>0</v>
      </c>
    </row>
    <row r="820" spans="1:16" x14ac:dyDescent="0.3">
      <c r="A820" s="27">
        <v>43668</v>
      </c>
      <c r="B820" s="28">
        <v>0.83333333333333337</v>
      </c>
      <c r="C820" s="32">
        <f t="shared" si="28"/>
        <v>43668.833333333336</v>
      </c>
      <c r="D820" s="38">
        <f t="shared" si="27"/>
        <v>525465</v>
      </c>
      <c r="E820" s="38">
        <f t="shared" si="27"/>
        <v>6300495</v>
      </c>
      <c r="F820" s="38">
        <f t="shared" si="27"/>
        <v>2536</v>
      </c>
      <c r="G820" s="39">
        <v>21.8</v>
      </c>
      <c r="H820" s="39">
        <v>7.3</v>
      </c>
      <c r="I820" s="44">
        <v>0.33486238532110091</v>
      </c>
      <c r="J820" s="39">
        <v>252.52097634339066</v>
      </c>
      <c r="K820" s="39">
        <v>349.42697634339066</v>
      </c>
      <c r="L820" s="39">
        <v>5.609</v>
      </c>
      <c r="M820" s="48">
        <v>78.274000000000001</v>
      </c>
      <c r="N820" s="39">
        <v>1.383</v>
      </c>
      <c r="O820" s="39">
        <v>747.93200000000002</v>
      </c>
      <c r="P820" s="39">
        <v>0</v>
      </c>
    </row>
    <row r="821" spans="1:16" x14ac:dyDescent="0.3">
      <c r="A821" s="27">
        <v>43668</v>
      </c>
      <c r="B821" s="28">
        <v>0.85416666666666663</v>
      </c>
      <c r="C821" s="32">
        <f t="shared" si="28"/>
        <v>43668.854166666664</v>
      </c>
      <c r="D821" s="38">
        <f t="shared" si="27"/>
        <v>525465</v>
      </c>
      <c r="E821" s="38">
        <f t="shared" si="27"/>
        <v>6300495</v>
      </c>
      <c r="F821" s="38">
        <f t="shared" si="27"/>
        <v>2536</v>
      </c>
      <c r="G821" s="39">
        <v>3.4</v>
      </c>
      <c r="H821" s="39">
        <v>6</v>
      </c>
      <c r="I821" s="45" t="s">
        <v>19</v>
      </c>
      <c r="J821" s="39">
        <v>249.2990561790366</v>
      </c>
      <c r="K821" s="39">
        <v>344.16005617903659</v>
      </c>
      <c r="L821" s="39">
        <v>4.9800000000000004</v>
      </c>
      <c r="M821" s="48">
        <v>79.900000000000006</v>
      </c>
      <c r="N821" s="39">
        <v>1.069</v>
      </c>
      <c r="O821" s="39">
        <v>748.125</v>
      </c>
      <c r="P821" s="39">
        <v>0</v>
      </c>
    </row>
    <row r="822" spans="1:16" x14ac:dyDescent="0.3">
      <c r="A822" s="27">
        <v>43668</v>
      </c>
      <c r="B822" s="28">
        <v>0.875</v>
      </c>
      <c r="C822" s="32">
        <f t="shared" si="28"/>
        <v>43668.875</v>
      </c>
      <c r="D822" s="38">
        <f t="shared" si="27"/>
        <v>525465</v>
      </c>
      <c r="E822" s="38">
        <f t="shared" si="27"/>
        <v>6300495</v>
      </c>
      <c r="F822" s="38">
        <f t="shared" si="27"/>
        <v>2536</v>
      </c>
      <c r="G822" s="40">
        <v>0</v>
      </c>
      <c r="H822" s="40">
        <v>0</v>
      </c>
      <c r="I822" s="45" t="s">
        <v>19</v>
      </c>
      <c r="J822" s="39">
        <v>247.77880746502342</v>
      </c>
      <c r="K822" s="39">
        <v>339.83880746502342</v>
      </c>
      <c r="L822" s="39">
        <v>5.3579999999999997</v>
      </c>
      <c r="M822" s="48">
        <v>76.424000000000007</v>
      </c>
      <c r="N822" s="39">
        <v>1.5629999999999999</v>
      </c>
      <c r="O822" s="39">
        <v>747.91200000000003</v>
      </c>
      <c r="P822" s="39">
        <v>0</v>
      </c>
    </row>
    <row r="823" spans="1:16" x14ac:dyDescent="0.3">
      <c r="A823" s="27">
        <v>43668</v>
      </c>
      <c r="B823" s="28">
        <v>0.89583333333333337</v>
      </c>
      <c r="C823" s="32">
        <f t="shared" si="28"/>
        <v>43668.895833333336</v>
      </c>
      <c r="D823" s="38">
        <f t="shared" si="27"/>
        <v>525465</v>
      </c>
      <c r="E823" s="38">
        <f t="shared" si="27"/>
        <v>6300495</v>
      </c>
      <c r="F823" s="38">
        <f t="shared" si="27"/>
        <v>2536</v>
      </c>
      <c r="G823" s="40">
        <v>0</v>
      </c>
      <c r="H823" s="40">
        <v>0</v>
      </c>
      <c r="I823" s="45" t="s">
        <v>19</v>
      </c>
      <c r="J823" s="39">
        <v>251.04990744033142</v>
      </c>
      <c r="K823" s="39">
        <v>336.16490744033138</v>
      </c>
      <c r="L823" s="39">
        <v>4.7919999999999998</v>
      </c>
      <c r="M823" s="48">
        <v>77.870999999999995</v>
      </c>
      <c r="N823" s="39">
        <v>1.462</v>
      </c>
      <c r="O823" s="39">
        <v>747.96500000000003</v>
      </c>
      <c r="P823" s="39">
        <v>0</v>
      </c>
    </row>
    <row r="824" spans="1:16" x14ac:dyDescent="0.3">
      <c r="A824" s="27">
        <v>43668</v>
      </c>
      <c r="B824" s="28">
        <v>0.91666666666666663</v>
      </c>
      <c r="C824" s="32">
        <f t="shared" si="28"/>
        <v>43668.916666666664</v>
      </c>
      <c r="D824" s="38">
        <f t="shared" si="27"/>
        <v>525465</v>
      </c>
      <c r="E824" s="38">
        <f t="shared" si="27"/>
        <v>6300495</v>
      </c>
      <c r="F824" s="38">
        <f t="shared" si="27"/>
        <v>2536</v>
      </c>
      <c r="G824" s="40">
        <v>0</v>
      </c>
      <c r="H824" s="40">
        <v>0</v>
      </c>
      <c r="I824" s="45" t="s">
        <v>19</v>
      </c>
      <c r="J824" s="39">
        <v>249.57369443651982</v>
      </c>
      <c r="K824" s="39">
        <v>333.11569443651979</v>
      </c>
      <c r="L824" s="39">
        <v>4.4770000000000003</v>
      </c>
      <c r="M824" s="48">
        <v>76.131</v>
      </c>
      <c r="N824" s="39">
        <v>1.196</v>
      </c>
      <c r="O824" s="39">
        <v>748.35500000000002</v>
      </c>
      <c r="P824" s="39">
        <v>0</v>
      </c>
    </row>
    <row r="825" spans="1:16" x14ac:dyDescent="0.3">
      <c r="A825" s="27">
        <v>43668</v>
      </c>
      <c r="B825" s="28">
        <v>0.9375</v>
      </c>
      <c r="C825" s="32">
        <f t="shared" si="28"/>
        <v>43668.9375</v>
      </c>
      <c r="D825" s="38">
        <f t="shared" si="27"/>
        <v>525465</v>
      </c>
      <c r="E825" s="38">
        <f t="shared" si="27"/>
        <v>6300495</v>
      </c>
      <c r="F825" s="38">
        <f t="shared" si="27"/>
        <v>2536</v>
      </c>
      <c r="G825" s="40">
        <v>0</v>
      </c>
      <c r="H825" s="40">
        <v>0</v>
      </c>
      <c r="I825" s="45" t="s">
        <v>19</v>
      </c>
      <c r="J825" s="39">
        <v>243.06322563664031</v>
      </c>
      <c r="K825" s="39">
        <v>330.25722563664033</v>
      </c>
      <c r="L825" s="39">
        <v>4.351</v>
      </c>
      <c r="M825" s="48">
        <v>77.837999999999994</v>
      </c>
      <c r="N825" s="39">
        <v>0.67500000000000004</v>
      </c>
      <c r="O825" s="39">
        <v>748.06500000000005</v>
      </c>
      <c r="P825" s="39">
        <v>0</v>
      </c>
    </row>
    <row r="826" spans="1:16" x14ac:dyDescent="0.3">
      <c r="A826" s="27">
        <v>43668</v>
      </c>
      <c r="B826" s="28">
        <v>0.95833333333333337</v>
      </c>
      <c r="C826" s="32">
        <f t="shared" si="28"/>
        <v>43668.958333333336</v>
      </c>
      <c r="D826" s="38">
        <f t="shared" si="27"/>
        <v>525465</v>
      </c>
      <c r="E826" s="38">
        <f t="shared" si="27"/>
        <v>6300495</v>
      </c>
      <c r="F826" s="38">
        <f t="shared" si="27"/>
        <v>2536</v>
      </c>
      <c r="G826" s="40">
        <v>0</v>
      </c>
      <c r="H826" s="40">
        <v>0</v>
      </c>
      <c r="I826" s="45" t="s">
        <v>19</v>
      </c>
      <c r="J826" s="39">
        <v>239.68476828437048</v>
      </c>
      <c r="K826" s="39">
        <v>327.14676828437047</v>
      </c>
      <c r="L826" s="39">
        <v>3.6589999999999998</v>
      </c>
      <c r="M826" s="48">
        <v>75.581999999999994</v>
      </c>
      <c r="N826" s="39">
        <v>6.8000000000000005E-2</v>
      </c>
      <c r="O826" s="39">
        <v>748.09</v>
      </c>
      <c r="P826" s="39">
        <v>0</v>
      </c>
    </row>
    <row r="827" spans="1:16" x14ac:dyDescent="0.3">
      <c r="A827" s="27">
        <v>43668</v>
      </c>
      <c r="B827" s="28">
        <v>0.97916666666666663</v>
      </c>
      <c r="C827" s="32">
        <f t="shared" si="28"/>
        <v>43668.979166666664</v>
      </c>
      <c r="D827" s="38">
        <f t="shared" si="27"/>
        <v>525465</v>
      </c>
      <c r="E827" s="38">
        <f t="shared" si="27"/>
        <v>6300495</v>
      </c>
      <c r="F827" s="38">
        <f t="shared" si="27"/>
        <v>2536</v>
      </c>
      <c r="G827" s="40">
        <v>0</v>
      </c>
      <c r="H827" s="40">
        <v>0</v>
      </c>
      <c r="I827" s="45" t="s">
        <v>19</v>
      </c>
      <c r="J827" s="39">
        <v>234.70960377463803</v>
      </c>
      <c r="K827" s="39">
        <v>326.49260377463798</v>
      </c>
      <c r="L827" s="39">
        <v>4.4770000000000003</v>
      </c>
      <c r="M827" s="48">
        <v>61.442999999999998</v>
      </c>
      <c r="N827" s="39">
        <v>0.30199999999999999</v>
      </c>
      <c r="O827" s="39">
        <v>747.71299999999997</v>
      </c>
      <c r="P827" s="39">
        <v>0</v>
      </c>
    </row>
    <row r="828" spans="1:16" x14ac:dyDescent="0.3">
      <c r="A828" s="27">
        <v>43669</v>
      </c>
      <c r="B828" s="28">
        <v>0</v>
      </c>
      <c r="C828" s="32">
        <f t="shared" si="28"/>
        <v>43669</v>
      </c>
      <c r="D828" s="38">
        <f t="shared" si="27"/>
        <v>525465</v>
      </c>
      <c r="E828" s="38">
        <f t="shared" si="27"/>
        <v>6300495</v>
      </c>
      <c r="F828" s="38">
        <f t="shared" si="27"/>
        <v>2536</v>
      </c>
      <c r="G828" s="40">
        <v>0</v>
      </c>
      <c r="H828" s="40">
        <v>0</v>
      </c>
      <c r="I828" s="45" t="s">
        <v>19</v>
      </c>
      <c r="J828" s="39">
        <v>230.28830228504754</v>
      </c>
      <c r="K828" s="39">
        <v>321.98930228504753</v>
      </c>
      <c r="L828" s="39">
        <v>3.7850000000000001</v>
      </c>
      <c r="M828" s="48">
        <v>69.733999999999995</v>
      </c>
      <c r="N828" s="39">
        <v>0.33800000000000002</v>
      </c>
      <c r="O828" s="39">
        <v>747.72500000000002</v>
      </c>
      <c r="P828" s="39">
        <v>0</v>
      </c>
    </row>
    <row r="829" spans="1:16" x14ac:dyDescent="0.3">
      <c r="A829" s="27">
        <v>43669</v>
      </c>
      <c r="B829" s="28">
        <v>2.0833333333333332E-2</v>
      </c>
      <c r="C829" s="32">
        <f t="shared" si="28"/>
        <v>43669.020833333336</v>
      </c>
      <c r="D829" s="38">
        <f t="shared" si="27"/>
        <v>525465</v>
      </c>
      <c r="E829" s="38">
        <f t="shared" si="27"/>
        <v>6300495</v>
      </c>
      <c r="F829" s="38">
        <f t="shared" si="27"/>
        <v>2536</v>
      </c>
      <c r="G829" s="40">
        <v>0</v>
      </c>
      <c r="H829" s="40">
        <v>0</v>
      </c>
      <c r="I829" s="45" t="s">
        <v>19</v>
      </c>
      <c r="J829" s="39">
        <v>238.25395347527356</v>
      </c>
      <c r="K829" s="39">
        <v>320.99495347527358</v>
      </c>
      <c r="L829" s="39">
        <v>3.7850000000000001</v>
      </c>
      <c r="M829" s="48">
        <v>58.231999999999999</v>
      </c>
      <c r="N829" s="39">
        <v>0.153</v>
      </c>
      <c r="O829" s="39">
        <v>747.60500000000002</v>
      </c>
      <c r="P829" s="39">
        <v>0</v>
      </c>
    </row>
    <row r="830" spans="1:16" x14ac:dyDescent="0.3">
      <c r="A830" s="27">
        <v>43669</v>
      </c>
      <c r="B830" s="28">
        <v>4.1666666666666664E-2</v>
      </c>
      <c r="C830" s="32">
        <f t="shared" si="28"/>
        <v>43669.041666666664</v>
      </c>
      <c r="D830" s="38">
        <f t="shared" si="27"/>
        <v>525465</v>
      </c>
      <c r="E830" s="38">
        <f t="shared" si="27"/>
        <v>6300495</v>
      </c>
      <c r="F830" s="38">
        <f t="shared" si="27"/>
        <v>2536</v>
      </c>
      <c r="G830" s="40">
        <v>0</v>
      </c>
      <c r="H830" s="40">
        <v>0</v>
      </c>
      <c r="I830" s="45" t="s">
        <v>19</v>
      </c>
      <c r="J830" s="39">
        <v>238.74120546180296</v>
      </c>
      <c r="K830" s="39">
        <v>318.78820546180299</v>
      </c>
      <c r="L830" s="39">
        <v>3.911</v>
      </c>
      <c r="M830" s="48">
        <v>57.847000000000001</v>
      </c>
      <c r="N830" s="39">
        <v>0.153</v>
      </c>
      <c r="O830" s="39">
        <v>747.625</v>
      </c>
      <c r="P830" s="39">
        <v>0</v>
      </c>
    </row>
    <row r="831" spans="1:16" x14ac:dyDescent="0.3">
      <c r="A831" s="27">
        <v>43669</v>
      </c>
      <c r="B831" s="28">
        <v>6.25E-2</v>
      </c>
      <c r="C831" s="32">
        <f t="shared" si="28"/>
        <v>43669.0625</v>
      </c>
      <c r="D831" s="38">
        <f t="shared" si="27"/>
        <v>525465</v>
      </c>
      <c r="E831" s="38">
        <f t="shared" si="27"/>
        <v>6300495</v>
      </c>
      <c r="F831" s="38">
        <f t="shared" si="27"/>
        <v>2536</v>
      </c>
      <c r="G831" s="40">
        <v>0</v>
      </c>
      <c r="H831" s="40">
        <v>0</v>
      </c>
      <c r="I831" s="45" t="s">
        <v>19</v>
      </c>
      <c r="J831" s="39">
        <v>238.9529644250814</v>
      </c>
      <c r="K831" s="39">
        <v>318.49196442508139</v>
      </c>
      <c r="L831" s="39">
        <v>3.2189999999999999</v>
      </c>
      <c r="M831" s="48">
        <v>75.207999999999998</v>
      </c>
      <c r="N831" s="39">
        <v>0.626</v>
      </c>
      <c r="O831" s="39">
        <v>747.63800000000003</v>
      </c>
      <c r="P831" s="39">
        <v>0</v>
      </c>
    </row>
    <row r="832" spans="1:16" x14ac:dyDescent="0.3">
      <c r="A832" s="27">
        <v>43669</v>
      </c>
      <c r="B832" s="28">
        <v>8.3333333333333329E-2</v>
      </c>
      <c r="C832" s="32">
        <f t="shared" si="28"/>
        <v>43669.083333333336</v>
      </c>
      <c r="D832" s="38">
        <f t="shared" si="27"/>
        <v>525465</v>
      </c>
      <c r="E832" s="38">
        <f t="shared" si="27"/>
        <v>6300495</v>
      </c>
      <c r="F832" s="38">
        <f t="shared" si="27"/>
        <v>2536</v>
      </c>
      <c r="G832" s="40">
        <v>0</v>
      </c>
      <c r="H832" s="40">
        <v>0</v>
      </c>
      <c r="I832" s="45" t="s">
        <v>19</v>
      </c>
      <c r="J832" s="39">
        <v>234.37305584879397</v>
      </c>
      <c r="K832" s="39">
        <v>318.22305584879393</v>
      </c>
      <c r="L832" s="39">
        <v>3.2189999999999999</v>
      </c>
      <c r="M832" s="48">
        <v>76.738</v>
      </c>
      <c r="N832" s="39">
        <v>1.1870000000000001</v>
      </c>
      <c r="O832" s="39">
        <v>747.54200000000003</v>
      </c>
      <c r="P832" s="39">
        <v>0</v>
      </c>
    </row>
    <row r="833" spans="1:16" x14ac:dyDescent="0.3">
      <c r="A833" s="27">
        <v>43669</v>
      </c>
      <c r="B833" s="28">
        <v>0.10416666666666667</v>
      </c>
      <c r="C833" s="32">
        <f t="shared" si="28"/>
        <v>43669.104166666664</v>
      </c>
      <c r="D833" s="38">
        <f t="shared" si="27"/>
        <v>525465</v>
      </c>
      <c r="E833" s="38">
        <f t="shared" si="27"/>
        <v>6300495</v>
      </c>
      <c r="F833" s="38">
        <f t="shared" si="27"/>
        <v>2536</v>
      </c>
      <c r="G833" s="40">
        <v>0</v>
      </c>
      <c r="H833" s="40">
        <v>0</v>
      </c>
      <c r="I833" s="45" t="s">
        <v>19</v>
      </c>
      <c r="J833" s="39">
        <v>232.52527302970338</v>
      </c>
      <c r="K833" s="39">
        <v>316.65527302970338</v>
      </c>
      <c r="L833" s="39">
        <v>3.5329999999999999</v>
      </c>
      <c r="M833" s="48">
        <v>70.816000000000003</v>
      </c>
      <c r="N833" s="39">
        <v>0.873</v>
      </c>
      <c r="O833" s="39">
        <v>747.755</v>
      </c>
      <c r="P833" s="39">
        <v>0</v>
      </c>
    </row>
    <row r="834" spans="1:16" x14ac:dyDescent="0.3">
      <c r="A834" s="27">
        <v>43669</v>
      </c>
      <c r="B834" s="28">
        <v>0.125</v>
      </c>
      <c r="C834" s="32">
        <f t="shared" si="28"/>
        <v>43669.125</v>
      </c>
      <c r="D834" s="38">
        <f t="shared" si="27"/>
        <v>525465</v>
      </c>
      <c r="E834" s="38">
        <f t="shared" si="27"/>
        <v>6300495</v>
      </c>
      <c r="F834" s="38">
        <f t="shared" si="27"/>
        <v>2536</v>
      </c>
      <c r="G834" s="40">
        <v>0</v>
      </c>
      <c r="H834" s="40">
        <v>0</v>
      </c>
      <c r="I834" s="45" t="s">
        <v>19</v>
      </c>
      <c r="J834" s="39">
        <v>229.96760764168425</v>
      </c>
      <c r="K834" s="39">
        <v>313.68460764168424</v>
      </c>
      <c r="L834" s="39">
        <v>3.7850000000000001</v>
      </c>
      <c r="M834" s="48">
        <v>64.266000000000005</v>
      </c>
      <c r="N834" s="39">
        <v>0.58599999999999997</v>
      </c>
      <c r="O834" s="39">
        <v>747.62</v>
      </c>
      <c r="P834" s="39">
        <v>0</v>
      </c>
    </row>
    <row r="835" spans="1:16" x14ac:dyDescent="0.3">
      <c r="A835" s="27">
        <v>43669</v>
      </c>
      <c r="B835" s="28">
        <v>0.14583333333333334</v>
      </c>
      <c r="C835" s="32">
        <f t="shared" si="28"/>
        <v>43669.145833333336</v>
      </c>
      <c r="D835" s="38">
        <f t="shared" si="27"/>
        <v>525465</v>
      </c>
      <c r="E835" s="38">
        <f t="shared" si="27"/>
        <v>6300495</v>
      </c>
      <c r="F835" s="38">
        <f t="shared" si="27"/>
        <v>2536</v>
      </c>
      <c r="G835" s="40">
        <v>0</v>
      </c>
      <c r="H835" s="40">
        <v>0</v>
      </c>
      <c r="I835" s="45" t="s">
        <v>19</v>
      </c>
      <c r="J835" s="39">
        <v>228.82761752732267</v>
      </c>
      <c r="K835" s="39">
        <v>313.27461752732268</v>
      </c>
      <c r="L835" s="39">
        <v>4.0369999999999999</v>
      </c>
      <c r="M835" s="48">
        <v>62.712000000000003</v>
      </c>
      <c r="N835" s="39">
        <v>0.13900000000000001</v>
      </c>
      <c r="O835" s="39">
        <v>747.62199999999996</v>
      </c>
      <c r="P835" s="39">
        <v>0</v>
      </c>
    </row>
    <row r="836" spans="1:16" x14ac:dyDescent="0.3">
      <c r="A836" s="27">
        <v>43669</v>
      </c>
      <c r="B836" s="28">
        <v>0.16666666666666666</v>
      </c>
      <c r="C836" s="32">
        <f t="shared" si="28"/>
        <v>43669.166666666664</v>
      </c>
      <c r="D836" s="38">
        <f t="shared" si="27"/>
        <v>525465</v>
      </c>
      <c r="E836" s="38">
        <f t="shared" si="27"/>
        <v>6300495</v>
      </c>
      <c r="F836" s="38">
        <f t="shared" si="27"/>
        <v>2536</v>
      </c>
      <c r="G836" s="39">
        <v>2.7</v>
      </c>
      <c r="H836" s="39">
        <v>6.7</v>
      </c>
      <c r="I836" s="45" t="s">
        <v>19</v>
      </c>
      <c r="J836" s="39">
        <v>226.51128621783283</v>
      </c>
      <c r="K836" s="39">
        <v>314.43728621783282</v>
      </c>
      <c r="L836" s="39">
        <v>5.484</v>
      </c>
      <c r="M836" s="48">
        <v>60.033999999999999</v>
      </c>
      <c r="N836" s="39">
        <v>0.248</v>
      </c>
      <c r="O836" s="39">
        <v>747.68499999999995</v>
      </c>
      <c r="P836" s="39">
        <v>0</v>
      </c>
    </row>
    <row r="837" spans="1:16" x14ac:dyDescent="0.3">
      <c r="A837" s="27">
        <v>43669</v>
      </c>
      <c r="B837" s="28">
        <v>0.1875</v>
      </c>
      <c r="C837" s="32">
        <f t="shared" si="28"/>
        <v>43669.1875</v>
      </c>
      <c r="D837" s="38">
        <f t="shared" si="27"/>
        <v>525465</v>
      </c>
      <c r="E837" s="38">
        <f t="shared" si="27"/>
        <v>6300495</v>
      </c>
      <c r="F837" s="38">
        <f t="shared" si="27"/>
        <v>2536</v>
      </c>
      <c r="G837" s="39">
        <v>11.8</v>
      </c>
      <c r="H837" s="39">
        <v>7.3</v>
      </c>
      <c r="I837" s="44">
        <v>0.61864406779661008</v>
      </c>
      <c r="J837" s="39">
        <v>223.59797241242791</v>
      </c>
      <c r="K837" s="39">
        <v>316.17197241242792</v>
      </c>
      <c r="L837" s="39">
        <v>6.3010000000000002</v>
      </c>
      <c r="M837" s="48">
        <v>48.125</v>
      </c>
      <c r="N837" s="39">
        <v>0.73899999999999999</v>
      </c>
      <c r="O837" s="39">
        <v>747.48500000000001</v>
      </c>
      <c r="P837" s="39">
        <v>0</v>
      </c>
    </row>
    <row r="838" spans="1:16" x14ac:dyDescent="0.3">
      <c r="A838" s="27">
        <v>43669</v>
      </c>
      <c r="B838" s="28">
        <v>0.20833333333333334</v>
      </c>
      <c r="C838" s="32">
        <f t="shared" si="28"/>
        <v>43669.208333333336</v>
      </c>
      <c r="D838" s="38">
        <f t="shared" ref="D838:F901" si="29">D837</f>
        <v>525465</v>
      </c>
      <c r="E838" s="38">
        <f t="shared" si="29"/>
        <v>6300495</v>
      </c>
      <c r="F838" s="38">
        <f t="shared" si="29"/>
        <v>2536</v>
      </c>
      <c r="G838" s="39">
        <v>33.9</v>
      </c>
      <c r="H838" s="39">
        <v>13.9</v>
      </c>
      <c r="I838" s="44">
        <v>0.41002949852507375</v>
      </c>
      <c r="J838" s="39">
        <v>217.82664700438801</v>
      </c>
      <c r="K838" s="39">
        <v>318.96364700438801</v>
      </c>
      <c r="L838" s="39">
        <v>6.49</v>
      </c>
      <c r="M838" s="48">
        <v>34.103000000000002</v>
      </c>
      <c r="N838" s="39">
        <v>0.498</v>
      </c>
      <c r="O838" s="39">
        <v>747.42499999999995</v>
      </c>
      <c r="P838" s="39">
        <v>0</v>
      </c>
    </row>
    <row r="839" spans="1:16" x14ac:dyDescent="0.3">
      <c r="A839" s="27">
        <v>43669</v>
      </c>
      <c r="B839" s="28">
        <v>0.22916666666666666</v>
      </c>
      <c r="C839" s="32">
        <f t="shared" si="28"/>
        <v>43669.229166666664</v>
      </c>
      <c r="D839" s="38">
        <f t="shared" si="29"/>
        <v>525465</v>
      </c>
      <c r="E839" s="38">
        <f t="shared" si="29"/>
        <v>6300495</v>
      </c>
      <c r="F839" s="38">
        <f t="shared" si="29"/>
        <v>2536</v>
      </c>
      <c r="G839" s="39">
        <v>95.5</v>
      </c>
      <c r="H839" s="39">
        <v>18.399999999999999</v>
      </c>
      <c r="I839" s="44">
        <v>0.19267015706806281</v>
      </c>
      <c r="J839" s="39">
        <v>222.65814073903118</v>
      </c>
      <c r="K839" s="39">
        <v>323.35314073903118</v>
      </c>
      <c r="L839" s="39">
        <v>7.8730000000000002</v>
      </c>
      <c r="M839" s="48">
        <v>17.632000000000001</v>
      </c>
      <c r="N839" s="39">
        <v>0.40799999999999997</v>
      </c>
      <c r="O839" s="39">
        <v>747.55</v>
      </c>
      <c r="P839" s="39">
        <v>0</v>
      </c>
    </row>
    <row r="840" spans="1:16" x14ac:dyDescent="0.3">
      <c r="A840" s="27">
        <v>43669</v>
      </c>
      <c r="B840" s="28">
        <v>0.25</v>
      </c>
      <c r="C840" s="32">
        <f t="shared" si="28"/>
        <v>43669.25</v>
      </c>
      <c r="D840" s="38">
        <f t="shared" si="29"/>
        <v>525465</v>
      </c>
      <c r="E840" s="38">
        <f t="shared" si="29"/>
        <v>6300495</v>
      </c>
      <c r="F840" s="38">
        <f t="shared" si="29"/>
        <v>2536</v>
      </c>
      <c r="G840" s="39">
        <v>160.80000000000001</v>
      </c>
      <c r="H840" s="39">
        <v>24.4</v>
      </c>
      <c r="I840" s="44">
        <v>0.15174129353233828</v>
      </c>
      <c r="J840" s="39">
        <v>228.74681711880714</v>
      </c>
      <c r="K840" s="39">
        <v>328.53681711880716</v>
      </c>
      <c r="L840" s="39">
        <v>7.4960000000000004</v>
      </c>
      <c r="M840" s="48">
        <v>28.603999999999999</v>
      </c>
      <c r="N840" s="39">
        <v>0.25600000000000001</v>
      </c>
      <c r="O840" s="39">
        <v>747.81299999999999</v>
      </c>
      <c r="P840" s="39">
        <v>0</v>
      </c>
    </row>
    <row r="841" spans="1:16" x14ac:dyDescent="0.3">
      <c r="A841" s="27">
        <v>43669</v>
      </c>
      <c r="B841" s="28">
        <v>0.27083333333333331</v>
      </c>
      <c r="C841" s="32">
        <f t="shared" si="28"/>
        <v>43669.270833333336</v>
      </c>
      <c r="D841" s="38">
        <f t="shared" si="29"/>
        <v>525465</v>
      </c>
      <c r="E841" s="38">
        <f t="shared" si="29"/>
        <v>6300495</v>
      </c>
      <c r="F841" s="38">
        <f t="shared" si="29"/>
        <v>2536</v>
      </c>
      <c r="G841" s="39">
        <v>233.4</v>
      </c>
      <c r="H841" s="39">
        <v>31.2</v>
      </c>
      <c r="I841" s="44">
        <v>0.13367609254498714</v>
      </c>
      <c r="J841" s="39">
        <v>232.78824769791169</v>
      </c>
      <c r="K841" s="39">
        <v>336.63524769791172</v>
      </c>
      <c r="L841" s="39">
        <v>7.4329999999999998</v>
      </c>
      <c r="M841" s="48">
        <v>29.468</v>
      </c>
      <c r="N841" s="39">
        <v>0.154</v>
      </c>
      <c r="O841" s="39">
        <v>747.97</v>
      </c>
      <c r="P841" s="39">
        <v>0</v>
      </c>
    </row>
    <row r="842" spans="1:16" x14ac:dyDescent="0.3">
      <c r="A842" s="27">
        <v>43669</v>
      </c>
      <c r="B842" s="28">
        <v>0.29166666666666669</v>
      </c>
      <c r="C842" s="32">
        <f t="shared" si="28"/>
        <v>43669.291666666664</v>
      </c>
      <c r="D842" s="38">
        <f t="shared" si="29"/>
        <v>525465</v>
      </c>
      <c r="E842" s="38">
        <f t="shared" si="29"/>
        <v>6300495</v>
      </c>
      <c r="F842" s="38">
        <f t="shared" si="29"/>
        <v>2536</v>
      </c>
      <c r="G842" s="39">
        <v>310.7</v>
      </c>
      <c r="H842" s="39">
        <v>38.5</v>
      </c>
      <c r="I842" s="44">
        <v>0.12391374316060509</v>
      </c>
      <c r="J842" s="39">
        <v>235.20911928901725</v>
      </c>
      <c r="K842" s="39">
        <v>346.22211928901726</v>
      </c>
      <c r="L842" s="39">
        <v>8.3130000000000006</v>
      </c>
      <c r="M842" s="48">
        <v>31.908000000000001</v>
      </c>
      <c r="N842" s="39">
        <v>0.16600000000000001</v>
      </c>
      <c r="O842" s="39">
        <v>747.81299999999999</v>
      </c>
      <c r="P842" s="39">
        <v>0</v>
      </c>
    </row>
    <row r="843" spans="1:16" x14ac:dyDescent="0.3">
      <c r="A843" s="27">
        <v>43669</v>
      </c>
      <c r="B843" s="28">
        <v>0.3125</v>
      </c>
      <c r="C843" s="32">
        <f t="shared" si="28"/>
        <v>43669.3125</v>
      </c>
      <c r="D843" s="38">
        <f t="shared" si="29"/>
        <v>525465</v>
      </c>
      <c r="E843" s="38">
        <f t="shared" si="29"/>
        <v>6300495</v>
      </c>
      <c r="F843" s="38">
        <f t="shared" si="29"/>
        <v>2536</v>
      </c>
      <c r="G843" s="39">
        <v>393.4</v>
      </c>
      <c r="H843" s="39">
        <v>47.8</v>
      </c>
      <c r="I843" s="44">
        <v>0.12150482968988308</v>
      </c>
      <c r="J843" s="39">
        <v>238.54512761188494</v>
      </c>
      <c r="K843" s="39">
        <v>354.80812761188491</v>
      </c>
      <c r="L843" s="39">
        <v>7.2439999999999998</v>
      </c>
      <c r="M843" s="48">
        <v>36.408000000000001</v>
      </c>
      <c r="N843" s="39">
        <v>0.39900000000000002</v>
      </c>
      <c r="O843" s="39">
        <v>747.84299999999996</v>
      </c>
      <c r="P843" s="39">
        <v>0</v>
      </c>
    </row>
    <row r="844" spans="1:16" x14ac:dyDescent="0.3">
      <c r="A844" s="27">
        <v>43669</v>
      </c>
      <c r="B844" s="28">
        <v>0.33333333333333331</v>
      </c>
      <c r="C844" s="32">
        <f t="shared" si="28"/>
        <v>43669.333333333336</v>
      </c>
      <c r="D844" s="38">
        <f t="shared" si="29"/>
        <v>525465</v>
      </c>
      <c r="E844" s="38">
        <f t="shared" si="29"/>
        <v>6300495</v>
      </c>
      <c r="F844" s="38">
        <f t="shared" si="29"/>
        <v>2536</v>
      </c>
      <c r="G844" s="39">
        <v>466.9</v>
      </c>
      <c r="H844" s="39">
        <v>55.3</v>
      </c>
      <c r="I844" s="44">
        <v>0.1184407796101949</v>
      </c>
      <c r="J844" s="39">
        <v>238.44772451556202</v>
      </c>
      <c r="K844" s="39">
        <v>365.54972451556199</v>
      </c>
      <c r="L844" s="39">
        <v>7.5590000000000002</v>
      </c>
      <c r="M844" s="48">
        <v>37.893000000000001</v>
      </c>
      <c r="N844" s="39">
        <v>0.34200000000000003</v>
      </c>
      <c r="O844" s="39">
        <v>748.06500000000005</v>
      </c>
      <c r="P844" s="39">
        <v>0</v>
      </c>
    </row>
    <row r="845" spans="1:16" x14ac:dyDescent="0.3">
      <c r="A845" s="27">
        <v>43669</v>
      </c>
      <c r="B845" s="28">
        <v>0.35416666666666669</v>
      </c>
      <c r="C845" s="32">
        <f t="shared" si="28"/>
        <v>43669.354166666664</v>
      </c>
      <c r="D845" s="38">
        <f t="shared" si="29"/>
        <v>525465</v>
      </c>
      <c r="E845" s="38">
        <f t="shared" si="29"/>
        <v>6300495</v>
      </c>
      <c r="F845" s="38">
        <f t="shared" si="29"/>
        <v>2536</v>
      </c>
      <c r="G845" s="39">
        <v>544.70000000000005</v>
      </c>
      <c r="H845" s="39">
        <v>65.7</v>
      </c>
      <c r="I845" s="44">
        <v>0.12061685331375069</v>
      </c>
      <c r="J845" s="39">
        <v>246.08410207472673</v>
      </c>
      <c r="K845" s="39">
        <v>377.58910207472672</v>
      </c>
      <c r="L845" s="39">
        <v>8.8160000000000007</v>
      </c>
      <c r="M845" s="48">
        <v>26.879000000000001</v>
      </c>
      <c r="N845" s="39">
        <v>0.52500000000000002</v>
      </c>
      <c r="O845" s="39">
        <v>747.99699999999996</v>
      </c>
      <c r="P845" s="39">
        <v>0</v>
      </c>
    </row>
    <row r="846" spans="1:16" x14ac:dyDescent="0.3">
      <c r="A846" s="27">
        <v>43669</v>
      </c>
      <c r="B846" s="28">
        <v>0.375</v>
      </c>
      <c r="C846" s="32">
        <f t="shared" si="28"/>
        <v>43669.375</v>
      </c>
      <c r="D846" s="38">
        <f t="shared" si="29"/>
        <v>525465</v>
      </c>
      <c r="E846" s="38">
        <f t="shared" si="29"/>
        <v>6300495</v>
      </c>
      <c r="F846" s="38">
        <f t="shared" si="29"/>
        <v>2536</v>
      </c>
      <c r="G846" s="39">
        <v>611.9</v>
      </c>
      <c r="H846" s="39">
        <v>71.2</v>
      </c>
      <c r="I846" s="44">
        <v>0.11635888217028927</v>
      </c>
      <c r="J846" s="39">
        <v>245.24456433482592</v>
      </c>
      <c r="K846" s="39">
        <v>385.94956433482594</v>
      </c>
      <c r="L846" s="39">
        <v>9.3190000000000008</v>
      </c>
      <c r="M846" s="48">
        <v>27.471</v>
      </c>
      <c r="N846" s="39">
        <v>1.123</v>
      </c>
      <c r="O846" s="39">
        <v>747.94799999999998</v>
      </c>
      <c r="P846" s="39">
        <v>0</v>
      </c>
    </row>
    <row r="847" spans="1:16" x14ac:dyDescent="0.3">
      <c r="A847" s="27">
        <v>43669</v>
      </c>
      <c r="B847" s="28">
        <v>0.39583333333333331</v>
      </c>
      <c r="C847" s="32">
        <f t="shared" si="28"/>
        <v>43669.395833333336</v>
      </c>
      <c r="D847" s="38">
        <f t="shared" si="29"/>
        <v>525465</v>
      </c>
      <c r="E847" s="38">
        <f t="shared" si="29"/>
        <v>6300495</v>
      </c>
      <c r="F847" s="38">
        <f t="shared" si="29"/>
        <v>2536</v>
      </c>
      <c r="G847" s="39">
        <v>681.6</v>
      </c>
      <c r="H847" s="39">
        <v>80.7</v>
      </c>
      <c r="I847" s="44">
        <v>0.11839788732394366</v>
      </c>
      <c r="J847" s="39">
        <v>248.02581884255062</v>
      </c>
      <c r="K847" s="39">
        <v>392.05581884255059</v>
      </c>
      <c r="L847" s="39">
        <v>8.8789999999999996</v>
      </c>
      <c r="M847" s="48">
        <v>31.231999999999999</v>
      </c>
      <c r="N847" s="39">
        <v>2.19</v>
      </c>
      <c r="O847" s="39">
        <v>748.03499999999997</v>
      </c>
      <c r="P847" s="39">
        <v>0</v>
      </c>
    </row>
    <row r="848" spans="1:16" x14ac:dyDescent="0.3">
      <c r="A848" s="27">
        <v>43669</v>
      </c>
      <c r="B848" s="28">
        <v>0.41666666666666669</v>
      </c>
      <c r="C848" s="32">
        <f t="shared" si="28"/>
        <v>43669.416666666664</v>
      </c>
      <c r="D848" s="38">
        <f t="shared" si="29"/>
        <v>525465</v>
      </c>
      <c r="E848" s="38">
        <f t="shared" si="29"/>
        <v>6300495</v>
      </c>
      <c r="F848" s="38">
        <f t="shared" si="29"/>
        <v>2536</v>
      </c>
      <c r="G848" s="39">
        <v>740.7</v>
      </c>
      <c r="H848" s="39">
        <v>88.6</v>
      </c>
      <c r="I848" s="44">
        <v>0.11961657891184013</v>
      </c>
      <c r="J848" s="39">
        <v>251.28195417009226</v>
      </c>
      <c r="K848" s="39">
        <v>398.52895417009228</v>
      </c>
      <c r="L848" s="39">
        <v>9.3819999999999997</v>
      </c>
      <c r="M848" s="48">
        <v>30.332000000000001</v>
      </c>
      <c r="N848" s="39">
        <v>2.673</v>
      </c>
      <c r="O848" s="39">
        <v>748.05200000000002</v>
      </c>
      <c r="P848" s="39">
        <v>0</v>
      </c>
    </row>
    <row r="849" spans="1:16" x14ac:dyDescent="0.3">
      <c r="A849" s="27">
        <v>43669</v>
      </c>
      <c r="B849" s="28">
        <v>0.4375</v>
      </c>
      <c r="C849" s="32">
        <f t="shared" si="28"/>
        <v>43669.4375</v>
      </c>
      <c r="D849" s="38">
        <f t="shared" si="29"/>
        <v>525465</v>
      </c>
      <c r="E849" s="38">
        <f t="shared" si="29"/>
        <v>6300495</v>
      </c>
      <c r="F849" s="38">
        <f t="shared" si="29"/>
        <v>2536</v>
      </c>
      <c r="G849" s="39">
        <v>789.7</v>
      </c>
      <c r="H849" s="39">
        <v>94.3</v>
      </c>
      <c r="I849" s="44">
        <v>0.11941243510193743</v>
      </c>
      <c r="J849" s="39">
        <v>254.05128987600744</v>
      </c>
      <c r="K849" s="39">
        <v>405.67828987600745</v>
      </c>
      <c r="L849" s="39">
        <v>10.513</v>
      </c>
      <c r="M849" s="48">
        <v>28.533000000000001</v>
      </c>
      <c r="N849" s="39">
        <v>3.3130000000000002</v>
      </c>
      <c r="O849" s="39">
        <v>748.005</v>
      </c>
      <c r="P849" s="39">
        <v>0</v>
      </c>
    </row>
    <row r="850" spans="1:16" x14ac:dyDescent="0.3">
      <c r="A850" s="27">
        <v>43669</v>
      </c>
      <c r="B850" s="28">
        <v>0.45833333333333331</v>
      </c>
      <c r="C850" s="32">
        <f t="shared" si="28"/>
        <v>43669.458333333336</v>
      </c>
      <c r="D850" s="38">
        <f t="shared" si="29"/>
        <v>525465</v>
      </c>
      <c r="E850" s="38">
        <f t="shared" si="29"/>
        <v>6300495</v>
      </c>
      <c r="F850" s="38">
        <f t="shared" si="29"/>
        <v>2536</v>
      </c>
      <c r="G850" s="39">
        <v>832.6</v>
      </c>
      <c r="H850" s="39">
        <v>99</v>
      </c>
      <c r="I850" s="44">
        <v>0.11890463607975017</v>
      </c>
      <c r="J850" s="39">
        <v>257.17309648809271</v>
      </c>
      <c r="K850" s="39">
        <v>413.62509648809271</v>
      </c>
      <c r="L850" s="39">
        <v>10.638</v>
      </c>
      <c r="M850" s="48">
        <v>29.475999999999999</v>
      </c>
      <c r="N850" s="39">
        <v>3.141</v>
      </c>
      <c r="O850" s="39">
        <v>748.20299999999997</v>
      </c>
      <c r="P850" s="39">
        <v>0</v>
      </c>
    </row>
    <row r="851" spans="1:16" x14ac:dyDescent="0.3">
      <c r="A851" s="27">
        <v>43669</v>
      </c>
      <c r="B851" s="28">
        <v>0.47916666666666669</v>
      </c>
      <c r="C851" s="32">
        <f t="shared" si="28"/>
        <v>43669.479166666664</v>
      </c>
      <c r="D851" s="38">
        <f t="shared" si="29"/>
        <v>525465</v>
      </c>
      <c r="E851" s="38">
        <f t="shared" si="29"/>
        <v>6300495</v>
      </c>
      <c r="F851" s="38">
        <f t="shared" si="29"/>
        <v>2536</v>
      </c>
      <c r="G851" s="39">
        <v>881</v>
      </c>
      <c r="H851" s="39">
        <v>104.2</v>
      </c>
      <c r="I851" s="44">
        <v>0.11827468785471056</v>
      </c>
      <c r="J851" s="39">
        <v>264.32811514358735</v>
      </c>
      <c r="K851" s="39">
        <v>425.85611514358732</v>
      </c>
      <c r="L851" s="39">
        <v>10.324</v>
      </c>
      <c r="M851" s="48">
        <v>33.351999999999997</v>
      </c>
      <c r="N851" s="39">
        <v>2.629</v>
      </c>
      <c r="O851" s="39">
        <v>748.10699999999997</v>
      </c>
      <c r="P851" s="39">
        <v>0</v>
      </c>
    </row>
    <row r="852" spans="1:16" x14ac:dyDescent="0.3">
      <c r="A852" s="27">
        <v>43669</v>
      </c>
      <c r="B852" s="28">
        <v>0.5</v>
      </c>
      <c r="C852" s="32">
        <f t="shared" si="28"/>
        <v>43669.5</v>
      </c>
      <c r="D852" s="38">
        <f t="shared" si="29"/>
        <v>525465</v>
      </c>
      <c r="E852" s="38">
        <f t="shared" si="29"/>
        <v>6300495</v>
      </c>
      <c r="F852" s="38">
        <f t="shared" si="29"/>
        <v>2536</v>
      </c>
      <c r="G852" s="39">
        <v>881.7</v>
      </c>
      <c r="H852" s="39">
        <v>103.2</v>
      </c>
      <c r="I852" s="44">
        <v>0.1170466144947261</v>
      </c>
      <c r="J852" s="39">
        <v>260.50927279548637</v>
      </c>
      <c r="K852" s="39">
        <v>428.55027279548636</v>
      </c>
      <c r="L852" s="39">
        <v>10.135999999999999</v>
      </c>
      <c r="M852" s="48">
        <v>43.619</v>
      </c>
      <c r="N852" s="39">
        <v>2.4660000000000002</v>
      </c>
      <c r="O852" s="39">
        <v>748.47</v>
      </c>
      <c r="P852" s="39">
        <v>0</v>
      </c>
    </row>
    <row r="853" spans="1:16" x14ac:dyDescent="0.3">
      <c r="A853" s="27">
        <v>43669</v>
      </c>
      <c r="B853" s="28">
        <v>0.52083333333333337</v>
      </c>
      <c r="C853" s="32">
        <f t="shared" si="28"/>
        <v>43669.520833333336</v>
      </c>
      <c r="D853" s="38">
        <f t="shared" si="29"/>
        <v>525465</v>
      </c>
      <c r="E853" s="38">
        <f t="shared" si="29"/>
        <v>6300495</v>
      </c>
      <c r="F853" s="38">
        <f t="shared" si="29"/>
        <v>2536</v>
      </c>
      <c r="G853" s="39">
        <v>886.2</v>
      </c>
      <c r="H853" s="39">
        <v>104.3</v>
      </c>
      <c r="I853" s="44">
        <v>0.11769352290679304</v>
      </c>
      <c r="J853" s="39">
        <v>264.49339160056326</v>
      </c>
      <c r="K853" s="39">
        <v>437.58539160056324</v>
      </c>
      <c r="L853" s="39">
        <v>10.45</v>
      </c>
      <c r="M853" s="48">
        <v>44.116</v>
      </c>
      <c r="N853" s="39">
        <v>2.0819999999999999</v>
      </c>
      <c r="O853" s="39">
        <v>748.48500000000001</v>
      </c>
      <c r="P853" s="39">
        <v>0</v>
      </c>
    </row>
    <row r="854" spans="1:16" x14ac:dyDescent="0.3">
      <c r="A854" s="27">
        <v>43669</v>
      </c>
      <c r="B854" s="28">
        <v>0.54166666666666663</v>
      </c>
      <c r="C854" s="32">
        <f t="shared" si="28"/>
        <v>43669.541666666664</v>
      </c>
      <c r="D854" s="38">
        <f t="shared" si="29"/>
        <v>525465</v>
      </c>
      <c r="E854" s="38">
        <f t="shared" si="29"/>
        <v>6300495</v>
      </c>
      <c r="F854" s="38">
        <f t="shared" si="29"/>
        <v>2536</v>
      </c>
      <c r="G854" s="39">
        <v>876.8</v>
      </c>
      <c r="H854" s="39">
        <v>103.6</v>
      </c>
      <c r="I854" s="44">
        <v>0.11815693430656934</v>
      </c>
      <c r="J854" s="39">
        <v>265.74444490229348</v>
      </c>
      <c r="K854" s="39">
        <v>441.44744490229346</v>
      </c>
      <c r="L854" s="39">
        <v>10.827</v>
      </c>
      <c r="M854" s="48">
        <v>41.811</v>
      </c>
      <c r="N854" s="39">
        <v>2.1080000000000001</v>
      </c>
      <c r="O854" s="39">
        <v>748.8</v>
      </c>
      <c r="P854" s="39">
        <v>0</v>
      </c>
    </row>
    <row r="855" spans="1:16" x14ac:dyDescent="0.3">
      <c r="A855" s="27">
        <v>43669</v>
      </c>
      <c r="B855" s="28">
        <v>0.5625</v>
      </c>
      <c r="C855" s="32">
        <f t="shared" si="28"/>
        <v>43669.5625</v>
      </c>
      <c r="D855" s="38">
        <f t="shared" si="29"/>
        <v>525465</v>
      </c>
      <c r="E855" s="38">
        <f t="shared" si="29"/>
        <v>6300495</v>
      </c>
      <c r="F855" s="38">
        <f t="shared" si="29"/>
        <v>2536</v>
      </c>
      <c r="G855" s="39">
        <v>861</v>
      </c>
      <c r="H855" s="39">
        <v>102.9</v>
      </c>
      <c r="I855" s="44">
        <v>0.11951219512195123</v>
      </c>
      <c r="J855" s="39">
        <v>268.0155722722377</v>
      </c>
      <c r="K855" s="39">
        <v>446.1455722722377</v>
      </c>
      <c r="L855" s="39">
        <v>11.518000000000001</v>
      </c>
      <c r="M855" s="48">
        <v>39.372</v>
      </c>
      <c r="N855" s="39">
        <v>2.1619999999999999</v>
      </c>
      <c r="O855" s="39">
        <v>748.745</v>
      </c>
      <c r="P855" s="39">
        <v>0</v>
      </c>
    </row>
    <row r="856" spans="1:16" x14ac:dyDescent="0.3">
      <c r="A856" s="27">
        <v>43669</v>
      </c>
      <c r="B856" s="28">
        <v>0.58333333333333337</v>
      </c>
      <c r="C856" s="32">
        <f t="shared" si="28"/>
        <v>43669.583333333336</v>
      </c>
      <c r="D856" s="38">
        <f t="shared" si="29"/>
        <v>525465</v>
      </c>
      <c r="E856" s="38">
        <f t="shared" si="29"/>
        <v>6300495</v>
      </c>
      <c r="F856" s="38">
        <f t="shared" si="29"/>
        <v>2536</v>
      </c>
      <c r="G856" s="39">
        <v>806.6</v>
      </c>
      <c r="H856" s="39">
        <v>96</v>
      </c>
      <c r="I856" s="44">
        <v>0.11901810066947681</v>
      </c>
      <c r="J856" s="39">
        <v>267.96999117676341</v>
      </c>
      <c r="K856" s="39">
        <v>446.75399117676341</v>
      </c>
      <c r="L856" s="39">
        <v>11.706</v>
      </c>
      <c r="M856" s="48">
        <v>39.387</v>
      </c>
      <c r="N856" s="39">
        <v>1.92</v>
      </c>
      <c r="O856" s="39">
        <v>748.87</v>
      </c>
      <c r="P856" s="39">
        <v>0</v>
      </c>
    </row>
    <row r="857" spans="1:16" x14ac:dyDescent="0.3">
      <c r="A857" s="27">
        <v>43669</v>
      </c>
      <c r="B857" s="28">
        <v>0.60416666666666663</v>
      </c>
      <c r="C857" s="32">
        <f t="shared" si="28"/>
        <v>43669.604166666664</v>
      </c>
      <c r="D857" s="38">
        <f t="shared" si="29"/>
        <v>525465</v>
      </c>
      <c r="E857" s="38">
        <f t="shared" si="29"/>
        <v>6300495</v>
      </c>
      <c r="F857" s="38">
        <f t="shared" si="29"/>
        <v>2536</v>
      </c>
      <c r="G857" s="39">
        <v>749</v>
      </c>
      <c r="H857" s="39">
        <v>91</v>
      </c>
      <c r="I857" s="44">
        <v>0.12149532710280374</v>
      </c>
      <c r="J857" s="39">
        <v>270.20620146473129</v>
      </c>
      <c r="K857" s="39">
        <v>449.05620146473132</v>
      </c>
      <c r="L857" s="39">
        <v>12.272</v>
      </c>
      <c r="M857" s="48">
        <v>38.183</v>
      </c>
      <c r="N857" s="39">
        <v>1.7250000000000001</v>
      </c>
      <c r="O857" s="39">
        <v>748.99</v>
      </c>
      <c r="P857" s="39">
        <v>0</v>
      </c>
    </row>
    <row r="858" spans="1:16" x14ac:dyDescent="0.3">
      <c r="A858" s="27">
        <v>43669</v>
      </c>
      <c r="B858" s="28">
        <v>0.625</v>
      </c>
      <c r="C858" s="32">
        <f t="shared" si="28"/>
        <v>43669.625</v>
      </c>
      <c r="D858" s="38">
        <f t="shared" si="29"/>
        <v>525465</v>
      </c>
      <c r="E858" s="38">
        <f t="shared" si="29"/>
        <v>6300495</v>
      </c>
      <c r="F858" s="38">
        <f t="shared" si="29"/>
        <v>2536</v>
      </c>
      <c r="G858" s="39">
        <v>746.3</v>
      </c>
      <c r="H858" s="39">
        <v>91.1</v>
      </c>
      <c r="I858" s="44">
        <v>0.12206887310732949</v>
      </c>
      <c r="J858" s="39">
        <v>270.1407524859319</v>
      </c>
      <c r="K858" s="39">
        <v>450.77675248593192</v>
      </c>
      <c r="L858" s="39">
        <v>12.02</v>
      </c>
      <c r="M858" s="48">
        <v>37.223999999999997</v>
      </c>
      <c r="N858" s="39">
        <v>1.7470000000000001</v>
      </c>
      <c r="O858" s="39">
        <v>749.17700000000002</v>
      </c>
      <c r="P858" s="39">
        <v>0</v>
      </c>
    </row>
    <row r="859" spans="1:16" x14ac:dyDescent="0.3">
      <c r="A859" s="27">
        <v>43669</v>
      </c>
      <c r="B859" s="28">
        <v>0.64583333333333337</v>
      </c>
      <c r="C859" s="32">
        <f t="shared" si="28"/>
        <v>43669.645833333336</v>
      </c>
      <c r="D859" s="38">
        <f t="shared" si="29"/>
        <v>525465</v>
      </c>
      <c r="E859" s="38">
        <f t="shared" si="29"/>
        <v>6300495</v>
      </c>
      <c r="F859" s="38">
        <f t="shared" si="29"/>
        <v>2536</v>
      </c>
      <c r="G859" s="39">
        <v>661.2</v>
      </c>
      <c r="H859" s="39">
        <v>82.6</v>
      </c>
      <c r="I859" s="44">
        <v>0.12492437991530549</v>
      </c>
      <c r="J859" s="39">
        <v>269.72393820923594</v>
      </c>
      <c r="K859" s="39">
        <v>450.73993820923596</v>
      </c>
      <c r="L859" s="39">
        <v>12.209</v>
      </c>
      <c r="M859" s="48">
        <v>36.613</v>
      </c>
      <c r="N859" s="39">
        <v>0.81599999999999995</v>
      </c>
      <c r="O859" s="39">
        <v>749.23</v>
      </c>
      <c r="P859" s="39">
        <v>0</v>
      </c>
    </row>
    <row r="860" spans="1:16" x14ac:dyDescent="0.3">
      <c r="A860" s="27">
        <v>43669</v>
      </c>
      <c r="B860" s="28">
        <v>0.66666666666666663</v>
      </c>
      <c r="C860" s="32">
        <f t="shared" si="28"/>
        <v>43669.666666666664</v>
      </c>
      <c r="D860" s="38">
        <f t="shared" si="29"/>
        <v>525465</v>
      </c>
      <c r="E860" s="38">
        <f t="shared" si="29"/>
        <v>6300495</v>
      </c>
      <c r="F860" s="38">
        <f t="shared" si="29"/>
        <v>2536</v>
      </c>
      <c r="G860" s="39">
        <v>612.29999999999995</v>
      </c>
      <c r="H860" s="39">
        <v>78.8</v>
      </c>
      <c r="I860" s="44">
        <v>0.12869508410909686</v>
      </c>
      <c r="J860" s="39">
        <v>266.65168872026123</v>
      </c>
      <c r="K860" s="39">
        <v>445.92268872026125</v>
      </c>
      <c r="L860" s="39">
        <v>12.272</v>
      </c>
      <c r="M860" s="48">
        <v>35.523000000000003</v>
      </c>
      <c r="N860" s="39">
        <v>1.2769999999999999</v>
      </c>
      <c r="O860" s="39">
        <v>749.25300000000004</v>
      </c>
      <c r="P860" s="39">
        <v>0</v>
      </c>
    </row>
    <row r="861" spans="1:16" x14ac:dyDescent="0.3">
      <c r="A861" s="27">
        <v>43669</v>
      </c>
      <c r="B861" s="28">
        <v>0.6875</v>
      </c>
      <c r="C861" s="32">
        <f t="shared" si="28"/>
        <v>43669.6875</v>
      </c>
      <c r="D861" s="38">
        <f t="shared" si="29"/>
        <v>525465</v>
      </c>
      <c r="E861" s="38">
        <f t="shared" si="29"/>
        <v>6300495</v>
      </c>
      <c r="F861" s="38">
        <f t="shared" si="29"/>
        <v>2536</v>
      </c>
      <c r="G861" s="39">
        <v>546.5</v>
      </c>
      <c r="H861" s="39">
        <v>70.400000000000006</v>
      </c>
      <c r="I861" s="44">
        <v>0.12881976212259835</v>
      </c>
      <c r="J861" s="39">
        <v>266.59937746584114</v>
      </c>
      <c r="K861" s="39">
        <v>440.52337746584112</v>
      </c>
      <c r="L861" s="39">
        <v>11.957000000000001</v>
      </c>
      <c r="M861" s="48">
        <v>36.75</v>
      </c>
      <c r="N861" s="39">
        <v>1.2969999999999999</v>
      </c>
      <c r="O861" s="39">
        <v>749.27700000000004</v>
      </c>
      <c r="P861" s="39">
        <v>0</v>
      </c>
    </row>
    <row r="862" spans="1:16" x14ac:dyDescent="0.3">
      <c r="A862" s="27">
        <v>43669</v>
      </c>
      <c r="B862" s="28">
        <v>0.70833333333333337</v>
      </c>
      <c r="C862" s="32">
        <f t="shared" si="28"/>
        <v>43669.708333333336</v>
      </c>
      <c r="D862" s="38">
        <f t="shared" si="29"/>
        <v>525465</v>
      </c>
      <c r="E862" s="38">
        <f t="shared" si="29"/>
        <v>6300495</v>
      </c>
      <c r="F862" s="38">
        <f t="shared" si="29"/>
        <v>2536</v>
      </c>
      <c r="G862" s="39">
        <v>265</v>
      </c>
      <c r="H862" s="39">
        <v>32.5</v>
      </c>
      <c r="I862" s="44">
        <v>0.12264150943396226</v>
      </c>
      <c r="J862" s="39">
        <v>266.39136623048819</v>
      </c>
      <c r="K862" s="39">
        <v>435.76536623048821</v>
      </c>
      <c r="L862" s="39">
        <v>11.769</v>
      </c>
      <c r="M862" s="48">
        <v>38.454999999999998</v>
      </c>
      <c r="N862" s="39">
        <v>2.0129999999999999</v>
      </c>
      <c r="O862" s="39">
        <v>749.25699999999995</v>
      </c>
      <c r="P862" s="39">
        <v>0</v>
      </c>
    </row>
    <row r="863" spans="1:16" x14ac:dyDescent="0.3">
      <c r="A863" s="27">
        <v>43669</v>
      </c>
      <c r="B863" s="28">
        <v>0.72916666666666663</v>
      </c>
      <c r="C863" s="32">
        <f t="shared" si="28"/>
        <v>43669.729166666664</v>
      </c>
      <c r="D863" s="38">
        <f t="shared" si="29"/>
        <v>525465</v>
      </c>
      <c r="E863" s="38">
        <f t="shared" si="29"/>
        <v>6300495</v>
      </c>
      <c r="F863" s="38">
        <f t="shared" si="29"/>
        <v>2536</v>
      </c>
      <c r="G863" s="39">
        <v>90.2</v>
      </c>
      <c r="H863" s="39">
        <v>18.899999999999999</v>
      </c>
      <c r="I863" s="44">
        <v>0.20953436807095341</v>
      </c>
      <c r="J863" s="39">
        <v>259.30790098210508</v>
      </c>
      <c r="K863" s="39">
        <v>406.1099009821051</v>
      </c>
      <c r="L863" s="39">
        <v>10.701000000000001</v>
      </c>
      <c r="M863" s="48">
        <v>40.396000000000001</v>
      </c>
      <c r="N863" s="39">
        <v>0.49099999999999999</v>
      </c>
      <c r="O863" s="39">
        <v>749.30200000000002</v>
      </c>
      <c r="P863" s="39">
        <v>0</v>
      </c>
    </row>
    <row r="864" spans="1:16" x14ac:dyDescent="0.3">
      <c r="A864" s="27">
        <v>43669</v>
      </c>
      <c r="B864" s="28">
        <v>0.75</v>
      </c>
      <c r="C864" s="32">
        <f t="shared" si="28"/>
        <v>43669.75</v>
      </c>
      <c r="D864" s="38">
        <f t="shared" si="29"/>
        <v>525465</v>
      </c>
      <c r="E864" s="38">
        <f t="shared" si="29"/>
        <v>6300495</v>
      </c>
      <c r="F864" s="38">
        <f t="shared" si="29"/>
        <v>2536</v>
      </c>
      <c r="G864" s="39">
        <v>120.6</v>
      </c>
      <c r="H864" s="39">
        <v>20.2</v>
      </c>
      <c r="I864" s="44">
        <v>0.16749585406301826</v>
      </c>
      <c r="J864" s="39">
        <v>265.55203270222529</v>
      </c>
      <c r="K864" s="39">
        <v>397.13403270222528</v>
      </c>
      <c r="L864" s="39">
        <v>10.701000000000001</v>
      </c>
      <c r="M864" s="48">
        <v>38.057000000000002</v>
      </c>
      <c r="N864" s="39">
        <v>0.68100000000000005</v>
      </c>
      <c r="O864" s="39">
        <v>749.255</v>
      </c>
      <c r="P864" s="39">
        <v>0</v>
      </c>
    </row>
    <row r="865" spans="1:16" x14ac:dyDescent="0.3">
      <c r="A865" s="27">
        <v>43669</v>
      </c>
      <c r="B865" s="28">
        <v>0.77083333333333337</v>
      </c>
      <c r="C865" s="32">
        <f t="shared" si="28"/>
        <v>43669.770833333336</v>
      </c>
      <c r="D865" s="38">
        <f t="shared" si="29"/>
        <v>525465</v>
      </c>
      <c r="E865" s="38">
        <f t="shared" si="29"/>
        <v>6300495</v>
      </c>
      <c r="F865" s="38">
        <f t="shared" si="29"/>
        <v>2536</v>
      </c>
      <c r="G865" s="39">
        <v>50.8</v>
      </c>
      <c r="H865" s="39">
        <v>12.9</v>
      </c>
      <c r="I865" s="44">
        <v>0.2539370078740158</v>
      </c>
      <c r="J865" s="39">
        <v>253.79243175552676</v>
      </c>
      <c r="K865" s="39">
        <v>384.99843175552672</v>
      </c>
      <c r="L865" s="39">
        <v>9.8840000000000003</v>
      </c>
      <c r="M865" s="48">
        <v>41.884</v>
      </c>
      <c r="N865" s="39">
        <v>0.29299999999999998</v>
      </c>
      <c r="O865" s="39">
        <v>749.39</v>
      </c>
      <c r="P865" s="39">
        <v>0</v>
      </c>
    </row>
    <row r="866" spans="1:16" x14ac:dyDescent="0.3">
      <c r="A866" s="27">
        <v>43669</v>
      </c>
      <c r="B866" s="28">
        <v>0.79166666666666663</v>
      </c>
      <c r="C866" s="32">
        <f t="shared" si="28"/>
        <v>43669.791666666664</v>
      </c>
      <c r="D866" s="38">
        <f t="shared" si="29"/>
        <v>525465</v>
      </c>
      <c r="E866" s="38">
        <f t="shared" si="29"/>
        <v>6300495</v>
      </c>
      <c r="F866" s="38">
        <f t="shared" si="29"/>
        <v>2536</v>
      </c>
      <c r="G866" s="39">
        <v>30.2</v>
      </c>
      <c r="H866" s="39">
        <v>11.1</v>
      </c>
      <c r="I866" s="44">
        <v>0.36754966887417218</v>
      </c>
      <c r="J866" s="39">
        <v>249.34314679814048</v>
      </c>
      <c r="K866" s="39">
        <v>375.2461467981405</v>
      </c>
      <c r="L866" s="39">
        <v>9.57</v>
      </c>
      <c r="M866" s="48">
        <v>43.411999999999999</v>
      </c>
      <c r="N866" s="39">
        <v>0.49299999999999999</v>
      </c>
      <c r="O866" s="39">
        <v>749.45</v>
      </c>
      <c r="P866" s="39">
        <v>0</v>
      </c>
    </row>
    <row r="867" spans="1:16" x14ac:dyDescent="0.3">
      <c r="A867" s="27">
        <v>43669</v>
      </c>
      <c r="B867" s="28">
        <v>0.8125</v>
      </c>
      <c r="C867" s="32">
        <f t="shared" si="28"/>
        <v>43669.8125</v>
      </c>
      <c r="D867" s="38">
        <f t="shared" si="29"/>
        <v>525465</v>
      </c>
      <c r="E867" s="38">
        <f t="shared" si="29"/>
        <v>6300495</v>
      </c>
      <c r="F867" s="38">
        <f t="shared" si="29"/>
        <v>2536</v>
      </c>
      <c r="G867" s="39">
        <v>21.4</v>
      </c>
      <c r="H867" s="39">
        <v>9.8000000000000007</v>
      </c>
      <c r="I867" s="44">
        <v>0.45794392523364491</v>
      </c>
      <c r="J867" s="39">
        <v>248.51580229771957</v>
      </c>
      <c r="K867" s="39">
        <v>368.73780229771955</v>
      </c>
      <c r="L867" s="39">
        <v>9.0670000000000002</v>
      </c>
      <c r="M867" s="48">
        <v>46.786000000000001</v>
      </c>
      <c r="N867" s="39">
        <v>0.47799999999999998</v>
      </c>
      <c r="O867" s="39">
        <v>749.53700000000003</v>
      </c>
      <c r="P867" s="39">
        <v>0</v>
      </c>
    </row>
    <row r="868" spans="1:16" x14ac:dyDescent="0.3">
      <c r="A868" s="27">
        <v>43669</v>
      </c>
      <c r="B868" s="28">
        <v>0.83333333333333337</v>
      </c>
      <c r="C868" s="32">
        <f t="shared" si="28"/>
        <v>43669.833333333336</v>
      </c>
      <c r="D868" s="38">
        <f t="shared" si="29"/>
        <v>525465</v>
      </c>
      <c r="E868" s="38">
        <f t="shared" si="29"/>
        <v>6300495</v>
      </c>
      <c r="F868" s="38">
        <f t="shared" si="29"/>
        <v>2536</v>
      </c>
      <c r="G868" s="39">
        <v>11.4</v>
      </c>
      <c r="H868" s="39">
        <v>9.1999999999999993</v>
      </c>
      <c r="I868" s="44">
        <v>0.80701754385964908</v>
      </c>
      <c r="J868" s="39">
        <v>246.61517568562655</v>
      </c>
      <c r="K868" s="39">
        <v>361.83217568562657</v>
      </c>
      <c r="L868" s="39">
        <v>8.69</v>
      </c>
      <c r="M868" s="48">
        <v>47.444000000000003</v>
      </c>
      <c r="N868" s="39">
        <v>1E-3</v>
      </c>
      <c r="O868" s="39">
        <v>749.79700000000003</v>
      </c>
      <c r="P868" s="39">
        <v>0</v>
      </c>
    </row>
    <row r="869" spans="1:16" x14ac:dyDescent="0.3">
      <c r="A869" s="27">
        <v>43669</v>
      </c>
      <c r="B869" s="28">
        <v>0.85416666666666663</v>
      </c>
      <c r="C869" s="32">
        <f t="shared" si="28"/>
        <v>43669.854166666664</v>
      </c>
      <c r="D869" s="38">
        <f t="shared" si="29"/>
        <v>525465</v>
      </c>
      <c r="E869" s="38">
        <f t="shared" si="29"/>
        <v>6300495</v>
      </c>
      <c r="F869" s="38">
        <f t="shared" si="29"/>
        <v>2536</v>
      </c>
      <c r="G869" s="39">
        <v>1.8</v>
      </c>
      <c r="H869" s="39">
        <v>7</v>
      </c>
      <c r="I869" s="45" t="s">
        <v>19</v>
      </c>
      <c r="J869" s="39">
        <v>243.36335315209118</v>
      </c>
      <c r="K869" s="39">
        <v>355.33735315209117</v>
      </c>
      <c r="L869" s="39">
        <v>8.1869999999999994</v>
      </c>
      <c r="M869" s="48">
        <v>50.183</v>
      </c>
      <c r="N869" s="39">
        <v>0.16300000000000001</v>
      </c>
      <c r="O869" s="39">
        <v>749.77</v>
      </c>
      <c r="P869" s="39">
        <v>0</v>
      </c>
    </row>
    <row r="870" spans="1:16" x14ac:dyDescent="0.3">
      <c r="A870" s="27">
        <v>43669</v>
      </c>
      <c r="B870" s="28">
        <v>0.875</v>
      </c>
      <c r="C870" s="32">
        <f t="shared" si="28"/>
        <v>43669.875</v>
      </c>
      <c r="D870" s="38">
        <f t="shared" si="29"/>
        <v>525465</v>
      </c>
      <c r="E870" s="38">
        <f t="shared" si="29"/>
        <v>6300495</v>
      </c>
      <c r="F870" s="38">
        <f t="shared" si="29"/>
        <v>2536</v>
      </c>
      <c r="G870" s="40">
        <v>0</v>
      </c>
      <c r="H870" s="40">
        <v>0</v>
      </c>
      <c r="I870" s="45" t="s">
        <v>19</v>
      </c>
      <c r="J870" s="39">
        <v>243.71862110973592</v>
      </c>
      <c r="K870" s="39">
        <v>350.53962110973595</v>
      </c>
      <c r="L870" s="39">
        <v>7.6219999999999999</v>
      </c>
      <c r="M870" s="48">
        <v>52.976999999999997</v>
      </c>
      <c r="N870" s="39">
        <v>2.7E-2</v>
      </c>
      <c r="O870" s="39">
        <v>749.87800000000004</v>
      </c>
      <c r="P870" s="39">
        <v>0</v>
      </c>
    </row>
    <row r="871" spans="1:16" x14ac:dyDescent="0.3">
      <c r="A871" s="27">
        <v>43669</v>
      </c>
      <c r="B871" s="28">
        <v>0.89583333333333337</v>
      </c>
      <c r="C871" s="32">
        <f t="shared" si="28"/>
        <v>43669.895833333336</v>
      </c>
      <c r="D871" s="38">
        <f t="shared" si="29"/>
        <v>525465</v>
      </c>
      <c r="E871" s="38">
        <f t="shared" si="29"/>
        <v>6300495</v>
      </c>
      <c r="F871" s="38">
        <f t="shared" si="29"/>
        <v>2536</v>
      </c>
      <c r="G871" s="40">
        <v>0</v>
      </c>
      <c r="H871" s="40">
        <v>0</v>
      </c>
      <c r="I871" s="45" t="s">
        <v>19</v>
      </c>
      <c r="J871" s="39">
        <v>242.90864297283244</v>
      </c>
      <c r="K871" s="39">
        <v>346.87264297283247</v>
      </c>
      <c r="L871" s="39">
        <v>7.37</v>
      </c>
      <c r="M871" s="48">
        <v>54.274999999999999</v>
      </c>
      <c r="N871" s="39">
        <v>3.0000000000000001E-3</v>
      </c>
      <c r="O871" s="39">
        <v>749.73199999999997</v>
      </c>
      <c r="P871" s="39">
        <v>0</v>
      </c>
    </row>
    <row r="872" spans="1:16" x14ac:dyDescent="0.3">
      <c r="A872" s="27">
        <v>43669</v>
      </c>
      <c r="B872" s="28">
        <v>0.91666666666666663</v>
      </c>
      <c r="C872" s="32">
        <f t="shared" ref="C872:C935" si="30">A872+B872</f>
        <v>43669.916666666664</v>
      </c>
      <c r="D872" s="38">
        <f t="shared" si="29"/>
        <v>525465</v>
      </c>
      <c r="E872" s="38">
        <f t="shared" si="29"/>
        <v>6300495</v>
      </c>
      <c r="F872" s="38">
        <f t="shared" si="29"/>
        <v>2536</v>
      </c>
      <c r="G872" s="40">
        <v>0</v>
      </c>
      <c r="H872" s="40">
        <v>0</v>
      </c>
      <c r="I872" s="45" t="s">
        <v>19</v>
      </c>
      <c r="J872" s="39">
        <v>241.98695644033106</v>
      </c>
      <c r="K872" s="39">
        <v>343.10595644033106</v>
      </c>
      <c r="L872" s="39">
        <v>7.37</v>
      </c>
      <c r="M872" s="48">
        <v>55.820999999999998</v>
      </c>
      <c r="N872" s="39">
        <v>7.4999999999999997E-2</v>
      </c>
      <c r="O872" s="39">
        <v>749.78499999999997</v>
      </c>
      <c r="P872" s="39">
        <v>0</v>
      </c>
    </row>
    <row r="873" spans="1:16" x14ac:dyDescent="0.3">
      <c r="A873" s="27">
        <v>43669</v>
      </c>
      <c r="B873" s="28">
        <v>0.9375</v>
      </c>
      <c r="C873" s="32">
        <f t="shared" si="30"/>
        <v>43669.9375</v>
      </c>
      <c r="D873" s="38">
        <f t="shared" si="29"/>
        <v>525465</v>
      </c>
      <c r="E873" s="38">
        <f t="shared" si="29"/>
        <v>6300495</v>
      </c>
      <c r="F873" s="38">
        <f t="shared" si="29"/>
        <v>2536</v>
      </c>
      <c r="G873" s="40">
        <v>0</v>
      </c>
      <c r="H873" s="40">
        <v>0</v>
      </c>
      <c r="I873" s="45" t="s">
        <v>19</v>
      </c>
      <c r="J873" s="39">
        <v>241.25892751378927</v>
      </c>
      <c r="K873" s="39">
        <v>339.81892751378928</v>
      </c>
      <c r="L873" s="39">
        <v>6.8040000000000003</v>
      </c>
      <c r="M873" s="48">
        <v>58.905999999999999</v>
      </c>
      <c r="N873" s="39">
        <v>0.05</v>
      </c>
      <c r="O873" s="39">
        <v>749.875</v>
      </c>
      <c r="P873" s="39">
        <v>0</v>
      </c>
    </row>
    <row r="874" spans="1:16" x14ac:dyDescent="0.3">
      <c r="A874" s="27">
        <v>43669</v>
      </c>
      <c r="B874" s="28">
        <v>0.95833333333333337</v>
      </c>
      <c r="C874" s="32">
        <f t="shared" si="30"/>
        <v>43669.958333333336</v>
      </c>
      <c r="D874" s="38">
        <f t="shared" si="29"/>
        <v>525465</v>
      </c>
      <c r="E874" s="38">
        <f t="shared" si="29"/>
        <v>6300495</v>
      </c>
      <c r="F874" s="38">
        <f t="shared" si="29"/>
        <v>2536</v>
      </c>
      <c r="G874" s="40">
        <v>0</v>
      </c>
      <c r="H874" s="40">
        <v>0</v>
      </c>
      <c r="I874" s="45" t="s">
        <v>19</v>
      </c>
      <c r="J874" s="39">
        <v>240.91439778517514</v>
      </c>
      <c r="K874" s="39">
        <v>337.08439778517516</v>
      </c>
      <c r="L874" s="39">
        <v>6.867</v>
      </c>
      <c r="M874" s="48">
        <v>57.154000000000003</v>
      </c>
      <c r="N874" s="39">
        <v>0.14199999999999999</v>
      </c>
      <c r="O874" s="39">
        <v>750.03700000000003</v>
      </c>
      <c r="P874" s="39">
        <v>0</v>
      </c>
    </row>
    <row r="875" spans="1:16" x14ac:dyDescent="0.3">
      <c r="A875" s="27">
        <v>43669</v>
      </c>
      <c r="B875" s="28">
        <v>0.97916666666666663</v>
      </c>
      <c r="C875" s="32">
        <f t="shared" si="30"/>
        <v>43669.979166666664</v>
      </c>
      <c r="D875" s="38">
        <f t="shared" si="29"/>
        <v>525465</v>
      </c>
      <c r="E875" s="38">
        <f t="shared" si="29"/>
        <v>6300495</v>
      </c>
      <c r="F875" s="38">
        <f t="shared" si="29"/>
        <v>2536</v>
      </c>
      <c r="G875" s="40">
        <v>0</v>
      </c>
      <c r="H875" s="40">
        <v>0</v>
      </c>
      <c r="I875" s="45" t="s">
        <v>19</v>
      </c>
      <c r="J875" s="39">
        <v>239.54726884698243</v>
      </c>
      <c r="K875" s="39">
        <v>334.20926884698247</v>
      </c>
      <c r="L875" s="39">
        <v>6.3639999999999999</v>
      </c>
      <c r="M875" s="48">
        <v>58.081000000000003</v>
      </c>
      <c r="N875" s="39">
        <v>0.17499999999999999</v>
      </c>
      <c r="O875" s="39">
        <v>749.89200000000005</v>
      </c>
      <c r="P875" s="39">
        <v>0</v>
      </c>
    </row>
    <row r="876" spans="1:16" x14ac:dyDescent="0.3">
      <c r="A876" s="27">
        <v>43670</v>
      </c>
      <c r="B876" s="28">
        <v>0</v>
      </c>
      <c r="C876" s="32">
        <f t="shared" si="30"/>
        <v>43670</v>
      </c>
      <c r="D876" s="38">
        <f t="shared" si="29"/>
        <v>525465</v>
      </c>
      <c r="E876" s="38">
        <f t="shared" si="29"/>
        <v>6300495</v>
      </c>
      <c r="F876" s="38">
        <f t="shared" si="29"/>
        <v>2536</v>
      </c>
      <c r="G876" s="40">
        <v>0</v>
      </c>
      <c r="H876" s="40">
        <v>0</v>
      </c>
      <c r="I876" s="45" t="s">
        <v>19</v>
      </c>
      <c r="J876" s="39">
        <v>239.10553568675607</v>
      </c>
      <c r="K876" s="39">
        <v>332.14353568675608</v>
      </c>
      <c r="L876" s="39">
        <v>5.9240000000000004</v>
      </c>
      <c r="M876" s="48">
        <v>60.493000000000002</v>
      </c>
      <c r="N876" s="39">
        <v>9.6000000000000002E-2</v>
      </c>
      <c r="O876" s="39">
        <v>749.79700000000003</v>
      </c>
      <c r="P876" s="39">
        <v>0</v>
      </c>
    </row>
    <row r="877" spans="1:16" x14ac:dyDescent="0.3">
      <c r="A877" s="27">
        <v>43670</v>
      </c>
      <c r="B877" s="28">
        <v>2.0833333333333332E-2</v>
      </c>
      <c r="C877" s="32">
        <f t="shared" si="30"/>
        <v>43670.020833333336</v>
      </c>
      <c r="D877" s="38">
        <f t="shared" si="29"/>
        <v>525465</v>
      </c>
      <c r="E877" s="38">
        <f t="shared" si="29"/>
        <v>6300495</v>
      </c>
      <c r="F877" s="38">
        <f t="shared" si="29"/>
        <v>2536</v>
      </c>
      <c r="G877" s="40">
        <v>0</v>
      </c>
      <c r="H877" s="40">
        <v>0</v>
      </c>
      <c r="I877" s="45" t="s">
        <v>19</v>
      </c>
      <c r="J877" s="39">
        <v>237.28333163756864</v>
      </c>
      <c r="K877" s="39">
        <v>328.14233163756865</v>
      </c>
      <c r="L877" s="39">
        <v>5.3579999999999997</v>
      </c>
      <c r="M877" s="48">
        <v>62.784999999999997</v>
      </c>
      <c r="N877" s="39">
        <v>1E-3</v>
      </c>
      <c r="O877" s="39">
        <v>749.76800000000003</v>
      </c>
      <c r="P877" s="39">
        <v>0</v>
      </c>
    </row>
    <row r="878" spans="1:16" x14ac:dyDescent="0.3">
      <c r="A878" s="27">
        <v>43670</v>
      </c>
      <c r="B878" s="28">
        <v>4.1666666666666664E-2</v>
      </c>
      <c r="C878" s="32">
        <f t="shared" si="30"/>
        <v>43670.041666666664</v>
      </c>
      <c r="D878" s="38">
        <f t="shared" si="29"/>
        <v>525465</v>
      </c>
      <c r="E878" s="38">
        <f t="shared" si="29"/>
        <v>6300495</v>
      </c>
      <c r="F878" s="38">
        <f t="shared" si="29"/>
        <v>2536</v>
      </c>
      <c r="G878" s="40">
        <v>0</v>
      </c>
      <c r="H878" s="40">
        <v>0</v>
      </c>
      <c r="I878" s="45" t="s">
        <v>19</v>
      </c>
      <c r="J878" s="39">
        <v>237.24347507840591</v>
      </c>
      <c r="K878" s="39">
        <v>326.75847507840592</v>
      </c>
      <c r="L878" s="39">
        <v>5.4210000000000003</v>
      </c>
      <c r="M878" s="48">
        <v>63.155000000000001</v>
      </c>
      <c r="N878" s="39">
        <v>0</v>
      </c>
      <c r="O878" s="39">
        <v>749.70299999999997</v>
      </c>
      <c r="P878" s="39">
        <v>0</v>
      </c>
    </row>
    <row r="879" spans="1:16" x14ac:dyDescent="0.3">
      <c r="A879" s="27">
        <v>43670</v>
      </c>
      <c r="B879" s="28">
        <v>6.25E-2</v>
      </c>
      <c r="C879" s="32">
        <f t="shared" si="30"/>
        <v>43670.0625</v>
      </c>
      <c r="D879" s="38">
        <f t="shared" si="29"/>
        <v>525465</v>
      </c>
      <c r="E879" s="38">
        <f t="shared" si="29"/>
        <v>6300495</v>
      </c>
      <c r="F879" s="38">
        <f t="shared" si="29"/>
        <v>2536</v>
      </c>
      <c r="G879" s="40">
        <v>0</v>
      </c>
      <c r="H879" s="40">
        <v>0</v>
      </c>
      <c r="I879" s="45" t="s">
        <v>19</v>
      </c>
      <c r="J879" s="39">
        <v>235.98181741369442</v>
      </c>
      <c r="K879" s="39">
        <v>325.41281741369443</v>
      </c>
      <c r="L879" s="39">
        <v>5.609</v>
      </c>
      <c r="M879" s="48">
        <v>62.664000000000001</v>
      </c>
      <c r="N879" s="39">
        <v>0.113</v>
      </c>
      <c r="O879" s="39">
        <v>749.60199999999998</v>
      </c>
      <c r="P879" s="39">
        <v>0</v>
      </c>
    </row>
    <row r="880" spans="1:16" x14ac:dyDescent="0.3">
      <c r="A880" s="27">
        <v>43670</v>
      </c>
      <c r="B880" s="28">
        <v>8.3333333333333329E-2</v>
      </c>
      <c r="C880" s="32">
        <f t="shared" si="30"/>
        <v>43670.083333333336</v>
      </c>
      <c r="D880" s="38">
        <f t="shared" si="29"/>
        <v>525465</v>
      </c>
      <c r="E880" s="38">
        <f t="shared" si="29"/>
        <v>6300495</v>
      </c>
      <c r="F880" s="38">
        <f t="shared" si="29"/>
        <v>2536</v>
      </c>
      <c r="G880" s="40">
        <v>0</v>
      </c>
      <c r="H880" s="40">
        <v>0</v>
      </c>
      <c r="I880" s="45" t="s">
        <v>19</v>
      </c>
      <c r="J880" s="39">
        <v>235.47509470952389</v>
      </c>
      <c r="K880" s="39">
        <v>322.79809470952387</v>
      </c>
      <c r="L880" s="39">
        <v>5.0430000000000001</v>
      </c>
      <c r="M880" s="48">
        <v>64.433000000000007</v>
      </c>
      <c r="N880" s="39">
        <v>1E-3</v>
      </c>
      <c r="O880" s="39">
        <v>749.51300000000003</v>
      </c>
      <c r="P880" s="39">
        <v>0</v>
      </c>
    </row>
    <row r="881" spans="1:16" x14ac:dyDescent="0.3">
      <c r="A881" s="27">
        <v>43670</v>
      </c>
      <c r="B881" s="28">
        <v>0.10416666666666667</v>
      </c>
      <c r="C881" s="32">
        <f t="shared" si="30"/>
        <v>43670.104166666664</v>
      </c>
      <c r="D881" s="38">
        <f t="shared" si="29"/>
        <v>525465</v>
      </c>
      <c r="E881" s="38">
        <f t="shared" si="29"/>
        <v>6300495</v>
      </c>
      <c r="F881" s="38">
        <f t="shared" si="29"/>
        <v>2536</v>
      </c>
      <c r="G881" s="40">
        <v>0</v>
      </c>
      <c r="H881" s="40">
        <v>0</v>
      </c>
      <c r="I881" s="45" t="s">
        <v>19</v>
      </c>
      <c r="J881" s="39">
        <v>235.45506457765441</v>
      </c>
      <c r="K881" s="39">
        <v>322.19806457765441</v>
      </c>
      <c r="L881" s="39">
        <v>5.0430000000000001</v>
      </c>
      <c r="M881" s="48">
        <v>64.841999999999999</v>
      </c>
      <c r="N881" s="39">
        <v>5.2999999999999999E-2</v>
      </c>
      <c r="O881" s="39">
        <v>749.68200000000002</v>
      </c>
      <c r="P881" s="39">
        <v>0</v>
      </c>
    </row>
    <row r="882" spans="1:16" x14ac:dyDescent="0.3">
      <c r="A882" s="27">
        <v>43670</v>
      </c>
      <c r="B882" s="28">
        <v>0.125</v>
      </c>
      <c r="C882" s="32">
        <f t="shared" si="30"/>
        <v>43670.125</v>
      </c>
      <c r="D882" s="38">
        <f t="shared" si="29"/>
        <v>525465</v>
      </c>
      <c r="E882" s="38">
        <f t="shared" si="29"/>
        <v>6300495</v>
      </c>
      <c r="F882" s="38">
        <f t="shared" si="29"/>
        <v>2536</v>
      </c>
      <c r="G882" s="40">
        <v>0</v>
      </c>
      <c r="H882" s="40">
        <v>0</v>
      </c>
      <c r="I882" s="45" t="s">
        <v>19</v>
      </c>
      <c r="J882" s="39">
        <v>235.47576584292381</v>
      </c>
      <c r="K882" s="39">
        <v>321.73776584292381</v>
      </c>
      <c r="L882" s="39">
        <v>4.9800000000000004</v>
      </c>
      <c r="M882" s="48">
        <v>65.552000000000007</v>
      </c>
      <c r="N882" s="39">
        <v>0.58699999999999997</v>
      </c>
      <c r="O882" s="39">
        <v>749.73</v>
      </c>
      <c r="P882" s="39">
        <v>0</v>
      </c>
    </row>
    <row r="883" spans="1:16" x14ac:dyDescent="0.3">
      <c r="A883" s="27">
        <v>43670</v>
      </c>
      <c r="B883" s="28">
        <v>0.14583333333333334</v>
      </c>
      <c r="C883" s="32">
        <f t="shared" si="30"/>
        <v>43670.145833333336</v>
      </c>
      <c r="D883" s="38">
        <f t="shared" si="29"/>
        <v>525465</v>
      </c>
      <c r="E883" s="38">
        <f t="shared" si="29"/>
        <v>6300495</v>
      </c>
      <c r="F883" s="38">
        <f t="shared" si="29"/>
        <v>2536</v>
      </c>
      <c r="G883" s="40">
        <v>0</v>
      </c>
      <c r="H883" s="40">
        <v>0</v>
      </c>
      <c r="I883" s="45" t="s">
        <v>19</v>
      </c>
      <c r="J883" s="39">
        <v>234.80912852724407</v>
      </c>
      <c r="K883" s="39">
        <v>320.78812852724406</v>
      </c>
      <c r="L883" s="39">
        <v>4.4139999999999997</v>
      </c>
      <c r="M883" s="48">
        <v>69.671000000000006</v>
      </c>
      <c r="N883" s="39">
        <v>1.008</v>
      </c>
      <c r="O883" s="39">
        <v>749.59199999999998</v>
      </c>
      <c r="P883" s="39">
        <v>0</v>
      </c>
    </row>
    <row r="884" spans="1:16" x14ac:dyDescent="0.3">
      <c r="A884" s="27">
        <v>43670</v>
      </c>
      <c r="B884" s="28">
        <v>0.16666666666666666</v>
      </c>
      <c r="C884" s="32">
        <f t="shared" si="30"/>
        <v>43670.166666666664</v>
      </c>
      <c r="D884" s="38">
        <f t="shared" si="29"/>
        <v>525465</v>
      </c>
      <c r="E884" s="38">
        <f t="shared" si="29"/>
        <v>6300495</v>
      </c>
      <c r="F884" s="38">
        <f t="shared" si="29"/>
        <v>2536</v>
      </c>
      <c r="G884" s="39">
        <v>2.7</v>
      </c>
      <c r="H884" s="39">
        <v>5.7</v>
      </c>
      <c r="I884" s="45" t="s">
        <v>19</v>
      </c>
      <c r="J884" s="39">
        <v>234.8784332461118</v>
      </c>
      <c r="K884" s="39">
        <v>318.9384332461118</v>
      </c>
      <c r="L884" s="39">
        <v>4.6029999999999998</v>
      </c>
      <c r="M884" s="48">
        <v>69.179000000000002</v>
      </c>
      <c r="N884" s="39">
        <v>0.373</v>
      </c>
      <c r="O884" s="39">
        <v>749.54499999999996</v>
      </c>
      <c r="P884" s="39">
        <v>0</v>
      </c>
    </row>
    <row r="885" spans="1:16" x14ac:dyDescent="0.3">
      <c r="A885" s="27">
        <v>43670</v>
      </c>
      <c r="B885" s="28">
        <v>0.1875</v>
      </c>
      <c r="C885" s="32">
        <f t="shared" si="30"/>
        <v>43670.1875</v>
      </c>
      <c r="D885" s="38">
        <f t="shared" si="29"/>
        <v>525465</v>
      </c>
      <c r="E885" s="38">
        <f t="shared" si="29"/>
        <v>6300495</v>
      </c>
      <c r="F885" s="38">
        <f t="shared" si="29"/>
        <v>2536</v>
      </c>
      <c r="G885" s="39">
        <v>15.2</v>
      </c>
      <c r="H885" s="39">
        <v>7.1</v>
      </c>
      <c r="I885" s="44">
        <v>0.46710526315789475</v>
      </c>
      <c r="J885" s="39">
        <v>234.22879197975101</v>
      </c>
      <c r="K885" s="39">
        <v>319.10079197975102</v>
      </c>
      <c r="L885" s="39">
        <v>5.0430000000000001</v>
      </c>
      <c r="M885" s="48">
        <v>67.248000000000005</v>
      </c>
      <c r="N885" s="39">
        <v>0.82099999999999995</v>
      </c>
      <c r="O885" s="39">
        <v>749.64700000000005</v>
      </c>
      <c r="P885" s="39">
        <v>0</v>
      </c>
    </row>
    <row r="886" spans="1:16" x14ac:dyDescent="0.3">
      <c r="A886" s="27">
        <v>43670</v>
      </c>
      <c r="B886" s="28">
        <v>0.20833333333333334</v>
      </c>
      <c r="C886" s="32">
        <f t="shared" si="30"/>
        <v>43670.208333333336</v>
      </c>
      <c r="D886" s="38">
        <f t="shared" si="29"/>
        <v>525465</v>
      </c>
      <c r="E886" s="38">
        <f t="shared" si="29"/>
        <v>6300495</v>
      </c>
      <c r="F886" s="38">
        <f t="shared" si="29"/>
        <v>2536</v>
      </c>
      <c r="G886" s="39">
        <v>36</v>
      </c>
      <c r="H886" s="39">
        <v>11.6</v>
      </c>
      <c r="I886" s="44">
        <v>0.32222222222222219</v>
      </c>
      <c r="J886" s="39">
        <v>234.26645909201912</v>
      </c>
      <c r="K886" s="39">
        <v>321.88645909201909</v>
      </c>
      <c r="L886" s="39">
        <v>4.7290000000000001</v>
      </c>
      <c r="M886" s="48">
        <v>69.504000000000005</v>
      </c>
      <c r="N886" s="39">
        <v>1.1539999999999999</v>
      </c>
      <c r="O886" s="39">
        <v>749.61699999999996</v>
      </c>
      <c r="P886" s="39">
        <v>0</v>
      </c>
    </row>
    <row r="887" spans="1:16" x14ac:dyDescent="0.3">
      <c r="A887" s="27">
        <v>43670</v>
      </c>
      <c r="B887" s="28">
        <v>0.22916666666666666</v>
      </c>
      <c r="C887" s="32">
        <f t="shared" si="30"/>
        <v>43670.229166666664</v>
      </c>
      <c r="D887" s="38">
        <f t="shared" si="29"/>
        <v>525465</v>
      </c>
      <c r="E887" s="38">
        <f t="shared" si="29"/>
        <v>6300495</v>
      </c>
      <c r="F887" s="38">
        <f t="shared" si="29"/>
        <v>2536</v>
      </c>
      <c r="G887" s="39">
        <v>91.1</v>
      </c>
      <c r="H887" s="39">
        <v>17.899999999999999</v>
      </c>
      <c r="I887" s="44">
        <v>0.1964873765093304</v>
      </c>
      <c r="J887" s="39">
        <v>234.9831294710998</v>
      </c>
      <c r="K887" s="39">
        <v>324.81212947109981</v>
      </c>
      <c r="L887" s="39">
        <v>6.6790000000000003</v>
      </c>
      <c r="M887" s="48">
        <v>60.125</v>
      </c>
      <c r="N887" s="39">
        <v>0.54300000000000004</v>
      </c>
      <c r="O887" s="39">
        <v>749.34799999999996</v>
      </c>
      <c r="P887" s="39">
        <v>0</v>
      </c>
    </row>
    <row r="888" spans="1:16" x14ac:dyDescent="0.3">
      <c r="A888" s="27">
        <v>43670</v>
      </c>
      <c r="B888" s="28">
        <v>0.25</v>
      </c>
      <c r="C888" s="32">
        <f t="shared" si="30"/>
        <v>43670.25</v>
      </c>
      <c r="D888" s="38">
        <f t="shared" si="29"/>
        <v>525465</v>
      </c>
      <c r="E888" s="38">
        <f t="shared" si="29"/>
        <v>6300495</v>
      </c>
      <c r="F888" s="38">
        <f t="shared" si="29"/>
        <v>2536</v>
      </c>
      <c r="G888" s="39">
        <v>151.69999999999999</v>
      </c>
      <c r="H888" s="39">
        <v>24</v>
      </c>
      <c r="I888" s="44">
        <v>0.15820698747528017</v>
      </c>
      <c r="J888" s="39">
        <v>237.74156636449669</v>
      </c>
      <c r="K888" s="39">
        <v>332.15156636449672</v>
      </c>
      <c r="L888" s="39">
        <v>5.2320000000000002</v>
      </c>
      <c r="M888" s="48">
        <v>67.174000000000007</v>
      </c>
      <c r="N888" s="39">
        <v>0.32300000000000001</v>
      </c>
      <c r="O888" s="39">
        <v>749.32799999999997</v>
      </c>
      <c r="P888" s="39">
        <v>0</v>
      </c>
    </row>
    <row r="889" spans="1:16" x14ac:dyDescent="0.3">
      <c r="A889" s="27">
        <v>43670</v>
      </c>
      <c r="B889" s="28">
        <v>0.27083333333333331</v>
      </c>
      <c r="C889" s="32">
        <f t="shared" si="30"/>
        <v>43670.270833333336</v>
      </c>
      <c r="D889" s="38">
        <f t="shared" si="29"/>
        <v>525465</v>
      </c>
      <c r="E889" s="38">
        <f t="shared" si="29"/>
        <v>6300495</v>
      </c>
      <c r="F889" s="38">
        <f t="shared" si="29"/>
        <v>2536</v>
      </c>
      <c r="G889" s="39">
        <v>223.8</v>
      </c>
      <c r="H889" s="39">
        <v>31.7</v>
      </c>
      <c r="I889" s="44">
        <v>0.14164432529043788</v>
      </c>
      <c r="J889" s="39">
        <v>240.45807289466626</v>
      </c>
      <c r="K889" s="39">
        <v>339.14307289466626</v>
      </c>
      <c r="L889" s="39">
        <v>7.6219999999999999</v>
      </c>
      <c r="M889" s="48">
        <v>56.533000000000001</v>
      </c>
      <c r="N889" s="39">
        <v>0.32200000000000001</v>
      </c>
      <c r="O889" s="39">
        <v>749.38</v>
      </c>
      <c r="P889" s="39">
        <v>0</v>
      </c>
    </row>
    <row r="890" spans="1:16" x14ac:dyDescent="0.3">
      <c r="A890" s="27">
        <v>43670</v>
      </c>
      <c r="B890" s="28">
        <v>0.29166666666666669</v>
      </c>
      <c r="C890" s="32">
        <f t="shared" si="30"/>
        <v>43670.291666666664</v>
      </c>
      <c r="D890" s="38">
        <f t="shared" si="29"/>
        <v>525465</v>
      </c>
      <c r="E890" s="38">
        <f t="shared" si="29"/>
        <v>6300495</v>
      </c>
      <c r="F890" s="38">
        <f t="shared" si="29"/>
        <v>2536</v>
      </c>
      <c r="G890" s="39">
        <v>302.7</v>
      </c>
      <c r="H890" s="39">
        <v>39.1</v>
      </c>
      <c r="I890" s="44">
        <v>0.12917079616782293</v>
      </c>
      <c r="J890" s="39">
        <v>243.01584924422752</v>
      </c>
      <c r="K890" s="39">
        <v>347.41984924422752</v>
      </c>
      <c r="L890" s="39">
        <v>7.9359999999999999</v>
      </c>
      <c r="M890" s="48">
        <v>56.197000000000003</v>
      </c>
      <c r="N890" s="39">
        <v>1.3939999999999999</v>
      </c>
      <c r="O890" s="39">
        <v>749.44</v>
      </c>
      <c r="P890" s="39">
        <v>0</v>
      </c>
    </row>
    <row r="891" spans="1:16" x14ac:dyDescent="0.3">
      <c r="A891" s="27">
        <v>43670</v>
      </c>
      <c r="B891" s="28">
        <v>0.3125</v>
      </c>
      <c r="C891" s="32">
        <f t="shared" si="30"/>
        <v>43670.3125</v>
      </c>
      <c r="D891" s="38">
        <f t="shared" si="29"/>
        <v>525465</v>
      </c>
      <c r="E891" s="38">
        <f t="shared" si="29"/>
        <v>6300495</v>
      </c>
      <c r="F891" s="38">
        <f t="shared" si="29"/>
        <v>2536</v>
      </c>
      <c r="G891" s="39">
        <v>382.1</v>
      </c>
      <c r="H891" s="39">
        <v>48.8</v>
      </c>
      <c r="I891" s="44">
        <v>0.12771525778591991</v>
      </c>
      <c r="J891" s="39">
        <v>246.25722389442961</v>
      </c>
      <c r="K891" s="39">
        <v>355.29222389442958</v>
      </c>
      <c r="L891" s="39">
        <v>7.9989999999999997</v>
      </c>
      <c r="M891" s="48">
        <v>56.576999999999998</v>
      </c>
      <c r="N891" s="39">
        <v>2.0270000000000001</v>
      </c>
      <c r="O891" s="39">
        <v>749.298</v>
      </c>
      <c r="P891" s="39">
        <v>0</v>
      </c>
    </row>
    <row r="892" spans="1:16" x14ac:dyDescent="0.3">
      <c r="A892" s="27">
        <v>43670</v>
      </c>
      <c r="B892" s="28">
        <v>0.33333333333333331</v>
      </c>
      <c r="C892" s="32">
        <f t="shared" si="30"/>
        <v>43670.333333333336</v>
      </c>
      <c r="D892" s="38">
        <f t="shared" si="29"/>
        <v>525465</v>
      </c>
      <c r="E892" s="38">
        <f t="shared" si="29"/>
        <v>6300495</v>
      </c>
      <c r="F892" s="38">
        <f t="shared" si="29"/>
        <v>2536</v>
      </c>
      <c r="G892" s="39">
        <v>456.6</v>
      </c>
      <c r="H892" s="39">
        <v>56.3</v>
      </c>
      <c r="I892" s="44">
        <v>0.12330267192290845</v>
      </c>
      <c r="J892" s="39">
        <v>247.78778358610526</v>
      </c>
      <c r="K892" s="39">
        <v>364.58478358610523</v>
      </c>
      <c r="L892" s="39">
        <v>8.3759999999999994</v>
      </c>
      <c r="M892" s="48">
        <v>56.093000000000004</v>
      </c>
      <c r="N892" s="39">
        <v>2.403</v>
      </c>
      <c r="O892" s="39">
        <v>749.25699999999995</v>
      </c>
      <c r="P892" s="39">
        <v>0</v>
      </c>
    </row>
    <row r="893" spans="1:16" x14ac:dyDescent="0.3">
      <c r="A893" s="27">
        <v>43670</v>
      </c>
      <c r="B893" s="28">
        <v>0.35416666666666669</v>
      </c>
      <c r="C893" s="32">
        <f t="shared" si="30"/>
        <v>43670.354166666664</v>
      </c>
      <c r="D893" s="38">
        <f t="shared" si="29"/>
        <v>525465</v>
      </c>
      <c r="E893" s="38">
        <f t="shared" si="29"/>
        <v>6300495</v>
      </c>
      <c r="F893" s="38">
        <f t="shared" si="29"/>
        <v>2536</v>
      </c>
      <c r="G893" s="39">
        <v>535.29999999999995</v>
      </c>
      <c r="H893" s="39">
        <v>66.2</v>
      </c>
      <c r="I893" s="44">
        <v>0.12366897067065198</v>
      </c>
      <c r="J893" s="39">
        <v>249.94259083015038</v>
      </c>
      <c r="K893" s="39">
        <v>373.56359083015036</v>
      </c>
      <c r="L893" s="39">
        <v>8.69</v>
      </c>
      <c r="M893" s="48">
        <v>55.134999999999998</v>
      </c>
      <c r="N893" s="39">
        <v>2.5409999999999999</v>
      </c>
      <c r="O893" s="39">
        <v>749.15499999999997</v>
      </c>
      <c r="P893" s="39">
        <v>0</v>
      </c>
    </row>
    <row r="894" spans="1:16" x14ac:dyDescent="0.3">
      <c r="A894" s="27">
        <v>43670</v>
      </c>
      <c r="B894" s="28">
        <v>0.375</v>
      </c>
      <c r="C894" s="32">
        <f t="shared" si="30"/>
        <v>43670.375</v>
      </c>
      <c r="D894" s="38">
        <f t="shared" si="29"/>
        <v>525465</v>
      </c>
      <c r="E894" s="38">
        <f t="shared" si="29"/>
        <v>6300495</v>
      </c>
      <c r="F894" s="38">
        <f t="shared" si="29"/>
        <v>2536</v>
      </c>
      <c r="G894" s="39">
        <v>602</v>
      </c>
      <c r="H894" s="39">
        <v>72</v>
      </c>
      <c r="I894" s="44">
        <v>0.11960132890365449</v>
      </c>
      <c r="J894" s="39">
        <v>251.24763410428505</v>
      </c>
      <c r="K894" s="39">
        <v>384.03263410428508</v>
      </c>
      <c r="L894" s="39">
        <v>9.3819999999999997</v>
      </c>
      <c r="M894" s="48">
        <v>54.125999999999998</v>
      </c>
      <c r="N894" s="39">
        <v>2.5289999999999999</v>
      </c>
      <c r="O894" s="39">
        <v>749.15</v>
      </c>
      <c r="P894" s="39">
        <v>0</v>
      </c>
    </row>
    <row r="895" spans="1:16" x14ac:dyDescent="0.3">
      <c r="A895" s="27">
        <v>43670</v>
      </c>
      <c r="B895" s="28">
        <v>0.39583333333333331</v>
      </c>
      <c r="C895" s="32">
        <f t="shared" si="30"/>
        <v>43670.395833333336</v>
      </c>
      <c r="D895" s="38">
        <f t="shared" si="29"/>
        <v>525465</v>
      </c>
      <c r="E895" s="38">
        <f t="shared" si="29"/>
        <v>6300495</v>
      </c>
      <c r="F895" s="38">
        <f t="shared" si="29"/>
        <v>2536</v>
      </c>
      <c r="G895" s="39">
        <v>667</v>
      </c>
      <c r="H895" s="39">
        <v>79.3</v>
      </c>
      <c r="I895" s="44">
        <v>0.11889055472263868</v>
      </c>
      <c r="J895" s="39">
        <v>255.80464583633375</v>
      </c>
      <c r="K895" s="39">
        <v>396.63364583633376</v>
      </c>
      <c r="L895" s="39">
        <v>9.6959999999999997</v>
      </c>
      <c r="M895" s="48">
        <v>51.204999999999998</v>
      </c>
      <c r="N895" s="39">
        <v>1.8839999999999999</v>
      </c>
      <c r="O895" s="39">
        <v>749.28200000000004</v>
      </c>
      <c r="P895" s="39">
        <v>0</v>
      </c>
    </row>
    <row r="896" spans="1:16" x14ac:dyDescent="0.3">
      <c r="A896" s="27">
        <v>43670</v>
      </c>
      <c r="B896" s="28">
        <v>0.41666666666666669</v>
      </c>
      <c r="C896" s="32">
        <f t="shared" si="30"/>
        <v>43670.416666666664</v>
      </c>
      <c r="D896" s="38">
        <f t="shared" si="29"/>
        <v>525465</v>
      </c>
      <c r="E896" s="38">
        <f t="shared" si="29"/>
        <v>6300495</v>
      </c>
      <c r="F896" s="38">
        <f t="shared" si="29"/>
        <v>2536</v>
      </c>
      <c r="G896" s="39">
        <v>726.9</v>
      </c>
      <c r="H896" s="39">
        <v>85.9</v>
      </c>
      <c r="I896" s="44">
        <v>0.11817306369514377</v>
      </c>
      <c r="J896" s="39">
        <v>259.63605784999186</v>
      </c>
      <c r="K896" s="39">
        <v>409.86505784999184</v>
      </c>
      <c r="L896" s="39">
        <v>10.135999999999999</v>
      </c>
      <c r="M896" s="48">
        <v>49.070999999999998</v>
      </c>
      <c r="N896" s="39">
        <v>1.2709999999999999</v>
      </c>
      <c r="O896" s="39">
        <v>749.34500000000003</v>
      </c>
      <c r="P896" s="39">
        <v>0</v>
      </c>
    </row>
    <row r="897" spans="1:16" x14ac:dyDescent="0.3">
      <c r="A897" s="27">
        <v>43670</v>
      </c>
      <c r="B897" s="28">
        <v>0.4375</v>
      </c>
      <c r="C897" s="32">
        <f t="shared" si="30"/>
        <v>43670.4375</v>
      </c>
      <c r="D897" s="38">
        <f t="shared" si="29"/>
        <v>525465</v>
      </c>
      <c r="E897" s="38">
        <f t="shared" si="29"/>
        <v>6300495</v>
      </c>
      <c r="F897" s="38">
        <f t="shared" si="29"/>
        <v>2536</v>
      </c>
      <c r="G897" s="39">
        <v>770.5</v>
      </c>
      <c r="H897" s="39">
        <v>89</v>
      </c>
      <c r="I897" s="44">
        <v>0.11550940947436729</v>
      </c>
      <c r="J897" s="39">
        <v>263.96912016611623</v>
      </c>
      <c r="K897" s="39">
        <v>423.70512016611622</v>
      </c>
      <c r="L897" s="39">
        <v>10.827</v>
      </c>
      <c r="M897" s="48">
        <v>43.215000000000003</v>
      </c>
      <c r="N897" s="39">
        <v>1.0920000000000001</v>
      </c>
      <c r="O897" s="39">
        <v>749.51499999999999</v>
      </c>
      <c r="P897" s="39">
        <v>0</v>
      </c>
    </row>
    <row r="898" spans="1:16" x14ac:dyDescent="0.3">
      <c r="A898" s="27">
        <v>43670</v>
      </c>
      <c r="B898" s="28">
        <v>0.45833333333333331</v>
      </c>
      <c r="C898" s="32">
        <f t="shared" si="30"/>
        <v>43670.458333333336</v>
      </c>
      <c r="D898" s="38">
        <f t="shared" si="29"/>
        <v>525465</v>
      </c>
      <c r="E898" s="38">
        <f t="shared" si="29"/>
        <v>6300495</v>
      </c>
      <c r="F898" s="38">
        <f t="shared" si="29"/>
        <v>2536</v>
      </c>
      <c r="G898" s="39">
        <v>813.5</v>
      </c>
      <c r="H898" s="39">
        <v>95.8</v>
      </c>
      <c r="I898" s="44">
        <v>0.11776275353411186</v>
      </c>
      <c r="J898" s="39">
        <v>266.25622015785325</v>
      </c>
      <c r="K898" s="39">
        <v>431.24122015785321</v>
      </c>
      <c r="L898" s="39">
        <v>11.077999999999999</v>
      </c>
      <c r="M898" s="48">
        <v>43.237000000000002</v>
      </c>
      <c r="N898" s="39">
        <v>1.149</v>
      </c>
      <c r="O898" s="39">
        <v>749.23</v>
      </c>
      <c r="P898" s="39">
        <v>0</v>
      </c>
    </row>
    <row r="899" spans="1:16" x14ac:dyDescent="0.3">
      <c r="A899" s="27">
        <v>43670</v>
      </c>
      <c r="B899" s="28">
        <v>0.47916666666666669</v>
      </c>
      <c r="C899" s="32">
        <f t="shared" si="30"/>
        <v>43670.479166666664</v>
      </c>
      <c r="D899" s="38">
        <f t="shared" si="29"/>
        <v>525465</v>
      </c>
      <c r="E899" s="38">
        <f t="shared" si="29"/>
        <v>6300495</v>
      </c>
      <c r="F899" s="38">
        <f t="shared" si="29"/>
        <v>2536</v>
      </c>
      <c r="G899" s="39">
        <v>833.9</v>
      </c>
      <c r="H899" s="39">
        <v>98.1</v>
      </c>
      <c r="I899" s="44">
        <v>0.11764000479673821</v>
      </c>
      <c r="J899" s="39">
        <v>263.56155561407365</v>
      </c>
      <c r="K899" s="39">
        <v>435.86355561407368</v>
      </c>
      <c r="L899" s="39">
        <v>11.329000000000001</v>
      </c>
      <c r="M899" s="48">
        <v>42.011000000000003</v>
      </c>
      <c r="N899" s="39">
        <v>1.2110000000000001</v>
      </c>
      <c r="O899" s="39">
        <v>749.34</v>
      </c>
      <c r="P899" s="39">
        <v>0</v>
      </c>
    </row>
    <row r="900" spans="1:16" x14ac:dyDescent="0.3">
      <c r="A900" s="27">
        <v>43670</v>
      </c>
      <c r="B900" s="28">
        <v>0.5</v>
      </c>
      <c r="C900" s="32">
        <f t="shared" si="30"/>
        <v>43670.5</v>
      </c>
      <c r="D900" s="38">
        <f t="shared" si="29"/>
        <v>525465</v>
      </c>
      <c r="E900" s="38">
        <f t="shared" si="29"/>
        <v>6300495</v>
      </c>
      <c r="F900" s="38">
        <f t="shared" si="29"/>
        <v>2536</v>
      </c>
      <c r="G900" s="39">
        <v>872.3</v>
      </c>
      <c r="H900" s="39">
        <v>102.6</v>
      </c>
      <c r="I900" s="44">
        <v>0.11762008483319959</v>
      </c>
      <c r="J900" s="39">
        <v>271.49192270276546</v>
      </c>
      <c r="K900" s="39">
        <v>447.66792270276545</v>
      </c>
      <c r="L900" s="39">
        <v>11.706</v>
      </c>
      <c r="M900" s="48">
        <v>43.137999999999998</v>
      </c>
      <c r="N900" s="39">
        <v>0.871</v>
      </c>
      <c r="O900" s="39">
        <v>749.27700000000004</v>
      </c>
      <c r="P900" s="39">
        <v>0</v>
      </c>
    </row>
    <row r="901" spans="1:16" x14ac:dyDescent="0.3">
      <c r="A901" s="27">
        <v>43670</v>
      </c>
      <c r="B901" s="28">
        <v>0.52083333333333337</v>
      </c>
      <c r="C901" s="32">
        <f t="shared" si="30"/>
        <v>43670.520833333336</v>
      </c>
      <c r="D901" s="38">
        <f t="shared" si="29"/>
        <v>525465</v>
      </c>
      <c r="E901" s="38">
        <f t="shared" si="29"/>
        <v>6300495</v>
      </c>
      <c r="F901" s="38">
        <f t="shared" si="29"/>
        <v>2536</v>
      </c>
      <c r="G901" s="39">
        <v>892.5</v>
      </c>
      <c r="H901" s="39">
        <v>103.4</v>
      </c>
      <c r="I901" s="44">
        <v>0.11585434173669469</v>
      </c>
      <c r="J901" s="39">
        <v>272.89891823865003</v>
      </c>
      <c r="K901" s="39">
        <v>453.23791823865002</v>
      </c>
      <c r="L901" s="39">
        <v>11.895</v>
      </c>
      <c r="M901" s="48">
        <v>43.231999999999999</v>
      </c>
      <c r="N901" s="39">
        <v>0.90400000000000003</v>
      </c>
      <c r="O901" s="39">
        <v>749.28</v>
      </c>
      <c r="P901" s="39">
        <v>0</v>
      </c>
    </row>
    <row r="902" spans="1:16" x14ac:dyDescent="0.3">
      <c r="A902" s="27">
        <v>43670</v>
      </c>
      <c r="B902" s="28">
        <v>0.54166666666666663</v>
      </c>
      <c r="C902" s="32">
        <f t="shared" si="30"/>
        <v>43670.541666666664</v>
      </c>
      <c r="D902" s="38">
        <f t="shared" ref="D902:F965" si="31">D901</f>
        <v>525465</v>
      </c>
      <c r="E902" s="38">
        <f t="shared" si="31"/>
        <v>6300495</v>
      </c>
      <c r="F902" s="38">
        <f t="shared" si="31"/>
        <v>2536</v>
      </c>
      <c r="G902" s="39">
        <v>882.6</v>
      </c>
      <c r="H902" s="39">
        <v>103.9</v>
      </c>
      <c r="I902" s="44">
        <v>0.11772037162927713</v>
      </c>
      <c r="J902" s="39">
        <v>277.43895290203204</v>
      </c>
      <c r="K902" s="39">
        <v>461.37895290203204</v>
      </c>
      <c r="L902" s="39">
        <v>13.025</v>
      </c>
      <c r="M902" s="48">
        <v>40.906999999999996</v>
      </c>
      <c r="N902" s="39">
        <v>0.96799999999999997</v>
      </c>
      <c r="O902" s="39">
        <v>749.13699999999994</v>
      </c>
      <c r="P902" s="39">
        <v>0</v>
      </c>
    </row>
    <row r="903" spans="1:16" x14ac:dyDescent="0.3">
      <c r="A903" s="27">
        <v>43670</v>
      </c>
      <c r="B903" s="28">
        <v>0.5625</v>
      </c>
      <c r="C903" s="32">
        <f t="shared" si="30"/>
        <v>43670.5625</v>
      </c>
      <c r="D903" s="38">
        <f t="shared" si="31"/>
        <v>525465</v>
      </c>
      <c r="E903" s="38">
        <f t="shared" si="31"/>
        <v>6300495</v>
      </c>
      <c r="F903" s="38">
        <f t="shared" si="31"/>
        <v>2536</v>
      </c>
      <c r="G903" s="39">
        <v>798.2</v>
      </c>
      <c r="H903" s="39">
        <v>97.1</v>
      </c>
      <c r="I903" s="44">
        <v>0.12164870959659232</v>
      </c>
      <c r="J903" s="39">
        <v>276.44613400454443</v>
      </c>
      <c r="K903" s="39">
        <v>452.3731340045444</v>
      </c>
      <c r="L903" s="39">
        <v>12.711</v>
      </c>
      <c r="M903" s="48">
        <v>41.506999999999998</v>
      </c>
      <c r="N903" s="39">
        <v>0.877</v>
      </c>
      <c r="O903" s="39">
        <v>748.995</v>
      </c>
      <c r="P903" s="39">
        <v>0</v>
      </c>
    </row>
    <row r="904" spans="1:16" x14ac:dyDescent="0.3">
      <c r="A904" s="27">
        <v>43670</v>
      </c>
      <c r="B904" s="28">
        <v>0.58333333333333337</v>
      </c>
      <c r="C904" s="32">
        <f t="shared" si="30"/>
        <v>43670.583333333336</v>
      </c>
      <c r="D904" s="38">
        <f t="shared" si="31"/>
        <v>525465</v>
      </c>
      <c r="E904" s="38">
        <f t="shared" si="31"/>
        <v>6300495</v>
      </c>
      <c r="F904" s="38">
        <f t="shared" si="31"/>
        <v>2536</v>
      </c>
      <c r="G904" s="39">
        <v>199.1</v>
      </c>
      <c r="H904" s="39">
        <v>28.6</v>
      </c>
      <c r="I904" s="44">
        <v>0.14364640883977903</v>
      </c>
      <c r="J904" s="39">
        <v>281.98438687715134</v>
      </c>
      <c r="K904" s="39">
        <v>439.0603868771513</v>
      </c>
      <c r="L904" s="39">
        <v>12.837</v>
      </c>
      <c r="M904" s="48">
        <v>41.048000000000002</v>
      </c>
      <c r="N904" s="39">
        <v>0.53300000000000003</v>
      </c>
      <c r="O904" s="39">
        <v>749.06799999999998</v>
      </c>
      <c r="P904" s="39">
        <v>0</v>
      </c>
    </row>
    <row r="905" spans="1:16" x14ac:dyDescent="0.3">
      <c r="A905" s="27">
        <v>43670</v>
      </c>
      <c r="B905" s="28">
        <v>0.60416666666666663</v>
      </c>
      <c r="C905" s="32">
        <f t="shared" si="30"/>
        <v>43670.604166666664</v>
      </c>
      <c r="D905" s="38">
        <f t="shared" si="31"/>
        <v>525465</v>
      </c>
      <c r="E905" s="38">
        <f t="shared" si="31"/>
        <v>6300495</v>
      </c>
      <c r="F905" s="38">
        <f t="shared" si="31"/>
        <v>2536</v>
      </c>
      <c r="G905" s="39">
        <v>291.39999999999998</v>
      </c>
      <c r="H905" s="39">
        <v>36.4</v>
      </c>
      <c r="I905" s="44">
        <v>0.12491420727522307</v>
      </c>
      <c r="J905" s="39">
        <v>292.99228460800845</v>
      </c>
      <c r="K905" s="39">
        <v>452.45328460800846</v>
      </c>
      <c r="L905" s="39">
        <v>12.773999999999999</v>
      </c>
      <c r="M905" s="48">
        <v>42.921999999999997</v>
      </c>
      <c r="N905" s="39">
        <v>0.754</v>
      </c>
      <c r="O905" s="39">
        <v>749.16800000000001</v>
      </c>
      <c r="P905" s="39">
        <v>0</v>
      </c>
    </row>
    <row r="906" spans="1:16" x14ac:dyDescent="0.3">
      <c r="A906" s="27">
        <v>43670</v>
      </c>
      <c r="B906" s="28">
        <v>0.625</v>
      </c>
      <c r="C906" s="32">
        <f t="shared" si="30"/>
        <v>43670.625</v>
      </c>
      <c r="D906" s="38">
        <f t="shared" si="31"/>
        <v>525465</v>
      </c>
      <c r="E906" s="38">
        <f t="shared" si="31"/>
        <v>6300495</v>
      </c>
      <c r="F906" s="38">
        <f t="shared" si="31"/>
        <v>2536</v>
      </c>
      <c r="G906" s="39">
        <v>749.5</v>
      </c>
      <c r="H906" s="39">
        <v>94.8</v>
      </c>
      <c r="I906" s="44">
        <v>0.12648432288192127</v>
      </c>
      <c r="J906" s="39">
        <v>303.20878943698602</v>
      </c>
      <c r="K906" s="39">
        <v>446.519789436986</v>
      </c>
      <c r="L906" s="39">
        <v>13.087999999999999</v>
      </c>
      <c r="M906" s="48">
        <v>44.360999999999997</v>
      </c>
      <c r="N906" s="39">
        <v>1.0189999999999999</v>
      </c>
      <c r="O906" s="39">
        <v>749.19299999999998</v>
      </c>
      <c r="P906" s="39">
        <v>0</v>
      </c>
    </row>
    <row r="907" spans="1:16" x14ac:dyDescent="0.3">
      <c r="A907" s="27">
        <v>43670</v>
      </c>
      <c r="B907" s="28">
        <v>0.64583333333333337</v>
      </c>
      <c r="C907" s="32">
        <f t="shared" si="30"/>
        <v>43670.645833333336</v>
      </c>
      <c r="D907" s="38">
        <f t="shared" si="31"/>
        <v>525465</v>
      </c>
      <c r="E907" s="38">
        <f t="shared" si="31"/>
        <v>6300495</v>
      </c>
      <c r="F907" s="38">
        <f t="shared" si="31"/>
        <v>2536</v>
      </c>
      <c r="G907" s="39">
        <v>571.70000000000005</v>
      </c>
      <c r="H907" s="39">
        <v>72</v>
      </c>
      <c r="I907" s="44">
        <v>0.12594017841525273</v>
      </c>
      <c r="J907" s="39">
        <v>293.54680098794705</v>
      </c>
      <c r="K907" s="39">
        <v>439.90580098794709</v>
      </c>
      <c r="L907" s="39">
        <v>12.397</v>
      </c>
      <c r="M907" s="48">
        <v>46.173999999999999</v>
      </c>
      <c r="N907" s="39">
        <v>0.85299999999999998</v>
      </c>
      <c r="O907" s="39">
        <v>749.11</v>
      </c>
      <c r="P907" s="39">
        <v>0</v>
      </c>
    </row>
    <row r="908" spans="1:16" x14ac:dyDescent="0.3">
      <c r="A908" s="27">
        <v>43670</v>
      </c>
      <c r="B908" s="28">
        <v>0.66666666666666663</v>
      </c>
      <c r="C908" s="32">
        <f t="shared" si="30"/>
        <v>43670.666666666664</v>
      </c>
      <c r="D908" s="38">
        <f t="shared" si="31"/>
        <v>525465</v>
      </c>
      <c r="E908" s="38">
        <f t="shared" si="31"/>
        <v>6300495</v>
      </c>
      <c r="F908" s="38">
        <f t="shared" si="31"/>
        <v>2536</v>
      </c>
      <c r="G908" s="39">
        <v>422.9</v>
      </c>
      <c r="H908" s="39">
        <v>58.3</v>
      </c>
      <c r="I908" s="44">
        <v>0.13785764956254434</v>
      </c>
      <c r="J908" s="39">
        <v>295.49004701243206</v>
      </c>
      <c r="K908" s="39">
        <v>428.20004701243204</v>
      </c>
      <c r="L908" s="39">
        <v>13.025</v>
      </c>
      <c r="M908" s="48">
        <v>40.906999999999996</v>
      </c>
      <c r="N908" s="39">
        <v>0.69099999999999995</v>
      </c>
      <c r="O908" s="39">
        <v>749.15200000000004</v>
      </c>
      <c r="P908" s="39">
        <v>0</v>
      </c>
    </row>
    <row r="909" spans="1:16" x14ac:dyDescent="0.3">
      <c r="A909" s="27">
        <v>43670</v>
      </c>
      <c r="B909" s="28">
        <v>0.6875</v>
      </c>
      <c r="C909" s="32">
        <f t="shared" si="30"/>
        <v>43670.6875</v>
      </c>
      <c r="D909" s="38">
        <f t="shared" si="31"/>
        <v>525465</v>
      </c>
      <c r="E909" s="38">
        <f t="shared" si="31"/>
        <v>6300495</v>
      </c>
      <c r="F909" s="38">
        <f t="shared" si="31"/>
        <v>2536</v>
      </c>
      <c r="G909" s="39">
        <v>140.6</v>
      </c>
      <c r="H909" s="39">
        <v>20.100000000000001</v>
      </c>
      <c r="I909" s="44">
        <v>0.14295874822190613</v>
      </c>
      <c r="J909" s="39">
        <v>294.63099753095827</v>
      </c>
      <c r="K909" s="39">
        <v>422.45199753095829</v>
      </c>
      <c r="L909" s="39">
        <v>13.276</v>
      </c>
      <c r="M909" s="48">
        <v>39.204000000000001</v>
      </c>
      <c r="N909" s="39">
        <v>0.94299999999999995</v>
      </c>
      <c r="O909" s="39">
        <v>749.11</v>
      </c>
      <c r="P909" s="39">
        <v>0</v>
      </c>
    </row>
    <row r="910" spans="1:16" x14ac:dyDescent="0.3">
      <c r="A910" s="27">
        <v>43670</v>
      </c>
      <c r="B910" s="28">
        <v>0.70833333333333337</v>
      </c>
      <c r="C910" s="32">
        <f t="shared" si="30"/>
        <v>43670.708333333336</v>
      </c>
      <c r="D910" s="38">
        <f t="shared" si="31"/>
        <v>525465</v>
      </c>
      <c r="E910" s="38">
        <f t="shared" si="31"/>
        <v>6300495</v>
      </c>
      <c r="F910" s="38">
        <f t="shared" si="31"/>
        <v>2536</v>
      </c>
      <c r="G910" s="39">
        <v>149.30000000000001</v>
      </c>
      <c r="H910" s="39">
        <v>21.6</v>
      </c>
      <c r="I910" s="44">
        <v>0.14467515070328199</v>
      </c>
      <c r="J910" s="39">
        <v>316.61301335008818</v>
      </c>
      <c r="K910" s="39">
        <v>422.38701335008818</v>
      </c>
      <c r="L910" s="39">
        <v>13.840999999999999</v>
      </c>
      <c r="M910" s="48">
        <v>35.64</v>
      </c>
      <c r="N910" s="39">
        <v>1.0289999999999999</v>
      </c>
      <c r="O910" s="39">
        <v>749.14300000000003</v>
      </c>
      <c r="P910" s="39">
        <v>0</v>
      </c>
    </row>
    <row r="911" spans="1:16" x14ac:dyDescent="0.3">
      <c r="A911" s="27">
        <v>43670</v>
      </c>
      <c r="B911" s="28">
        <v>0.72916666666666663</v>
      </c>
      <c r="C911" s="32">
        <f t="shared" si="30"/>
        <v>43670.729166666664</v>
      </c>
      <c r="D911" s="38">
        <f t="shared" si="31"/>
        <v>525465</v>
      </c>
      <c r="E911" s="38">
        <f t="shared" si="31"/>
        <v>6300495</v>
      </c>
      <c r="F911" s="38">
        <f t="shared" si="31"/>
        <v>2536</v>
      </c>
      <c r="G911" s="39">
        <v>134.6</v>
      </c>
      <c r="H911" s="39">
        <v>19.3</v>
      </c>
      <c r="I911" s="44">
        <v>0.14338781575037149</v>
      </c>
      <c r="J911" s="39">
        <v>316.68726263560472</v>
      </c>
      <c r="K911" s="39">
        <v>411.47726263560469</v>
      </c>
      <c r="L911" s="39">
        <v>12.272</v>
      </c>
      <c r="M911" s="48">
        <v>40.372999999999998</v>
      </c>
      <c r="N911" s="39">
        <v>0.74299999999999999</v>
      </c>
      <c r="O911" s="39">
        <v>749.255</v>
      </c>
      <c r="P911" s="39">
        <v>0</v>
      </c>
    </row>
    <row r="912" spans="1:16" x14ac:dyDescent="0.3">
      <c r="A912" s="27">
        <v>43670</v>
      </c>
      <c r="B912" s="28">
        <v>0.75</v>
      </c>
      <c r="C912" s="32">
        <f t="shared" si="30"/>
        <v>43670.75</v>
      </c>
      <c r="D912" s="38">
        <f t="shared" si="31"/>
        <v>525465</v>
      </c>
      <c r="E912" s="38">
        <f t="shared" si="31"/>
        <v>6300495</v>
      </c>
      <c r="F912" s="38">
        <f t="shared" si="31"/>
        <v>2536</v>
      </c>
      <c r="G912" s="39">
        <v>131.30000000000001</v>
      </c>
      <c r="H912" s="39">
        <v>19.8</v>
      </c>
      <c r="I912" s="44">
        <v>0.1507996953541508</v>
      </c>
      <c r="J912" s="39">
        <v>314.22532966054206</v>
      </c>
      <c r="K912" s="39">
        <v>404.92032966054205</v>
      </c>
      <c r="L912" s="39">
        <v>12.146000000000001</v>
      </c>
      <c r="M912" s="48">
        <v>41.301000000000002</v>
      </c>
      <c r="N912" s="39">
        <v>0.39400000000000002</v>
      </c>
      <c r="O912" s="39">
        <v>748.88300000000004</v>
      </c>
      <c r="P912" s="39">
        <v>0</v>
      </c>
    </row>
    <row r="913" spans="1:16" x14ac:dyDescent="0.3">
      <c r="A913" s="27">
        <v>43670</v>
      </c>
      <c r="B913" s="28">
        <v>0.77083333333333337</v>
      </c>
      <c r="C913" s="32">
        <f t="shared" si="30"/>
        <v>43670.770833333336</v>
      </c>
      <c r="D913" s="38">
        <f t="shared" si="31"/>
        <v>525465</v>
      </c>
      <c r="E913" s="38">
        <f t="shared" si="31"/>
        <v>6300495</v>
      </c>
      <c r="F913" s="38">
        <f t="shared" si="31"/>
        <v>2536</v>
      </c>
      <c r="G913" s="39">
        <v>114.3</v>
      </c>
      <c r="H913" s="39">
        <v>18.600000000000001</v>
      </c>
      <c r="I913" s="44">
        <v>0.16272965879265094</v>
      </c>
      <c r="J913" s="39">
        <v>303.85523891795384</v>
      </c>
      <c r="K913" s="39">
        <v>397.98223891795385</v>
      </c>
      <c r="L913" s="39">
        <v>11.643000000000001</v>
      </c>
      <c r="M913" s="48">
        <v>45.164000000000001</v>
      </c>
      <c r="N913" s="39">
        <v>0.52700000000000002</v>
      </c>
      <c r="O913" s="39">
        <v>749.01800000000003</v>
      </c>
      <c r="P913" s="39">
        <v>0</v>
      </c>
    </row>
    <row r="914" spans="1:16" x14ac:dyDescent="0.3">
      <c r="A914" s="27">
        <v>43670</v>
      </c>
      <c r="B914" s="28">
        <v>0.79166666666666663</v>
      </c>
      <c r="C914" s="32">
        <f t="shared" si="30"/>
        <v>43670.791666666664</v>
      </c>
      <c r="D914" s="38">
        <f t="shared" si="31"/>
        <v>525465</v>
      </c>
      <c r="E914" s="38">
        <f t="shared" si="31"/>
        <v>6300495</v>
      </c>
      <c r="F914" s="38">
        <f t="shared" si="31"/>
        <v>2536</v>
      </c>
      <c r="G914" s="39">
        <v>52.6</v>
      </c>
      <c r="H914" s="39">
        <v>12.2</v>
      </c>
      <c r="I914" s="44">
        <v>0.23193916349809884</v>
      </c>
      <c r="J914" s="39">
        <v>273.36675397755801</v>
      </c>
      <c r="K914" s="39">
        <v>386.51875397755799</v>
      </c>
      <c r="L914" s="39">
        <v>10.574999999999999</v>
      </c>
      <c r="M914" s="48">
        <v>52.234000000000002</v>
      </c>
      <c r="N914" s="39">
        <v>0.54100000000000004</v>
      </c>
      <c r="O914" s="39">
        <v>748.995</v>
      </c>
      <c r="P914" s="39">
        <v>0</v>
      </c>
    </row>
    <row r="915" spans="1:16" x14ac:dyDescent="0.3">
      <c r="A915" s="27">
        <v>43670</v>
      </c>
      <c r="B915" s="28">
        <v>0.8125</v>
      </c>
      <c r="C915" s="32">
        <f t="shared" si="30"/>
        <v>43670.8125</v>
      </c>
      <c r="D915" s="38">
        <f t="shared" si="31"/>
        <v>525465</v>
      </c>
      <c r="E915" s="38">
        <f t="shared" si="31"/>
        <v>6300495</v>
      </c>
      <c r="F915" s="38">
        <f t="shared" si="31"/>
        <v>2536</v>
      </c>
      <c r="G915" s="39">
        <v>26.4</v>
      </c>
      <c r="H915" s="39">
        <v>9.8000000000000007</v>
      </c>
      <c r="I915" s="44">
        <v>0.37121212121212127</v>
      </c>
      <c r="J915" s="39">
        <v>262.60864448349696</v>
      </c>
      <c r="K915" s="39">
        <v>375.82864448349699</v>
      </c>
      <c r="L915" s="39">
        <v>10.135999999999999</v>
      </c>
      <c r="M915" s="48">
        <v>52.654000000000003</v>
      </c>
      <c r="N915" s="39">
        <v>1.1679999999999999</v>
      </c>
      <c r="O915" s="39">
        <v>748.91499999999996</v>
      </c>
      <c r="P915" s="39">
        <v>0</v>
      </c>
    </row>
    <row r="916" spans="1:16" x14ac:dyDescent="0.3">
      <c r="A916" s="27">
        <v>43670</v>
      </c>
      <c r="B916" s="28">
        <v>0.83333333333333337</v>
      </c>
      <c r="C916" s="32">
        <f t="shared" si="30"/>
        <v>43670.833333333336</v>
      </c>
      <c r="D916" s="38">
        <f t="shared" si="31"/>
        <v>525465</v>
      </c>
      <c r="E916" s="38">
        <f t="shared" si="31"/>
        <v>6300495</v>
      </c>
      <c r="F916" s="38">
        <f t="shared" si="31"/>
        <v>2536</v>
      </c>
      <c r="G916" s="39">
        <v>14.9</v>
      </c>
      <c r="H916" s="39">
        <v>8.1999999999999993</v>
      </c>
      <c r="I916" s="44">
        <v>0.55033557046979864</v>
      </c>
      <c r="J916" s="39">
        <v>262.40986158938483</v>
      </c>
      <c r="K916" s="39">
        <v>369.37786158938479</v>
      </c>
      <c r="L916" s="39">
        <v>9.57</v>
      </c>
      <c r="M916" s="48">
        <v>53.369</v>
      </c>
      <c r="N916" s="39">
        <v>0.29099999999999998</v>
      </c>
      <c r="O916" s="39">
        <v>748.75800000000004</v>
      </c>
      <c r="P916" s="39">
        <v>0</v>
      </c>
    </row>
    <row r="917" spans="1:16" x14ac:dyDescent="0.3">
      <c r="A917" s="27">
        <v>43670</v>
      </c>
      <c r="B917" s="28">
        <v>0.85416666666666663</v>
      </c>
      <c r="C917" s="32">
        <f t="shared" si="30"/>
        <v>43670.854166666664</v>
      </c>
      <c r="D917" s="38">
        <f t="shared" si="31"/>
        <v>525465</v>
      </c>
      <c r="E917" s="38">
        <f t="shared" si="31"/>
        <v>6300495</v>
      </c>
      <c r="F917" s="38">
        <f t="shared" si="31"/>
        <v>2536</v>
      </c>
      <c r="G917" s="39">
        <v>1.9</v>
      </c>
      <c r="H917" s="39">
        <v>7.3</v>
      </c>
      <c r="I917" s="45" t="s">
        <v>19</v>
      </c>
      <c r="J917" s="39">
        <v>262.14104710716407</v>
      </c>
      <c r="K917" s="39">
        <v>363.75904710716406</v>
      </c>
      <c r="L917" s="39">
        <v>9.5069999999999997</v>
      </c>
      <c r="M917" s="48">
        <v>52.74</v>
      </c>
      <c r="N917" s="39">
        <v>0.11700000000000001</v>
      </c>
      <c r="O917" s="39">
        <v>748.86699999999996</v>
      </c>
      <c r="P917" s="39">
        <v>0</v>
      </c>
    </row>
    <row r="918" spans="1:16" x14ac:dyDescent="0.3">
      <c r="A918" s="27">
        <v>43670</v>
      </c>
      <c r="B918" s="28">
        <v>0.875</v>
      </c>
      <c r="C918" s="32">
        <f t="shared" si="30"/>
        <v>43670.875</v>
      </c>
      <c r="D918" s="38">
        <f t="shared" si="31"/>
        <v>525465</v>
      </c>
      <c r="E918" s="38">
        <f t="shared" si="31"/>
        <v>6300495</v>
      </c>
      <c r="F918" s="38">
        <f t="shared" si="31"/>
        <v>2536</v>
      </c>
      <c r="G918" s="40">
        <v>0</v>
      </c>
      <c r="H918" s="40">
        <v>0</v>
      </c>
      <c r="I918" s="45" t="s">
        <v>19</v>
      </c>
      <c r="J918" s="39">
        <v>257.06411363502258</v>
      </c>
      <c r="K918" s="39">
        <v>358.60511363502258</v>
      </c>
      <c r="L918" s="39">
        <v>9.1929999999999996</v>
      </c>
      <c r="M918" s="48">
        <v>51.462000000000003</v>
      </c>
      <c r="N918" s="39">
        <v>3.2000000000000001E-2</v>
      </c>
      <c r="O918" s="39">
        <v>748.77200000000005</v>
      </c>
      <c r="P918" s="39">
        <v>0</v>
      </c>
    </row>
    <row r="919" spans="1:16" x14ac:dyDescent="0.3">
      <c r="A919" s="27">
        <v>43670</v>
      </c>
      <c r="B919" s="28">
        <v>0.89583333333333337</v>
      </c>
      <c r="C919" s="32">
        <f t="shared" si="30"/>
        <v>43670.895833333336</v>
      </c>
      <c r="D919" s="38">
        <f t="shared" si="31"/>
        <v>525465</v>
      </c>
      <c r="E919" s="38">
        <f t="shared" si="31"/>
        <v>6300495</v>
      </c>
      <c r="F919" s="38">
        <f t="shared" si="31"/>
        <v>2536</v>
      </c>
      <c r="G919" s="40">
        <v>0</v>
      </c>
      <c r="H919" s="40">
        <v>0</v>
      </c>
      <c r="I919" s="45" t="s">
        <v>19</v>
      </c>
      <c r="J919" s="39">
        <v>253.37229030156317</v>
      </c>
      <c r="K919" s="39">
        <v>353.21329030156318</v>
      </c>
      <c r="L919" s="39">
        <v>8.8789999999999996</v>
      </c>
      <c r="M919" s="48">
        <v>50.566000000000003</v>
      </c>
      <c r="N919" s="39">
        <v>0.21</v>
      </c>
      <c r="O919" s="39">
        <v>748.71299999999997</v>
      </c>
      <c r="P919" s="39">
        <v>0</v>
      </c>
    </row>
    <row r="920" spans="1:16" x14ac:dyDescent="0.3">
      <c r="A920" s="27">
        <v>43670</v>
      </c>
      <c r="B920" s="28">
        <v>0.91666666666666663</v>
      </c>
      <c r="C920" s="32">
        <f t="shared" si="30"/>
        <v>43670.916666666664</v>
      </c>
      <c r="D920" s="38">
        <f t="shared" si="31"/>
        <v>525465</v>
      </c>
      <c r="E920" s="38">
        <f t="shared" si="31"/>
        <v>6300495</v>
      </c>
      <c r="F920" s="38">
        <f t="shared" si="31"/>
        <v>2536</v>
      </c>
      <c r="G920" s="40">
        <v>0</v>
      </c>
      <c r="H920" s="40">
        <v>0</v>
      </c>
      <c r="I920" s="45" t="s">
        <v>19</v>
      </c>
      <c r="J920" s="39">
        <v>252.47021167939829</v>
      </c>
      <c r="K920" s="39">
        <v>349.45121167939828</v>
      </c>
      <c r="L920" s="39">
        <v>8.5649999999999995</v>
      </c>
      <c r="M920" s="48">
        <v>51.238999999999997</v>
      </c>
      <c r="N920" s="39">
        <v>0.39200000000000002</v>
      </c>
      <c r="O920" s="39">
        <v>748.54700000000003</v>
      </c>
      <c r="P920" s="39">
        <v>0</v>
      </c>
    </row>
    <row r="921" spans="1:16" x14ac:dyDescent="0.3">
      <c r="A921" s="27">
        <v>43670</v>
      </c>
      <c r="B921" s="28">
        <v>0.9375</v>
      </c>
      <c r="C921" s="32">
        <f t="shared" si="30"/>
        <v>43670.9375</v>
      </c>
      <c r="D921" s="38">
        <f t="shared" si="31"/>
        <v>525465</v>
      </c>
      <c r="E921" s="38">
        <f t="shared" si="31"/>
        <v>6300495</v>
      </c>
      <c r="F921" s="38">
        <f t="shared" si="31"/>
        <v>2536</v>
      </c>
      <c r="G921" s="40">
        <v>0</v>
      </c>
      <c r="H921" s="40">
        <v>0</v>
      </c>
      <c r="I921" s="45" t="s">
        <v>19</v>
      </c>
      <c r="J921" s="39">
        <v>252.7156084229766</v>
      </c>
      <c r="K921" s="39">
        <v>347.6736084229766</v>
      </c>
      <c r="L921" s="39">
        <v>9.0670000000000002</v>
      </c>
      <c r="M921" s="48">
        <v>49.189</v>
      </c>
      <c r="N921" s="39">
        <v>0.32900000000000001</v>
      </c>
      <c r="O921" s="39">
        <v>748.32799999999997</v>
      </c>
      <c r="P921" s="39">
        <v>0</v>
      </c>
    </row>
    <row r="922" spans="1:16" x14ac:dyDescent="0.3">
      <c r="A922" s="27">
        <v>43670</v>
      </c>
      <c r="B922" s="28">
        <v>0.95833333333333337</v>
      </c>
      <c r="C922" s="32">
        <f t="shared" si="30"/>
        <v>43670.958333333336</v>
      </c>
      <c r="D922" s="38">
        <f t="shared" si="31"/>
        <v>525465</v>
      </c>
      <c r="E922" s="38">
        <f t="shared" si="31"/>
        <v>6300495</v>
      </c>
      <c r="F922" s="38">
        <f t="shared" si="31"/>
        <v>2536</v>
      </c>
      <c r="G922" s="40">
        <v>0</v>
      </c>
      <c r="H922" s="40">
        <v>0</v>
      </c>
      <c r="I922" s="45" t="s">
        <v>19</v>
      </c>
      <c r="J922" s="39">
        <v>251.23762107098401</v>
      </c>
      <c r="K922" s="39">
        <v>345.27362107098401</v>
      </c>
      <c r="L922" s="39">
        <v>8.9420000000000002</v>
      </c>
      <c r="M922" s="48">
        <v>49.951999999999998</v>
      </c>
      <c r="N922" s="39">
        <v>0.24099999999999999</v>
      </c>
      <c r="O922" s="39">
        <v>748.04200000000003</v>
      </c>
      <c r="P922" s="39">
        <v>0</v>
      </c>
    </row>
    <row r="923" spans="1:16" x14ac:dyDescent="0.3">
      <c r="A923" s="27">
        <v>43670</v>
      </c>
      <c r="B923" s="28">
        <v>0.97916666666666663</v>
      </c>
      <c r="C923" s="32">
        <f t="shared" si="30"/>
        <v>43670.979166666664</v>
      </c>
      <c r="D923" s="38">
        <f t="shared" si="31"/>
        <v>525465</v>
      </c>
      <c r="E923" s="38">
        <f t="shared" si="31"/>
        <v>6300495</v>
      </c>
      <c r="F923" s="38">
        <f t="shared" si="31"/>
        <v>2536</v>
      </c>
      <c r="G923" s="40">
        <v>0</v>
      </c>
      <c r="H923" s="40">
        <v>0</v>
      </c>
      <c r="I923" s="45" t="s">
        <v>19</v>
      </c>
      <c r="J923" s="39">
        <v>249.38526920213468</v>
      </c>
      <c r="K923" s="39">
        <v>342.21226920213468</v>
      </c>
      <c r="L923" s="39">
        <v>8.25</v>
      </c>
      <c r="M923" s="48">
        <v>51.344000000000001</v>
      </c>
      <c r="N923" s="39">
        <v>0.27400000000000002</v>
      </c>
      <c r="O923" s="39">
        <v>748.05700000000002</v>
      </c>
      <c r="P923" s="39">
        <v>0</v>
      </c>
    </row>
    <row r="924" spans="1:16" x14ac:dyDescent="0.3">
      <c r="A924" s="27">
        <v>43671</v>
      </c>
      <c r="B924" s="28">
        <v>0</v>
      </c>
      <c r="C924" s="32">
        <f t="shared" si="30"/>
        <v>43671</v>
      </c>
      <c r="D924" s="38">
        <f t="shared" si="31"/>
        <v>525465</v>
      </c>
      <c r="E924" s="38">
        <f t="shared" si="31"/>
        <v>6300495</v>
      </c>
      <c r="F924" s="38">
        <f t="shared" si="31"/>
        <v>2536</v>
      </c>
      <c r="G924" s="40">
        <v>0</v>
      </c>
      <c r="H924" s="40">
        <v>0</v>
      </c>
      <c r="I924" s="45" t="s">
        <v>19</v>
      </c>
      <c r="J924" s="39">
        <v>249.06040337247015</v>
      </c>
      <c r="K924" s="39">
        <v>339.65640337247015</v>
      </c>
      <c r="L924" s="39">
        <v>8.0619999999999994</v>
      </c>
      <c r="M924" s="48">
        <v>51.1</v>
      </c>
      <c r="N924" s="39">
        <v>0.21299999999999999</v>
      </c>
      <c r="O924" s="39">
        <v>747.88699999999994</v>
      </c>
      <c r="P924" s="39">
        <v>0</v>
      </c>
    </row>
    <row r="925" spans="1:16" x14ac:dyDescent="0.3">
      <c r="A925" s="27">
        <v>43671</v>
      </c>
      <c r="B925" s="28">
        <v>2.0833333333333332E-2</v>
      </c>
      <c r="C925" s="32">
        <f t="shared" si="30"/>
        <v>43671.020833333336</v>
      </c>
      <c r="D925" s="38">
        <f t="shared" si="31"/>
        <v>525465</v>
      </c>
      <c r="E925" s="38">
        <f t="shared" si="31"/>
        <v>6300495</v>
      </c>
      <c r="F925" s="38">
        <f t="shared" si="31"/>
        <v>2536</v>
      </c>
      <c r="G925" s="40">
        <v>0</v>
      </c>
      <c r="H925" s="40">
        <v>0</v>
      </c>
      <c r="I925" s="45" t="s">
        <v>19</v>
      </c>
      <c r="J925" s="39">
        <v>250.06399679784914</v>
      </c>
      <c r="K925" s="39">
        <v>340.35899679784916</v>
      </c>
      <c r="L925" s="39">
        <v>8.0619999999999994</v>
      </c>
      <c r="M925" s="48">
        <v>50.17</v>
      </c>
      <c r="N925" s="39">
        <v>0.88600000000000001</v>
      </c>
      <c r="O925" s="39">
        <v>747.72699999999998</v>
      </c>
      <c r="P925" s="39">
        <v>0</v>
      </c>
    </row>
    <row r="926" spans="1:16" x14ac:dyDescent="0.3">
      <c r="A926" s="27">
        <v>43671</v>
      </c>
      <c r="B926" s="28">
        <v>4.1666666666666664E-2</v>
      </c>
      <c r="C926" s="32">
        <f t="shared" si="30"/>
        <v>43671.041666666664</v>
      </c>
      <c r="D926" s="38">
        <f t="shared" si="31"/>
        <v>525465</v>
      </c>
      <c r="E926" s="38">
        <f t="shared" si="31"/>
        <v>6300495</v>
      </c>
      <c r="F926" s="38">
        <f t="shared" si="31"/>
        <v>2536</v>
      </c>
      <c r="G926" s="40">
        <v>0</v>
      </c>
      <c r="H926" s="40">
        <v>0</v>
      </c>
      <c r="I926" s="45" t="s">
        <v>19</v>
      </c>
      <c r="J926" s="39">
        <v>248.59898628782491</v>
      </c>
      <c r="K926" s="39">
        <v>338.03398628782492</v>
      </c>
      <c r="L926" s="39">
        <v>7.81</v>
      </c>
      <c r="M926" s="48">
        <v>49.834000000000003</v>
      </c>
      <c r="N926" s="39">
        <v>0.73799999999999999</v>
      </c>
      <c r="O926" s="39">
        <v>747.43</v>
      </c>
      <c r="P926" s="39">
        <v>0</v>
      </c>
    </row>
    <row r="927" spans="1:16" x14ac:dyDescent="0.3">
      <c r="A927" s="27">
        <v>43671</v>
      </c>
      <c r="B927" s="28">
        <v>6.25E-2</v>
      </c>
      <c r="C927" s="32">
        <f t="shared" si="30"/>
        <v>43671.0625</v>
      </c>
      <c r="D927" s="38">
        <f t="shared" si="31"/>
        <v>525465</v>
      </c>
      <c r="E927" s="38">
        <f t="shared" si="31"/>
        <v>6300495</v>
      </c>
      <c r="F927" s="38">
        <f t="shared" si="31"/>
        <v>2536</v>
      </c>
      <c r="G927" s="40">
        <v>0</v>
      </c>
      <c r="H927" s="40">
        <v>0</v>
      </c>
      <c r="I927" s="45" t="s">
        <v>19</v>
      </c>
      <c r="J927" s="39">
        <v>245.82950994431189</v>
      </c>
      <c r="K927" s="39">
        <v>332.26050994431188</v>
      </c>
      <c r="L927" s="39">
        <v>7.81</v>
      </c>
      <c r="M927" s="48">
        <v>50.369</v>
      </c>
      <c r="N927" s="39">
        <v>8.9999999999999993E-3</v>
      </c>
      <c r="O927" s="39">
        <v>747.38</v>
      </c>
      <c r="P927" s="39">
        <v>0</v>
      </c>
    </row>
    <row r="928" spans="1:16" x14ac:dyDescent="0.3">
      <c r="A928" s="27">
        <v>43671</v>
      </c>
      <c r="B928" s="28">
        <v>8.3333333333333329E-2</v>
      </c>
      <c r="C928" s="32">
        <f t="shared" si="30"/>
        <v>43671.083333333336</v>
      </c>
      <c r="D928" s="38">
        <f t="shared" si="31"/>
        <v>525465</v>
      </c>
      <c r="E928" s="38">
        <f t="shared" si="31"/>
        <v>6300495</v>
      </c>
      <c r="F928" s="38">
        <f t="shared" si="31"/>
        <v>2536</v>
      </c>
      <c r="G928" s="40">
        <v>0</v>
      </c>
      <c r="H928" s="40">
        <v>0</v>
      </c>
      <c r="I928" s="45" t="s">
        <v>19</v>
      </c>
      <c r="J928" s="39">
        <v>247.67181448451265</v>
      </c>
      <c r="K928" s="39">
        <v>333.63181448451263</v>
      </c>
      <c r="L928" s="39">
        <v>7.2439999999999998</v>
      </c>
      <c r="M928" s="48">
        <v>52.558999999999997</v>
      </c>
      <c r="N928" s="39">
        <v>0.50900000000000001</v>
      </c>
      <c r="O928" s="39">
        <v>747.327</v>
      </c>
      <c r="P928" s="39">
        <v>0</v>
      </c>
    </row>
    <row r="929" spans="1:16" x14ac:dyDescent="0.3">
      <c r="A929" s="27">
        <v>43671</v>
      </c>
      <c r="B929" s="28">
        <v>0.10416666666666667</v>
      </c>
      <c r="C929" s="32">
        <f t="shared" si="30"/>
        <v>43671.104166666664</v>
      </c>
      <c r="D929" s="38">
        <f t="shared" si="31"/>
        <v>525465</v>
      </c>
      <c r="E929" s="38">
        <f t="shared" si="31"/>
        <v>6300495</v>
      </c>
      <c r="F929" s="38">
        <f t="shared" si="31"/>
        <v>2536</v>
      </c>
      <c r="G929" s="40">
        <v>0</v>
      </c>
      <c r="H929" s="40">
        <v>0</v>
      </c>
      <c r="I929" s="45" t="s">
        <v>19</v>
      </c>
      <c r="J929" s="39">
        <v>247.6075048650074</v>
      </c>
      <c r="K929" s="39">
        <v>330.96650486500738</v>
      </c>
      <c r="L929" s="39">
        <v>6.867</v>
      </c>
      <c r="M929" s="48">
        <v>52.585000000000001</v>
      </c>
      <c r="N929" s="39">
        <v>2.5000000000000001E-2</v>
      </c>
      <c r="O929" s="39">
        <v>747.13</v>
      </c>
      <c r="P929" s="39">
        <v>0</v>
      </c>
    </row>
    <row r="930" spans="1:16" x14ac:dyDescent="0.3">
      <c r="A930" s="27">
        <v>43671</v>
      </c>
      <c r="B930" s="28">
        <v>0.125</v>
      </c>
      <c r="C930" s="32">
        <f t="shared" si="30"/>
        <v>43671.125</v>
      </c>
      <c r="D930" s="38">
        <f t="shared" si="31"/>
        <v>525465</v>
      </c>
      <c r="E930" s="38">
        <f t="shared" si="31"/>
        <v>6300495</v>
      </c>
      <c r="F930" s="38">
        <f t="shared" si="31"/>
        <v>2536</v>
      </c>
      <c r="G930" s="40">
        <v>0</v>
      </c>
      <c r="H930" s="40">
        <v>0</v>
      </c>
      <c r="I930" s="45" t="s">
        <v>19</v>
      </c>
      <c r="J930" s="39">
        <v>248.86936662819699</v>
      </c>
      <c r="K930" s="39">
        <v>329.71936662819701</v>
      </c>
      <c r="L930" s="39">
        <v>6.867</v>
      </c>
      <c r="M930" s="48">
        <v>49.962000000000003</v>
      </c>
      <c r="N930" s="39">
        <v>0.42</v>
      </c>
      <c r="O930" s="39">
        <v>747.12</v>
      </c>
      <c r="P930" s="39">
        <v>0</v>
      </c>
    </row>
    <row r="931" spans="1:16" x14ac:dyDescent="0.3">
      <c r="A931" s="27">
        <v>43671</v>
      </c>
      <c r="B931" s="28">
        <v>0.14583333333333334</v>
      </c>
      <c r="C931" s="32">
        <f t="shared" si="30"/>
        <v>43671.145833333336</v>
      </c>
      <c r="D931" s="38">
        <f t="shared" si="31"/>
        <v>525465</v>
      </c>
      <c r="E931" s="38">
        <f t="shared" si="31"/>
        <v>6300495</v>
      </c>
      <c r="F931" s="38">
        <f t="shared" si="31"/>
        <v>2536</v>
      </c>
      <c r="G931" s="40">
        <v>0</v>
      </c>
      <c r="H931" s="40">
        <v>0</v>
      </c>
      <c r="I931" s="45" t="s">
        <v>19</v>
      </c>
      <c r="J931" s="39">
        <v>257.97038490589068</v>
      </c>
      <c r="K931" s="39">
        <v>329.12638490589063</v>
      </c>
      <c r="L931" s="39">
        <v>7.1820000000000004</v>
      </c>
      <c r="M931" s="48">
        <v>54.781999999999996</v>
      </c>
      <c r="N931" s="39">
        <v>0.32700000000000001</v>
      </c>
      <c r="O931" s="39">
        <v>747.02700000000004</v>
      </c>
      <c r="P931" s="39">
        <v>0</v>
      </c>
    </row>
    <row r="932" spans="1:16" x14ac:dyDescent="0.3">
      <c r="A932" s="27">
        <v>43671</v>
      </c>
      <c r="B932" s="28">
        <v>0.16666666666666666</v>
      </c>
      <c r="C932" s="32">
        <f t="shared" si="30"/>
        <v>43671.166666666664</v>
      </c>
      <c r="D932" s="38">
        <f t="shared" si="31"/>
        <v>525465</v>
      </c>
      <c r="E932" s="38">
        <f t="shared" si="31"/>
        <v>6300495</v>
      </c>
      <c r="F932" s="38">
        <f t="shared" si="31"/>
        <v>2536</v>
      </c>
      <c r="G932" s="39">
        <v>4</v>
      </c>
      <c r="H932" s="39">
        <v>6.6</v>
      </c>
      <c r="I932" s="45" t="s">
        <v>19</v>
      </c>
      <c r="J932" s="39">
        <v>251.39624251765997</v>
      </c>
      <c r="K932" s="39">
        <v>330.72024251765998</v>
      </c>
      <c r="L932" s="39">
        <v>7.4329999999999998</v>
      </c>
      <c r="M932" s="48">
        <v>59.231999999999999</v>
      </c>
      <c r="N932" s="39">
        <v>0.46700000000000003</v>
      </c>
      <c r="O932" s="39">
        <v>746.91499999999996</v>
      </c>
      <c r="P932" s="39">
        <v>0</v>
      </c>
    </row>
    <row r="933" spans="1:16" x14ac:dyDescent="0.3">
      <c r="A933" s="27">
        <v>43671</v>
      </c>
      <c r="B933" s="28">
        <v>0.1875</v>
      </c>
      <c r="C933" s="32">
        <f t="shared" si="30"/>
        <v>43671.1875</v>
      </c>
      <c r="D933" s="38">
        <f t="shared" si="31"/>
        <v>525465</v>
      </c>
      <c r="E933" s="38">
        <f t="shared" si="31"/>
        <v>6300495</v>
      </c>
      <c r="F933" s="38">
        <f t="shared" si="31"/>
        <v>2536</v>
      </c>
      <c r="G933" s="39">
        <v>15</v>
      </c>
      <c r="H933" s="39">
        <v>7.5</v>
      </c>
      <c r="I933" s="44">
        <v>0.5</v>
      </c>
      <c r="J933" s="39">
        <v>245.26771997884697</v>
      </c>
      <c r="K933" s="39">
        <v>328.16371997884698</v>
      </c>
      <c r="L933" s="39">
        <v>6.6790000000000003</v>
      </c>
      <c r="M933" s="48">
        <v>55.188000000000002</v>
      </c>
      <c r="N933" s="39">
        <v>0.48199999999999998</v>
      </c>
      <c r="O933" s="39">
        <v>746.77</v>
      </c>
      <c r="P933" s="39">
        <v>0</v>
      </c>
    </row>
    <row r="934" spans="1:16" x14ac:dyDescent="0.3">
      <c r="A934" s="27">
        <v>43671</v>
      </c>
      <c r="B934" s="28">
        <v>0.20833333333333334</v>
      </c>
      <c r="C934" s="32">
        <f t="shared" si="30"/>
        <v>43671.208333333336</v>
      </c>
      <c r="D934" s="38">
        <f t="shared" si="31"/>
        <v>525465</v>
      </c>
      <c r="E934" s="38">
        <f t="shared" si="31"/>
        <v>6300495</v>
      </c>
      <c r="F934" s="38">
        <f t="shared" si="31"/>
        <v>2536</v>
      </c>
      <c r="G934" s="39">
        <v>38.4</v>
      </c>
      <c r="H934" s="39">
        <v>11.9</v>
      </c>
      <c r="I934" s="44">
        <v>0.30989583333333337</v>
      </c>
      <c r="J934" s="39">
        <v>248.63501171522176</v>
      </c>
      <c r="K934" s="39">
        <v>333.67001171522179</v>
      </c>
      <c r="L934" s="39">
        <v>8.5649999999999995</v>
      </c>
      <c r="M934" s="48">
        <v>55.65</v>
      </c>
      <c r="N934" s="39">
        <v>1.44</v>
      </c>
      <c r="O934" s="39">
        <v>746.43499999999995</v>
      </c>
      <c r="P934" s="39">
        <v>0</v>
      </c>
    </row>
    <row r="935" spans="1:16" x14ac:dyDescent="0.3">
      <c r="A935" s="27">
        <v>43671</v>
      </c>
      <c r="B935" s="28">
        <v>0.22916666666666666</v>
      </c>
      <c r="C935" s="32">
        <f t="shared" si="30"/>
        <v>43671.229166666664</v>
      </c>
      <c r="D935" s="38">
        <f t="shared" si="31"/>
        <v>525465</v>
      </c>
      <c r="E935" s="38">
        <f t="shared" si="31"/>
        <v>6300495</v>
      </c>
      <c r="F935" s="38">
        <f t="shared" si="31"/>
        <v>2536</v>
      </c>
      <c r="G935" s="39">
        <v>102.3</v>
      </c>
      <c r="H935" s="39">
        <v>18.899999999999999</v>
      </c>
      <c r="I935" s="44">
        <v>0.18475073313782991</v>
      </c>
      <c r="J935" s="39">
        <v>248.41934610176963</v>
      </c>
      <c r="K935" s="39">
        <v>339.30834610176964</v>
      </c>
      <c r="L935" s="39">
        <v>8.6270000000000007</v>
      </c>
      <c r="M935" s="48">
        <v>56.835999999999999</v>
      </c>
      <c r="N935" s="39">
        <v>2.3769999999999998</v>
      </c>
      <c r="O935" s="39">
        <v>746.26</v>
      </c>
      <c r="P935" s="39">
        <v>0</v>
      </c>
    </row>
    <row r="936" spans="1:16" x14ac:dyDescent="0.3">
      <c r="A936" s="27">
        <v>43671</v>
      </c>
      <c r="B936" s="28">
        <v>0.25</v>
      </c>
      <c r="C936" s="32">
        <f t="shared" ref="C936:C999" si="32">A936+B936</f>
        <v>43671.25</v>
      </c>
      <c r="D936" s="38">
        <f t="shared" si="31"/>
        <v>525465</v>
      </c>
      <c r="E936" s="38">
        <f t="shared" si="31"/>
        <v>6300495</v>
      </c>
      <c r="F936" s="38">
        <f t="shared" si="31"/>
        <v>2536</v>
      </c>
      <c r="G936" s="39">
        <v>162.5</v>
      </c>
      <c r="H936" s="39">
        <v>25.5</v>
      </c>
      <c r="I936" s="44">
        <v>0.15692307692307692</v>
      </c>
      <c r="J936" s="39">
        <v>248.94833572962324</v>
      </c>
      <c r="K936" s="39">
        <v>344.07433572962327</v>
      </c>
      <c r="L936" s="39">
        <v>8.7530000000000001</v>
      </c>
      <c r="M936" s="48">
        <v>54.676000000000002</v>
      </c>
      <c r="N936" s="39">
        <v>2.948</v>
      </c>
      <c r="O936" s="39">
        <v>745.85199999999998</v>
      </c>
      <c r="P936" s="39">
        <v>0</v>
      </c>
    </row>
    <row r="937" spans="1:16" x14ac:dyDescent="0.3">
      <c r="A937" s="27">
        <v>43671</v>
      </c>
      <c r="B937" s="28">
        <v>0.27083333333333331</v>
      </c>
      <c r="C937" s="32">
        <f t="shared" si="32"/>
        <v>43671.270833333336</v>
      </c>
      <c r="D937" s="38">
        <f t="shared" si="31"/>
        <v>525465</v>
      </c>
      <c r="E937" s="38">
        <f t="shared" si="31"/>
        <v>6300495</v>
      </c>
      <c r="F937" s="38">
        <f t="shared" si="31"/>
        <v>2536</v>
      </c>
      <c r="G937" s="39">
        <v>227</v>
      </c>
      <c r="H937" s="39">
        <v>32.5</v>
      </c>
      <c r="I937" s="44">
        <v>0.14317180616740088</v>
      </c>
      <c r="J937" s="39">
        <v>246.20681231955302</v>
      </c>
      <c r="K937" s="39">
        <v>350.10881231955301</v>
      </c>
      <c r="L937" s="39">
        <v>9.1929999999999996</v>
      </c>
      <c r="M937" s="48">
        <v>52.927999999999997</v>
      </c>
      <c r="N937" s="39">
        <v>2.782</v>
      </c>
      <c r="O937" s="39">
        <v>745.85799999999995</v>
      </c>
      <c r="P937" s="39">
        <v>0</v>
      </c>
    </row>
    <row r="938" spans="1:16" x14ac:dyDescent="0.3">
      <c r="A938" s="27">
        <v>43671</v>
      </c>
      <c r="B938" s="28">
        <v>0.29166666666666669</v>
      </c>
      <c r="C938" s="32">
        <f t="shared" si="32"/>
        <v>43671.291666666664</v>
      </c>
      <c r="D938" s="38">
        <f t="shared" si="31"/>
        <v>525465</v>
      </c>
      <c r="E938" s="38">
        <f t="shared" si="31"/>
        <v>6300495</v>
      </c>
      <c r="F938" s="38">
        <f t="shared" si="31"/>
        <v>2536</v>
      </c>
      <c r="G938" s="39">
        <v>299.39999999999998</v>
      </c>
      <c r="H938" s="39">
        <v>39.5</v>
      </c>
      <c r="I938" s="44">
        <v>0.13193052772211089</v>
      </c>
      <c r="J938" s="39">
        <v>246.15393774799992</v>
      </c>
      <c r="K938" s="39">
        <v>356.85993774799994</v>
      </c>
      <c r="L938" s="39">
        <v>9.4440000000000008</v>
      </c>
      <c r="M938" s="48">
        <v>51.247</v>
      </c>
      <c r="N938" s="39">
        <v>2.101</v>
      </c>
      <c r="O938" s="39">
        <v>745.84799999999996</v>
      </c>
      <c r="P938" s="39">
        <v>0</v>
      </c>
    </row>
    <row r="939" spans="1:16" x14ac:dyDescent="0.3">
      <c r="A939" s="27">
        <v>43671</v>
      </c>
      <c r="B939" s="28">
        <v>0.3125</v>
      </c>
      <c r="C939" s="32">
        <f t="shared" si="32"/>
        <v>43671.3125</v>
      </c>
      <c r="D939" s="38">
        <f t="shared" si="31"/>
        <v>525465</v>
      </c>
      <c r="E939" s="38">
        <f t="shared" si="31"/>
        <v>6300495</v>
      </c>
      <c r="F939" s="38">
        <f t="shared" si="31"/>
        <v>2536</v>
      </c>
      <c r="G939" s="39">
        <v>390.9</v>
      </c>
      <c r="H939" s="39">
        <v>50.6</v>
      </c>
      <c r="I939" s="44">
        <v>0.1294448708109491</v>
      </c>
      <c r="J939" s="39">
        <v>248.83306351637765</v>
      </c>
      <c r="K939" s="39">
        <v>362.57106351637765</v>
      </c>
      <c r="L939" s="39">
        <v>9.57</v>
      </c>
      <c r="M939" s="48">
        <v>49.241</v>
      </c>
      <c r="N939" s="39">
        <v>3.82</v>
      </c>
      <c r="O939" s="39">
        <v>745.78</v>
      </c>
      <c r="P939" s="39">
        <v>0</v>
      </c>
    </row>
    <row r="940" spans="1:16" x14ac:dyDescent="0.3">
      <c r="A940" s="27">
        <v>43671</v>
      </c>
      <c r="B940" s="28">
        <v>0.33333333333333331</v>
      </c>
      <c r="C940" s="32">
        <f t="shared" si="32"/>
        <v>43671.333333333336</v>
      </c>
      <c r="D940" s="38">
        <f t="shared" si="31"/>
        <v>525465</v>
      </c>
      <c r="E940" s="38">
        <f t="shared" si="31"/>
        <v>6300495</v>
      </c>
      <c r="F940" s="38">
        <f t="shared" si="31"/>
        <v>2536</v>
      </c>
      <c r="G940" s="39">
        <v>455.4</v>
      </c>
      <c r="H940" s="39">
        <v>56.9</v>
      </c>
      <c r="I940" s="44">
        <v>0.12494510320597277</v>
      </c>
      <c r="J940" s="39">
        <v>250.75192005632917</v>
      </c>
      <c r="K940" s="39">
        <v>371.90892005632918</v>
      </c>
      <c r="L940" s="39">
        <v>9.9469999999999992</v>
      </c>
      <c r="M940" s="48">
        <v>48.429000000000002</v>
      </c>
      <c r="N940" s="39">
        <v>3.1549999999999998</v>
      </c>
      <c r="O940" s="39">
        <v>745.61300000000006</v>
      </c>
      <c r="P940" s="39">
        <v>0</v>
      </c>
    </row>
    <row r="941" spans="1:16" x14ac:dyDescent="0.3">
      <c r="A941" s="27">
        <v>43671</v>
      </c>
      <c r="B941" s="28">
        <v>0.35416666666666669</v>
      </c>
      <c r="C941" s="32">
        <f t="shared" si="32"/>
        <v>43671.354166666664</v>
      </c>
      <c r="D941" s="38">
        <f t="shared" si="31"/>
        <v>525465</v>
      </c>
      <c r="E941" s="38">
        <f t="shared" si="31"/>
        <v>6300495</v>
      </c>
      <c r="F941" s="38">
        <f t="shared" si="31"/>
        <v>2536</v>
      </c>
      <c r="G941" s="39">
        <v>531.6</v>
      </c>
      <c r="H941" s="39">
        <v>66.3</v>
      </c>
      <c r="I941" s="44">
        <v>0.1247178329571106</v>
      </c>
      <c r="J941" s="39">
        <v>254.61243603014918</v>
      </c>
      <c r="K941" s="39">
        <v>381.29443603014914</v>
      </c>
      <c r="L941" s="39">
        <v>10.198</v>
      </c>
      <c r="M941" s="48">
        <v>43.936999999999998</v>
      </c>
      <c r="N941" s="39">
        <v>3.0110000000000001</v>
      </c>
      <c r="O941" s="39">
        <v>745.84500000000003</v>
      </c>
      <c r="P941" s="39">
        <v>0</v>
      </c>
    </row>
    <row r="942" spans="1:16" x14ac:dyDescent="0.3">
      <c r="A942" s="27">
        <v>43671</v>
      </c>
      <c r="B942" s="28">
        <v>0.375</v>
      </c>
      <c r="C942" s="32">
        <f t="shared" si="32"/>
        <v>43671.375</v>
      </c>
      <c r="D942" s="38">
        <f t="shared" si="31"/>
        <v>525465</v>
      </c>
      <c r="E942" s="38">
        <f t="shared" si="31"/>
        <v>6300495</v>
      </c>
      <c r="F942" s="38">
        <f t="shared" si="31"/>
        <v>2536</v>
      </c>
      <c r="G942" s="39">
        <v>595.6</v>
      </c>
      <c r="H942" s="39">
        <v>72.099999999999994</v>
      </c>
      <c r="I942" s="44">
        <v>0.1210543989254533</v>
      </c>
      <c r="J942" s="39">
        <v>254.6022273795985</v>
      </c>
      <c r="K942" s="39">
        <v>387.05722737959849</v>
      </c>
      <c r="L942" s="39">
        <v>10.574999999999999</v>
      </c>
      <c r="M942" s="48">
        <v>43.192</v>
      </c>
      <c r="N942" s="39">
        <v>2.8450000000000002</v>
      </c>
      <c r="O942" s="39">
        <v>745.56799999999998</v>
      </c>
      <c r="P942" s="39">
        <v>0</v>
      </c>
    </row>
    <row r="943" spans="1:16" x14ac:dyDescent="0.3">
      <c r="A943" s="27">
        <v>43671</v>
      </c>
      <c r="B943" s="28">
        <v>0.39583333333333331</v>
      </c>
      <c r="C943" s="32">
        <f t="shared" si="32"/>
        <v>43671.395833333336</v>
      </c>
      <c r="D943" s="38">
        <f t="shared" si="31"/>
        <v>525465</v>
      </c>
      <c r="E943" s="38">
        <f t="shared" si="31"/>
        <v>6300495</v>
      </c>
      <c r="F943" s="38">
        <f t="shared" si="31"/>
        <v>2536</v>
      </c>
      <c r="G943" s="39">
        <v>641.70000000000005</v>
      </c>
      <c r="H943" s="39">
        <v>76.3</v>
      </c>
      <c r="I943" s="44">
        <v>0.11890291413433067</v>
      </c>
      <c r="J943" s="39">
        <v>257.84173326217501</v>
      </c>
      <c r="K943" s="39">
        <v>398.25673326217503</v>
      </c>
      <c r="L943" s="39">
        <v>10.952</v>
      </c>
      <c r="M943" s="48">
        <v>42.134</v>
      </c>
      <c r="N943" s="39">
        <v>2.5680000000000001</v>
      </c>
      <c r="O943" s="39">
        <v>745.85199999999998</v>
      </c>
      <c r="P943" s="39">
        <v>0</v>
      </c>
    </row>
    <row r="944" spans="1:16" x14ac:dyDescent="0.3">
      <c r="A944" s="27">
        <v>43671</v>
      </c>
      <c r="B944" s="28">
        <v>0.41666666666666669</v>
      </c>
      <c r="C944" s="32">
        <f t="shared" si="32"/>
        <v>43671.416666666664</v>
      </c>
      <c r="D944" s="38">
        <f t="shared" si="31"/>
        <v>525465</v>
      </c>
      <c r="E944" s="38">
        <f t="shared" si="31"/>
        <v>6300495</v>
      </c>
      <c r="F944" s="38">
        <f t="shared" si="31"/>
        <v>2536</v>
      </c>
      <c r="G944" s="39">
        <v>635.9</v>
      </c>
      <c r="H944" s="39">
        <v>76</v>
      </c>
      <c r="I944" s="44">
        <v>0.11951564711432616</v>
      </c>
      <c r="J944" s="39">
        <v>261.95103684164218</v>
      </c>
      <c r="K944" s="39">
        <v>407.87403684164218</v>
      </c>
      <c r="L944" s="39">
        <v>10.827</v>
      </c>
      <c r="M944" s="48">
        <v>41.811</v>
      </c>
      <c r="N944" s="39">
        <v>2.1840000000000002</v>
      </c>
      <c r="O944" s="39">
        <v>745.53499999999997</v>
      </c>
      <c r="P944" s="39">
        <v>0</v>
      </c>
    </row>
    <row r="945" spans="1:16" x14ac:dyDescent="0.3">
      <c r="A945" s="27">
        <v>43671</v>
      </c>
      <c r="B945" s="28">
        <v>0.4375</v>
      </c>
      <c r="C945" s="32">
        <f t="shared" si="32"/>
        <v>43671.4375</v>
      </c>
      <c r="D945" s="38">
        <f t="shared" si="31"/>
        <v>525465</v>
      </c>
      <c r="E945" s="38">
        <f t="shared" si="31"/>
        <v>6300495</v>
      </c>
      <c r="F945" s="38">
        <f t="shared" si="31"/>
        <v>2536</v>
      </c>
      <c r="G945" s="39">
        <v>752.1</v>
      </c>
      <c r="H945" s="39">
        <v>89.7</v>
      </c>
      <c r="I945" s="44">
        <v>0.11926605504587157</v>
      </c>
      <c r="J945" s="39">
        <v>263.66247041309947</v>
      </c>
      <c r="K945" s="39">
        <v>415.65447041309949</v>
      </c>
      <c r="L945" s="39">
        <v>11.266999999999999</v>
      </c>
      <c r="M945" s="48">
        <v>43.878999999999998</v>
      </c>
      <c r="N945" s="39">
        <v>2.476</v>
      </c>
      <c r="O945" s="39">
        <v>745.35699999999997</v>
      </c>
      <c r="P945" s="39">
        <v>0</v>
      </c>
    </row>
    <row r="946" spans="1:16" x14ac:dyDescent="0.3">
      <c r="A946" s="27">
        <v>43671</v>
      </c>
      <c r="B946" s="28">
        <v>0.45833333333333331</v>
      </c>
      <c r="C946" s="32">
        <f t="shared" si="32"/>
        <v>43671.458333333336</v>
      </c>
      <c r="D946" s="38">
        <f t="shared" si="31"/>
        <v>525465</v>
      </c>
      <c r="E946" s="38">
        <f t="shared" si="31"/>
        <v>6300495</v>
      </c>
      <c r="F946" s="38">
        <f t="shared" si="31"/>
        <v>2536</v>
      </c>
      <c r="G946" s="39">
        <v>795.2</v>
      </c>
      <c r="H946" s="39">
        <v>94.4</v>
      </c>
      <c r="I946" s="44">
        <v>0.11871227364185111</v>
      </c>
      <c r="J946" s="39">
        <v>264.69732865961953</v>
      </c>
      <c r="K946" s="39">
        <v>420.39832865961955</v>
      </c>
      <c r="L946" s="39">
        <v>11.141</v>
      </c>
      <c r="M946" s="48">
        <v>43.710999999999999</v>
      </c>
      <c r="N946" s="39">
        <v>2.3519999999999999</v>
      </c>
      <c r="O946" s="39">
        <v>745.45500000000004</v>
      </c>
      <c r="P946" s="39">
        <v>0</v>
      </c>
    </row>
    <row r="947" spans="1:16" x14ac:dyDescent="0.3">
      <c r="A947" s="27">
        <v>43671</v>
      </c>
      <c r="B947" s="28">
        <v>0.47916666666666669</v>
      </c>
      <c r="C947" s="32">
        <f t="shared" si="32"/>
        <v>43671.479166666664</v>
      </c>
      <c r="D947" s="38">
        <f t="shared" si="31"/>
        <v>525465</v>
      </c>
      <c r="E947" s="38">
        <f t="shared" si="31"/>
        <v>6300495</v>
      </c>
      <c r="F947" s="38">
        <f t="shared" si="31"/>
        <v>2536</v>
      </c>
      <c r="G947" s="39">
        <v>803.6</v>
      </c>
      <c r="H947" s="39">
        <v>94.9</v>
      </c>
      <c r="I947" s="44">
        <v>0.11809357889497263</v>
      </c>
      <c r="J947" s="39">
        <v>269.70843501778245</v>
      </c>
      <c r="K947" s="39">
        <v>435.61843501778247</v>
      </c>
      <c r="L947" s="39">
        <v>12.397</v>
      </c>
      <c r="M947" s="48">
        <v>42.262</v>
      </c>
      <c r="N947" s="39">
        <v>1.4490000000000001</v>
      </c>
      <c r="O947" s="39">
        <v>745.28200000000004</v>
      </c>
      <c r="P947" s="39">
        <v>0</v>
      </c>
    </row>
    <row r="948" spans="1:16" x14ac:dyDescent="0.3">
      <c r="A948" s="27">
        <v>43671</v>
      </c>
      <c r="B948" s="28">
        <v>0.5</v>
      </c>
      <c r="C948" s="32">
        <f t="shared" si="32"/>
        <v>43671.5</v>
      </c>
      <c r="D948" s="38">
        <f t="shared" si="31"/>
        <v>525465</v>
      </c>
      <c r="E948" s="38">
        <f t="shared" si="31"/>
        <v>6300495</v>
      </c>
      <c r="F948" s="38">
        <f t="shared" si="31"/>
        <v>2536</v>
      </c>
      <c r="G948" s="39">
        <v>821.2</v>
      </c>
      <c r="H948" s="39">
        <v>97.5</v>
      </c>
      <c r="I948" s="44">
        <v>0.11872868972235752</v>
      </c>
      <c r="J948" s="39">
        <v>267.64163408565435</v>
      </c>
      <c r="K948" s="39">
        <v>434.81663408565436</v>
      </c>
      <c r="L948" s="39">
        <v>12.648</v>
      </c>
      <c r="M948" s="48">
        <v>43.38</v>
      </c>
      <c r="N948" s="39">
        <v>2.0369999999999999</v>
      </c>
      <c r="O948" s="39">
        <v>745.06299999999999</v>
      </c>
      <c r="P948" s="39">
        <v>0</v>
      </c>
    </row>
    <row r="949" spans="1:16" x14ac:dyDescent="0.3">
      <c r="A949" s="27">
        <v>43671</v>
      </c>
      <c r="B949" s="28">
        <v>0.52083333333333337</v>
      </c>
      <c r="C949" s="32">
        <f t="shared" si="32"/>
        <v>43671.520833333336</v>
      </c>
      <c r="D949" s="38">
        <f t="shared" si="31"/>
        <v>525465</v>
      </c>
      <c r="E949" s="38">
        <f t="shared" si="31"/>
        <v>6300495</v>
      </c>
      <c r="F949" s="38">
        <f t="shared" si="31"/>
        <v>2536</v>
      </c>
      <c r="G949" s="39">
        <v>825.3</v>
      </c>
      <c r="H949" s="39">
        <v>100.1</v>
      </c>
      <c r="I949" s="44">
        <v>0.12128922815945717</v>
      </c>
      <c r="J949" s="39">
        <v>276.38621121415929</v>
      </c>
      <c r="K949" s="39">
        <v>446.14021121415925</v>
      </c>
      <c r="L949" s="39">
        <v>13.087999999999999</v>
      </c>
      <c r="M949" s="48">
        <v>42.637</v>
      </c>
      <c r="N949" s="39">
        <v>1.8460000000000001</v>
      </c>
      <c r="O949" s="39">
        <v>745.15499999999997</v>
      </c>
      <c r="P949" s="39">
        <v>0</v>
      </c>
    </row>
    <row r="950" spans="1:16" x14ac:dyDescent="0.3">
      <c r="A950" s="27">
        <v>43671</v>
      </c>
      <c r="B950" s="28">
        <v>0.54166666666666663</v>
      </c>
      <c r="C950" s="32">
        <f t="shared" si="32"/>
        <v>43671.541666666664</v>
      </c>
      <c r="D950" s="38">
        <f t="shared" si="31"/>
        <v>525465</v>
      </c>
      <c r="E950" s="38">
        <f t="shared" si="31"/>
        <v>6300495</v>
      </c>
      <c r="F950" s="38">
        <f t="shared" si="31"/>
        <v>2536</v>
      </c>
      <c r="G950" s="39">
        <v>820.1</v>
      </c>
      <c r="H950" s="39">
        <v>99.2</v>
      </c>
      <c r="I950" s="44">
        <v>0.12096085843189855</v>
      </c>
      <c r="J950" s="39">
        <v>276.5258481819485</v>
      </c>
      <c r="K950" s="39">
        <v>449.89884818194849</v>
      </c>
      <c r="L950" s="39">
        <v>12.711</v>
      </c>
      <c r="M950" s="48">
        <v>41.662999999999997</v>
      </c>
      <c r="N950" s="39">
        <v>1.851</v>
      </c>
      <c r="O950" s="39">
        <v>745.34299999999996</v>
      </c>
      <c r="P950" s="39">
        <v>0</v>
      </c>
    </row>
    <row r="951" spans="1:16" x14ac:dyDescent="0.3">
      <c r="A951" s="27">
        <v>43671</v>
      </c>
      <c r="B951" s="28">
        <v>0.5625</v>
      </c>
      <c r="C951" s="32">
        <f t="shared" si="32"/>
        <v>43671.5625</v>
      </c>
      <c r="D951" s="38">
        <f t="shared" si="31"/>
        <v>525465</v>
      </c>
      <c r="E951" s="38">
        <f t="shared" si="31"/>
        <v>6300495</v>
      </c>
      <c r="F951" s="38">
        <f t="shared" si="31"/>
        <v>2536</v>
      </c>
      <c r="G951" s="39">
        <v>801.8</v>
      </c>
      <c r="H951" s="39">
        <v>96.4</v>
      </c>
      <c r="I951" s="44">
        <v>0.12022948366176105</v>
      </c>
      <c r="J951" s="39">
        <v>274.61551114362805</v>
      </c>
      <c r="K951" s="39">
        <v>448.72951114362803</v>
      </c>
      <c r="L951" s="39">
        <v>13.151</v>
      </c>
      <c r="M951" s="48">
        <v>39.506999999999998</v>
      </c>
      <c r="N951" s="39">
        <v>2.218</v>
      </c>
      <c r="O951" s="39">
        <v>745.06500000000005</v>
      </c>
      <c r="P951" s="39">
        <v>0</v>
      </c>
    </row>
    <row r="952" spans="1:16" x14ac:dyDescent="0.3">
      <c r="A952" s="27">
        <v>43671</v>
      </c>
      <c r="B952" s="28">
        <v>0.58333333333333337</v>
      </c>
      <c r="C952" s="32">
        <f t="shared" si="32"/>
        <v>43671.583333333336</v>
      </c>
      <c r="D952" s="38">
        <f t="shared" si="31"/>
        <v>525465</v>
      </c>
      <c r="E952" s="38">
        <f t="shared" si="31"/>
        <v>6300495</v>
      </c>
      <c r="F952" s="38">
        <f t="shared" si="31"/>
        <v>2536</v>
      </c>
      <c r="G952" s="39">
        <v>786.8</v>
      </c>
      <c r="H952" s="39">
        <v>95.8</v>
      </c>
      <c r="I952" s="44">
        <v>0.12175902389425522</v>
      </c>
      <c r="J952" s="39">
        <v>275.55201393638947</v>
      </c>
      <c r="K952" s="39">
        <v>454.43801393638944</v>
      </c>
      <c r="L952" s="39">
        <v>13.715999999999999</v>
      </c>
      <c r="M952" s="48">
        <v>37.200000000000003</v>
      </c>
      <c r="N952" s="39">
        <v>1.8620000000000001</v>
      </c>
      <c r="O952" s="39">
        <v>745.125</v>
      </c>
      <c r="P952" s="39">
        <v>0</v>
      </c>
    </row>
    <row r="953" spans="1:16" x14ac:dyDescent="0.3">
      <c r="A953" s="27">
        <v>43671</v>
      </c>
      <c r="B953" s="28">
        <v>0.60416666666666663</v>
      </c>
      <c r="C953" s="32">
        <f t="shared" si="32"/>
        <v>43671.604166666664</v>
      </c>
      <c r="D953" s="38">
        <f t="shared" si="31"/>
        <v>525465</v>
      </c>
      <c r="E953" s="38">
        <f t="shared" si="31"/>
        <v>6300495</v>
      </c>
      <c r="F953" s="38">
        <f t="shared" si="31"/>
        <v>2536</v>
      </c>
      <c r="G953" s="39">
        <v>739.9</v>
      </c>
      <c r="H953" s="39">
        <v>92.9</v>
      </c>
      <c r="I953" s="44">
        <v>0.12555750777132046</v>
      </c>
      <c r="J953" s="39">
        <v>274.11895786609</v>
      </c>
      <c r="K953" s="39">
        <v>450.42395786609001</v>
      </c>
      <c r="L953" s="39">
        <v>13.715999999999999</v>
      </c>
      <c r="M953" s="48">
        <v>37.828000000000003</v>
      </c>
      <c r="N953" s="39">
        <v>1.5640000000000001</v>
      </c>
      <c r="O953" s="39">
        <v>745.03700000000003</v>
      </c>
      <c r="P953" s="39">
        <v>0</v>
      </c>
    </row>
    <row r="954" spans="1:16" x14ac:dyDescent="0.3">
      <c r="A954" s="27">
        <v>43671</v>
      </c>
      <c r="B954" s="28">
        <v>0.625</v>
      </c>
      <c r="C954" s="32">
        <f t="shared" si="32"/>
        <v>43671.625</v>
      </c>
      <c r="D954" s="38">
        <f t="shared" si="31"/>
        <v>525465</v>
      </c>
      <c r="E954" s="38">
        <f t="shared" si="31"/>
        <v>6300495</v>
      </c>
      <c r="F954" s="38">
        <f t="shared" si="31"/>
        <v>2536</v>
      </c>
      <c r="G954" s="39">
        <v>691.3</v>
      </c>
      <c r="H954" s="39">
        <v>84.4</v>
      </c>
      <c r="I954" s="44">
        <v>0.12208881816866775</v>
      </c>
      <c r="J954" s="39">
        <v>271.56748635887868</v>
      </c>
      <c r="K954" s="39">
        <v>450.80048635887869</v>
      </c>
      <c r="L954" s="39">
        <v>13.465</v>
      </c>
      <c r="M954" s="48">
        <v>39.063000000000002</v>
      </c>
      <c r="N954" s="39">
        <v>1.214</v>
      </c>
      <c r="O954" s="39">
        <v>745.14499999999998</v>
      </c>
      <c r="P954" s="39">
        <v>0</v>
      </c>
    </row>
    <row r="955" spans="1:16" x14ac:dyDescent="0.3">
      <c r="A955" s="27">
        <v>43671</v>
      </c>
      <c r="B955" s="28">
        <v>0.64583333333333337</v>
      </c>
      <c r="C955" s="32">
        <f t="shared" si="32"/>
        <v>43671.645833333336</v>
      </c>
      <c r="D955" s="38">
        <f t="shared" si="31"/>
        <v>525465</v>
      </c>
      <c r="E955" s="38">
        <f t="shared" si="31"/>
        <v>6300495</v>
      </c>
      <c r="F955" s="38">
        <f t="shared" si="31"/>
        <v>2536</v>
      </c>
      <c r="G955" s="39">
        <v>628.5</v>
      </c>
      <c r="H955" s="39">
        <v>79.599999999999994</v>
      </c>
      <c r="I955" s="44">
        <v>0.12665075576770088</v>
      </c>
      <c r="J955" s="39">
        <v>277.84452719304323</v>
      </c>
      <c r="K955" s="39">
        <v>452.76252719304324</v>
      </c>
      <c r="L955" s="39">
        <v>13.904</v>
      </c>
      <c r="M955" s="48">
        <v>38.784999999999997</v>
      </c>
      <c r="N955" s="39">
        <v>1.169</v>
      </c>
      <c r="O955" s="39">
        <v>745.22699999999998</v>
      </c>
      <c r="P955" s="39">
        <v>0</v>
      </c>
    </row>
    <row r="956" spans="1:16" x14ac:dyDescent="0.3">
      <c r="A956" s="27">
        <v>43671</v>
      </c>
      <c r="B956" s="28">
        <v>0.66666666666666663</v>
      </c>
      <c r="C956" s="32">
        <f t="shared" si="32"/>
        <v>43671.666666666664</v>
      </c>
      <c r="D956" s="38">
        <f t="shared" si="31"/>
        <v>525465</v>
      </c>
      <c r="E956" s="38">
        <f t="shared" si="31"/>
        <v>6300495</v>
      </c>
      <c r="F956" s="38">
        <f t="shared" si="31"/>
        <v>2536</v>
      </c>
      <c r="G956" s="39">
        <v>574.1</v>
      </c>
      <c r="H956" s="39">
        <v>74.599999999999994</v>
      </c>
      <c r="I956" s="44">
        <v>0.12994251872496079</v>
      </c>
      <c r="J956" s="39">
        <v>273.35733968531304</v>
      </c>
      <c r="K956" s="39">
        <v>445.154339685313</v>
      </c>
      <c r="L956" s="39">
        <v>13.653</v>
      </c>
      <c r="M956" s="48">
        <v>39.706000000000003</v>
      </c>
      <c r="N956" s="39">
        <v>1.8149999999999999</v>
      </c>
      <c r="O956" s="39">
        <v>745.00300000000004</v>
      </c>
      <c r="P956" s="39">
        <v>0</v>
      </c>
    </row>
    <row r="957" spans="1:16" x14ac:dyDescent="0.3">
      <c r="A957" s="27">
        <v>43671</v>
      </c>
      <c r="B957" s="28">
        <v>0.6875</v>
      </c>
      <c r="C957" s="32">
        <f t="shared" si="32"/>
        <v>43671.6875</v>
      </c>
      <c r="D957" s="38">
        <f t="shared" si="31"/>
        <v>525465</v>
      </c>
      <c r="E957" s="38">
        <f t="shared" si="31"/>
        <v>6300495</v>
      </c>
      <c r="F957" s="38">
        <f t="shared" si="31"/>
        <v>2536</v>
      </c>
      <c r="G957" s="39">
        <v>507</v>
      </c>
      <c r="H957" s="39">
        <v>67.8</v>
      </c>
      <c r="I957" s="44">
        <v>0.13372781065088757</v>
      </c>
      <c r="J957" s="39">
        <v>279.4451577614185</v>
      </c>
      <c r="K957" s="39">
        <v>443.5461577614185</v>
      </c>
      <c r="L957" s="39">
        <v>13.465</v>
      </c>
      <c r="M957" s="48">
        <v>40.473999999999997</v>
      </c>
      <c r="N957" s="39">
        <v>1.45</v>
      </c>
      <c r="O957" s="39">
        <v>744.89499999999998</v>
      </c>
      <c r="P957" s="39">
        <v>0</v>
      </c>
    </row>
    <row r="958" spans="1:16" x14ac:dyDescent="0.3">
      <c r="A958" s="27">
        <v>43671</v>
      </c>
      <c r="B958" s="28">
        <v>0.70833333333333337</v>
      </c>
      <c r="C958" s="32">
        <f t="shared" si="32"/>
        <v>43671.708333333336</v>
      </c>
      <c r="D958" s="38">
        <f t="shared" si="31"/>
        <v>525465</v>
      </c>
      <c r="E958" s="38">
        <f t="shared" si="31"/>
        <v>6300495</v>
      </c>
      <c r="F958" s="38">
        <f t="shared" si="31"/>
        <v>2536</v>
      </c>
      <c r="G958" s="39">
        <v>426.6</v>
      </c>
      <c r="H958" s="39">
        <v>57.9</v>
      </c>
      <c r="I958" s="44">
        <v>0.13572433192686356</v>
      </c>
      <c r="J958" s="39">
        <v>274.18052946274042</v>
      </c>
      <c r="K958" s="39">
        <v>434.19752946274042</v>
      </c>
      <c r="L958" s="39">
        <v>13.212999999999999</v>
      </c>
      <c r="M958" s="48">
        <v>41.393999999999998</v>
      </c>
      <c r="N958" s="39">
        <v>1.665</v>
      </c>
      <c r="O958" s="39">
        <v>745.09</v>
      </c>
      <c r="P958" s="39">
        <v>0</v>
      </c>
    </row>
    <row r="959" spans="1:16" x14ac:dyDescent="0.3">
      <c r="A959" s="27">
        <v>43671</v>
      </c>
      <c r="B959" s="28">
        <v>0.72916666666666663</v>
      </c>
      <c r="C959" s="32">
        <f t="shared" si="32"/>
        <v>43671.729166666664</v>
      </c>
      <c r="D959" s="38">
        <f t="shared" si="31"/>
        <v>525465</v>
      </c>
      <c r="E959" s="38">
        <f t="shared" si="31"/>
        <v>6300495</v>
      </c>
      <c r="F959" s="38">
        <f t="shared" si="31"/>
        <v>2536</v>
      </c>
      <c r="G959" s="39">
        <v>84.1</v>
      </c>
      <c r="H959" s="39">
        <v>17.600000000000001</v>
      </c>
      <c r="I959" s="44">
        <v>0.20927467300832345</v>
      </c>
      <c r="J959" s="39">
        <v>264.49958735983341</v>
      </c>
      <c r="K959" s="39">
        <v>411.3245873598334</v>
      </c>
      <c r="L959" s="39">
        <v>12.837</v>
      </c>
      <c r="M959" s="48">
        <v>41.204000000000001</v>
      </c>
      <c r="N959" s="39">
        <v>1.014</v>
      </c>
      <c r="O959" s="39">
        <v>744.87800000000004</v>
      </c>
      <c r="P959" s="39">
        <v>0</v>
      </c>
    </row>
    <row r="960" spans="1:16" x14ac:dyDescent="0.3">
      <c r="A960" s="27">
        <v>43671</v>
      </c>
      <c r="B960" s="28">
        <v>0.75</v>
      </c>
      <c r="C960" s="32">
        <f t="shared" si="32"/>
        <v>43671.75</v>
      </c>
      <c r="D960" s="38">
        <f t="shared" si="31"/>
        <v>525465</v>
      </c>
      <c r="E960" s="38">
        <f t="shared" si="31"/>
        <v>6300495</v>
      </c>
      <c r="F960" s="38">
        <f t="shared" si="31"/>
        <v>2536</v>
      </c>
      <c r="G960" s="39">
        <v>72.599999999999994</v>
      </c>
      <c r="H960" s="39">
        <v>15</v>
      </c>
      <c r="I960" s="44">
        <v>0.20661157024793389</v>
      </c>
      <c r="J960" s="39">
        <v>262.85839875915798</v>
      </c>
      <c r="K960" s="39">
        <v>399.73339875915798</v>
      </c>
      <c r="L960" s="39">
        <v>12.586</v>
      </c>
      <c r="M960" s="48">
        <v>40.087000000000003</v>
      </c>
      <c r="N960" s="39">
        <v>0.92400000000000004</v>
      </c>
      <c r="O960" s="39">
        <v>744.92</v>
      </c>
      <c r="P960" s="39">
        <v>0</v>
      </c>
    </row>
    <row r="961" spans="1:16" x14ac:dyDescent="0.3">
      <c r="A961" s="27">
        <v>43671</v>
      </c>
      <c r="B961" s="28">
        <v>0.77083333333333337</v>
      </c>
      <c r="C961" s="32">
        <f t="shared" si="32"/>
        <v>43671.770833333336</v>
      </c>
      <c r="D961" s="38">
        <f t="shared" si="31"/>
        <v>525465</v>
      </c>
      <c r="E961" s="38">
        <f t="shared" si="31"/>
        <v>6300495</v>
      </c>
      <c r="F961" s="38">
        <f t="shared" si="31"/>
        <v>2536</v>
      </c>
      <c r="G961" s="39">
        <v>57.2</v>
      </c>
      <c r="H961" s="39">
        <v>12.6</v>
      </c>
      <c r="I961" s="44">
        <v>0.22027972027972026</v>
      </c>
      <c r="J961" s="39">
        <v>261.60280249960317</v>
      </c>
      <c r="K961" s="39">
        <v>389.7218024996032</v>
      </c>
      <c r="L961" s="39">
        <v>12.397</v>
      </c>
      <c r="M961" s="48">
        <v>40.54</v>
      </c>
      <c r="N961" s="39">
        <v>1.36</v>
      </c>
      <c r="O961" s="39">
        <v>744.7</v>
      </c>
      <c r="P961" s="39">
        <v>0</v>
      </c>
    </row>
    <row r="962" spans="1:16" x14ac:dyDescent="0.3">
      <c r="A962" s="27">
        <v>43671</v>
      </c>
      <c r="B962" s="28">
        <v>0.79166666666666663</v>
      </c>
      <c r="C962" s="32">
        <f t="shared" si="32"/>
        <v>43671.791666666664</v>
      </c>
      <c r="D962" s="38">
        <f t="shared" si="31"/>
        <v>525465</v>
      </c>
      <c r="E962" s="38">
        <f t="shared" si="31"/>
        <v>6300495</v>
      </c>
      <c r="F962" s="38">
        <f t="shared" si="31"/>
        <v>2536</v>
      </c>
      <c r="G962" s="39">
        <v>42.2</v>
      </c>
      <c r="H962" s="39">
        <v>10.8</v>
      </c>
      <c r="I962" s="44">
        <v>0.25592417061611372</v>
      </c>
      <c r="J962" s="39">
        <v>261.49136167977326</v>
      </c>
      <c r="K962" s="39">
        <v>383.03536167977325</v>
      </c>
      <c r="L962" s="39">
        <v>11.581</v>
      </c>
      <c r="M962" s="48">
        <v>43.908000000000001</v>
      </c>
      <c r="N962" s="39">
        <v>1.042</v>
      </c>
      <c r="O962" s="39">
        <v>744.77</v>
      </c>
      <c r="P962" s="39">
        <v>0</v>
      </c>
    </row>
    <row r="963" spans="1:16" x14ac:dyDescent="0.3">
      <c r="A963" s="27">
        <v>43671</v>
      </c>
      <c r="B963" s="28">
        <v>0.8125</v>
      </c>
      <c r="C963" s="32">
        <f t="shared" si="32"/>
        <v>43671.8125</v>
      </c>
      <c r="D963" s="38">
        <f t="shared" si="31"/>
        <v>525465</v>
      </c>
      <c r="E963" s="38">
        <f t="shared" si="31"/>
        <v>6300495</v>
      </c>
      <c r="F963" s="38">
        <f t="shared" si="31"/>
        <v>2536</v>
      </c>
      <c r="G963" s="39">
        <v>26.1</v>
      </c>
      <c r="H963" s="39">
        <v>10.4</v>
      </c>
      <c r="I963" s="44">
        <v>0.39846743295019155</v>
      </c>
      <c r="J963" s="39">
        <v>260.02332160804667</v>
      </c>
      <c r="K963" s="39">
        <v>376.92032160804672</v>
      </c>
      <c r="L963" s="39">
        <v>11.329000000000001</v>
      </c>
      <c r="M963" s="48">
        <v>45.601999999999997</v>
      </c>
      <c r="N963" s="39">
        <v>0.89800000000000002</v>
      </c>
      <c r="O963" s="39">
        <v>744.77499999999998</v>
      </c>
      <c r="P963" s="39">
        <v>0</v>
      </c>
    </row>
    <row r="964" spans="1:16" x14ac:dyDescent="0.3">
      <c r="A964" s="27">
        <v>43671</v>
      </c>
      <c r="B964" s="28">
        <v>0.83333333333333337</v>
      </c>
      <c r="C964" s="32">
        <f t="shared" si="32"/>
        <v>43671.833333333336</v>
      </c>
      <c r="D964" s="38">
        <f t="shared" si="31"/>
        <v>525465</v>
      </c>
      <c r="E964" s="38">
        <f t="shared" si="31"/>
        <v>6300495</v>
      </c>
      <c r="F964" s="38">
        <f t="shared" si="31"/>
        <v>2536</v>
      </c>
      <c r="G964" s="39">
        <v>12.7</v>
      </c>
      <c r="H964" s="39">
        <v>8.1</v>
      </c>
      <c r="I964" s="44">
        <v>0.63779527559055116</v>
      </c>
      <c r="J964" s="39">
        <v>259.7216041090079</v>
      </c>
      <c r="K964" s="39">
        <v>370.52960410900789</v>
      </c>
      <c r="L964" s="39">
        <v>11.455</v>
      </c>
      <c r="M964" s="48">
        <v>45.457999999999998</v>
      </c>
      <c r="N964" s="39">
        <v>0.52100000000000002</v>
      </c>
      <c r="O964" s="39">
        <v>744.59500000000003</v>
      </c>
      <c r="P964" s="39">
        <v>0</v>
      </c>
    </row>
    <row r="965" spans="1:16" x14ac:dyDescent="0.3">
      <c r="A965" s="27">
        <v>43671</v>
      </c>
      <c r="B965" s="28">
        <v>0.85416666666666663</v>
      </c>
      <c r="C965" s="32">
        <f t="shared" si="32"/>
        <v>43671.854166666664</v>
      </c>
      <c r="D965" s="38">
        <f t="shared" si="31"/>
        <v>525465</v>
      </c>
      <c r="E965" s="38">
        <f t="shared" si="31"/>
        <v>6300495</v>
      </c>
      <c r="F965" s="38">
        <f t="shared" si="31"/>
        <v>2536</v>
      </c>
      <c r="G965" s="39">
        <v>1.3</v>
      </c>
      <c r="H965" s="39">
        <v>7.1</v>
      </c>
      <c r="I965" s="45" t="s">
        <v>19</v>
      </c>
      <c r="J965" s="39">
        <v>261.30625684142524</v>
      </c>
      <c r="K965" s="39">
        <v>366.40025684142518</v>
      </c>
      <c r="L965" s="39">
        <v>11.204000000000001</v>
      </c>
      <c r="M965" s="48">
        <v>48.555999999999997</v>
      </c>
      <c r="N965" s="39">
        <v>0.55700000000000005</v>
      </c>
      <c r="O965" s="39">
        <v>744.77</v>
      </c>
      <c r="P965" s="39">
        <v>0</v>
      </c>
    </row>
    <row r="966" spans="1:16" x14ac:dyDescent="0.3">
      <c r="A966" s="27">
        <v>43671</v>
      </c>
      <c r="B966" s="28">
        <v>0.875</v>
      </c>
      <c r="C966" s="32">
        <f t="shared" si="32"/>
        <v>43671.875</v>
      </c>
      <c r="D966" s="38">
        <f t="shared" ref="D966:F1029" si="33">D965</f>
        <v>525465</v>
      </c>
      <c r="E966" s="38">
        <f t="shared" si="33"/>
        <v>6300495</v>
      </c>
      <c r="F966" s="38">
        <f t="shared" si="33"/>
        <v>2536</v>
      </c>
      <c r="G966" s="40">
        <v>0</v>
      </c>
      <c r="H966" s="40">
        <v>0</v>
      </c>
      <c r="I966" s="45" t="s">
        <v>19</v>
      </c>
      <c r="J966" s="39">
        <v>263.63255650149114</v>
      </c>
      <c r="K966" s="39">
        <v>361.81855650149112</v>
      </c>
      <c r="L966" s="39">
        <v>11.015000000000001</v>
      </c>
      <c r="M966" s="48">
        <v>51.19</v>
      </c>
      <c r="N966" s="39">
        <v>0.75</v>
      </c>
      <c r="O966" s="39">
        <v>744.67499999999995</v>
      </c>
      <c r="P966" s="39">
        <v>0</v>
      </c>
    </row>
    <row r="967" spans="1:16" x14ac:dyDescent="0.3">
      <c r="A967" s="27">
        <v>43671</v>
      </c>
      <c r="B967" s="28">
        <v>0.89583333333333337</v>
      </c>
      <c r="C967" s="32">
        <f t="shared" si="32"/>
        <v>43671.895833333336</v>
      </c>
      <c r="D967" s="38">
        <f t="shared" si="33"/>
        <v>525465</v>
      </c>
      <c r="E967" s="38">
        <f t="shared" si="33"/>
        <v>6300495</v>
      </c>
      <c r="F967" s="38">
        <f t="shared" si="33"/>
        <v>2536</v>
      </c>
      <c r="G967" s="40">
        <v>0</v>
      </c>
      <c r="H967" s="40">
        <v>0</v>
      </c>
      <c r="I967" s="45" t="s">
        <v>19</v>
      </c>
      <c r="J967" s="39">
        <v>265.01394772560985</v>
      </c>
      <c r="K967" s="39">
        <v>360.24594772560988</v>
      </c>
      <c r="L967" s="39">
        <v>10.513</v>
      </c>
      <c r="M967" s="48">
        <v>53.63</v>
      </c>
      <c r="N967" s="39">
        <v>0.66700000000000004</v>
      </c>
      <c r="O967" s="39">
        <v>744.55200000000002</v>
      </c>
      <c r="P967" s="39">
        <v>0</v>
      </c>
    </row>
    <row r="968" spans="1:16" x14ac:dyDescent="0.3">
      <c r="A968" s="27">
        <v>43671</v>
      </c>
      <c r="B968" s="28">
        <v>0.91666666666666663</v>
      </c>
      <c r="C968" s="32">
        <f t="shared" si="32"/>
        <v>43671.916666666664</v>
      </c>
      <c r="D968" s="38">
        <f t="shared" si="33"/>
        <v>525465</v>
      </c>
      <c r="E968" s="38">
        <f t="shared" si="33"/>
        <v>6300495</v>
      </c>
      <c r="F968" s="38">
        <f t="shared" si="33"/>
        <v>2536</v>
      </c>
      <c r="G968" s="40">
        <v>0</v>
      </c>
      <c r="H968" s="40">
        <v>0</v>
      </c>
      <c r="I968" s="45" t="s">
        <v>19</v>
      </c>
      <c r="J968" s="39">
        <v>260.61901918464832</v>
      </c>
      <c r="K968" s="39">
        <v>357.18901918464832</v>
      </c>
      <c r="L968" s="39">
        <v>10.763999999999999</v>
      </c>
      <c r="M968" s="48">
        <v>54.125999999999998</v>
      </c>
      <c r="N968" s="39">
        <v>1.1120000000000001</v>
      </c>
      <c r="O968" s="39">
        <v>744.39</v>
      </c>
      <c r="P968" s="39">
        <v>0</v>
      </c>
    </row>
    <row r="969" spans="1:16" x14ac:dyDescent="0.3">
      <c r="A969" s="27">
        <v>43671</v>
      </c>
      <c r="B969" s="28">
        <v>0.9375</v>
      </c>
      <c r="C969" s="32">
        <f t="shared" si="32"/>
        <v>43671.9375</v>
      </c>
      <c r="D969" s="38">
        <f t="shared" si="33"/>
        <v>525465</v>
      </c>
      <c r="E969" s="38">
        <f t="shared" si="33"/>
        <v>6300495</v>
      </c>
      <c r="F969" s="38">
        <f t="shared" si="33"/>
        <v>2536</v>
      </c>
      <c r="G969" s="40">
        <v>0</v>
      </c>
      <c r="H969" s="40">
        <v>0</v>
      </c>
      <c r="I969" s="45" t="s">
        <v>19</v>
      </c>
      <c r="J969" s="39">
        <v>261.99621325510532</v>
      </c>
      <c r="K969" s="39">
        <v>353.86621325510532</v>
      </c>
      <c r="L969" s="39">
        <v>9.9469999999999992</v>
      </c>
      <c r="M969" s="48">
        <v>57.615000000000002</v>
      </c>
      <c r="N969" s="39">
        <v>0.68100000000000005</v>
      </c>
      <c r="O969" s="39">
        <v>744.43</v>
      </c>
      <c r="P969" s="39">
        <v>0</v>
      </c>
    </row>
    <row r="970" spans="1:16" x14ac:dyDescent="0.3">
      <c r="A970" s="27">
        <v>43671</v>
      </c>
      <c r="B970" s="28">
        <v>0.95833333333333337</v>
      </c>
      <c r="C970" s="32">
        <f t="shared" si="32"/>
        <v>43671.958333333336</v>
      </c>
      <c r="D970" s="38">
        <f t="shared" si="33"/>
        <v>525465</v>
      </c>
      <c r="E970" s="38">
        <f t="shared" si="33"/>
        <v>6300495</v>
      </c>
      <c r="F970" s="38">
        <f t="shared" si="33"/>
        <v>2536</v>
      </c>
      <c r="G970" s="40">
        <v>0</v>
      </c>
      <c r="H970" s="40">
        <v>0</v>
      </c>
      <c r="I970" s="45" t="s">
        <v>19</v>
      </c>
      <c r="J970" s="39">
        <v>261.80998282924133</v>
      </c>
      <c r="K970" s="39">
        <v>351.09598282924128</v>
      </c>
      <c r="L970" s="39">
        <v>10.260999999999999</v>
      </c>
      <c r="M970" s="48">
        <v>58.588000000000001</v>
      </c>
      <c r="N970" s="39">
        <v>0.498</v>
      </c>
      <c r="O970" s="39">
        <v>744.245</v>
      </c>
      <c r="P970" s="39">
        <v>0</v>
      </c>
    </row>
    <row r="971" spans="1:16" x14ac:dyDescent="0.3">
      <c r="A971" s="27">
        <v>43671</v>
      </c>
      <c r="B971" s="28">
        <v>0.97916666666666663</v>
      </c>
      <c r="C971" s="32">
        <f t="shared" si="32"/>
        <v>43671.979166666664</v>
      </c>
      <c r="D971" s="38">
        <f t="shared" si="33"/>
        <v>525465</v>
      </c>
      <c r="E971" s="38">
        <f t="shared" si="33"/>
        <v>6300495</v>
      </c>
      <c r="F971" s="38">
        <f t="shared" si="33"/>
        <v>2536</v>
      </c>
      <c r="G971" s="40">
        <v>0</v>
      </c>
      <c r="H971" s="40">
        <v>0</v>
      </c>
      <c r="I971" s="45" t="s">
        <v>19</v>
      </c>
      <c r="J971" s="39">
        <v>292.15840493690587</v>
      </c>
      <c r="K971" s="39">
        <v>351.69840493690583</v>
      </c>
      <c r="L971" s="39">
        <v>9.4440000000000008</v>
      </c>
      <c r="M971" s="48">
        <v>61.131999999999998</v>
      </c>
      <c r="N971" s="39">
        <v>0.48899999999999999</v>
      </c>
      <c r="O971" s="39">
        <v>744.23699999999997</v>
      </c>
      <c r="P971" s="39">
        <v>0</v>
      </c>
    </row>
    <row r="972" spans="1:16" x14ac:dyDescent="0.3">
      <c r="A972" s="27">
        <v>43672</v>
      </c>
      <c r="B972" s="28">
        <v>0</v>
      </c>
      <c r="C972" s="32">
        <f t="shared" si="32"/>
        <v>43672</v>
      </c>
      <c r="D972" s="38">
        <f t="shared" si="33"/>
        <v>525465</v>
      </c>
      <c r="E972" s="38">
        <f t="shared" si="33"/>
        <v>6300495</v>
      </c>
      <c r="F972" s="38">
        <f t="shared" si="33"/>
        <v>2536</v>
      </c>
      <c r="G972" s="40">
        <v>0</v>
      </c>
      <c r="H972" s="40">
        <v>0</v>
      </c>
      <c r="I972" s="45" t="s">
        <v>19</v>
      </c>
      <c r="J972" s="39">
        <v>271.21356025113926</v>
      </c>
      <c r="K972" s="39">
        <v>349.41556025113925</v>
      </c>
      <c r="L972" s="39">
        <v>9.8840000000000003</v>
      </c>
      <c r="M972" s="48">
        <v>62.433999999999997</v>
      </c>
      <c r="N972" s="39">
        <v>0.66500000000000004</v>
      </c>
      <c r="O972" s="39">
        <v>744.02499999999998</v>
      </c>
      <c r="P972" s="39">
        <v>0</v>
      </c>
    </row>
    <row r="973" spans="1:16" x14ac:dyDescent="0.3">
      <c r="A973" s="27">
        <v>43672</v>
      </c>
      <c r="B973" s="28">
        <v>2.0833333333333332E-2</v>
      </c>
      <c r="C973" s="32">
        <f t="shared" si="32"/>
        <v>43672.020833333336</v>
      </c>
      <c r="D973" s="38">
        <f t="shared" si="33"/>
        <v>525465</v>
      </c>
      <c r="E973" s="38">
        <f t="shared" si="33"/>
        <v>6300495</v>
      </c>
      <c r="F973" s="38">
        <f t="shared" si="33"/>
        <v>2536</v>
      </c>
      <c r="G973" s="40">
        <v>0</v>
      </c>
      <c r="H973" s="40">
        <v>0</v>
      </c>
      <c r="I973" s="45" t="s">
        <v>19</v>
      </c>
      <c r="J973" s="39">
        <v>258.83175539955312</v>
      </c>
      <c r="K973" s="39">
        <v>347.36975539955313</v>
      </c>
      <c r="L973" s="39">
        <v>9.6959999999999997</v>
      </c>
      <c r="M973" s="48">
        <v>64.275999999999996</v>
      </c>
      <c r="N973" s="39">
        <v>0.95</v>
      </c>
      <c r="O973" s="39">
        <v>743.745</v>
      </c>
      <c r="P973" s="39">
        <v>0</v>
      </c>
    </row>
    <row r="974" spans="1:16" x14ac:dyDescent="0.3">
      <c r="A974" s="27">
        <v>43672</v>
      </c>
      <c r="B974" s="28">
        <v>4.1666666666666664E-2</v>
      </c>
      <c r="C974" s="32">
        <f t="shared" si="32"/>
        <v>43672.041666666664</v>
      </c>
      <c r="D974" s="38">
        <f t="shared" si="33"/>
        <v>525465</v>
      </c>
      <c r="E974" s="38">
        <f t="shared" si="33"/>
        <v>6300495</v>
      </c>
      <c r="F974" s="38">
        <f t="shared" si="33"/>
        <v>2536</v>
      </c>
      <c r="G974" s="40">
        <v>0</v>
      </c>
      <c r="H974" s="40">
        <v>0</v>
      </c>
      <c r="I974" s="45" t="s">
        <v>19</v>
      </c>
      <c r="J974" s="39">
        <v>256.45905562671732</v>
      </c>
      <c r="K974" s="39">
        <v>343.72105562671732</v>
      </c>
      <c r="L974" s="39">
        <v>9.2560000000000002</v>
      </c>
      <c r="M974" s="48">
        <v>62.719000000000001</v>
      </c>
      <c r="N974" s="39">
        <v>0.61599999999999999</v>
      </c>
      <c r="O974" s="39">
        <v>743.61199999999997</v>
      </c>
      <c r="P974" s="39">
        <v>0</v>
      </c>
    </row>
    <row r="975" spans="1:16" x14ac:dyDescent="0.3">
      <c r="A975" s="27">
        <v>43672</v>
      </c>
      <c r="B975" s="28">
        <v>6.25E-2</v>
      </c>
      <c r="C975" s="32">
        <f t="shared" si="32"/>
        <v>43672.0625</v>
      </c>
      <c r="D975" s="38">
        <f t="shared" si="33"/>
        <v>525465</v>
      </c>
      <c r="E975" s="38">
        <f t="shared" si="33"/>
        <v>6300495</v>
      </c>
      <c r="F975" s="38">
        <f t="shared" si="33"/>
        <v>2536</v>
      </c>
      <c r="G975" s="40">
        <v>0</v>
      </c>
      <c r="H975" s="40">
        <v>0</v>
      </c>
      <c r="I975" s="45" t="s">
        <v>19</v>
      </c>
      <c r="J975" s="39">
        <v>253.95764822544572</v>
      </c>
      <c r="K975" s="39">
        <v>342.48464822544571</v>
      </c>
      <c r="L975" s="39">
        <v>8.8789999999999996</v>
      </c>
      <c r="M975" s="48">
        <v>63.701000000000001</v>
      </c>
      <c r="N975" s="39">
        <v>0.86699999999999999</v>
      </c>
      <c r="O975" s="39">
        <v>743.50800000000004</v>
      </c>
      <c r="P975" s="39">
        <v>0</v>
      </c>
    </row>
    <row r="976" spans="1:16" x14ac:dyDescent="0.3">
      <c r="A976" s="27">
        <v>43672</v>
      </c>
      <c r="B976" s="28">
        <v>8.3333333333333329E-2</v>
      </c>
      <c r="C976" s="32">
        <f t="shared" si="32"/>
        <v>43672.083333333336</v>
      </c>
      <c r="D976" s="38">
        <f t="shared" si="33"/>
        <v>525465</v>
      </c>
      <c r="E976" s="38">
        <f t="shared" si="33"/>
        <v>6300495</v>
      </c>
      <c r="F976" s="38">
        <f t="shared" si="33"/>
        <v>2536</v>
      </c>
      <c r="G976" s="40">
        <v>0</v>
      </c>
      <c r="H976" s="40">
        <v>0</v>
      </c>
      <c r="I976" s="45" t="s">
        <v>19</v>
      </c>
      <c r="J976" s="39">
        <v>252.14403639930435</v>
      </c>
      <c r="K976" s="39">
        <v>338.25203639930436</v>
      </c>
      <c r="L976" s="39">
        <v>8.25</v>
      </c>
      <c r="M976" s="48">
        <v>64.447000000000003</v>
      </c>
      <c r="N976" s="39">
        <v>0.77100000000000002</v>
      </c>
      <c r="O976" s="39">
        <v>743.41700000000003</v>
      </c>
      <c r="P976" s="39">
        <v>0</v>
      </c>
    </row>
    <row r="977" spans="1:16" x14ac:dyDescent="0.3">
      <c r="A977" s="27">
        <v>43672</v>
      </c>
      <c r="B977" s="28">
        <v>0.10416666666666667</v>
      </c>
      <c r="C977" s="32">
        <f t="shared" si="32"/>
        <v>43672.104166666664</v>
      </c>
      <c r="D977" s="38">
        <f t="shared" si="33"/>
        <v>525465</v>
      </c>
      <c r="E977" s="38">
        <f t="shared" si="33"/>
        <v>6300495</v>
      </c>
      <c r="F977" s="38">
        <f t="shared" si="33"/>
        <v>2536</v>
      </c>
      <c r="G977" s="40">
        <v>0</v>
      </c>
      <c r="H977" s="40">
        <v>0</v>
      </c>
      <c r="I977" s="45" t="s">
        <v>19</v>
      </c>
      <c r="J977" s="39">
        <v>267.26756392022094</v>
      </c>
      <c r="K977" s="39">
        <v>340.44356392022098</v>
      </c>
      <c r="L977" s="39">
        <v>8.7530000000000001</v>
      </c>
      <c r="M977" s="48">
        <v>63.738999999999997</v>
      </c>
      <c r="N977" s="39">
        <v>0.84299999999999997</v>
      </c>
      <c r="O977" s="39">
        <v>743.245</v>
      </c>
      <c r="P977" s="39">
        <v>0</v>
      </c>
    </row>
    <row r="978" spans="1:16" x14ac:dyDescent="0.3">
      <c r="A978" s="27">
        <v>43672</v>
      </c>
      <c r="B978" s="28">
        <v>0.125</v>
      </c>
      <c r="C978" s="32">
        <f t="shared" si="32"/>
        <v>43672.125</v>
      </c>
      <c r="D978" s="38">
        <f t="shared" si="33"/>
        <v>525465</v>
      </c>
      <c r="E978" s="38">
        <f t="shared" si="33"/>
        <v>6300495</v>
      </c>
      <c r="F978" s="38">
        <f t="shared" si="33"/>
        <v>2536</v>
      </c>
      <c r="G978" s="40">
        <v>0</v>
      </c>
      <c r="H978" s="40">
        <v>0</v>
      </c>
      <c r="I978" s="45" t="s">
        <v>19</v>
      </c>
      <c r="J978" s="39">
        <v>252.42702137300637</v>
      </c>
      <c r="K978" s="39">
        <v>338.60002137300637</v>
      </c>
      <c r="L978" s="39">
        <v>8.7530000000000001</v>
      </c>
      <c r="M978" s="48">
        <v>65.858000000000004</v>
      </c>
      <c r="N978" s="39">
        <v>1.306</v>
      </c>
      <c r="O978" s="39">
        <v>743.25800000000004</v>
      </c>
      <c r="P978" s="39">
        <v>0</v>
      </c>
    </row>
    <row r="979" spans="1:16" x14ac:dyDescent="0.3">
      <c r="A979" s="27">
        <v>43672</v>
      </c>
      <c r="B979" s="28">
        <v>0.14583333333333334</v>
      </c>
      <c r="C979" s="32">
        <f t="shared" si="32"/>
        <v>43672.145833333336</v>
      </c>
      <c r="D979" s="38">
        <f t="shared" si="33"/>
        <v>525465</v>
      </c>
      <c r="E979" s="38">
        <f t="shared" si="33"/>
        <v>6300495</v>
      </c>
      <c r="F979" s="38">
        <f t="shared" si="33"/>
        <v>2536</v>
      </c>
      <c r="G979" s="40">
        <v>0</v>
      </c>
      <c r="H979" s="40">
        <v>0</v>
      </c>
      <c r="I979" s="45" t="s">
        <v>19</v>
      </c>
      <c r="J979" s="39">
        <v>252.16908567430681</v>
      </c>
      <c r="K979" s="39">
        <v>339.6960856743068</v>
      </c>
      <c r="L979" s="39">
        <v>8.8789999999999996</v>
      </c>
      <c r="M979" s="48">
        <v>65.927999999999997</v>
      </c>
      <c r="N979" s="39">
        <v>1.393</v>
      </c>
      <c r="O979" s="39">
        <v>743.08500000000004</v>
      </c>
      <c r="P979" s="39">
        <v>0</v>
      </c>
    </row>
    <row r="980" spans="1:16" x14ac:dyDescent="0.3">
      <c r="A980" s="27">
        <v>43672</v>
      </c>
      <c r="B980" s="28">
        <v>0.16666666666666666</v>
      </c>
      <c r="C980" s="32">
        <f t="shared" si="32"/>
        <v>43672.166666666664</v>
      </c>
      <c r="D980" s="38">
        <f t="shared" si="33"/>
        <v>525465</v>
      </c>
      <c r="E980" s="38">
        <f t="shared" si="33"/>
        <v>6300495</v>
      </c>
      <c r="F980" s="38">
        <f t="shared" si="33"/>
        <v>2536</v>
      </c>
      <c r="G980" s="40">
        <v>0</v>
      </c>
      <c r="H980" s="40">
        <v>0</v>
      </c>
      <c r="I980" s="45" t="s">
        <v>19</v>
      </c>
      <c r="J980" s="39">
        <v>247.79030149843982</v>
      </c>
      <c r="K980" s="39">
        <v>336.7863014984398</v>
      </c>
      <c r="L980" s="39">
        <v>8.6270000000000007</v>
      </c>
      <c r="M980" s="48">
        <v>65.739000000000004</v>
      </c>
      <c r="N980" s="39">
        <v>1.254</v>
      </c>
      <c r="O980" s="39">
        <v>743.17</v>
      </c>
      <c r="P980" s="39">
        <v>0</v>
      </c>
    </row>
    <row r="981" spans="1:16" x14ac:dyDescent="0.3">
      <c r="A981" s="27">
        <v>43672</v>
      </c>
      <c r="B981" s="28">
        <v>0.1875</v>
      </c>
      <c r="C981" s="32">
        <f t="shared" si="32"/>
        <v>43672.1875</v>
      </c>
      <c r="D981" s="38">
        <f t="shared" si="33"/>
        <v>525465</v>
      </c>
      <c r="E981" s="38">
        <f t="shared" si="33"/>
        <v>6300495</v>
      </c>
      <c r="F981" s="38">
        <f t="shared" si="33"/>
        <v>2536</v>
      </c>
      <c r="G981" s="39">
        <v>16.2</v>
      </c>
      <c r="H981" s="39">
        <v>6.7</v>
      </c>
      <c r="I981" s="44">
        <v>0.41358024691358025</v>
      </c>
      <c r="J981" s="39">
        <v>247.3295614589864</v>
      </c>
      <c r="K981" s="39">
        <v>336.62256145898641</v>
      </c>
      <c r="L981" s="39">
        <v>8.25</v>
      </c>
      <c r="M981" s="48">
        <v>66.203999999999994</v>
      </c>
      <c r="N981" s="39">
        <v>1.073</v>
      </c>
      <c r="O981" s="39">
        <v>743.15</v>
      </c>
      <c r="P981" s="39">
        <v>0</v>
      </c>
    </row>
    <row r="982" spans="1:16" x14ac:dyDescent="0.3">
      <c r="A982" s="27">
        <v>43672</v>
      </c>
      <c r="B982" s="28">
        <v>0.20833333333333334</v>
      </c>
      <c r="C982" s="32">
        <f t="shared" si="32"/>
        <v>43672.208333333336</v>
      </c>
      <c r="D982" s="38">
        <f t="shared" si="33"/>
        <v>525465</v>
      </c>
      <c r="E982" s="38">
        <f t="shared" si="33"/>
        <v>6300495</v>
      </c>
      <c r="F982" s="38">
        <f t="shared" si="33"/>
        <v>2536</v>
      </c>
      <c r="G982" s="39">
        <v>45.7</v>
      </c>
      <c r="H982" s="39">
        <v>11.7</v>
      </c>
      <c r="I982" s="44">
        <v>0.25601750547045948</v>
      </c>
      <c r="J982" s="39">
        <v>245.90739741241794</v>
      </c>
      <c r="K982" s="39">
        <v>336.99439741241792</v>
      </c>
      <c r="L982" s="39">
        <v>8.3130000000000006</v>
      </c>
      <c r="M982" s="48">
        <v>63.16</v>
      </c>
      <c r="N982" s="39">
        <v>0.82299999999999995</v>
      </c>
      <c r="O982" s="39">
        <v>743.048</v>
      </c>
      <c r="P982" s="39">
        <v>0</v>
      </c>
    </row>
    <row r="983" spans="1:16" x14ac:dyDescent="0.3">
      <c r="A983" s="27">
        <v>43672</v>
      </c>
      <c r="B983" s="28">
        <v>0.22916666666666666</v>
      </c>
      <c r="C983" s="32">
        <f t="shared" si="32"/>
        <v>43672.229166666664</v>
      </c>
      <c r="D983" s="38">
        <f t="shared" si="33"/>
        <v>525465</v>
      </c>
      <c r="E983" s="38">
        <f t="shared" si="33"/>
        <v>6300495</v>
      </c>
      <c r="F983" s="38">
        <f t="shared" si="33"/>
        <v>2536</v>
      </c>
      <c r="G983" s="39">
        <v>86.4</v>
      </c>
      <c r="H983" s="39">
        <v>16.100000000000001</v>
      </c>
      <c r="I983" s="44">
        <v>0.18634259259259259</v>
      </c>
      <c r="J983" s="39">
        <v>244.58427363332845</v>
      </c>
      <c r="K983" s="39">
        <v>340.41727363332848</v>
      </c>
      <c r="L983" s="39">
        <v>8.69</v>
      </c>
      <c r="M983" s="48">
        <v>59.601999999999997</v>
      </c>
      <c r="N983" s="39">
        <v>1.5489999999999999</v>
      </c>
      <c r="O983" s="39">
        <v>742.97299999999996</v>
      </c>
      <c r="P983" s="39">
        <v>0</v>
      </c>
    </row>
    <row r="984" spans="1:16" x14ac:dyDescent="0.3">
      <c r="A984" s="27">
        <v>43672</v>
      </c>
      <c r="B984" s="28">
        <v>0.25</v>
      </c>
      <c r="C984" s="32">
        <f t="shared" si="32"/>
        <v>43672.25</v>
      </c>
      <c r="D984" s="38">
        <f t="shared" si="33"/>
        <v>525465</v>
      </c>
      <c r="E984" s="38">
        <f t="shared" si="33"/>
        <v>6300495</v>
      </c>
      <c r="F984" s="38">
        <f t="shared" si="33"/>
        <v>2536</v>
      </c>
      <c r="G984" s="39">
        <v>138.30000000000001</v>
      </c>
      <c r="H984" s="39">
        <v>22.3</v>
      </c>
      <c r="I984" s="44">
        <v>0.16124367317425886</v>
      </c>
      <c r="J984" s="39">
        <v>242.52844095547579</v>
      </c>
      <c r="K984" s="39">
        <v>344.15744095547581</v>
      </c>
      <c r="L984" s="39">
        <v>8.6270000000000007</v>
      </c>
      <c r="M984" s="48">
        <v>56.898000000000003</v>
      </c>
      <c r="N984" s="39">
        <v>1.2450000000000001</v>
      </c>
      <c r="O984" s="39">
        <v>743.03800000000001</v>
      </c>
      <c r="P984" s="39">
        <v>0</v>
      </c>
    </row>
    <row r="985" spans="1:16" x14ac:dyDescent="0.3">
      <c r="A985" s="27">
        <v>43672</v>
      </c>
      <c r="B985" s="28">
        <v>0.27083333333333331</v>
      </c>
      <c r="C985" s="32">
        <f t="shared" si="32"/>
        <v>43672.270833333336</v>
      </c>
      <c r="D985" s="38">
        <f t="shared" si="33"/>
        <v>525465</v>
      </c>
      <c r="E985" s="38">
        <f t="shared" si="33"/>
        <v>6300495</v>
      </c>
      <c r="F985" s="38">
        <f t="shared" si="33"/>
        <v>2536</v>
      </c>
      <c r="G985" s="39">
        <v>214.5</v>
      </c>
      <c r="H985" s="39">
        <v>31.2</v>
      </c>
      <c r="I985" s="44">
        <v>0.14545454545454545</v>
      </c>
      <c r="J985" s="39">
        <v>249.50605061285708</v>
      </c>
      <c r="K985" s="39">
        <v>348.99505061285709</v>
      </c>
      <c r="L985" s="39">
        <v>8.8160000000000007</v>
      </c>
      <c r="M985" s="48">
        <v>56.081000000000003</v>
      </c>
      <c r="N985" s="39">
        <v>1.9610000000000001</v>
      </c>
      <c r="O985" s="39">
        <v>742.95500000000004</v>
      </c>
      <c r="P985" s="39">
        <v>0</v>
      </c>
    </row>
    <row r="986" spans="1:16" x14ac:dyDescent="0.3">
      <c r="A986" s="27">
        <v>43672</v>
      </c>
      <c r="B986" s="28">
        <v>0.29166666666666669</v>
      </c>
      <c r="C986" s="32">
        <f t="shared" si="32"/>
        <v>43672.291666666664</v>
      </c>
      <c r="D986" s="38">
        <f t="shared" si="33"/>
        <v>525465</v>
      </c>
      <c r="E986" s="38">
        <f t="shared" si="33"/>
        <v>6300495</v>
      </c>
      <c r="F986" s="38">
        <f t="shared" si="33"/>
        <v>2536</v>
      </c>
      <c r="G986" s="39">
        <v>297.89999999999998</v>
      </c>
      <c r="H986" s="39">
        <v>40.6</v>
      </c>
      <c r="I986" s="44">
        <v>0.13628734474655926</v>
      </c>
      <c r="J986" s="39">
        <v>251.73321296017673</v>
      </c>
      <c r="K986" s="39">
        <v>354.73121296017672</v>
      </c>
      <c r="L986" s="39">
        <v>9.2560000000000002</v>
      </c>
      <c r="M986" s="48">
        <v>52.557000000000002</v>
      </c>
      <c r="N986" s="39">
        <v>1.1830000000000001</v>
      </c>
      <c r="O986" s="39">
        <v>743.02700000000004</v>
      </c>
      <c r="P986" s="39">
        <v>0</v>
      </c>
    </row>
    <row r="987" spans="1:16" x14ac:dyDescent="0.3">
      <c r="A987" s="27">
        <v>43672</v>
      </c>
      <c r="B987" s="28">
        <v>0.3125</v>
      </c>
      <c r="C987" s="32">
        <f t="shared" si="32"/>
        <v>43672.3125</v>
      </c>
      <c r="D987" s="38">
        <f t="shared" si="33"/>
        <v>525465</v>
      </c>
      <c r="E987" s="38">
        <f t="shared" si="33"/>
        <v>6300495</v>
      </c>
      <c r="F987" s="38">
        <f t="shared" si="33"/>
        <v>2536</v>
      </c>
      <c r="G987" s="39">
        <v>375.8</v>
      </c>
      <c r="H987" s="39">
        <v>47.4</v>
      </c>
      <c r="I987" s="44">
        <v>0.12613092070250131</v>
      </c>
      <c r="J987" s="39">
        <v>258.51737015036144</v>
      </c>
      <c r="K987" s="39">
        <v>367.41737015036142</v>
      </c>
      <c r="L987" s="39">
        <v>10.01</v>
      </c>
      <c r="M987" s="48">
        <v>43.997</v>
      </c>
      <c r="N987" s="39">
        <v>1.3049999999999999</v>
      </c>
      <c r="O987" s="39">
        <v>742.7</v>
      </c>
      <c r="P987" s="39">
        <v>0</v>
      </c>
    </row>
    <row r="988" spans="1:16" x14ac:dyDescent="0.3">
      <c r="A988" s="27">
        <v>43672</v>
      </c>
      <c r="B988" s="28">
        <v>0.33333333333333331</v>
      </c>
      <c r="C988" s="32">
        <f t="shared" si="32"/>
        <v>43672.333333333336</v>
      </c>
      <c r="D988" s="38">
        <f t="shared" si="33"/>
        <v>525465</v>
      </c>
      <c r="E988" s="38">
        <f t="shared" si="33"/>
        <v>6300495</v>
      </c>
      <c r="F988" s="38">
        <f t="shared" si="33"/>
        <v>2536</v>
      </c>
      <c r="G988" s="39">
        <v>245.1</v>
      </c>
      <c r="H988" s="39">
        <v>32.200000000000003</v>
      </c>
      <c r="I988" s="44">
        <v>0.131374949000408</v>
      </c>
      <c r="J988" s="39">
        <v>261.29421801368346</v>
      </c>
      <c r="K988" s="39">
        <v>372.89321801368351</v>
      </c>
      <c r="L988" s="39">
        <v>9.8209999999999997</v>
      </c>
      <c r="M988" s="48">
        <v>47.09</v>
      </c>
      <c r="N988" s="39">
        <v>1.5529999999999999</v>
      </c>
      <c r="O988" s="39">
        <v>742.97299999999996</v>
      </c>
      <c r="P988" s="39">
        <v>0</v>
      </c>
    </row>
    <row r="989" spans="1:16" x14ac:dyDescent="0.3">
      <c r="A989" s="27">
        <v>43672</v>
      </c>
      <c r="B989" s="28">
        <v>0.35416666666666669</v>
      </c>
      <c r="C989" s="32">
        <f t="shared" si="32"/>
        <v>43672.354166666664</v>
      </c>
      <c r="D989" s="38">
        <f t="shared" si="33"/>
        <v>525465</v>
      </c>
      <c r="E989" s="38">
        <f t="shared" si="33"/>
        <v>6300495</v>
      </c>
      <c r="F989" s="38">
        <f t="shared" si="33"/>
        <v>2536</v>
      </c>
      <c r="G989" s="39">
        <v>507</v>
      </c>
      <c r="H989" s="39">
        <v>62.6</v>
      </c>
      <c r="I989" s="44">
        <v>0.12347140039447732</v>
      </c>
      <c r="J989" s="39">
        <v>263.54636571704907</v>
      </c>
      <c r="K989" s="39">
        <v>383.43936571704904</v>
      </c>
      <c r="L989" s="39">
        <v>10.135999999999999</v>
      </c>
      <c r="M989" s="48">
        <v>49.694000000000003</v>
      </c>
      <c r="N989" s="39">
        <v>2.0409999999999999</v>
      </c>
      <c r="O989" s="39">
        <v>742.92499999999995</v>
      </c>
      <c r="P989" s="39">
        <v>0</v>
      </c>
    </row>
    <row r="990" spans="1:16" x14ac:dyDescent="0.3">
      <c r="A990" s="27">
        <v>43672</v>
      </c>
      <c r="B990" s="28">
        <v>0.375</v>
      </c>
      <c r="C990" s="32">
        <f t="shared" si="32"/>
        <v>43672.375</v>
      </c>
      <c r="D990" s="38">
        <f t="shared" si="33"/>
        <v>525465</v>
      </c>
      <c r="E990" s="38">
        <f t="shared" si="33"/>
        <v>6300495</v>
      </c>
      <c r="F990" s="38">
        <f t="shared" si="33"/>
        <v>2536</v>
      </c>
      <c r="G990" s="39">
        <v>597</v>
      </c>
      <c r="H990" s="39">
        <v>71.8</v>
      </c>
      <c r="I990" s="44">
        <v>0.1202680067001675</v>
      </c>
      <c r="J990" s="39">
        <v>258.92463566217106</v>
      </c>
      <c r="K990" s="39">
        <v>389.26063566217107</v>
      </c>
      <c r="L990" s="39">
        <v>10.701000000000001</v>
      </c>
      <c r="M990" s="48">
        <v>37.433</v>
      </c>
      <c r="N990" s="39">
        <v>2.9990000000000001</v>
      </c>
      <c r="O990" s="39">
        <v>742.90200000000004</v>
      </c>
      <c r="P990" s="39">
        <v>0</v>
      </c>
    </row>
    <row r="991" spans="1:16" x14ac:dyDescent="0.3">
      <c r="A991" s="27">
        <v>43672</v>
      </c>
      <c r="B991" s="28">
        <v>0.39583333333333331</v>
      </c>
      <c r="C991" s="32">
        <f t="shared" si="32"/>
        <v>43672.395833333336</v>
      </c>
      <c r="D991" s="38">
        <f t="shared" si="33"/>
        <v>525465</v>
      </c>
      <c r="E991" s="38">
        <f t="shared" si="33"/>
        <v>6300495</v>
      </c>
      <c r="F991" s="38">
        <f t="shared" si="33"/>
        <v>2536</v>
      </c>
      <c r="G991" s="39">
        <v>664.5</v>
      </c>
      <c r="H991" s="39">
        <v>79.5</v>
      </c>
      <c r="I991" s="44">
        <v>0.11963882618510158</v>
      </c>
      <c r="J991" s="39">
        <v>265.9274061291639</v>
      </c>
      <c r="K991" s="39">
        <v>402.07440612916389</v>
      </c>
      <c r="L991" s="39">
        <v>11.204000000000001</v>
      </c>
      <c r="M991" s="48">
        <v>32.789000000000001</v>
      </c>
      <c r="N991" s="39">
        <v>2.5569999999999999</v>
      </c>
      <c r="O991" s="39">
        <v>742.91</v>
      </c>
      <c r="P991" s="39">
        <v>0</v>
      </c>
    </row>
    <row r="992" spans="1:16" x14ac:dyDescent="0.3">
      <c r="A992" s="27">
        <v>43672</v>
      </c>
      <c r="B992" s="28">
        <v>0.41666666666666669</v>
      </c>
      <c r="C992" s="32">
        <f t="shared" si="32"/>
        <v>43672.416666666664</v>
      </c>
      <c r="D992" s="38">
        <f t="shared" si="33"/>
        <v>525465</v>
      </c>
      <c r="E992" s="38">
        <f t="shared" si="33"/>
        <v>6300495</v>
      </c>
      <c r="F992" s="38">
        <f t="shared" si="33"/>
        <v>2536</v>
      </c>
      <c r="G992" s="39">
        <v>815.5</v>
      </c>
      <c r="H992" s="39">
        <v>95.6</v>
      </c>
      <c r="I992" s="44">
        <v>0.11722869405272839</v>
      </c>
      <c r="J992" s="39">
        <v>291.60118088821622</v>
      </c>
      <c r="K992" s="39">
        <v>422.30018088821623</v>
      </c>
      <c r="L992" s="39">
        <v>12.397</v>
      </c>
      <c r="M992" s="48">
        <v>38.348999999999997</v>
      </c>
      <c r="N992" s="39">
        <v>1.633</v>
      </c>
      <c r="O992" s="39">
        <v>743.09199999999998</v>
      </c>
      <c r="P992" s="39">
        <v>0</v>
      </c>
    </row>
    <row r="993" spans="1:16" x14ac:dyDescent="0.3">
      <c r="A993" s="27">
        <v>43672</v>
      </c>
      <c r="B993" s="28">
        <v>0.4375</v>
      </c>
      <c r="C993" s="32">
        <f t="shared" si="32"/>
        <v>43672.4375</v>
      </c>
      <c r="D993" s="38">
        <f t="shared" si="33"/>
        <v>525465</v>
      </c>
      <c r="E993" s="38">
        <f t="shared" si="33"/>
        <v>6300495</v>
      </c>
      <c r="F993" s="38">
        <f t="shared" si="33"/>
        <v>2536</v>
      </c>
      <c r="G993" s="39">
        <v>684.9</v>
      </c>
      <c r="H993" s="39">
        <v>84.4</v>
      </c>
      <c r="I993" s="44">
        <v>0.12322966856475399</v>
      </c>
      <c r="J993" s="39">
        <v>296.66833235986303</v>
      </c>
      <c r="K993" s="39">
        <v>419.20633235986298</v>
      </c>
      <c r="L993" s="39">
        <v>11.769</v>
      </c>
      <c r="M993" s="48">
        <v>30.327999999999999</v>
      </c>
      <c r="N993" s="39">
        <v>1.671</v>
      </c>
      <c r="O993" s="39">
        <v>742.95500000000004</v>
      </c>
      <c r="P993" s="39">
        <v>0</v>
      </c>
    </row>
    <row r="994" spans="1:16" x14ac:dyDescent="0.3">
      <c r="A994" s="27">
        <v>43672</v>
      </c>
      <c r="B994" s="28">
        <v>0.45833333333333331</v>
      </c>
      <c r="C994" s="32">
        <f t="shared" si="32"/>
        <v>43672.458333333336</v>
      </c>
      <c r="D994" s="38">
        <f t="shared" si="33"/>
        <v>525465</v>
      </c>
      <c r="E994" s="38">
        <f t="shared" si="33"/>
        <v>6300495</v>
      </c>
      <c r="F994" s="38">
        <f t="shared" si="33"/>
        <v>2536</v>
      </c>
      <c r="G994" s="39">
        <v>699.7</v>
      </c>
      <c r="H994" s="39">
        <v>83.8</v>
      </c>
      <c r="I994" s="44">
        <v>0.11976561383450049</v>
      </c>
      <c r="J994" s="39">
        <v>271.51263792857594</v>
      </c>
      <c r="K994" s="39">
        <v>425.14263792857594</v>
      </c>
      <c r="L994" s="39">
        <v>12.523</v>
      </c>
      <c r="M994" s="48">
        <v>28.027000000000001</v>
      </c>
      <c r="N994" s="39">
        <v>2.085</v>
      </c>
      <c r="O994" s="39">
        <v>743.10699999999997</v>
      </c>
      <c r="P994" s="39">
        <v>0</v>
      </c>
    </row>
    <row r="995" spans="1:16" x14ac:dyDescent="0.3">
      <c r="A995" s="27">
        <v>43672</v>
      </c>
      <c r="B995" s="28">
        <v>0.47916666666666669</v>
      </c>
      <c r="C995" s="32">
        <f t="shared" si="32"/>
        <v>43672.479166666664</v>
      </c>
      <c r="D995" s="38">
        <f t="shared" si="33"/>
        <v>525465</v>
      </c>
      <c r="E995" s="38">
        <f t="shared" si="33"/>
        <v>6300495</v>
      </c>
      <c r="F995" s="38">
        <f t="shared" si="33"/>
        <v>2536</v>
      </c>
      <c r="G995" s="39">
        <v>467.4</v>
      </c>
      <c r="H995" s="39">
        <v>53.6</v>
      </c>
      <c r="I995" s="44">
        <v>0.11467693624304665</v>
      </c>
      <c r="J995" s="39">
        <v>271.11748616438632</v>
      </c>
      <c r="K995" s="39">
        <v>425.7984861643863</v>
      </c>
      <c r="L995" s="39">
        <v>12.648</v>
      </c>
      <c r="M995" s="48">
        <v>30.07</v>
      </c>
      <c r="N995" s="39">
        <v>1.6579999999999999</v>
      </c>
      <c r="O995" s="39">
        <v>743.05200000000002</v>
      </c>
      <c r="P995" s="39">
        <v>0</v>
      </c>
    </row>
    <row r="996" spans="1:16" x14ac:dyDescent="0.3">
      <c r="A996" s="27">
        <v>43672</v>
      </c>
      <c r="B996" s="28">
        <v>0.5</v>
      </c>
      <c r="C996" s="32">
        <f t="shared" si="32"/>
        <v>43672.5</v>
      </c>
      <c r="D996" s="38">
        <f t="shared" si="33"/>
        <v>525465</v>
      </c>
      <c r="E996" s="38">
        <f t="shared" si="33"/>
        <v>6300495</v>
      </c>
      <c r="F996" s="38">
        <f t="shared" si="33"/>
        <v>2536</v>
      </c>
      <c r="G996" s="39">
        <v>915.7</v>
      </c>
      <c r="H996" s="39">
        <v>107.2</v>
      </c>
      <c r="I996" s="44">
        <v>0.11706890903134214</v>
      </c>
      <c r="J996" s="39">
        <v>273.9310132893109</v>
      </c>
      <c r="K996" s="39">
        <v>435.82601328931094</v>
      </c>
      <c r="L996" s="39">
        <v>12.711</v>
      </c>
      <c r="M996" s="48">
        <v>30.074000000000002</v>
      </c>
      <c r="N996" s="39">
        <v>1.395</v>
      </c>
      <c r="O996" s="39">
        <v>743.04200000000003</v>
      </c>
      <c r="P996" s="39">
        <v>0</v>
      </c>
    </row>
    <row r="997" spans="1:16" x14ac:dyDescent="0.3">
      <c r="A997" s="27">
        <v>43672</v>
      </c>
      <c r="B997" s="28">
        <v>0.52083333333333337</v>
      </c>
      <c r="C997" s="32">
        <f t="shared" si="32"/>
        <v>43672.520833333336</v>
      </c>
      <c r="D997" s="38">
        <f t="shared" si="33"/>
        <v>525465</v>
      </c>
      <c r="E997" s="38">
        <f t="shared" si="33"/>
        <v>6300495</v>
      </c>
      <c r="F997" s="38">
        <f t="shared" si="33"/>
        <v>2536</v>
      </c>
      <c r="G997" s="39">
        <v>786.6</v>
      </c>
      <c r="H997" s="39">
        <v>93.7</v>
      </c>
      <c r="I997" s="44">
        <v>0.11912026442918891</v>
      </c>
      <c r="J997" s="39">
        <v>282.39399213701705</v>
      </c>
      <c r="K997" s="39">
        <v>444.92599213701703</v>
      </c>
      <c r="L997" s="39">
        <v>13.151</v>
      </c>
      <c r="M997" s="48">
        <v>28.535</v>
      </c>
      <c r="N997" s="39">
        <v>1.452</v>
      </c>
      <c r="O997" s="39">
        <v>743.05</v>
      </c>
      <c r="P997" s="39">
        <v>0</v>
      </c>
    </row>
    <row r="998" spans="1:16" x14ac:dyDescent="0.3">
      <c r="A998" s="27">
        <v>43672</v>
      </c>
      <c r="B998" s="28">
        <v>0.54166666666666663</v>
      </c>
      <c r="C998" s="32">
        <f t="shared" si="32"/>
        <v>43672.541666666664</v>
      </c>
      <c r="D998" s="38">
        <f t="shared" si="33"/>
        <v>525465</v>
      </c>
      <c r="E998" s="38">
        <f t="shared" si="33"/>
        <v>6300495</v>
      </c>
      <c r="F998" s="38">
        <f t="shared" si="33"/>
        <v>2536</v>
      </c>
      <c r="G998" s="39">
        <v>890.1</v>
      </c>
      <c r="H998" s="39">
        <v>104.9</v>
      </c>
      <c r="I998" s="44">
        <v>0.1178519267498034</v>
      </c>
      <c r="J998" s="39">
        <v>278.9504045171509</v>
      </c>
      <c r="K998" s="39">
        <v>462.06440451715093</v>
      </c>
      <c r="L998" s="39">
        <v>13.715999999999999</v>
      </c>
      <c r="M998" s="48">
        <v>28.097999999999999</v>
      </c>
      <c r="N998" s="39">
        <v>1.302</v>
      </c>
      <c r="O998" s="39">
        <v>743.27700000000004</v>
      </c>
      <c r="P998" s="39">
        <v>0</v>
      </c>
    </row>
    <row r="999" spans="1:16" x14ac:dyDescent="0.3">
      <c r="A999" s="27">
        <v>43672</v>
      </c>
      <c r="B999" s="28">
        <v>0.5625</v>
      </c>
      <c r="C999" s="32">
        <f t="shared" si="32"/>
        <v>43672.5625</v>
      </c>
      <c r="D999" s="38">
        <f t="shared" si="33"/>
        <v>525465</v>
      </c>
      <c r="E999" s="38">
        <f t="shared" si="33"/>
        <v>6300495</v>
      </c>
      <c r="F999" s="38">
        <f t="shared" si="33"/>
        <v>2536</v>
      </c>
      <c r="G999" s="39">
        <v>876.9</v>
      </c>
      <c r="H999" s="39">
        <v>103.8</v>
      </c>
      <c r="I999" s="44">
        <v>0.11837153609305508</v>
      </c>
      <c r="J999" s="39">
        <v>279.1959417017963</v>
      </c>
      <c r="K999" s="39">
        <v>464.81494170179633</v>
      </c>
      <c r="L999" s="39">
        <v>14.03</v>
      </c>
      <c r="M999" s="48">
        <v>26.289000000000001</v>
      </c>
      <c r="N999" s="39">
        <v>1.6080000000000001</v>
      </c>
      <c r="O999" s="39">
        <v>743.31</v>
      </c>
      <c r="P999" s="39">
        <v>0</v>
      </c>
    </row>
    <row r="1000" spans="1:16" x14ac:dyDescent="0.3">
      <c r="A1000" s="27">
        <v>43672</v>
      </c>
      <c r="B1000" s="28">
        <v>0.58333333333333337</v>
      </c>
      <c r="C1000" s="32">
        <f t="shared" ref="C1000:C1063" si="34">A1000+B1000</f>
        <v>43672.583333333336</v>
      </c>
      <c r="D1000" s="38">
        <f t="shared" si="33"/>
        <v>525465</v>
      </c>
      <c r="E1000" s="38">
        <f t="shared" si="33"/>
        <v>6300495</v>
      </c>
      <c r="F1000" s="38">
        <f t="shared" si="33"/>
        <v>2536</v>
      </c>
      <c r="G1000" s="39">
        <v>257.2</v>
      </c>
      <c r="H1000" s="39">
        <v>34.4</v>
      </c>
      <c r="I1000" s="44">
        <v>0.13374805598755832</v>
      </c>
      <c r="J1000" s="39">
        <v>287.43734017592135</v>
      </c>
      <c r="K1000" s="39">
        <v>454.42034017592135</v>
      </c>
      <c r="L1000" s="39">
        <v>13.904</v>
      </c>
      <c r="M1000" s="48">
        <v>29.835999999999999</v>
      </c>
      <c r="N1000" s="39">
        <v>1.31</v>
      </c>
      <c r="O1000" s="39">
        <v>743.13</v>
      </c>
      <c r="P1000" s="39">
        <v>0</v>
      </c>
    </row>
    <row r="1001" spans="1:16" x14ac:dyDescent="0.3">
      <c r="A1001" s="27">
        <v>43672</v>
      </c>
      <c r="B1001" s="28">
        <v>0.60416666666666663</v>
      </c>
      <c r="C1001" s="32">
        <f t="shared" si="34"/>
        <v>43672.604166666664</v>
      </c>
      <c r="D1001" s="38">
        <f t="shared" si="33"/>
        <v>525465</v>
      </c>
      <c r="E1001" s="38">
        <f t="shared" si="33"/>
        <v>6300495</v>
      </c>
      <c r="F1001" s="38">
        <f t="shared" si="33"/>
        <v>2536</v>
      </c>
      <c r="G1001" s="39">
        <v>496.3</v>
      </c>
      <c r="H1001" s="39">
        <v>59.8</v>
      </c>
      <c r="I1001" s="44">
        <v>0.12049163812210356</v>
      </c>
      <c r="J1001" s="39">
        <v>281.66402372759205</v>
      </c>
      <c r="K1001" s="39">
        <v>438.11102372759206</v>
      </c>
      <c r="L1001" s="39">
        <v>13.465</v>
      </c>
      <c r="M1001" s="48">
        <v>27.298999999999999</v>
      </c>
      <c r="N1001" s="39">
        <v>1.143</v>
      </c>
      <c r="O1001" s="39">
        <v>742.95</v>
      </c>
      <c r="P1001" s="39">
        <v>0</v>
      </c>
    </row>
    <row r="1002" spans="1:16" x14ac:dyDescent="0.3">
      <c r="A1002" s="27">
        <v>43672</v>
      </c>
      <c r="B1002" s="28">
        <v>0.625</v>
      </c>
      <c r="C1002" s="32">
        <f t="shared" si="34"/>
        <v>43672.625</v>
      </c>
      <c r="D1002" s="38">
        <f t="shared" si="33"/>
        <v>525465</v>
      </c>
      <c r="E1002" s="38">
        <f t="shared" si="33"/>
        <v>6300495</v>
      </c>
      <c r="F1002" s="38">
        <f t="shared" si="33"/>
        <v>2536</v>
      </c>
      <c r="G1002" s="39">
        <v>826.2</v>
      </c>
      <c r="H1002" s="39">
        <v>99.9</v>
      </c>
      <c r="I1002" s="44">
        <v>0.12091503267973856</v>
      </c>
      <c r="J1002" s="39">
        <v>295.58141011242367</v>
      </c>
      <c r="K1002" s="39">
        <v>459.39641011242367</v>
      </c>
      <c r="L1002" s="39">
        <v>14.343999999999999</v>
      </c>
      <c r="M1002" s="48">
        <v>27.035</v>
      </c>
      <c r="N1002" s="39">
        <v>1.131</v>
      </c>
      <c r="O1002" s="39">
        <v>743.10199999999998</v>
      </c>
      <c r="P1002" s="39">
        <v>0</v>
      </c>
    </row>
    <row r="1003" spans="1:16" x14ac:dyDescent="0.3">
      <c r="A1003" s="27">
        <v>43672</v>
      </c>
      <c r="B1003" s="28">
        <v>0.64583333333333337</v>
      </c>
      <c r="C1003" s="32">
        <f t="shared" si="34"/>
        <v>43672.645833333336</v>
      </c>
      <c r="D1003" s="38">
        <f t="shared" si="33"/>
        <v>525465</v>
      </c>
      <c r="E1003" s="38">
        <f t="shared" si="33"/>
        <v>6300495</v>
      </c>
      <c r="F1003" s="38">
        <f t="shared" si="33"/>
        <v>2536</v>
      </c>
      <c r="G1003" s="39">
        <v>334.4</v>
      </c>
      <c r="H1003" s="39">
        <v>42.9</v>
      </c>
      <c r="I1003" s="44">
        <v>0.12828947368421054</v>
      </c>
      <c r="J1003" s="39">
        <v>283.3703243490628</v>
      </c>
      <c r="K1003" s="39">
        <v>443.97532434906276</v>
      </c>
      <c r="L1003" s="39">
        <v>14.093</v>
      </c>
      <c r="M1003" s="48">
        <v>26.707000000000001</v>
      </c>
      <c r="N1003" s="39">
        <v>1.329</v>
      </c>
      <c r="O1003" s="39">
        <v>743.06500000000005</v>
      </c>
      <c r="P1003" s="39">
        <v>0</v>
      </c>
    </row>
    <row r="1004" spans="1:16" x14ac:dyDescent="0.3">
      <c r="A1004" s="27">
        <v>43672</v>
      </c>
      <c r="B1004" s="28">
        <v>0.66666666666666663</v>
      </c>
      <c r="C1004" s="32">
        <f t="shared" si="34"/>
        <v>43672.666666666664</v>
      </c>
      <c r="D1004" s="38">
        <f t="shared" si="33"/>
        <v>525465</v>
      </c>
      <c r="E1004" s="38">
        <f t="shared" si="33"/>
        <v>6300495</v>
      </c>
      <c r="F1004" s="38">
        <f t="shared" si="33"/>
        <v>2536</v>
      </c>
      <c r="G1004" s="39">
        <v>409.3</v>
      </c>
      <c r="H1004" s="39">
        <v>52</v>
      </c>
      <c r="I1004" s="44">
        <v>0.12704617639872953</v>
      </c>
      <c r="J1004" s="39">
        <v>299.86717579660808</v>
      </c>
      <c r="K1004" s="39">
        <v>441.56117579660804</v>
      </c>
      <c r="L1004" s="39">
        <v>14.03</v>
      </c>
      <c r="M1004" s="48">
        <v>26.388999999999999</v>
      </c>
      <c r="N1004" s="39">
        <v>1.7430000000000001</v>
      </c>
      <c r="O1004" s="39">
        <v>743.12300000000005</v>
      </c>
      <c r="P1004" s="39">
        <v>0</v>
      </c>
    </row>
    <row r="1005" spans="1:16" x14ac:dyDescent="0.3">
      <c r="A1005" s="27">
        <v>43672</v>
      </c>
      <c r="B1005" s="28">
        <v>0.6875</v>
      </c>
      <c r="C1005" s="32">
        <f t="shared" si="34"/>
        <v>43672.6875</v>
      </c>
      <c r="D1005" s="38">
        <f t="shared" si="33"/>
        <v>525465</v>
      </c>
      <c r="E1005" s="38">
        <f t="shared" si="33"/>
        <v>6300495</v>
      </c>
      <c r="F1005" s="38">
        <f t="shared" si="33"/>
        <v>2536</v>
      </c>
      <c r="G1005" s="39">
        <v>394.3</v>
      </c>
      <c r="H1005" s="39">
        <v>50.8</v>
      </c>
      <c r="I1005" s="44">
        <v>0.12883591174232817</v>
      </c>
      <c r="J1005" s="39">
        <v>303.96693134319264</v>
      </c>
      <c r="K1005" s="39">
        <v>430.87393134319262</v>
      </c>
      <c r="L1005" s="39">
        <v>13.715999999999999</v>
      </c>
      <c r="M1005" s="48">
        <v>26.529</v>
      </c>
      <c r="N1005" s="39">
        <v>2.3820000000000001</v>
      </c>
      <c r="O1005" s="39">
        <v>743.22799999999995</v>
      </c>
      <c r="P1005" s="39">
        <v>0</v>
      </c>
    </row>
    <row r="1006" spans="1:16" x14ac:dyDescent="0.3">
      <c r="A1006" s="27">
        <v>43672</v>
      </c>
      <c r="B1006" s="28">
        <v>0.70833333333333337</v>
      </c>
      <c r="C1006" s="32">
        <f t="shared" si="34"/>
        <v>43672.708333333336</v>
      </c>
      <c r="D1006" s="38">
        <f t="shared" si="33"/>
        <v>525465</v>
      </c>
      <c r="E1006" s="38">
        <f t="shared" si="33"/>
        <v>6300495</v>
      </c>
      <c r="F1006" s="38">
        <f t="shared" si="33"/>
        <v>2536</v>
      </c>
      <c r="G1006" s="39">
        <v>351.4</v>
      </c>
      <c r="H1006" s="39">
        <v>47.6</v>
      </c>
      <c r="I1006" s="44">
        <v>0.13545816733067731</v>
      </c>
      <c r="J1006" s="39">
        <v>291.78250013758816</v>
      </c>
      <c r="K1006" s="39">
        <v>425.76150013758814</v>
      </c>
      <c r="L1006" s="39">
        <v>13.779</v>
      </c>
      <c r="M1006" s="48">
        <v>25.747</v>
      </c>
      <c r="N1006" s="39">
        <v>2.6680000000000001</v>
      </c>
      <c r="O1006" s="39">
        <v>743.21199999999999</v>
      </c>
      <c r="P1006" s="39">
        <v>0</v>
      </c>
    </row>
    <row r="1007" spans="1:16" x14ac:dyDescent="0.3">
      <c r="A1007" s="27">
        <v>43672</v>
      </c>
      <c r="B1007" s="28">
        <v>0.72916666666666663</v>
      </c>
      <c r="C1007" s="32">
        <f t="shared" si="34"/>
        <v>43672.729166666664</v>
      </c>
      <c r="D1007" s="38">
        <f t="shared" si="33"/>
        <v>525465</v>
      </c>
      <c r="E1007" s="38">
        <f t="shared" si="33"/>
        <v>6300495</v>
      </c>
      <c r="F1007" s="38">
        <f t="shared" si="33"/>
        <v>2536</v>
      </c>
      <c r="G1007" s="39">
        <v>84.3</v>
      </c>
      <c r="H1007" s="39">
        <v>14.9</v>
      </c>
      <c r="I1007" s="44">
        <v>0.17674970344009491</v>
      </c>
      <c r="J1007" s="39">
        <v>271.27932824878462</v>
      </c>
      <c r="K1007" s="39">
        <v>406.82632824878465</v>
      </c>
      <c r="L1007" s="39">
        <v>13.339</v>
      </c>
      <c r="M1007" s="48">
        <v>27.448</v>
      </c>
      <c r="N1007" s="39">
        <v>2.585</v>
      </c>
      <c r="O1007" s="39">
        <v>743.11</v>
      </c>
      <c r="P1007" s="39">
        <v>0</v>
      </c>
    </row>
    <row r="1008" spans="1:16" x14ac:dyDescent="0.3">
      <c r="A1008" s="27">
        <v>43672</v>
      </c>
      <c r="B1008" s="28">
        <v>0.75</v>
      </c>
      <c r="C1008" s="32">
        <f t="shared" si="34"/>
        <v>43672.75</v>
      </c>
      <c r="D1008" s="38">
        <f t="shared" si="33"/>
        <v>525465</v>
      </c>
      <c r="E1008" s="38">
        <f t="shared" si="33"/>
        <v>6300495</v>
      </c>
      <c r="F1008" s="38">
        <f t="shared" si="33"/>
        <v>2536</v>
      </c>
      <c r="G1008" s="39">
        <v>58.3</v>
      </c>
      <c r="H1008" s="39">
        <v>13.8</v>
      </c>
      <c r="I1008" s="44">
        <v>0.23670668953687823</v>
      </c>
      <c r="J1008" s="39">
        <v>262.47712841026146</v>
      </c>
      <c r="K1008" s="39">
        <v>393.93312841026142</v>
      </c>
      <c r="L1008" s="39">
        <v>12.272</v>
      </c>
      <c r="M1008" s="48">
        <v>33.018999999999998</v>
      </c>
      <c r="N1008" s="39">
        <v>0.72599999999999998</v>
      </c>
      <c r="O1008" s="39">
        <v>743.27300000000002</v>
      </c>
      <c r="P1008" s="39">
        <v>0</v>
      </c>
    </row>
    <row r="1009" spans="1:16" x14ac:dyDescent="0.3">
      <c r="A1009" s="27">
        <v>43672</v>
      </c>
      <c r="B1009" s="28">
        <v>0.77083333333333337</v>
      </c>
      <c r="C1009" s="32">
        <f t="shared" si="34"/>
        <v>43672.770833333336</v>
      </c>
      <c r="D1009" s="38">
        <f t="shared" si="33"/>
        <v>525465</v>
      </c>
      <c r="E1009" s="38">
        <f t="shared" si="33"/>
        <v>6300495</v>
      </c>
      <c r="F1009" s="38">
        <f t="shared" si="33"/>
        <v>2536</v>
      </c>
      <c r="G1009" s="39">
        <v>71.400000000000006</v>
      </c>
      <c r="H1009" s="39">
        <v>15.6</v>
      </c>
      <c r="I1009" s="44">
        <v>0.21848739495798317</v>
      </c>
      <c r="J1009" s="39">
        <v>264.07318191390266</v>
      </c>
      <c r="K1009" s="39">
        <v>387.52118191390269</v>
      </c>
      <c r="L1009" s="39">
        <v>12.397</v>
      </c>
      <c r="M1009" s="48">
        <v>29.898</v>
      </c>
      <c r="N1009" s="39">
        <v>0.252</v>
      </c>
      <c r="O1009" s="39">
        <v>743.14</v>
      </c>
      <c r="P1009" s="39">
        <v>0</v>
      </c>
    </row>
    <row r="1010" spans="1:16" x14ac:dyDescent="0.3">
      <c r="A1010" s="27">
        <v>43672</v>
      </c>
      <c r="B1010" s="28">
        <v>0.79166666666666663</v>
      </c>
      <c r="C1010" s="32">
        <f t="shared" si="34"/>
        <v>43672.791666666664</v>
      </c>
      <c r="D1010" s="38">
        <f t="shared" si="33"/>
        <v>525465</v>
      </c>
      <c r="E1010" s="38">
        <f t="shared" si="33"/>
        <v>6300495</v>
      </c>
      <c r="F1010" s="38">
        <f t="shared" si="33"/>
        <v>2536</v>
      </c>
      <c r="G1010" s="39">
        <v>40.1</v>
      </c>
      <c r="H1010" s="39">
        <v>12.5</v>
      </c>
      <c r="I1010" s="44">
        <v>0.3117206982543641</v>
      </c>
      <c r="J1010" s="39">
        <v>267.14518758796567</v>
      </c>
      <c r="K1010" s="39">
        <v>382.25118758796566</v>
      </c>
      <c r="L1010" s="39">
        <v>12.146000000000001</v>
      </c>
      <c r="M1010" s="48">
        <v>30.664000000000001</v>
      </c>
      <c r="N1010" s="39">
        <v>4.7E-2</v>
      </c>
      <c r="O1010" s="39">
        <v>743.23500000000001</v>
      </c>
      <c r="P1010" s="39">
        <v>0</v>
      </c>
    </row>
    <row r="1011" spans="1:16" x14ac:dyDescent="0.3">
      <c r="A1011" s="27">
        <v>43672</v>
      </c>
      <c r="B1011" s="28">
        <v>0.8125</v>
      </c>
      <c r="C1011" s="32">
        <f t="shared" si="34"/>
        <v>43672.8125</v>
      </c>
      <c r="D1011" s="38">
        <f t="shared" si="33"/>
        <v>525465</v>
      </c>
      <c r="E1011" s="38">
        <f t="shared" si="33"/>
        <v>6300495</v>
      </c>
      <c r="F1011" s="38">
        <f t="shared" si="33"/>
        <v>2536</v>
      </c>
      <c r="G1011" s="39">
        <v>26</v>
      </c>
      <c r="H1011" s="39">
        <v>10.7</v>
      </c>
      <c r="I1011" s="44">
        <v>0.41153846153846152</v>
      </c>
      <c r="J1011" s="39">
        <v>261.22663001488877</v>
      </c>
      <c r="K1011" s="39">
        <v>374.81763001488872</v>
      </c>
      <c r="L1011" s="39">
        <v>11.706</v>
      </c>
      <c r="M1011" s="48">
        <v>30.010999999999999</v>
      </c>
      <c r="N1011" s="39">
        <v>8.7999999999999995E-2</v>
      </c>
      <c r="O1011" s="39">
        <v>743.28</v>
      </c>
      <c r="P1011" s="39">
        <v>0</v>
      </c>
    </row>
    <row r="1012" spans="1:16" x14ac:dyDescent="0.3">
      <c r="A1012" s="27">
        <v>43672</v>
      </c>
      <c r="B1012" s="28">
        <v>0.83333333333333337</v>
      </c>
      <c r="C1012" s="32">
        <f t="shared" si="34"/>
        <v>43672.833333333336</v>
      </c>
      <c r="D1012" s="38">
        <f t="shared" si="33"/>
        <v>525465</v>
      </c>
      <c r="E1012" s="38">
        <f t="shared" si="33"/>
        <v>6300495</v>
      </c>
      <c r="F1012" s="38">
        <f t="shared" si="33"/>
        <v>2536</v>
      </c>
      <c r="G1012" s="39">
        <v>13.7</v>
      </c>
      <c r="H1012" s="39">
        <v>9</v>
      </c>
      <c r="I1012" s="44">
        <v>0.65693430656934315</v>
      </c>
      <c r="J1012" s="39">
        <v>261.60291874337958</v>
      </c>
      <c r="K1012" s="39">
        <v>370.41591874337956</v>
      </c>
      <c r="L1012" s="39">
        <v>11.077999999999999</v>
      </c>
      <c r="M1012" s="48">
        <v>33.561</v>
      </c>
      <c r="N1012" s="39">
        <v>0.253</v>
      </c>
      <c r="O1012" s="39">
        <v>743.22</v>
      </c>
      <c r="P1012" s="39">
        <v>0</v>
      </c>
    </row>
    <row r="1013" spans="1:16" x14ac:dyDescent="0.3">
      <c r="A1013" s="27">
        <v>43672</v>
      </c>
      <c r="B1013" s="28">
        <v>0.85416666666666663</v>
      </c>
      <c r="C1013" s="32">
        <f t="shared" si="34"/>
        <v>43672.854166666664</v>
      </c>
      <c r="D1013" s="38">
        <f t="shared" si="33"/>
        <v>525465</v>
      </c>
      <c r="E1013" s="38">
        <f t="shared" si="33"/>
        <v>6300495</v>
      </c>
      <c r="F1013" s="38">
        <f t="shared" si="33"/>
        <v>2536</v>
      </c>
      <c r="G1013" s="39">
        <v>1.3</v>
      </c>
      <c r="H1013" s="39">
        <v>8.6</v>
      </c>
      <c r="I1013" s="45" t="s">
        <v>19</v>
      </c>
      <c r="J1013" s="39">
        <v>252.2550796372268</v>
      </c>
      <c r="K1013" s="39">
        <v>364.10207963722678</v>
      </c>
      <c r="L1013" s="39">
        <v>10.701000000000001</v>
      </c>
      <c r="M1013" s="48">
        <v>34.314</v>
      </c>
      <c r="N1013" s="39">
        <v>9.8000000000000004E-2</v>
      </c>
      <c r="O1013" s="39">
        <v>743.51800000000003</v>
      </c>
      <c r="P1013" s="39">
        <v>0</v>
      </c>
    </row>
    <row r="1014" spans="1:16" x14ac:dyDescent="0.3">
      <c r="A1014" s="27">
        <v>43672</v>
      </c>
      <c r="B1014" s="28">
        <v>0.875</v>
      </c>
      <c r="C1014" s="32">
        <f t="shared" si="34"/>
        <v>43672.875</v>
      </c>
      <c r="D1014" s="38">
        <f t="shared" si="33"/>
        <v>525465</v>
      </c>
      <c r="E1014" s="38">
        <f t="shared" si="33"/>
        <v>6300495</v>
      </c>
      <c r="F1014" s="38">
        <f t="shared" si="33"/>
        <v>2536</v>
      </c>
      <c r="G1014" s="40">
        <v>0</v>
      </c>
      <c r="H1014" s="40">
        <v>0</v>
      </c>
      <c r="I1014" s="45" t="s">
        <v>19</v>
      </c>
      <c r="J1014" s="39">
        <v>249.83634939062867</v>
      </c>
      <c r="K1014" s="39">
        <v>358.10134939062868</v>
      </c>
      <c r="L1014" s="39">
        <v>10.135999999999999</v>
      </c>
      <c r="M1014" s="48">
        <v>34.363</v>
      </c>
      <c r="N1014" s="39">
        <v>4.2999999999999997E-2</v>
      </c>
      <c r="O1014" s="39">
        <v>743.36</v>
      </c>
      <c r="P1014" s="39">
        <v>0</v>
      </c>
    </row>
    <row r="1015" spans="1:16" x14ac:dyDescent="0.3">
      <c r="A1015" s="27">
        <v>43672</v>
      </c>
      <c r="B1015" s="28">
        <v>0.89583333333333337</v>
      </c>
      <c r="C1015" s="32">
        <f t="shared" si="34"/>
        <v>43672.895833333336</v>
      </c>
      <c r="D1015" s="38">
        <f t="shared" si="33"/>
        <v>525465</v>
      </c>
      <c r="E1015" s="38">
        <f t="shared" si="33"/>
        <v>6300495</v>
      </c>
      <c r="F1015" s="38">
        <f t="shared" si="33"/>
        <v>2536</v>
      </c>
      <c r="G1015" s="40">
        <v>0</v>
      </c>
      <c r="H1015" s="40">
        <v>0</v>
      </c>
      <c r="I1015" s="45" t="s">
        <v>19</v>
      </c>
      <c r="J1015" s="39">
        <v>255.36699251725304</v>
      </c>
      <c r="K1015" s="39">
        <v>354.71299251725304</v>
      </c>
      <c r="L1015" s="39">
        <v>10.135999999999999</v>
      </c>
      <c r="M1015" s="48">
        <v>43.076000000000001</v>
      </c>
      <c r="N1015" s="39">
        <v>0</v>
      </c>
      <c r="O1015" s="39">
        <v>743.40700000000004</v>
      </c>
      <c r="P1015" s="39">
        <v>0</v>
      </c>
    </row>
    <row r="1016" spans="1:16" x14ac:dyDescent="0.3">
      <c r="A1016" s="27">
        <v>43672</v>
      </c>
      <c r="B1016" s="28">
        <v>0.91666666666666663</v>
      </c>
      <c r="C1016" s="32">
        <f t="shared" si="34"/>
        <v>43672.916666666664</v>
      </c>
      <c r="D1016" s="38">
        <f t="shared" si="33"/>
        <v>525465</v>
      </c>
      <c r="E1016" s="38">
        <f t="shared" si="33"/>
        <v>6300495</v>
      </c>
      <c r="F1016" s="38">
        <f t="shared" si="33"/>
        <v>2536</v>
      </c>
      <c r="G1016" s="40">
        <v>0</v>
      </c>
      <c r="H1016" s="40">
        <v>0</v>
      </c>
      <c r="I1016" s="45" t="s">
        <v>19</v>
      </c>
      <c r="J1016" s="39">
        <v>260.13134255925826</v>
      </c>
      <c r="K1016" s="39">
        <v>350.63834255925826</v>
      </c>
      <c r="L1016" s="39">
        <v>9.6329999999999991</v>
      </c>
      <c r="M1016" s="48">
        <v>50.957000000000001</v>
      </c>
      <c r="N1016" s="39">
        <v>8.0000000000000002E-3</v>
      </c>
      <c r="O1016" s="39">
        <v>743.22500000000002</v>
      </c>
      <c r="P1016" s="39">
        <v>0</v>
      </c>
    </row>
    <row r="1017" spans="1:16" x14ac:dyDescent="0.3">
      <c r="A1017" s="27">
        <v>43672</v>
      </c>
      <c r="B1017" s="28">
        <v>0.9375</v>
      </c>
      <c r="C1017" s="32">
        <f t="shared" si="34"/>
        <v>43672.9375</v>
      </c>
      <c r="D1017" s="38">
        <f t="shared" si="33"/>
        <v>525465</v>
      </c>
      <c r="E1017" s="38">
        <f t="shared" si="33"/>
        <v>6300495</v>
      </c>
      <c r="F1017" s="38">
        <f t="shared" si="33"/>
        <v>2536</v>
      </c>
      <c r="G1017" s="40">
        <v>0</v>
      </c>
      <c r="H1017" s="40">
        <v>0</v>
      </c>
      <c r="I1017" s="45" t="s">
        <v>19</v>
      </c>
      <c r="J1017" s="39">
        <v>267.39654295894752</v>
      </c>
      <c r="K1017" s="39">
        <v>350.81254295894752</v>
      </c>
      <c r="L1017" s="39">
        <v>9.6959999999999997</v>
      </c>
      <c r="M1017" s="48">
        <v>57.957999999999998</v>
      </c>
      <c r="N1017" s="39">
        <v>2.7E-2</v>
      </c>
      <c r="O1017" s="39">
        <v>743.13499999999999</v>
      </c>
      <c r="P1017" s="39">
        <v>0</v>
      </c>
    </row>
    <row r="1018" spans="1:16" x14ac:dyDescent="0.3">
      <c r="A1018" s="27">
        <v>43672</v>
      </c>
      <c r="B1018" s="28">
        <v>0.95833333333333337</v>
      </c>
      <c r="C1018" s="32">
        <f t="shared" si="34"/>
        <v>43672.958333333336</v>
      </c>
      <c r="D1018" s="38">
        <f t="shared" si="33"/>
        <v>525465</v>
      </c>
      <c r="E1018" s="38">
        <f t="shared" si="33"/>
        <v>6300495</v>
      </c>
      <c r="F1018" s="38">
        <f t="shared" si="33"/>
        <v>2536</v>
      </c>
      <c r="G1018" s="40">
        <v>0</v>
      </c>
      <c r="H1018" s="40">
        <v>0</v>
      </c>
      <c r="I1018" s="45" t="s">
        <v>19</v>
      </c>
      <c r="J1018" s="39">
        <v>255.26223257042099</v>
      </c>
      <c r="K1018" s="39">
        <v>346.775232570421</v>
      </c>
      <c r="L1018" s="39">
        <v>9.2560000000000002</v>
      </c>
      <c r="M1018" s="48">
        <v>60.174999999999997</v>
      </c>
      <c r="N1018" s="39">
        <v>6.0999999999999999E-2</v>
      </c>
      <c r="O1018" s="39">
        <v>742.92499999999995</v>
      </c>
      <c r="P1018" s="39">
        <v>0</v>
      </c>
    </row>
    <row r="1019" spans="1:16" x14ac:dyDescent="0.3">
      <c r="A1019" s="27">
        <v>43672</v>
      </c>
      <c r="B1019" s="28">
        <v>0.97916666666666663</v>
      </c>
      <c r="C1019" s="32">
        <f t="shared" si="34"/>
        <v>43672.979166666664</v>
      </c>
      <c r="D1019" s="38">
        <f t="shared" si="33"/>
        <v>525465</v>
      </c>
      <c r="E1019" s="38">
        <f t="shared" si="33"/>
        <v>6300495</v>
      </c>
      <c r="F1019" s="38">
        <f t="shared" si="33"/>
        <v>2536</v>
      </c>
      <c r="G1019" s="40">
        <v>0</v>
      </c>
      <c r="H1019" s="40">
        <v>0</v>
      </c>
      <c r="I1019" s="45" t="s">
        <v>19</v>
      </c>
      <c r="J1019" s="39">
        <v>248.49302083459196</v>
      </c>
      <c r="K1019" s="39">
        <v>344.52602083459198</v>
      </c>
      <c r="L1019" s="39">
        <v>9.1929999999999996</v>
      </c>
      <c r="M1019" s="48">
        <v>60.536999999999999</v>
      </c>
      <c r="N1019" s="39">
        <v>6.4000000000000001E-2</v>
      </c>
      <c r="O1019" s="39">
        <v>742.89499999999998</v>
      </c>
      <c r="P1019" s="39">
        <v>0</v>
      </c>
    </row>
    <row r="1020" spans="1:16" x14ac:dyDescent="0.3">
      <c r="A1020" s="27">
        <v>43673</v>
      </c>
      <c r="B1020" s="28">
        <v>0</v>
      </c>
      <c r="C1020" s="32">
        <f t="shared" si="34"/>
        <v>43673</v>
      </c>
      <c r="D1020" s="38">
        <f t="shared" si="33"/>
        <v>525465</v>
      </c>
      <c r="E1020" s="38">
        <f t="shared" si="33"/>
        <v>6300495</v>
      </c>
      <c r="F1020" s="38">
        <f t="shared" si="33"/>
        <v>2536</v>
      </c>
      <c r="G1020" s="40">
        <v>0</v>
      </c>
      <c r="H1020" s="40">
        <v>0</v>
      </c>
      <c r="I1020" s="45" t="s">
        <v>19</v>
      </c>
      <c r="J1020" s="39">
        <v>245.28642046254055</v>
      </c>
      <c r="K1020" s="39">
        <v>341.27942046254054</v>
      </c>
      <c r="L1020" s="39">
        <v>8.7530000000000001</v>
      </c>
      <c r="M1020" s="48">
        <v>60.636000000000003</v>
      </c>
      <c r="N1020" s="39">
        <v>4.3999999999999997E-2</v>
      </c>
      <c r="O1020" s="39">
        <v>743.23500000000001</v>
      </c>
      <c r="P1020" s="39">
        <v>0</v>
      </c>
    </row>
    <row r="1021" spans="1:16" x14ac:dyDescent="0.3">
      <c r="A1021" s="27">
        <v>43673</v>
      </c>
      <c r="B1021" s="28">
        <v>2.0833333333333332E-2</v>
      </c>
      <c r="C1021" s="32">
        <f t="shared" si="34"/>
        <v>43673.020833333336</v>
      </c>
      <c r="D1021" s="38">
        <f t="shared" si="33"/>
        <v>525465</v>
      </c>
      <c r="E1021" s="38">
        <f t="shared" si="33"/>
        <v>6300495</v>
      </c>
      <c r="F1021" s="38">
        <f t="shared" si="33"/>
        <v>2536</v>
      </c>
      <c r="G1021" s="40">
        <v>0</v>
      </c>
      <c r="H1021" s="40">
        <v>0</v>
      </c>
      <c r="I1021" s="45" t="s">
        <v>19</v>
      </c>
      <c r="J1021" s="39">
        <v>249.6251758391173</v>
      </c>
      <c r="K1021" s="39">
        <v>339.12317583911732</v>
      </c>
      <c r="L1021" s="39">
        <v>8.9420000000000002</v>
      </c>
      <c r="M1021" s="48">
        <v>56.003999999999998</v>
      </c>
      <c r="N1021" s="39">
        <v>7.2999999999999995E-2</v>
      </c>
      <c r="O1021" s="39">
        <v>743.048</v>
      </c>
      <c r="P1021" s="39">
        <v>0</v>
      </c>
    </row>
    <row r="1022" spans="1:16" x14ac:dyDescent="0.3">
      <c r="A1022" s="27">
        <v>43673</v>
      </c>
      <c r="B1022" s="28">
        <v>4.1666666666666664E-2</v>
      </c>
      <c r="C1022" s="32">
        <f t="shared" si="34"/>
        <v>43673.041666666664</v>
      </c>
      <c r="D1022" s="38">
        <f t="shared" si="33"/>
        <v>525465</v>
      </c>
      <c r="E1022" s="38">
        <f t="shared" si="33"/>
        <v>6300495</v>
      </c>
      <c r="F1022" s="38">
        <f t="shared" si="33"/>
        <v>2536</v>
      </c>
      <c r="G1022" s="40">
        <v>0</v>
      </c>
      <c r="H1022" s="40">
        <v>0</v>
      </c>
      <c r="I1022" s="45" t="s">
        <v>19</v>
      </c>
      <c r="J1022" s="39">
        <v>253.93435604125915</v>
      </c>
      <c r="K1022" s="39">
        <v>338.52335604125915</v>
      </c>
      <c r="L1022" s="39">
        <v>9.1300000000000008</v>
      </c>
      <c r="M1022" s="48">
        <v>44.072000000000003</v>
      </c>
      <c r="N1022" s="39">
        <v>3.2000000000000001E-2</v>
      </c>
      <c r="O1022" s="39">
        <v>742.93499999999995</v>
      </c>
      <c r="P1022" s="39">
        <v>0</v>
      </c>
    </row>
    <row r="1023" spans="1:16" x14ac:dyDescent="0.3">
      <c r="A1023" s="27">
        <v>43673</v>
      </c>
      <c r="B1023" s="28">
        <v>6.25E-2</v>
      </c>
      <c r="C1023" s="32">
        <f t="shared" si="34"/>
        <v>43673.0625</v>
      </c>
      <c r="D1023" s="38">
        <f t="shared" si="33"/>
        <v>525465</v>
      </c>
      <c r="E1023" s="38">
        <f t="shared" si="33"/>
        <v>6300495</v>
      </c>
      <c r="F1023" s="38">
        <f t="shared" si="33"/>
        <v>2536</v>
      </c>
      <c r="G1023" s="40">
        <v>0</v>
      </c>
      <c r="H1023" s="40">
        <v>0</v>
      </c>
      <c r="I1023" s="45" t="s">
        <v>19</v>
      </c>
      <c r="J1023" s="39">
        <v>247.6363465277596</v>
      </c>
      <c r="K1023" s="39">
        <v>337.11834652775957</v>
      </c>
      <c r="L1023" s="39">
        <v>9.6329999999999991</v>
      </c>
      <c r="M1023" s="48">
        <v>41.01</v>
      </c>
      <c r="N1023" s="39">
        <v>9.6000000000000002E-2</v>
      </c>
      <c r="O1023" s="39">
        <v>742.80499999999995</v>
      </c>
      <c r="P1023" s="39">
        <v>0</v>
      </c>
    </row>
    <row r="1024" spans="1:16" x14ac:dyDescent="0.3">
      <c r="A1024" s="27">
        <v>43673</v>
      </c>
      <c r="B1024" s="28">
        <v>8.3333333333333329E-2</v>
      </c>
      <c r="C1024" s="32">
        <f t="shared" si="34"/>
        <v>43673.083333333336</v>
      </c>
      <c r="D1024" s="38">
        <f t="shared" si="33"/>
        <v>525465</v>
      </c>
      <c r="E1024" s="38">
        <f t="shared" si="33"/>
        <v>6300495</v>
      </c>
      <c r="F1024" s="38">
        <f t="shared" si="33"/>
        <v>2536</v>
      </c>
      <c r="G1024" s="40">
        <v>0</v>
      </c>
      <c r="H1024" s="40">
        <v>0</v>
      </c>
      <c r="I1024" s="45" t="s">
        <v>19</v>
      </c>
      <c r="J1024" s="39">
        <v>248.78288145015381</v>
      </c>
      <c r="K1024" s="39">
        <v>333.92088145015379</v>
      </c>
      <c r="L1024" s="39">
        <v>9.1929999999999996</v>
      </c>
      <c r="M1024" s="48">
        <v>45.71</v>
      </c>
      <c r="N1024" s="39">
        <v>1E-3</v>
      </c>
      <c r="O1024" s="39">
        <v>742.94799999999998</v>
      </c>
      <c r="P1024" s="39">
        <v>0</v>
      </c>
    </row>
    <row r="1025" spans="1:16" x14ac:dyDescent="0.3">
      <c r="A1025" s="27">
        <v>43673</v>
      </c>
      <c r="B1025" s="28">
        <v>0.10416666666666667</v>
      </c>
      <c r="C1025" s="32">
        <f t="shared" si="34"/>
        <v>43673.104166666664</v>
      </c>
      <c r="D1025" s="38">
        <f t="shared" si="33"/>
        <v>525465</v>
      </c>
      <c r="E1025" s="38">
        <f t="shared" si="33"/>
        <v>6300495</v>
      </c>
      <c r="F1025" s="38">
        <f t="shared" si="33"/>
        <v>2536</v>
      </c>
      <c r="G1025" s="40">
        <v>0</v>
      </c>
      <c r="H1025" s="40">
        <v>0</v>
      </c>
      <c r="I1025" s="45" t="s">
        <v>19</v>
      </c>
      <c r="J1025" s="39">
        <v>249.72816124294769</v>
      </c>
      <c r="K1025" s="39">
        <v>332.63116124294766</v>
      </c>
      <c r="L1025" s="39">
        <v>8.1869999999999994</v>
      </c>
      <c r="M1025" s="48">
        <v>52.972000000000001</v>
      </c>
      <c r="N1025" s="39">
        <v>0</v>
      </c>
      <c r="O1025" s="39">
        <v>742.76499999999999</v>
      </c>
      <c r="P1025" s="39">
        <v>0</v>
      </c>
    </row>
    <row r="1026" spans="1:16" x14ac:dyDescent="0.3">
      <c r="A1026" s="27">
        <v>43673</v>
      </c>
      <c r="B1026" s="28">
        <v>0.125</v>
      </c>
      <c r="C1026" s="32">
        <f t="shared" si="34"/>
        <v>43673.125</v>
      </c>
      <c r="D1026" s="38">
        <f t="shared" si="33"/>
        <v>525465</v>
      </c>
      <c r="E1026" s="38">
        <f t="shared" si="33"/>
        <v>6300495</v>
      </c>
      <c r="F1026" s="38">
        <f t="shared" si="33"/>
        <v>2536</v>
      </c>
      <c r="G1026" s="40">
        <v>0</v>
      </c>
      <c r="H1026" s="40">
        <v>0</v>
      </c>
      <c r="I1026" s="45" t="s">
        <v>19</v>
      </c>
      <c r="J1026" s="39">
        <v>250.97921390714791</v>
      </c>
      <c r="K1026" s="39">
        <v>334.92821390714789</v>
      </c>
      <c r="L1026" s="39">
        <v>9.5069999999999997</v>
      </c>
      <c r="M1026" s="48">
        <v>41.930999999999997</v>
      </c>
      <c r="N1026" s="39">
        <v>0.47699999999999998</v>
      </c>
      <c r="O1026" s="39">
        <v>742.7</v>
      </c>
      <c r="P1026" s="39">
        <v>0</v>
      </c>
    </row>
    <row r="1027" spans="1:16" x14ac:dyDescent="0.3">
      <c r="A1027" s="27">
        <v>43673</v>
      </c>
      <c r="B1027" s="28">
        <v>0.14583333333333334</v>
      </c>
      <c r="C1027" s="32">
        <f t="shared" si="34"/>
        <v>43673.145833333336</v>
      </c>
      <c r="D1027" s="38">
        <f t="shared" si="33"/>
        <v>525465</v>
      </c>
      <c r="E1027" s="38">
        <f t="shared" si="33"/>
        <v>6300495</v>
      </c>
      <c r="F1027" s="38">
        <f t="shared" si="33"/>
        <v>2536</v>
      </c>
      <c r="G1027" s="40">
        <v>0</v>
      </c>
      <c r="H1027" s="40">
        <v>0</v>
      </c>
      <c r="I1027" s="45" t="s">
        <v>19</v>
      </c>
      <c r="J1027" s="39">
        <v>249.11044945040757</v>
      </c>
      <c r="K1027" s="39">
        <v>330.85244945040756</v>
      </c>
      <c r="L1027" s="39">
        <v>9.2560000000000002</v>
      </c>
      <c r="M1027" s="48">
        <v>43.850999999999999</v>
      </c>
      <c r="N1027" s="39">
        <v>0.55900000000000005</v>
      </c>
      <c r="O1027" s="39">
        <v>742.47500000000002</v>
      </c>
      <c r="P1027" s="39">
        <v>0</v>
      </c>
    </row>
    <row r="1028" spans="1:16" x14ac:dyDescent="0.3">
      <c r="A1028" s="27">
        <v>43673</v>
      </c>
      <c r="B1028" s="28">
        <v>0.16666666666666666</v>
      </c>
      <c r="C1028" s="32">
        <f t="shared" si="34"/>
        <v>43673.166666666664</v>
      </c>
      <c r="D1028" s="38">
        <f t="shared" si="33"/>
        <v>525465</v>
      </c>
      <c r="E1028" s="38">
        <f t="shared" si="33"/>
        <v>6300495</v>
      </c>
      <c r="F1028" s="38">
        <f t="shared" si="33"/>
        <v>2536</v>
      </c>
      <c r="G1028" s="39">
        <v>1.5</v>
      </c>
      <c r="H1028" s="39">
        <v>5.4</v>
      </c>
      <c r="I1028" s="45" t="s">
        <v>19</v>
      </c>
      <c r="J1028" s="39">
        <v>247.60871900367266</v>
      </c>
      <c r="K1028" s="39">
        <v>334.37171900367264</v>
      </c>
      <c r="L1028" s="39">
        <v>9.3819999999999997</v>
      </c>
      <c r="M1028" s="48">
        <v>42.618000000000002</v>
      </c>
      <c r="N1028" s="39">
        <v>0.99299999999999999</v>
      </c>
      <c r="O1028" s="39">
        <v>742.66</v>
      </c>
      <c r="P1028" s="39">
        <v>0</v>
      </c>
    </row>
    <row r="1029" spans="1:16" x14ac:dyDescent="0.3">
      <c r="A1029" s="27">
        <v>43673</v>
      </c>
      <c r="B1029" s="28">
        <v>0.1875</v>
      </c>
      <c r="C1029" s="32">
        <f t="shared" si="34"/>
        <v>43673.1875</v>
      </c>
      <c r="D1029" s="38">
        <f t="shared" si="33"/>
        <v>525465</v>
      </c>
      <c r="E1029" s="38">
        <f t="shared" si="33"/>
        <v>6300495</v>
      </c>
      <c r="F1029" s="38">
        <f t="shared" si="33"/>
        <v>2536</v>
      </c>
      <c r="G1029" s="39">
        <v>9.9</v>
      </c>
      <c r="H1029" s="39">
        <v>6.7</v>
      </c>
      <c r="I1029" s="44">
        <v>0.6767676767676768</v>
      </c>
      <c r="J1029" s="39">
        <v>248.50385115932696</v>
      </c>
      <c r="K1029" s="39">
        <v>336.28485115932693</v>
      </c>
      <c r="L1029" s="39">
        <v>10.01</v>
      </c>
      <c r="M1029" s="48">
        <v>40.887</v>
      </c>
      <c r="N1029" s="39">
        <v>1.6759999999999999</v>
      </c>
      <c r="O1029" s="39">
        <v>742.53700000000003</v>
      </c>
      <c r="P1029" s="39">
        <v>0</v>
      </c>
    </row>
    <row r="1030" spans="1:16" x14ac:dyDescent="0.3">
      <c r="A1030" s="27">
        <v>43673</v>
      </c>
      <c r="B1030" s="28">
        <v>0.20833333333333334</v>
      </c>
      <c r="C1030" s="32">
        <f t="shared" si="34"/>
        <v>43673.208333333336</v>
      </c>
      <c r="D1030" s="38">
        <f t="shared" ref="D1030:F1093" si="35">D1029</f>
        <v>525465</v>
      </c>
      <c r="E1030" s="38">
        <f t="shared" si="35"/>
        <v>6300495</v>
      </c>
      <c r="F1030" s="38">
        <f t="shared" si="35"/>
        <v>2536</v>
      </c>
      <c r="G1030" s="39">
        <v>17.899999999999999</v>
      </c>
      <c r="H1030" s="39">
        <v>7.1</v>
      </c>
      <c r="I1030" s="44">
        <v>0.39664804469273746</v>
      </c>
      <c r="J1030" s="39">
        <v>248.97486978153225</v>
      </c>
      <c r="K1030" s="39">
        <v>337.77586978153226</v>
      </c>
      <c r="L1030" s="39">
        <v>9.8209999999999997</v>
      </c>
      <c r="M1030" s="48">
        <v>41.182000000000002</v>
      </c>
      <c r="N1030" s="39">
        <v>1.8069999999999999</v>
      </c>
      <c r="O1030" s="39">
        <v>742.64800000000002</v>
      </c>
      <c r="P1030" s="39">
        <v>0</v>
      </c>
    </row>
    <row r="1031" spans="1:16" x14ac:dyDescent="0.3">
      <c r="A1031" s="27">
        <v>43673</v>
      </c>
      <c r="B1031" s="28">
        <v>0.22916666666666666</v>
      </c>
      <c r="C1031" s="32">
        <f t="shared" si="34"/>
        <v>43673.229166666664</v>
      </c>
      <c r="D1031" s="38">
        <f t="shared" si="35"/>
        <v>525465</v>
      </c>
      <c r="E1031" s="38">
        <f t="shared" si="35"/>
        <v>6300495</v>
      </c>
      <c r="F1031" s="38">
        <f t="shared" si="35"/>
        <v>2536</v>
      </c>
      <c r="G1031" s="39">
        <v>36.9</v>
      </c>
      <c r="H1031" s="39">
        <v>8.6999999999999993</v>
      </c>
      <c r="I1031" s="44">
        <v>0.23577235772357721</v>
      </c>
      <c r="J1031" s="39">
        <v>250.68535823854052</v>
      </c>
      <c r="K1031" s="39">
        <v>338.12435823854054</v>
      </c>
      <c r="L1031" s="39">
        <v>10.01</v>
      </c>
      <c r="M1031" s="48">
        <v>40.887</v>
      </c>
      <c r="N1031" s="39">
        <v>1.4750000000000001</v>
      </c>
      <c r="O1031" s="39">
        <v>742.55700000000002</v>
      </c>
      <c r="P1031" s="39">
        <v>0</v>
      </c>
    </row>
    <row r="1032" spans="1:16" x14ac:dyDescent="0.3">
      <c r="A1032" s="27">
        <v>43673</v>
      </c>
      <c r="B1032" s="28">
        <v>0.25</v>
      </c>
      <c r="C1032" s="32">
        <f t="shared" si="34"/>
        <v>43673.25</v>
      </c>
      <c r="D1032" s="38">
        <f t="shared" si="35"/>
        <v>525465</v>
      </c>
      <c r="E1032" s="38">
        <f t="shared" si="35"/>
        <v>6300495</v>
      </c>
      <c r="F1032" s="38">
        <f t="shared" si="35"/>
        <v>2536</v>
      </c>
      <c r="G1032" s="39">
        <v>94.9</v>
      </c>
      <c r="H1032" s="39">
        <v>13.4</v>
      </c>
      <c r="I1032" s="44">
        <v>0.14120126448893572</v>
      </c>
      <c r="J1032" s="39">
        <v>305.4740903598838</v>
      </c>
      <c r="K1032" s="39">
        <v>345.88309035988379</v>
      </c>
      <c r="L1032" s="39">
        <v>9.6959999999999997</v>
      </c>
      <c r="M1032" s="48">
        <v>42.642000000000003</v>
      </c>
      <c r="N1032" s="39">
        <v>1.1870000000000001</v>
      </c>
      <c r="O1032" s="39">
        <v>742.74</v>
      </c>
      <c r="P1032" s="39">
        <v>0</v>
      </c>
    </row>
    <row r="1033" spans="1:16" x14ac:dyDescent="0.3">
      <c r="A1033" s="27">
        <v>43673</v>
      </c>
      <c r="B1033" s="28">
        <v>0.27083333333333331</v>
      </c>
      <c r="C1033" s="32">
        <f t="shared" si="34"/>
        <v>43673.270833333336</v>
      </c>
      <c r="D1033" s="38">
        <f t="shared" si="35"/>
        <v>525465</v>
      </c>
      <c r="E1033" s="38">
        <f t="shared" si="35"/>
        <v>6300495</v>
      </c>
      <c r="F1033" s="38">
        <f t="shared" si="35"/>
        <v>2536</v>
      </c>
      <c r="G1033" s="39">
        <v>107.5</v>
      </c>
      <c r="H1033" s="39">
        <v>13.4</v>
      </c>
      <c r="I1033" s="44">
        <v>0.12465116279069768</v>
      </c>
      <c r="J1033" s="39">
        <v>315.44545226929159</v>
      </c>
      <c r="K1033" s="39">
        <v>351.70145226929156</v>
      </c>
      <c r="L1033" s="39">
        <v>9.7590000000000003</v>
      </c>
      <c r="M1033" s="48">
        <v>41.643000000000001</v>
      </c>
      <c r="N1033" s="39">
        <v>0.77800000000000002</v>
      </c>
      <c r="O1033" s="39">
        <v>742.76800000000003</v>
      </c>
      <c r="P1033" s="39">
        <v>0</v>
      </c>
    </row>
    <row r="1034" spans="1:16" x14ac:dyDescent="0.3">
      <c r="A1034" s="27">
        <v>43673</v>
      </c>
      <c r="B1034" s="28">
        <v>0.29166666666666669</v>
      </c>
      <c r="C1034" s="32">
        <f t="shared" si="34"/>
        <v>43673.291666666664</v>
      </c>
      <c r="D1034" s="38">
        <f t="shared" si="35"/>
        <v>525465</v>
      </c>
      <c r="E1034" s="38">
        <f t="shared" si="35"/>
        <v>6300495</v>
      </c>
      <c r="F1034" s="38">
        <f t="shared" si="35"/>
        <v>2536</v>
      </c>
      <c r="G1034" s="39">
        <v>181</v>
      </c>
      <c r="H1034" s="39">
        <v>22.2</v>
      </c>
      <c r="I1034" s="44">
        <v>0.12265193370165746</v>
      </c>
      <c r="J1034" s="39">
        <v>311.54889713878498</v>
      </c>
      <c r="K1034" s="39">
        <v>356.73689713878503</v>
      </c>
      <c r="L1034" s="39">
        <v>9.6329999999999991</v>
      </c>
      <c r="M1034" s="48">
        <v>42.329000000000001</v>
      </c>
      <c r="N1034" s="39">
        <v>0.19</v>
      </c>
      <c r="O1034" s="39">
        <v>742.65499999999997</v>
      </c>
      <c r="P1034" s="39">
        <v>0</v>
      </c>
    </row>
    <row r="1035" spans="1:16" x14ac:dyDescent="0.3">
      <c r="A1035" s="27">
        <v>43673</v>
      </c>
      <c r="B1035" s="28">
        <v>0.3125</v>
      </c>
      <c r="C1035" s="32">
        <f t="shared" si="34"/>
        <v>43673.3125</v>
      </c>
      <c r="D1035" s="38">
        <f t="shared" si="35"/>
        <v>525465</v>
      </c>
      <c r="E1035" s="38">
        <f t="shared" si="35"/>
        <v>6300495</v>
      </c>
      <c r="F1035" s="38">
        <f t="shared" si="35"/>
        <v>2536</v>
      </c>
      <c r="G1035" s="39">
        <v>202.4</v>
      </c>
      <c r="H1035" s="39">
        <v>24.8</v>
      </c>
      <c r="I1035" s="44">
        <v>0.1225296442687747</v>
      </c>
      <c r="J1035" s="39">
        <v>296.41944593308841</v>
      </c>
      <c r="K1035" s="39">
        <v>363.3454459330884</v>
      </c>
      <c r="L1035" s="39">
        <v>10.135999999999999</v>
      </c>
      <c r="M1035" s="48">
        <v>41.127000000000002</v>
      </c>
      <c r="N1035" s="39">
        <v>0.56899999999999995</v>
      </c>
      <c r="O1035" s="39">
        <v>742.76</v>
      </c>
      <c r="P1035" s="39">
        <v>0</v>
      </c>
    </row>
    <row r="1036" spans="1:16" x14ac:dyDescent="0.3">
      <c r="A1036" s="27">
        <v>43673</v>
      </c>
      <c r="B1036" s="28">
        <v>0.33333333333333331</v>
      </c>
      <c r="C1036" s="32">
        <f t="shared" si="34"/>
        <v>43673.333333333336</v>
      </c>
      <c r="D1036" s="38">
        <f t="shared" si="35"/>
        <v>525465</v>
      </c>
      <c r="E1036" s="38">
        <f t="shared" si="35"/>
        <v>6300495</v>
      </c>
      <c r="F1036" s="38">
        <f t="shared" si="35"/>
        <v>2536</v>
      </c>
      <c r="G1036" s="39">
        <v>276.8</v>
      </c>
      <c r="H1036" s="39">
        <v>34.700000000000003</v>
      </c>
      <c r="I1036" s="44">
        <v>0.1253612716763006</v>
      </c>
      <c r="J1036" s="39">
        <v>285.39906495163774</v>
      </c>
      <c r="K1036" s="39">
        <v>367.7710649516377</v>
      </c>
      <c r="L1036" s="39">
        <v>10.638</v>
      </c>
      <c r="M1036" s="48">
        <v>40.234999999999999</v>
      </c>
      <c r="N1036" s="39">
        <v>0.48199999999999998</v>
      </c>
      <c r="O1036" s="39">
        <v>742.76</v>
      </c>
      <c r="P1036" s="39">
        <v>0</v>
      </c>
    </row>
    <row r="1037" spans="1:16" x14ac:dyDescent="0.3">
      <c r="A1037" s="27">
        <v>43673</v>
      </c>
      <c r="B1037" s="28">
        <v>0.35416666666666669</v>
      </c>
      <c r="C1037" s="32">
        <f t="shared" si="34"/>
        <v>43673.354166666664</v>
      </c>
      <c r="D1037" s="38">
        <f t="shared" si="35"/>
        <v>525465</v>
      </c>
      <c r="E1037" s="38">
        <f t="shared" si="35"/>
        <v>6300495</v>
      </c>
      <c r="F1037" s="38">
        <f t="shared" si="35"/>
        <v>2536</v>
      </c>
      <c r="G1037" s="39">
        <v>417.8</v>
      </c>
      <c r="H1037" s="39">
        <v>49.8</v>
      </c>
      <c r="I1037" s="44">
        <v>0.11919578745811392</v>
      </c>
      <c r="J1037" s="39">
        <v>270.56664903796639</v>
      </c>
      <c r="K1037" s="39">
        <v>381.99064903796642</v>
      </c>
      <c r="L1037" s="39">
        <v>11.643000000000001</v>
      </c>
      <c r="M1037" s="48">
        <v>39.695</v>
      </c>
      <c r="N1037" s="39">
        <v>0.107</v>
      </c>
      <c r="O1037" s="39">
        <v>743.01300000000003</v>
      </c>
      <c r="P1037" s="39">
        <v>0</v>
      </c>
    </row>
    <row r="1038" spans="1:16" x14ac:dyDescent="0.3">
      <c r="A1038" s="27">
        <v>43673</v>
      </c>
      <c r="B1038" s="28">
        <v>0.375</v>
      </c>
      <c r="C1038" s="32">
        <f t="shared" si="34"/>
        <v>43673.375</v>
      </c>
      <c r="D1038" s="38">
        <f t="shared" si="35"/>
        <v>525465</v>
      </c>
      <c r="E1038" s="38">
        <f t="shared" si="35"/>
        <v>6300495</v>
      </c>
      <c r="F1038" s="38">
        <f t="shared" si="35"/>
        <v>2536</v>
      </c>
      <c r="G1038" s="39">
        <v>566.20000000000005</v>
      </c>
      <c r="H1038" s="39">
        <v>66.2</v>
      </c>
      <c r="I1038" s="44">
        <v>0.11691981631932179</v>
      </c>
      <c r="J1038" s="39">
        <v>271.45618581894036</v>
      </c>
      <c r="K1038" s="39">
        <v>395.18118581894038</v>
      </c>
      <c r="L1038" s="39">
        <v>12.209</v>
      </c>
      <c r="M1038" s="48">
        <v>38.646999999999998</v>
      </c>
      <c r="N1038" s="39">
        <v>2.9000000000000001E-2</v>
      </c>
      <c r="O1038" s="39">
        <v>742.96</v>
      </c>
      <c r="P1038" s="39">
        <v>0</v>
      </c>
    </row>
    <row r="1039" spans="1:16" x14ac:dyDescent="0.3">
      <c r="A1039" s="27">
        <v>43673</v>
      </c>
      <c r="B1039" s="28">
        <v>0.39583333333333331</v>
      </c>
      <c r="C1039" s="32">
        <f t="shared" si="34"/>
        <v>43673.395833333336</v>
      </c>
      <c r="D1039" s="38">
        <f t="shared" si="35"/>
        <v>525465</v>
      </c>
      <c r="E1039" s="38">
        <f t="shared" si="35"/>
        <v>6300495</v>
      </c>
      <c r="F1039" s="38">
        <f t="shared" si="35"/>
        <v>2536</v>
      </c>
      <c r="G1039" s="39">
        <v>450.6</v>
      </c>
      <c r="H1039" s="39">
        <v>52.5</v>
      </c>
      <c r="I1039" s="44">
        <v>0.11651131824234354</v>
      </c>
      <c r="J1039" s="39">
        <v>305.87046460576812</v>
      </c>
      <c r="K1039" s="39">
        <v>411.63946460576813</v>
      </c>
      <c r="L1039" s="39">
        <v>12.272</v>
      </c>
      <c r="M1039" s="48">
        <v>40.216999999999999</v>
      </c>
      <c r="N1039" s="39">
        <v>7.4999999999999997E-2</v>
      </c>
      <c r="O1039" s="39">
        <v>743.03499999999997</v>
      </c>
      <c r="P1039" s="39">
        <v>0</v>
      </c>
    </row>
    <row r="1040" spans="1:16" x14ac:dyDescent="0.3">
      <c r="A1040" s="27">
        <v>43673</v>
      </c>
      <c r="B1040" s="28">
        <v>0.41666666666666669</v>
      </c>
      <c r="C1040" s="32">
        <f t="shared" si="34"/>
        <v>43673.416666666664</v>
      </c>
      <c r="D1040" s="38">
        <f t="shared" si="35"/>
        <v>525465</v>
      </c>
      <c r="E1040" s="38">
        <f t="shared" si="35"/>
        <v>6300495</v>
      </c>
      <c r="F1040" s="38">
        <f t="shared" si="35"/>
        <v>2536</v>
      </c>
      <c r="G1040" s="39">
        <v>712.7</v>
      </c>
      <c r="H1040" s="39">
        <v>83.2</v>
      </c>
      <c r="I1040" s="44">
        <v>0.11673916093728076</v>
      </c>
      <c r="J1040" s="39">
        <v>269.11427381592409</v>
      </c>
      <c r="K1040" s="39">
        <v>423.3592738159241</v>
      </c>
      <c r="L1040" s="39">
        <v>12.334</v>
      </c>
      <c r="M1040" s="48">
        <v>41.003999999999998</v>
      </c>
      <c r="N1040" s="39">
        <v>0.27300000000000002</v>
      </c>
      <c r="O1040" s="39">
        <v>742.96500000000003</v>
      </c>
      <c r="P1040" s="39">
        <v>0</v>
      </c>
    </row>
    <row r="1041" spans="1:16" x14ac:dyDescent="0.3">
      <c r="A1041" s="27">
        <v>43673</v>
      </c>
      <c r="B1041" s="28">
        <v>0.4375</v>
      </c>
      <c r="C1041" s="32">
        <f t="shared" si="34"/>
        <v>43673.4375</v>
      </c>
      <c r="D1041" s="38">
        <f t="shared" si="35"/>
        <v>525465</v>
      </c>
      <c r="E1041" s="38">
        <f t="shared" si="35"/>
        <v>6300495</v>
      </c>
      <c r="F1041" s="38">
        <f t="shared" si="35"/>
        <v>2536</v>
      </c>
      <c r="G1041" s="39">
        <v>744.4</v>
      </c>
      <c r="H1041" s="39">
        <v>87.1</v>
      </c>
      <c r="I1041" s="44">
        <v>0.11700698549167114</v>
      </c>
      <c r="J1041" s="39">
        <v>266.7945266845918</v>
      </c>
      <c r="K1041" s="39">
        <v>426.96452668459182</v>
      </c>
      <c r="L1041" s="39">
        <v>12.773999999999999</v>
      </c>
      <c r="M1041" s="48">
        <v>40.101999999999997</v>
      </c>
      <c r="N1041" s="39">
        <v>1.1359999999999999</v>
      </c>
      <c r="O1041" s="39">
        <v>743.08500000000004</v>
      </c>
      <c r="P1041" s="39">
        <v>0</v>
      </c>
    </row>
    <row r="1042" spans="1:16" x14ac:dyDescent="0.3">
      <c r="A1042" s="27">
        <v>43673</v>
      </c>
      <c r="B1042" s="28">
        <v>0.45833333333333331</v>
      </c>
      <c r="C1042" s="32">
        <f t="shared" si="34"/>
        <v>43673.458333333336</v>
      </c>
      <c r="D1042" s="38">
        <f t="shared" si="35"/>
        <v>525465</v>
      </c>
      <c r="E1042" s="38">
        <f t="shared" si="35"/>
        <v>6300495</v>
      </c>
      <c r="F1042" s="38">
        <f t="shared" si="35"/>
        <v>2536</v>
      </c>
      <c r="G1042" s="39">
        <v>752.9</v>
      </c>
      <c r="H1042" s="39">
        <v>89.6</v>
      </c>
      <c r="I1042" s="44">
        <v>0.11900650816841546</v>
      </c>
      <c r="J1042" s="39">
        <v>275.36303575781722</v>
      </c>
      <c r="K1042" s="39">
        <v>441.5560357578172</v>
      </c>
      <c r="L1042" s="39">
        <v>13.401999999999999</v>
      </c>
      <c r="M1042" s="48">
        <v>37.802999999999997</v>
      </c>
      <c r="N1042" s="39">
        <v>0.99299999999999999</v>
      </c>
      <c r="O1042" s="39">
        <v>743.10500000000002</v>
      </c>
      <c r="P1042" s="39">
        <v>0</v>
      </c>
    </row>
    <row r="1043" spans="1:16" x14ac:dyDescent="0.3">
      <c r="A1043" s="27">
        <v>43673</v>
      </c>
      <c r="B1043" s="28">
        <v>0.47916666666666669</v>
      </c>
      <c r="C1043" s="32">
        <f t="shared" si="34"/>
        <v>43673.479166666664</v>
      </c>
      <c r="D1043" s="38">
        <f t="shared" si="35"/>
        <v>525465</v>
      </c>
      <c r="E1043" s="38">
        <f t="shared" si="35"/>
        <v>6300495</v>
      </c>
      <c r="F1043" s="38">
        <f t="shared" si="35"/>
        <v>2536</v>
      </c>
      <c r="G1043" s="39">
        <v>789.9</v>
      </c>
      <c r="H1043" s="39">
        <v>92.5</v>
      </c>
      <c r="I1043" s="44">
        <v>0.11710343081402709</v>
      </c>
      <c r="J1043" s="39">
        <v>277.556103739881</v>
      </c>
      <c r="K1043" s="39">
        <v>448.68110373988094</v>
      </c>
      <c r="L1043" s="39">
        <v>13.779</v>
      </c>
      <c r="M1043" s="48">
        <v>35.950000000000003</v>
      </c>
      <c r="N1043" s="39">
        <v>0.46800000000000003</v>
      </c>
      <c r="O1043" s="39">
        <v>743.04</v>
      </c>
      <c r="P1043" s="39">
        <v>0</v>
      </c>
    </row>
    <row r="1044" spans="1:16" x14ac:dyDescent="0.3">
      <c r="A1044" s="27">
        <v>43673</v>
      </c>
      <c r="B1044" s="28">
        <v>0.5</v>
      </c>
      <c r="C1044" s="32">
        <f t="shared" si="34"/>
        <v>43673.5</v>
      </c>
      <c r="D1044" s="38">
        <f t="shared" si="35"/>
        <v>525465</v>
      </c>
      <c r="E1044" s="38">
        <f t="shared" si="35"/>
        <v>6300495</v>
      </c>
      <c r="F1044" s="38">
        <f t="shared" si="35"/>
        <v>2536</v>
      </c>
      <c r="G1044" s="39">
        <v>799</v>
      </c>
      <c r="H1044" s="39">
        <v>95.2</v>
      </c>
      <c r="I1044" s="44">
        <v>0.11914893617021277</v>
      </c>
      <c r="J1044" s="39">
        <v>282.37161408525907</v>
      </c>
      <c r="K1044" s="39">
        <v>453.48161408525908</v>
      </c>
      <c r="L1044" s="39">
        <v>13.840999999999999</v>
      </c>
      <c r="M1044" s="48">
        <v>37.908999999999999</v>
      </c>
      <c r="N1044" s="39">
        <v>1.349</v>
      </c>
      <c r="O1044" s="39">
        <v>743.11300000000006</v>
      </c>
      <c r="P1044" s="39">
        <v>0</v>
      </c>
    </row>
    <row r="1045" spans="1:16" x14ac:dyDescent="0.3">
      <c r="A1045" s="27">
        <v>43673</v>
      </c>
      <c r="B1045" s="28">
        <v>0.52083333333333337</v>
      </c>
      <c r="C1045" s="32">
        <f t="shared" si="34"/>
        <v>43673.520833333336</v>
      </c>
      <c r="D1045" s="38">
        <f t="shared" si="35"/>
        <v>525465</v>
      </c>
      <c r="E1045" s="38">
        <f t="shared" si="35"/>
        <v>6300495</v>
      </c>
      <c r="F1045" s="38">
        <f t="shared" si="35"/>
        <v>2536</v>
      </c>
      <c r="G1045" s="39">
        <v>808</v>
      </c>
      <c r="H1045" s="39">
        <v>97.2</v>
      </c>
      <c r="I1045" s="44">
        <v>0.12029702970297031</v>
      </c>
      <c r="J1045" s="39">
        <v>285.12644569911834</v>
      </c>
      <c r="K1045" s="39">
        <v>455.08644569911837</v>
      </c>
      <c r="L1045" s="39">
        <v>14.532</v>
      </c>
      <c r="M1045" s="48">
        <v>37.491999999999997</v>
      </c>
      <c r="N1045" s="39">
        <v>1.661</v>
      </c>
      <c r="O1045" s="39">
        <v>743.11</v>
      </c>
      <c r="P1045" s="39">
        <v>0</v>
      </c>
    </row>
    <row r="1046" spans="1:16" x14ac:dyDescent="0.3">
      <c r="A1046" s="27">
        <v>43673</v>
      </c>
      <c r="B1046" s="28">
        <v>0.54166666666666663</v>
      </c>
      <c r="C1046" s="32">
        <f t="shared" si="34"/>
        <v>43673.541666666664</v>
      </c>
      <c r="D1046" s="38">
        <f t="shared" si="35"/>
        <v>525465</v>
      </c>
      <c r="E1046" s="38">
        <f t="shared" si="35"/>
        <v>6300495</v>
      </c>
      <c r="F1046" s="38">
        <f t="shared" si="35"/>
        <v>2536</v>
      </c>
      <c r="G1046" s="39">
        <v>236.1</v>
      </c>
      <c r="H1046" s="39">
        <v>30.9</v>
      </c>
      <c r="I1046" s="44">
        <v>0.13087674714104192</v>
      </c>
      <c r="J1046" s="39">
        <v>288.00142870295934</v>
      </c>
      <c r="K1046" s="39">
        <v>446.48142870295931</v>
      </c>
      <c r="L1046" s="39">
        <v>14.343999999999999</v>
      </c>
      <c r="M1046" s="48">
        <v>39.68</v>
      </c>
      <c r="N1046" s="39">
        <v>1.2829999999999999</v>
      </c>
      <c r="O1046" s="39">
        <v>742.93799999999999</v>
      </c>
      <c r="P1046" s="39">
        <v>0</v>
      </c>
    </row>
    <row r="1047" spans="1:16" x14ac:dyDescent="0.3">
      <c r="A1047" s="27">
        <v>43673</v>
      </c>
      <c r="B1047" s="28">
        <v>0.5625</v>
      </c>
      <c r="C1047" s="32">
        <f t="shared" si="34"/>
        <v>43673.5625</v>
      </c>
      <c r="D1047" s="38">
        <f t="shared" si="35"/>
        <v>525465</v>
      </c>
      <c r="E1047" s="38">
        <f t="shared" si="35"/>
        <v>6300495</v>
      </c>
      <c r="F1047" s="38">
        <f t="shared" si="35"/>
        <v>2536</v>
      </c>
      <c r="G1047" s="39">
        <v>196.7</v>
      </c>
      <c r="H1047" s="39">
        <v>25.5</v>
      </c>
      <c r="I1047" s="44">
        <v>0.12963904422979156</v>
      </c>
      <c r="J1047" s="39">
        <v>312.99592588112318</v>
      </c>
      <c r="K1047" s="39">
        <v>449.27492588112318</v>
      </c>
      <c r="L1047" s="39">
        <v>14.657</v>
      </c>
      <c r="M1047" s="48">
        <v>42.621000000000002</v>
      </c>
      <c r="N1047" s="39">
        <v>1.304</v>
      </c>
      <c r="O1047" s="39">
        <v>743.15499999999997</v>
      </c>
      <c r="P1047" s="39">
        <v>0</v>
      </c>
    </row>
    <row r="1048" spans="1:16" x14ac:dyDescent="0.3">
      <c r="A1048" s="27">
        <v>43673</v>
      </c>
      <c r="B1048" s="28">
        <v>0.58333333333333337</v>
      </c>
      <c r="C1048" s="32">
        <f t="shared" si="34"/>
        <v>43673.583333333336</v>
      </c>
      <c r="D1048" s="38">
        <f t="shared" si="35"/>
        <v>525465</v>
      </c>
      <c r="E1048" s="38">
        <f t="shared" si="35"/>
        <v>6300495</v>
      </c>
      <c r="F1048" s="38">
        <f t="shared" si="35"/>
        <v>2536</v>
      </c>
      <c r="G1048" s="39">
        <v>167.8</v>
      </c>
      <c r="H1048" s="39">
        <v>23.8</v>
      </c>
      <c r="I1048" s="44">
        <v>0.14183551847437426</v>
      </c>
      <c r="J1048" s="39">
        <v>337.76723306126183</v>
      </c>
      <c r="K1048" s="39">
        <v>428.67823306126184</v>
      </c>
      <c r="L1048" s="39">
        <v>14.406000000000001</v>
      </c>
      <c r="M1048" s="48">
        <v>41.811999999999998</v>
      </c>
      <c r="N1048" s="39">
        <v>1.204</v>
      </c>
      <c r="O1048" s="39">
        <v>743.048</v>
      </c>
      <c r="P1048" s="39">
        <v>0</v>
      </c>
    </row>
    <row r="1049" spans="1:16" x14ac:dyDescent="0.3">
      <c r="A1049" s="27">
        <v>43673</v>
      </c>
      <c r="B1049" s="28">
        <v>0.60416666666666663</v>
      </c>
      <c r="C1049" s="32">
        <f t="shared" si="34"/>
        <v>43673.604166666664</v>
      </c>
      <c r="D1049" s="38">
        <f t="shared" si="35"/>
        <v>525465</v>
      </c>
      <c r="E1049" s="38">
        <f t="shared" si="35"/>
        <v>6300495</v>
      </c>
      <c r="F1049" s="38">
        <f t="shared" si="35"/>
        <v>2536</v>
      </c>
      <c r="G1049" s="39">
        <v>95.2</v>
      </c>
      <c r="H1049" s="39">
        <v>13.9</v>
      </c>
      <c r="I1049" s="44">
        <v>0.14600840336134455</v>
      </c>
      <c r="J1049" s="39">
        <v>349.92936660868151</v>
      </c>
      <c r="K1049" s="39">
        <v>416.55436660868151</v>
      </c>
      <c r="L1049" s="39">
        <v>13.653</v>
      </c>
      <c r="M1049" s="48">
        <v>48.179000000000002</v>
      </c>
      <c r="N1049" s="39">
        <v>1.3240000000000001</v>
      </c>
      <c r="O1049" s="39">
        <v>743.05200000000002</v>
      </c>
      <c r="P1049" s="39">
        <v>0</v>
      </c>
    </row>
    <row r="1050" spans="1:16" x14ac:dyDescent="0.3">
      <c r="A1050" s="27">
        <v>43673</v>
      </c>
      <c r="B1050" s="28">
        <v>0.625</v>
      </c>
      <c r="C1050" s="32">
        <f t="shared" si="34"/>
        <v>43673.625</v>
      </c>
      <c r="D1050" s="38">
        <f t="shared" si="35"/>
        <v>525465</v>
      </c>
      <c r="E1050" s="38">
        <f t="shared" si="35"/>
        <v>6300495</v>
      </c>
      <c r="F1050" s="38">
        <f t="shared" si="35"/>
        <v>2536</v>
      </c>
      <c r="G1050" s="39">
        <v>58.3</v>
      </c>
      <c r="H1050" s="39">
        <v>10.6</v>
      </c>
      <c r="I1050" s="44">
        <v>0.18181818181818182</v>
      </c>
      <c r="J1050" s="39">
        <v>347.83850074702127</v>
      </c>
      <c r="K1050" s="39">
        <v>407.52550074702128</v>
      </c>
      <c r="L1050" s="39">
        <v>13.339</v>
      </c>
      <c r="M1050" s="48">
        <v>53.009</v>
      </c>
      <c r="N1050" s="39">
        <v>0.93100000000000005</v>
      </c>
      <c r="O1050" s="39">
        <v>743.09500000000003</v>
      </c>
      <c r="P1050" s="39">
        <v>0</v>
      </c>
    </row>
    <row r="1051" spans="1:16" x14ac:dyDescent="0.3">
      <c r="A1051" s="27">
        <v>43673</v>
      </c>
      <c r="B1051" s="28">
        <v>0.64583333333333337</v>
      </c>
      <c r="C1051" s="32">
        <f t="shared" si="34"/>
        <v>43673.645833333336</v>
      </c>
      <c r="D1051" s="38">
        <f t="shared" si="35"/>
        <v>525465</v>
      </c>
      <c r="E1051" s="38">
        <f t="shared" si="35"/>
        <v>6300495</v>
      </c>
      <c r="F1051" s="38">
        <f t="shared" si="35"/>
        <v>2536</v>
      </c>
      <c r="G1051" s="39">
        <v>28.1</v>
      </c>
      <c r="H1051" s="39">
        <v>7.7</v>
      </c>
      <c r="I1051" s="44">
        <v>0.27402135231316727</v>
      </c>
      <c r="J1051" s="39">
        <v>352.97032830122424</v>
      </c>
      <c r="K1051" s="39">
        <v>400.55032830122423</v>
      </c>
      <c r="L1051" s="39">
        <v>13.212999999999999</v>
      </c>
      <c r="M1051" s="48">
        <v>54.719000000000001</v>
      </c>
      <c r="N1051" s="39">
        <v>0.83599999999999997</v>
      </c>
      <c r="O1051" s="39">
        <v>743.15300000000002</v>
      </c>
      <c r="P1051" s="39">
        <v>0</v>
      </c>
    </row>
    <row r="1052" spans="1:16" x14ac:dyDescent="0.3">
      <c r="A1052" s="27">
        <v>43673</v>
      </c>
      <c r="B1052" s="28">
        <v>0.66666666666666663</v>
      </c>
      <c r="C1052" s="32">
        <f t="shared" si="34"/>
        <v>43673.666666666664</v>
      </c>
      <c r="D1052" s="38">
        <f t="shared" si="35"/>
        <v>525465</v>
      </c>
      <c r="E1052" s="38">
        <f t="shared" si="35"/>
        <v>6300495</v>
      </c>
      <c r="F1052" s="38">
        <f t="shared" si="35"/>
        <v>2536</v>
      </c>
      <c r="G1052" s="39">
        <v>48</v>
      </c>
      <c r="H1052" s="39">
        <v>15.6</v>
      </c>
      <c r="I1052" s="44">
        <v>0.32500000000000001</v>
      </c>
      <c r="J1052" s="39">
        <v>347.4306923600318</v>
      </c>
      <c r="K1052" s="39">
        <v>386.7886923600318</v>
      </c>
      <c r="L1052" s="39">
        <v>12.46</v>
      </c>
      <c r="M1052" s="48">
        <v>64.650000000000006</v>
      </c>
      <c r="N1052" s="39">
        <v>0.83</v>
      </c>
      <c r="O1052" s="39">
        <v>743.39300000000003</v>
      </c>
      <c r="P1052" s="39">
        <v>0.4</v>
      </c>
    </row>
    <row r="1053" spans="1:16" x14ac:dyDescent="0.3">
      <c r="A1053" s="27">
        <v>43673</v>
      </c>
      <c r="B1053" s="28">
        <v>0.6875</v>
      </c>
      <c r="C1053" s="32">
        <f t="shared" si="34"/>
        <v>43673.6875</v>
      </c>
      <c r="D1053" s="38">
        <f t="shared" si="35"/>
        <v>525465</v>
      </c>
      <c r="E1053" s="38">
        <f t="shared" si="35"/>
        <v>6300495</v>
      </c>
      <c r="F1053" s="38">
        <f t="shared" si="35"/>
        <v>2536</v>
      </c>
      <c r="G1053" s="39">
        <v>87.5</v>
      </c>
      <c r="H1053" s="39">
        <v>16.100000000000001</v>
      </c>
      <c r="I1053" s="44">
        <v>0.18400000000000002</v>
      </c>
      <c r="J1053" s="39">
        <v>345.60651907543541</v>
      </c>
      <c r="K1053" s="39">
        <v>381.02951907543542</v>
      </c>
      <c r="L1053" s="39">
        <v>11.957000000000001</v>
      </c>
      <c r="M1053" s="48">
        <v>62.704999999999998</v>
      </c>
      <c r="N1053" s="39">
        <v>0.46</v>
      </c>
      <c r="O1053" s="39">
        <v>743.32799999999997</v>
      </c>
      <c r="P1053" s="39">
        <v>0.2</v>
      </c>
    </row>
    <row r="1054" spans="1:16" x14ac:dyDescent="0.3">
      <c r="A1054" s="27">
        <v>43673</v>
      </c>
      <c r="B1054" s="28">
        <v>0.70833333333333337</v>
      </c>
      <c r="C1054" s="32">
        <f t="shared" si="34"/>
        <v>43673.708333333336</v>
      </c>
      <c r="D1054" s="38">
        <f t="shared" si="35"/>
        <v>525465</v>
      </c>
      <c r="E1054" s="38">
        <f t="shared" si="35"/>
        <v>6300495</v>
      </c>
      <c r="F1054" s="38">
        <f t="shared" si="35"/>
        <v>2536</v>
      </c>
      <c r="G1054" s="39">
        <v>129.6</v>
      </c>
      <c r="H1054" s="39">
        <v>18.8</v>
      </c>
      <c r="I1054" s="44">
        <v>0.14506172839506173</v>
      </c>
      <c r="J1054" s="39">
        <v>343.61585768318736</v>
      </c>
      <c r="K1054" s="39">
        <v>379.76085768318734</v>
      </c>
      <c r="L1054" s="39">
        <v>11.957000000000001</v>
      </c>
      <c r="M1054" s="48">
        <v>59.421999999999997</v>
      </c>
      <c r="N1054" s="39">
        <v>0.113</v>
      </c>
      <c r="O1054" s="39">
        <v>743.30700000000002</v>
      </c>
      <c r="P1054" s="39">
        <v>0</v>
      </c>
    </row>
    <row r="1055" spans="1:16" x14ac:dyDescent="0.3">
      <c r="A1055" s="27">
        <v>43673</v>
      </c>
      <c r="B1055" s="28">
        <v>0.72916666666666663</v>
      </c>
      <c r="C1055" s="32">
        <f t="shared" si="34"/>
        <v>43673.729166666664</v>
      </c>
      <c r="D1055" s="38">
        <f t="shared" si="35"/>
        <v>525465</v>
      </c>
      <c r="E1055" s="38">
        <f t="shared" si="35"/>
        <v>6300495</v>
      </c>
      <c r="F1055" s="38">
        <f t="shared" si="35"/>
        <v>2536</v>
      </c>
      <c r="G1055" s="39">
        <v>197.6</v>
      </c>
      <c r="H1055" s="39">
        <v>25.4</v>
      </c>
      <c r="I1055" s="44">
        <v>0.12854251012145748</v>
      </c>
      <c r="J1055" s="39">
        <v>335.90900136680818</v>
      </c>
      <c r="K1055" s="39">
        <v>381.02100136680821</v>
      </c>
      <c r="L1055" s="39">
        <v>12.272</v>
      </c>
      <c r="M1055" s="48">
        <v>58.209000000000003</v>
      </c>
      <c r="N1055" s="39">
        <v>0.67500000000000004</v>
      </c>
      <c r="O1055" s="39">
        <v>743.37800000000004</v>
      </c>
      <c r="P1055" s="39">
        <v>0</v>
      </c>
    </row>
    <row r="1056" spans="1:16" x14ac:dyDescent="0.3">
      <c r="A1056" s="27">
        <v>43673</v>
      </c>
      <c r="B1056" s="28">
        <v>0.75</v>
      </c>
      <c r="C1056" s="32">
        <f t="shared" si="34"/>
        <v>43673.75</v>
      </c>
      <c r="D1056" s="38">
        <f t="shared" si="35"/>
        <v>525465</v>
      </c>
      <c r="E1056" s="38">
        <f t="shared" si="35"/>
        <v>6300495</v>
      </c>
      <c r="F1056" s="38">
        <f t="shared" si="35"/>
        <v>2536</v>
      </c>
      <c r="G1056" s="39">
        <v>204</v>
      </c>
      <c r="H1056" s="39">
        <v>26</v>
      </c>
      <c r="I1056" s="44">
        <v>0.12745098039215685</v>
      </c>
      <c r="J1056" s="39">
        <v>324.55783672946114</v>
      </c>
      <c r="K1056" s="39">
        <v>384.55383672946112</v>
      </c>
      <c r="L1056" s="39">
        <v>12.586</v>
      </c>
      <c r="M1056" s="48">
        <v>56.369</v>
      </c>
      <c r="N1056" s="39">
        <v>0.874</v>
      </c>
      <c r="O1056" s="39">
        <v>743.51499999999999</v>
      </c>
      <c r="P1056" s="39">
        <v>0.2</v>
      </c>
    </row>
    <row r="1057" spans="1:16" x14ac:dyDescent="0.3">
      <c r="A1057" s="27">
        <v>43673</v>
      </c>
      <c r="B1057" s="28">
        <v>0.77083333333333337</v>
      </c>
      <c r="C1057" s="32">
        <f t="shared" si="34"/>
        <v>43673.770833333336</v>
      </c>
      <c r="D1057" s="38">
        <f t="shared" si="35"/>
        <v>525465</v>
      </c>
      <c r="E1057" s="38">
        <f t="shared" si="35"/>
        <v>6300495</v>
      </c>
      <c r="F1057" s="38">
        <f t="shared" si="35"/>
        <v>2536</v>
      </c>
      <c r="G1057" s="39">
        <v>124.3</v>
      </c>
      <c r="H1057" s="39">
        <v>17.100000000000001</v>
      </c>
      <c r="I1057" s="44">
        <v>0.13757039420756237</v>
      </c>
      <c r="J1057" s="39">
        <v>313.9639951878014</v>
      </c>
      <c r="K1057" s="39">
        <v>381.81599518780143</v>
      </c>
      <c r="L1057" s="39">
        <v>12.711</v>
      </c>
      <c r="M1057" s="48">
        <v>57.637</v>
      </c>
      <c r="N1057" s="39">
        <v>0.70099999999999996</v>
      </c>
      <c r="O1057" s="39">
        <v>743.76499999999999</v>
      </c>
      <c r="P1057" s="39">
        <v>0</v>
      </c>
    </row>
    <row r="1058" spans="1:16" x14ac:dyDescent="0.3">
      <c r="A1058" s="27">
        <v>43673</v>
      </c>
      <c r="B1058" s="28">
        <v>0.79166666666666663</v>
      </c>
      <c r="C1058" s="32">
        <f t="shared" si="34"/>
        <v>43673.791666666664</v>
      </c>
      <c r="D1058" s="38">
        <f t="shared" si="35"/>
        <v>525465</v>
      </c>
      <c r="E1058" s="38">
        <f t="shared" si="35"/>
        <v>6300495</v>
      </c>
      <c r="F1058" s="38">
        <f t="shared" si="35"/>
        <v>2536</v>
      </c>
      <c r="G1058" s="39">
        <v>94.7</v>
      </c>
      <c r="H1058" s="39">
        <v>14.6</v>
      </c>
      <c r="I1058" s="44">
        <v>0.15417106652587118</v>
      </c>
      <c r="J1058" s="39">
        <v>299.69102936858212</v>
      </c>
      <c r="K1058" s="39">
        <v>378.15002936858207</v>
      </c>
      <c r="L1058" s="39">
        <v>12.773999999999999</v>
      </c>
      <c r="M1058" s="48">
        <v>58.427999999999997</v>
      </c>
      <c r="N1058" s="39">
        <v>0.57399999999999995</v>
      </c>
      <c r="O1058" s="39">
        <v>743.47799999999995</v>
      </c>
      <c r="P1058" s="39">
        <v>0</v>
      </c>
    </row>
    <row r="1059" spans="1:16" x14ac:dyDescent="0.3">
      <c r="A1059" s="27">
        <v>43673</v>
      </c>
      <c r="B1059" s="28">
        <v>0.8125</v>
      </c>
      <c r="C1059" s="32">
        <f t="shared" si="34"/>
        <v>43673.8125</v>
      </c>
      <c r="D1059" s="38">
        <f t="shared" si="35"/>
        <v>525465</v>
      </c>
      <c r="E1059" s="38">
        <f t="shared" si="35"/>
        <v>6300495</v>
      </c>
      <c r="F1059" s="38">
        <f t="shared" si="35"/>
        <v>2536</v>
      </c>
      <c r="G1059" s="39">
        <v>61.7</v>
      </c>
      <c r="H1059" s="39">
        <v>11</v>
      </c>
      <c r="I1059" s="44">
        <v>0.17828200972447325</v>
      </c>
      <c r="J1059" s="39">
        <v>296.49939403853813</v>
      </c>
      <c r="K1059" s="39">
        <v>373.54439403853814</v>
      </c>
      <c r="L1059" s="39">
        <v>11.455</v>
      </c>
      <c r="M1059" s="48">
        <v>61.39</v>
      </c>
      <c r="N1059" s="39">
        <v>0.40600000000000003</v>
      </c>
      <c r="O1059" s="39">
        <v>743.53700000000003</v>
      </c>
      <c r="P1059" s="39">
        <v>0</v>
      </c>
    </row>
    <row r="1060" spans="1:16" x14ac:dyDescent="0.3">
      <c r="A1060" s="27">
        <v>43673</v>
      </c>
      <c r="B1060" s="28">
        <v>0.83333333333333337</v>
      </c>
      <c r="C1060" s="32">
        <f t="shared" si="34"/>
        <v>43673.833333333336</v>
      </c>
      <c r="D1060" s="38">
        <f t="shared" si="35"/>
        <v>525465</v>
      </c>
      <c r="E1060" s="38">
        <f t="shared" si="35"/>
        <v>6300495</v>
      </c>
      <c r="F1060" s="38">
        <f t="shared" si="35"/>
        <v>2536</v>
      </c>
      <c r="G1060" s="39">
        <v>29.9</v>
      </c>
      <c r="H1060" s="39">
        <v>6.2</v>
      </c>
      <c r="I1060" s="44">
        <v>0.2073578595317726</v>
      </c>
      <c r="J1060" s="39">
        <v>324.32359670501376</v>
      </c>
      <c r="K1060" s="39">
        <v>372.29459670501376</v>
      </c>
      <c r="L1060" s="39">
        <v>11.204000000000001</v>
      </c>
      <c r="M1060" s="48">
        <v>60.265000000000001</v>
      </c>
      <c r="N1060" s="39">
        <v>0.59499999999999997</v>
      </c>
      <c r="O1060" s="39">
        <v>743.48</v>
      </c>
      <c r="P1060" s="39">
        <v>0</v>
      </c>
    </row>
    <row r="1061" spans="1:16" x14ac:dyDescent="0.3">
      <c r="A1061" s="27">
        <v>43673</v>
      </c>
      <c r="B1061" s="28">
        <v>0.85416666666666663</v>
      </c>
      <c r="C1061" s="32">
        <f t="shared" si="34"/>
        <v>43673.854166666664</v>
      </c>
      <c r="D1061" s="38">
        <f t="shared" si="35"/>
        <v>525465</v>
      </c>
      <c r="E1061" s="38">
        <f t="shared" si="35"/>
        <v>6300495</v>
      </c>
      <c r="F1061" s="38">
        <f t="shared" si="35"/>
        <v>2536</v>
      </c>
      <c r="G1061" s="39">
        <v>4.0999999999999996</v>
      </c>
      <c r="H1061" s="39">
        <v>2.5</v>
      </c>
      <c r="I1061" s="44">
        <v>0.60975609756097571</v>
      </c>
      <c r="J1061" s="39">
        <v>340.59181448098855</v>
      </c>
      <c r="K1061" s="39">
        <v>370.91081448098851</v>
      </c>
      <c r="L1061" s="39">
        <v>11.329000000000001</v>
      </c>
      <c r="M1061" s="48">
        <v>61.374000000000002</v>
      </c>
      <c r="N1061" s="39">
        <v>0.78200000000000003</v>
      </c>
      <c r="O1061" s="39">
        <v>743.58</v>
      </c>
      <c r="P1061" s="39">
        <v>0</v>
      </c>
    </row>
    <row r="1062" spans="1:16" x14ac:dyDescent="0.3">
      <c r="A1062" s="27">
        <v>43673</v>
      </c>
      <c r="B1062" s="28">
        <v>0.875</v>
      </c>
      <c r="C1062" s="32">
        <f t="shared" si="34"/>
        <v>43673.875</v>
      </c>
      <c r="D1062" s="38">
        <f t="shared" si="35"/>
        <v>525465</v>
      </c>
      <c r="E1062" s="38">
        <f t="shared" si="35"/>
        <v>6300495</v>
      </c>
      <c r="F1062" s="38">
        <f t="shared" si="35"/>
        <v>2536</v>
      </c>
      <c r="G1062" s="40">
        <v>0</v>
      </c>
      <c r="H1062" s="40">
        <v>0</v>
      </c>
      <c r="I1062" s="45" t="s">
        <v>19</v>
      </c>
      <c r="J1062" s="39">
        <v>340.9400414128034</v>
      </c>
      <c r="K1062" s="39">
        <v>369.27604141280341</v>
      </c>
      <c r="L1062" s="39">
        <v>11.769</v>
      </c>
      <c r="M1062" s="48">
        <v>61.587000000000003</v>
      </c>
      <c r="N1062" s="39">
        <v>0.92100000000000004</v>
      </c>
      <c r="O1062" s="39">
        <v>743.60199999999998</v>
      </c>
      <c r="P1062" s="39">
        <v>0</v>
      </c>
    </row>
    <row r="1063" spans="1:16" x14ac:dyDescent="0.3">
      <c r="A1063" s="27">
        <v>43673</v>
      </c>
      <c r="B1063" s="28">
        <v>0.89583333333333337</v>
      </c>
      <c r="C1063" s="32">
        <f t="shared" si="34"/>
        <v>43673.895833333336</v>
      </c>
      <c r="D1063" s="38">
        <f t="shared" si="35"/>
        <v>525465</v>
      </c>
      <c r="E1063" s="38">
        <f t="shared" si="35"/>
        <v>6300495</v>
      </c>
      <c r="F1063" s="38">
        <f t="shared" si="35"/>
        <v>2536</v>
      </c>
      <c r="G1063" s="40">
        <v>0</v>
      </c>
      <c r="H1063" s="40">
        <v>0</v>
      </c>
      <c r="I1063" s="45" t="s">
        <v>19</v>
      </c>
      <c r="J1063" s="39">
        <v>336.62807664932188</v>
      </c>
      <c r="K1063" s="39">
        <v>367.69207664932185</v>
      </c>
      <c r="L1063" s="39">
        <v>11.518000000000001</v>
      </c>
      <c r="M1063" s="48">
        <v>62.335000000000001</v>
      </c>
      <c r="N1063" s="39">
        <v>1.0960000000000001</v>
      </c>
      <c r="O1063" s="39">
        <v>743.54700000000003</v>
      </c>
      <c r="P1063" s="39">
        <v>0</v>
      </c>
    </row>
    <row r="1064" spans="1:16" x14ac:dyDescent="0.3">
      <c r="A1064" s="27">
        <v>43673</v>
      </c>
      <c r="B1064" s="28">
        <v>0.91666666666666663</v>
      </c>
      <c r="C1064" s="32">
        <f t="shared" ref="C1064:C1127" si="36">A1064+B1064</f>
        <v>43673.916666666664</v>
      </c>
      <c r="D1064" s="38">
        <f t="shared" si="35"/>
        <v>525465</v>
      </c>
      <c r="E1064" s="38">
        <f t="shared" si="35"/>
        <v>6300495</v>
      </c>
      <c r="F1064" s="38">
        <f t="shared" si="35"/>
        <v>2536</v>
      </c>
      <c r="G1064" s="40">
        <v>0</v>
      </c>
      <c r="H1064" s="40">
        <v>0</v>
      </c>
      <c r="I1064" s="45" t="s">
        <v>19</v>
      </c>
      <c r="J1064" s="39">
        <v>324.67989982322712</v>
      </c>
      <c r="K1064" s="39">
        <v>364.31689982322712</v>
      </c>
      <c r="L1064" s="39">
        <v>11.077999999999999</v>
      </c>
      <c r="M1064" s="48">
        <v>63.058</v>
      </c>
      <c r="N1064" s="39">
        <v>0.46</v>
      </c>
      <c r="O1064" s="39">
        <v>743.52700000000004</v>
      </c>
      <c r="P1064" s="39">
        <v>0</v>
      </c>
    </row>
    <row r="1065" spans="1:16" x14ac:dyDescent="0.3">
      <c r="A1065" s="27">
        <v>43673</v>
      </c>
      <c r="B1065" s="28">
        <v>0.9375</v>
      </c>
      <c r="C1065" s="32">
        <f t="shared" si="36"/>
        <v>43673.9375</v>
      </c>
      <c r="D1065" s="38">
        <f t="shared" si="35"/>
        <v>525465</v>
      </c>
      <c r="E1065" s="38">
        <f t="shared" si="35"/>
        <v>6300495</v>
      </c>
      <c r="F1065" s="38">
        <f t="shared" si="35"/>
        <v>2536</v>
      </c>
      <c r="G1065" s="40">
        <v>0</v>
      </c>
      <c r="H1065" s="40">
        <v>0</v>
      </c>
      <c r="I1065" s="45" t="s">
        <v>19</v>
      </c>
      <c r="J1065" s="39">
        <v>291.28300357055758</v>
      </c>
      <c r="K1065" s="39">
        <v>359.97100357055757</v>
      </c>
      <c r="L1065" s="39">
        <v>10.827</v>
      </c>
      <c r="M1065" s="48">
        <v>63.649000000000001</v>
      </c>
      <c r="N1065" s="39">
        <v>0.372</v>
      </c>
      <c r="O1065" s="39">
        <v>743.41499999999996</v>
      </c>
      <c r="P1065" s="39">
        <v>0</v>
      </c>
    </row>
    <row r="1066" spans="1:16" x14ac:dyDescent="0.3">
      <c r="A1066" s="27">
        <v>43673</v>
      </c>
      <c r="B1066" s="28">
        <v>0.95833333333333337</v>
      </c>
      <c r="C1066" s="32">
        <f t="shared" si="36"/>
        <v>43673.958333333336</v>
      </c>
      <c r="D1066" s="38">
        <f t="shared" si="35"/>
        <v>525465</v>
      </c>
      <c r="E1066" s="38">
        <f t="shared" si="35"/>
        <v>6300495</v>
      </c>
      <c r="F1066" s="38">
        <f t="shared" si="35"/>
        <v>2536</v>
      </c>
      <c r="G1066" s="40">
        <v>0</v>
      </c>
      <c r="H1066" s="40">
        <v>0</v>
      </c>
      <c r="I1066" s="45" t="s">
        <v>19</v>
      </c>
      <c r="J1066" s="39">
        <v>286.97197549485611</v>
      </c>
      <c r="K1066" s="39">
        <v>356.21797549485609</v>
      </c>
      <c r="L1066" s="39">
        <v>10.763999999999999</v>
      </c>
      <c r="M1066" s="48">
        <v>64.263999999999996</v>
      </c>
      <c r="N1066" s="39">
        <v>0.71099999999999997</v>
      </c>
      <c r="O1066" s="39">
        <v>743.5</v>
      </c>
      <c r="P1066" s="39">
        <v>0</v>
      </c>
    </row>
    <row r="1067" spans="1:16" x14ac:dyDescent="0.3">
      <c r="A1067" s="27">
        <v>43673</v>
      </c>
      <c r="B1067" s="28">
        <v>0.97916666666666663</v>
      </c>
      <c r="C1067" s="32">
        <f t="shared" si="36"/>
        <v>43673.979166666664</v>
      </c>
      <c r="D1067" s="38">
        <f t="shared" si="35"/>
        <v>525465</v>
      </c>
      <c r="E1067" s="38">
        <f t="shared" si="35"/>
        <v>6300495</v>
      </c>
      <c r="F1067" s="38">
        <f t="shared" si="35"/>
        <v>2536</v>
      </c>
      <c r="G1067" s="40">
        <v>0</v>
      </c>
      <c r="H1067" s="40">
        <v>0</v>
      </c>
      <c r="I1067" s="45" t="s">
        <v>19</v>
      </c>
      <c r="J1067" s="39">
        <v>295.73493588096551</v>
      </c>
      <c r="K1067" s="39">
        <v>355.66993588096557</v>
      </c>
      <c r="L1067" s="39">
        <v>10.387</v>
      </c>
      <c r="M1067" s="48">
        <v>64.891000000000005</v>
      </c>
      <c r="N1067" s="39">
        <v>0.66700000000000004</v>
      </c>
      <c r="O1067" s="39">
        <v>743.57500000000005</v>
      </c>
      <c r="P1067" s="39">
        <v>0</v>
      </c>
    </row>
    <row r="1068" spans="1:16" x14ac:dyDescent="0.3">
      <c r="A1068" s="27">
        <v>43674</v>
      </c>
      <c r="B1068" s="28">
        <v>0</v>
      </c>
      <c r="C1068" s="32">
        <f t="shared" si="36"/>
        <v>43674</v>
      </c>
      <c r="D1068" s="38">
        <f t="shared" si="35"/>
        <v>525465</v>
      </c>
      <c r="E1068" s="38">
        <f t="shared" si="35"/>
        <v>6300495</v>
      </c>
      <c r="F1068" s="38">
        <f t="shared" si="35"/>
        <v>2536</v>
      </c>
      <c r="G1068" s="40">
        <v>0</v>
      </c>
      <c r="H1068" s="40">
        <v>0</v>
      </c>
      <c r="I1068" s="45" t="s">
        <v>19</v>
      </c>
      <c r="J1068" s="39">
        <v>281.08506777627014</v>
      </c>
      <c r="K1068" s="39">
        <v>354.22806777627017</v>
      </c>
      <c r="L1068" s="39">
        <v>10.701000000000001</v>
      </c>
      <c r="M1068" s="48">
        <v>63.688000000000002</v>
      </c>
      <c r="N1068" s="39">
        <v>0.79500000000000004</v>
      </c>
      <c r="O1068" s="39">
        <v>743.59500000000003</v>
      </c>
      <c r="P1068" s="39">
        <v>0</v>
      </c>
    </row>
    <row r="1069" spans="1:16" x14ac:dyDescent="0.3">
      <c r="A1069" s="27">
        <v>43674</v>
      </c>
      <c r="B1069" s="28">
        <v>2.0833333333333332E-2</v>
      </c>
      <c r="C1069" s="32">
        <f t="shared" si="36"/>
        <v>43674.020833333336</v>
      </c>
      <c r="D1069" s="38">
        <f t="shared" si="35"/>
        <v>525465</v>
      </c>
      <c r="E1069" s="38">
        <f t="shared" si="35"/>
        <v>6300495</v>
      </c>
      <c r="F1069" s="38">
        <f t="shared" si="35"/>
        <v>2536</v>
      </c>
      <c r="G1069" s="40">
        <v>0</v>
      </c>
      <c r="H1069" s="40">
        <v>0</v>
      </c>
      <c r="I1069" s="45" t="s">
        <v>19</v>
      </c>
      <c r="J1069" s="39">
        <v>278.70312282114946</v>
      </c>
      <c r="K1069" s="39">
        <v>351.74512282114944</v>
      </c>
      <c r="L1069" s="39">
        <v>10.387</v>
      </c>
      <c r="M1069" s="48">
        <v>66.915000000000006</v>
      </c>
      <c r="N1069" s="39">
        <v>1.2</v>
      </c>
      <c r="O1069" s="39">
        <v>743.60500000000002</v>
      </c>
      <c r="P1069" s="39">
        <v>0</v>
      </c>
    </row>
    <row r="1070" spans="1:16" x14ac:dyDescent="0.3">
      <c r="A1070" s="27">
        <v>43674</v>
      </c>
      <c r="B1070" s="28">
        <v>4.1666666666666664E-2</v>
      </c>
      <c r="C1070" s="32">
        <f t="shared" si="36"/>
        <v>43674.041666666664</v>
      </c>
      <c r="D1070" s="38">
        <f t="shared" si="35"/>
        <v>525465</v>
      </c>
      <c r="E1070" s="38">
        <f t="shared" si="35"/>
        <v>6300495</v>
      </c>
      <c r="F1070" s="38">
        <f t="shared" si="35"/>
        <v>2536</v>
      </c>
      <c r="G1070" s="40">
        <v>0</v>
      </c>
      <c r="H1070" s="40">
        <v>0</v>
      </c>
      <c r="I1070" s="45" t="s">
        <v>19</v>
      </c>
      <c r="J1070" s="39">
        <v>270.83725219351135</v>
      </c>
      <c r="K1070" s="39">
        <v>349.85125219351136</v>
      </c>
      <c r="L1070" s="39">
        <v>10.073</v>
      </c>
      <c r="M1070" s="48">
        <v>68.376000000000005</v>
      </c>
      <c r="N1070" s="39">
        <v>1.1040000000000001</v>
      </c>
      <c r="O1070" s="39">
        <v>743.59500000000003</v>
      </c>
      <c r="P1070" s="39">
        <v>0</v>
      </c>
    </row>
    <row r="1071" spans="1:16" x14ac:dyDescent="0.3">
      <c r="A1071" s="27">
        <v>43674</v>
      </c>
      <c r="B1071" s="28">
        <v>6.25E-2</v>
      </c>
      <c r="C1071" s="32">
        <f t="shared" si="36"/>
        <v>43674.0625</v>
      </c>
      <c r="D1071" s="38">
        <f t="shared" si="35"/>
        <v>525465</v>
      </c>
      <c r="E1071" s="38">
        <f t="shared" si="35"/>
        <v>6300495</v>
      </c>
      <c r="F1071" s="38">
        <f t="shared" si="35"/>
        <v>2536</v>
      </c>
      <c r="G1071" s="40">
        <v>0</v>
      </c>
      <c r="H1071" s="40">
        <v>0</v>
      </c>
      <c r="I1071" s="45" t="s">
        <v>19</v>
      </c>
      <c r="J1071" s="39">
        <v>266.23187866082503</v>
      </c>
      <c r="K1071" s="39">
        <v>345.75487866082506</v>
      </c>
      <c r="L1071" s="39">
        <v>9.7590000000000003</v>
      </c>
      <c r="M1071" s="48">
        <v>70.198999999999998</v>
      </c>
      <c r="N1071" s="39">
        <v>0.56299999999999994</v>
      </c>
      <c r="O1071" s="39">
        <v>743.33299999999997</v>
      </c>
      <c r="P1071" s="39">
        <v>0</v>
      </c>
    </row>
    <row r="1072" spans="1:16" x14ac:dyDescent="0.3">
      <c r="A1072" s="27">
        <v>43674</v>
      </c>
      <c r="B1072" s="28">
        <v>8.3333333333333329E-2</v>
      </c>
      <c r="C1072" s="32">
        <f t="shared" si="36"/>
        <v>43674.083333333336</v>
      </c>
      <c r="D1072" s="38">
        <f t="shared" si="35"/>
        <v>525465</v>
      </c>
      <c r="E1072" s="38">
        <f t="shared" si="35"/>
        <v>6300495</v>
      </c>
      <c r="F1072" s="38">
        <f t="shared" si="35"/>
        <v>2536</v>
      </c>
      <c r="G1072" s="40">
        <v>0</v>
      </c>
      <c r="H1072" s="40">
        <v>0</v>
      </c>
      <c r="I1072" s="45" t="s">
        <v>19</v>
      </c>
      <c r="J1072" s="39">
        <v>265.25839208308685</v>
      </c>
      <c r="K1072" s="39">
        <v>343.91939208308685</v>
      </c>
      <c r="L1072" s="39">
        <v>9.0670000000000002</v>
      </c>
      <c r="M1072" s="48">
        <v>73.671999999999997</v>
      </c>
      <c r="N1072" s="39">
        <v>0.39600000000000002</v>
      </c>
      <c r="O1072" s="39">
        <v>743.23</v>
      </c>
      <c r="P1072" s="39">
        <v>0</v>
      </c>
    </row>
    <row r="1073" spans="1:16" x14ac:dyDescent="0.3">
      <c r="A1073" s="27">
        <v>43674</v>
      </c>
      <c r="B1073" s="28">
        <v>0.10416666666666667</v>
      </c>
      <c r="C1073" s="32">
        <f t="shared" si="36"/>
        <v>43674.104166666664</v>
      </c>
      <c r="D1073" s="38">
        <f t="shared" si="35"/>
        <v>525465</v>
      </c>
      <c r="E1073" s="38">
        <f t="shared" si="35"/>
        <v>6300495</v>
      </c>
      <c r="F1073" s="38">
        <f t="shared" si="35"/>
        <v>2536</v>
      </c>
      <c r="G1073" s="40">
        <v>0</v>
      </c>
      <c r="H1073" s="40">
        <v>0</v>
      </c>
      <c r="I1073" s="45" t="s">
        <v>19</v>
      </c>
      <c r="J1073" s="39">
        <v>262.45828222562847</v>
      </c>
      <c r="K1073" s="39">
        <v>340.45028222562843</v>
      </c>
      <c r="L1073" s="39">
        <v>8.7530000000000001</v>
      </c>
      <c r="M1073" s="48">
        <v>75.643000000000001</v>
      </c>
      <c r="N1073" s="39">
        <v>0.109</v>
      </c>
      <c r="O1073" s="39">
        <v>742.83500000000004</v>
      </c>
      <c r="P1073" s="39">
        <v>0</v>
      </c>
    </row>
    <row r="1074" spans="1:16" x14ac:dyDescent="0.3">
      <c r="A1074" s="27">
        <v>43674</v>
      </c>
      <c r="B1074" s="28">
        <v>0.125</v>
      </c>
      <c r="C1074" s="32">
        <f t="shared" si="36"/>
        <v>43674.125</v>
      </c>
      <c r="D1074" s="38">
        <f t="shared" si="35"/>
        <v>525465</v>
      </c>
      <c r="E1074" s="38">
        <f t="shared" si="35"/>
        <v>6300495</v>
      </c>
      <c r="F1074" s="38">
        <f t="shared" si="35"/>
        <v>2536</v>
      </c>
      <c r="G1074" s="40">
        <v>0</v>
      </c>
      <c r="H1074" s="40">
        <v>0</v>
      </c>
      <c r="I1074" s="45" t="s">
        <v>19</v>
      </c>
      <c r="J1074" s="39">
        <v>263.74797304954336</v>
      </c>
      <c r="K1074" s="39">
        <v>338.82897304954332</v>
      </c>
      <c r="L1074" s="39">
        <v>8.4390000000000001</v>
      </c>
      <c r="M1074" s="48">
        <v>76.989999999999995</v>
      </c>
      <c r="N1074" s="39">
        <v>7.0000000000000001E-3</v>
      </c>
      <c r="O1074" s="39">
        <v>742.99</v>
      </c>
      <c r="P1074" s="39">
        <v>0</v>
      </c>
    </row>
    <row r="1075" spans="1:16" x14ac:dyDescent="0.3">
      <c r="A1075" s="27">
        <v>43674</v>
      </c>
      <c r="B1075" s="28">
        <v>0.14583333333333334</v>
      </c>
      <c r="C1075" s="32">
        <f t="shared" si="36"/>
        <v>43674.145833333336</v>
      </c>
      <c r="D1075" s="38">
        <f t="shared" si="35"/>
        <v>525465</v>
      </c>
      <c r="E1075" s="38">
        <f t="shared" si="35"/>
        <v>6300495</v>
      </c>
      <c r="F1075" s="38">
        <f t="shared" si="35"/>
        <v>2536</v>
      </c>
      <c r="G1075" s="40">
        <v>0</v>
      </c>
      <c r="H1075" s="40">
        <v>0</v>
      </c>
      <c r="I1075" s="45" t="s">
        <v>19</v>
      </c>
      <c r="J1075" s="39">
        <v>262.9693994769051</v>
      </c>
      <c r="K1075" s="39">
        <v>336.95839947690513</v>
      </c>
      <c r="L1075" s="39">
        <v>8.5020000000000007</v>
      </c>
      <c r="M1075" s="48">
        <v>76.73</v>
      </c>
      <c r="N1075" s="39">
        <v>1.4999999999999999E-2</v>
      </c>
      <c r="O1075" s="39">
        <v>743.00699999999995</v>
      </c>
      <c r="P1075" s="39">
        <v>0</v>
      </c>
    </row>
    <row r="1076" spans="1:16" x14ac:dyDescent="0.3">
      <c r="A1076" s="27">
        <v>43674</v>
      </c>
      <c r="B1076" s="28">
        <v>0.16666666666666666</v>
      </c>
      <c r="C1076" s="32">
        <f t="shared" si="36"/>
        <v>43674.166666666664</v>
      </c>
      <c r="D1076" s="38">
        <f t="shared" si="35"/>
        <v>525465</v>
      </c>
      <c r="E1076" s="38">
        <f t="shared" si="35"/>
        <v>6300495</v>
      </c>
      <c r="F1076" s="38">
        <f t="shared" si="35"/>
        <v>2536</v>
      </c>
      <c r="G1076" s="39">
        <v>1.4</v>
      </c>
      <c r="H1076" s="39">
        <v>5.6</v>
      </c>
      <c r="I1076" s="45" t="s">
        <v>19</v>
      </c>
      <c r="J1076" s="39">
        <v>262.13851506301216</v>
      </c>
      <c r="K1076" s="39">
        <v>335.36851506301213</v>
      </c>
      <c r="L1076" s="39">
        <v>8.25</v>
      </c>
      <c r="M1076" s="48">
        <v>78.549000000000007</v>
      </c>
      <c r="N1076" s="39">
        <v>1E-3</v>
      </c>
      <c r="O1076" s="39">
        <v>742.96199999999999</v>
      </c>
      <c r="P1076" s="39">
        <v>0</v>
      </c>
    </row>
    <row r="1077" spans="1:16" x14ac:dyDescent="0.3">
      <c r="A1077" s="27">
        <v>43674</v>
      </c>
      <c r="B1077" s="28">
        <v>0.1875</v>
      </c>
      <c r="C1077" s="32">
        <f t="shared" si="36"/>
        <v>43674.1875</v>
      </c>
      <c r="D1077" s="38">
        <f t="shared" si="35"/>
        <v>525465</v>
      </c>
      <c r="E1077" s="38">
        <f t="shared" si="35"/>
        <v>6300495</v>
      </c>
      <c r="F1077" s="38">
        <f t="shared" si="35"/>
        <v>2536</v>
      </c>
      <c r="G1077" s="39">
        <v>14</v>
      </c>
      <c r="H1077" s="39">
        <v>7.4</v>
      </c>
      <c r="I1077" s="44">
        <v>0.52857142857142858</v>
      </c>
      <c r="J1077" s="39">
        <v>259.50745587153096</v>
      </c>
      <c r="K1077" s="39">
        <v>334.22045587153099</v>
      </c>
      <c r="L1077" s="39">
        <v>8.3130000000000006</v>
      </c>
      <c r="M1077" s="48">
        <v>78.56</v>
      </c>
      <c r="N1077" s="39">
        <v>0</v>
      </c>
      <c r="O1077" s="39">
        <v>742.96500000000003</v>
      </c>
      <c r="P1077" s="39">
        <v>0</v>
      </c>
    </row>
    <row r="1078" spans="1:16" x14ac:dyDescent="0.3">
      <c r="A1078" s="27">
        <v>43674</v>
      </c>
      <c r="B1078" s="28">
        <v>0.20833333333333334</v>
      </c>
      <c r="C1078" s="32">
        <f t="shared" si="36"/>
        <v>43674.208333333336</v>
      </c>
      <c r="D1078" s="38">
        <f t="shared" si="35"/>
        <v>525465</v>
      </c>
      <c r="E1078" s="38">
        <f t="shared" si="35"/>
        <v>6300495</v>
      </c>
      <c r="F1078" s="38">
        <f t="shared" si="35"/>
        <v>2536</v>
      </c>
      <c r="G1078" s="39">
        <v>32.200000000000003</v>
      </c>
      <c r="H1078" s="39">
        <v>9.9</v>
      </c>
      <c r="I1078" s="44">
        <v>0.30745341614906829</v>
      </c>
      <c r="J1078" s="39">
        <v>260.36227851132924</v>
      </c>
      <c r="K1078" s="39">
        <v>336.34927851132926</v>
      </c>
      <c r="L1078" s="39">
        <v>9.1300000000000008</v>
      </c>
      <c r="M1078" s="48">
        <v>72.793999999999997</v>
      </c>
      <c r="N1078" s="39">
        <v>2E-3</v>
      </c>
      <c r="O1078" s="39">
        <v>742.97500000000002</v>
      </c>
      <c r="P1078" s="39">
        <v>0</v>
      </c>
    </row>
    <row r="1079" spans="1:16" x14ac:dyDescent="0.3">
      <c r="A1079" s="27">
        <v>43674</v>
      </c>
      <c r="B1079" s="28">
        <v>0.22916666666666666</v>
      </c>
      <c r="C1079" s="32">
        <f t="shared" si="36"/>
        <v>43674.229166666664</v>
      </c>
      <c r="D1079" s="38">
        <f t="shared" si="35"/>
        <v>525465</v>
      </c>
      <c r="E1079" s="38">
        <f t="shared" si="35"/>
        <v>6300495</v>
      </c>
      <c r="F1079" s="38">
        <f t="shared" si="35"/>
        <v>2536</v>
      </c>
      <c r="G1079" s="39">
        <v>76.900000000000006</v>
      </c>
      <c r="H1079" s="39">
        <v>13.8</v>
      </c>
      <c r="I1079" s="44">
        <v>0.17945383615084526</v>
      </c>
      <c r="J1079" s="39">
        <v>260.92440585545387</v>
      </c>
      <c r="K1079" s="39">
        <v>340.05840585545388</v>
      </c>
      <c r="L1079" s="39">
        <v>9.8209999999999997</v>
      </c>
      <c r="M1079" s="48">
        <v>67.718000000000004</v>
      </c>
      <c r="N1079" s="39">
        <v>9.8000000000000004E-2</v>
      </c>
      <c r="O1079" s="39">
        <v>742.82799999999997</v>
      </c>
      <c r="P1079" s="39">
        <v>0</v>
      </c>
    </row>
    <row r="1080" spans="1:16" x14ac:dyDescent="0.3">
      <c r="A1080" s="27">
        <v>43674</v>
      </c>
      <c r="B1080" s="28">
        <v>0.25</v>
      </c>
      <c r="C1080" s="32">
        <f t="shared" si="36"/>
        <v>43674.25</v>
      </c>
      <c r="D1080" s="38">
        <f t="shared" si="35"/>
        <v>525465</v>
      </c>
      <c r="E1080" s="38">
        <f t="shared" si="35"/>
        <v>6300495</v>
      </c>
      <c r="F1080" s="38">
        <f t="shared" si="35"/>
        <v>2536</v>
      </c>
      <c r="G1080" s="39">
        <v>132.80000000000001</v>
      </c>
      <c r="H1080" s="39">
        <v>19.3</v>
      </c>
      <c r="I1080" s="44">
        <v>0.14533132530120482</v>
      </c>
      <c r="J1080" s="39">
        <v>262.009635996501</v>
      </c>
      <c r="K1080" s="39">
        <v>345.85563599650101</v>
      </c>
      <c r="L1080" s="39">
        <v>10.324</v>
      </c>
      <c r="M1080" s="48">
        <v>66.438999999999993</v>
      </c>
      <c r="N1080" s="39">
        <v>6.3E-2</v>
      </c>
      <c r="O1080" s="39">
        <v>743.01499999999999</v>
      </c>
      <c r="P1080" s="39">
        <v>0</v>
      </c>
    </row>
    <row r="1081" spans="1:16" x14ac:dyDescent="0.3">
      <c r="A1081" s="27">
        <v>43674</v>
      </c>
      <c r="B1081" s="28">
        <v>0.27083333333333331</v>
      </c>
      <c r="C1081" s="32">
        <f t="shared" si="36"/>
        <v>43674.270833333336</v>
      </c>
      <c r="D1081" s="38">
        <f t="shared" si="35"/>
        <v>525465</v>
      </c>
      <c r="E1081" s="38">
        <f t="shared" si="35"/>
        <v>6300495</v>
      </c>
      <c r="F1081" s="38">
        <f t="shared" si="35"/>
        <v>2536</v>
      </c>
      <c r="G1081" s="39">
        <v>198.6</v>
      </c>
      <c r="H1081" s="39">
        <v>25.5</v>
      </c>
      <c r="I1081" s="44">
        <v>0.12839879154078551</v>
      </c>
      <c r="J1081" s="39">
        <v>263.22489627625589</v>
      </c>
      <c r="K1081" s="39">
        <v>351.92789627625586</v>
      </c>
      <c r="L1081" s="39">
        <v>10.387</v>
      </c>
      <c r="M1081" s="48">
        <v>66.5</v>
      </c>
      <c r="N1081" s="39">
        <v>8.3000000000000004E-2</v>
      </c>
      <c r="O1081" s="39">
        <v>743.23</v>
      </c>
      <c r="P1081" s="39">
        <v>0</v>
      </c>
    </row>
    <row r="1082" spans="1:16" x14ac:dyDescent="0.3">
      <c r="A1082" s="27">
        <v>43674</v>
      </c>
      <c r="B1082" s="28">
        <v>0.29166666666666669</v>
      </c>
      <c r="C1082" s="32">
        <f t="shared" si="36"/>
        <v>43674.291666666664</v>
      </c>
      <c r="D1082" s="38">
        <f t="shared" si="35"/>
        <v>525465</v>
      </c>
      <c r="E1082" s="38">
        <f t="shared" si="35"/>
        <v>6300495</v>
      </c>
      <c r="F1082" s="38">
        <f t="shared" si="35"/>
        <v>2536</v>
      </c>
      <c r="G1082" s="39">
        <v>267</v>
      </c>
      <c r="H1082" s="39">
        <v>31.9</v>
      </c>
      <c r="I1082" s="44">
        <v>0.11947565543071161</v>
      </c>
      <c r="J1082" s="39">
        <v>265.38250998293421</v>
      </c>
      <c r="K1082" s="39">
        <v>360.40350998293422</v>
      </c>
      <c r="L1082" s="39">
        <v>9.8840000000000003</v>
      </c>
      <c r="M1082" s="48">
        <v>68.504999999999995</v>
      </c>
      <c r="N1082" s="39">
        <v>0.185</v>
      </c>
      <c r="O1082" s="39">
        <v>742.96799999999996</v>
      </c>
      <c r="P1082" s="39">
        <v>0</v>
      </c>
    </row>
    <row r="1083" spans="1:16" x14ac:dyDescent="0.3">
      <c r="A1083" s="27">
        <v>43674</v>
      </c>
      <c r="B1083" s="28">
        <v>0.3125</v>
      </c>
      <c r="C1083" s="32">
        <f t="shared" si="36"/>
        <v>43674.3125</v>
      </c>
      <c r="D1083" s="38">
        <f t="shared" si="35"/>
        <v>525465</v>
      </c>
      <c r="E1083" s="38">
        <f t="shared" si="35"/>
        <v>6300495</v>
      </c>
      <c r="F1083" s="38">
        <f t="shared" si="35"/>
        <v>2536</v>
      </c>
      <c r="G1083" s="39">
        <v>341.3</v>
      </c>
      <c r="H1083" s="39">
        <v>40</v>
      </c>
      <c r="I1083" s="44">
        <v>0.11719894520949312</v>
      </c>
      <c r="J1083" s="39">
        <v>268.3354299361082</v>
      </c>
      <c r="K1083" s="39">
        <v>369.07742993610822</v>
      </c>
      <c r="L1083" s="39">
        <v>10.135999999999999</v>
      </c>
      <c r="M1083" s="48">
        <v>67.295000000000002</v>
      </c>
      <c r="N1083" s="39">
        <v>0.28699999999999998</v>
      </c>
      <c r="O1083" s="39">
        <v>743.27700000000004</v>
      </c>
      <c r="P1083" s="39">
        <v>0</v>
      </c>
    </row>
    <row r="1084" spans="1:16" x14ac:dyDescent="0.3">
      <c r="A1084" s="27">
        <v>43674</v>
      </c>
      <c r="B1084" s="28">
        <v>0.33333333333333331</v>
      </c>
      <c r="C1084" s="32">
        <f t="shared" si="36"/>
        <v>43674.333333333336</v>
      </c>
      <c r="D1084" s="38">
        <f t="shared" si="35"/>
        <v>525465</v>
      </c>
      <c r="E1084" s="38">
        <f t="shared" si="35"/>
        <v>6300495</v>
      </c>
      <c r="F1084" s="38">
        <f t="shared" si="35"/>
        <v>2536</v>
      </c>
      <c r="G1084" s="39">
        <v>424.8</v>
      </c>
      <c r="H1084" s="39">
        <v>49.2</v>
      </c>
      <c r="I1084" s="44">
        <v>0.11581920903954802</v>
      </c>
      <c r="J1084" s="39">
        <v>271.88075682713338</v>
      </c>
      <c r="K1084" s="39">
        <v>378.1997568271334</v>
      </c>
      <c r="L1084" s="39">
        <v>10.135999999999999</v>
      </c>
      <c r="M1084" s="48">
        <v>68.745999999999995</v>
      </c>
      <c r="N1084" s="39">
        <v>0.64300000000000002</v>
      </c>
      <c r="O1084" s="39">
        <v>743.22799999999995</v>
      </c>
      <c r="P1084" s="39">
        <v>0</v>
      </c>
    </row>
    <row r="1085" spans="1:16" x14ac:dyDescent="0.3">
      <c r="A1085" s="27">
        <v>43674</v>
      </c>
      <c r="B1085" s="28">
        <v>0.35416666666666669</v>
      </c>
      <c r="C1085" s="32">
        <f t="shared" si="36"/>
        <v>43674.354166666664</v>
      </c>
      <c r="D1085" s="38">
        <f t="shared" si="35"/>
        <v>525465</v>
      </c>
      <c r="E1085" s="38">
        <f t="shared" si="35"/>
        <v>6300495</v>
      </c>
      <c r="F1085" s="38">
        <f t="shared" si="35"/>
        <v>2536</v>
      </c>
      <c r="G1085" s="39">
        <v>239.9</v>
      </c>
      <c r="H1085" s="39">
        <v>25.6</v>
      </c>
      <c r="I1085" s="44">
        <v>0.1067111296373489</v>
      </c>
      <c r="J1085" s="39">
        <v>273.50891994848132</v>
      </c>
      <c r="K1085" s="39">
        <v>389.65891994848135</v>
      </c>
      <c r="L1085" s="39">
        <v>10.513</v>
      </c>
      <c r="M1085" s="48">
        <v>65.477999999999994</v>
      </c>
      <c r="N1085" s="39">
        <v>1.05</v>
      </c>
      <c r="O1085" s="39">
        <v>743.08500000000004</v>
      </c>
      <c r="P1085" s="39">
        <v>0</v>
      </c>
    </row>
    <row r="1086" spans="1:16" x14ac:dyDescent="0.3">
      <c r="A1086" s="27">
        <v>43674</v>
      </c>
      <c r="B1086" s="28">
        <v>0.375</v>
      </c>
      <c r="C1086" s="32">
        <f t="shared" si="36"/>
        <v>43674.375</v>
      </c>
      <c r="D1086" s="38">
        <f t="shared" si="35"/>
        <v>525465</v>
      </c>
      <c r="E1086" s="38">
        <f t="shared" si="35"/>
        <v>6300495</v>
      </c>
      <c r="F1086" s="38">
        <f t="shared" si="35"/>
        <v>2536</v>
      </c>
      <c r="G1086" s="39">
        <v>557.29999999999995</v>
      </c>
      <c r="H1086" s="39">
        <v>63.7</v>
      </c>
      <c r="I1086" s="44">
        <v>0.11430109456307197</v>
      </c>
      <c r="J1086" s="39">
        <v>275.60270014239029</v>
      </c>
      <c r="K1086" s="39">
        <v>399.51770014239025</v>
      </c>
      <c r="L1086" s="39">
        <v>11.141</v>
      </c>
      <c r="M1086" s="48">
        <v>61.348999999999997</v>
      </c>
      <c r="N1086" s="39">
        <v>1.048</v>
      </c>
      <c r="O1086" s="39">
        <v>743.23699999999997</v>
      </c>
      <c r="P1086" s="39">
        <v>0</v>
      </c>
    </row>
    <row r="1087" spans="1:16" x14ac:dyDescent="0.3">
      <c r="A1087" s="27">
        <v>43674</v>
      </c>
      <c r="B1087" s="28">
        <v>0.39583333333333331</v>
      </c>
      <c r="C1087" s="32">
        <f t="shared" si="36"/>
        <v>43674.395833333336</v>
      </c>
      <c r="D1087" s="38">
        <f t="shared" si="35"/>
        <v>525465</v>
      </c>
      <c r="E1087" s="38">
        <f t="shared" si="35"/>
        <v>6300495</v>
      </c>
      <c r="F1087" s="38">
        <f t="shared" si="35"/>
        <v>2536</v>
      </c>
      <c r="G1087" s="39">
        <v>626.5</v>
      </c>
      <c r="H1087" s="39">
        <v>71.8</v>
      </c>
      <c r="I1087" s="44">
        <v>0.1146049481245012</v>
      </c>
      <c r="J1087" s="39">
        <v>278.62347923264838</v>
      </c>
      <c r="K1087" s="39">
        <v>409.11247923264841</v>
      </c>
      <c r="L1087" s="39">
        <v>11.706</v>
      </c>
      <c r="M1087" s="48">
        <v>58.921999999999997</v>
      </c>
      <c r="N1087" s="39">
        <v>0.84299999999999997</v>
      </c>
      <c r="O1087" s="39">
        <v>743.21500000000003</v>
      </c>
      <c r="P1087" s="39">
        <v>0</v>
      </c>
    </row>
    <row r="1088" spans="1:16" x14ac:dyDescent="0.3">
      <c r="A1088" s="27">
        <v>43674</v>
      </c>
      <c r="B1088" s="28">
        <v>0.41666666666666669</v>
      </c>
      <c r="C1088" s="32">
        <f t="shared" si="36"/>
        <v>43674.416666666664</v>
      </c>
      <c r="D1088" s="38">
        <f t="shared" si="35"/>
        <v>525465</v>
      </c>
      <c r="E1088" s="38">
        <f t="shared" si="35"/>
        <v>6300495</v>
      </c>
      <c r="F1088" s="38">
        <f t="shared" si="35"/>
        <v>2536</v>
      </c>
      <c r="G1088" s="39">
        <v>365.8</v>
      </c>
      <c r="H1088" s="39">
        <v>47.3</v>
      </c>
      <c r="I1088" s="44">
        <v>0.12930563149261889</v>
      </c>
      <c r="J1088" s="39">
        <v>283.1601223832397</v>
      </c>
      <c r="K1088" s="39">
        <v>403.46212238323966</v>
      </c>
      <c r="L1088" s="39">
        <v>11.957000000000001</v>
      </c>
      <c r="M1088" s="48">
        <v>53.637</v>
      </c>
      <c r="N1088" s="39">
        <v>1.099</v>
      </c>
      <c r="O1088" s="39">
        <v>743.32500000000005</v>
      </c>
      <c r="P1088" s="39">
        <v>0</v>
      </c>
    </row>
    <row r="1089" spans="1:16" x14ac:dyDescent="0.3">
      <c r="A1089" s="27">
        <v>43674</v>
      </c>
      <c r="B1089" s="28">
        <v>0.4375</v>
      </c>
      <c r="C1089" s="32">
        <f t="shared" si="36"/>
        <v>43674.4375</v>
      </c>
      <c r="D1089" s="38">
        <f t="shared" si="35"/>
        <v>525465</v>
      </c>
      <c r="E1089" s="38">
        <f t="shared" si="35"/>
        <v>6300495</v>
      </c>
      <c r="F1089" s="38">
        <f t="shared" si="35"/>
        <v>2536</v>
      </c>
      <c r="G1089" s="39">
        <v>280</v>
      </c>
      <c r="H1089" s="39">
        <v>37.1</v>
      </c>
      <c r="I1089" s="44">
        <v>0.13250000000000001</v>
      </c>
      <c r="J1089" s="39">
        <v>301.00178229196717</v>
      </c>
      <c r="K1089" s="39">
        <v>397.48078229196722</v>
      </c>
      <c r="L1089" s="39">
        <v>11.832000000000001</v>
      </c>
      <c r="M1089" s="48">
        <v>52.058999999999997</v>
      </c>
      <c r="N1089" s="39">
        <v>1.218</v>
      </c>
      <c r="O1089" s="39">
        <v>743.33</v>
      </c>
      <c r="P1089" s="39">
        <v>0</v>
      </c>
    </row>
    <row r="1090" spans="1:16" x14ac:dyDescent="0.3">
      <c r="A1090" s="27">
        <v>43674</v>
      </c>
      <c r="B1090" s="28">
        <v>0.45833333333333331</v>
      </c>
      <c r="C1090" s="32">
        <f t="shared" si="36"/>
        <v>43674.458333333336</v>
      </c>
      <c r="D1090" s="38">
        <f t="shared" si="35"/>
        <v>525465</v>
      </c>
      <c r="E1090" s="38">
        <f t="shared" si="35"/>
        <v>6300495</v>
      </c>
      <c r="F1090" s="38">
        <f t="shared" si="35"/>
        <v>2536</v>
      </c>
      <c r="G1090" s="39">
        <v>859.6</v>
      </c>
      <c r="H1090" s="39">
        <v>106.4</v>
      </c>
      <c r="I1090" s="44">
        <v>0.12377850162866449</v>
      </c>
      <c r="J1090" s="39">
        <v>318.17930839180218</v>
      </c>
      <c r="K1090" s="39">
        <v>397.81130839180219</v>
      </c>
      <c r="L1090" s="39">
        <v>12.02</v>
      </c>
      <c r="M1090" s="48">
        <v>51.923999999999999</v>
      </c>
      <c r="N1090" s="39">
        <v>1.1619999999999999</v>
      </c>
      <c r="O1090" s="39">
        <v>743.34199999999998</v>
      </c>
      <c r="P1090" s="39">
        <v>0</v>
      </c>
    </row>
    <row r="1091" spans="1:16" x14ac:dyDescent="0.3">
      <c r="A1091" s="27">
        <v>43674</v>
      </c>
      <c r="B1091" s="28">
        <v>0.47916666666666669</v>
      </c>
      <c r="C1091" s="32">
        <f t="shared" si="36"/>
        <v>43674.479166666664</v>
      </c>
      <c r="D1091" s="38">
        <f t="shared" si="35"/>
        <v>525465</v>
      </c>
      <c r="E1091" s="38">
        <f t="shared" si="35"/>
        <v>6300495</v>
      </c>
      <c r="F1091" s="38">
        <f t="shared" si="35"/>
        <v>2536</v>
      </c>
      <c r="G1091" s="39">
        <v>425.9</v>
      </c>
      <c r="H1091" s="39">
        <v>42.4</v>
      </c>
      <c r="I1091" s="44">
        <v>9.955388588870627E-2</v>
      </c>
      <c r="J1091" s="39">
        <v>301.68323714599887</v>
      </c>
      <c r="K1091" s="39">
        <v>419.18423714599885</v>
      </c>
      <c r="L1091" s="39">
        <v>13.276</v>
      </c>
      <c r="M1091" s="48">
        <v>46.73</v>
      </c>
      <c r="N1091" s="39">
        <v>1.103</v>
      </c>
      <c r="O1091" s="39">
        <v>743.46500000000003</v>
      </c>
      <c r="P1091" s="39">
        <v>0</v>
      </c>
    </row>
    <row r="1092" spans="1:16" x14ac:dyDescent="0.3">
      <c r="A1092" s="27">
        <v>43674</v>
      </c>
      <c r="B1092" s="28">
        <v>0.5</v>
      </c>
      <c r="C1092" s="32">
        <f t="shared" si="36"/>
        <v>43674.5</v>
      </c>
      <c r="D1092" s="38">
        <f t="shared" si="35"/>
        <v>525465</v>
      </c>
      <c r="E1092" s="38">
        <f t="shared" si="35"/>
        <v>6300495</v>
      </c>
      <c r="F1092" s="38">
        <f t="shared" si="35"/>
        <v>2536</v>
      </c>
      <c r="G1092" s="39">
        <v>898.6</v>
      </c>
      <c r="H1092" s="39">
        <v>107.7</v>
      </c>
      <c r="I1092" s="44">
        <v>0.11985310482973514</v>
      </c>
      <c r="J1092" s="39">
        <v>293.79956537927387</v>
      </c>
      <c r="K1092" s="39">
        <v>419.61156537927388</v>
      </c>
      <c r="L1092" s="39">
        <v>12.9</v>
      </c>
      <c r="M1092" s="48">
        <v>44.813000000000002</v>
      </c>
      <c r="N1092" s="39">
        <v>1.3560000000000001</v>
      </c>
      <c r="O1092" s="39">
        <v>743.39300000000003</v>
      </c>
      <c r="P1092" s="39">
        <v>0</v>
      </c>
    </row>
    <row r="1093" spans="1:16" x14ac:dyDescent="0.3">
      <c r="A1093" s="27">
        <v>43674</v>
      </c>
      <c r="B1093" s="28">
        <v>0.52083333333333337</v>
      </c>
      <c r="C1093" s="32">
        <f t="shared" si="36"/>
        <v>43674.520833333336</v>
      </c>
      <c r="D1093" s="38">
        <f t="shared" si="35"/>
        <v>525465</v>
      </c>
      <c r="E1093" s="38">
        <f t="shared" si="35"/>
        <v>6300495</v>
      </c>
      <c r="F1093" s="38">
        <f t="shared" si="35"/>
        <v>2536</v>
      </c>
      <c r="G1093" s="39">
        <v>261.39999999999998</v>
      </c>
      <c r="H1093" s="39">
        <v>30.8</v>
      </c>
      <c r="I1093" s="44">
        <v>0.11782708492731447</v>
      </c>
      <c r="J1093" s="39">
        <v>310.69876490444648</v>
      </c>
      <c r="K1093" s="39">
        <v>419.9527649044465</v>
      </c>
      <c r="L1093" s="39">
        <v>12.837</v>
      </c>
      <c r="M1093" s="48">
        <v>44.494</v>
      </c>
      <c r="N1093" s="39">
        <v>1.419</v>
      </c>
      <c r="O1093" s="39">
        <v>743.42700000000002</v>
      </c>
      <c r="P1093" s="39">
        <v>0</v>
      </c>
    </row>
    <row r="1094" spans="1:16" x14ac:dyDescent="0.3">
      <c r="A1094" s="27">
        <v>43674</v>
      </c>
      <c r="B1094" s="28">
        <v>0.54166666666666663</v>
      </c>
      <c r="C1094" s="32">
        <f t="shared" si="36"/>
        <v>43674.541666666664</v>
      </c>
      <c r="D1094" s="38">
        <f t="shared" ref="D1094:F1157" si="37">D1093</f>
        <v>525465</v>
      </c>
      <c r="E1094" s="38">
        <f t="shared" si="37"/>
        <v>6300495</v>
      </c>
      <c r="F1094" s="38">
        <f t="shared" si="37"/>
        <v>2536</v>
      </c>
      <c r="G1094" s="39">
        <v>922.3</v>
      </c>
      <c r="H1094" s="39">
        <v>103.4</v>
      </c>
      <c r="I1094" s="44">
        <v>0.11211102678087391</v>
      </c>
      <c r="J1094" s="39">
        <v>311.72108146806875</v>
      </c>
      <c r="K1094" s="39">
        <v>453.39008146806873</v>
      </c>
      <c r="L1094" s="39">
        <v>13.967000000000001</v>
      </c>
      <c r="M1094" s="48">
        <v>40.831000000000003</v>
      </c>
      <c r="N1094" s="39">
        <v>1.026</v>
      </c>
      <c r="O1094" s="39">
        <v>743.39300000000003</v>
      </c>
      <c r="P1094" s="39">
        <v>0</v>
      </c>
    </row>
    <row r="1095" spans="1:16" x14ac:dyDescent="0.3">
      <c r="A1095" s="27">
        <v>43674</v>
      </c>
      <c r="B1095" s="28">
        <v>0.5625</v>
      </c>
      <c r="C1095" s="32">
        <f t="shared" si="36"/>
        <v>43674.5625</v>
      </c>
      <c r="D1095" s="38">
        <f t="shared" si="37"/>
        <v>525465</v>
      </c>
      <c r="E1095" s="38">
        <f t="shared" si="37"/>
        <v>6300495</v>
      </c>
      <c r="F1095" s="38">
        <f t="shared" si="37"/>
        <v>2536</v>
      </c>
      <c r="G1095" s="39">
        <v>353.3</v>
      </c>
      <c r="H1095" s="39">
        <v>40.5</v>
      </c>
      <c r="I1095" s="44">
        <v>0.11463345598641381</v>
      </c>
      <c r="J1095" s="39">
        <v>331.54887440336336</v>
      </c>
      <c r="K1095" s="39">
        <v>453.04187440336335</v>
      </c>
      <c r="L1095" s="39">
        <v>14.468999999999999</v>
      </c>
      <c r="M1095" s="48">
        <v>40.088999999999999</v>
      </c>
      <c r="N1095" s="39">
        <v>0.70499999999999996</v>
      </c>
      <c r="O1095" s="39">
        <v>743.54</v>
      </c>
      <c r="P1095" s="39">
        <v>0</v>
      </c>
    </row>
    <row r="1096" spans="1:16" x14ac:dyDescent="0.3">
      <c r="A1096" s="27">
        <v>43674</v>
      </c>
      <c r="B1096" s="28">
        <v>0.58333333333333337</v>
      </c>
      <c r="C1096" s="32">
        <f t="shared" si="36"/>
        <v>43674.583333333336</v>
      </c>
      <c r="D1096" s="38">
        <f t="shared" si="37"/>
        <v>525465</v>
      </c>
      <c r="E1096" s="38">
        <f t="shared" si="37"/>
        <v>6300495</v>
      </c>
      <c r="F1096" s="38">
        <f t="shared" si="37"/>
        <v>2536</v>
      </c>
      <c r="G1096" s="39">
        <v>186.1</v>
      </c>
      <c r="H1096" s="39">
        <v>23.3</v>
      </c>
      <c r="I1096" s="44">
        <v>0.12520150456743687</v>
      </c>
      <c r="J1096" s="39">
        <v>339.6115330540573</v>
      </c>
      <c r="K1096" s="39">
        <v>435.41053305405728</v>
      </c>
      <c r="L1096" s="39">
        <v>14.846</v>
      </c>
      <c r="M1096" s="48">
        <v>41.222000000000001</v>
      </c>
      <c r="N1096" s="39">
        <v>1.6319999999999999</v>
      </c>
      <c r="O1096" s="39">
        <v>743.33799999999997</v>
      </c>
      <c r="P1096" s="39">
        <v>0</v>
      </c>
    </row>
    <row r="1097" spans="1:16" x14ac:dyDescent="0.3">
      <c r="A1097" s="27">
        <v>43674</v>
      </c>
      <c r="B1097" s="28">
        <v>0.60416666666666663</v>
      </c>
      <c r="C1097" s="32">
        <f t="shared" si="36"/>
        <v>43674.604166666664</v>
      </c>
      <c r="D1097" s="38">
        <f t="shared" si="37"/>
        <v>525465</v>
      </c>
      <c r="E1097" s="38">
        <f t="shared" si="37"/>
        <v>6300495</v>
      </c>
      <c r="F1097" s="38">
        <f t="shared" si="37"/>
        <v>2536</v>
      </c>
      <c r="G1097" s="39">
        <v>257.89999999999998</v>
      </c>
      <c r="H1097" s="39">
        <v>31.6</v>
      </c>
      <c r="I1097" s="44">
        <v>0.1225281116711904</v>
      </c>
      <c r="J1097" s="39">
        <v>326.16119147644406</v>
      </c>
      <c r="K1097" s="39">
        <v>424.75819147644404</v>
      </c>
      <c r="L1097" s="39">
        <v>13.526999999999999</v>
      </c>
      <c r="M1097" s="48">
        <v>45.656999999999996</v>
      </c>
      <c r="N1097" s="39">
        <v>1.028</v>
      </c>
      <c r="O1097" s="39">
        <v>743.495</v>
      </c>
      <c r="P1097" s="39">
        <v>0</v>
      </c>
    </row>
    <row r="1098" spans="1:16" x14ac:dyDescent="0.3">
      <c r="A1098" s="27">
        <v>43674</v>
      </c>
      <c r="B1098" s="28">
        <v>0.625</v>
      </c>
      <c r="C1098" s="32">
        <f t="shared" si="36"/>
        <v>43674.625</v>
      </c>
      <c r="D1098" s="38">
        <f t="shared" si="37"/>
        <v>525465</v>
      </c>
      <c r="E1098" s="38">
        <f t="shared" si="37"/>
        <v>6300495</v>
      </c>
      <c r="F1098" s="38">
        <f t="shared" si="37"/>
        <v>2536</v>
      </c>
      <c r="G1098" s="39">
        <v>186.5</v>
      </c>
      <c r="H1098" s="39">
        <v>22.9</v>
      </c>
      <c r="I1098" s="44">
        <v>0.1227882037533512</v>
      </c>
      <c r="J1098" s="39">
        <v>350.20640843537922</v>
      </c>
      <c r="K1098" s="39">
        <v>418.48940843537923</v>
      </c>
      <c r="L1098" s="39">
        <v>13.779</v>
      </c>
      <c r="M1098" s="48">
        <v>46.308999999999997</v>
      </c>
      <c r="N1098" s="39">
        <v>1.7569999999999999</v>
      </c>
      <c r="O1098" s="39">
        <v>743.38800000000003</v>
      </c>
      <c r="P1098" s="39">
        <v>0</v>
      </c>
    </row>
    <row r="1099" spans="1:16" x14ac:dyDescent="0.3">
      <c r="A1099" s="27">
        <v>43674</v>
      </c>
      <c r="B1099" s="28">
        <v>0.64583333333333337</v>
      </c>
      <c r="C1099" s="32">
        <f t="shared" si="36"/>
        <v>43674.645833333336</v>
      </c>
      <c r="D1099" s="38">
        <f t="shared" si="37"/>
        <v>525465</v>
      </c>
      <c r="E1099" s="38">
        <f t="shared" si="37"/>
        <v>6300495</v>
      </c>
      <c r="F1099" s="38">
        <f t="shared" si="37"/>
        <v>2536</v>
      </c>
      <c r="G1099" s="39">
        <v>180.4</v>
      </c>
      <c r="H1099" s="39">
        <v>21.7</v>
      </c>
      <c r="I1099" s="44">
        <v>0.12028824833702882</v>
      </c>
      <c r="J1099" s="39">
        <v>345.65361638757395</v>
      </c>
      <c r="K1099" s="39">
        <v>412.02461638757393</v>
      </c>
      <c r="L1099" s="39">
        <v>12.711</v>
      </c>
      <c r="M1099" s="48">
        <v>50.433</v>
      </c>
      <c r="N1099" s="39">
        <v>1.532</v>
      </c>
      <c r="O1099" s="39">
        <v>743.46500000000003</v>
      </c>
      <c r="P1099" s="39">
        <v>0</v>
      </c>
    </row>
    <row r="1100" spans="1:16" x14ac:dyDescent="0.3">
      <c r="A1100" s="27">
        <v>43674</v>
      </c>
      <c r="B1100" s="28">
        <v>0.66666666666666663</v>
      </c>
      <c r="C1100" s="32">
        <f t="shared" si="36"/>
        <v>43674.666666666664</v>
      </c>
      <c r="D1100" s="38">
        <f t="shared" si="37"/>
        <v>525465</v>
      </c>
      <c r="E1100" s="38">
        <f t="shared" si="37"/>
        <v>6300495</v>
      </c>
      <c r="F1100" s="38">
        <f t="shared" si="37"/>
        <v>2536</v>
      </c>
      <c r="G1100" s="39">
        <v>92.1</v>
      </c>
      <c r="H1100" s="39">
        <v>13.2</v>
      </c>
      <c r="I1100" s="44">
        <v>0.14332247557003258</v>
      </c>
      <c r="J1100" s="39">
        <v>346.12641880866931</v>
      </c>
      <c r="K1100" s="39">
        <v>405.17241880866931</v>
      </c>
      <c r="L1100" s="39">
        <v>13.715999999999999</v>
      </c>
      <c r="M1100" s="48">
        <v>49.597999999999999</v>
      </c>
      <c r="N1100" s="39">
        <v>1.7849999999999999</v>
      </c>
      <c r="O1100" s="39">
        <v>743.68799999999999</v>
      </c>
      <c r="P1100" s="39">
        <v>0</v>
      </c>
    </row>
    <row r="1101" spans="1:16" x14ac:dyDescent="0.3">
      <c r="A1101" s="27">
        <v>43674</v>
      </c>
      <c r="B1101" s="28">
        <v>0.6875</v>
      </c>
      <c r="C1101" s="32">
        <f t="shared" si="36"/>
        <v>43674.6875</v>
      </c>
      <c r="D1101" s="38">
        <f t="shared" si="37"/>
        <v>525465</v>
      </c>
      <c r="E1101" s="38">
        <f t="shared" si="37"/>
        <v>6300495</v>
      </c>
      <c r="F1101" s="38">
        <f t="shared" si="37"/>
        <v>2536</v>
      </c>
      <c r="G1101" s="39">
        <v>111.3</v>
      </c>
      <c r="H1101" s="39">
        <v>14.3</v>
      </c>
      <c r="I1101" s="44">
        <v>0.12848158131177001</v>
      </c>
      <c r="J1101" s="39">
        <v>345.58512848745102</v>
      </c>
      <c r="K1101" s="39">
        <v>402.76412848745105</v>
      </c>
      <c r="L1101" s="39">
        <v>12.711</v>
      </c>
      <c r="M1101" s="48">
        <v>53.408000000000001</v>
      </c>
      <c r="N1101" s="39">
        <v>0.49199999999999999</v>
      </c>
      <c r="O1101" s="39">
        <v>743.68</v>
      </c>
      <c r="P1101" s="39">
        <v>0</v>
      </c>
    </row>
    <row r="1102" spans="1:16" x14ac:dyDescent="0.3">
      <c r="A1102" s="27">
        <v>43674</v>
      </c>
      <c r="B1102" s="28">
        <v>0.70833333333333337</v>
      </c>
      <c r="C1102" s="32">
        <f t="shared" si="36"/>
        <v>43674.708333333336</v>
      </c>
      <c r="D1102" s="38">
        <f t="shared" si="37"/>
        <v>525465</v>
      </c>
      <c r="E1102" s="38">
        <f t="shared" si="37"/>
        <v>6300495</v>
      </c>
      <c r="F1102" s="38">
        <f t="shared" si="37"/>
        <v>2536</v>
      </c>
      <c r="G1102" s="39">
        <v>110.4</v>
      </c>
      <c r="H1102" s="39">
        <v>14.6</v>
      </c>
      <c r="I1102" s="44">
        <v>0.13224637681159418</v>
      </c>
      <c r="J1102" s="39">
        <v>349.59643523365799</v>
      </c>
      <c r="K1102" s="39">
        <v>402.51243523365798</v>
      </c>
      <c r="L1102" s="39">
        <v>12.46</v>
      </c>
      <c r="M1102" s="48">
        <v>55.259</v>
      </c>
      <c r="N1102" s="39">
        <v>0.61799999999999999</v>
      </c>
      <c r="O1102" s="39">
        <v>743.75300000000004</v>
      </c>
      <c r="P1102" s="39">
        <v>0</v>
      </c>
    </row>
    <row r="1103" spans="1:16" x14ac:dyDescent="0.3">
      <c r="A1103" s="27">
        <v>43674</v>
      </c>
      <c r="B1103" s="28">
        <v>0.72916666666666663</v>
      </c>
      <c r="C1103" s="32">
        <f t="shared" si="36"/>
        <v>43674.729166666664</v>
      </c>
      <c r="D1103" s="38">
        <f t="shared" si="37"/>
        <v>525465</v>
      </c>
      <c r="E1103" s="38">
        <f t="shared" si="37"/>
        <v>6300495</v>
      </c>
      <c r="F1103" s="38">
        <f t="shared" si="37"/>
        <v>2536</v>
      </c>
      <c r="G1103" s="39">
        <v>67.8</v>
      </c>
      <c r="H1103" s="39">
        <v>9.8000000000000007</v>
      </c>
      <c r="I1103" s="44">
        <v>0.14454277286135694</v>
      </c>
      <c r="J1103" s="39">
        <v>346.14469136210141</v>
      </c>
      <c r="K1103" s="39">
        <v>395.75869136210139</v>
      </c>
      <c r="L1103" s="39">
        <v>13.212999999999999</v>
      </c>
      <c r="M1103" s="48">
        <v>53.308</v>
      </c>
      <c r="N1103" s="39">
        <v>1.5</v>
      </c>
      <c r="O1103" s="39">
        <v>743.76</v>
      </c>
      <c r="P1103" s="39">
        <v>0</v>
      </c>
    </row>
    <row r="1104" spans="1:16" x14ac:dyDescent="0.3">
      <c r="A1104" s="27">
        <v>43674</v>
      </c>
      <c r="B1104" s="28">
        <v>0.75</v>
      </c>
      <c r="C1104" s="32">
        <f t="shared" si="36"/>
        <v>43674.75</v>
      </c>
      <c r="D1104" s="38">
        <f t="shared" si="37"/>
        <v>525465</v>
      </c>
      <c r="E1104" s="38">
        <f t="shared" si="37"/>
        <v>6300495</v>
      </c>
      <c r="F1104" s="38">
        <f t="shared" si="37"/>
        <v>2536</v>
      </c>
      <c r="G1104" s="39">
        <v>70.599999999999994</v>
      </c>
      <c r="H1104" s="39">
        <v>10.9</v>
      </c>
      <c r="I1104" s="44">
        <v>0.15439093484419264</v>
      </c>
      <c r="J1104" s="39">
        <v>336.45058076566426</v>
      </c>
      <c r="K1104" s="39">
        <v>392.42158076566426</v>
      </c>
      <c r="L1104" s="39">
        <v>12.9</v>
      </c>
      <c r="M1104" s="48">
        <v>55.31</v>
      </c>
      <c r="N1104" s="39">
        <v>0.55700000000000005</v>
      </c>
      <c r="O1104" s="39">
        <v>744.08500000000004</v>
      </c>
      <c r="P1104" s="39">
        <v>0</v>
      </c>
    </row>
    <row r="1105" spans="1:16" x14ac:dyDescent="0.3">
      <c r="A1105" s="27">
        <v>43674</v>
      </c>
      <c r="B1105" s="28">
        <v>0.77083333333333337</v>
      </c>
      <c r="C1105" s="32">
        <f t="shared" si="36"/>
        <v>43674.770833333336</v>
      </c>
      <c r="D1105" s="38">
        <f t="shared" si="37"/>
        <v>525465</v>
      </c>
      <c r="E1105" s="38">
        <f t="shared" si="37"/>
        <v>6300495</v>
      </c>
      <c r="F1105" s="38">
        <f t="shared" si="37"/>
        <v>2536</v>
      </c>
      <c r="G1105" s="39">
        <v>87.2</v>
      </c>
      <c r="H1105" s="39">
        <v>13.4</v>
      </c>
      <c r="I1105" s="44">
        <v>0.1536697247706422</v>
      </c>
      <c r="J1105" s="39">
        <v>317.80287450844691</v>
      </c>
      <c r="K1105" s="39">
        <v>386.88587450844688</v>
      </c>
      <c r="L1105" s="39">
        <v>12.46</v>
      </c>
      <c r="M1105" s="48">
        <v>55.572000000000003</v>
      </c>
      <c r="N1105" s="39">
        <v>1.155</v>
      </c>
      <c r="O1105" s="39">
        <v>744.13300000000004</v>
      </c>
      <c r="P1105" s="39">
        <v>0</v>
      </c>
    </row>
    <row r="1106" spans="1:16" x14ac:dyDescent="0.3">
      <c r="A1106" s="27">
        <v>43674</v>
      </c>
      <c r="B1106" s="28">
        <v>0.79166666666666663</v>
      </c>
      <c r="C1106" s="32">
        <f t="shared" si="36"/>
        <v>43674.791666666664</v>
      </c>
      <c r="D1106" s="38">
        <f t="shared" si="37"/>
        <v>525465</v>
      </c>
      <c r="E1106" s="38">
        <f t="shared" si="37"/>
        <v>6300495</v>
      </c>
      <c r="F1106" s="38">
        <f t="shared" si="37"/>
        <v>2536</v>
      </c>
      <c r="G1106" s="39">
        <v>66.3</v>
      </c>
      <c r="H1106" s="39">
        <v>12</v>
      </c>
      <c r="I1106" s="44">
        <v>0.18099547511312217</v>
      </c>
      <c r="J1106" s="39">
        <v>292.57719005493914</v>
      </c>
      <c r="K1106" s="39">
        <v>382.86819005493919</v>
      </c>
      <c r="L1106" s="39">
        <v>11.706</v>
      </c>
      <c r="M1106" s="48">
        <v>56.89</v>
      </c>
      <c r="N1106" s="39">
        <v>0.157</v>
      </c>
      <c r="O1106" s="39">
        <v>744.11</v>
      </c>
      <c r="P1106" s="39">
        <v>0</v>
      </c>
    </row>
    <row r="1107" spans="1:16" x14ac:dyDescent="0.3">
      <c r="A1107" s="27">
        <v>43674</v>
      </c>
      <c r="B1107" s="28">
        <v>0.8125</v>
      </c>
      <c r="C1107" s="32">
        <f t="shared" si="36"/>
        <v>43674.8125</v>
      </c>
      <c r="D1107" s="38">
        <f t="shared" si="37"/>
        <v>525465</v>
      </c>
      <c r="E1107" s="38">
        <f t="shared" si="37"/>
        <v>6300495</v>
      </c>
      <c r="F1107" s="38">
        <f t="shared" si="37"/>
        <v>2536</v>
      </c>
      <c r="G1107" s="39">
        <v>31.6</v>
      </c>
      <c r="H1107" s="39">
        <v>9.1</v>
      </c>
      <c r="I1107" s="44">
        <v>0.28797468354430378</v>
      </c>
      <c r="J1107" s="39">
        <v>289.00183654176601</v>
      </c>
      <c r="K1107" s="39">
        <v>376.40783654176602</v>
      </c>
      <c r="L1107" s="39">
        <v>11.581</v>
      </c>
      <c r="M1107" s="48">
        <v>57.5</v>
      </c>
      <c r="N1107" s="39">
        <v>1E-3</v>
      </c>
      <c r="O1107" s="39">
        <v>744.20799999999997</v>
      </c>
      <c r="P1107" s="39">
        <v>0</v>
      </c>
    </row>
    <row r="1108" spans="1:16" x14ac:dyDescent="0.3">
      <c r="A1108" s="27">
        <v>43674</v>
      </c>
      <c r="B1108" s="28">
        <v>0.83333333333333337</v>
      </c>
      <c r="C1108" s="32">
        <f t="shared" si="36"/>
        <v>43674.833333333336</v>
      </c>
      <c r="D1108" s="38">
        <f t="shared" si="37"/>
        <v>525465</v>
      </c>
      <c r="E1108" s="38">
        <f t="shared" si="37"/>
        <v>6300495</v>
      </c>
      <c r="F1108" s="38">
        <f t="shared" si="37"/>
        <v>2536</v>
      </c>
      <c r="G1108" s="39">
        <v>5.9</v>
      </c>
      <c r="H1108" s="39">
        <v>4.2</v>
      </c>
      <c r="I1108" s="44">
        <v>0.71186440677966101</v>
      </c>
      <c r="J1108" s="39">
        <v>317.4511346675589</v>
      </c>
      <c r="K1108" s="39">
        <v>374.47613466755894</v>
      </c>
      <c r="L1108" s="39">
        <v>11.141</v>
      </c>
      <c r="M1108" s="48">
        <v>61.348999999999997</v>
      </c>
      <c r="N1108" s="39">
        <v>1.7999999999999999E-2</v>
      </c>
      <c r="O1108" s="39">
        <v>744.34500000000003</v>
      </c>
      <c r="P1108" s="39">
        <v>0</v>
      </c>
    </row>
    <row r="1109" spans="1:16" x14ac:dyDescent="0.3">
      <c r="A1109" s="27">
        <v>43674</v>
      </c>
      <c r="B1109" s="28">
        <v>0.85416666666666663</v>
      </c>
      <c r="C1109" s="32">
        <f t="shared" si="36"/>
        <v>43674.854166666664</v>
      </c>
      <c r="D1109" s="38">
        <f t="shared" si="37"/>
        <v>525465</v>
      </c>
      <c r="E1109" s="38">
        <f t="shared" si="37"/>
        <v>6300495</v>
      </c>
      <c r="F1109" s="38">
        <f t="shared" si="37"/>
        <v>2536</v>
      </c>
      <c r="G1109" s="39">
        <v>0.4</v>
      </c>
      <c r="H1109" s="39">
        <v>3.5</v>
      </c>
      <c r="I1109" s="45" t="s">
        <v>19</v>
      </c>
      <c r="J1109" s="39">
        <v>330.01369953737907</v>
      </c>
      <c r="K1109" s="39">
        <v>371.47169953737904</v>
      </c>
      <c r="L1109" s="39">
        <v>10.952</v>
      </c>
      <c r="M1109" s="48">
        <v>62.104999999999997</v>
      </c>
      <c r="N1109" s="39">
        <v>1.6E-2</v>
      </c>
      <c r="O1109" s="39">
        <v>744.48500000000001</v>
      </c>
      <c r="P1109" s="39">
        <v>0</v>
      </c>
    </row>
    <row r="1110" spans="1:16" x14ac:dyDescent="0.3">
      <c r="A1110" s="27">
        <v>43674</v>
      </c>
      <c r="B1110" s="28">
        <v>0.875</v>
      </c>
      <c r="C1110" s="32">
        <f t="shared" si="36"/>
        <v>43674.875</v>
      </c>
      <c r="D1110" s="38">
        <f t="shared" si="37"/>
        <v>525465</v>
      </c>
      <c r="E1110" s="38">
        <f t="shared" si="37"/>
        <v>6300495</v>
      </c>
      <c r="F1110" s="38">
        <f t="shared" si="37"/>
        <v>2536</v>
      </c>
      <c r="G1110" s="40">
        <v>0</v>
      </c>
      <c r="H1110" s="40">
        <v>0</v>
      </c>
      <c r="I1110" s="45" t="s">
        <v>19</v>
      </c>
      <c r="J1110" s="39">
        <v>284.62071228580209</v>
      </c>
      <c r="K1110" s="39">
        <v>367.47771228580211</v>
      </c>
      <c r="L1110" s="39">
        <v>11.455</v>
      </c>
      <c r="M1110" s="48">
        <v>60.295999999999999</v>
      </c>
      <c r="N1110" s="39">
        <v>0.35499999999999998</v>
      </c>
      <c r="O1110" s="39">
        <v>744.54700000000003</v>
      </c>
      <c r="P1110" s="39">
        <v>0</v>
      </c>
    </row>
    <row r="1111" spans="1:16" x14ac:dyDescent="0.3">
      <c r="A1111" s="27">
        <v>43674</v>
      </c>
      <c r="B1111" s="28">
        <v>0.89583333333333337</v>
      </c>
      <c r="C1111" s="32">
        <f t="shared" si="36"/>
        <v>43674.895833333336</v>
      </c>
      <c r="D1111" s="38">
        <f t="shared" si="37"/>
        <v>525465</v>
      </c>
      <c r="E1111" s="38">
        <f t="shared" si="37"/>
        <v>6300495</v>
      </c>
      <c r="F1111" s="38">
        <f t="shared" si="37"/>
        <v>2536</v>
      </c>
      <c r="G1111" s="40">
        <v>0</v>
      </c>
      <c r="H1111" s="40">
        <v>0</v>
      </c>
      <c r="I1111" s="45" t="s">
        <v>19</v>
      </c>
      <c r="J1111" s="39">
        <v>278.86782630945771</v>
      </c>
      <c r="K1111" s="39">
        <v>361.63482630945771</v>
      </c>
      <c r="L1111" s="39">
        <v>10.763999999999999</v>
      </c>
      <c r="M1111" s="48">
        <v>63.484000000000002</v>
      </c>
      <c r="N1111" s="39">
        <v>0.26</v>
      </c>
      <c r="O1111" s="39">
        <v>744.61199999999997</v>
      </c>
      <c r="P1111" s="39">
        <v>0</v>
      </c>
    </row>
    <row r="1112" spans="1:16" x14ac:dyDescent="0.3">
      <c r="A1112" s="27">
        <v>43674</v>
      </c>
      <c r="B1112" s="28">
        <v>0.91666666666666663</v>
      </c>
      <c r="C1112" s="32">
        <f t="shared" si="36"/>
        <v>43674.916666666664</v>
      </c>
      <c r="D1112" s="38">
        <f t="shared" si="37"/>
        <v>525465</v>
      </c>
      <c r="E1112" s="38">
        <f t="shared" si="37"/>
        <v>6300495</v>
      </c>
      <c r="F1112" s="38">
        <f t="shared" si="37"/>
        <v>2536</v>
      </c>
      <c r="G1112" s="40">
        <v>0</v>
      </c>
      <c r="H1112" s="40">
        <v>0</v>
      </c>
      <c r="I1112" s="45" t="s">
        <v>19</v>
      </c>
      <c r="J1112" s="39">
        <v>283.67420455168565</v>
      </c>
      <c r="K1112" s="39">
        <v>358.44720455168562</v>
      </c>
      <c r="L1112" s="39">
        <v>10.701000000000001</v>
      </c>
      <c r="M1112" s="48">
        <v>63.743000000000002</v>
      </c>
      <c r="N1112" s="39">
        <v>0.34100000000000003</v>
      </c>
      <c r="O1112" s="39">
        <v>744.52700000000004</v>
      </c>
      <c r="P1112" s="39">
        <v>0</v>
      </c>
    </row>
    <row r="1113" spans="1:16" x14ac:dyDescent="0.3">
      <c r="A1113" s="27">
        <v>43674</v>
      </c>
      <c r="B1113" s="28">
        <v>0.9375</v>
      </c>
      <c r="C1113" s="32">
        <f t="shared" si="36"/>
        <v>43674.9375</v>
      </c>
      <c r="D1113" s="38">
        <f t="shared" si="37"/>
        <v>525465</v>
      </c>
      <c r="E1113" s="38">
        <f t="shared" si="37"/>
        <v>6300495</v>
      </c>
      <c r="F1113" s="38">
        <f t="shared" si="37"/>
        <v>2536</v>
      </c>
      <c r="G1113" s="40">
        <v>0</v>
      </c>
      <c r="H1113" s="40">
        <v>0</v>
      </c>
      <c r="I1113" s="45" t="s">
        <v>19</v>
      </c>
      <c r="J1113" s="39">
        <v>272.38925509849105</v>
      </c>
      <c r="K1113" s="39">
        <v>354.78925509849103</v>
      </c>
      <c r="L1113" s="39">
        <v>10.387</v>
      </c>
      <c r="M1113" s="48">
        <v>65.772000000000006</v>
      </c>
      <c r="N1113" s="39">
        <v>4.7E-2</v>
      </c>
      <c r="O1113" s="39">
        <v>744.53300000000002</v>
      </c>
      <c r="P1113" s="39">
        <v>0</v>
      </c>
    </row>
    <row r="1114" spans="1:16" x14ac:dyDescent="0.3">
      <c r="A1114" s="27">
        <v>43674</v>
      </c>
      <c r="B1114" s="28">
        <v>0.95833333333333337</v>
      </c>
      <c r="C1114" s="32">
        <f t="shared" si="36"/>
        <v>43674.958333333336</v>
      </c>
      <c r="D1114" s="38">
        <f t="shared" si="37"/>
        <v>525465</v>
      </c>
      <c r="E1114" s="38">
        <f t="shared" si="37"/>
        <v>6300495</v>
      </c>
      <c r="F1114" s="38">
        <f t="shared" si="37"/>
        <v>2536</v>
      </c>
      <c r="G1114" s="40">
        <v>0</v>
      </c>
      <c r="H1114" s="40">
        <v>0</v>
      </c>
      <c r="I1114" s="45" t="s">
        <v>19</v>
      </c>
      <c r="J1114" s="39">
        <v>272.30817230684033</v>
      </c>
      <c r="K1114" s="39">
        <v>352.21917230684028</v>
      </c>
      <c r="L1114" s="39">
        <v>10.198</v>
      </c>
      <c r="M1114" s="48">
        <v>63.564999999999998</v>
      </c>
      <c r="N1114" s="39">
        <v>0</v>
      </c>
      <c r="O1114" s="39">
        <v>744.58299999999997</v>
      </c>
      <c r="P1114" s="39">
        <v>0</v>
      </c>
    </row>
    <row r="1115" spans="1:16" x14ac:dyDescent="0.3">
      <c r="A1115" s="27">
        <v>43674</v>
      </c>
      <c r="B1115" s="28">
        <v>0.97916666666666663</v>
      </c>
      <c r="C1115" s="32">
        <f t="shared" si="36"/>
        <v>43674.979166666664</v>
      </c>
      <c r="D1115" s="38">
        <f t="shared" si="37"/>
        <v>525465</v>
      </c>
      <c r="E1115" s="38">
        <f t="shared" si="37"/>
        <v>6300495</v>
      </c>
      <c r="F1115" s="38">
        <f t="shared" si="37"/>
        <v>2536</v>
      </c>
      <c r="G1115" s="40">
        <v>0</v>
      </c>
      <c r="H1115" s="40">
        <v>0</v>
      </c>
      <c r="I1115" s="45" t="s">
        <v>19</v>
      </c>
      <c r="J1115" s="39">
        <v>271.61589123710678</v>
      </c>
      <c r="K1115" s="39">
        <v>350.19489123710679</v>
      </c>
      <c r="L1115" s="39">
        <v>10.324</v>
      </c>
      <c r="M1115" s="48">
        <v>62.802999999999997</v>
      </c>
      <c r="N1115" s="39">
        <v>4.0000000000000001E-3</v>
      </c>
      <c r="O1115" s="39">
        <v>744.48500000000001</v>
      </c>
      <c r="P1115" s="39">
        <v>0</v>
      </c>
    </row>
    <row r="1116" spans="1:16" x14ac:dyDescent="0.3">
      <c r="A1116" s="27">
        <v>43675</v>
      </c>
      <c r="B1116" s="28">
        <v>0</v>
      </c>
      <c r="C1116" s="32">
        <f t="shared" si="36"/>
        <v>43675</v>
      </c>
      <c r="D1116" s="38">
        <f t="shared" si="37"/>
        <v>525465</v>
      </c>
      <c r="E1116" s="38">
        <f t="shared" si="37"/>
        <v>6300495</v>
      </c>
      <c r="F1116" s="38">
        <f t="shared" si="37"/>
        <v>2536</v>
      </c>
      <c r="G1116" s="40">
        <v>0</v>
      </c>
      <c r="H1116" s="40">
        <v>0</v>
      </c>
      <c r="I1116" s="45" t="s">
        <v>19</v>
      </c>
      <c r="J1116" s="39">
        <v>269.45124537795522</v>
      </c>
      <c r="K1116" s="39">
        <v>347.14224537795519</v>
      </c>
      <c r="L1116" s="39">
        <v>9.57</v>
      </c>
      <c r="M1116" s="48">
        <v>65.349000000000004</v>
      </c>
      <c r="N1116" s="39">
        <v>7.0000000000000001E-3</v>
      </c>
      <c r="O1116" s="39">
        <v>744.58500000000004</v>
      </c>
      <c r="P1116" s="39">
        <v>0</v>
      </c>
    </row>
    <row r="1117" spans="1:16" x14ac:dyDescent="0.3">
      <c r="A1117" s="27">
        <v>43675</v>
      </c>
      <c r="B1117" s="28">
        <v>2.0833333333333332E-2</v>
      </c>
      <c r="C1117" s="32">
        <f t="shared" si="36"/>
        <v>43675.020833333336</v>
      </c>
      <c r="D1117" s="38">
        <f t="shared" si="37"/>
        <v>525465</v>
      </c>
      <c r="E1117" s="38">
        <f t="shared" si="37"/>
        <v>6300495</v>
      </c>
      <c r="F1117" s="38">
        <f t="shared" si="37"/>
        <v>2536</v>
      </c>
      <c r="G1117" s="40">
        <v>0</v>
      </c>
      <c r="H1117" s="40">
        <v>0</v>
      </c>
      <c r="I1117" s="45" t="s">
        <v>19</v>
      </c>
      <c r="J1117" s="39">
        <v>270.72824036437731</v>
      </c>
      <c r="K1117" s="39">
        <v>347.32324036437734</v>
      </c>
      <c r="L1117" s="39">
        <v>10.073</v>
      </c>
      <c r="M1117" s="48">
        <v>64.590999999999994</v>
      </c>
      <c r="N1117" s="39">
        <v>0.106</v>
      </c>
      <c r="O1117" s="39">
        <v>744.38300000000004</v>
      </c>
      <c r="P1117" s="39">
        <v>0</v>
      </c>
    </row>
    <row r="1118" spans="1:16" x14ac:dyDescent="0.3">
      <c r="A1118" s="27">
        <v>43675</v>
      </c>
      <c r="B1118" s="28">
        <v>4.1666666666666664E-2</v>
      </c>
      <c r="C1118" s="32">
        <f t="shared" si="36"/>
        <v>43675.041666666664</v>
      </c>
      <c r="D1118" s="38">
        <f t="shared" si="37"/>
        <v>525465</v>
      </c>
      <c r="E1118" s="38">
        <f t="shared" si="37"/>
        <v>6300495</v>
      </c>
      <c r="F1118" s="38">
        <f t="shared" si="37"/>
        <v>2536</v>
      </c>
      <c r="G1118" s="40">
        <v>0</v>
      </c>
      <c r="H1118" s="40">
        <v>0</v>
      </c>
      <c r="I1118" s="45" t="s">
        <v>19</v>
      </c>
      <c r="J1118" s="39">
        <v>319.50864863556461</v>
      </c>
      <c r="K1118" s="39">
        <v>348.52464863556463</v>
      </c>
      <c r="L1118" s="39">
        <v>10.638</v>
      </c>
      <c r="M1118" s="48">
        <v>64.558999999999997</v>
      </c>
      <c r="N1118" s="39">
        <v>0.216</v>
      </c>
      <c r="O1118" s="39">
        <v>744.34199999999998</v>
      </c>
      <c r="P1118" s="39">
        <v>0</v>
      </c>
    </row>
    <row r="1119" spans="1:16" x14ac:dyDescent="0.3">
      <c r="A1119" s="27">
        <v>43675</v>
      </c>
      <c r="B1119" s="28">
        <v>6.25E-2</v>
      </c>
      <c r="C1119" s="32">
        <f t="shared" si="36"/>
        <v>43675.0625</v>
      </c>
      <c r="D1119" s="38">
        <f t="shared" si="37"/>
        <v>525465</v>
      </c>
      <c r="E1119" s="38">
        <f t="shared" si="37"/>
        <v>6300495</v>
      </c>
      <c r="F1119" s="38">
        <f t="shared" si="37"/>
        <v>2536</v>
      </c>
      <c r="G1119" s="40">
        <v>0</v>
      </c>
      <c r="H1119" s="40">
        <v>0</v>
      </c>
      <c r="I1119" s="45" t="s">
        <v>19</v>
      </c>
      <c r="J1119" s="39">
        <v>269.91696303681448</v>
      </c>
      <c r="K1119" s="39">
        <v>344.57496303681444</v>
      </c>
      <c r="L1119" s="39">
        <v>9.7590000000000003</v>
      </c>
      <c r="M1119" s="48">
        <v>65.635999999999996</v>
      </c>
      <c r="N1119" s="39">
        <v>0.65300000000000002</v>
      </c>
      <c r="O1119" s="39">
        <v>744.39700000000005</v>
      </c>
      <c r="P1119" s="39">
        <v>0</v>
      </c>
    </row>
    <row r="1120" spans="1:16" x14ac:dyDescent="0.3">
      <c r="A1120" s="27">
        <v>43675</v>
      </c>
      <c r="B1120" s="28">
        <v>8.3333333333333329E-2</v>
      </c>
      <c r="C1120" s="32">
        <f t="shared" si="36"/>
        <v>43675.083333333336</v>
      </c>
      <c r="D1120" s="38">
        <f t="shared" si="37"/>
        <v>525465</v>
      </c>
      <c r="E1120" s="38">
        <f t="shared" si="37"/>
        <v>6300495</v>
      </c>
      <c r="F1120" s="38">
        <f t="shared" si="37"/>
        <v>2536</v>
      </c>
      <c r="G1120" s="40">
        <v>0</v>
      </c>
      <c r="H1120" s="40">
        <v>0</v>
      </c>
      <c r="I1120" s="45" t="s">
        <v>19</v>
      </c>
      <c r="J1120" s="39">
        <v>269.79180952730451</v>
      </c>
      <c r="K1120" s="39">
        <v>344.44180952730449</v>
      </c>
      <c r="L1120" s="39">
        <v>9.6329999999999991</v>
      </c>
      <c r="M1120" s="48">
        <v>65.201999999999998</v>
      </c>
      <c r="N1120" s="39">
        <v>0.61599999999999999</v>
      </c>
      <c r="O1120" s="39">
        <v>744.24</v>
      </c>
      <c r="P1120" s="39">
        <v>0</v>
      </c>
    </row>
    <row r="1121" spans="1:16" x14ac:dyDescent="0.3">
      <c r="A1121" s="27">
        <v>43675</v>
      </c>
      <c r="B1121" s="28">
        <v>0.10416666666666667</v>
      </c>
      <c r="C1121" s="32">
        <f t="shared" si="36"/>
        <v>43675.104166666664</v>
      </c>
      <c r="D1121" s="38">
        <f t="shared" si="37"/>
        <v>525465</v>
      </c>
      <c r="E1121" s="38">
        <f t="shared" si="37"/>
        <v>6300495</v>
      </c>
      <c r="F1121" s="38">
        <f t="shared" si="37"/>
        <v>2536</v>
      </c>
      <c r="G1121" s="40">
        <v>0</v>
      </c>
      <c r="H1121" s="40">
        <v>0</v>
      </c>
      <c r="I1121" s="45" t="s">
        <v>19</v>
      </c>
      <c r="J1121" s="39">
        <v>273.48810318387825</v>
      </c>
      <c r="K1121" s="39">
        <v>344.58610318387827</v>
      </c>
      <c r="L1121" s="39">
        <v>10.260999999999999</v>
      </c>
      <c r="M1121" s="48">
        <v>63.784999999999997</v>
      </c>
      <c r="N1121" s="39">
        <v>1.1579999999999999</v>
      </c>
      <c r="O1121" s="39">
        <v>744.20500000000004</v>
      </c>
      <c r="P1121" s="39">
        <v>0</v>
      </c>
    </row>
    <row r="1122" spans="1:16" x14ac:dyDescent="0.3">
      <c r="A1122" s="27">
        <v>43675</v>
      </c>
      <c r="B1122" s="28">
        <v>0.125</v>
      </c>
      <c r="C1122" s="32">
        <f t="shared" si="36"/>
        <v>43675.125</v>
      </c>
      <c r="D1122" s="38">
        <f t="shared" si="37"/>
        <v>525465</v>
      </c>
      <c r="E1122" s="38">
        <f t="shared" si="37"/>
        <v>6300495</v>
      </c>
      <c r="F1122" s="38">
        <f t="shared" si="37"/>
        <v>2536</v>
      </c>
      <c r="G1122" s="40">
        <v>0</v>
      </c>
      <c r="H1122" s="40">
        <v>0</v>
      </c>
      <c r="I1122" s="45" t="s">
        <v>19</v>
      </c>
      <c r="J1122" s="39">
        <v>269.0019451219593</v>
      </c>
      <c r="K1122" s="39">
        <v>344.30894512195925</v>
      </c>
      <c r="L1122" s="39">
        <v>10.01</v>
      </c>
      <c r="M1122" s="48">
        <v>64.474000000000004</v>
      </c>
      <c r="N1122" s="39">
        <v>0.96399999999999997</v>
      </c>
      <c r="O1122" s="39">
        <v>744.39</v>
      </c>
      <c r="P1122" s="39">
        <v>0</v>
      </c>
    </row>
    <row r="1123" spans="1:16" x14ac:dyDescent="0.3">
      <c r="A1123" s="27">
        <v>43675</v>
      </c>
      <c r="B1123" s="28">
        <v>0.14583333333333334</v>
      </c>
      <c r="C1123" s="32">
        <f t="shared" si="36"/>
        <v>43675.145833333336</v>
      </c>
      <c r="D1123" s="38">
        <f t="shared" si="37"/>
        <v>525465</v>
      </c>
      <c r="E1123" s="38">
        <f t="shared" si="37"/>
        <v>6300495</v>
      </c>
      <c r="F1123" s="38">
        <f t="shared" si="37"/>
        <v>2536</v>
      </c>
      <c r="G1123" s="40">
        <v>0</v>
      </c>
      <c r="H1123" s="40">
        <v>0</v>
      </c>
      <c r="I1123" s="45" t="s">
        <v>19</v>
      </c>
      <c r="J1123" s="39">
        <v>265.84013860346016</v>
      </c>
      <c r="K1123" s="39">
        <v>341.27813860346015</v>
      </c>
      <c r="L1123" s="39">
        <v>9.5069999999999997</v>
      </c>
      <c r="M1123" s="48">
        <v>67.619</v>
      </c>
      <c r="N1123" s="39">
        <v>1.069</v>
      </c>
      <c r="O1123" s="39">
        <v>744.42200000000003</v>
      </c>
      <c r="P1123" s="39">
        <v>0</v>
      </c>
    </row>
    <row r="1124" spans="1:16" x14ac:dyDescent="0.3">
      <c r="A1124" s="27">
        <v>43675</v>
      </c>
      <c r="B1124" s="28">
        <v>0.16666666666666666</v>
      </c>
      <c r="C1124" s="32">
        <f t="shared" si="36"/>
        <v>43675.166666666664</v>
      </c>
      <c r="D1124" s="38">
        <f t="shared" si="37"/>
        <v>525465</v>
      </c>
      <c r="E1124" s="38">
        <f t="shared" si="37"/>
        <v>6300495</v>
      </c>
      <c r="F1124" s="38">
        <f t="shared" si="37"/>
        <v>2536</v>
      </c>
      <c r="G1124" s="39">
        <v>0.6</v>
      </c>
      <c r="H1124" s="39">
        <v>4.4000000000000004</v>
      </c>
      <c r="I1124" s="45" t="s">
        <v>19</v>
      </c>
      <c r="J1124" s="39">
        <v>267.96871956807229</v>
      </c>
      <c r="K1124" s="39">
        <v>339.86371956807227</v>
      </c>
      <c r="L1124" s="39">
        <v>9.5069999999999997</v>
      </c>
      <c r="M1124" s="48">
        <v>69.016000000000005</v>
      </c>
      <c r="N1124" s="39">
        <v>0.56200000000000006</v>
      </c>
      <c r="O1124" s="39">
        <v>744.48699999999997</v>
      </c>
      <c r="P1124" s="39">
        <v>0</v>
      </c>
    </row>
    <row r="1125" spans="1:16" x14ac:dyDescent="0.3">
      <c r="A1125" s="27">
        <v>43675</v>
      </c>
      <c r="B1125" s="28">
        <v>0.1875</v>
      </c>
      <c r="C1125" s="32">
        <f t="shared" si="36"/>
        <v>43675.1875</v>
      </c>
      <c r="D1125" s="38">
        <f t="shared" si="37"/>
        <v>525465</v>
      </c>
      <c r="E1125" s="38">
        <f t="shared" si="37"/>
        <v>6300495</v>
      </c>
      <c r="F1125" s="38">
        <f t="shared" si="37"/>
        <v>2536</v>
      </c>
      <c r="G1125" s="39">
        <v>16.100000000000001</v>
      </c>
      <c r="H1125" s="39">
        <v>5.7</v>
      </c>
      <c r="I1125" s="44">
        <v>0.35403726708074534</v>
      </c>
      <c r="J1125" s="39">
        <v>272.54759560246896</v>
      </c>
      <c r="K1125" s="39">
        <v>339.99459560246896</v>
      </c>
      <c r="L1125" s="39">
        <v>9.5069999999999997</v>
      </c>
      <c r="M1125" s="48">
        <v>70.209999999999994</v>
      </c>
      <c r="N1125" s="39">
        <v>0.621</v>
      </c>
      <c r="O1125" s="39">
        <v>744.81299999999999</v>
      </c>
      <c r="P1125" s="39">
        <v>0</v>
      </c>
    </row>
    <row r="1126" spans="1:16" x14ac:dyDescent="0.3">
      <c r="A1126" s="27">
        <v>43675</v>
      </c>
      <c r="B1126" s="28">
        <v>0.20833333333333334</v>
      </c>
      <c r="C1126" s="32">
        <f t="shared" si="36"/>
        <v>43675.208333333336</v>
      </c>
      <c r="D1126" s="38">
        <f t="shared" si="37"/>
        <v>525465</v>
      </c>
      <c r="E1126" s="38">
        <f t="shared" si="37"/>
        <v>6300495</v>
      </c>
      <c r="F1126" s="38">
        <f t="shared" si="37"/>
        <v>2536</v>
      </c>
      <c r="G1126" s="39">
        <v>38.4</v>
      </c>
      <c r="H1126" s="39">
        <v>9.8000000000000007</v>
      </c>
      <c r="I1126" s="44">
        <v>0.25520833333333337</v>
      </c>
      <c r="J1126" s="39">
        <v>270.55210328363933</v>
      </c>
      <c r="K1126" s="39">
        <v>342.09210328363935</v>
      </c>
      <c r="L1126" s="39">
        <v>9.9469999999999992</v>
      </c>
      <c r="M1126" s="48">
        <v>69.652000000000001</v>
      </c>
      <c r="N1126" s="39">
        <v>0.53</v>
      </c>
      <c r="O1126" s="39">
        <v>744.96</v>
      </c>
      <c r="P1126" s="39">
        <v>0</v>
      </c>
    </row>
    <row r="1127" spans="1:16" x14ac:dyDescent="0.3">
      <c r="A1127" s="27">
        <v>43675</v>
      </c>
      <c r="B1127" s="28">
        <v>0.22916666666666666</v>
      </c>
      <c r="C1127" s="32">
        <f t="shared" si="36"/>
        <v>43675.229166666664</v>
      </c>
      <c r="D1127" s="38">
        <f t="shared" si="37"/>
        <v>525465</v>
      </c>
      <c r="E1127" s="38">
        <f t="shared" si="37"/>
        <v>6300495</v>
      </c>
      <c r="F1127" s="38">
        <f t="shared" si="37"/>
        <v>2536</v>
      </c>
      <c r="G1127" s="39">
        <v>80.900000000000006</v>
      </c>
      <c r="H1127" s="39">
        <v>15</v>
      </c>
      <c r="I1127" s="44">
        <v>0.18541409147095178</v>
      </c>
      <c r="J1127" s="39">
        <v>270.70093304216795</v>
      </c>
      <c r="K1127" s="39">
        <v>345.78793304216794</v>
      </c>
      <c r="L1127" s="39">
        <v>10.260999999999999</v>
      </c>
      <c r="M1127" s="48">
        <v>70.584999999999994</v>
      </c>
      <c r="N1127" s="39">
        <v>0.65800000000000003</v>
      </c>
      <c r="O1127" s="39">
        <v>745.14499999999998</v>
      </c>
      <c r="P1127" s="39">
        <v>0</v>
      </c>
    </row>
    <row r="1128" spans="1:16" x14ac:dyDescent="0.3">
      <c r="A1128" s="27">
        <v>43675</v>
      </c>
      <c r="B1128" s="28">
        <v>0.25</v>
      </c>
      <c r="C1128" s="32">
        <f t="shared" ref="C1128:C1191" si="38">A1128+B1128</f>
        <v>43675.25</v>
      </c>
      <c r="D1128" s="38">
        <f t="shared" si="37"/>
        <v>525465</v>
      </c>
      <c r="E1128" s="38">
        <f t="shared" si="37"/>
        <v>6300495</v>
      </c>
      <c r="F1128" s="38">
        <f t="shared" si="37"/>
        <v>2536</v>
      </c>
      <c r="G1128" s="39">
        <v>121.3</v>
      </c>
      <c r="H1128" s="39">
        <v>19.100000000000001</v>
      </c>
      <c r="I1128" s="44">
        <v>0.1574608408903545</v>
      </c>
      <c r="J1128" s="39">
        <v>266.97619213621476</v>
      </c>
      <c r="K1128" s="39">
        <v>349.65119213621472</v>
      </c>
      <c r="L1128" s="39">
        <v>10.574999999999999</v>
      </c>
      <c r="M1128" s="48">
        <v>69.695999999999998</v>
      </c>
      <c r="N1128" s="39">
        <v>1.5369999999999999</v>
      </c>
      <c r="O1128" s="39">
        <v>745.06799999999998</v>
      </c>
      <c r="P1128" s="39">
        <v>0</v>
      </c>
    </row>
    <row r="1129" spans="1:16" x14ac:dyDescent="0.3">
      <c r="A1129" s="27">
        <v>43675</v>
      </c>
      <c r="B1129" s="28">
        <v>0.27083333333333331</v>
      </c>
      <c r="C1129" s="32">
        <f t="shared" si="38"/>
        <v>43675.270833333336</v>
      </c>
      <c r="D1129" s="38">
        <f t="shared" si="37"/>
        <v>525465</v>
      </c>
      <c r="E1129" s="38">
        <f t="shared" si="37"/>
        <v>6300495</v>
      </c>
      <c r="F1129" s="38">
        <f t="shared" si="37"/>
        <v>2536</v>
      </c>
      <c r="G1129" s="39">
        <v>165.7</v>
      </c>
      <c r="H1129" s="39">
        <v>24.4</v>
      </c>
      <c r="I1129" s="44">
        <v>0.14725407362703682</v>
      </c>
      <c r="J1129" s="39">
        <v>267.39585742890472</v>
      </c>
      <c r="K1129" s="39">
        <v>353.74485742890477</v>
      </c>
      <c r="L1129" s="39">
        <v>10.45</v>
      </c>
      <c r="M1129" s="48">
        <v>69.725999999999999</v>
      </c>
      <c r="N1129" s="39">
        <v>1.6950000000000001</v>
      </c>
      <c r="O1129" s="39">
        <v>745.29700000000003</v>
      </c>
      <c r="P1129" s="39">
        <v>0</v>
      </c>
    </row>
    <row r="1130" spans="1:16" x14ac:dyDescent="0.3">
      <c r="A1130" s="27">
        <v>43675</v>
      </c>
      <c r="B1130" s="28">
        <v>0.29166666666666669</v>
      </c>
      <c r="C1130" s="32">
        <f t="shared" si="38"/>
        <v>43675.291666666664</v>
      </c>
      <c r="D1130" s="38">
        <f t="shared" si="37"/>
        <v>525465</v>
      </c>
      <c r="E1130" s="38">
        <f t="shared" si="37"/>
        <v>6300495</v>
      </c>
      <c r="F1130" s="38">
        <f t="shared" si="37"/>
        <v>2536</v>
      </c>
      <c r="G1130" s="39">
        <v>103.3</v>
      </c>
      <c r="H1130" s="39">
        <v>11.7</v>
      </c>
      <c r="I1130" s="44">
        <v>0.1132623426911907</v>
      </c>
      <c r="J1130" s="39">
        <v>271.31417683372348</v>
      </c>
      <c r="K1130" s="39">
        <v>360.56617683372343</v>
      </c>
      <c r="L1130" s="39">
        <v>10.45</v>
      </c>
      <c r="M1130" s="48">
        <v>70.924000000000007</v>
      </c>
      <c r="N1130" s="39">
        <v>2.0139999999999998</v>
      </c>
      <c r="O1130" s="39">
        <v>745.15200000000004</v>
      </c>
      <c r="P1130" s="39">
        <v>0</v>
      </c>
    </row>
    <row r="1131" spans="1:16" x14ac:dyDescent="0.3">
      <c r="A1131" s="27">
        <v>43675</v>
      </c>
      <c r="B1131" s="28">
        <v>0.3125</v>
      </c>
      <c r="C1131" s="32">
        <f t="shared" si="38"/>
        <v>43675.3125</v>
      </c>
      <c r="D1131" s="38">
        <f t="shared" si="37"/>
        <v>525465</v>
      </c>
      <c r="E1131" s="38">
        <f t="shared" si="37"/>
        <v>6300495</v>
      </c>
      <c r="F1131" s="38">
        <f t="shared" si="37"/>
        <v>2536</v>
      </c>
      <c r="G1131" s="39">
        <v>148.19999999999999</v>
      </c>
      <c r="H1131" s="39">
        <v>17.100000000000001</v>
      </c>
      <c r="I1131" s="44">
        <v>0.1153846153846154</v>
      </c>
      <c r="J1131" s="39">
        <v>278.7974521147807</v>
      </c>
      <c r="K1131" s="39">
        <v>367.8884521147807</v>
      </c>
      <c r="L1131" s="39">
        <v>10.701000000000001</v>
      </c>
      <c r="M1131" s="48">
        <v>71.897000000000006</v>
      </c>
      <c r="N1131" s="39">
        <v>1.9330000000000001</v>
      </c>
      <c r="O1131" s="39">
        <v>745.31299999999999</v>
      </c>
      <c r="P1131" s="39">
        <v>0</v>
      </c>
    </row>
    <row r="1132" spans="1:16" x14ac:dyDescent="0.3">
      <c r="A1132" s="27">
        <v>43675</v>
      </c>
      <c r="B1132" s="28">
        <v>0.33333333333333331</v>
      </c>
      <c r="C1132" s="32">
        <f t="shared" si="38"/>
        <v>43675.333333333336</v>
      </c>
      <c r="D1132" s="38">
        <f t="shared" si="37"/>
        <v>525465</v>
      </c>
      <c r="E1132" s="38">
        <f t="shared" si="37"/>
        <v>6300495</v>
      </c>
      <c r="F1132" s="38">
        <f t="shared" si="37"/>
        <v>2536</v>
      </c>
      <c r="G1132" s="39">
        <v>199.5</v>
      </c>
      <c r="H1132" s="39">
        <v>25.1</v>
      </c>
      <c r="I1132" s="44">
        <v>0.12581453634085213</v>
      </c>
      <c r="J1132" s="39">
        <v>295.99604573419924</v>
      </c>
      <c r="K1132" s="39">
        <v>369.54604573419925</v>
      </c>
      <c r="L1132" s="39">
        <v>10.701000000000001</v>
      </c>
      <c r="M1132" s="48">
        <v>72.521000000000001</v>
      </c>
      <c r="N1132" s="39">
        <v>1.6060000000000001</v>
      </c>
      <c r="O1132" s="39">
        <v>745.39800000000002</v>
      </c>
      <c r="P1132" s="39">
        <v>0</v>
      </c>
    </row>
    <row r="1133" spans="1:16" x14ac:dyDescent="0.3">
      <c r="A1133" s="27">
        <v>43675</v>
      </c>
      <c r="B1133" s="28">
        <v>0.35416666666666669</v>
      </c>
      <c r="C1133" s="32">
        <f t="shared" si="38"/>
        <v>43675.354166666664</v>
      </c>
      <c r="D1133" s="38">
        <f t="shared" si="37"/>
        <v>525465</v>
      </c>
      <c r="E1133" s="38">
        <f t="shared" si="37"/>
        <v>6300495</v>
      </c>
      <c r="F1133" s="38">
        <f t="shared" si="37"/>
        <v>2536</v>
      </c>
      <c r="G1133" s="39">
        <v>188</v>
      </c>
      <c r="H1133" s="39">
        <v>18.2</v>
      </c>
      <c r="I1133" s="44">
        <v>9.6808510638297873E-2</v>
      </c>
      <c r="J1133" s="39">
        <v>309.51784989712598</v>
      </c>
      <c r="K1133" s="39">
        <v>385.92284989712596</v>
      </c>
      <c r="L1133" s="39">
        <v>11.077999999999999</v>
      </c>
      <c r="M1133" s="48">
        <v>71.531999999999996</v>
      </c>
      <c r="N1133" s="39">
        <v>1.8149999999999999</v>
      </c>
      <c r="O1133" s="39">
        <v>745.44</v>
      </c>
      <c r="P1133" s="39">
        <v>0</v>
      </c>
    </row>
    <row r="1134" spans="1:16" x14ac:dyDescent="0.3">
      <c r="A1134" s="27">
        <v>43675</v>
      </c>
      <c r="B1134" s="28">
        <v>0.375</v>
      </c>
      <c r="C1134" s="32">
        <f t="shared" si="38"/>
        <v>43675.375</v>
      </c>
      <c r="D1134" s="38">
        <f t="shared" si="37"/>
        <v>525465</v>
      </c>
      <c r="E1134" s="38">
        <f t="shared" si="37"/>
        <v>6300495</v>
      </c>
      <c r="F1134" s="38">
        <f t="shared" si="37"/>
        <v>2536</v>
      </c>
      <c r="G1134" s="39">
        <v>242.2</v>
      </c>
      <c r="H1134" s="39">
        <v>23.8</v>
      </c>
      <c r="I1134" s="44">
        <v>9.8265895953757232E-2</v>
      </c>
      <c r="J1134" s="39">
        <v>324.97571032320303</v>
      </c>
      <c r="K1134" s="39">
        <v>393.21271032320305</v>
      </c>
      <c r="L1134" s="39">
        <v>11.391999999999999</v>
      </c>
      <c r="M1134" s="48">
        <v>70.126999999999995</v>
      </c>
      <c r="N1134" s="39">
        <v>1.5940000000000001</v>
      </c>
      <c r="O1134" s="39">
        <v>745.71799999999996</v>
      </c>
      <c r="P1134" s="39">
        <v>0</v>
      </c>
    </row>
    <row r="1135" spans="1:16" x14ac:dyDescent="0.3">
      <c r="A1135" s="27">
        <v>43675</v>
      </c>
      <c r="B1135" s="28">
        <v>0.39583333333333331</v>
      </c>
      <c r="C1135" s="32">
        <f t="shared" si="38"/>
        <v>43675.395833333336</v>
      </c>
      <c r="D1135" s="38">
        <f t="shared" si="37"/>
        <v>525465</v>
      </c>
      <c r="E1135" s="38">
        <f t="shared" si="37"/>
        <v>6300495</v>
      </c>
      <c r="F1135" s="38">
        <f t="shared" si="37"/>
        <v>2536</v>
      </c>
      <c r="G1135" s="39">
        <v>358.2</v>
      </c>
      <c r="H1135" s="39">
        <v>38.6</v>
      </c>
      <c r="I1135" s="44">
        <v>0.10776102735901731</v>
      </c>
      <c r="J1135" s="39">
        <v>311.94679642235366</v>
      </c>
      <c r="K1135" s="39">
        <v>394.01379642235366</v>
      </c>
      <c r="L1135" s="39">
        <v>11.706</v>
      </c>
      <c r="M1135" s="48">
        <v>67.203999999999994</v>
      </c>
      <c r="N1135" s="39">
        <v>1.2250000000000001</v>
      </c>
      <c r="O1135" s="39">
        <v>745.71199999999999</v>
      </c>
      <c r="P1135" s="39">
        <v>0</v>
      </c>
    </row>
    <row r="1136" spans="1:16" x14ac:dyDescent="0.3">
      <c r="A1136" s="27">
        <v>43675</v>
      </c>
      <c r="B1136" s="28">
        <v>0.41666666666666669</v>
      </c>
      <c r="C1136" s="32">
        <f t="shared" si="38"/>
        <v>43675.416666666664</v>
      </c>
      <c r="D1136" s="38">
        <f t="shared" si="37"/>
        <v>525465</v>
      </c>
      <c r="E1136" s="38">
        <f t="shared" si="37"/>
        <v>6300495</v>
      </c>
      <c r="F1136" s="38">
        <f t="shared" si="37"/>
        <v>2536</v>
      </c>
      <c r="G1136" s="39">
        <v>244.2</v>
      </c>
      <c r="H1136" s="39">
        <v>28.2</v>
      </c>
      <c r="I1136" s="44">
        <v>0.11547911547911548</v>
      </c>
      <c r="J1136" s="39">
        <v>312.58312017252217</v>
      </c>
      <c r="K1136" s="39">
        <v>394.49612017252213</v>
      </c>
      <c r="L1136" s="39">
        <v>11.518000000000001</v>
      </c>
      <c r="M1136" s="48">
        <v>68.584000000000003</v>
      </c>
      <c r="N1136" s="39">
        <v>1.7609999999999999</v>
      </c>
      <c r="O1136" s="39">
        <v>745.94</v>
      </c>
      <c r="P1136" s="39">
        <v>0</v>
      </c>
    </row>
    <row r="1137" spans="1:16" x14ac:dyDescent="0.3">
      <c r="A1137" s="27">
        <v>43675</v>
      </c>
      <c r="B1137" s="28">
        <v>0.4375</v>
      </c>
      <c r="C1137" s="32">
        <f t="shared" si="38"/>
        <v>43675.4375</v>
      </c>
      <c r="D1137" s="38">
        <f t="shared" si="37"/>
        <v>525465</v>
      </c>
      <c r="E1137" s="38">
        <f t="shared" si="37"/>
        <v>6300495</v>
      </c>
      <c r="F1137" s="38">
        <f t="shared" si="37"/>
        <v>2536</v>
      </c>
      <c r="G1137" s="39">
        <v>538</v>
      </c>
      <c r="H1137" s="39">
        <v>64.3</v>
      </c>
      <c r="I1137" s="44">
        <v>0.11951672862453531</v>
      </c>
      <c r="J1137" s="39">
        <v>298.35509011476154</v>
      </c>
      <c r="K1137" s="39">
        <v>405.06009011476152</v>
      </c>
      <c r="L1137" s="39">
        <v>12.209</v>
      </c>
      <c r="M1137" s="48">
        <v>64.616</v>
      </c>
      <c r="N1137" s="39">
        <v>1.9750000000000001</v>
      </c>
      <c r="O1137" s="39">
        <v>746.29200000000003</v>
      </c>
      <c r="P1137" s="39">
        <v>0</v>
      </c>
    </row>
    <row r="1138" spans="1:16" x14ac:dyDescent="0.3">
      <c r="A1138" s="27">
        <v>43675</v>
      </c>
      <c r="B1138" s="28">
        <v>0.45833333333333331</v>
      </c>
      <c r="C1138" s="32">
        <f t="shared" si="38"/>
        <v>43675.458333333336</v>
      </c>
      <c r="D1138" s="38">
        <f t="shared" si="37"/>
        <v>525465</v>
      </c>
      <c r="E1138" s="38">
        <f t="shared" si="37"/>
        <v>6300495</v>
      </c>
      <c r="F1138" s="38">
        <f t="shared" si="37"/>
        <v>2536</v>
      </c>
      <c r="G1138" s="39">
        <v>744.8</v>
      </c>
      <c r="H1138" s="39">
        <v>91.5</v>
      </c>
      <c r="I1138" s="44">
        <v>0.12285177228786252</v>
      </c>
      <c r="J1138" s="39">
        <v>303.56439127316543</v>
      </c>
      <c r="K1138" s="39">
        <v>413.0053912731654</v>
      </c>
      <c r="L1138" s="39">
        <v>12.46</v>
      </c>
      <c r="M1138" s="48">
        <v>64.024000000000001</v>
      </c>
      <c r="N1138" s="39">
        <v>2.34</v>
      </c>
      <c r="O1138" s="39">
        <v>745.94299999999998</v>
      </c>
      <c r="P1138" s="39">
        <v>0</v>
      </c>
    </row>
    <row r="1139" spans="1:16" x14ac:dyDescent="0.3">
      <c r="A1139" s="27">
        <v>43675</v>
      </c>
      <c r="B1139" s="28">
        <v>0.47916666666666669</v>
      </c>
      <c r="C1139" s="32">
        <f t="shared" si="38"/>
        <v>43675.479166666664</v>
      </c>
      <c r="D1139" s="38">
        <f t="shared" si="37"/>
        <v>525465</v>
      </c>
      <c r="E1139" s="38">
        <f t="shared" si="37"/>
        <v>6300495</v>
      </c>
      <c r="F1139" s="38">
        <f t="shared" si="37"/>
        <v>2536</v>
      </c>
      <c r="G1139" s="39">
        <v>826.4</v>
      </c>
      <c r="H1139" s="39">
        <v>94.9</v>
      </c>
      <c r="I1139" s="44">
        <v>0.11483543078412392</v>
      </c>
      <c r="J1139" s="39">
        <v>296.30799320225231</v>
      </c>
      <c r="K1139" s="39">
        <v>425.75199320225232</v>
      </c>
      <c r="L1139" s="39">
        <v>13.151</v>
      </c>
      <c r="M1139" s="48">
        <v>61.921999999999997</v>
      </c>
      <c r="N1139" s="39">
        <v>1.653</v>
      </c>
      <c r="O1139" s="39">
        <v>746.19299999999998</v>
      </c>
      <c r="P1139" s="39">
        <v>0</v>
      </c>
    </row>
    <row r="1140" spans="1:16" x14ac:dyDescent="0.3">
      <c r="A1140" s="27">
        <v>43675</v>
      </c>
      <c r="B1140" s="28">
        <v>0.5</v>
      </c>
      <c r="C1140" s="32">
        <f t="shared" si="38"/>
        <v>43675.5</v>
      </c>
      <c r="D1140" s="38">
        <f t="shared" si="37"/>
        <v>525465</v>
      </c>
      <c r="E1140" s="38">
        <f t="shared" si="37"/>
        <v>6300495</v>
      </c>
      <c r="F1140" s="38">
        <f t="shared" si="37"/>
        <v>2536</v>
      </c>
      <c r="G1140" s="39">
        <v>923.7</v>
      </c>
      <c r="H1140" s="39">
        <v>109.6</v>
      </c>
      <c r="I1140" s="44">
        <v>0.11865324239471689</v>
      </c>
      <c r="J1140" s="39">
        <v>306.95551422391344</v>
      </c>
      <c r="K1140" s="39">
        <v>435.28551422391342</v>
      </c>
      <c r="L1140" s="39">
        <v>13.276</v>
      </c>
      <c r="M1140" s="48">
        <v>57.862000000000002</v>
      </c>
      <c r="N1140" s="39">
        <v>1.7030000000000001</v>
      </c>
      <c r="O1140" s="39">
        <v>746.34</v>
      </c>
      <c r="P1140" s="39">
        <v>0</v>
      </c>
    </row>
    <row r="1141" spans="1:16" x14ac:dyDescent="0.3">
      <c r="A1141" s="27">
        <v>43675</v>
      </c>
      <c r="B1141" s="28">
        <v>0.52083333333333337</v>
      </c>
      <c r="C1141" s="32">
        <f t="shared" si="38"/>
        <v>43675.520833333336</v>
      </c>
      <c r="D1141" s="38">
        <f t="shared" si="37"/>
        <v>525465</v>
      </c>
      <c r="E1141" s="38">
        <f t="shared" si="37"/>
        <v>6300495</v>
      </c>
      <c r="F1141" s="38">
        <f t="shared" si="37"/>
        <v>2536</v>
      </c>
      <c r="G1141" s="39">
        <v>921.9</v>
      </c>
      <c r="H1141" s="39">
        <v>114.1</v>
      </c>
      <c r="I1141" s="44">
        <v>0.12376613515565679</v>
      </c>
      <c r="J1141" s="39">
        <v>310.40803299598002</v>
      </c>
      <c r="K1141" s="39">
        <v>441.22203299598004</v>
      </c>
      <c r="L1141" s="39">
        <v>14.154999999999999</v>
      </c>
      <c r="M1141" s="48">
        <v>53.188000000000002</v>
      </c>
      <c r="N1141" s="39">
        <v>1.615</v>
      </c>
      <c r="O1141" s="39">
        <v>746.58</v>
      </c>
      <c r="P1141" s="39">
        <v>0</v>
      </c>
    </row>
    <row r="1142" spans="1:16" x14ac:dyDescent="0.3">
      <c r="A1142" s="27">
        <v>43675</v>
      </c>
      <c r="B1142" s="28">
        <v>0.54166666666666663</v>
      </c>
      <c r="C1142" s="32">
        <f t="shared" si="38"/>
        <v>43675.541666666664</v>
      </c>
      <c r="D1142" s="38">
        <f t="shared" si="37"/>
        <v>525465</v>
      </c>
      <c r="E1142" s="38">
        <f t="shared" si="37"/>
        <v>6300495</v>
      </c>
      <c r="F1142" s="38">
        <f t="shared" si="37"/>
        <v>2536</v>
      </c>
      <c r="G1142" s="39">
        <v>854.9</v>
      </c>
      <c r="H1142" s="39">
        <v>99.1</v>
      </c>
      <c r="I1142" s="44">
        <v>0.11591999064218036</v>
      </c>
      <c r="J1142" s="39">
        <v>298.93990057875033</v>
      </c>
      <c r="K1142" s="39">
        <v>449.08390057875033</v>
      </c>
      <c r="L1142" s="39">
        <v>13.967000000000001</v>
      </c>
      <c r="M1142" s="48">
        <v>54.649000000000001</v>
      </c>
      <c r="N1142" s="39">
        <v>1.478</v>
      </c>
      <c r="O1142" s="39">
        <v>746.45299999999997</v>
      </c>
      <c r="P1142" s="39">
        <v>0</v>
      </c>
    </row>
    <row r="1143" spans="1:16" x14ac:dyDescent="0.3">
      <c r="A1143" s="27">
        <v>43675</v>
      </c>
      <c r="B1143" s="28">
        <v>0.5625</v>
      </c>
      <c r="C1143" s="32">
        <f t="shared" si="38"/>
        <v>43675.5625</v>
      </c>
      <c r="D1143" s="38">
        <f t="shared" si="37"/>
        <v>525465</v>
      </c>
      <c r="E1143" s="38">
        <f t="shared" si="37"/>
        <v>6300495</v>
      </c>
      <c r="F1143" s="38">
        <f t="shared" si="37"/>
        <v>2536</v>
      </c>
      <c r="G1143" s="39">
        <v>842.2</v>
      </c>
      <c r="H1143" s="39">
        <v>99.5</v>
      </c>
      <c r="I1143" s="44">
        <v>0.11814295891712182</v>
      </c>
      <c r="J1143" s="39">
        <v>304.64029942093634</v>
      </c>
      <c r="K1143" s="39">
        <v>458.58429942093636</v>
      </c>
      <c r="L1143" s="39">
        <v>14.343999999999999</v>
      </c>
      <c r="M1143" s="48">
        <v>50.378</v>
      </c>
      <c r="N1143" s="39">
        <v>1.605</v>
      </c>
      <c r="O1143" s="39">
        <v>746.69</v>
      </c>
      <c r="P1143" s="39">
        <v>0</v>
      </c>
    </row>
    <row r="1144" spans="1:16" x14ac:dyDescent="0.3">
      <c r="A1144" s="27">
        <v>43675</v>
      </c>
      <c r="B1144" s="28">
        <v>0.58333333333333337</v>
      </c>
      <c r="C1144" s="32">
        <f t="shared" si="38"/>
        <v>43675.583333333336</v>
      </c>
      <c r="D1144" s="38">
        <f t="shared" si="37"/>
        <v>525465</v>
      </c>
      <c r="E1144" s="38">
        <f t="shared" si="37"/>
        <v>6300495</v>
      </c>
      <c r="F1144" s="38">
        <f t="shared" si="37"/>
        <v>2536</v>
      </c>
      <c r="G1144" s="39">
        <v>891</v>
      </c>
      <c r="H1144" s="39">
        <v>103.9</v>
      </c>
      <c r="I1144" s="44">
        <v>0.11661054994388328</v>
      </c>
      <c r="J1144" s="39">
        <v>325.32608545065102</v>
      </c>
      <c r="K1144" s="39">
        <v>467.68408545065103</v>
      </c>
      <c r="L1144" s="39">
        <v>15.222</v>
      </c>
      <c r="M1144" s="48">
        <v>45.82</v>
      </c>
      <c r="N1144" s="39">
        <v>1.1659999999999999</v>
      </c>
      <c r="O1144" s="39">
        <v>746.91700000000003</v>
      </c>
      <c r="P1144" s="39">
        <v>0</v>
      </c>
    </row>
    <row r="1145" spans="1:16" x14ac:dyDescent="0.3">
      <c r="A1145" s="27">
        <v>43675</v>
      </c>
      <c r="B1145" s="28">
        <v>0.60416666666666663</v>
      </c>
      <c r="C1145" s="32">
        <f t="shared" si="38"/>
        <v>43675.604166666664</v>
      </c>
      <c r="D1145" s="38">
        <f t="shared" si="37"/>
        <v>525465</v>
      </c>
      <c r="E1145" s="38">
        <f t="shared" si="37"/>
        <v>6300495</v>
      </c>
      <c r="F1145" s="38">
        <f t="shared" si="37"/>
        <v>2536</v>
      </c>
      <c r="G1145" s="39">
        <v>199.1</v>
      </c>
      <c r="H1145" s="39">
        <v>26</v>
      </c>
      <c r="I1145" s="44">
        <v>0.13058764439979911</v>
      </c>
      <c r="J1145" s="39">
        <v>292.79736970986517</v>
      </c>
      <c r="K1145" s="39">
        <v>441.55436970986517</v>
      </c>
      <c r="L1145" s="39">
        <v>14.532</v>
      </c>
      <c r="M1145" s="48">
        <v>48.194000000000003</v>
      </c>
      <c r="N1145" s="39">
        <v>2.508</v>
      </c>
      <c r="O1145" s="39">
        <v>746.99</v>
      </c>
      <c r="P1145" s="39">
        <v>0</v>
      </c>
    </row>
    <row r="1146" spans="1:16" x14ac:dyDescent="0.3">
      <c r="A1146" s="27">
        <v>43675</v>
      </c>
      <c r="B1146" s="28">
        <v>0.625</v>
      </c>
      <c r="C1146" s="32">
        <f t="shared" si="38"/>
        <v>43675.625</v>
      </c>
      <c r="D1146" s="38">
        <f t="shared" si="37"/>
        <v>525465</v>
      </c>
      <c r="E1146" s="38">
        <f t="shared" si="37"/>
        <v>6300495</v>
      </c>
      <c r="F1146" s="38">
        <f t="shared" si="37"/>
        <v>2536</v>
      </c>
      <c r="G1146" s="39">
        <v>815.8</v>
      </c>
      <c r="H1146" s="39">
        <v>96.9</v>
      </c>
      <c r="I1146" s="44">
        <v>0.11877911252758031</v>
      </c>
      <c r="J1146" s="39">
        <v>343.78869338625259</v>
      </c>
      <c r="K1146" s="39">
        <v>465.52469338625258</v>
      </c>
      <c r="L1146" s="39">
        <v>15.536</v>
      </c>
      <c r="M1146" s="48">
        <v>45.615000000000002</v>
      </c>
      <c r="N1146" s="39">
        <v>1.4890000000000001</v>
      </c>
      <c r="O1146" s="39">
        <v>746.93</v>
      </c>
      <c r="P1146" s="39">
        <v>0</v>
      </c>
    </row>
    <row r="1147" spans="1:16" x14ac:dyDescent="0.3">
      <c r="A1147" s="27">
        <v>43675</v>
      </c>
      <c r="B1147" s="28">
        <v>0.64583333333333337</v>
      </c>
      <c r="C1147" s="32">
        <f t="shared" si="38"/>
        <v>43675.645833333336</v>
      </c>
      <c r="D1147" s="38">
        <f t="shared" si="37"/>
        <v>525465</v>
      </c>
      <c r="E1147" s="38">
        <f t="shared" si="37"/>
        <v>6300495</v>
      </c>
      <c r="F1147" s="38">
        <f t="shared" si="37"/>
        <v>2536</v>
      </c>
      <c r="G1147" s="39">
        <v>622.79999999999995</v>
      </c>
      <c r="H1147" s="39">
        <v>77.2</v>
      </c>
      <c r="I1147" s="44">
        <v>0.12395632626846501</v>
      </c>
      <c r="J1147" s="39">
        <v>296.69836210171007</v>
      </c>
      <c r="K1147" s="39">
        <v>448.45136210171006</v>
      </c>
      <c r="L1147" s="39">
        <v>15.787000000000001</v>
      </c>
      <c r="M1147" s="48">
        <v>44.613999999999997</v>
      </c>
      <c r="N1147" s="39">
        <v>2.0219999999999998</v>
      </c>
      <c r="O1147" s="39">
        <v>747.1</v>
      </c>
      <c r="P1147" s="39">
        <v>0</v>
      </c>
    </row>
    <row r="1148" spans="1:16" x14ac:dyDescent="0.3">
      <c r="A1148" s="27">
        <v>43675</v>
      </c>
      <c r="B1148" s="28">
        <v>0.66666666666666663</v>
      </c>
      <c r="C1148" s="32">
        <f t="shared" si="38"/>
        <v>43675.666666666664</v>
      </c>
      <c r="D1148" s="38">
        <f t="shared" si="37"/>
        <v>525465</v>
      </c>
      <c r="E1148" s="38">
        <f t="shared" si="37"/>
        <v>6300495</v>
      </c>
      <c r="F1148" s="38">
        <f t="shared" si="37"/>
        <v>2536</v>
      </c>
      <c r="G1148" s="39">
        <v>714.6</v>
      </c>
      <c r="H1148" s="39">
        <v>90.3</v>
      </c>
      <c r="I1148" s="44">
        <v>0.12636439966414778</v>
      </c>
      <c r="J1148" s="39">
        <v>339.28710921977091</v>
      </c>
      <c r="K1148" s="39">
        <v>448.95710921977093</v>
      </c>
      <c r="L1148" s="39">
        <v>15.097</v>
      </c>
      <c r="M1148" s="48">
        <v>47.381999999999998</v>
      </c>
      <c r="N1148" s="39">
        <v>1.661</v>
      </c>
      <c r="O1148" s="39">
        <v>747.13</v>
      </c>
      <c r="P1148" s="39">
        <v>0</v>
      </c>
    </row>
    <row r="1149" spans="1:16" x14ac:dyDescent="0.3">
      <c r="A1149" s="27">
        <v>43675</v>
      </c>
      <c r="B1149" s="28">
        <v>0.6875</v>
      </c>
      <c r="C1149" s="32">
        <f t="shared" si="38"/>
        <v>43675.6875</v>
      </c>
      <c r="D1149" s="38">
        <f t="shared" si="37"/>
        <v>525465</v>
      </c>
      <c r="E1149" s="38">
        <f t="shared" si="37"/>
        <v>6300495</v>
      </c>
      <c r="F1149" s="38">
        <f t="shared" si="37"/>
        <v>2536</v>
      </c>
      <c r="G1149" s="39">
        <v>221.6</v>
      </c>
      <c r="H1149" s="39">
        <v>30</v>
      </c>
      <c r="I1149" s="44">
        <v>0.13537906137184116</v>
      </c>
      <c r="J1149" s="39">
        <v>315.90873568357733</v>
      </c>
      <c r="K1149" s="39">
        <v>428.04173568357737</v>
      </c>
      <c r="L1149" s="39">
        <v>14.595000000000001</v>
      </c>
      <c r="M1149" s="48">
        <v>50.005000000000003</v>
      </c>
      <c r="N1149" s="39">
        <v>2.5830000000000002</v>
      </c>
      <c r="O1149" s="39">
        <v>747.125</v>
      </c>
      <c r="P1149" s="39">
        <v>0</v>
      </c>
    </row>
    <row r="1150" spans="1:16" x14ac:dyDescent="0.3">
      <c r="A1150" s="27">
        <v>43675</v>
      </c>
      <c r="B1150" s="28">
        <v>0.70833333333333337</v>
      </c>
      <c r="C1150" s="32">
        <f t="shared" si="38"/>
        <v>43675.708333333336</v>
      </c>
      <c r="D1150" s="38">
        <f t="shared" si="37"/>
        <v>525465</v>
      </c>
      <c r="E1150" s="38">
        <f t="shared" si="37"/>
        <v>6300495</v>
      </c>
      <c r="F1150" s="38">
        <f t="shared" si="37"/>
        <v>2536</v>
      </c>
      <c r="G1150" s="39">
        <v>440.1</v>
      </c>
      <c r="H1150" s="39">
        <v>45.4</v>
      </c>
      <c r="I1150" s="44">
        <v>0.1031583730970234</v>
      </c>
      <c r="J1150" s="39">
        <v>352.24790665331591</v>
      </c>
      <c r="K1150" s="39">
        <v>449.85090665331592</v>
      </c>
      <c r="L1150" s="39">
        <v>15.662000000000001</v>
      </c>
      <c r="M1150" s="48">
        <v>46.335999999999999</v>
      </c>
      <c r="N1150" s="39">
        <v>1.9830000000000001</v>
      </c>
      <c r="O1150" s="39">
        <v>747.27700000000004</v>
      </c>
      <c r="P1150" s="39">
        <v>0</v>
      </c>
    </row>
    <row r="1151" spans="1:16" x14ac:dyDescent="0.3">
      <c r="A1151" s="27">
        <v>43675</v>
      </c>
      <c r="B1151" s="28">
        <v>0.72916666666666663</v>
      </c>
      <c r="C1151" s="32">
        <f t="shared" si="38"/>
        <v>43675.729166666664</v>
      </c>
      <c r="D1151" s="38">
        <f t="shared" si="37"/>
        <v>525465</v>
      </c>
      <c r="E1151" s="38">
        <f t="shared" si="37"/>
        <v>6300495</v>
      </c>
      <c r="F1151" s="38">
        <f t="shared" si="37"/>
        <v>2536</v>
      </c>
      <c r="G1151" s="39">
        <v>86.1</v>
      </c>
      <c r="H1151" s="39">
        <v>13.8</v>
      </c>
      <c r="I1151" s="44">
        <v>0.16027874564459932</v>
      </c>
      <c r="J1151" s="39">
        <v>353.75364487978982</v>
      </c>
      <c r="K1151" s="39">
        <v>423.7086448797898</v>
      </c>
      <c r="L1151" s="39">
        <v>13.840999999999999</v>
      </c>
      <c r="M1151" s="48">
        <v>53.692999999999998</v>
      </c>
      <c r="N1151" s="39">
        <v>1.2310000000000001</v>
      </c>
      <c r="O1151" s="39">
        <v>747.375</v>
      </c>
      <c r="P1151" s="39">
        <v>0</v>
      </c>
    </row>
    <row r="1152" spans="1:16" x14ac:dyDescent="0.3">
      <c r="A1152" s="27">
        <v>43675</v>
      </c>
      <c r="B1152" s="28">
        <v>0.75</v>
      </c>
      <c r="C1152" s="32">
        <f t="shared" si="38"/>
        <v>43675.75</v>
      </c>
      <c r="D1152" s="38">
        <f t="shared" si="37"/>
        <v>525465</v>
      </c>
      <c r="E1152" s="38">
        <f t="shared" si="37"/>
        <v>6300495</v>
      </c>
      <c r="F1152" s="38">
        <f t="shared" si="37"/>
        <v>2536</v>
      </c>
      <c r="G1152" s="39">
        <v>5.7</v>
      </c>
      <c r="H1152" s="39">
        <v>9.5</v>
      </c>
      <c r="I1152" s="45" t="s">
        <v>19</v>
      </c>
      <c r="J1152" s="39">
        <v>341.8398533146725</v>
      </c>
      <c r="K1152" s="39">
        <v>369.04485331467254</v>
      </c>
      <c r="L1152" s="39">
        <v>7.37</v>
      </c>
      <c r="M1152" s="48">
        <v>88.744</v>
      </c>
      <c r="N1152" s="39">
        <v>4.4210000000000003</v>
      </c>
      <c r="O1152" s="39">
        <v>748.32</v>
      </c>
      <c r="P1152" s="39">
        <v>7.8</v>
      </c>
    </row>
    <row r="1153" spans="1:16" x14ac:dyDescent="0.3">
      <c r="A1153" s="27">
        <v>43675</v>
      </c>
      <c r="B1153" s="28">
        <v>0.77083333333333337</v>
      </c>
      <c r="C1153" s="32">
        <f t="shared" si="38"/>
        <v>43675.770833333336</v>
      </c>
      <c r="D1153" s="38">
        <f t="shared" si="37"/>
        <v>525465</v>
      </c>
      <c r="E1153" s="38">
        <f t="shared" si="37"/>
        <v>6300495</v>
      </c>
      <c r="F1153" s="38">
        <f t="shared" si="37"/>
        <v>2536</v>
      </c>
      <c r="G1153" s="39">
        <v>6.8</v>
      </c>
      <c r="H1153" s="39">
        <v>8.4</v>
      </c>
      <c r="I1153" s="45" t="s">
        <v>19</v>
      </c>
      <c r="J1153" s="39">
        <v>346.88092186666307</v>
      </c>
      <c r="K1153" s="39">
        <v>370.53392186666309</v>
      </c>
      <c r="L1153" s="39">
        <v>9.0670000000000002</v>
      </c>
      <c r="M1153" s="48">
        <v>79.578000000000003</v>
      </c>
      <c r="N1153" s="39">
        <v>0.44600000000000001</v>
      </c>
      <c r="O1153" s="39">
        <v>748.21</v>
      </c>
      <c r="P1153" s="39">
        <v>1.2</v>
      </c>
    </row>
    <row r="1154" spans="1:16" x14ac:dyDescent="0.3">
      <c r="A1154" s="27">
        <v>43675</v>
      </c>
      <c r="B1154" s="28">
        <v>0.79166666666666663</v>
      </c>
      <c r="C1154" s="32">
        <f t="shared" si="38"/>
        <v>43675.791666666664</v>
      </c>
      <c r="D1154" s="38">
        <f t="shared" si="37"/>
        <v>525465</v>
      </c>
      <c r="E1154" s="38">
        <f t="shared" si="37"/>
        <v>6300495</v>
      </c>
      <c r="F1154" s="38">
        <f t="shared" si="37"/>
        <v>2536</v>
      </c>
      <c r="G1154" s="39">
        <v>16.100000000000001</v>
      </c>
      <c r="H1154" s="39">
        <v>10.199999999999999</v>
      </c>
      <c r="I1154" s="44">
        <v>0.63354037267080732</v>
      </c>
      <c r="J1154" s="39">
        <v>333.52282051054158</v>
      </c>
      <c r="K1154" s="39">
        <v>367.50182051054162</v>
      </c>
      <c r="L1154" s="39">
        <v>9.7590000000000003</v>
      </c>
      <c r="M1154" s="48">
        <v>78.915000000000006</v>
      </c>
      <c r="N1154" s="39">
        <v>0.498</v>
      </c>
      <c r="O1154" s="39">
        <v>748.17499999999995</v>
      </c>
      <c r="P1154" s="39">
        <v>0</v>
      </c>
    </row>
    <row r="1155" spans="1:16" x14ac:dyDescent="0.3">
      <c r="A1155" s="27">
        <v>43675</v>
      </c>
      <c r="B1155" s="28">
        <v>0.8125</v>
      </c>
      <c r="C1155" s="32">
        <f t="shared" si="38"/>
        <v>43675.8125</v>
      </c>
      <c r="D1155" s="38">
        <f t="shared" si="37"/>
        <v>525465</v>
      </c>
      <c r="E1155" s="38">
        <f t="shared" si="37"/>
        <v>6300495</v>
      </c>
      <c r="F1155" s="38">
        <f t="shared" si="37"/>
        <v>2536</v>
      </c>
      <c r="G1155" s="39">
        <v>14.5</v>
      </c>
      <c r="H1155" s="39">
        <v>10.5</v>
      </c>
      <c r="I1155" s="44">
        <v>0.72413793103448276</v>
      </c>
      <c r="J1155" s="39">
        <v>317.1505478793681</v>
      </c>
      <c r="K1155" s="39">
        <v>363.51054787936812</v>
      </c>
      <c r="L1155" s="39">
        <v>10.01</v>
      </c>
      <c r="M1155" s="48">
        <v>72.260000000000005</v>
      </c>
      <c r="N1155" s="39">
        <v>0.52100000000000002</v>
      </c>
      <c r="O1155" s="39">
        <v>748.43200000000002</v>
      </c>
      <c r="P1155" s="39">
        <v>0</v>
      </c>
    </row>
    <row r="1156" spans="1:16" x14ac:dyDescent="0.3">
      <c r="A1156" s="27">
        <v>43675</v>
      </c>
      <c r="B1156" s="28">
        <v>0.83333333333333337</v>
      </c>
      <c r="C1156" s="32">
        <f t="shared" si="38"/>
        <v>43675.833333333336</v>
      </c>
      <c r="D1156" s="38">
        <f t="shared" si="37"/>
        <v>525465</v>
      </c>
      <c r="E1156" s="38">
        <f t="shared" si="37"/>
        <v>6300495</v>
      </c>
      <c r="F1156" s="38">
        <f t="shared" si="37"/>
        <v>2536</v>
      </c>
      <c r="G1156" s="39">
        <v>11.8</v>
      </c>
      <c r="H1156" s="39">
        <v>8.3000000000000007</v>
      </c>
      <c r="I1156" s="44">
        <v>0.70338983050847459</v>
      </c>
      <c r="J1156" s="39">
        <v>334.15319362762961</v>
      </c>
      <c r="K1156" s="39">
        <v>362.11919362762961</v>
      </c>
      <c r="L1156" s="39">
        <v>10.198</v>
      </c>
      <c r="M1156" s="48">
        <v>72.756</v>
      </c>
      <c r="N1156" s="39">
        <v>0.1</v>
      </c>
      <c r="O1156" s="39">
        <v>748.48800000000006</v>
      </c>
      <c r="P1156" s="39">
        <v>0</v>
      </c>
    </row>
    <row r="1157" spans="1:16" x14ac:dyDescent="0.3">
      <c r="A1157" s="27">
        <v>43675</v>
      </c>
      <c r="B1157" s="28">
        <v>0.85416666666666663</v>
      </c>
      <c r="C1157" s="32">
        <f t="shared" si="38"/>
        <v>43675.854166666664</v>
      </c>
      <c r="D1157" s="38">
        <f t="shared" si="37"/>
        <v>525465</v>
      </c>
      <c r="E1157" s="38">
        <f t="shared" si="37"/>
        <v>6300495</v>
      </c>
      <c r="F1157" s="38">
        <f t="shared" si="37"/>
        <v>2536</v>
      </c>
      <c r="G1157" s="39">
        <v>1.7</v>
      </c>
      <c r="H1157" s="39">
        <v>6.4</v>
      </c>
      <c r="I1157" s="45" t="s">
        <v>19</v>
      </c>
      <c r="J1157" s="39">
        <v>330.05817617290467</v>
      </c>
      <c r="K1157" s="39">
        <v>360.1361761729047</v>
      </c>
      <c r="L1157" s="39">
        <v>9.7590000000000003</v>
      </c>
      <c r="M1157" s="48">
        <v>74.557000000000002</v>
      </c>
      <c r="N1157" s="39">
        <v>3.0000000000000001E-3</v>
      </c>
      <c r="O1157" s="39">
        <v>748.68200000000002</v>
      </c>
      <c r="P1157" s="39">
        <v>0</v>
      </c>
    </row>
    <row r="1158" spans="1:16" x14ac:dyDescent="0.3">
      <c r="A1158" s="27">
        <v>43675</v>
      </c>
      <c r="B1158" s="28">
        <v>0.875</v>
      </c>
      <c r="C1158" s="32">
        <f t="shared" si="38"/>
        <v>43675.875</v>
      </c>
      <c r="D1158" s="38">
        <f t="shared" ref="D1158:F1221" si="39">D1157</f>
        <v>525465</v>
      </c>
      <c r="E1158" s="38">
        <f t="shared" si="39"/>
        <v>6300495</v>
      </c>
      <c r="F1158" s="38">
        <f t="shared" si="39"/>
        <v>2536</v>
      </c>
      <c r="G1158" s="39">
        <v>4</v>
      </c>
      <c r="H1158" s="39">
        <v>6.5</v>
      </c>
      <c r="I1158" s="45" t="s">
        <v>19</v>
      </c>
      <c r="J1158" s="39">
        <v>347.3753913018549</v>
      </c>
      <c r="K1158" s="39">
        <v>363.31739130185491</v>
      </c>
      <c r="L1158" s="39">
        <v>11.015000000000001</v>
      </c>
      <c r="M1158" s="48">
        <v>69.915999999999997</v>
      </c>
      <c r="N1158" s="39">
        <v>0.38300000000000001</v>
      </c>
      <c r="O1158" s="39">
        <v>748.82500000000005</v>
      </c>
      <c r="P1158" s="39">
        <v>0</v>
      </c>
    </row>
    <row r="1159" spans="1:16" x14ac:dyDescent="0.3">
      <c r="A1159" s="27">
        <v>43675</v>
      </c>
      <c r="B1159" s="28">
        <v>0.89583333333333337</v>
      </c>
      <c r="C1159" s="32">
        <f t="shared" si="38"/>
        <v>43675.895833333336</v>
      </c>
      <c r="D1159" s="38">
        <f t="shared" si="39"/>
        <v>525465</v>
      </c>
      <c r="E1159" s="38">
        <f t="shared" si="39"/>
        <v>6300495</v>
      </c>
      <c r="F1159" s="38">
        <f t="shared" si="39"/>
        <v>2536</v>
      </c>
      <c r="G1159" s="39">
        <v>0.2</v>
      </c>
      <c r="H1159" s="39">
        <v>4.5999999999999996</v>
      </c>
      <c r="I1159" s="45" t="s">
        <v>19</v>
      </c>
      <c r="J1159" s="39">
        <v>327.13878871619477</v>
      </c>
      <c r="K1159" s="39">
        <v>359.04278871619476</v>
      </c>
      <c r="L1159" s="39">
        <v>9.9469999999999992</v>
      </c>
      <c r="M1159" s="48">
        <v>75.831999999999994</v>
      </c>
      <c r="N1159" s="39">
        <v>0.42</v>
      </c>
      <c r="O1159" s="39">
        <v>748.85699999999997</v>
      </c>
      <c r="P1159" s="39">
        <v>0</v>
      </c>
    </row>
    <row r="1160" spans="1:16" x14ac:dyDescent="0.3">
      <c r="A1160" s="27">
        <v>43675</v>
      </c>
      <c r="B1160" s="28">
        <v>0.91666666666666663</v>
      </c>
      <c r="C1160" s="32">
        <f t="shared" si="38"/>
        <v>43675.916666666664</v>
      </c>
      <c r="D1160" s="38">
        <f t="shared" si="39"/>
        <v>525465</v>
      </c>
      <c r="E1160" s="38">
        <f t="shared" si="39"/>
        <v>6300495</v>
      </c>
      <c r="F1160" s="38">
        <f t="shared" si="39"/>
        <v>2536</v>
      </c>
      <c r="G1160" s="40">
        <v>0</v>
      </c>
      <c r="H1160" s="40">
        <v>0</v>
      </c>
      <c r="I1160" s="45" t="s">
        <v>19</v>
      </c>
      <c r="J1160" s="39">
        <v>303.77603639408153</v>
      </c>
      <c r="K1160" s="39">
        <v>353.36103639408157</v>
      </c>
      <c r="L1160" s="39">
        <v>9.2560000000000002</v>
      </c>
      <c r="M1160" s="48">
        <v>78.055000000000007</v>
      </c>
      <c r="N1160" s="39">
        <v>0.307</v>
      </c>
      <c r="O1160" s="39">
        <v>748.96500000000003</v>
      </c>
      <c r="P1160" s="39">
        <v>0</v>
      </c>
    </row>
    <row r="1161" spans="1:16" x14ac:dyDescent="0.3">
      <c r="A1161" s="27">
        <v>43675</v>
      </c>
      <c r="B1161" s="28">
        <v>0.9375</v>
      </c>
      <c r="C1161" s="32">
        <f t="shared" si="38"/>
        <v>43675.9375</v>
      </c>
      <c r="D1161" s="38">
        <f t="shared" si="39"/>
        <v>525465</v>
      </c>
      <c r="E1161" s="38">
        <f t="shared" si="39"/>
        <v>6300495</v>
      </c>
      <c r="F1161" s="38">
        <f t="shared" si="39"/>
        <v>2536</v>
      </c>
      <c r="G1161" s="40">
        <v>0</v>
      </c>
      <c r="H1161" s="40">
        <v>0</v>
      </c>
      <c r="I1161" s="45" t="s">
        <v>19</v>
      </c>
      <c r="J1161" s="39">
        <v>294.84236295954787</v>
      </c>
      <c r="K1161" s="39">
        <v>350.98936295954786</v>
      </c>
      <c r="L1161" s="39">
        <v>10.135999999999999</v>
      </c>
      <c r="M1161" s="48">
        <v>74.616</v>
      </c>
      <c r="N1161" s="39">
        <v>0.71799999999999997</v>
      </c>
      <c r="O1161" s="39">
        <v>748.95799999999997</v>
      </c>
      <c r="P1161" s="39">
        <v>0</v>
      </c>
    </row>
    <row r="1162" spans="1:16" x14ac:dyDescent="0.3">
      <c r="A1162" s="27">
        <v>43675</v>
      </c>
      <c r="B1162" s="28">
        <v>0.95833333333333337</v>
      </c>
      <c r="C1162" s="32">
        <f t="shared" si="38"/>
        <v>43675.958333333336</v>
      </c>
      <c r="D1162" s="38">
        <f t="shared" si="39"/>
        <v>525465</v>
      </c>
      <c r="E1162" s="38">
        <f t="shared" si="39"/>
        <v>6300495</v>
      </c>
      <c r="F1162" s="38">
        <f t="shared" si="39"/>
        <v>2536</v>
      </c>
      <c r="G1162" s="40">
        <v>0</v>
      </c>
      <c r="H1162" s="40">
        <v>0</v>
      </c>
      <c r="I1162" s="45" t="s">
        <v>19</v>
      </c>
      <c r="J1162" s="39">
        <v>288.87712086060242</v>
      </c>
      <c r="K1162" s="39">
        <v>348.87012086060241</v>
      </c>
      <c r="L1162" s="39">
        <v>9.8840000000000003</v>
      </c>
      <c r="M1162" s="48">
        <v>77.69</v>
      </c>
      <c r="N1162" s="39">
        <v>0.76500000000000001</v>
      </c>
      <c r="O1162" s="39">
        <v>749.15499999999997</v>
      </c>
      <c r="P1162" s="39">
        <v>0</v>
      </c>
    </row>
    <row r="1163" spans="1:16" x14ac:dyDescent="0.3">
      <c r="A1163" s="27">
        <v>43675</v>
      </c>
      <c r="B1163" s="28">
        <v>0.97916666666666663</v>
      </c>
      <c r="C1163" s="32">
        <f t="shared" si="38"/>
        <v>43675.979166666664</v>
      </c>
      <c r="D1163" s="38">
        <f t="shared" si="39"/>
        <v>525465</v>
      </c>
      <c r="E1163" s="38">
        <f t="shared" si="39"/>
        <v>6300495</v>
      </c>
      <c r="F1163" s="38">
        <f t="shared" si="39"/>
        <v>2536</v>
      </c>
      <c r="G1163" s="40">
        <v>0</v>
      </c>
      <c r="H1163" s="40">
        <v>0</v>
      </c>
      <c r="I1163" s="45" t="s">
        <v>19</v>
      </c>
      <c r="J1163" s="39">
        <v>286.81373384544895</v>
      </c>
      <c r="K1163" s="39">
        <v>348.76873384544893</v>
      </c>
      <c r="L1163" s="39">
        <v>9.4440000000000008</v>
      </c>
      <c r="M1163" s="48">
        <v>79.33</v>
      </c>
      <c r="N1163" s="39">
        <v>0.44</v>
      </c>
      <c r="O1163" s="39">
        <v>749.2</v>
      </c>
      <c r="P1163" s="39">
        <v>0</v>
      </c>
    </row>
    <row r="1164" spans="1:16" x14ac:dyDescent="0.3">
      <c r="A1164" s="27">
        <v>43676</v>
      </c>
      <c r="B1164" s="28">
        <v>0</v>
      </c>
      <c r="C1164" s="32">
        <f t="shared" si="38"/>
        <v>43676</v>
      </c>
      <c r="D1164" s="38">
        <f t="shared" si="39"/>
        <v>525465</v>
      </c>
      <c r="E1164" s="38">
        <f t="shared" si="39"/>
        <v>6300495</v>
      </c>
      <c r="F1164" s="38">
        <f t="shared" si="39"/>
        <v>2536</v>
      </c>
      <c r="G1164" s="40">
        <v>0</v>
      </c>
      <c r="H1164" s="40">
        <v>0</v>
      </c>
      <c r="I1164" s="45" t="s">
        <v>19</v>
      </c>
      <c r="J1164" s="39">
        <v>281.68628065488895</v>
      </c>
      <c r="K1164" s="39">
        <v>346.50728065488897</v>
      </c>
      <c r="L1164" s="39">
        <v>9.2560000000000002</v>
      </c>
      <c r="M1164" s="48">
        <v>83.807000000000002</v>
      </c>
      <c r="N1164" s="39">
        <v>0.246</v>
      </c>
      <c r="O1164" s="39">
        <v>749.15200000000004</v>
      </c>
      <c r="P1164" s="39">
        <v>0</v>
      </c>
    </row>
    <row r="1165" spans="1:16" x14ac:dyDescent="0.3">
      <c r="A1165" s="27">
        <v>43676</v>
      </c>
      <c r="B1165" s="28">
        <v>2.0833333333333332E-2</v>
      </c>
      <c r="C1165" s="32">
        <f t="shared" si="38"/>
        <v>43676.020833333336</v>
      </c>
      <c r="D1165" s="38">
        <f t="shared" si="39"/>
        <v>525465</v>
      </c>
      <c r="E1165" s="38">
        <f t="shared" si="39"/>
        <v>6300495</v>
      </c>
      <c r="F1165" s="38">
        <f t="shared" si="39"/>
        <v>2536</v>
      </c>
      <c r="G1165" s="40">
        <v>0</v>
      </c>
      <c r="H1165" s="40">
        <v>0</v>
      </c>
      <c r="I1165" s="45" t="s">
        <v>19</v>
      </c>
      <c r="J1165" s="39">
        <v>279.76935338388114</v>
      </c>
      <c r="K1165" s="39">
        <v>345.4993533838811</v>
      </c>
      <c r="L1165" s="39">
        <v>9.0670000000000002</v>
      </c>
      <c r="M1165" s="48">
        <v>85.638999999999996</v>
      </c>
      <c r="N1165" s="39">
        <v>0.71599999999999997</v>
      </c>
      <c r="O1165" s="39">
        <v>749.03499999999997</v>
      </c>
      <c r="P1165" s="39">
        <v>0</v>
      </c>
    </row>
    <row r="1166" spans="1:16" x14ac:dyDescent="0.3">
      <c r="A1166" s="27">
        <v>43676</v>
      </c>
      <c r="B1166" s="28">
        <v>4.1666666666666664E-2</v>
      </c>
      <c r="C1166" s="32">
        <f t="shared" si="38"/>
        <v>43676.041666666664</v>
      </c>
      <c r="D1166" s="38">
        <f t="shared" si="39"/>
        <v>525465</v>
      </c>
      <c r="E1166" s="38">
        <f t="shared" si="39"/>
        <v>6300495</v>
      </c>
      <c r="F1166" s="38">
        <f t="shared" si="39"/>
        <v>2536</v>
      </c>
      <c r="G1166" s="40">
        <v>0</v>
      </c>
      <c r="H1166" s="40">
        <v>0</v>
      </c>
      <c r="I1166" s="45" t="s">
        <v>19</v>
      </c>
      <c r="J1166" s="39">
        <v>276.01241249515635</v>
      </c>
      <c r="K1166" s="39">
        <v>343.31141249515633</v>
      </c>
      <c r="L1166" s="39">
        <v>8.69</v>
      </c>
      <c r="M1166" s="48">
        <v>85.010999999999996</v>
      </c>
      <c r="N1166" s="39">
        <v>0.86899999999999999</v>
      </c>
      <c r="O1166" s="39">
        <v>748.98699999999997</v>
      </c>
      <c r="P1166" s="39">
        <v>0</v>
      </c>
    </row>
    <row r="1167" spans="1:16" x14ac:dyDescent="0.3">
      <c r="A1167" s="27">
        <v>43676</v>
      </c>
      <c r="B1167" s="28">
        <v>6.25E-2</v>
      </c>
      <c r="C1167" s="32">
        <f t="shared" si="38"/>
        <v>43676.0625</v>
      </c>
      <c r="D1167" s="38">
        <f t="shared" si="39"/>
        <v>525465</v>
      </c>
      <c r="E1167" s="38">
        <f t="shared" si="39"/>
        <v>6300495</v>
      </c>
      <c r="F1167" s="38">
        <f t="shared" si="39"/>
        <v>2536</v>
      </c>
      <c r="G1167" s="40">
        <v>0</v>
      </c>
      <c r="H1167" s="40">
        <v>0</v>
      </c>
      <c r="I1167" s="45" t="s">
        <v>19</v>
      </c>
      <c r="J1167" s="39">
        <v>279.51420396113349</v>
      </c>
      <c r="K1167" s="39">
        <v>342.90420396113348</v>
      </c>
      <c r="L1167" s="39">
        <v>8.8789999999999996</v>
      </c>
      <c r="M1167" s="48">
        <v>87.47</v>
      </c>
      <c r="N1167" s="39">
        <v>0.497</v>
      </c>
      <c r="O1167" s="39">
        <v>749.08299999999997</v>
      </c>
      <c r="P1167" s="39">
        <v>0</v>
      </c>
    </row>
    <row r="1168" spans="1:16" x14ac:dyDescent="0.3">
      <c r="A1168" s="27">
        <v>43676</v>
      </c>
      <c r="B1168" s="28">
        <v>8.3333333333333329E-2</v>
      </c>
      <c r="C1168" s="32">
        <f t="shared" si="38"/>
        <v>43676.083333333336</v>
      </c>
      <c r="D1168" s="38">
        <f t="shared" si="39"/>
        <v>525465</v>
      </c>
      <c r="E1168" s="38">
        <f t="shared" si="39"/>
        <v>6300495</v>
      </c>
      <c r="F1168" s="38">
        <f t="shared" si="39"/>
        <v>2536</v>
      </c>
      <c r="G1168" s="40">
        <v>0</v>
      </c>
      <c r="H1168" s="40">
        <v>0</v>
      </c>
      <c r="I1168" s="45" t="s">
        <v>19</v>
      </c>
      <c r="J1168" s="39">
        <v>307.83936455418177</v>
      </c>
      <c r="K1168" s="39">
        <v>346.64536455418175</v>
      </c>
      <c r="L1168" s="39">
        <v>8.69</v>
      </c>
      <c r="M1168" s="48">
        <v>86.037999999999997</v>
      </c>
      <c r="N1168" s="39">
        <v>0.52200000000000002</v>
      </c>
      <c r="O1168" s="39">
        <v>748.92</v>
      </c>
      <c r="P1168" s="39">
        <v>0</v>
      </c>
    </row>
    <row r="1169" spans="1:16" x14ac:dyDescent="0.3">
      <c r="A1169" s="27">
        <v>43676</v>
      </c>
      <c r="B1169" s="28">
        <v>0.10416666666666667</v>
      </c>
      <c r="C1169" s="32">
        <f t="shared" si="38"/>
        <v>43676.104166666664</v>
      </c>
      <c r="D1169" s="38">
        <f t="shared" si="39"/>
        <v>525465</v>
      </c>
      <c r="E1169" s="38">
        <f t="shared" si="39"/>
        <v>6300495</v>
      </c>
      <c r="F1169" s="38">
        <f t="shared" si="39"/>
        <v>2536</v>
      </c>
      <c r="G1169" s="40">
        <v>0</v>
      </c>
      <c r="H1169" s="40">
        <v>0</v>
      </c>
      <c r="I1169" s="45" t="s">
        <v>19</v>
      </c>
      <c r="J1169" s="39">
        <v>275.45519246434975</v>
      </c>
      <c r="K1169" s="39">
        <v>341.1061924643497</v>
      </c>
      <c r="L1169" s="39">
        <v>8.3130000000000006</v>
      </c>
      <c r="M1169" s="48">
        <v>86.590999999999994</v>
      </c>
      <c r="N1169" s="39">
        <v>1E-3</v>
      </c>
      <c r="O1169" s="39">
        <v>749.14499999999998</v>
      </c>
      <c r="P1169" s="39">
        <v>0</v>
      </c>
    </row>
    <row r="1170" spans="1:16" x14ac:dyDescent="0.3">
      <c r="A1170" s="27">
        <v>43676</v>
      </c>
      <c r="B1170" s="28">
        <v>0.125</v>
      </c>
      <c r="C1170" s="32">
        <f t="shared" si="38"/>
        <v>43676.125</v>
      </c>
      <c r="D1170" s="38">
        <f t="shared" si="39"/>
        <v>525465</v>
      </c>
      <c r="E1170" s="38">
        <f t="shared" si="39"/>
        <v>6300495</v>
      </c>
      <c r="F1170" s="38">
        <f t="shared" si="39"/>
        <v>2536</v>
      </c>
      <c r="G1170" s="40">
        <v>0</v>
      </c>
      <c r="H1170" s="40">
        <v>0</v>
      </c>
      <c r="I1170" s="45" t="s">
        <v>19</v>
      </c>
      <c r="J1170" s="39">
        <v>271.78224430230176</v>
      </c>
      <c r="K1170" s="39">
        <v>340.02124430230174</v>
      </c>
      <c r="L1170" s="39">
        <v>8.7530000000000001</v>
      </c>
      <c r="M1170" s="48">
        <v>87.135999999999996</v>
      </c>
      <c r="N1170" s="39">
        <v>3.6999999999999998E-2</v>
      </c>
      <c r="O1170" s="39">
        <v>748.92700000000002</v>
      </c>
      <c r="P1170" s="39">
        <v>0</v>
      </c>
    </row>
    <row r="1171" spans="1:16" x14ac:dyDescent="0.3">
      <c r="A1171" s="27">
        <v>43676</v>
      </c>
      <c r="B1171" s="28">
        <v>0.14583333333333334</v>
      </c>
      <c r="C1171" s="32">
        <f t="shared" si="38"/>
        <v>43676.145833333336</v>
      </c>
      <c r="D1171" s="38">
        <f t="shared" si="39"/>
        <v>525465</v>
      </c>
      <c r="E1171" s="38">
        <f t="shared" si="39"/>
        <v>6300495</v>
      </c>
      <c r="F1171" s="38">
        <f t="shared" si="39"/>
        <v>2536</v>
      </c>
      <c r="G1171" s="40">
        <v>0</v>
      </c>
      <c r="H1171" s="40">
        <v>0</v>
      </c>
      <c r="I1171" s="45" t="s">
        <v>19</v>
      </c>
      <c r="J1171" s="39">
        <v>265.48181742884043</v>
      </c>
      <c r="K1171" s="39">
        <v>337.79881742884044</v>
      </c>
      <c r="L1171" s="39">
        <v>7.81</v>
      </c>
      <c r="M1171" s="48">
        <v>84.671000000000006</v>
      </c>
      <c r="N1171" s="39">
        <v>0.124</v>
      </c>
      <c r="O1171" s="39">
        <v>749.00800000000004</v>
      </c>
      <c r="P1171" s="39">
        <v>0</v>
      </c>
    </row>
    <row r="1172" spans="1:16" x14ac:dyDescent="0.3">
      <c r="A1172" s="27">
        <v>43676</v>
      </c>
      <c r="B1172" s="28">
        <v>0.16666666666666666</v>
      </c>
      <c r="C1172" s="32">
        <f t="shared" si="38"/>
        <v>43676.166666666664</v>
      </c>
      <c r="D1172" s="38">
        <f t="shared" si="39"/>
        <v>525465</v>
      </c>
      <c r="E1172" s="38">
        <f t="shared" si="39"/>
        <v>6300495</v>
      </c>
      <c r="F1172" s="38">
        <f t="shared" si="39"/>
        <v>2536</v>
      </c>
      <c r="G1172" s="39">
        <v>0.2</v>
      </c>
      <c r="H1172" s="39">
        <v>6.4</v>
      </c>
      <c r="I1172" s="45" t="s">
        <v>19</v>
      </c>
      <c r="J1172" s="39">
        <v>263.13144850679225</v>
      </c>
      <c r="K1172" s="39">
        <v>337.39344850679225</v>
      </c>
      <c r="L1172" s="39">
        <v>8.3759999999999994</v>
      </c>
      <c r="M1172" s="48">
        <v>82.91</v>
      </c>
      <c r="N1172" s="39">
        <v>0.41399999999999998</v>
      </c>
      <c r="O1172" s="39">
        <v>748.99199999999996</v>
      </c>
      <c r="P1172" s="39">
        <v>0</v>
      </c>
    </row>
    <row r="1173" spans="1:16" x14ac:dyDescent="0.3">
      <c r="A1173" s="27">
        <v>43676</v>
      </c>
      <c r="B1173" s="28">
        <v>0.1875</v>
      </c>
      <c r="C1173" s="32">
        <f t="shared" si="38"/>
        <v>43676.1875</v>
      </c>
      <c r="D1173" s="38">
        <f t="shared" si="39"/>
        <v>525465</v>
      </c>
      <c r="E1173" s="38">
        <f t="shared" si="39"/>
        <v>6300495</v>
      </c>
      <c r="F1173" s="38">
        <f t="shared" si="39"/>
        <v>2536</v>
      </c>
      <c r="G1173" s="39">
        <v>11.7</v>
      </c>
      <c r="H1173" s="39">
        <v>6.7</v>
      </c>
      <c r="I1173" s="44">
        <v>0.57264957264957272</v>
      </c>
      <c r="J1173" s="39">
        <v>261.58155704973512</v>
      </c>
      <c r="K1173" s="39">
        <v>336.49455704973508</v>
      </c>
      <c r="L1173" s="39">
        <v>8.25</v>
      </c>
      <c r="M1173" s="48">
        <v>80.254000000000005</v>
      </c>
      <c r="N1173" s="39">
        <v>5.8000000000000003E-2</v>
      </c>
      <c r="O1173" s="39">
        <v>748.93</v>
      </c>
      <c r="P1173" s="39">
        <v>0</v>
      </c>
    </row>
    <row r="1174" spans="1:16" x14ac:dyDescent="0.3">
      <c r="A1174" s="27">
        <v>43676</v>
      </c>
      <c r="B1174" s="28">
        <v>0.20833333333333334</v>
      </c>
      <c r="C1174" s="32">
        <f t="shared" si="38"/>
        <v>43676.208333333336</v>
      </c>
      <c r="D1174" s="38">
        <f t="shared" si="39"/>
        <v>525465</v>
      </c>
      <c r="E1174" s="38">
        <f t="shared" si="39"/>
        <v>6300495</v>
      </c>
      <c r="F1174" s="38">
        <f t="shared" si="39"/>
        <v>2536</v>
      </c>
      <c r="G1174" s="39">
        <v>32.1</v>
      </c>
      <c r="H1174" s="39">
        <v>8.1999999999999993</v>
      </c>
      <c r="I1174" s="44">
        <v>0.2554517133956386</v>
      </c>
      <c r="J1174" s="39">
        <v>262.02999773503325</v>
      </c>
      <c r="K1174" s="39">
        <v>337.4189977350332</v>
      </c>
      <c r="L1174" s="39">
        <v>8.25</v>
      </c>
      <c r="M1174" s="48">
        <v>78.667000000000002</v>
      </c>
      <c r="N1174" s="39">
        <v>0.374</v>
      </c>
      <c r="O1174" s="39">
        <v>749.05499999999995</v>
      </c>
      <c r="P1174" s="39">
        <v>0</v>
      </c>
    </row>
    <row r="1175" spans="1:16" x14ac:dyDescent="0.3">
      <c r="A1175" s="27">
        <v>43676</v>
      </c>
      <c r="B1175" s="28">
        <v>0.22916666666666666</v>
      </c>
      <c r="C1175" s="32">
        <f t="shared" si="38"/>
        <v>43676.229166666664</v>
      </c>
      <c r="D1175" s="38">
        <f t="shared" si="39"/>
        <v>525465</v>
      </c>
      <c r="E1175" s="38">
        <f t="shared" si="39"/>
        <v>6300495</v>
      </c>
      <c r="F1175" s="38">
        <f t="shared" si="39"/>
        <v>2536</v>
      </c>
      <c r="G1175" s="39">
        <v>76</v>
      </c>
      <c r="H1175" s="39">
        <v>11.8</v>
      </c>
      <c r="I1175" s="44">
        <v>0.15526315789473685</v>
      </c>
      <c r="J1175" s="39">
        <v>263.39022548041225</v>
      </c>
      <c r="K1175" s="39">
        <v>340.44422548041223</v>
      </c>
      <c r="L1175" s="39">
        <v>8.5020000000000007</v>
      </c>
      <c r="M1175" s="48">
        <v>78.552999999999997</v>
      </c>
      <c r="N1175" s="39">
        <v>0.252</v>
      </c>
      <c r="O1175" s="39">
        <v>749.06799999999998</v>
      </c>
      <c r="P1175" s="39">
        <v>0</v>
      </c>
    </row>
    <row r="1176" spans="1:16" x14ac:dyDescent="0.3">
      <c r="A1176" s="27">
        <v>43676</v>
      </c>
      <c r="B1176" s="28">
        <v>0.25</v>
      </c>
      <c r="C1176" s="32">
        <f t="shared" si="38"/>
        <v>43676.25</v>
      </c>
      <c r="D1176" s="38">
        <f t="shared" si="39"/>
        <v>525465</v>
      </c>
      <c r="E1176" s="38">
        <f t="shared" si="39"/>
        <v>6300495</v>
      </c>
      <c r="F1176" s="38">
        <f t="shared" si="39"/>
        <v>2536</v>
      </c>
      <c r="G1176" s="39">
        <v>94.2</v>
      </c>
      <c r="H1176" s="39">
        <v>11.2</v>
      </c>
      <c r="I1176" s="44">
        <v>0.11889596602972398</v>
      </c>
      <c r="J1176" s="39">
        <v>264.11924163570853</v>
      </c>
      <c r="K1176" s="39">
        <v>345.62024163570851</v>
      </c>
      <c r="L1176" s="39">
        <v>9.2560000000000002</v>
      </c>
      <c r="M1176" s="48">
        <v>83.870999999999995</v>
      </c>
      <c r="N1176" s="39">
        <v>0.28000000000000003</v>
      </c>
      <c r="O1176" s="39">
        <v>749.18200000000002</v>
      </c>
      <c r="P1176" s="39">
        <v>0</v>
      </c>
    </row>
    <row r="1177" spans="1:16" x14ac:dyDescent="0.3">
      <c r="A1177" s="27">
        <v>43676</v>
      </c>
      <c r="B1177" s="28">
        <v>0.27083333333333331</v>
      </c>
      <c r="C1177" s="32">
        <f t="shared" si="38"/>
        <v>43676.270833333336</v>
      </c>
      <c r="D1177" s="38">
        <f t="shared" si="39"/>
        <v>525465</v>
      </c>
      <c r="E1177" s="38">
        <f t="shared" si="39"/>
        <v>6300495</v>
      </c>
      <c r="F1177" s="38">
        <f t="shared" si="39"/>
        <v>2536</v>
      </c>
      <c r="G1177" s="39">
        <v>196.1</v>
      </c>
      <c r="H1177" s="39">
        <v>21.4</v>
      </c>
      <c r="I1177" s="44">
        <v>0.10912799592044875</v>
      </c>
      <c r="J1177" s="39">
        <v>268.80572039245072</v>
      </c>
      <c r="K1177" s="39">
        <v>350.82472039245073</v>
      </c>
      <c r="L1177" s="39">
        <v>9.7590000000000003</v>
      </c>
      <c r="M1177" s="48">
        <v>76.465000000000003</v>
      </c>
      <c r="N1177" s="39">
        <v>0.52100000000000002</v>
      </c>
      <c r="O1177" s="39">
        <v>748.86</v>
      </c>
      <c r="P1177" s="39">
        <v>0</v>
      </c>
    </row>
    <row r="1178" spans="1:16" x14ac:dyDescent="0.3">
      <c r="A1178" s="27">
        <v>43676</v>
      </c>
      <c r="B1178" s="28">
        <v>0.29166666666666669</v>
      </c>
      <c r="C1178" s="32">
        <f t="shared" si="38"/>
        <v>43676.291666666664</v>
      </c>
      <c r="D1178" s="38">
        <f t="shared" si="39"/>
        <v>525465</v>
      </c>
      <c r="E1178" s="38">
        <f t="shared" si="39"/>
        <v>6300495</v>
      </c>
      <c r="F1178" s="38">
        <f t="shared" si="39"/>
        <v>2536</v>
      </c>
      <c r="G1178" s="39">
        <v>233.4</v>
      </c>
      <c r="H1178" s="39">
        <v>25.6</v>
      </c>
      <c r="I1178" s="44">
        <v>0.10968294772922023</v>
      </c>
      <c r="J1178" s="39">
        <v>268.48220523033774</v>
      </c>
      <c r="K1178" s="39">
        <v>356.69420523033773</v>
      </c>
      <c r="L1178" s="39">
        <v>10.198</v>
      </c>
      <c r="M1178" s="48">
        <v>76.534999999999997</v>
      </c>
      <c r="N1178" s="39">
        <v>0.873</v>
      </c>
      <c r="O1178" s="39">
        <v>748.81500000000005</v>
      </c>
      <c r="P1178" s="39">
        <v>0</v>
      </c>
    </row>
    <row r="1179" spans="1:16" x14ac:dyDescent="0.3">
      <c r="A1179" s="27">
        <v>43676</v>
      </c>
      <c r="B1179" s="28">
        <v>0.3125</v>
      </c>
      <c r="C1179" s="32">
        <f t="shared" si="38"/>
        <v>43676.3125</v>
      </c>
      <c r="D1179" s="38">
        <f t="shared" si="39"/>
        <v>525465</v>
      </c>
      <c r="E1179" s="38">
        <f t="shared" si="39"/>
        <v>6300495</v>
      </c>
      <c r="F1179" s="38">
        <f t="shared" si="39"/>
        <v>2536</v>
      </c>
      <c r="G1179" s="39">
        <v>314.8</v>
      </c>
      <c r="H1179" s="39">
        <v>34</v>
      </c>
      <c r="I1179" s="44">
        <v>0.10800508259212198</v>
      </c>
      <c r="J1179" s="39">
        <v>270.17236481656499</v>
      </c>
      <c r="K1179" s="39">
        <v>363.37336481656496</v>
      </c>
      <c r="L1179" s="39">
        <v>9.5069999999999997</v>
      </c>
      <c r="M1179" s="48">
        <v>89.632000000000005</v>
      </c>
      <c r="N1179" s="39">
        <v>0.99299999999999999</v>
      </c>
      <c r="O1179" s="39">
        <v>748.94500000000005</v>
      </c>
      <c r="P1179" s="39">
        <v>0</v>
      </c>
    </row>
    <row r="1180" spans="1:16" x14ac:dyDescent="0.3">
      <c r="A1180" s="27">
        <v>43676</v>
      </c>
      <c r="B1180" s="28">
        <v>0.33333333333333331</v>
      </c>
      <c r="C1180" s="32">
        <f t="shared" si="38"/>
        <v>43676.333333333336</v>
      </c>
      <c r="D1180" s="38">
        <f t="shared" si="39"/>
        <v>525465</v>
      </c>
      <c r="E1180" s="38">
        <f t="shared" si="39"/>
        <v>6300495</v>
      </c>
      <c r="F1180" s="38">
        <f t="shared" si="39"/>
        <v>2536</v>
      </c>
      <c r="G1180" s="39">
        <v>160.69999999999999</v>
      </c>
      <c r="H1180" s="39">
        <v>15.3</v>
      </c>
      <c r="I1180" s="44">
        <v>9.5208462974486638E-2</v>
      </c>
      <c r="J1180" s="39">
        <v>303.30093441938226</v>
      </c>
      <c r="K1180" s="39">
        <v>370.16293441938222</v>
      </c>
      <c r="L1180" s="39">
        <v>8.8160000000000007</v>
      </c>
      <c r="M1180" s="48">
        <v>95.224999999999994</v>
      </c>
      <c r="N1180" s="39">
        <v>0.752</v>
      </c>
      <c r="O1180" s="39">
        <v>749.10500000000002</v>
      </c>
      <c r="P1180" s="39">
        <v>0</v>
      </c>
    </row>
    <row r="1181" spans="1:16" x14ac:dyDescent="0.3">
      <c r="A1181" s="27">
        <v>43676</v>
      </c>
      <c r="B1181" s="28">
        <v>0.35416666666666669</v>
      </c>
      <c r="C1181" s="32">
        <f t="shared" si="38"/>
        <v>43676.354166666664</v>
      </c>
      <c r="D1181" s="38">
        <f t="shared" si="39"/>
        <v>525465</v>
      </c>
      <c r="E1181" s="38">
        <f t="shared" si="39"/>
        <v>6300495</v>
      </c>
      <c r="F1181" s="38">
        <f t="shared" si="39"/>
        <v>2536</v>
      </c>
      <c r="G1181" s="39">
        <v>258.10000000000002</v>
      </c>
      <c r="H1181" s="39">
        <v>26.4</v>
      </c>
      <c r="I1181" s="44">
        <v>0.10228593568384346</v>
      </c>
      <c r="J1181" s="39">
        <v>319.65390064016958</v>
      </c>
      <c r="K1181" s="39">
        <v>374.79690064016961</v>
      </c>
      <c r="L1181" s="39">
        <v>8.6270000000000007</v>
      </c>
      <c r="M1181" s="48">
        <v>94.12</v>
      </c>
      <c r="N1181" s="39">
        <v>1.0429999999999999</v>
      </c>
      <c r="O1181" s="39">
        <v>749.19299999999998</v>
      </c>
      <c r="P1181" s="39">
        <v>0</v>
      </c>
    </row>
    <row r="1182" spans="1:16" x14ac:dyDescent="0.3">
      <c r="A1182" s="27">
        <v>43676</v>
      </c>
      <c r="B1182" s="28">
        <v>0.375</v>
      </c>
      <c r="C1182" s="32">
        <f t="shared" si="38"/>
        <v>43676.375</v>
      </c>
      <c r="D1182" s="38">
        <f t="shared" si="39"/>
        <v>525465</v>
      </c>
      <c r="E1182" s="38">
        <f t="shared" si="39"/>
        <v>6300495</v>
      </c>
      <c r="F1182" s="38">
        <f t="shared" si="39"/>
        <v>2536</v>
      </c>
      <c r="G1182" s="39">
        <v>688.4</v>
      </c>
      <c r="H1182" s="39">
        <v>78.3</v>
      </c>
      <c r="I1182" s="44">
        <v>0.11374201045903544</v>
      </c>
      <c r="J1182" s="39">
        <v>309.27980274775194</v>
      </c>
      <c r="K1182" s="39">
        <v>379.66280274775198</v>
      </c>
      <c r="L1182" s="39">
        <v>8.8789999999999996</v>
      </c>
      <c r="M1182" s="48">
        <v>90.421000000000006</v>
      </c>
      <c r="N1182" s="39">
        <v>2.1680000000000001</v>
      </c>
      <c r="O1182" s="39">
        <v>749.26300000000003</v>
      </c>
      <c r="P1182" s="39">
        <v>0</v>
      </c>
    </row>
    <row r="1183" spans="1:16" x14ac:dyDescent="0.3">
      <c r="A1183" s="27">
        <v>43676</v>
      </c>
      <c r="B1183" s="28">
        <v>0.39583333333333331</v>
      </c>
      <c r="C1183" s="32">
        <f t="shared" si="38"/>
        <v>43676.395833333336</v>
      </c>
      <c r="D1183" s="38">
        <f t="shared" si="39"/>
        <v>525465</v>
      </c>
      <c r="E1183" s="38">
        <f t="shared" si="39"/>
        <v>6300495</v>
      </c>
      <c r="F1183" s="38">
        <f t="shared" si="39"/>
        <v>2536</v>
      </c>
      <c r="G1183" s="39">
        <v>475.8</v>
      </c>
      <c r="H1183" s="39">
        <v>50.5</v>
      </c>
      <c r="I1183" s="44">
        <v>0.10613703236654055</v>
      </c>
      <c r="J1183" s="39">
        <v>296.48125484849845</v>
      </c>
      <c r="K1183" s="39">
        <v>391.00525484849845</v>
      </c>
      <c r="L1183" s="39">
        <v>9.6959999999999997</v>
      </c>
      <c r="M1183" s="48">
        <v>85.751999999999995</v>
      </c>
      <c r="N1183" s="39">
        <v>1.806</v>
      </c>
      <c r="O1183" s="39">
        <v>749.25</v>
      </c>
      <c r="P1183" s="39">
        <v>0</v>
      </c>
    </row>
    <row r="1184" spans="1:16" x14ac:dyDescent="0.3">
      <c r="A1184" s="27">
        <v>43676</v>
      </c>
      <c r="B1184" s="28">
        <v>0.41666666666666669</v>
      </c>
      <c r="C1184" s="32">
        <f t="shared" si="38"/>
        <v>43676.416666666664</v>
      </c>
      <c r="D1184" s="38">
        <f t="shared" si="39"/>
        <v>525465</v>
      </c>
      <c r="E1184" s="38">
        <f t="shared" si="39"/>
        <v>6300495</v>
      </c>
      <c r="F1184" s="38">
        <f t="shared" si="39"/>
        <v>2536</v>
      </c>
      <c r="G1184" s="39">
        <v>345.3</v>
      </c>
      <c r="H1184" s="39">
        <v>38.200000000000003</v>
      </c>
      <c r="I1184" s="44">
        <v>0.11062843903851724</v>
      </c>
      <c r="J1184" s="39">
        <v>332.23441446377973</v>
      </c>
      <c r="K1184" s="39">
        <v>395.12241446377971</v>
      </c>
      <c r="L1184" s="39">
        <v>9.8209999999999997</v>
      </c>
      <c r="M1184" s="48">
        <v>81.727000000000004</v>
      </c>
      <c r="N1184" s="39">
        <v>1.623</v>
      </c>
      <c r="O1184" s="39">
        <v>749.26499999999999</v>
      </c>
      <c r="P1184" s="39">
        <v>0</v>
      </c>
    </row>
    <row r="1185" spans="1:16" x14ac:dyDescent="0.3">
      <c r="A1185" s="27">
        <v>43676</v>
      </c>
      <c r="B1185" s="28">
        <v>0.4375</v>
      </c>
      <c r="C1185" s="32">
        <f t="shared" si="38"/>
        <v>43676.4375</v>
      </c>
      <c r="D1185" s="38">
        <f t="shared" si="39"/>
        <v>525465</v>
      </c>
      <c r="E1185" s="38">
        <f t="shared" si="39"/>
        <v>6300495</v>
      </c>
      <c r="F1185" s="38">
        <f t="shared" si="39"/>
        <v>2536</v>
      </c>
      <c r="G1185" s="39">
        <v>256.2</v>
      </c>
      <c r="H1185" s="39">
        <v>28.5</v>
      </c>
      <c r="I1185" s="44">
        <v>0.11124121779859485</v>
      </c>
      <c r="J1185" s="39">
        <v>335.11036125580631</v>
      </c>
      <c r="K1185" s="39">
        <v>390.16936125580634</v>
      </c>
      <c r="L1185" s="39">
        <v>9.7590000000000003</v>
      </c>
      <c r="M1185" s="48">
        <v>79.382000000000005</v>
      </c>
      <c r="N1185" s="39">
        <v>1.7649999999999999</v>
      </c>
      <c r="O1185" s="39">
        <v>749.21</v>
      </c>
      <c r="P1185" s="39">
        <v>0</v>
      </c>
    </row>
    <row r="1186" spans="1:16" x14ac:dyDescent="0.3">
      <c r="A1186" s="27">
        <v>43676</v>
      </c>
      <c r="B1186" s="28">
        <v>0.45833333333333331</v>
      </c>
      <c r="C1186" s="32">
        <f t="shared" si="38"/>
        <v>43676.458333333336</v>
      </c>
      <c r="D1186" s="38">
        <f t="shared" si="39"/>
        <v>525465</v>
      </c>
      <c r="E1186" s="38">
        <f t="shared" si="39"/>
        <v>6300495</v>
      </c>
      <c r="F1186" s="38">
        <f t="shared" si="39"/>
        <v>2536</v>
      </c>
      <c r="G1186" s="39">
        <v>204.2</v>
      </c>
      <c r="H1186" s="39">
        <v>24.1</v>
      </c>
      <c r="I1186" s="44">
        <v>0.11802154750244859</v>
      </c>
      <c r="J1186" s="39">
        <v>335.6568519283768</v>
      </c>
      <c r="K1186" s="39">
        <v>386.38685192837681</v>
      </c>
      <c r="L1186" s="39">
        <v>9.6329999999999991</v>
      </c>
      <c r="M1186" s="48">
        <v>80.605999999999995</v>
      </c>
      <c r="N1186" s="39">
        <v>1.528</v>
      </c>
      <c r="O1186" s="39">
        <v>749.17499999999995</v>
      </c>
      <c r="P1186" s="39">
        <v>0</v>
      </c>
    </row>
    <row r="1187" spans="1:16" x14ac:dyDescent="0.3">
      <c r="A1187" s="27">
        <v>43676</v>
      </c>
      <c r="B1187" s="28">
        <v>0.47916666666666669</v>
      </c>
      <c r="C1187" s="32">
        <f t="shared" si="38"/>
        <v>43676.479166666664</v>
      </c>
      <c r="D1187" s="38">
        <f t="shared" si="39"/>
        <v>525465</v>
      </c>
      <c r="E1187" s="38">
        <f t="shared" si="39"/>
        <v>6300495</v>
      </c>
      <c r="F1187" s="38">
        <f t="shared" si="39"/>
        <v>2536</v>
      </c>
      <c r="G1187" s="39">
        <v>202.3</v>
      </c>
      <c r="H1187" s="39">
        <v>23.7</v>
      </c>
      <c r="I1187" s="44">
        <v>0.1171527434503213</v>
      </c>
      <c r="J1187" s="39">
        <v>336.05748533319826</v>
      </c>
      <c r="K1187" s="39">
        <v>382.41048533319827</v>
      </c>
      <c r="L1187" s="39">
        <v>8.5020000000000007</v>
      </c>
      <c r="M1187" s="48">
        <v>97.18</v>
      </c>
      <c r="N1187" s="39">
        <v>0.82599999999999996</v>
      </c>
      <c r="O1187" s="39">
        <v>749.03499999999997</v>
      </c>
      <c r="P1187" s="39">
        <v>0</v>
      </c>
    </row>
    <row r="1188" spans="1:16" x14ac:dyDescent="0.3">
      <c r="A1188" s="27">
        <v>43676</v>
      </c>
      <c r="B1188" s="28">
        <v>0.5</v>
      </c>
      <c r="C1188" s="32">
        <f t="shared" si="38"/>
        <v>43676.5</v>
      </c>
      <c r="D1188" s="38">
        <f t="shared" si="39"/>
        <v>525465</v>
      </c>
      <c r="E1188" s="38">
        <f t="shared" si="39"/>
        <v>6300495</v>
      </c>
      <c r="F1188" s="38">
        <f t="shared" si="39"/>
        <v>2536</v>
      </c>
      <c r="G1188" s="39">
        <v>279.3</v>
      </c>
      <c r="H1188" s="39">
        <v>30</v>
      </c>
      <c r="I1188" s="44">
        <v>0.10741138560687433</v>
      </c>
      <c r="J1188" s="39">
        <v>345.119923595675</v>
      </c>
      <c r="K1188" s="39">
        <v>388.24292359567499</v>
      </c>
      <c r="L1188" s="39">
        <v>8.6270000000000007</v>
      </c>
      <c r="M1188" s="48">
        <v>96.584999999999994</v>
      </c>
      <c r="N1188" s="39">
        <v>1.4419999999999999</v>
      </c>
      <c r="O1188" s="39">
        <v>749.07799999999997</v>
      </c>
      <c r="P1188" s="39">
        <v>0</v>
      </c>
    </row>
    <row r="1189" spans="1:16" x14ac:dyDescent="0.3">
      <c r="A1189" s="27">
        <v>43676</v>
      </c>
      <c r="B1189" s="28">
        <v>0.52083333333333337</v>
      </c>
      <c r="C1189" s="32">
        <f t="shared" si="38"/>
        <v>43676.520833333336</v>
      </c>
      <c r="D1189" s="38">
        <f t="shared" si="39"/>
        <v>525465</v>
      </c>
      <c r="E1189" s="38">
        <f t="shared" si="39"/>
        <v>6300495</v>
      </c>
      <c r="F1189" s="38">
        <f t="shared" si="39"/>
        <v>2536</v>
      </c>
      <c r="G1189" s="39">
        <v>536.20000000000005</v>
      </c>
      <c r="H1189" s="39">
        <v>59.7</v>
      </c>
      <c r="I1189" s="44">
        <v>0.1113390525923163</v>
      </c>
      <c r="J1189" s="39">
        <v>318.2247643416099</v>
      </c>
      <c r="K1189" s="39">
        <v>395.6547643416099</v>
      </c>
      <c r="L1189" s="39">
        <v>8.69</v>
      </c>
      <c r="M1189" s="48">
        <v>92.870999999999995</v>
      </c>
      <c r="N1189" s="39">
        <v>0.92200000000000004</v>
      </c>
      <c r="O1189" s="39">
        <v>749.01800000000003</v>
      </c>
      <c r="P1189" s="39">
        <v>0</v>
      </c>
    </row>
    <row r="1190" spans="1:16" x14ac:dyDescent="0.3">
      <c r="A1190" s="27">
        <v>43676</v>
      </c>
      <c r="B1190" s="28">
        <v>0.54166666666666663</v>
      </c>
      <c r="C1190" s="32">
        <f t="shared" si="38"/>
        <v>43676.541666666664</v>
      </c>
      <c r="D1190" s="38">
        <f t="shared" si="39"/>
        <v>525465</v>
      </c>
      <c r="E1190" s="38">
        <f t="shared" si="39"/>
        <v>6300495</v>
      </c>
      <c r="F1190" s="38">
        <f t="shared" si="39"/>
        <v>2536</v>
      </c>
      <c r="G1190" s="39">
        <v>540.79999999999995</v>
      </c>
      <c r="H1190" s="39">
        <v>61.8</v>
      </c>
      <c r="I1190" s="44">
        <v>0.11427514792899408</v>
      </c>
      <c r="J1190" s="39">
        <v>303.32345235126161</v>
      </c>
      <c r="K1190" s="39">
        <v>404.22945235126161</v>
      </c>
      <c r="L1190" s="39">
        <v>10.198</v>
      </c>
      <c r="M1190" s="48">
        <v>69.951999999999998</v>
      </c>
      <c r="N1190" s="39">
        <v>1.2849999999999999</v>
      </c>
      <c r="O1190" s="39">
        <v>748.96299999999997</v>
      </c>
      <c r="P1190" s="39">
        <v>0</v>
      </c>
    </row>
    <row r="1191" spans="1:16" x14ac:dyDescent="0.3">
      <c r="A1191" s="27">
        <v>43676</v>
      </c>
      <c r="B1191" s="28">
        <v>0.5625</v>
      </c>
      <c r="C1191" s="32">
        <f t="shared" si="38"/>
        <v>43676.5625</v>
      </c>
      <c r="D1191" s="38">
        <f t="shared" si="39"/>
        <v>525465</v>
      </c>
      <c r="E1191" s="38">
        <f t="shared" si="39"/>
        <v>6300495</v>
      </c>
      <c r="F1191" s="38">
        <f t="shared" si="39"/>
        <v>2536</v>
      </c>
      <c r="G1191" s="39">
        <v>720</v>
      </c>
      <c r="H1191" s="39">
        <v>83.5</v>
      </c>
      <c r="I1191" s="44">
        <v>0.11597222222222223</v>
      </c>
      <c r="J1191" s="39">
        <v>289.4645617738899</v>
      </c>
      <c r="K1191" s="39">
        <v>415.81156177388988</v>
      </c>
      <c r="L1191" s="39">
        <v>10.513</v>
      </c>
      <c r="M1191" s="48">
        <v>71.712999999999994</v>
      </c>
      <c r="N1191" s="39">
        <v>1.0369999999999999</v>
      </c>
      <c r="O1191" s="39">
        <v>749.02</v>
      </c>
      <c r="P1191" s="39">
        <v>0</v>
      </c>
    </row>
    <row r="1192" spans="1:16" x14ac:dyDescent="0.3">
      <c r="A1192" s="27">
        <v>43676</v>
      </c>
      <c r="B1192" s="28">
        <v>0.58333333333333337</v>
      </c>
      <c r="C1192" s="32">
        <f t="shared" ref="C1192:C1255" si="40">A1192+B1192</f>
        <v>43676.583333333336</v>
      </c>
      <c r="D1192" s="38">
        <f t="shared" si="39"/>
        <v>525465</v>
      </c>
      <c r="E1192" s="38">
        <f t="shared" si="39"/>
        <v>6300495</v>
      </c>
      <c r="F1192" s="38">
        <f t="shared" si="39"/>
        <v>2536</v>
      </c>
      <c r="G1192" s="39">
        <v>331.2</v>
      </c>
      <c r="H1192" s="39">
        <v>40</v>
      </c>
      <c r="I1192" s="44">
        <v>0.12077294685990339</v>
      </c>
      <c r="J1192" s="39">
        <v>302.33208924836629</v>
      </c>
      <c r="K1192" s="39">
        <v>405.51808924836627</v>
      </c>
      <c r="L1192" s="39">
        <v>10.513</v>
      </c>
      <c r="M1192" s="48">
        <v>77.168999999999997</v>
      </c>
      <c r="N1192" s="39">
        <v>1.478</v>
      </c>
      <c r="O1192" s="39">
        <v>749.01</v>
      </c>
      <c r="P1192" s="39">
        <v>0</v>
      </c>
    </row>
    <row r="1193" spans="1:16" x14ac:dyDescent="0.3">
      <c r="A1193" s="27">
        <v>43676</v>
      </c>
      <c r="B1193" s="28">
        <v>0.60416666666666663</v>
      </c>
      <c r="C1193" s="32">
        <f t="shared" si="40"/>
        <v>43676.604166666664</v>
      </c>
      <c r="D1193" s="38">
        <f t="shared" si="39"/>
        <v>525465</v>
      </c>
      <c r="E1193" s="38">
        <f t="shared" si="39"/>
        <v>6300495</v>
      </c>
      <c r="F1193" s="38">
        <f t="shared" si="39"/>
        <v>2536</v>
      </c>
      <c r="G1193" s="39">
        <v>607.1</v>
      </c>
      <c r="H1193" s="39">
        <v>73.8</v>
      </c>
      <c r="I1193" s="44">
        <v>0.12156152198978751</v>
      </c>
      <c r="J1193" s="39">
        <v>283.17283234073989</v>
      </c>
      <c r="K1193" s="39">
        <v>404.66983234073984</v>
      </c>
      <c r="L1193" s="39">
        <v>10.387</v>
      </c>
      <c r="M1193" s="48">
        <v>78.084000000000003</v>
      </c>
      <c r="N1193" s="39">
        <v>1.7350000000000001</v>
      </c>
      <c r="O1193" s="39">
        <v>748.8</v>
      </c>
      <c r="P1193" s="39">
        <v>0</v>
      </c>
    </row>
    <row r="1194" spans="1:16" x14ac:dyDescent="0.3">
      <c r="A1194" s="27">
        <v>43676</v>
      </c>
      <c r="B1194" s="28">
        <v>0.625</v>
      </c>
      <c r="C1194" s="32">
        <f t="shared" si="40"/>
        <v>43676.625</v>
      </c>
      <c r="D1194" s="38">
        <f t="shared" si="39"/>
        <v>525465</v>
      </c>
      <c r="E1194" s="38">
        <f t="shared" si="39"/>
        <v>6300495</v>
      </c>
      <c r="F1194" s="38">
        <f t="shared" si="39"/>
        <v>2536</v>
      </c>
      <c r="G1194" s="39">
        <v>322.7</v>
      </c>
      <c r="H1194" s="39">
        <v>39.5</v>
      </c>
      <c r="I1194" s="44">
        <v>0.12240471025720484</v>
      </c>
      <c r="J1194" s="39">
        <v>282.45030408629685</v>
      </c>
      <c r="K1194" s="39">
        <v>403.79630408629686</v>
      </c>
      <c r="L1194" s="39">
        <v>9.5069999999999997</v>
      </c>
      <c r="M1194" s="48">
        <v>86.495999999999995</v>
      </c>
      <c r="N1194" s="39">
        <v>1.258</v>
      </c>
      <c r="O1194" s="39">
        <v>748.78700000000003</v>
      </c>
      <c r="P1194" s="39">
        <v>0</v>
      </c>
    </row>
    <row r="1195" spans="1:16" x14ac:dyDescent="0.3">
      <c r="A1195" s="27">
        <v>43676</v>
      </c>
      <c r="B1195" s="28">
        <v>0.64583333333333337</v>
      </c>
      <c r="C1195" s="32">
        <f t="shared" si="40"/>
        <v>43676.645833333336</v>
      </c>
      <c r="D1195" s="38">
        <f t="shared" si="39"/>
        <v>525465</v>
      </c>
      <c r="E1195" s="38">
        <f t="shared" si="39"/>
        <v>6300495</v>
      </c>
      <c r="F1195" s="38">
        <f t="shared" si="39"/>
        <v>2536</v>
      </c>
      <c r="G1195" s="39">
        <v>231.2</v>
      </c>
      <c r="H1195" s="39">
        <v>28</v>
      </c>
      <c r="I1195" s="44">
        <v>0.12110726643598617</v>
      </c>
      <c r="J1195" s="39">
        <v>294.55059026602714</v>
      </c>
      <c r="K1195" s="39">
        <v>400.87959026602715</v>
      </c>
      <c r="L1195" s="39">
        <v>10.135999999999999</v>
      </c>
      <c r="M1195" s="48">
        <v>75.239000000000004</v>
      </c>
      <c r="N1195" s="39">
        <v>1.6990000000000001</v>
      </c>
      <c r="O1195" s="39">
        <v>748.88800000000003</v>
      </c>
      <c r="P1195" s="39">
        <v>0</v>
      </c>
    </row>
    <row r="1196" spans="1:16" x14ac:dyDescent="0.3">
      <c r="A1196" s="27">
        <v>43676</v>
      </c>
      <c r="B1196" s="28">
        <v>0.66666666666666663</v>
      </c>
      <c r="C1196" s="32">
        <f t="shared" si="40"/>
        <v>43676.666666666664</v>
      </c>
      <c r="D1196" s="38">
        <f t="shared" si="39"/>
        <v>525465</v>
      </c>
      <c r="E1196" s="38">
        <f t="shared" si="39"/>
        <v>6300495</v>
      </c>
      <c r="F1196" s="38">
        <f t="shared" si="39"/>
        <v>2536</v>
      </c>
      <c r="G1196" s="39">
        <v>134.9</v>
      </c>
      <c r="H1196" s="39">
        <v>17.399999999999999</v>
      </c>
      <c r="I1196" s="44">
        <v>0.12898443291326908</v>
      </c>
      <c r="J1196" s="39">
        <v>294.34518822477258</v>
      </c>
      <c r="K1196" s="39">
        <v>387.96518822477259</v>
      </c>
      <c r="L1196" s="39">
        <v>8.8789999999999996</v>
      </c>
      <c r="M1196" s="48">
        <v>93.995000000000005</v>
      </c>
      <c r="N1196" s="39">
        <v>1.629</v>
      </c>
      <c r="O1196" s="39">
        <v>748.82799999999997</v>
      </c>
      <c r="P1196" s="39">
        <v>0</v>
      </c>
    </row>
    <row r="1197" spans="1:16" x14ac:dyDescent="0.3">
      <c r="A1197" s="27">
        <v>43676</v>
      </c>
      <c r="B1197" s="28">
        <v>0.6875</v>
      </c>
      <c r="C1197" s="32">
        <f t="shared" si="40"/>
        <v>43676.6875</v>
      </c>
      <c r="D1197" s="38">
        <f t="shared" si="39"/>
        <v>525465</v>
      </c>
      <c r="E1197" s="38">
        <f t="shared" si="39"/>
        <v>6300495</v>
      </c>
      <c r="F1197" s="38">
        <f t="shared" si="39"/>
        <v>2536</v>
      </c>
      <c r="G1197" s="39">
        <v>124.5</v>
      </c>
      <c r="H1197" s="39">
        <v>16.7</v>
      </c>
      <c r="I1197" s="44">
        <v>0.13413654618473894</v>
      </c>
      <c r="J1197" s="39">
        <v>308.48655780694986</v>
      </c>
      <c r="K1197" s="39">
        <v>381.93055780694982</v>
      </c>
      <c r="L1197" s="39">
        <v>8.8160000000000007</v>
      </c>
      <c r="M1197" s="48">
        <v>95.536000000000001</v>
      </c>
      <c r="N1197" s="39">
        <v>1.823</v>
      </c>
      <c r="O1197" s="39">
        <v>748.76800000000003</v>
      </c>
      <c r="P1197" s="39">
        <v>0</v>
      </c>
    </row>
    <row r="1198" spans="1:16" x14ac:dyDescent="0.3">
      <c r="A1198" s="27">
        <v>43676</v>
      </c>
      <c r="B1198" s="28">
        <v>0.70833333333333337</v>
      </c>
      <c r="C1198" s="32">
        <f t="shared" si="40"/>
        <v>43676.708333333336</v>
      </c>
      <c r="D1198" s="38">
        <f t="shared" si="39"/>
        <v>525465</v>
      </c>
      <c r="E1198" s="38">
        <f t="shared" si="39"/>
        <v>6300495</v>
      </c>
      <c r="F1198" s="38">
        <f t="shared" si="39"/>
        <v>2536</v>
      </c>
      <c r="G1198" s="39">
        <v>125.4</v>
      </c>
      <c r="H1198" s="39">
        <v>16.2</v>
      </c>
      <c r="I1198" s="44">
        <v>0.12918660287081338</v>
      </c>
      <c r="J1198" s="39">
        <v>307.95301432715695</v>
      </c>
      <c r="K1198" s="39">
        <v>377.91501432715694</v>
      </c>
      <c r="L1198" s="39">
        <v>8.5020000000000007</v>
      </c>
      <c r="M1198" s="48">
        <v>91.903000000000006</v>
      </c>
      <c r="N1198" s="39">
        <v>1.8839999999999999</v>
      </c>
      <c r="O1198" s="39">
        <v>748.90200000000004</v>
      </c>
      <c r="P1198" s="39">
        <v>0</v>
      </c>
    </row>
    <row r="1199" spans="1:16" x14ac:dyDescent="0.3">
      <c r="A1199" s="27">
        <v>43676</v>
      </c>
      <c r="B1199" s="28">
        <v>0.72916666666666663</v>
      </c>
      <c r="C1199" s="32">
        <f t="shared" si="40"/>
        <v>43676.729166666664</v>
      </c>
      <c r="D1199" s="38">
        <f t="shared" si="39"/>
        <v>525465</v>
      </c>
      <c r="E1199" s="38">
        <f t="shared" si="39"/>
        <v>6300495</v>
      </c>
      <c r="F1199" s="38">
        <f t="shared" si="39"/>
        <v>2536</v>
      </c>
      <c r="G1199" s="39">
        <v>113</v>
      </c>
      <c r="H1199" s="39">
        <v>14.6</v>
      </c>
      <c r="I1199" s="44">
        <v>0.12920353982300883</v>
      </c>
      <c r="J1199" s="39">
        <v>326.75755740054746</v>
      </c>
      <c r="K1199" s="39">
        <v>375.31055740054745</v>
      </c>
      <c r="L1199" s="39">
        <v>8.4390000000000001</v>
      </c>
      <c r="M1199" s="48">
        <v>96.099000000000004</v>
      </c>
      <c r="N1199" s="39">
        <v>1.2150000000000001</v>
      </c>
      <c r="O1199" s="39">
        <v>748.87800000000004</v>
      </c>
      <c r="P1199" s="39">
        <v>0</v>
      </c>
    </row>
    <row r="1200" spans="1:16" x14ac:dyDescent="0.3">
      <c r="A1200" s="27">
        <v>43676</v>
      </c>
      <c r="B1200" s="28">
        <v>0.75</v>
      </c>
      <c r="C1200" s="32">
        <f t="shared" si="40"/>
        <v>43676.75</v>
      </c>
      <c r="D1200" s="38">
        <f t="shared" si="39"/>
        <v>525465</v>
      </c>
      <c r="E1200" s="38">
        <f t="shared" si="39"/>
        <v>6300495</v>
      </c>
      <c r="F1200" s="38">
        <f t="shared" si="39"/>
        <v>2536</v>
      </c>
      <c r="G1200" s="39">
        <v>64.7</v>
      </c>
      <c r="H1200" s="39">
        <v>8.5</v>
      </c>
      <c r="I1200" s="44">
        <v>0.13137557959814528</v>
      </c>
      <c r="J1200" s="39">
        <v>342.992582294687</v>
      </c>
      <c r="K1200" s="39">
        <v>373.22158229468698</v>
      </c>
      <c r="L1200" s="39">
        <v>8.0619999999999994</v>
      </c>
      <c r="M1200" s="48">
        <v>98.796999999999997</v>
      </c>
      <c r="N1200" s="39">
        <v>1.4670000000000001</v>
      </c>
      <c r="O1200" s="39">
        <v>748.91</v>
      </c>
      <c r="P1200" s="39">
        <v>0</v>
      </c>
    </row>
    <row r="1201" spans="1:16" x14ac:dyDescent="0.3">
      <c r="A1201" s="27">
        <v>43676</v>
      </c>
      <c r="B1201" s="28">
        <v>0.77083333333333337</v>
      </c>
      <c r="C1201" s="32">
        <f t="shared" si="40"/>
        <v>43676.770833333336</v>
      </c>
      <c r="D1201" s="38">
        <f t="shared" si="39"/>
        <v>525465</v>
      </c>
      <c r="E1201" s="38">
        <f t="shared" si="39"/>
        <v>6300495</v>
      </c>
      <c r="F1201" s="38">
        <f t="shared" si="39"/>
        <v>2536</v>
      </c>
      <c r="G1201" s="39">
        <v>104.1</v>
      </c>
      <c r="H1201" s="39">
        <v>14.9</v>
      </c>
      <c r="I1201" s="44">
        <v>0.14313160422670509</v>
      </c>
      <c r="J1201" s="39">
        <v>304.4898626218984</v>
      </c>
      <c r="K1201" s="39">
        <v>368.56786262189837</v>
      </c>
      <c r="L1201" s="39">
        <v>8.125</v>
      </c>
      <c r="M1201" s="48">
        <v>96.483999999999995</v>
      </c>
      <c r="N1201" s="39">
        <v>1.0640000000000001</v>
      </c>
      <c r="O1201" s="39">
        <v>749.05700000000002</v>
      </c>
      <c r="P1201" s="39">
        <v>0</v>
      </c>
    </row>
    <row r="1202" spans="1:16" x14ac:dyDescent="0.3">
      <c r="A1202" s="27">
        <v>43676</v>
      </c>
      <c r="B1202" s="28">
        <v>0.79166666666666663</v>
      </c>
      <c r="C1202" s="32">
        <f t="shared" si="40"/>
        <v>43676.791666666664</v>
      </c>
      <c r="D1202" s="38">
        <f t="shared" si="39"/>
        <v>525465</v>
      </c>
      <c r="E1202" s="38">
        <f t="shared" si="39"/>
        <v>6300495</v>
      </c>
      <c r="F1202" s="38">
        <f t="shared" si="39"/>
        <v>2536</v>
      </c>
      <c r="G1202" s="39">
        <v>38.799999999999997</v>
      </c>
      <c r="H1202" s="39">
        <v>7</v>
      </c>
      <c r="I1202" s="44">
        <v>0.18041237113402064</v>
      </c>
      <c r="J1202" s="39">
        <v>306.63391272319859</v>
      </c>
      <c r="K1202" s="39">
        <v>365.28391272319857</v>
      </c>
      <c r="L1202" s="39">
        <v>7.9359999999999999</v>
      </c>
      <c r="M1202" s="48">
        <v>94.74</v>
      </c>
      <c r="N1202" s="39">
        <v>0.96599999999999997</v>
      </c>
      <c r="O1202" s="39">
        <v>748.97500000000002</v>
      </c>
      <c r="P1202" s="39">
        <v>0</v>
      </c>
    </row>
    <row r="1203" spans="1:16" x14ac:dyDescent="0.3">
      <c r="A1203" s="27">
        <v>43676</v>
      </c>
      <c r="B1203" s="28">
        <v>0.8125</v>
      </c>
      <c r="C1203" s="32">
        <f t="shared" si="40"/>
        <v>43676.8125</v>
      </c>
      <c r="D1203" s="38">
        <f t="shared" si="39"/>
        <v>525465</v>
      </c>
      <c r="E1203" s="38">
        <f t="shared" si="39"/>
        <v>6300495</v>
      </c>
      <c r="F1203" s="38">
        <f t="shared" si="39"/>
        <v>2536</v>
      </c>
      <c r="G1203" s="39">
        <v>10.8</v>
      </c>
      <c r="H1203" s="39">
        <v>2.2999999999999998</v>
      </c>
      <c r="I1203" s="44">
        <v>0.21296296296296294</v>
      </c>
      <c r="J1203" s="39">
        <v>350.55879000443275</v>
      </c>
      <c r="K1203" s="39">
        <v>364.89079000443274</v>
      </c>
      <c r="L1203" s="39">
        <v>7.6219999999999999</v>
      </c>
      <c r="M1203" s="48">
        <v>100</v>
      </c>
      <c r="N1203" s="39">
        <v>1.014</v>
      </c>
      <c r="O1203" s="39">
        <v>749.00800000000004</v>
      </c>
      <c r="P1203" s="39">
        <v>0</v>
      </c>
    </row>
    <row r="1204" spans="1:16" x14ac:dyDescent="0.3">
      <c r="A1204" s="27">
        <v>43676</v>
      </c>
      <c r="B1204" s="28">
        <v>0.83333333333333337</v>
      </c>
      <c r="C1204" s="32">
        <f t="shared" si="40"/>
        <v>43676.833333333336</v>
      </c>
      <c r="D1204" s="38">
        <f t="shared" si="39"/>
        <v>525465</v>
      </c>
      <c r="E1204" s="38">
        <f t="shared" si="39"/>
        <v>6300495</v>
      </c>
      <c r="F1204" s="38">
        <f t="shared" si="39"/>
        <v>2536</v>
      </c>
      <c r="G1204" s="39">
        <v>7</v>
      </c>
      <c r="H1204" s="39">
        <v>2.2000000000000002</v>
      </c>
      <c r="I1204" s="44">
        <v>0.31428571428571433</v>
      </c>
      <c r="J1204" s="39">
        <v>340.13142480693364</v>
      </c>
      <c r="K1204" s="39">
        <v>362.07142480693363</v>
      </c>
      <c r="L1204" s="39">
        <v>7.37</v>
      </c>
      <c r="M1204" s="48">
        <v>97.432000000000002</v>
      </c>
      <c r="N1204" s="39">
        <v>1.0409999999999999</v>
      </c>
      <c r="O1204" s="39">
        <v>749.00300000000004</v>
      </c>
      <c r="P1204" s="39">
        <v>0</v>
      </c>
    </row>
    <row r="1205" spans="1:16" x14ac:dyDescent="0.3">
      <c r="A1205" s="27">
        <v>43676</v>
      </c>
      <c r="B1205" s="28">
        <v>0.85416666666666663</v>
      </c>
      <c r="C1205" s="32">
        <f t="shared" si="40"/>
        <v>43676.854166666664</v>
      </c>
      <c r="D1205" s="38">
        <f t="shared" si="39"/>
        <v>525465</v>
      </c>
      <c r="E1205" s="38">
        <f t="shared" si="39"/>
        <v>6300495</v>
      </c>
      <c r="F1205" s="38">
        <f t="shared" si="39"/>
        <v>2536</v>
      </c>
      <c r="G1205" s="39">
        <v>0.9</v>
      </c>
      <c r="H1205" s="39">
        <v>1.2</v>
      </c>
      <c r="I1205" s="45" t="s">
        <v>19</v>
      </c>
      <c r="J1205" s="39">
        <v>343.75081157477223</v>
      </c>
      <c r="K1205" s="39">
        <v>360.32581157477222</v>
      </c>
      <c r="L1205" s="39">
        <v>7.1820000000000004</v>
      </c>
      <c r="M1205" s="48">
        <v>100</v>
      </c>
      <c r="N1205" s="39">
        <v>0.98799999999999999</v>
      </c>
      <c r="O1205" s="39">
        <v>749.00800000000004</v>
      </c>
      <c r="P1205" s="39">
        <v>0</v>
      </c>
    </row>
    <row r="1206" spans="1:16" x14ac:dyDescent="0.3">
      <c r="A1206" s="27">
        <v>43676</v>
      </c>
      <c r="B1206" s="28">
        <v>0.875</v>
      </c>
      <c r="C1206" s="32">
        <f t="shared" si="40"/>
        <v>43676.875</v>
      </c>
      <c r="D1206" s="38">
        <f t="shared" si="39"/>
        <v>525465</v>
      </c>
      <c r="E1206" s="38">
        <f t="shared" si="39"/>
        <v>6300495</v>
      </c>
      <c r="F1206" s="38">
        <f t="shared" si="39"/>
        <v>2536</v>
      </c>
      <c r="G1206" s="40">
        <v>0</v>
      </c>
      <c r="H1206" s="40">
        <v>0</v>
      </c>
      <c r="I1206" s="45" t="s">
        <v>19</v>
      </c>
      <c r="J1206" s="39">
        <v>345.65532642700202</v>
      </c>
      <c r="K1206" s="39">
        <v>357.89932642700205</v>
      </c>
      <c r="L1206" s="39">
        <v>6.6790000000000003</v>
      </c>
      <c r="M1206" s="48">
        <v>100</v>
      </c>
      <c r="N1206" s="39">
        <v>1.1579999999999999</v>
      </c>
      <c r="O1206" s="39">
        <v>749.07799999999997</v>
      </c>
      <c r="P1206" s="39">
        <v>0</v>
      </c>
    </row>
    <row r="1207" spans="1:16" x14ac:dyDescent="0.3">
      <c r="A1207" s="27">
        <v>43676</v>
      </c>
      <c r="B1207" s="28">
        <v>0.89583333333333337</v>
      </c>
      <c r="C1207" s="32">
        <f t="shared" si="40"/>
        <v>43676.895833333336</v>
      </c>
      <c r="D1207" s="38">
        <f t="shared" si="39"/>
        <v>525465</v>
      </c>
      <c r="E1207" s="38">
        <f t="shared" si="39"/>
        <v>6300495</v>
      </c>
      <c r="F1207" s="38">
        <f t="shared" si="39"/>
        <v>2536</v>
      </c>
      <c r="G1207" s="40">
        <v>0</v>
      </c>
      <c r="H1207" s="40">
        <v>0</v>
      </c>
      <c r="I1207" s="45" t="s">
        <v>19</v>
      </c>
      <c r="J1207" s="39">
        <v>344.44109431271067</v>
      </c>
      <c r="K1207" s="39">
        <v>355.71709431271063</v>
      </c>
      <c r="L1207" s="39">
        <v>6.8040000000000003</v>
      </c>
      <c r="M1207" s="48">
        <v>100</v>
      </c>
      <c r="N1207" s="39">
        <v>1.2230000000000001</v>
      </c>
      <c r="O1207" s="39">
        <v>748.90200000000004</v>
      </c>
      <c r="P1207" s="39">
        <v>0</v>
      </c>
    </row>
    <row r="1208" spans="1:16" x14ac:dyDescent="0.3">
      <c r="A1208" s="27">
        <v>43676</v>
      </c>
      <c r="B1208" s="28">
        <v>0.91666666666666663</v>
      </c>
      <c r="C1208" s="32">
        <f t="shared" si="40"/>
        <v>43676.916666666664</v>
      </c>
      <c r="D1208" s="38">
        <f t="shared" si="39"/>
        <v>525465</v>
      </c>
      <c r="E1208" s="38">
        <f t="shared" si="39"/>
        <v>6300495</v>
      </c>
      <c r="F1208" s="38">
        <f t="shared" si="39"/>
        <v>2536</v>
      </c>
      <c r="G1208" s="40">
        <v>0</v>
      </c>
      <c r="H1208" s="40">
        <v>0</v>
      </c>
      <c r="I1208" s="45" t="s">
        <v>19</v>
      </c>
      <c r="J1208" s="39">
        <v>345.56803986148293</v>
      </c>
      <c r="K1208" s="39">
        <v>354.08403986148289</v>
      </c>
      <c r="L1208" s="39">
        <v>6.5529999999999999</v>
      </c>
      <c r="M1208" s="48">
        <v>100</v>
      </c>
      <c r="N1208" s="39">
        <v>0.77100000000000002</v>
      </c>
      <c r="O1208" s="39">
        <v>748.86</v>
      </c>
      <c r="P1208" s="39">
        <v>0</v>
      </c>
    </row>
    <row r="1209" spans="1:16" x14ac:dyDescent="0.3">
      <c r="A1209" s="27">
        <v>43676</v>
      </c>
      <c r="B1209" s="28">
        <v>0.9375</v>
      </c>
      <c r="C1209" s="32">
        <f t="shared" si="40"/>
        <v>43676.9375</v>
      </c>
      <c r="D1209" s="38">
        <f t="shared" si="39"/>
        <v>525465</v>
      </c>
      <c r="E1209" s="38">
        <f t="shared" si="39"/>
        <v>6300495</v>
      </c>
      <c r="F1209" s="38">
        <f t="shared" si="39"/>
        <v>2536</v>
      </c>
      <c r="G1209" s="40">
        <v>0</v>
      </c>
      <c r="H1209" s="40">
        <v>0</v>
      </c>
      <c r="I1209" s="45" t="s">
        <v>19</v>
      </c>
      <c r="J1209" s="39">
        <v>345.57480684357643</v>
      </c>
      <c r="K1209" s="39">
        <v>353.4628068435764</v>
      </c>
      <c r="L1209" s="39">
        <v>6.49</v>
      </c>
      <c r="M1209" s="48">
        <v>100</v>
      </c>
      <c r="N1209" s="39">
        <v>1.4119999999999999</v>
      </c>
      <c r="O1209" s="39">
        <v>748.69</v>
      </c>
      <c r="P1209" s="39">
        <v>0</v>
      </c>
    </row>
    <row r="1210" spans="1:16" x14ac:dyDescent="0.3">
      <c r="A1210" s="27">
        <v>43676</v>
      </c>
      <c r="B1210" s="28">
        <v>0.95833333333333337</v>
      </c>
      <c r="C1210" s="32">
        <f t="shared" si="40"/>
        <v>43676.958333333336</v>
      </c>
      <c r="D1210" s="38">
        <f t="shared" si="39"/>
        <v>525465</v>
      </c>
      <c r="E1210" s="38">
        <f t="shared" si="39"/>
        <v>6300495</v>
      </c>
      <c r="F1210" s="38">
        <f t="shared" si="39"/>
        <v>2536</v>
      </c>
      <c r="G1210" s="40">
        <v>0</v>
      </c>
      <c r="H1210" s="40">
        <v>0</v>
      </c>
      <c r="I1210" s="45" t="s">
        <v>19</v>
      </c>
      <c r="J1210" s="39">
        <v>342.30151401318125</v>
      </c>
      <c r="K1210" s="39">
        <v>352.15451401318126</v>
      </c>
      <c r="L1210" s="39">
        <v>6.2380000000000004</v>
      </c>
      <c r="M1210" s="48">
        <v>100</v>
      </c>
      <c r="N1210" s="39">
        <v>1.411</v>
      </c>
      <c r="O1210" s="39">
        <v>748.83699999999999</v>
      </c>
      <c r="P1210" s="39">
        <v>0</v>
      </c>
    </row>
    <row r="1211" spans="1:16" x14ac:dyDescent="0.3">
      <c r="A1211" s="27">
        <v>43676</v>
      </c>
      <c r="B1211" s="28">
        <v>0.97916666666666663</v>
      </c>
      <c r="C1211" s="32">
        <f t="shared" si="40"/>
        <v>43676.979166666664</v>
      </c>
      <c r="D1211" s="38">
        <f t="shared" si="39"/>
        <v>525465</v>
      </c>
      <c r="E1211" s="38">
        <f t="shared" si="39"/>
        <v>6300495</v>
      </c>
      <c r="F1211" s="38">
        <f t="shared" si="39"/>
        <v>2536</v>
      </c>
      <c r="G1211" s="40">
        <v>0</v>
      </c>
      <c r="H1211" s="40">
        <v>0</v>
      </c>
      <c r="I1211" s="45" t="s">
        <v>19</v>
      </c>
      <c r="J1211" s="39">
        <v>344.17536602916601</v>
      </c>
      <c r="K1211" s="39">
        <v>350.49236602916596</v>
      </c>
      <c r="L1211" s="39">
        <v>6.1130000000000004</v>
      </c>
      <c r="M1211" s="48">
        <v>100</v>
      </c>
      <c r="N1211" s="39">
        <v>1.736</v>
      </c>
      <c r="O1211" s="39">
        <v>748.70500000000004</v>
      </c>
      <c r="P1211" s="39">
        <v>0</v>
      </c>
    </row>
    <row r="1212" spans="1:16" x14ac:dyDescent="0.3">
      <c r="A1212" s="27">
        <v>43677</v>
      </c>
      <c r="B1212" s="28">
        <v>0</v>
      </c>
      <c r="C1212" s="32">
        <f t="shared" si="40"/>
        <v>43677</v>
      </c>
      <c r="D1212" s="38">
        <f t="shared" si="39"/>
        <v>525465</v>
      </c>
      <c r="E1212" s="38">
        <f t="shared" si="39"/>
        <v>6300495</v>
      </c>
      <c r="F1212" s="38">
        <f t="shared" si="39"/>
        <v>2536</v>
      </c>
      <c r="G1212" s="40">
        <v>0</v>
      </c>
      <c r="H1212" s="40">
        <v>0</v>
      </c>
      <c r="I1212" s="45" t="s">
        <v>19</v>
      </c>
      <c r="J1212" s="39">
        <v>326.0822176191424</v>
      </c>
      <c r="K1212" s="39">
        <v>348.97821761914241</v>
      </c>
      <c r="L1212" s="39">
        <v>5.9240000000000004</v>
      </c>
      <c r="M1212" s="48">
        <v>100</v>
      </c>
      <c r="N1212" s="39">
        <v>1.4079999999999999</v>
      </c>
      <c r="O1212" s="39">
        <v>748.62199999999996</v>
      </c>
      <c r="P1212" s="39">
        <v>0</v>
      </c>
    </row>
    <row r="1213" spans="1:16" x14ac:dyDescent="0.3">
      <c r="A1213" s="27">
        <v>43677</v>
      </c>
      <c r="B1213" s="28">
        <v>2.0833333333333332E-2</v>
      </c>
      <c r="C1213" s="32">
        <f t="shared" si="40"/>
        <v>43677.020833333336</v>
      </c>
      <c r="D1213" s="38">
        <f t="shared" si="39"/>
        <v>525465</v>
      </c>
      <c r="E1213" s="38">
        <f t="shared" si="39"/>
        <v>6300495</v>
      </c>
      <c r="F1213" s="38">
        <f t="shared" si="39"/>
        <v>2536</v>
      </c>
      <c r="G1213" s="40">
        <v>0</v>
      </c>
      <c r="H1213" s="40">
        <v>0</v>
      </c>
      <c r="I1213" s="45" t="s">
        <v>19</v>
      </c>
      <c r="J1213" s="39">
        <v>329.36545116140695</v>
      </c>
      <c r="K1213" s="39">
        <v>348.23145116140694</v>
      </c>
      <c r="L1213" s="39">
        <v>5.5469999999999997</v>
      </c>
      <c r="M1213" s="48">
        <v>100</v>
      </c>
      <c r="N1213" s="39">
        <v>0.82799999999999996</v>
      </c>
      <c r="O1213" s="39">
        <v>748.65</v>
      </c>
      <c r="P1213" s="39">
        <v>0</v>
      </c>
    </row>
    <row r="1214" spans="1:16" x14ac:dyDescent="0.3">
      <c r="A1214" s="27">
        <v>43677</v>
      </c>
      <c r="B1214" s="28">
        <v>4.1666666666666664E-2</v>
      </c>
      <c r="C1214" s="32">
        <f t="shared" si="40"/>
        <v>43677.041666666664</v>
      </c>
      <c r="D1214" s="38">
        <f t="shared" si="39"/>
        <v>525465</v>
      </c>
      <c r="E1214" s="38">
        <f t="shared" si="39"/>
        <v>6300495</v>
      </c>
      <c r="F1214" s="38">
        <f t="shared" si="39"/>
        <v>2536</v>
      </c>
      <c r="G1214" s="40">
        <v>0</v>
      </c>
      <c r="H1214" s="40">
        <v>0</v>
      </c>
      <c r="I1214" s="45" t="s">
        <v>19</v>
      </c>
      <c r="J1214" s="39">
        <v>307.84627425553219</v>
      </c>
      <c r="K1214" s="39">
        <v>343.3362742555322</v>
      </c>
      <c r="L1214" s="39">
        <v>5.6719999999999997</v>
      </c>
      <c r="M1214" s="48">
        <v>100</v>
      </c>
      <c r="N1214" s="39">
        <v>1.325</v>
      </c>
      <c r="O1214" s="39">
        <v>748.37800000000004</v>
      </c>
      <c r="P1214" s="39">
        <v>0</v>
      </c>
    </row>
    <row r="1215" spans="1:16" x14ac:dyDescent="0.3">
      <c r="A1215" s="27">
        <v>43677</v>
      </c>
      <c r="B1215" s="28">
        <v>6.25E-2</v>
      </c>
      <c r="C1215" s="32">
        <f t="shared" si="40"/>
        <v>43677.0625</v>
      </c>
      <c r="D1215" s="38">
        <f t="shared" si="39"/>
        <v>525465</v>
      </c>
      <c r="E1215" s="38">
        <f t="shared" si="39"/>
        <v>6300495</v>
      </c>
      <c r="F1215" s="38">
        <f t="shared" si="39"/>
        <v>2536</v>
      </c>
      <c r="G1215" s="40">
        <v>0</v>
      </c>
      <c r="H1215" s="40">
        <v>0</v>
      </c>
      <c r="I1215" s="45" t="s">
        <v>19</v>
      </c>
      <c r="J1215" s="39">
        <v>338.05069821822218</v>
      </c>
      <c r="K1215" s="39">
        <v>345.8096982182222</v>
      </c>
      <c r="L1215" s="39">
        <v>5.3579999999999997</v>
      </c>
      <c r="M1215" s="48">
        <v>100</v>
      </c>
      <c r="N1215" s="39">
        <v>0.60099999999999998</v>
      </c>
      <c r="O1215" s="39">
        <v>748.56299999999999</v>
      </c>
      <c r="P1215" s="39">
        <v>0</v>
      </c>
    </row>
    <row r="1216" spans="1:16" x14ac:dyDescent="0.3">
      <c r="A1216" s="27">
        <v>43677</v>
      </c>
      <c r="B1216" s="28">
        <v>8.3333333333333329E-2</v>
      </c>
      <c r="C1216" s="32">
        <f t="shared" si="40"/>
        <v>43677.083333333336</v>
      </c>
      <c r="D1216" s="38">
        <f t="shared" si="39"/>
        <v>525465</v>
      </c>
      <c r="E1216" s="38">
        <f t="shared" si="39"/>
        <v>6300495</v>
      </c>
      <c r="F1216" s="38">
        <f t="shared" si="39"/>
        <v>2536</v>
      </c>
      <c r="G1216" s="40">
        <v>0</v>
      </c>
      <c r="H1216" s="40">
        <v>0</v>
      </c>
      <c r="I1216" s="45" t="s">
        <v>19</v>
      </c>
      <c r="J1216" s="39">
        <v>323.22130899154104</v>
      </c>
      <c r="K1216" s="39">
        <v>341.98730899154106</v>
      </c>
      <c r="L1216" s="39">
        <v>5.3579999999999997</v>
      </c>
      <c r="M1216" s="48">
        <v>93.81</v>
      </c>
      <c r="N1216" s="39">
        <v>0.90700000000000003</v>
      </c>
      <c r="O1216" s="39">
        <v>748.30700000000002</v>
      </c>
      <c r="P1216" s="39">
        <v>0</v>
      </c>
    </row>
    <row r="1217" spans="1:16" x14ac:dyDescent="0.3">
      <c r="A1217" s="27">
        <v>43677</v>
      </c>
      <c r="B1217" s="28">
        <v>0.10416666666666667</v>
      </c>
      <c r="C1217" s="32">
        <f t="shared" si="40"/>
        <v>43677.104166666664</v>
      </c>
      <c r="D1217" s="38">
        <f t="shared" si="39"/>
        <v>525465</v>
      </c>
      <c r="E1217" s="38">
        <f t="shared" si="39"/>
        <v>6300495</v>
      </c>
      <c r="F1217" s="38">
        <f t="shared" si="39"/>
        <v>2536</v>
      </c>
      <c r="G1217" s="40">
        <v>0</v>
      </c>
      <c r="H1217" s="40">
        <v>0</v>
      </c>
      <c r="I1217" s="45" t="s">
        <v>19</v>
      </c>
      <c r="J1217" s="39">
        <v>269.19818939111605</v>
      </c>
      <c r="K1217" s="39">
        <v>337.49718939111602</v>
      </c>
      <c r="L1217" s="39">
        <v>4.7290000000000001</v>
      </c>
      <c r="M1217" s="48">
        <v>98.912999999999997</v>
      </c>
      <c r="N1217" s="39">
        <v>0.60199999999999998</v>
      </c>
      <c r="O1217" s="39">
        <v>748.10500000000002</v>
      </c>
      <c r="P1217" s="39">
        <v>0</v>
      </c>
    </row>
    <row r="1218" spans="1:16" x14ac:dyDescent="0.3">
      <c r="A1218" s="27">
        <v>43677</v>
      </c>
      <c r="B1218" s="28">
        <v>0.125</v>
      </c>
      <c r="C1218" s="32">
        <f t="shared" si="40"/>
        <v>43677.125</v>
      </c>
      <c r="D1218" s="38">
        <f t="shared" si="39"/>
        <v>525465</v>
      </c>
      <c r="E1218" s="38">
        <f t="shared" si="39"/>
        <v>6300495</v>
      </c>
      <c r="F1218" s="38">
        <f t="shared" si="39"/>
        <v>2536</v>
      </c>
      <c r="G1218" s="40">
        <v>0</v>
      </c>
      <c r="H1218" s="40">
        <v>0</v>
      </c>
      <c r="I1218" s="45" t="s">
        <v>19</v>
      </c>
      <c r="J1218" s="39">
        <v>248.40167988503754</v>
      </c>
      <c r="K1218" s="39">
        <v>331.43167988503757</v>
      </c>
      <c r="L1218" s="39">
        <v>4.4139999999999997</v>
      </c>
      <c r="M1218" s="48">
        <v>96.391000000000005</v>
      </c>
      <c r="N1218" s="39">
        <v>0.69799999999999995</v>
      </c>
      <c r="O1218" s="39">
        <v>748.08199999999999</v>
      </c>
      <c r="P1218" s="39">
        <v>0</v>
      </c>
    </row>
    <row r="1219" spans="1:16" x14ac:dyDescent="0.3">
      <c r="A1219" s="27">
        <v>43677</v>
      </c>
      <c r="B1219" s="28">
        <v>0.14583333333333334</v>
      </c>
      <c r="C1219" s="32">
        <f t="shared" si="40"/>
        <v>43677.145833333336</v>
      </c>
      <c r="D1219" s="38">
        <f t="shared" si="39"/>
        <v>525465</v>
      </c>
      <c r="E1219" s="38">
        <f t="shared" si="39"/>
        <v>6300495</v>
      </c>
      <c r="F1219" s="38">
        <f t="shared" si="39"/>
        <v>2536</v>
      </c>
      <c r="G1219" s="40">
        <v>0</v>
      </c>
      <c r="H1219" s="40">
        <v>0</v>
      </c>
      <c r="I1219" s="45" t="s">
        <v>19</v>
      </c>
      <c r="J1219" s="39">
        <v>260.21172179363828</v>
      </c>
      <c r="K1219" s="39">
        <v>331.18272179363822</v>
      </c>
      <c r="L1219" s="39">
        <v>4.4139999999999997</v>
      </c>
      <c r="M1219" s="48">
        <v>97.313000000000002</v>
      </c>
      <c r="N1219" s="39">
        <v>1.6020000000000001</v>
      </c>
      <c r="O1219" s="39">
        <v>747.96199999999999</v>
      </c>
      <c r="P1219" s="39">
        <v>0</v>
      </c>
    </row>
    <row r="1220" spans="1:16" x14ac:dyDescent="0.3">
      <c r="A1220" s="27">
        <v>43677</v>
      </c>
      <c r="B1220" s="28">
        <v>0.16666666666666666</v>
      </c>
      <c r="C1220" s="32">
        <f t="shared" si="40"/>
        <v>43677.166666666664</v>
      </c>
      <c r="D1220" s="38">
        <f t="shared" si="39"/>
        <v>525465</v>
      </c>
      <c r="E1220" s="38">
        <f t="shared" si="39"/>
        <v>6300495</v>
      </c>
      <c r="F1220" s="38">
        <f t="shared" si="39"/>
        <v>2536</v>
      </c>
      <c r="G1220" s="40">
        <v>0</v>
      </c>
      <c r="H1220" s="40">
        <v>0</v>
      </c>
      <c r="I1220" s="45" t="s">
        <v>19</v>
      </c>
      <c r="J1220" s="39">
        <v>233.45550171829157</v>
      </c>
      <c r="K1220" s="39">
        <v>327.1405017182916</v>
      </c>
      <c r="L1220" s="39">
        <v>4.0369999999999999</v>
      </c>
      <c r="M1220" s="48">
        <v>97.558000000000007</v>
      </c>
      <c r="N1220" s="39">
        <v>1.4019999999999999</v>
      </c>
      <c r="O1220" s="39">
        <v>747.995</v>
      </c>
      <c r="P1220" s="39">
        <v>0</v>
      </c>
    </row>
    <row r="1221" spans="1:16" x14ac:dyDescent="0.3">
      <c r="A1221" s="27">
        <v>43677</v>
      </c>
      <c r="B1221" s="28">
        <v>0.1875</v>
      </c>
      <c r="C1221" s="32">
        <f t="shared" si="40"/>
        <v>43677.1875</v>
      </c>
      <c r="D1221" s="38">
        <f t="shared" si="39"/>
        <v>525465</v>
      </c>
      <c r="E1221" s="38">
        <f t="shared" si="39"/>
        <v>6300495</v>
      </c>
      <c r="F1221" s="38">
        <f t="shared" si="39"/>
        <v>2536</v>
      </c>
      <c r="G1221" s="39">
        <v>9.3000000000000007</v>
      </c>
      <c r="H1221" s="39">
        <v>5.4</v>
      </c>
      <c r="I1221" s="44">
        <v>0.58064516129032262</v>
      </c>
      <c r="J1221" s="39">
        <v>225.67990610232869</v>
      </c>
      <c r="K1221" s="39">
        <v>324.31590610232865</v>
      </c>
      <c r="L1221" s="39">
        <v>4.226</v>
      </c>
      <c r="M1221" s="48">
        <v>94.971999999999994</v>
      </c>
      <c r="N1221" s="39">
        <v>1.69</v>
      </c>
      <c r="O1221" s="39">
        <v>748.02499999999998</v>
      </c>
      <c r="P1221" s="39">
        <v>0</v>
      </c>
    </row>
    <row r="1222" spans="1:16" x14ac:dyDescent="0.3">
      <c r="A1222" s="27">
        <v>43677</v>
      </c>
      <c r="B1222" s="28">
        <v>0.20833333333333334</v>
      </c>
      <c r="C1222" s="32">
        <f t="shared" si="40"/>
        <v>43677.208333333336</v>
      </c>
      <c r="D1222" s="38">
        <f t="shared" ref="D1222:F1285" si="41">D1221</f>
        <v>525465</v>
      </c>
      <c r="E1222" s="38">
        <f t="shared" si="41"/>
        <v>6300495</v>
      </c>
      <c r="F1222" s="38">
        <f t="shared" si="41"/>
        <v>2536</v>
      </c>
      <c r="G1222" s="39">
        <v>24.9</v>
      </c>
      <c r="H1222" s="39">
        <v>6.9</v>
      </c>
      <c r="I1222" s="44">
        <v>0.27710843373493976</v>
      </c>
      <c r="J1222" s="39">
        <v>227.09454866932089</v>
      </c>
      <c r="K1222" s="39">
        <v>323.78954866932088</v>
      </c>
      <c r="L1222" s="39">
        <v>3.9740000000000002</v>
      </c>
      <c r="M1222" s="48">
        <v>90.65</v>
      </c>
      <c r="N1222" s="39">
        <v>1.8420000000000001</v>
      </c>
      <c r="O1222" s="39">
        <v>747.87</v>
      </c>
      <c r="P1222" s="39">
        <v>0</v>
      </c>
    </row>
    <row r="1223" spans="1:16" x14ac:dyDescent="0.3">
      <c r="A1223" s="27">
        <v>43677</v>
      </c>
      <c r="B1223" s="28">
        <v>0.22916666666666666</v>
      </c>
      <c r="C1223" s="32">
        <f t="shared" si="40"/>
        <v>43677.229166666664</v>
      </c>
      <c r="D1223" s="38">
        <f t="shared" si="41"/>
        <v>525465</v>
      </c>
      <c r="E1223" s="38">
        <f t="shared" si="41"/>
        <v>6300495</v>
      </c>
      <c r="F1223" s="38">
        <f t="shared" si="41"/>
        <v>2536</v>
      </c>
      <c r="G1223" s="39">
        <v>38.5</v>
      </c>
      <c r="H1223" s="39">
        <v>7.8</v>
      </c>
      <c r="I1223" s="44">
        <v>0.20259740259740258</v>
      </c>
      <c r="J1223" s="39">
        <v>224.55840078422591</v>
      </c>
      <c r="K1223" s="39">
        <v>323.85740078422589</v>
      </c>
      <c r="L1223" s="39">
        <v>3.911</v>
      </c>
      <c r="M1223" s="48">
        <v>92.477000000000004</v>
      </c>
      <c r="N1223" s="39">
        <v>2.6579999999999999</v>
      </c>
      <c r="O1223" s="39">
        <v>747.89</v>
      </c>
      <c r="P1223" s="39">
        <v>0</v>
      </c>
    </row>
    <row r="1224" spans="1:16" x14ac:dyDescent="0.3">
      <c r="A1224" s="27">
        <v>43677</v>
      </c>
      <c r="B1224" s="28">
        <v>0.25</v>
      </c>
      <c r="C1224" s="32">
        <f t="shared" si="40"/>
        <v>43677.25</v>
      </c>
      <c r="D1224" s="38">
        <f t="shared" si="41"/>
        <v>525465</v>
      </c>
      <c r="E1224" s="38">
        <f t="shared" si="41"/>
        <v>6300495</v>
      </c>
      <c r="F1224" s="38">
        <f t="shared" si="41"/>
        <v>2536</v>
      </c>
      <c r="G1224" s="39">
        <v>126.5</v>
      </c>
      <c r="H1224" s="39">
        <v>21.7</v>
      </c>
      <c r="I1224" s="44">
        <v>0.17154150197628457</v>
      </c>
      <c r="J1224" s="39">
        <v>227.53306126446813</v>
      </c>
      <c r="K1224" s="39">
        <v>324.99006126446812</v>
      </c>
      <c r="L1224" s="39">
        <v>4.4770000000000003</v>
      </c>
      <c r="M1224" s="48">
        <v>91.182000000000002</v>
      </c>
      <c r="N1224" s="39">
        <v>2.4340000000000002</v>
      </c>
      <c r="O1224" s="39">
        <v>747.81500000000005</v>
      </c>
      <c r="P1224" s="39">
        <v>0</v>
      </c>
    </row>
    <row r="1225" spans="1:16" x14ac:dyDescent="0.3">
      <c r="A1225" s="27">
        <v>43677</v>
      </c>
      <c r="B1225" s="28">
        <v>0.27083333333333331</v>
      </c>
      <c r="C1225" s="32">
        <f t="shared" si="40"/>
        <v>43677.270833333336</v>
      </c>
      <c r="D1225" s="38">
        <f t="shared" si="41"/>
        <v>525465</v>
      </c>
      <c r="E1225" s="38">
        <f t="shared" si="41"/>
        <v>6300495</v>
      </c>
      <c r="F1225" s="38">
        <f t="shared" si="41"/>
        <v>2536</v>
      </c>
      <c r="G1225" s="39">
        <v>205.8</v>
      </c>
      <c r="H1225" s="39">
        <v>29.2</v>
      </c>
      <c r="I1225" s="44">
        <v>0.14188532555879493</v>
      </c>
      <c r="J1225" s="39">
        <v>228.16670291721127</v>
      </c>
      <c r="K1225" s="39">
        <v>332.45070291721129</v>
      </c>
      <c r="L1225" s="39">
        <v>5.5469999999999997</v>
      </c>
      <c r="M1225" s="48">
        <v>67.475999999999999</v>
      </c>
      <c r="N1225" s="39">
        <v>1.31</v>
      </c>
      <c r="O1225" s="39">
        <v>747.80499999999995</v>
      </c>
      <c r="P1225" s="39">
        <v>0</v>
      </c>
    </row>
    <row r="1226" spans="1:16" x14ac:dyDescent="0.3">
      <c r="A1226" s="27">
        <v>43677</v>
      </c>
      <c r="B1226" s="28">
        <v>0.29166666666666669</v>
      </c>
      <c r="C1226" s="32">
        <f t="shared" si="40"/>
        <v>43677.291666666664</v>
      </c>
      <c r="D1226" s="38">
        <f t="shared" si="41"/>
        <v>525465</v>
      </c>
      <c r="E1226" s="38">
        <f t="shared" si="41"/>
        <v>6300495</v>
      </c>
      <c r="F1226" s="38">
        <f t="shared" si="41"/>
        <v>2536</v>
      </c>
      <c r="G1226" s="39">
        <v>282.3</v>
      </c>
      <c r="H1226" s="39">
        <v>37.6</v>
      </c>
      <c r="I1226" s="44">
        <v>0.13319164009918527</v>
      </c>
      <c r="J1226" s="39">
        <v>230.81817365263288</v>
      </c>
      <c r="K1226" s="39">
        <v>339.59717365263288</v>
      </c>
      <c r="L1226" s="39">
        <v>5.9870000000000001</v>
      </c>
      <c r="M1226" s="48">
        <v>50.024000000000001</v>
      </c>
      <c r="N1226" s="39">
        <v>2.0089999999999999</v>
      </c>
      <c r="O1226" s="39">
        <v>747.99300000000005</v>
      </c>
      <c r="P1226" s="39">
        <v>0</v>
      </c>
    </row>
    <row r="1227" spans="1:16" x14ac:dyDescent="0.3">
      <c r="A1227" s="27">
        <v>43677</v>
      </c>
      <c r="B1227" s="28">
        <v>0.3125</v>
      </c>
      <c r="C1227" s="32">
        <f t="shared" si="40"/>
        <v>43677.3125</v>
      </c>
      <c r="D1227" s="38">
        <f t="shared" si="41"/>
        <v>525465</v>
      </c>
      <c r="E1227" s="38">
        <f t="shared" si="41"/>
        <v>6300495</v>
      </c>
      <c r="F1227" s="38">
        <f t="shared" si="41"/>
        <v>2536</v>
      </c>
      <c r="G1227" s="39">
        <v>358.5</v>
      </c>
      <c r="H1227" s="39">
        <v>46.1</v>
      </c>
      <c r="I1227" s="44">
        <v>0.12859135285913528</v>
      </c>
      <c r="J1227" s="39">
        <v>234.25301335325571</v>
      </c>
      <c r="K1227" s="39">
        <v>346.12401335325569</v>
      </c>
      <c r="L1227" s="39">
        <v>6.1749999999999998</v>
      </c>
      <c r="M1227" s="48">
        <v>54.204999999999998</v>
      </c>
      <c r="N1227" s="39">
        <v>2.23</v>
      </c>
      <c r="O1227" s="39">
        <v>747.94500000000005</v>
      </c>
      <c r="P1227" s="39">
        <v>0</v>
      </c>
    </row>
    <row r="1228" spans="1:16" x14ac:dyDescent="0.3">
      <c r="A1228" s="27">
        <v>43677</v>
      </c>
      <c r="B1228" s="28">
        <v>0.33333333333333331</v>
      </c>
      <c r="C1228" s="32">
        <f t="shared" si="40"/>
        <v>43677.333333333336</v>
      </c>
      <c r="D1228" s="38">
        <f t="shared" si="41"/>
        <v>525465</v>
      </c>
      <c r="E1228" s="38">
        <f t="shared" si="41"/>
        <v>6300495</v>
      </c>
      <c r="F1228" s="38">
        <f t="shared" si="41"/>
        <v>2536</v>
      </c>
      <c r="G1228" s="39">
        <v>426.3</v>
      </c>
      <c r="H1228" s="39">
        <v>51.3</v>
      </c>
      <c r="I1228" s="44">
        <v>0.1203377902885292</v>
      </c>
      <c r="J1228" s="39">
        <v>237.13997862781369</v>
      </c>
      <c r="K1228" s="39">
        <v>354.78297862781369</v>
      </c>
      <c r="L1228" s="39">
        <v>6.6790000000000003</v>
      </c>
      <c r="M1228" s="48">
        <v>61.667999999999999</v>
      </c>
      <c r="N1228" s="39">
        <v>2.0840000000000001</v>
      </c>
      <c r="O1228" s="39">
        <v>747.69799999999998</v>
      </c>
      <c r="P1228" s="39">
        <v>0</v>
      </c>
    </row>
    <row r="1229" spans="1:16" x14ac:dyDescent="0.3">
      <c r="A1229" s="27">
        <v>43677</v>
      </c>
      <c r="B1229" s="28">
        <v>0.35416666666666669</v>
      </c>
      <c r="C1229" s="32">
        <f t="shared" si="40"/>
        <v>43677.354166666664</v>
      </c>
      <c r="D1229" s="38">
        <f t="shared" si="41"/>
        <v>525465</v>
      </c>
      <c r="E1229" s="38">
        <f t="shared" si="41"/>
        <v>6300495</v>
      </c>
      <c r="F1229" s="38">
        <f t="shared" si="41"/>
        <v>2536</v>
      </c>
      <c r="G1229" s="39">
        <v>496.6</v>
      </c>
      <c r="H1229" s="39">
        <v>58.7</v>
      </c>
      <c r="I1229" s="44">
        <v>0.11820378574305276</v>
      </c>
      <c r="J1229" s="39">
        <v>241.12299401856319</v>
      </c>
      <c r="K1229" s="39">
        <v>366.0959940185632</v>
      </c>
      <c r="L1229" s="39">
        <v>7.2439999999999998</v>
      </c>
      <c r="M1229" s="48">
        <v>67.819000000000003</v>
      </c>
      <c r="N1229" s="39">
        <v>1.5129999999999999</v>
      </c>
      <c r="O1229" s="39">
        <v>747.8</v>
      </c>
      <c r="P1229" s="39">
        <v>0</v>
      </c>
    </row>
    <row r="1230" spans="1:16" x14ac:dyDescent="0.3">
      <c r="A1230" s="27">
        <v>43677</v>
      </c>
      <c r="B1230" s="28">
        <v>0.375</v>
      </c>
      <c r="C1230" s="32">
        <f t="shared" si="40"/>
        <v>43677.375</v>
      </c>
      <c r="D1230" s="38">
        <f t="shared" si="41"/>
        <v>525465</v>
      </c>
      <c r="E1230" s="38">
        <f t="shared" si="41"/>
        <v>6300495</v>
      </c>
      <c r="F1230" s="38">
        <f t="shared" si="41"/>
        <v>2536</v>
      </c>
      <c r="G1230" s="39">
        <v>570.70000000000005</v>
      </c>
      <c r="H1230" s="39">
        <v>68</v>
      </c>
      <c r="I1230" s="44">
        <v>0.11915191869633782</v>
      </c>
      <c r="J1230" s="39">
        <v>244.63346104567881</v>
      </c>
      <c r="K1230" s="39">
        <v>374.10446104567882</v>
      </c>
      <c r="L1230" s="39">
        <v>7.3070000000000004</v>
      </c>
      <c r="M1230" s="48">
        <v>53.804000000000002</v>
      </c>
      <c r="N1230" s="39">
        <v>1.8049999999999999</v>
      </c>
      <c r="O1230" s="39">
        <v>747.77200000000005</v>
      </c>
      <c r="P1230" s="39">
        <v>0</v>
      </c>
    </row>
    <row r="1231" spans="1:16" x14ac:dyDescent="0.3">
      <c r="A1231" s="27">
        <v>43677</v>
      </c>
      <c r="B1231" s="28">
        <v>0.39583333333333331</v>
      </c>
      <c r="C1231" s="32">
        <f t="shared" si="40"/>
        <v>43677.395833333336</v>
      </c>
      <c r="D1231" s="38">
        <f t="shared" si="41"/>
        <v>525465</v>
      </c>
      <c r="E1231" s="38">
        <f t="shared" si="41"/>
        <v>6300495</v>
      </c>
      <c r="F1231" s="38">
        <f t="shared" si="41"/>
        <v>2536</v>
      </c>
      <c r="G1231" s="39">
        <v>636.6</v>
      </c>
      <c r="H1231" s="39">
        <v>75</v>
      </c>
      <c r="I1231" s="44">
        <v>0.11781338360037699</v>
      </c>
      <c r="J1231" s="39">
        <v>249.04048802951161</v>
      </c>
      <c r="K1231" s="39">
        <v>383.44048802951164</v>
      </c>
      <c r="L1231" s="39">
        <v>7.7469999999999999</v>
      </c>
      <c r="M1231" s="48">
        <v>56.856999999999999</v>
      </c>
      <c r="N1231" s="39">
        <v>2.3780000000000001</v>
      </c>
      <c r="O1231" s="39">
        <v>747.91800000000001</v>
      </c>
      <c r="P1231" s="39">
        <v>0</v>
      </c>
    </row>
    <row r="1232" spans="1:16" x14ac:dyDescent="0.3">
      <c r="A1232" s="27">
        <v>43677</v>
      </c>
      <c r="B1232" s="28">
        <v>0.41666666666666669</v>
      </c>
      <c r="C1232" s="32">
        <f t="shared" si="40"/>
        <v>43677.416666666664</v>
      </c>
      <c r="D1232" s="38">
        <f t="shared" si="41"/>
        <v>525465</v>
      </c>
      <c r="E1232" s="38">
        <f t="shared" si="41"/>
        <v>6300495</v>
      </c>
      <c r="F1232" s="38">
        <f t="shared" si="41"/>
        <v>2536</v>
      </c>
      <c r="G1232" s="39">
        <v>700.8</v>
      </c>
      <c r="H1232" s="39">
        <v>82.5</v>
      </c>
      <c r="I1232" s="44">
        <v>0.11772260273972604</v>
      </c>
      <c r="J1232" s="39">
        <v>251.54363864892542</v>
      </c>
      <c r="K1232" s="39">
        <v>393.44763864892542</v>
      </c>
      <c r="L1232" s="39">
        <v>7.6219999999999999</v>
      </c>
      <c r="M1232" s="48">
        <v>58.731000000000002</v>
      </c>
      <c r="N1232" s="39">
        <v>1.7290000000000001</v>
      </c>
      <c r="O1232" s="39">
        <v>747.86500000000001</v>
      </c>
      <c r="P1232" s="39">
        <v>0</v>
      </c>
    </row>
    <row r="1233" spans="1:16" x14ac:dyDescent="0.3">
      <c r="A1233" s="27">
        <v>43677</v>
      </c>
      <c r="B1233" s="28">
        <v>0.4375</v>
      </c>
      <c r="C1233" s="32">
        <f t="shared" si="40"/>
        <v>43677.4375</v>
      </c>
      <c r="D1233" s="38">
        <f t="shared" si="41"/>
        <v>525465</v>
      </c>
      <c r="E1233" s="38">
        <f t="shared" si="41"/>
        <v>6300495</v>
      </c>
      <c r="F1233" s="38">
        <f t="shared" si="41"/>
        <v>2536</v>
      </c>
      <c r="G1233" s="39">
        <v>748.3</v>
      </c>
      <c r="H1233" s="39">
        <v>88.2</v>
      </c>
      <c r="I1233" s="44">
        <v>0.11786716557530404</v>
      </c>
      <c r="J1233" s="39">
        <v>255.19430249562228</v>
      </c>
      <c r="K1233" s="39">
        <v>404.59530249562226</v>
      </c>
      <c r="L1233" s="39">
        <v>8.9420000000000002</v>
      </c>
      <c r="M1233" s="48">
        <v>55.473999999999997</v>
      </c>
      <c r="N1233" s="39">
        <v>1.782</v>
      </c>
      <c r="O1233" s="39">
        <v>747.98500000000001</v>
      </c>
      <c r="P1233" s="39">
        <v>0</v>
      </c>
    </row>
    <row r="1234" spans="1:16" x14ac:dyDescent="0.3">
      <c r="A1234" s="27">
        <v>43677</v>
      </c>
      <c r="B1234" s="28">
        <v>0.45833333333333331</v>
      </c>
      <c r="C1234" s="32">
        <f t="shared" si="40"/>
        <v>43677.458333333336</v>
      </c>
      <c r="D1234" s="38">
        <f t="shared" si="41"/>
        <v>525465</v>
      </c>
      <c r="E1234" s="38">
        <f t="shared" si="41"/>
        <v>6300495</v>
      </c>
      <c r="F1234" s="38">
        <f t="shared" si="41"/>
        <v>2536</v>
      </c>
      <c r="G1234" s="39">
        <v>786.3</v>
      </c>
      <c r="H1234" s="39">
        <v>93.4</v>
      </c>
      <c r="I1234" s="44">
        <v>0.11878417906651406</v>
      </c>
      <c r="J1234" s="39">
        <v>259.40297509266998</v>
      </c>
      <c r="K1234" s="39">
        <v>413.54997509266997</v>
      </c>
      <c r="L1234" s="39">
        <v>8.8789999999999996</v>
      </c>
      <c r="M1234" s="48">
        <v>50.496000000000002</v>
      </c>
      <c r="N1234" s="39">
        <v>1.643</v>
      </c>
      <c r="O1234" s="39">
        <v>748.2</v>
      </c>
      <c r="P1234" s="39">
        <v>0</v>
      </c>
    </row>
    <row r="1235" spans="1:16" x14ac:dyDescent="0.3">
      <c r="A1235" s="27">
        <v>43677</v>
      </c>
      <c r="B1235" s="28">
        <v>0.47916666666666669</v>
      </c>
      <c r="C1235" s="32">
        <f t="shared" si="40"/>
        <v>43677.479166666664</v>
      </c>
      <c r="D1235" s="38">
        <f t="shared" si="41"/>
        <v>525465</v>
      </c>
      <c r="E1235" s="38">
        <f t="shared" si="41"/>
        <v>6300495</v>
      </c>
      <c r="F1235" s="38">
        <f t="shared" si="41"/>
        <v>2536</v>
      </c>
      <c r="G1235" s="39">
        <v>818.9</v>
      </c>
      <c r="H1235" s="39">
        <v>94.9</v>
      </c>
      <c r="I1235" s="44">
        <v>0.11588716571009892</v>
      </c>
      <c r="J1235" s="39">
        <v>257.0308981591449</v>
      </c>
      <c r="K1235" s="39">
        <v>417.5258981591449</v>
      </c>
      <c r="L1235" s="39">
        <v>10.073</v>
      </c>
      <c r="M1235" s="48">
        <v>47.973999999999997</v>
      </c>
      <c r="N1235" s="39">
        <v>1.782</v>
      </c>
      <c r="O1235" s="39">
        <v>748.11500000000001</v>
      </c>
      <c r="P1235" s="39">
        <v>0</v>
      </c>
    </row>
    <row r="1236" spans="1:16" x14ac:dyDescent="0.3">
      <c r="A1236" s="27">
        <v>43677</v>
      </c>
      <c r="B1236" s="28">
        <v>0.5</v>
      </c>
      <c r="C1236" s="32">
        <f t="shared" si="40"/>
        <v>43677.5</v>
      </c>
      <c r="D1236" s="38">
        <f t="shared" si="41"/>
        <v>525465</v>
      </c>
      <c r="E1236" s="38">
        <f t="shared" si="41"/>
        <v>6300495</v>
      </c>
      <c r="F1236" s="38">
        <f t="shared" si="41"/>
        <v>2536</v>
      </c>
      <c r="G1236" s="39">
        <v>813.4</v>
      </c>
      <c r="H1236" s="39">
        <v>97.4</v>
      </c>
      <c r="I1236" s="44">
        <v>0.11974428325547087</v>
      </c>
      <c r="J1236" s="39">
        <v>260.65045327240801</v>
      </c>
      <c r="K1236" s="39">
        <v>424.49545327240799</v>
      </c>
      <c r="L1236" s="39">
        <v>10.45</v>
      </c>
      <c r="M1236" s="48">
        <v>48.012</v>
      </c>
      <c r="N1236" s="39">
        <v>2.004</v>
      </c>
      <c r="O1236" s="39">
        <v>748.51199999999994</v>
      </c>
      <c r="P1236" s="39">
        <v>0</v>
      </c>
    </row>
    <row r="1237" spans="1:16" x14ac:dyDescent="0.3">
      <c r="A1237" s="27">
        <v>43677</v>
      </c>
      <c r="B1237" s="28">
        <v>0.52083333333333337</v>
      </c>
      <c r="C1237" s="32">
        <f t="shared" si="40"/>
        <v>43677.520833333336</v>
      </c>
      <c r="D1237" s="38">
        <f t="shared" si="41"/>
        <v>525465</v>
      </c>
      <c r="E1237" s="38">
        <f t="shared" si="41"/>
        <v>6300495</v>
      </c>
      <c r="F1237" s="38">
        <f t="shared" si="41"/>
        <v>2536</v>
      </c>
      <c r="G1237" s="39">
        <v>817.6</v>
      </c>
      <c r="H1237" s="39">
        <v>97</v>
      </c>
      <c r="I1237" s="44">
        <v>0.1186399217221135</v>
      </c>
      <c r="J1237" s="39">
        <v>265.43290970655266</v>
      </c>
      <c r="K1237" s="39">
        <v>435.05590970655265</v>
      </c>
      <c r="L1237" s="39">
        <v>11.141</v>
      </c>
      <c r="M1237" s="48">
        <v>44.96</v>
      </c>
      <c r="N1237" s="39">
        <v>0.99199999999999999</v>
      </c>
      <c r="O1237" s="39">
        <v>748.21799999999996</v>
      </c>
      <c r="P1237" s="39">
        <v>0</v>
      </c>
    </row>
    <row r="1238" spans="1:16" x14ac:dyDescent="0.3">
      <c r="A1238" s="27">
        <v>43677</v>
      </c>
      <c r="B1238" s="28">
        <v>0.54166666666666663</v>
      </c>
      <c r="C1238" s="32">
        <f t="shared" si="40"/>
        <v>43677.541666666664</v>
      </c>
      <c r="D1238" s="38">
        <f t="shared" si="41"/>
        <v>525465</v>
      </c>
      <c r="E1238" s="38">
        <f t="shared" si="41"/>
        <v>6300495</v>
      </c>
      <c r="F1238" s="38">
        <f t="shared" si="41"/>
        <v>2536</v>
      </c>
      <c r="G1238" s="39">
        <v>832.3</v>
      </c>
      <c r="H1238" s="39">
        <v>99.5</v>
      </c>
      <c r="I1238" s="44">
        <v>0.11954823981737354</v>
      </c>
      <c r="J1238" s="39">
        <v>273.73645372891366</v>
      </c>
      <c r="K1238" s="39">
        <v>442.70145372891363</v>
      </c>
      <c r="L1238" s="39">
        <v>11.204000000000001</v>
      </c>
      <c r="M1238" s="48">
        <v>47.151000000000003</v>
      </c>
      <c r="N1238" s="39">
        <v>1.0029999999999999</v>
      </c>
      <c r="O1238" s="39">
        <v>748.14300000000003</v>
      </c>
      <c r="P1238" s="39">
        <v>0</v>
      </c>
    </row>
    <row r="1239" spans="1:16" x14ac:dyDescent="0.3">
      <c r="A1239" s="27">
        <v>43677</v>
      </c>
      <c r="B1239" s="28">
        <v>0.5625</v>
      </c>
      <c r="C1239" s="32">
        <f t="shared" si="40"/>
        <v>43677.5625</v>
      </c>
      <c r="D1239" s="38">
        <f t="shared" si="41"/>
        <v>525465</v>
      </c>
      <c r="E1239" s="38">
        <f t="shared" si="41"/>
        <v>6300495</v>
      </c>
      <c r="F1239" s="38">
        <f t="shared" si="41"/>
        <v>2536</v>
      </c>
      <c r="G1239" s="39">
        <v>800.2</v>
      </c>
      <c r="H1239" s="39">
        <v>96.2</v>
      </c>
      <c r="I1239" s="44">
        <v>0.12021994501374655</v>
      </c>
      <c r="J1239" s="39">
        <v>272.56411168746774</v>
      </c>
      <c r="K1239" s="39">
        <v>444.67011168746774</v>
      </c>
      <c r="L1239" s="39">
        <v>11.957000000000001</v>
      </c>
      <c r="M1239" s="48">
        <v>51.448</v>
      </c>
      <c r="N1239" s="39">
        <v>1.3160000000000001</v>
      </c>
      <c r="O1239" s="39">
        <v>748.19</v>
      </c>
      <c r="P1239" s="39">
        <v>0</v>
      </c>
    </row>
    <row r="1240" spans="1:16" x14ac:dyDescent="0.3">
      <c r="A1240" s="27">
        <v>43677</v>
      </c>
      <c r="B1240" s="28">
        <v>0.58333333333333337</v>
      </c>
      <c r="C1240" s="32">
        <f t="shared" si="40"/>
        <v>43677.583333333336</v>
      </c>
      <c r="D1240" s="38">
        <f t="shared" si="41"/>
        <v>525465</v>
      </c>
      <c r="E1240" s="38">
        <f t="shared" si="41"/>
        <v>6300495</v>
      </c>
      <c r="F1240" s="38">
        <f t="shared" si="41"/>
        <v>2536</v>
      </c>
      <c r="G1240" s="39">
        <v>784.4</v>
      </c>
      <c r="H1240" s="39">
        <v>93.9</v>
      </c>
      <c r="I1240" s="44">
        <v>0.11970933197348292</v>
      </c>
      <c r="J1240" s="39">
        <v>266.52639558532923</v>
      </c>
      <c r="K1240" s="39">
        <v>440.16739558532925</v>
      </c>
      <c r="L1240" s="39">
        <v>10.387</v>
      </c>
      <c r="M1240" s="48">
        <v>55.642000000000003</v>
      </c>
      <c r="N1240" s="39">
        <v>1.6359999999999999</v>
      </c>
      <c r="O1240" s="39">
        <v>748.22500000000002</v>
      </c>
      <c r="P1240" s="39">
        <v>0</v>
      </c>
    </row>
    <row r="1241" spans="1:16" x14ac:dyDescent="0.3">
      <c r="A1241" s="27">
        <v>43677</v>
      </c>
      <c r="B1241" s="28">
        <v>0.60416666666666663</v>
      </c>
      <c r="C1241" s="32">
        <f t="shared" si="40"/>
        <v>43677.604166666664</v>
      </c>
      <c r="D1241" s="38">
        <f t="shared" si="41"/>
        <v>525465</v>
      </c>
      <c r="E1241" s="38">
        <f t="shared" si="41"/>
        <v>6300495</v>
      </c>
      <c r="F1241" s="38">
        <f t="shared" si="41"/>
        <v>2536</v>
      </c>
      <c r="G1241" s="39">
        <v>741</v>
      </c>
      <c r="H1241" s="39">
        <v>90.5</v>
      </c>
      <c r="I1241" s="44">
        <v>0.12213225371120108</v>
      </c>
      <c r="J1241" s="39">
        <v>266.71796309315584</v>
      </c>
      <c r="K1241" s="39">
        <v>438.50496309315582</v>
      </c>
      <c r="L1241" s="39">
        <v>10.45</v>
      </c>
      <c r="M1241" s="48">
        <v>55.182000000000002</v>
      </c>
      <c r="N1241" s="39">
        <v>1.9319999999999999</v>
      </c>
      <c r="O1241" s="39">
        <v>748.31</v>
      </c>
      <c r="P1241" s="39">
        <v>0</v>
      </c>
    </row>
    <row r="1242" spans="1:16" x14ac:dyDescent="0.3">
      <c r="A1242" s="27">
        <v>43677</v>
      </c>
      <c r="B1242" s="28">
        <v>0.625</v>
      </c>
      <c r="C1242" s="32">
        <f t="shared" si="40"/>
        <v>43677.625</v>
      </c>
      <c r="D1242" s="38">
        <f t="shared" si="41"/>
        <v>525465</v>
      </c>
      <c r="E1242" s="38">
        <f t="shared" si="41"/>
        <v>6300495</v>
      </c>
      <c r="F1242" s="38">
        <f t="shared" si="41"/>
        <v>2536</v>
      </c>
      <c r="G1242" s="39">
        <v>685.8</v>
      </c>
      <c r="H1242" s="39">
        <v>84.2</v>
      </c>
      <c r="I1242" s="44">
        <v>0.12277631962671334</v>
      </c>
      <c r="J1242" s="39">
        <v>265.3067459420447</v>
      </c>
      <c r="K1242" s="39">
        <v>434.84474594204471</v>
      </c>
      <c r="L1242" s="39">
        <v>10.260999999999999</v>
      </c>
      <c r="M1242" s="48">
        <v>54.536999999999999</v>
      </c>
      <c r="N1242" s="39">
        <v>1.7789999999999999</v>
      </c>
      <c r="O1242" s="39">
        <v>748.36500000000001</v>
      </c>
      <c r="P1242" s="39">
        <v>0</v>
      </c>
    </row>
    <row r="1243" spans="1:16" x14ac:dyDescent="0.3">
      <c r="A1243" s="27">
        <v>43677</v>
      </c>
      <c r="B1243" s="28">
        <v>0.64583333333333337</v>
      </c>
      <c r="C1243" s="32">
        <f t="shared" si="40"/>
        <v>43677.645833333336</v>
      </c>
      <c r="D1243" s="38">
        <f t="shared" si="41"/>
        <v>525465</v>
      </c>
      <c r="E1243" s="38">
        <f t="shared" si="41"/>
        <v>6300495</v>
      </c>
      <c r="F1243" s="38">
        <f t="shared" si="41"/>
        <v>2536</v>
      </c>
      <c r="G1243" s="39">
        <v>618.1</v>
      </c>
      <c r="H1243" s="39">
        <v>76.7</v>
      </c>
      <c r="I1243" s="44">
        <v>0.12408995308202556</v>
      </c>
      <c r="J1243" s="39">
        <v>263.84280200630144</v>
      </c>
      <c r="K1243" s="39">
        <v>432.14680200630141</v>
      </c>
      <c r="L1243" s="39">
        <v>11.077999999999999</v>
      </c>
      <c r="M1243" s="48">
        <v>51.976999999999997</v>
      </c>
      <c r="N1243" s="39">
        <v>1.7490000000000001</v>
      </c>
      <c r="O1243" s="39">
        <v>748.60799999999995</v>
      </c>
      <c r="P1243" s="39">
        <v>0</v>
      </c>
    </row>
    <row r="1244" spans="1:16" x14ac:dyDescent="0.3">
      <c r="A1244" s="27">
        <v>43677</v>
      </c>
      <c r="B1244" s="28">
        <v>0.66666666666666663</v>
      </c>
      <c r="C1244" s="32">
        <f t="shared" si="40"/>
        <v>43677.666666666664</v>
      </c>
      <c r="D1244" s="38">
        <f t="shared" si="41"/>
        <v>525465</v>
      </c>
      <c r="E1244" s="38">
        <f t="shared" si="41"/>
        <v>6300495</v>
      </c>
      <c r="F1244" s="38">
        <f t="shared" si="41"/>
        <v>2536</v>
      </c>
      <c r="G1244" s="39">
        <v>548.79999999999995</v>
      </c>
      <c r="H1244" s="39">
        <v>70.5</v>
      </c>
      <c r="I1244" s="44">
        <v>0.12846209912536444</v>
      </c>
      <c r="J1244" s="39">
        <v>266.77091685864241</v>
      </c>
      <c r="K1244" s="39">
        <v>431.77391685864245</v>
      </c>
      <c r="L1244" s="39">
        <v>10.135999999999999</v>
      </c>
      <c r="M1244" s="48">
        <v>55.301000000000002</v>
      </c>
      <c r="N1244" s="39">
        <v>1.258</v>
      </c>
      <c r="O1244" s="39">
        <v>748.55200000000002</v>
      </c>
      <c r="P1244" s="39">
        <v>0</v>
      </c>
    </row>
    <row r="1245" spans="1:16" x14ac:dyDescent="0.3">
      <c r="A1245" s="27">
        <v>43677</v>
      </c>
      <c r="B1245" s="28">
        <v>0.6875</v>
      </c>
      <c r="C1245" s="32">
        <f t="shared" si="40"/>
        <v>43677.6875</v>
      </c>
      <c r="D1245" s="38">
        <f t="shared" si="41"/>
        <v>525465</v>
      </c>
      <c r="E1245" s="38">
        <f t="shared" si="41"/>
        <v>6300495</v>
      </c>
      <c r="F1245" s="38">
        <f t="shared" si="41"/>
        <v>2536</v>
      </c>
      <c r="G1245" s="39">
        <v>474.3</v>
      </c>
      <c r="H1245" s="39">
        <v>62.1</v>
      </c>
      <c r="I1245" s="44">
        <v>0.13092979127134724</v>
      </c>
      <c r="J1245" s="39">
        <v>268.85035618575472</v>
      </c>
      <c r="K1245" s="39">
        <v>423.8633561857547</v>
      </c>
      <c r="L1245" s="39">
        <v>10.701000000000001</v>
      </c>
      <c r="M1245" s="48">
        <v>54.430999999999997</v>
      </c>
      <c r="N1245" s="39">
        <v>1.3879999999999999</v>
      </c>
      <c r="O1245" s="39">
        <v>748.61800000000005</v>
      </c>
      <c r="P1245" s="39">
        <v>0</v>
      </c>
    </row>
    <row r="1246" spans="1:16" x14ac:dyDescent="0.3">
      <c r="A1246" s="27">
        <v>43677</v>
      </c>
      <c r="B1246" s="28">
        <v>0.70833333333333337</v>
      </c>
      <c r="C1246" s="32">
        <f t="shared" si="40"/>
        <v>43677.708333333336</v>
      </c>
      <c r="D1246" s="38">
        <f t="shared" si="41"/>
        <v>525465</v>
      </c>
      <c r="E1246" s="38">
        <f t="shared" si="41"/>
        <v>6300495</v>
      </c>
      <c r="F1246" s="38">
        <f t="shared" si="41"/>
        <v>2536</v>
      </c>
      <c r="G1246" s="39">
        <v>157.19999999999999</v>
      </c>
      <c r="H1246" s="39">
        <v>18.8</v>
      </c>
      <c r="I1246" s="44">
        <v>0.11959287531806617</v>
      </c>
      <c r="J1246" s="39">
        <v>266.48679828241063</v>
      </c>
      <c r="K1246" s="39">
        <v>413.84079828241067</v>
      </c>
      <c r="L1246" s="39">
        <v>10.01</v>
      </c>
      <c r="M1246" s="48">
        <v>57.466999999999999</v>
      </c>
      <c r="N1246" s="39">
        <v>1.321</v>
      </c>
      <c r="O1246" s="39">
        <v>748.505</v>
      </c>
      <c r="P1246" s="39">
        <v>0</v>
      </c>
    </row>
    <row r="1247" spans="1:16" x14ac:dyDescent="0.3">
      <c r="A1247" s="27">
        <v>43677</v>
      </c>
      <c r="B1247" s="28">
        <v>0.72916666666666663</v>
      </c>
      <c r="C1247" s="32">
        <f t="shared" si="40"/>
        <v>43677.729166666664</v>
      </c>
      <c r="D1247" s="38">
        <f t="shared" si="41"/>
        <v>525465</v>
      </c>
      <c r="E1247" s="38">
        <f t="shared" si="41"/>
        <v>6300495</v>
      </c>
      <c r="F1247" s="38">
        <f t="shared" si="41"/>
        <v>2536</v>
      </c>
      <c r="G1247" s="39">
        <v>158.9</v>
      </c>
      <c r="H1247" s="39">
        <v>23.1</v>
      </c>
      <c r="I1247" s="44">
        <v>0.14537444933920704</v>
      </c>
      <c r="J1247" s="39">
        <v>284.42293235417412</v>
      </c>
      <c r="K1247" s="39">
        <v>396.02193235417417</v>
      </c>
      <c r="L1247" s="39">
        <v>9.6959999999999997</v>
      </c>
      <c r="M1247" s="48">
        <v>59.296999999999997</v>
      </c>
      <c r="N1247" s="39">
        <v>1.698</v>
      </c>
      <c r="O1247" s="39">
        <v>748.43799999999999</v>
      </c>
      <c r="P1247" s="39">
        <v>0</v>
      </c>
    </row>
    <row r="1248" spans="1:16" x14ac:dyDescent="0.3">
      <c r="A1248" s="27">
        <v>43677</v>
      </c>
      <c r="B1248" s="28">
        <v>0.75</v>
      </c>
      <c r="C1248" s="32">
        <f t="shared" si="40"/>
        <v>43677.75</v>
      </c>
      <c r="D1248" s="38">
        <f t="shared" si="41"/>
        <v>525465</v>
      </c>
      <c r="E1248" s="38">
        <f t="shared" si="41"/>
        <v>6300495</v>
      </c>
      <c r="F1248" s="38">
        <f t="shared" si="41"/>
        <v>2536</v>
      </c>
      <c r="G1248" s="39">
        <v>120.7</v>
      </c>
      <c r="H1248" s="39">
        <v>18.7</v>
      </c>
      <c r="I1248" s="44">
        <v>0.15492957746478872</v>
      </c>
      <c r="J1248" s="39">
        <v>281.02074478714565</v>
      </c>
      <c r="K1248" s="39">
        <v>388.52774478714565</v>
      </c>
      <c r="L1248" s="39">
        <v>9.2560000000000002</v>
      </c>
      <c r="M1248" s="48">
        <v>62.973999999999997</v>
      </c>
      <c r="N1248" s="39">
        <v>1.6919999999999999</v>
      </c>
      <c r="O1248" s="39">
        <v>748.43799999999999</v>
      </c>
      <c r="P1248" s="39">
        <v>0</v>
      </c>
    </row>
    <row r="1249" spans="1:16" x14ac:dyDescent="0.3">
      <c r="A1249" s="27">
        <v>43677</v>
      </c>
      <c r="B1249" s="28">
        <v>0.77083333333333337</v>
      </c>
      <c r="C1249" s="32">
        <f t="shared" si="40"/>
        <v>43677.770833333336</v>
      </c>
      <c r="D1249" s="38">
        <f t="shared" si="41"/>
        <v>525465</v>
      </c>
      <c r="E1249" s="38">
        <f t="shared" si="41"/>
        <v>6300495</v>
      </c>
      <c r="F1249" s="38">
        <f t="shared" si="41"/>
        <v>2536</v>
      </c>
      <c r="G1249" s="39">
        <v>63.9</v>
      </c>
      <c r="H1249" s="39">
        <v>12.4</v>
      </c>
      <c r="I1249" s="44">
        <v>0.19405320813771518</v>
      </c>
      <c r="J1249" s="39">
        <v>278.75559832308807</v>
      </c>
      <c r="K1249" s="39">
        <v>380.71159832308808</v>
      </c>
      <c r="L1249" s="39">
        <v>8.8789999999999996</v>
      </c>
      <c r="M1249" s="48">
        <v>65.254000000000005</v>
      </c>
      <c r="N1249" s="39">
        <v>1.4319999999999999</v>
      </c>
      <c r="O1249" s="39">
        <v>748.59299999999996</v>
      </c>
      <c r="P1249" s="39">
        <v>0</v>
      </c>
    </row>
    <row r="1250" spans="1:16" x14ac:dyDescent="0.3">
      <c r="A1250" s="27">
        <v>43677</v>
      </c>
      <c r="B1250" s="28">
        <v>0.79166666666666663</v>
      </c>
      <c r="C1250" s="32">
        <f t="shared" si="40"/>
        <v>43677.791666666664</v>
      </c>
      <c r="D1250" s="38">
        <f t="shared" si="41"/>
        <v>525465</v>
      </c>
      <c r="E1250" s="38">
        <f t="shared" si="41"/>
        <v>6300495</v>
      </c>
      <c r="F1250" s="38">
        <f t="shared" si="41"/>
        <v>2536</v>
      </c>
      <c r="G1250" s="39">
        <v>56.8</v>
      </c>
      <c r="H1250" s="39">
        <v>11.5</v>
      </c>
      <c r="I1250" s="44">
        <v>0.20246478873239437</v>
      </c>
      <c r="J1250" s="39">
        <v>264.6329580916024</v>
      </c>
      <c r="K1250" s="39">
        <v>373.07095809160245</v>
      </c>
      <c r="L1250" s="39">
        <v>8.69</v>
      </c>
      <c r="M1250" s="48">
        <v>68.489999999999995</v>
      </c>
      <c r="N1250" s="39">
        <v>1.3240000000000001</v>
      </c>
      <c r="O1250" s="39">
        <v>748.56299999999999</v>
      </c>
      <c r="P1250" s="39">
        <v>0</v>
      </c>
    </row>
    <row r="1251" spans="1:16" x14ac:dyDescent="0.3">
      <c r="A1251" s="27">
        <v>43677</v>
      </c>
      <c r="B1251" s="28">
        <v>0.8125</v>
      </c>
      <c r="C1251" s="32">
        <f t="shared" si="40"/>
        <v>43677.8125</v>
      </c>
      <c r="D1251" s="38">
        <f t="shared" si="41"/>
        <v>525465</v>
      </c>
      <c r="E1251" s="38">
        <f t="shared" si="41"/>
        <v>6300495</v>
      </c>
      <c r="F1251" s="38">
        <f t="shared" si="41"/>
        <v>2536</v>
      </c>
      <c r="G1251" s="39">
        <v>30.5</v>
      </c>
      <c r="H1251" s="39">
        <v>9.3000000000000007</v>
      </c>
      <c r="I1251" s="44">
        <v>0.30491803278688528</v>
      </c>
      <c r="J1251" s="39">
        <v>255.19973160377108</v>
      </c>
      <c r="K1251" s="39">
        <v>365.71373160377107</v>
      </c>
      <c r="L1251" s="39">
        <v>8.5020000000000007</v>
      </c>
      <c r="M1251" s="48">
        <v>68.822000000000003</v>
      </c>
      <c r="N1251" s="39">
        <v>1.0580000000000001</v>
      </c>
      <c r="O1251" s="39">
        <v>748.93799999999999</v>
      </c>
      <c r="P1251" s="39">
        <v>0</v>
      </c>
    </row>
    <row r="1252" spans="1:16" x14ac:dyDescent="0.3">
      <c r="A1252" s="27">
        <v>43677</v>
      </c>
      <c r="B1252" s="28">
        <v>0.83333333333333337</v>
      </c>
      <c r="C1252" s="32">
        <f t="shared" si="40"/>
        <v>43677.833333333336</v>
      </c>
      <c r="D1252" s="38">
        <f t="shared" si="41"/>
        <v>525465</v>
      </c>
      <c r="E1252" s="38">
        <f t="shared" si="41"/>
        <v>6300495</v>
      </c>
      <c r="F1252" s="38">
        <f t="shared" si="41"/>
        <v>2536</v>
      </c>
      <c r="G1252" s="39">
        <v>14.9</v>
      </c>
      <c r="H1252" s="39">
        <v>7.7</v>
      </c>
      <c r="I1252" s="44">
        <v>0.51677852348993292</v>
      </c>
      <c r="J1252" s="39">
        <v>264.74146479648596</v>
      </c>
      <c r="K1252" s="39">
        <v>360.23146479648597</v>
      </c>
      <c r="L1252" s="39">
        <v>8.1869999999999994</v>
      </c>
      <c r="M1252" s="48">
        <v>70.123999999999995</v>
      </c>
      <c r="N1252" s="39">
        <v>0.76500000000000001</v>
      </c>
      <c r="O1252" s="39">
        <v>749.02499999999998</v>
      </c>
      <c r="P1252" s="39">
        <v>0</v>
      </c>
    </row>
    <row r="1253" spans="1:16" x14ac:dyDescent="0.3">
      <c r="A1253" s="27">
        <v>43677</v>
      </c>
      <c r="B1253" s="28">
        <v>0.85416666666666663</v>
      </c>
      <c r="C1253" s="32">
        <f t="shared" si="40"/>
        <v>43677.854166666664</v>
      </c>
      <c r="D1253" s="38">
        <f t="shared" si="41"/>
        <v>525465</v>
      </c>
      <c r="E1253" s="38">
        <f t="shared" si="41"/>
        <v>6300495</v>
      </c>
      <c r="F1253" s="38">
        <f t="shared" si="41"/>
        <v>2536</v>
      </c>
      <c r="G1253" s="40">
        <v>0</v>
      </c>
      <c r="H1253" s="40">
        <v>0</v>
      </c>
      <c r="I1253" s="45" t="s">
        <v>19</v>
      </c>
      <c r="J1253" s="39">
        <v>262.64032087350176</v>
      </c>
      <c r="K1253" s="39">
        <v>355.54232087350181</v>
      </c>
      <c r="L1253" s="39">
        <v>7.6840000000000002</v>
      </c>
      <c r="M1253" s="48">
        <v>71.382000000000005</v>
      </c>
      <c r="N1253" s="39">
        <v>0.38600000000000001</v>
      </c>
      <c r="O1253" s="39">
        <v>749.04</v>
      </c>
      <c r="P1253" s="39">
        <v>0</v>
      </c>
    </row>
    <row r="1254" spans="1:16" x14ac:dyDescent="0.3">
      <c r="A1254" s="27">
        <v>43677</v>
      </c>
      <c r="B1254" s="28">
        <v>0.875</v>
      </c>
      <c r="C1254" s="32">
        <f t="shared" si="40"/>
        <v>43677.875</v>
      </c>
      <c r="D1254" s="38">
        <f t="shared" si="41"/>
        <v>525465</v>
      </c>
      <c r="E1254" s="38">
        <f t="shared" si="41"/>
        <v>6300495</v>
      </c>
      <c r="F1254" s="38">
        <f t="shared" si="41"/>
        <v>2536</v>
      </c>
      <c r="G1254" s="40">
        <v>0</v>
      </c>
      <c r="H1254" s="40">
        <v>0</v>
      </c>
      <c r="I1254" s="45" t="s">
        <v>19</v>
      </c>
      <c r="J1254" s="39">
        <v>262.0905792020169</v>
      </c>
      <c r="K1254" s="39">
        <v>351.43957920201689</v>
      </c>
      <c r="L1254" s="39">
        <v>7.3070000000000004</v>
      </c>
      <c r="M1254" s="48">
        <v>74.106999999999999</v>
      </c>
      <c r="N1254" s="39">
        <v>0.39400000000000002</v>
      </c>
      <c r="O1254" s="39">
        <v>749.17499999999995</v>
      </c>
      <c r="P1254" s="39">
        <v>0</v>
      </c>
    </row>
    <row r="1255" spans="1:16" x14ac:dyDescent="0.3">
      <c r="A1255" s="27">
        <v>43677</v>
      </c>
      <c r="B1255" s="28">
        <v>0.89583333333333337</v>
      </c>
      <c r="C1255" s="32">
        <f t="shared" si="40"/>
        <v>43677.895833333336</v>
      </c>
      <c r="D1255" s="38">
        <f t="shared" si="41"/>
        <v>525465</v>
      </c>
      <c r="E1255" s="38">
        <f t="shared" si="41"/>
        <v>6300495</v>
      </c>
      <c r="F1255" s="38">
        <f t="shared" si="41"/>
        <v>2536</v>
      </c>
      <c r="G1255" s="40">
        <v>0</v>
      </c>
      <c r="H1255" s="40">
        <v>0</v>
      </c>
      <c r="I1255" s="45" t="s">
        <v>19</v>
      </c>
      <c r="J1255" s="39">
        <v>248.20101295400104</v>
      </c>
      <c r="K1255" s="39">
        <v>346.49001295400103</v>
      </c>
      <c r="L1255" s="39">
        <v>7.1189999999999998</v>
      </c>
      <c r="M1255" s="48">
        <v>74.695999999999998</v>
      </c>
      <c r="N1255" s="39">
        <v>0.96099999999999997</v>
      </c>
      <c r="O1255" s="39">
        <v>749.25</v>
      </c>
      <c r="P1255" s="39">
        <v>0</v>
      </c>
    </row>
    <row r="1256" spans="1:16" x14ac:dyDescent="0.3">
      <c r="A1256" s="27">
        <v>43677</v>
      </c>
      <c r="B1256" s="28">
        <v>0.91666666666666663</v>
      </c>
      <c r="C1256" s="32">
        <f t="shared" ref="C1256:C1319" si="42">A1256+B1256</f>
        <v>43677.916666666664</v>
      </c>
      <c r="D1256" s="38">
        <f t="shared" si="41"/>
        <v>525465</v>
      </c>
      <c r="E1256" s="38">
        <f t="shared" si="41"/>
        <v>6300495</v>
      </c>
      <c r="F1256" s="38">
        <f t="shared" si="41"/>
        <v>2536</v>
      </c>
      <c r="G1256" s="40">
        <v>0</v>
      </c>
      <c r="H1256" s="40">
        <v>0</v>
      </c>
      <c r="I1256" s="45" t="s">
        <v>19</v>
      </c>
      <c r="J1256" s="39">
        <v>247.11102762647789</v>
      </c>
      <c r="K1256" s="39">
        <v>343.53002762647787</v>
      </c>
      <c r="L1256" s="39">
        <v>6.93</v>
      </c>
      <c r="M1256" s="48">
        <v>74.358000000000004</v>
      </c>
      <c r="N1256" s="39">
        <v>0.81200000000000006</v>
      </c>
      <c r="O1256" s="39">
        <v>749.15</v>
      </c>
      <c r="P1256" s="39">
        <v>0</v>
      </c>
    </row>
    <row r="1257" spans="1:16" x14ac:dyDescent="0.3">
      <c r="A1257" s="27">
        <v>43677</v>
      </c>
      <c r="B1257" s="28">
        <v>0.9375</v>
      </c>
      <c r="C1257" s="32">
        <f t="shared" si="42"/>
        <v>43677.9375</v>
      </c>
      <c r="D1257" s="38">
        <f t="shared" si="41"/>
        <v>525465</v>
      </c>
      <c r="E1257" s="38">
        <f t="shared" si="41"/>
        <v>6300495</v>
      </c>
      <c r="F1257" s="38">
        <f t="shared" si="41"/>
        <v>2536</v>
      </c>
      <c r="G1257" s="40">
        <v>0</v>
      </c>
      <c r="H1257" s="40">
        <v>0</v>
      </c>
      <c r="I1257" s="45" t="s">
        <v>19</v>
      </c>
      <c r="J1257" s="39">
        <v>247.57421407144304</v>
      </c>
      <c r="K1257" s="39">
        <v>340.91321407144301</v>
      </c>
      <c r="L1257" s="39">
        <v>6.6159999999999997</v>
      </c>
      <c r="M1257" s="48">
        <v>75.039000000000001</v>
      </c>
      <c r="N1257" s="39">
        <v>0.51600000000000001</v>
      </c>
      <c r="O1257" s="39">
        <v>748.96</v>
      </c>
      <c r="P1257" s="39">
        <v>0</v>
      </c>
    </row>
    <row r="1258" spans="1:16" x14ac:dyDescent="0.3">
      <c r="A1258" s="27">
        <v>43677</v>
      </c>
      <c r="B1258" s="28">
        <v>0.95833333333333337</v>
      </c>
      <c r="C1258" s="32">
        <f t="shared" si="42"/>
        <v>43677.958333333336</v>
      </c>
      <c r="D1258" s="38">
        <f t="shared" si="41"/>
        <v>525465</v>
      </c>
      <c r="E1258" s="38">
        <f t="shared" si="41"/>
        <v>6300495</v>
      </c>
      <c r="F1258" s="38">
        <f t="shared" si="41"/>
        <v>2536</v>
      </c>
      <c r="G1258" s="40">
        <v>0</v>
      </c>
      <c r="H1258" s="40">
        <v>0</v>
      </c>
      <c r="I1258" s="45" t="s">
        <v>19</v>
      </c>
      <c r="J1258" s="39">
        <v>246.30273936248517</v>
      </c>
      <c r="K1258" s="39">
        <v>337.32873936248518</v>
      </c>
      <c r="L1258" s="39">
        <v>6.1749999999999998</v>
      </c>
      <c r="M1258" s="48">
        <v>76.204999999999998</v>
      </c>
      <c r="N1258" s="39">
        <v>0.10199999999999999</v>
      </c>
      <c r="O1258" s="39">
        <v>748.97699999999998</v>
      </c>
      <c r="P1258" s="39">
        <v>0</v>
      </c>
    </row>
    <row r="1259" spans="1:16" x14ac:dyDescent="0.3">
      <c r="A1259" s="27">
        <v>43677</v>
      </c>
      <c r="B1259" s="28">
        <v>0.97916666666666663</v>
      </c>
      <c r="C1259" s="32">
        <f t="shared" si="42"/>
        <v>43677.979166666664</v>
      </c>
      <c r="D1259" s="38">
        <f t="shared" si="41"/>
        <v>525465</v>
      </c>
      <c r="E1259" s="38">
        <f t="shared" si="41"/>
        <v>6300495</v>
      </c>
      <c r="F1259" s="38">
        <f t="shared" si="41"/>
        <v>2536</v>
      </c>
      <c r="G1259" s="40">
        <v>0</v>
      </c>
      <c r="H1259" s="40">
        <v>0</v>
      </c>
      <c r="I1259" s="45" t="s">
        <v>19</v>
      </c>
      <c r="J1259" s="39">
        <v>245.20616345434604</v>
      </c>
      <c r="K1259" s="39">
        <v>334.14816345434605</v>
      </c>
      <c r="L1259" s="39">
        <v>5.9240000000000004</v>
      </c>
      <c r="M1259" s="48">
        <v>77.591999999999999</v>
      </c>
      <c r="N1259" s="39">
        <v>0</v>
      </c>
      <c r="O1259" s="39">
        <v>749.01</v>
      </c>
      <c r="P1259" s="39">
        <v>0</v>
      </c>
    </row>
    <row r="1260" spans="1:16" x14ac:dyDescent="0.3">
      <c r="A1260" s="27">
        <v>43678</v>
      </c>
      <c r="B1260" s="28">
        <v>0</v>
      </c>
      <c r="C1260" s="32">
        <f t="shared" si="42"/>
        <v>43678</v>
      </c>
      <c r="D1260" s="38">
        <f t="shared" si="41"/>
        <v>525465</v>
      </c>
      <c r="E1260" s="38">
        <f t="shared" si="41"/>
        <v>6300495</v>
      </c>
      <c r="F1260" s="38">
        <f t="shared" si="41"/>
        <v>2536</v>
      </c>
      <c r="G1260" s="40">
        <v>0</v>
      </c>
      <c r="H1260" s="40">
        <v>0</v>
      </c>
      <c r="I1260" s="45" t="s">
        <v>19</v>
      </c>
      <c r="J1260" s="39">
        <v>244.62321034919569</v>
      </c>
      <c r="K1260" s="39">
        <v>331.88121034919567</v>
      </c>
      <c r="L1260" s="39">
        <v>5.9870000000000001</v>
      </c>
      <c r="M1260" s="48">
        <v>78.218000000000004</v>
      </c>
      <c r="N1260" s="39">
        <v>0</v>
      </c>
      <c r="O1260" s="39">
        <v>748.75300000000004</v>
      </c>
      <c r="P1260" s="39">
        <v>0</v>
      </c>
    </row>
    <row r="1261" spans="1:16" x14ac:dyDescent="0.3">
      <c r="A1261" s="27">
        <v>43678</v>
      </c>
      <c r="B1261" s="28">
        <v>2.0833333333333332E-2</v>
      </c>
      <c r="C1261" s="32">
        <f t="shared" si="42"/>
        <v>43678.020833333336</v>
      </c>
      <c r="D1261" s="38">
        <f t="shared" si="41"/>
        <v>525465</v>
      </c>
      <c r="E1261" s="38">
        <f t="shared" si="41"/>
        <v>6300495</v>
      </c>
      <c r="F1261" s="38">
        <f t="shared" si="41"/>
        <v>2536</v>
      </c>
      <c r="G1261" s="40">
        <v>0</v>
      </c>
      <c r="H1261" s="40">
        <v>0</v>
      </c>
      <c r="I1261" s="45" t="s">
        <v>19</v>
      </c>
      <c r="J1261" s="39">
        <v>244.20021136302023</v>
      </c>
      <c r="K1261" s="39">
        <v>329.83521136302022</v>
      </c>
      <c r="L1261" s="39">
        <v>5.6719999999999997</v>
      </c>
      <c r="M1261" s="48">
        <v>79.399000000000001</v>
      </c>
      <c r="N1261" s="39">
        <v>1.7999999999999999E-2</v>
      </c>
      <c r="O1261" s="39">
        <v>748.75300000000004</v>
      </c>
      <c r="P1261" s="39">
        <v>0</v>
      </c>
    </row>
    <row r="1262" spans="1:16" x14ac:dyDescent="0.3">
      <c r="A1262" s="27">
        <v>43678</v>
      </c>
      <c r="B1262" s="28">
        <v>4.1666666666666664E-2</v>
      </c>
      <c r="C1262" s="32">
        <f t="shared" si="42"/>
        <v>43678.041666666664</v>
      </c>
      <c r="D1262" s="38">
        <f t="shared" si="41"/>
        <v>525465</v>
      </c>
      <c r="E1262" s="38">
        <f t="shared" si="41"/>
        <v>6300495</v>
      </c>
      <c r="F1262" s="38">
        <f t="shared" si="41"/>
        <v>2536</v>
      </c>
      <c r="G1262" s="40">
        <v>0</v>
      </c>
      <c r="H1262" s="40">
        <v>0</v>
      </c>
      <c r="I1262" s="45" t="s">
        <v>19</v>
      </c>
      <c r="J1262" s="39">
        <v>241.94282190643708</v>
      </c>
      <c r="K1262" s="39">
        <v>327.57982190643708</v>
      </c>
      <c r="L1262" s="39">
        <v>5.609</v>
      </c>
      <c r="M1262" s="48">
        <v>79.885999999999996</v>
      </c>
      <c r="N1262" s="39">
        <v>0</v>
      </c>
      <c r="O1262" s="39">
        <v>748.78499999999997</v>
      </c>
      <c r="P1262" s="39">
        <v>0</v>
      </c>
    </row>
    <row r="1263" spans="1:16" x14ac:dyDescent="0.3">
      <c r="A1263" s="27">
        <v>43678</v>
      </c>
      <c r="B1263" s="28">
        <v>6.25E-2</v>
      </c>
      <c r="C1263" s="32">
        <f t="shared" si="42"/>
        <v>43678.0625</v>
      </c>
      <c r="D1263" s="38">
        <f t="shared" si="41"/>
        <v>525465</v>
      </c>
      <c r="E1263" s="38">
        <f t="shared" si="41"/>
        <v>6300495</v>
      </c>
      <c r="F1263" s="38">
        <f t="shared" si="41"/>
        <v>2536</v>
      </c>
      <c r="G1263" s="40">
        <v>0</v>
      </c>
      <c r="H1263" s="40">
        <v>0</v>
      </c>
      <c r="I1263" s="45" t="s">
        <v>19</v>
      </c>
      <c r="J1263" s="39">
        <v>242.87004889050996</v>
      </c>
      <c r="K1263" s="39">
        <v>327.63004889050995</v>
      </c>
      <c r="L1263" s="39">
        <v>5.484</v>
      </c>
      <c r="M1263" s="48">
        <v>78.941999999999993</v>
      </c>
      <c r="N1263" s="39">
        <v>2.5000000000000001E-2</v>
      </c>
      <c r="O1263" s="39">
        <v>748.75800000000004</v>
      </c>
      <c r="P1263" s="39">
        <v>0</v>
      </c>
    </row>
    <row r="1264" spans="1:16" x14ac:dyDescent="0.3">
      <c r="A1264" s="27">
        <v>43678</v>
      </c>
      <c r="B1264" s="28">
        <v>8.3333333333333329E-2</v>
      </c>
      <c r="C1264" s="32">
        <f t="shared" si="42"/>
        <v>43678.083333333336</v>
      </c>
      <c r="D1264" s="38">
        <f t="shared" si="41"/>
        <v>525465</v>
      </c>
      <c r="E1264" s="38">
        <f t="shared" si="41"/>
        <v>6300495</v>
      </c>
      <c r="F1264" s="38">
        <f t="shared" si="41"/>
        <v>2536</v>
      </c>
      <c r="G1264" s="40">
        <v>0</v>
      </c>
      <c r="H1264" s="40">
        <v>0</v>
      </c>
      <c r="I1264" s="45" t="s">
        <v>19</v>
      </c>
      <c r="J1264" s="39">
        <v>240.67584177705533</v>
      </c>
      <c r="K1264" s="39">
        <v>325.34284177705536</v>
      </c>
      <c r="L1264" s="39">
        <v>5.5469999999999997</v>
      </c>
      <c r="M1264" s="48">
        <v>78.644999999999996</v>
      </c>
      <c r="N1264" s="39">
        <v>6.0999999999999999E-2</v>
      </c>
      <c r="O1264" s="39">
        <v>748.78</v>
      </c>
      <c r="P1264" s="39">
        <v>0</v>
      </c>
    </row>
    <row r="1265" spans="1:16" x14ac:dyDescent="0.3">
      <c r="A1265" s="27">
        <v>43678</v>
      </c>
      <c r="B1265" s="28">
        <v>0.10416666666666667</v>
      </c>
      <c r="C1265" s="32">
        <f t="shared" si="42"/>
        <v>43678.104166666664</v>
      </c>
      <c r="D1265" s="38">
        <f t="shared" si="41"/>
        <v>525465</v>
      </c>
      <c r="E1265" s="38">
        <f t="shared" si="41"/>
        <v>6300495</v>
      </c>
      <c r="F1265" s="38">
        <f t="shared" si="41"/>
        <v>2536</v>
      </c>
      <c r="G1265" s="40">
        <v>0</v>
      </c>
      <c r="H1265" s="40">
        <v>0</v>
      </c>
      <c r="I1265" s="45" t="s">
        <v>19</v>
      </c>
      <c r="J1265" s="39">
        <v>233.17031830196737</v>
      </c>
      <c r="K1265" s="39">
        <v>319.15031830196739</v>
      </c>
      <c r="L1265" s="39">
        <v>6.4269999999999996</v>
      </c>
      <c r="M1265" s="48">
        <v>60.71</v>
      </c>
      <c r="N1265" s="39">
        <v>0.23899999999999999</v>
      </c>
      <c r="O1265" s="39">
        <v>748.68499999999995</v>
      </c>
      <c r="P1265" s="39">
        <v>0</v>
      </c>
    </row>
    <row r="1266" spans="1:16" x14ac:dyDescent="0.3">
      <c r="A1266" s="27">
        <v>43678</v>
      </c>
      <c r="B1266" s="28">
        <v>0.125</v>
      </c>
      <c r="C1266" s="32">
        <f t="shared" si="42"/>
        <v>43678.125</v>
      </c>
      <c r="D1266" s="38">
        <f t="shared" si="41"/>
        <v>525465</v>
      </c>
      <c r="E1266" s="38">
        <f t="shared" si="41"/>
        <v>6300495</v>
      </c>
      <c r="F1266" s="38">
        <f t="shared" si="41"/>
        <v>2536</v>
      </c>
      <c r="G1266" s="40">
        <v>0</v>
      </c>
      <c r="H1266" s="40">
        <v>0</v>
      </c>
      <c r="I1266" s="45" t="s">
        <v>19</v>
      </c>
      <c r="J1266" s="39">
        <v>238.93751595129817</v>
      </c>
      <c r="K1266" s="39">
        <v>322.46451595129815</v>
      </c>
      <c r="L1266" s="39">
        <v>5.2320000000000002</v>
      </c>
      <c r="M1266" s="48">
        <v>73.566000000000003</v>
      </c>
      <c r="N1266" s="39">
        <v>0.22900000000000001</v>
      </c>
      <c r="O1266" s="39">
        <v>748.59799999999996</v>
      </c>
      <c r="P1266" s="39">
        <v>0</v>
      </c>
    </row>
    <row r="1267" spans="1:16" x14ac:dyDescent="0.3">
      <c r="A1267" s="27">
        <v>43678</v>
      </c>
      <c r="B1267" s="28">
        <v>0.14583333333333334</v>
      </c>
      <c r="C1267" s="32">
        <f t="shared" si="42"/>
        <v>43678.145833333336</v>
      </c>
      <c r="D1267" s="38">
        <f t="shared" si="41"/>
        <v>525465</v>
      </c>
      <c r="E1267" s="38">
        <f t="shared" si="41"/>
        <v>6300495</v>
      </c>
      <c r="F1267" s="38">
        <f t="shared" si="41"/>
        <v>2536</v>
      </c>
      <c r="G1267" s="40">
        <v>0</v>
      </c>
      <c r="H1267" s="40">
        <v>0</v>
      </c>
      <c r="I1267" s="45" t="s">
        <v>19</v>
      </c>
      <c r="J1267" s="39">
        <v>238.38114823507453</v>
      </c>
      <c r="K1267" s="39">
        <v>321.63114823507453</v>
      </c>
      <c r="L1267" s="39">
        <v>5.5469999999999997</v>
      </c>
      <c r="M1267" s="48">
        <v>67.421999999999997</v>
      </c>
      <c r="N1267" s="39">
        <v>0.20100000000000001</v>
      </c>
      <c r="O1267" s="39">
        <v>748.83500000000004</v>
      </c>
      <c r="P1267" s="39">
        <v>0</v>
      </c>
    </row>
    <row r="1268" spans="1:16" x14ac:dyDescent="0.3">
      <c r="A1268" s="27">
        <v>43678</v>
      </c>
      <c r="B1268" s="28">
        <v>0.16666666666666666</v>
      </c>
      <c r="C1268" s="32">
        <f t="shared" si="42"/>
        <v>43678.166666666664</v>
      </c>
      <c r="D1268" s="38">
        <f t="shared" si="41"/>
        <v>525465</v>
      </c>
      <c r="E1268" s="38">
        <f t="shared" si="41"/>
        <v>6300495</v>
      </c>
      <c r="F1268" s="38">
        <f t="shared" si="41"/>
        <v>2536</v>
      </c>
      <c r="G1268" s="40">
        <v>0</v>
      </c>
      <c r="H1268" s="40">
        <v>0</v>
      </c>
      <c r="I1268" s="45" t="s">
        <v>19</v>
      </c>
      <c r="J1268" s="39">
        <v>239.39055989838397</v>
      </c>
      <c r="K1268" s="39">
        <v>321.682559898384</v>
      </c>
      <c r="L1268" s="39">
        <v>5.798</v>
      </c>
      <c r="M1268" s="48">
        <v>62.128999999999998</v>
      </c>
      <c r="N1268" s="39">
        <v>0.104</v>
      </c>
      <c r="O1268" s="39">
        <v>748.84500000000003</v>
      </c>
      <c r="P1268" s="39">
        <v>0</v>
      </c>
    </row>
    <row r="1269" spans="1:16" x14ac:dyDescent="0.3">
      <c r="A1269" s="27">
        <v>43678</v>
      </c>
      <c r="B1269" s="28">
        <v>0.1875</v>
      </c>
      <c r="C1269" s="32">
        <f t="shared" si="42"/>
        <v>43678.1875</v>
      </c>
      <c r="D1269" s="38">
        <f t="shared" si="41"/>
        <v>525465</v>
      </c>
      <c r="E1269" s="38">
        <f t="shared" si="41"/>
        <v>6300495</v>
      </c>
      <c r="F1269" s="38">
        <f t="shared" si="41"/>
        <v>2536</v>
      </c>
      <c r="G1269" s="39">
        <v>8.8000000000000007</v>
      </c>
      <c r="H1269" s="39">
        <v>6.6</v>
      </c>
      <c r="I1269" s="44">
        <v>0.74999999999999989</v>
      </c>
      <c r="J1269" s="39">
        <v>237.72980511711373</v>
      </c>
      <c r="K1269" s="39">
        <v>320.90380511711373</v>
      </c>
      <c r="L1269" s="39">
        <v>5.4210000000000003</v>
      </c>
      <c r="M1269" s="48">
        <v>63.000999999999998</v>
      </c>
      <c r="N1269" s="39">
        <v>0.46400000000000002</v>
      </c>
      <c r="O1269" s="39">
        <v>748.76499999999999</v>
      </c>
      <c r="P1269" s="39">
        <v>0</v>
      </c>
    </row>
    <row r="1270" spans="1:16" x14ac:dyDescent="0.3">
      <c r="A1270" s="27">
        <v>43678</v>
      </c>
      <c r="B1270" s="28">
        <v>0.20833333333333334</v>
      </c>
      <c r="C1270" s="32">
        <f t="shared" si="42"/>
        <v>43678.208333333336</v>
      </c>
      <c r="D1270" s="38">
        <f t="shared" si="41"/>
        <v>525465</v>
      </c>
      <c r="E1270" s="38">
        <f t="shared" si="41"/>
        <v>6300495</v>
      </c>
      <c r="F1270" s="38">
        <f t="shared" si="41"/>
        <v>2536</v>
      </c>
      <c r="G1270" s="39">
        <v>28.9</v>
      </c>
      <c r="H1270" s="39">
        <v>10.1</v>
      </c>
      <c r="I1270" s="44">
        <v>0.34948096885813151</v>
      </c>
      <c r="J1270" s="39">
        <v>236.95572960956042</v>
      </c>
      <c r="K1270" s="39">
        <v>321.95672960956045</v>
      </c>
      <c r="L1270" s="39">
        <v>5.798</v>
      </c>
      <c r="M1270" s="48">
        <v>64.072999999999993</v>
      </c>
      <c r="N1270" s="39">
        <v>0.15</v>
      </c>
      <c r="O1270" s="39">
        <v>748.75800000000004</v>
      </c>
      <c r="P1270" s="39">
        <v>0</v>
      </c>
    </row>
    <row r="1271" spans="1:16" x14ac:dyDescent="0.3">
      <c r="A1271" s="27">
        <v>43678</v>
      </c>
      <c r="B1271" s="28">
        <v>0.22916666666666666</v>
      </c>
      <c r="C1271" s="32">
        <f t="shared" si="42"/>
        <v>43678.229166666664</v>
      </c>
      <c r="D1271" s="38">
        <f t="shared" si="41"/>
        <v>525465</v>
      </c>
      <c r="E1271" s="38">
        <f t="shared" si="41"/>
        <v>6300495</v>
      </c>
      <c r="F1271" s="38">
        <f t="shared" si="41"/>
        <v>2536</v>
      </c>
      <c r="G1271" s="39">
        <v>69.5</v>
      </c>
      <c r="H1271" s="39">
        <v>14.3</v>
      </c>
      <c r="I1271" s="44">
        <v>0.20575539568345325</v>
      </c>
      <c r="J1271" s="39">
        <v>236.49927328217944</v>
      </c>
      <c r="K1271" s="39">
        <v>326.08327328217945</v>
      </c>
      <c r="L1271" s="39">
        <v>6.1749999999999998</v>
      </c>
      <c r="M1271" s="48">
        <v>62.22</v>
      </c>
      <c r="N1271" s="39">
        <v>0.72099999999999997</v>
      </c>
      <c r="O1271" s="39">
        <v>748.82299999999998</v>
      </c>
      <c r="P1271" s="39">
        <v>0</v>
      </c>
    </row>
    <row r="1272" spans="1:16" x14ac:dyDescent="0.3">
      <c r="A1272" s="27">
        <v>43678</v>
      </c>
      <c r="B1272" s="28">
        <v>0.25</v>
      </c>
      <c r="C1272" s="32">
        <f t="shared" si="42"/>
        <v>43678.25</v>
      </c>
      <c r="D1272" s="38">
        <f t="shared" si="41"/>
        <v>525465</v>
      </c>
      <c r="E1272" s="38">
        <f t="shared" si="41"/>
        <v>6300495</v>
      </c>
      <c r="F1272" s="38">
        <f t="shared" si="41"/>
        <v>2536</v>
      </c>
      <c r="G1272" s="39">
        <v>120.5</v>
      </c>
      <c r="H1272" s="39">
        <v>19.5</v>
      </c>
      <c r="I1272" s="44">
        <v>0.16182572614107885</v>
      </c>
      <c r="J1272" s="39">
        <v>240.31646607444796</v>
      </c>
      <c r="K1272" s="39">
        <v>330.57346607444794</v>
      </c>
      <c r="L1272" s="39">
        <v>6.3639999999999999</v>
      </c>
      <c r="M1272" s="48">
        <v>62.552999999999997</v>
      </c>
      <c r="N1272" s="39">
        <v>1.5429999999999999</v>
      </c>
      <c r="O1272" s="39">
        <v>748.83699999999999</v>
      </c>
      <c r="P1272" s="39">
        <v>0</v>
      </c>
    </row>
    <row r="1273" spans="1:16" x14ac:dyDescent="0.3">
      <c r="A1273" s="27">
        <v>43678</v>
      </c>
      <c r="B1273" s="28">
        <v>0.27083333333333331</v>
      </c>
      <c r="C1273" s="32">
        <f t="shared" si="42"/>
        <v>43678.270833333336</v>
      </c>
      <c r="D1273" s="38">
        <f t="shared" si="41"/>
        <v>525465</v>
      </c>
      <c r="E1273" s="38">
        <f t="shared" si="41"/>
        <v>6300495</v>
      </c>
      <c r="F1273" s="38">
        <f t="shared" si="41"/>
        <v>2536</v>
      </c>
      <c r="G1273" s="39">
        <v>229.8</v>
      </c>
      <c r="H1273" s="39">
        <v>32.1</v>
      </c>
      <c r="I1273" s="44">
        <v>0.13968668407310705</v>
      </c>
      <c r="J1273" s="39">
        <v>246.40010794398998</v>
      </c>
      <c r="K1273" s="39">
        <v>337.60210794399001</v>
      </c>
      <c r="L1273" s="39">
        <v>6.6159999999999997</v>
      </c>
      <c r="M1273" s="48">
        <v>61.66</v>
      </c>
      <c r="N1273" s="39">
        <v>1.5469999999999999</v>
      </c>
      <c r="O1273" s="39">
        <v>748.78700000000003</v>
      </c>
      <c r="P1273" s="39">
        <v>0</v>
      </c>
    </row>
    <row r="1274" spans="1:16" x14ac:dyDescent="0.3">
      <c r="A1274" s="27">
        <v>43678</v>
      </c>
      <c r="B1274" s="28">
        <v>0.29166666666666669</v>
      </c>
      <c r="C1274" s="32">
        <f t="shared" si="42"/>
        <v>43678.291666666664</v>
      </c>
      <c r="D1274" s="38">
        <f t="shared" si="41"/>
        <v>525465</v>
      </c>
      <c r="E1274" s="38">
        <f t="shared" si="41"/>
        <v>6300495</v>
      </c>
      <c r="F1274" s="38">
        <f t="shared" si="41"/>
        <v>2536</v>
      </c>
      <c r="G1274" s="39">
        <v>264</v>
      </c>
      <c r="H1274" s="39">
        <v>35.4</v>
      </c>
      <c r="I1274" s="44">
        <v>0.13409090909090909</v>
      </c>
      <c r="J1274" s="39">
        <v>243.75176023757393</v>
      </c>
      <c r="K1274" s="39">
        <v>341.84476023757395</v>
      </c>
      <c r="L1274" s="39">
        <v>6.9930000000000003</v>
      </c>
      <c r="M1274" s="48">
        <v>59.642000000000003</v>
      </c>
      <c r="N1274" s="39">
        <v>1.5960000000000001</v>
      </c>
      <c r="O1274" s="39">
        <v>749.03</v>
      </c>
      <c r="P1274" s="39">
        <v>0</v>
      </c>
    </row>
    <row r="1275" spans="1:16" x14ac:dyDescent="0.3">
      <c r="A1275" s="27">
        <v>43678</v>
      </c>
      <c r="B1275" s="28">
        <v>0.3125</v>
      </c>
      <c r="C1275" s="32">
        <f t="shared" si="42"/>
        <v>43678.3125</v>
      </c>
      <c r="D1275" s="38">
        <f t="shared" si="41"/>
        <v>525465</v>
      </c>
      <c r="E1275" s="38">
        <f t="shared" si="41"/>
        <v>6300495</v>
      </c>
      <c r="F1275" s="38">
        <f t="shared" si="41"/>
        <v>2536</v>
      </c>
      <c r="G1275" s="39">
        <v>311.8</v>
      </c>
      <c r="H1275" s="39">
        <v>39.1</v>
      </c>
      <c r="I1275" s="44">
        <v>0.12540089801154586</v>
      </c>
      <c r="J1275" s="39">
        <v>247.79421167116558</v>
      </c>
      <c r="K1275" s="39">
        <v>350.92021167116559</v>
      </c>
      <c r="L1275" s="39">
        <v>7.4329999999999998</v>
      </c>
      <c r="M1275" s="48">
        <v>57.128999999999998</v>
      </c>
      <c r="N1275" s="39">
        <v>1.5349999999999999</v>
      </c>
      <c r="O1275" s="39">
        <v>749.03</v>
      </c>
      <c r="P1275" s="39">
        <v>0</v>
      </c>
    </row>
    <row r="1276" spans="1:16" x14ac:dyDescent="0.3">
      <c r="A1276" s="27">
        <v>43678</v>
      </c>
      <c r="B1276" s="28">
        <v>0.33333333333333331</v>
      </c>
      <c r="C1276" s="32">
        <f t="shared" si="42"/>
        <v>43678.333333333336</v>
      </c>
      <c r="D1276" s="38">
        <f t="shared" si="41"/>
        <v>525465</v>
      </c>
      <c r="E1276" s="38">
        <f t="shared" si="41"/>
        <v>6300495</v>
      </c>
      <c r="F1276" s="38">
        <f t="shared" si="41"/>
        <v>2536</v>
      </c>
      <c r="G1276" s="39">
        <v>409.9</v>
      </c>
      <c r="H1276" s="39">
        <v>49.9</v>
      </c>
      <c r="I1276" s="44">
        <v>0.12173700902659186</v>
      </c>
      <c r="J1276" s="39">
        <v>246.53401583471145</v>
      </c>
      <c r="K1276" s="39">
        <v>356.66301583471147</v>
      </c>
      <c r="L1276" s="39">
        <v>7.6840000000000002</v>
      </c>
      <c r="M1276" s="48">
        <v>56.695</v>
      </c>
      <c r="N1276" s="39">
        <v>1.181</v>
      </c>
      <c r="O1276" s="39">
        <v>748.93</v>
      </c>
      <c r="P1276" s="39">
        <v>0</v>
      </c>
    </row>
    <row r="1277" spans="1:16" x14ac:dyDescent="0.3">
      <c r="A1277" s="27">
        <v>43678</v>
      </c>
      <c r="B1277" s="28">
        <v>0.35416666666666669</v>
      </c>
      <c r="C1277" s="32">
        <f t="shared" si="42"/>
        <v>43678.354166666664</v>
      </c>
      <c r="D1277" s="38">
        <f t="shared" si="41"/>
        <v>525465</v>
      </c>
      <c r="E1277" s="38">
        <f t="shared" si="41"/>
        <v>6300495</v>
      </c>
      <c r="F1277" s="38">
        <f t="shared" si="41"/>
        <v>2536</v>
      </c>
      <c r="G1277" s="39">
        <v>444.8</v>
      </c>
      <c r="H1277" s="39">
        <v>55.6</v>
      </c>
      <c r="I1277" s="44">
        <v>0.125</v>
      </c>
      <c r="J1277" s="39">
        <v>252.02084896286044</v>
      </c>
      <c r="K1277" s="39">
        <v>365.44584896286045</v>
      </c>
      <c r="L1277" s="39">
        <v>7.9989999999999997</v>
      </c>
      <c r="M1277" s="48">
        <v>55.649000000000001</v>
      </c>
      <c r="N1277" s="39">
        <v>1.607</v>
      </c>
      <c r="O1277" s="39">
        <v>749.06500000000005</v>
      </c>
      <c r="P1277" s="39">
        <v>0</v>
      </c>
    </row>
    <row r="1278" spans="1:16" x14ac:dyDescent="0.3">
      <c r="A1278" s="27">
        <v>43678</v>
      </c>
      <c r="B1278" s="28">
        <v>0.375</v>
      </c>
      <c r="C1278" s="32">
        <f t="shared" si="42"/>
        <v>43678.375</v>
      </c>
      <c r="D1278" s="38">
        <f t="shared" si="41"/>
        <v>525465</v>
      </c>
      <c r="E1278" s="38">
        <f t="shared" si="41"/>
        <v>6300495</v>
      </c>
      <c r="F1278" s="38">
        <f t="shared" si="41"/>
        <v>2536</v>
      </c>
      <c r="G1278" s="39">
        <v>532.6</v>
      </c>
      <c r="H1278" s="39">
        <v>65.599999999999994</v>
      </c>
      <c r="I1278" s="44">
        <v>0.1231693578670672</v>
      </c>
      <c r="J1278" s="39">
        <v>255.2192365313943</v>
      </c>
      <c r="K1278" s="39">
        <v>376.98423653139429</v>
      </c>
      <c r="L1278" s="39">
        <v>8.25</v>
      </c>
      <c r="M1278" s="48">
        <v>54.994</v>
      </c>
      <c r="N1278" s="39">
        <v>1.4350000000000001</v>
      </c>
      <c r="O1278" s="39">
        <v>749.11</v>
      </c>
      <c r="P1278" s="39">
        <v>0</v>
      </c>
    </row>
    <row r="1279" spans="1:16" x14ac:dyDescent="0.3">
      <c r="A1279" s="27">
        <v>43678</v>
      </c>
      <c r="B1279" s="28">
        <v>0.39583333333333331</v>
      </c>
      <c r="C1279" s="32">
        <f t="shared" si="42"/>
        <v>43678.395833333336</v>
      </c>
      <c r="D1279" s="38">
        <f t="shared" si="41"/>
        <v>525465</v>
      </c>
      <c r="E1279" s="38">
        <f t="shared" si="41"/>
        <v>6300495</v>
      </c>
      <c r="F1279" s="38">
        <f t="shared" si="41"/>
        <v>2536</v>
      </c>
      <c r="G1279" s="39">
        <v>578.9</v>
      </c>
      <c r="H1279" s="39">
        <v>69.900000000000006</v>
      </c>
      <c r="I1279" s="44">
        <v>0.12074624287441701</v>
      </c>
      <c r="J1279" s="39">
        <v>257.56590957501811</v>
      </c>
      <c r="K1279" s="39">
        <v>385.45690957501813</v>
      </c>
      <c r="L1279" s="39">
        <v>8.69</v>
      </c>
      <c r="M1279" s="48">
        <v>54.048000000000002</v>
      </c>
      <c r="N1279" s="39">
        <v>1.278</v>
      </c>
      <c r="O1279" s="39">
        <v>749.32500000000005</v>
      </c>
      <c r="P1279" s="39">
        <v>0</v>
      </c>
    </row>
    <row r="1280" spans="1:16" x14ac:dyDescent="0.3">
      <c r="A1280" s="27">
        <v>43678</v>
      </c>
      <c r="B1280" s="28">
        <v>0.41666666666666669</v>
      </c>
      <c r="C1280" s="32">
        <f t="shared" si="42"/>
        <v>43678.416666666664</v>
      </c>
      <c r="D1280" s="38">
        <f t="shared" si="41"/>
        <v>525465</v>
      </c>
      <c r="E1280" s="38">
        <f t="shared" si="41"/>
        <v>6300495</v>
      </c>
      <c r="F1280" s="38">
        <f t="shared" si="41"/>
        <v>2536</v>
      </c>
      <c r="G1280" s="39">
        <v>608.79999999999995</v>
      </c>
      <c r="H1280" s="39">
        <v>72.7</v>
      </c>
      <c r="I1280" s="44">
        <v>0.11941524310118266</v>
      </c>
      <c r="J1280" s="39">
        <v>259.44601940299009</v>
      </c>
      <c r="K1280" s="39">
        <v>393.8350194029901</v>
      </c>
      <c r="L1280" s="39">
        <v>8.6270000000000007</v>
      </c>
      <c r="M1280" s="48">
        <v>57.457000000000001</v>
      </c>
      <c r="N1280" s="39">
        <v>1.7370000000000001</v>
      </c>
      <c r="O1280" s="39">
        <v>749.36500000000001</v>
      </c>
      <c r="P1280" s="39">
        <v>0</v>
      </c>
    </row>
    <row r="1281" spans="1:16" x14ac:dyDescent="0.3">
      <c r="A1281" s="27">
        <v>43678</v>
      </c>
      <c r="B1281" s="28">
        <v>0.4375</v>
      </c>
      <c r="C1281" s="32">
        <f t="shared" si="42"/>
        <v>43678.4375</v>
      </c>
      <c r="D1281" s="38">
        <f t="shared" si="41"/>
        <v>525465</v>
      </c>
      <c r="E1281" s="38">
        <f t="shared" si="41"/>
        <v>6300495</v>
      </c>
      <c r="F1281" s="38">
        <f t="shared" si="41"/>
        <v>2536</v>
      </c>
      <c r="G1281" s="39">
        <v>614.9</v>
      </c>
      <c r="H1281" s="39">
        <v>75.3</v>
      </c>
      <c r="I1281" s="44">
        <v>0.12245893641242478</v>
      </c>
      <c r="J1281" s="39">
        <v>263.86398072784078</v>
      </c>
      <c r="K1281" s="39">
        <v>402.05498072784076</v>
      </c>
      <c r="L1281" s="39">
        <v>9.3190000000000008</v>
      </c>
      <c r="M1281" s="48">
        <v>56.917999999999999</v>
      </c>
      <c r="N1281" s="39">
        <v>0.95799999999999996</v>
      </c>
      <c r="O1281" s="39">
        <v>749.49</v>
      </c>
      <c r="P1281" s="39">
        <v>0</v>
      </c>
    </row>
    <row r="1282" spans="1:16" x14ac:dyDescent="0.3">
      <c r="A1282" s="27">
        <v>43678</v>
      </c>
      <c r="B1282" s="28">
        <v>0.45833333333333331</v>
      </c>
      <c r="C1282" s="32">
        <f t="shared" si="42"/>
        <v>43678.458333333336</v>
      </c>
      <c r="D1282" s="38">
        <f t="shared" si="41"/>
        <v>525465</v>
      </c>
      <c r="E1282" s="38">
        <f t="shared" si="41"/>
        <v>6300495</v>
      </c>
      <c r="F1282" s="38">
        <f t="shared" si="41"/>
        <v>2536</v>
      </c>
      <c r="G1282" s="39">
        <v>586.29999999999995</v>
      </c>
      <c r="H1282" s="39">
        <v>71.900000000000006</v>
      </c>
      <c r="I1282" s="44">
        <v>0.12263346409687875</v>
      </c>
      <c r="J1282" s="39">
        <v>264.12872148122506</v>
      </c>
      <c r="K1282" s="39">
        <v>407.05772148122503</v>
      </c>
      <c r="L1282" s="39">
        <v>9.5069999999999997</v>
      </c>
      <c r="M1282" s="48">
        <v>55.76</v>
      </c>
      <c r="N1282" s="39">
        <v>0.73299999999999998</v>
      </c>
      <c r="O1282" s="39">
        <v>749.44799999999998</v>
      </c>
      <c r="P1282" s="39">
        <v>0</v>
      </c>
    </row>
    <row r="1283" spans="1:16" x14ac:dyDescent="0.3">
      <c r="A1283" s="27">
        <v>43678</v>
      </c>
      <c r="B1283" s="28">
        <v>0.47916666666666669</v>
      </c>
      <c r="C1283" s="32">
        <f t="shared" si="42"/>
        <v>43678.479166666664</v>
      </c>
      <c r="D1283" s="38">
        <f t="shared" si="41"/>
        <v>525465</v>
      </c>
      <c r="E1283" s="38">
        <f t="shared" si="41"/>
        <v>6300495</v>
      </c>
      <c r="F1283" s="38">
        <f t="shared" si="41"/>
        <v>2536</v>
      </c>
      <c r="G1283" s="39">
        <v>710.2</v>
      </c>
      <c r="H1283" s="39">
        <v>85.1</v>
      </c>
      <c r="I1283" s="44">
        <v>0.11982540129540972</v>
      </c>
      <c r="J1283" s="39">
        <v>262.2770214623207</v>
      </c>
      <c r="K1283" s="39">
        <v>412.35202146232075</v>
      </c>
      <c r="L1283" s="39">
        <v>9.7590000000000003</v>
      </c>
      <c r="M1283" s="48">
        <v>50.588999999999999</v>
      </c>
      <c r="N1283" s="39">
        <v>1.673</v>
      </c>
      <c r="O1283" s="39">
        <v>749.45500000000004</v>
      </c>
      <c r="P1283" s="39">
        <v>0</v>
      </c>
    </row>
    <row r="1284" spans="1:16" x14ac:dyDescent="0.3">
      <c r="A1284" s="27">
        <v>43678</v>
      </c>
      <c r="B1284" s="28">
        <v>0.5</v>
      </c>
      <c r="C1284" s="32">
        <f t="shared" si="42"/>
        <v>43678.5</v>
      </c>
      <c r="D1284" s="38">
        <f t="shared" si="41"/>
        <v>525465</v>
      </c>
      <c r="E1284" s="38">
        <f t="shared" si="41"/>
        <v>6300495</v>
      </c>
      <c r="F1284" s="38">
        <f t="shared" si="41"/>
        <v>2536</v>
      </c>
      <c r="G1284" s="39">
        <v>743.6</v>
      </c>
      <c r="H1284" s="39">
        <v>89.4</v>
      </c>
      <c r="I1284" s="44">
        <v>0.12022592791823561</v>
      </c>
      <c r="J1284" s="39">
        <v>262.76625628123338</v>
      </c>
      <c r="K1284" s="39">
        <v>417.29225628123339</v>
      </c>
      <c r="L1284" s="39">
        <v>10.260999999999999</v>
      </c>
      <c r="M1284" s="48">
        <v>50.174999999999997</v>
      </c>
      <c r="N1284" s="39">
        <v>2.145</v>
      </c>
      <c r="O1284" s="39">
        <v>749.51300000000003</v>
      </c>
      <c r="P1284" s="39">
        <v>0</v>
      </c>
    </row>
    <row r="1285" spans="1:16" x14ac:dyDescent="0.3">
      <c r="A1285" s="27">
        <v>43678</v>
      </c>
      <c r="B1285" s="28">
        <v>0.52083333333333337</v>
      </c>
      <c r="C1285" s="32">
        <f t="shared" si="42"/>
        <v>43678.520833333336</v>
      </c>
      <c r="D1285" s="38">
        <f t="shared" si="41"/>
        <v>525465</v>
      </c>
      <c r="E1285" s="38">
        <f t="shared" si="41"/>
        <v>6300495</v>
      </c>
      <c r="F1285" s="38">
        <f t="shared" si="41"/>
        <v>2536</v>
      </c>
      <c r="G1285" s="39">
        <v>770.6</v>
      </c>
      <c r="H1285" s="39">
        <v>91.6</v>
      </c>
      <c r="I1285" s="44">
        <v>0.11886841422268361</v>
      </c>
      <c r="J1285" s="39">
        <v>265.3395839173549</v>
      </c>
      <c r="K1285" s="39">
        <v>425.25158391735488</v>
      </c>
      <c r="L1285" s="39">
        <v>11.204000000000001</v>
      </c>
      <c r="M1285" s="48">
        <v>45.433999999999997</v>
      </c>
      <c r="N1285" s="39">
        <v>1.2210000000000001</v>
      </c>
      <c r="O1285" s="39">
        <v>749.63800000000003</v>
      </c>
      <c r="P1285" s="39">
        <v>0</v>
      </c>
    </row>
    <row r="1286" spans="1:16" x14ac:dyDescent="0.3">
      <c r="A1286" s="27">
        <v>43678</v>
      </c>
      <c r="B1286" s="28">
        <v>0.54166666666666663</v>
      </c>
      <c r="C1286" s="32">
        <f t="shared" si="42"/>
        <v>43678.541666666664</v>
      </c>
      <c r="D1286" s="38">
        <f t="shared" ref="D1286:F1349" si="43">D1285</f>
        <v>525465</v>
      </c>
      <c r="E1286" s="38">
        <f t="shared" si="43"/>
        <v>6300495</v>
      </c>
      <c r="F1286" s="38">
        <f t="shared" si="43"/>
        <v>2536</v>
      </c>
      <c r="G1286" s="39">
        <v>764.9</v>
      </c>
      <c r="H1286" s="39">
        <v>91.9</v>
      </c>
      <c r="I1286" s="44">
        <v>0.1201464243691986</v>
      </c>
      <c r="J1286" s="39">
        <v>269.43908125797913</v>
      </c>
      <c r="K1286" s="39">
        <v>431.64208125797916</v>
      </c>
      <c r="L1286" s="39">
        <v>10.89</v>
      </c>
      <c r="M1286" s="48">
        <v>45.247999999999998</v>
      </c>
      <c r="N1286" s="39">
        <v>1.367</v>
      </c>
      <c r="O1286" s="39">
        <v>749.60199999999998</v>
      </c>
      <c r="P1286" s="39">
        <v>0</v>
      </c>
    </row>
    <row r="1287" spans="1:16" x14ac:dyDescent="0.3">
      <c r="A1287" s="27">
        <v>43678</v>
      </c>
      <c r="B1287" s="28">
        <v>0.5625</v>
      </c>
      <c r="C1287" s="32">
        <f t="shared" si="42"/>
        <v>43678.5625</v>
      </c>
      <c r="D1287" s="38">
        <f t="shared" si="43"/>
        <v>525465</v>
      </c>
      <c r="E1287" s="38">
        <f t="shared" si="43"/>
        <v>6300495</v>
      </c>
      <c r="F1287" s="38">
        <f t="shared" si="43"/>
        <v>2536</v>
      </c>
      <c r="G1287" s="39">
        <v>783.3</v>
      </c>
      <c r="H1287" s="39">
        <v>95.4</v>
      </c>
      <c r="I1287" s="44">
        <v>0.12179241669858293</v>
      </c>
      <c r="J1287" s="39">
        <v>269.71163979987188</v>
      </c>
      <c r="K1287" s="39">
        <v>433.91863979987187</v>
      </c>
      <c r="L1287" s="39">
        <v>11.077999999999999</v>
      </c>
      <c r="M1287" s="48">
        <v>42.768999999999998</v>
      </c>
      <c r="N1287" s="39">
        <v>1.8740000000000001</v>
      </c>
      <c r="O1287" s="39">
        <v>749.67499999999995</v>
      </c>
      <c r="P1287" s="39">
        <v>0</v>
      </c>
    </row>
    <row r="1288" spans="1:16" x14ac:dyDescent="0.3">
      <c r="A1288" s="27">
        <v>43678</v>
      </c>
      <c r="B1288" s="28">
        <v>0.58333333333333337</v>
      </c>
      <c r="C1288" s="32">
        <f t="shared" si="42"/>
        <v>43678.583333333336</v>
      </c>
      <c r="D1288" s="38">
        <f t="shared" si="43"/>
        <v>525465</v>
      </c>
      <c r="E1288" s="38">
        <f t="shared" si="43"/>
        <v>6300495</v>
      </c>
      <c r="F1288" s="38">
        <f t="shared" si="43"/>
        <v>2536</v>
      </c>
      <c r="G1288" s="39">
        <v>733.5</v>
      </c>
      <c r="H1288" s="39">
        <v>88.7</v>
      </c>
      <c r="I1288" s="44">
        <v>0.12092706203135652</v>
      </c>
      <c r="J1288" s="39">
        <v>268.39194653126401</v>
      </c>
      <c r="K1288" s="39">
        <v>437.15394653126395</v>
      </c>
      <c r="L1288" s="39">
        <v>11.832000000000001</v>
      </c>
      <c r="M1288" s="48">
        <v>40.960999999999999</v>
      </c>
      <c r="N1288" s="39">
        <v>1.268</v>
      </c>
      <c r="O1288" s="39">
        <v>749.68799999999999</v>
      </c>
      <c r="P1288" s="39">
        <v>0</v>
      </c>
    </row>
    <row r="1289" spans="1:16" x14ac:dyDescent="0.3">
      <c r="A1289" s="27">
        <v>43678</v>
      </c>
      <c r="B1289" s="28">
        <v>0.60416666666666663</v>
      </c>
      <c r="C1289" s="32">
        <f t="shared" si="42"/>
        <v>43678.604166666664</v>
      </c>
      <c r="D1289" s="38">
        <f t="shared" si="43"/>
        <v>525465</v>
      </c>
      <c r="E1289" s="38">
        <f t="shared" si="43"/>
        <v>6300495</v>
      </c>
      <c r="F1289" s="38">
        <f t="shared" si="43"/>
        <v>2536</v>
      </c>
      <c r="G1289" s="39">
        <v>734.2</v>
      </c>
      <c r="H1289" s="39">
        <v>94.4</v>
      </c>
      <c r="I1289" s="44">
        <v>0.12857532007627351</v>
      </c>
      <c r="J1289" s="39">
        <v>278.95969924813426</v>
      </c>
      <c r="K1289" s="39">
        <v>429.32369924813429</v>
      </c>
      <c r="L1289" s="39">
        <v>11.706</v>
      </c>
      <c r="M1289" s="48">
        <v>38.762</v>
      </c>
      <c r="N1289" s="39">
        <v>1.319</v>
      </c>
      <c r="O1289" s="39">
        <v>749.54200000000003</v>
      </c>
      <c r="P1289" s="39">
        <v>0</v>
      </c>
    </row>
    <row r="1290" spans="1:16" x14ac:dyDescent="0.3">
      <c r="A1290" s="27">
        <v>43678</v>
      </c>
      <c r="B1290" s="28">
        <v>0.625</v>
      </c>
      <c r="C1290" s="32">
        <f t="shared" si="42"/>
        <v>43678.625</v>
      </c>
      <c r="D1290" s="38">
        <f t="shared" si="43"/>
        <v>525465</v>
      </c>
      <c r="E1290" s="38">
        <f t="shared" si="43"/>
        <v>6300495</v>
      </c>
      <c r="F1290" s="38">
        <f t="shared" si="43"/>
        <v>2536</v>
      </c>
      <c r="G1290" s="39">
        <v>542</v>
      </c>
      <c r="H1290" s="39">
        <v>69.900000000000006</v>
      </c>
      <c r="I1290" s="44">
        <v>0.12896678966789668</v>
      </c>
      <c r="J1290" s="39">
        <v>288.74918650167444</v>
      </c>
      <c r="K1290" s="39">
        <v>428.42118650167441</v>
      </c>
      <c r="L1290" s="39">
        <v>12.334</v>
      </c>
      <c r="M1290" s="48">
        <v>38.97</v>
      </c>
      <c r="N1290" s="39">
        <v>0.78600000000000003</v>
      </c>
      <c r="O1290" s="39">
        <v>749.57500000000005</v>
      </c>
      <c r="P1290" s="39">
        <v>0</v>
      </c>
    </row>
    <row r="1291" spans="1:16" x14ac:dyDescent="0.3">
      <c r="A1291" s="27">
        <v>43678</v>
      </c>
      <c r="B1291" s="28">
        <v>0.64583333333333337</v>
      </c>
      <c r="C1291" s="32">
        <f t="shared" si="42"/>
        <v>43678.645833333336</v>
      </c>
      <c r="D1291" s="38">
        <f t="shared" si="43"/>
        <v>525465</v>
      </c>
      <c r="E1291" s="38">
        <f t="shared" si="43"/>
        <v>6300495</v>
      </c>
      <c r="F1291" s="38">
        <f t="shared" si="43"/>
        <v>2536</v>
      </c>
      <c r="G1291" s="39">
        <v>639.70000000000005</v>
      </c>
      <c r="H1291" s="39">
        <v>79.5</v>
      </c>
      <c r="I1291" s="44">
        <v>0.12427700484602157</v>
      </c>
      <c r="J1291" s="39">
        <v>290.40555013584833</v>
      </c>
      <c r="K1291" s="39">
        <v>444.32455013584831</v>
      </c>
      <c r="L1291" s="39">
        <v>12.523</v>
      </c>
      <c r="M1291" s="48">
        <v>39.142000000000003</v>
      </c>
      <c r="N1291" s="39">
        <v>1.127</v>
      </c>
      <c r="O1291" s="39">
        <v>749.64700000000005</v>
      </c>
      <c r="P1291" s="39">
        <v>0</v>
      </c>
    </row>
    <row r="1292" spans="1:16" x14ac:dyDescent="0.3">
      <c r="A1292" s="27">
        <v>43678</v>
      </c>
      <c r="B1292" s="28">
        <v>0.66666666666666663</v>
      </c>
      <c r="C1292" s="32">
        <f t="shared" si="42"/>
        <v>43678.666666666664</v>
      </c>
      <c r="D1292" s="38">
        <f t="shared" si="43"/>
        <v>525465</v>
      </c>
      <c r="E1292" s="38">
        <f t="shared" si="43"/>
        <v>6300495</v>
      </c>
      <c r="F1292" s="38">
        <f t="shared" si="43"/>
        <v>2536</v>
      </c>
      <c r="G1292" s="39">
        <v>340.4</v>
      </c>
      <c r="H1292" s="39">
        <v>42.4</v>
      </c>
      <c r="I1292" s="44">
        <v>0.1245593419506463</v>
      </c>
      <c r="J1292" s="39">
        <v>302.02161016702894</v>
      </c>
      <c r="K1292" s="39">
        <v>444.83061016702896</v>
      </c>
      <c r="L1292" s="39">
        <v>12.46</v>
      </c>
      <c r="M1292" s="48">
        <v>36.475999999999999</v>
      </c>
      <c r="N1292" s="39">
        <v>1.2290000000000001</v>
      </c>
      <c r="O1292" s="39">
        <v>749.71299999999997</v>
      </c>
      <c r="P1292" s="39">
        <v>0</v>
      </c>
    </row>
    <row r="1293" spans="1:16" x14ac:dyDescent="0.3">
      <c r="A1293" s="27">
        <v>43678</v>
      </c>
      <c r="B1293" s="28">
        <v>0.6875</v>
      </c>
      <c r="C1293" s="32">
        <f t="shared" si="42"/>
        <v>43678.6875</v>
      </c>
      <c r="D1293" s="38">
        <f t="shared" si="43"/>
        <v>525465</v>
      </c>
      <c r="E1293" s="38">
        <f t="shared" si="43"/>
        <v>6300495</v>
      </c>
      <c r="F1293" s="38">
        <f t="shared" si="43"/>
        <v>2536</v>
      </c>
      <c r="G1293" s="39">
        <v>194.5</v>
      </c>
      <c r="H1293" s="39">
        <v>26.8</v>
      </c>
      <c r="I1293" s="44">
        <v>0.13778920308483292</v>
      </c>
      <c r="J1293" s="39">
        <v>311.4024052124887</v>
      </c>
      <c r="K1293" s="39">
        <v>424.24440521248869</v>
      </c>
      <c r="L1293" s="39">
        <v>11.957000000000001</v>
      </c>
      <c r="M1293" s="48">
        <v>39.877000000000002</v>
      </c>
      <c r="N1293" s="39">
        <v>1.006</v>
      </c>
      <c r="O1293" s="39">
        <v>749.79700000000003</v>
      </c>
      <c r="P1293" s="39">
        <v>0</v>
      </c>
    </row>
    <row r="1294" spans="1:16" x14ac:dyDescent="0.3">
      <c r="A1294" s="27">
        <v>43678</v>
      </c>
      <c r="B1294" s="28">
        <v>0.70833333333333337</v>
      </c>
      <c r="C1294" s="32">
        <f t="shared" si="42"/>
        <v>43678.708333333336</v>
      </c>
      <c r="D1294" s="38">
        <f t="shared" si="43"/>
        <v>525465</v>
      </c>
      <c r="E1294" s="38">
        <f t="shared" si="43"/>
        <v>6300495</v>
      </c>
      <c r="F1294" s="38">
        <f t="shared" si="43"/>
        <v>2536</v>
      </c>
      <c r="G1294" s="39">
        <v>193.2</v>
      </c>
      <c r="H1294" s="39">
        <v>27.3</v>
      </c>
      <c r="I1294" s="44">
        <v>0.14130434782608697</v>
      </c>
      <c r="J1294" s="39">
        <v>291.87963755466114</v>
      </c>
      <c r="K1294" s="39">
        <v>409.47963755466111</v>
      </c>
      <c r="L1294" s="39">
        <v>11.581</v>
      </c>
      <c r="M1294" s="48">
        <v>42.033000000000001</v>
      </c>
      <c r="N1294" s="39">
        <v>1.929</v>
      </c>
      <c r="O1294" s="39">
        <v>749.50300000000004</v>
      </c>
      <c r="P1294" s="39">
        <v>0</v>
      </c>
    </row>
    <row r="1295" spans="1:16" x14ac:dyDescent="0.3">
      <c r="A1295" s="27">
        <v>43678</v>
      </c>
      <c r="B1295" s="28">
        <v>0.72916666666666663</v>
      </c>
      <c r="C1295" s="32">
        <f t="shared" si="42"/>
        <v>43678.729166666664</v>
      </c>
      <c r="D1295" s="38">
        <f t="shared" si="43"/>
        <v>525465</v>
      </c>
      <c r="E1295" s="38">
        <f t="shared" si="43"/>
        <v>6300495</v>
      </c>
      <c r="F1295" s="38">
        <f t="shared" si="43"/>
        <v>2536</v>
      </c>
      <c r="G1295" s="39">
        <v>167.8</v>
      </c>
      <c r="H1295" s="39">
        <v>23.7</v>
      </c>
      <c r="I1295" s="44">
        <v>0.14123957091775921</v>
      </c>
      <c r="J1295" s="39">
        <v>280.50916574832183</v>
      </c>
      <c r="K1295" s="39">
        <v>402.85316574832183</v>
      </c>
      <c r="L1295" s="39">
        <v>11.391999999999999</v>
      </c>
      <c r="M1295" s="48">
        <v>42.640999999999998</v>
      </c>
      <c r="N1295" s="39">
        <v>2.1019999999999999</v>
      </c>
      <c r="O1295" s="39">
        <v>749.40499999999997</v>
      </c>
      <c r="P1295" s="39">
        <v>0</v>
      </c>
    </row>
    <row r="1296" spans="1:16" x14ac:dyDescent="0.3">
      <c r="A1296" s="27">
        <v>43678</v>
      </c>
      <c r="B1296" s="28">
        <v>0.75</v>
      </c>
      <c r="C1296" s="32">
        <f t="shared" si="42"/>
        <v>43678.75</v>
      </c>
      <c r="D1296" s="38">
        <f t="shared" si="43"/>
        <v>525465</v>
      </c>
      <c r="E1296" s="38">
        <f t="shared" si="43"/>
        <v>6300495</v>
      </c>
      <c r="F1296" s="38">
        <f t="shared" si="43"/>
        <v>2536</v>
      </c>
      <c r="G1296" s="39">
        <v>116.4</v>
      </c>
      <c r="H1296" s="39">
        <v>18.5</v>
      </c>
      <c r="I1296" s="44">
        <v>0.15893470790378006</v>
      </c>
      <c r="J1296" s="39">
        <v>266.96999802542979</v>
      </c>
      <c r="K1296" s="39">
        <v>390.87999802542981</v>
      </c>
      <c r="L1296" s="39">
        <v>10.324</v>
      </c>
      <c r="M1296" s="48">
        <v>47.22</v>
      </c>
      <c r="N1296" s="39">
        <v>1.446</v>
      </c>
      <c r="O1296" s="39">
        <v>749.50800000000004</v>
      </c>
      <c r="P1296" s="39">
        <v>0</v>
      </c>
    </row>
    <row r="1297" spans="1:16" x14ac:dyDescent="0.3">
      <c r="A1297" s="27">
        <v>43678</v>
      </c>
      <c r="B1297" s="28">
        <v>0.77083333333333337</v>
      </c>
      <c r="C1297" s="32">
        <f t="shared" si="42"/>
        <v>43678.770833333336</v>
      </c>
      <c r="D1297" s="38">
        <f t="shared" si="43"/>
        <v>525465</v>
      </c>
      <c r="E1297" s="38">
        <f t="shared" si="43"/>
        <v>6300495</v>
      </c>
      <c r="F1297" s="38">
        <f t="shared" si="43"/>
        <v>2536</v>
      </c>
      <c r="G1297" s="39">
        <v>90.2</v>
      </c>
      <c r="H1297" s="39">
        <v>16.3</v>
      </c>
      <c r="I1297" s="44">
        <v>0.18070953436807097</v>
      </c>
      <c r="J1297" s="39">
        <v>262.71217627046144</v>
      </c>
      <c r="K1297" s="39">
        <v>383.88117627046142</v>
      </c>
      <c r="L1297" s="39">
        <v>10.701000000000001</v>
      </c>
      <c r="M1297" s="48">
        <v>43.594000000000001</v>
      </c>
      <c r="N1297" s="39">
        <v>1.474</v>
      </c>
      <c r="O1297" s="39">
        <v>749.44299999999998</v>
      </c>
      <c r="P1297" s="39">
        <v>0</v>
      </c>
    </row>
    <row r="1298" spans="1:16" x14ac:dyDescent="0.3">
      <c r="A1298" s="27">
        <v>43678</v>
      </c>
      <c r="B1298" s="28">
        <v>0.79166666666666663</v>
      </c>
      <c r="C1298" s="32">
        <f t="shared" si="42"/>
        <v>43678.791666666664</v>
      </c>
      <c r="D1298" s="38">
        <f t="shared" si="43"/>
        <v>525465</v>
      </c>
      <c r="E1298" s="38">
        <f t="shared" si="43"/>
        <v>6300495</v>
      </c>
      <c r="F1298" s="38">
        <f t="shared" si="43"/>
        <v>2536</v>
      </c>
      <c r="G1298" s="39">
        <v>58.6</v>
      </c>
      <c r="H1298" s="39">
        <v>12.9</v>
      </c>
      <c r="I1298" s="44">
        <v>0.22013651877133106</v>
      </c>
      <c r="J1298" s="39">
        <v>262.02684205174478</v>
      </c>
      <c r="K1298" s="39">
        <v>377.53984205174476</v>
      </c>
      <c r="L1298" s="39">
        <v>10.513</v>
      </c>
      <c r="M1298" s="48">
        <v>41.863999999999997</v>
      </c>
      <c r="N1298" s="39">
        <v>1.409</v>
      </c>
      <c r="O1298" s="39">
        <v>749.428</v>
      </c>
      <c r="P1298" s="39">
        <v>0</v>
      </c>
    </row>
    <row r="1299" spans="1:16" x14ac:dyDescent="0.3">
      <c r="A1299" s="27">
        <v>43678</v>
      </c>
      <c r="B1299" s="28">
        <v>0.8125</v>
      </c>
      <c r="C1299" s="32">
        <f t="shared" si="42"/>
        <v>43678.8125</v>
      </c>
      <c r="D1299" s="38">
        <f t="shared" si="43"/>
        <v>525465</v>
      </c>
      <c r="E1299" s="38">
        <f t="shared" si="43"/>
        <v>6300495</v>
      </c>
      <c r="F1299" s="38">
        <f t="shared" si="43"/>
        <v>2536</v>
      </c>
      <c r="G1299" s="39">
        <v>13</v>
      </c>
      <c r="H1299" s="39">
        <v>7.9</v>
      </c>
      <c r="I1299" s="44">
        <v>0.60769230769230775</v>
      </c>
      <c r="J1299" s="39">
        <v>263.25953432488802</v>
      </c>
      <c r="K1299" s="39">
        <v>370.20553432488805</v>
      </c>
      <c r="L1299" s="39">
        <v>10.574999999999999</v>
      </c>
      <c r="M1299" s="48">
        <v>41.164999999999999</v>
      </c>
      <c r="N1299" s="39">
        <v>1.073</v>
      </c>
      <c r="O1299" s="39">
        <v>749.57500000000005</v>
      </c>
      <c r="P1299" s="39">
        <v>0</v>
      </c>
    </row>
    <row r="1300" spans="1:16" x14ac:dyDescent="0.3">
      <c r="A1300" s="27">
        <v>43678</v>
      </c>
      <c r="B1300" s="28">
        <v>0.83333333333333337</v>
      </c>
      <c r="C1300" s="32">
        <f t="shared" si="42"/>
        <v>43678.833333333336</v>
      </c>
      <c r="D1300" s="38">
        <f t="shared" si="43"/>
        <v>525465</v>
      </c>
      <c r="E1300" s="38">
        <f t="shared" si="43"/>
        <v>6300495</v>
      </c>
      <c r="F1300" s="38">
        <f t="shared" si="43"/>
        <v>2536</v>
      </c>
      <c r="G1300" s="39">
        <v>16.5</v>
      </c>
      <c r="H1300" s="39">
        <v>7.6</v>
      </c>
      <c r="I1300" s="44">
        <v>0.46060606060606057</v>
      </c>
      <c r="J1300" s="39">
        <v>284.56678668204233</v>
      </c>
      <c r="K1300" s="39">
        <v>367.06178668204234</v>
      </c>
      <c r="L1300" s="39">
        <v>10.198</v>
      </c>
      <c r="M1300" s="48">
        <v>43.859000000000002</v>
      </c>
      <c r="N1300" s="39">
        <v>0.497</v>
      </c>
      <c r="O1300" s="39">
        <v>749.78300000000002</v>
      </c>
      <c r="P1300" s="39">
        <v>0</v>
      </c>
    </row>
    <row r="1301" spans="1:16" x14ac:dyDescent="0.3">
      <c r="A1301" s="27">
        <v>43678</v>
      </c>
      <c r="B1301" s="28">
        <v>0.85416666666666663</v>
      </c>
      <c r="C1301" s="32">
        <f t="shared" si="42"/>
        <v>43678.854166666664</v>
      </c>
      <c r="D1301" s="38">
        <f t="shared" si="43"/>
        <v>525465</v>
      </c>
      <c r="E1301" s="38">
        <f t="shared" si="43"/>
        <v>6300495</v>
      </c>
      <c r="F1301" s="38">
        <f t="shared" si="43"/>
        <v>2536</v>
      </c>
      <c r="G1301" s="40">
        <v>0</v>
      </c>
      <c r="H1301" s="40">
        <v>0</v>
      </c>
      <c r="I1301" s="45" t="s">
        <v>19</v>
      </c>
      <c r="J1301" s="39">
        <v>281.21158284400826</v>
      </c>
      <c r="K1301" s="39">
        <v>363.44858284400829</v>
      </c>
      <c r="L1301" s="39">
        <v>10.073</v>
      </c>
      <c r="M1301" s="48">
        <v>45.558999999999997</v>
      </c>
      <c r="N1301" s="39">
        <v>0.50800000000000001</v>
      </c>
      <c r="O1301" s="39">
        <v>749.76</v>
      </c>
      <c r="P1301" s="39">
        <v>0</v>
      </c>
    </row>
    <row r="1302" spans="1:16" x14ac:dyDescent="0.3">
      <c r="A1302" s="27">
        <v>43678</v>
      </c>
      <c r="B1302" s="28">
        <v>0.875</v>
      </c>
      <c r="C1302" s="32">
        <f t="shared" si="42"/>
        <v>43678.875</v>
      </c>
      <c r="D1302" s="38">
        <f t="shared" si="43"/>
        <v>525465</v>
      </c>
      <c r="E1302" s="38">
        <f t="shared" si="43"/>
        <v>6300495</v>
      </c>
      <c r="F1302" s="38">
        <f t="shared" si="43"/>
        <v>2536</v>
      </c>
      <c r="G1302" s="40">
        <v>0</v>
      </c>
      <c r="H1302" s="40">
        <v>0</v>
      </c>
      <c r="I1302" s="45" t="s">
        <v>19</v>
      </c>
      <c r="J1302" s="39">
        <v>264.01422121031965</v>
      </c>
      <c r="K1302" s="39">
        <v>356.74922121031966</v>
      </c>
      <c r="L1302" s="39">
        <v>9.8209999999999997</v>
      </c>
      <c r="M1302" s="48">
        <v>47.475000000000001</v>
      </c>
      <c r="N1302" s="39">
        <v>0.20100000000000001</v>
      </c>
      <c r="O1302" s="39">
        <v>749.77</v>
      </c>
      <c r="P1302" s="39">
        <v>0</v>
      </c>
    </row>
    <row r="1303" spans="1:16" x14ac:dyDescent="0.3">
      <c r="A1303" s="27">
        <v>43678</v>
      </c>
      <c r="B1303" s="28">
        <v>0.89583333333333337</v>
      </c>
      <c r="C1303" s="32">
        <f t="shared" si="42"/>
        <v>43678.895833333336</v>
      </c>
      <c r="D1303" s="38">
        <f t="shared" si="43"/>
        <v>525465</v>
      </c>
      <c r="E1303" s="38">
        <f t="shared" si="43"/>
        <v>6300495</v>
      </c>
      <c r="F1303" s="38">
        <f t="shared" si="43"/>
        <v>2536</v>
      </c>
      <c r="G1303" s="40">
        <v>0</v>
      </c>
      <c r="H1303" s="40">
        <v>0</v>
      </c>
      <c r="I1303" s="45" t="s">
        <v>19</v>
      </c>
      <c r="J1303" s="39">
        <v>269.38746805255903</v>
      </c>
      <c r="K1303" s="39">
        <v>353.81446805255905</v>
      </c>
      <c r="L1303" s="39">
        <v>9.57</v>
      </c>
      <c r="M1303" s="48">
        <v>48.619</v>
      </c>
      <c r="N1303" s="39">
        <v>0.115</v>
      </c>
      <c r="O1303" s="39">
        <v>749.64499999999998</v>
      </c>
      <c r="P1303" s="39">
        <v>0</v>
      </c>
    </row>
    <row r="1304" spans="1:16" x14ac:dyDescent="0.3">
      <c r="A1304" s="27">
        <v>43678</v>
      </c>
      <c r="B1304" s="28">
        <v>0.91666666666666663</v>
      </c>
      <c r="C1304" s="32">
        <f t="shared" si="42"/>
        <v>43678.916666666664</v>
      </c>
      <c r="D1304" s="38">
        <f t="shared" si="43"/>
        <v>525465</v>
      </c>
      <c r="E1304" s="38">
        <f t="shared" si="43"/>
        <v>6300495</v>
      </c>
      <c r="F1304" s="38">
        <f t="shared" si="43"/>
        <v>2536</v>
      </c>
      <c r="G1304" s="40">
        <v>0</v>
      </c>
      <c r="H1304" s="40">
        <v>0</v>
      </c>
      <c r="I1304" s="45" t="s">
        <v>19</v>
      </c>
      <c r="J1304" s="39">
        <v>309.28102240717874</v>
      </c>
      <c r="K1304" s="39">
        <v>356.30702240717875</v>
      </c>
      <c r="L1304" s="39">
        <v>9.4440000000000008</v>
      </c>
      <c r="M1304" s="48">
        <v>50.16</v>
      </c>
      <c r="N1304" s="39">
        <v>0.191</v>
      </c>
      <c r="O1304" s="39">
        <v>749.70500000000004</v>
      </c>
      <c r="P1304" s="39">
        <v>0</v>
      </c>
    </row>
    <row r="1305" spans="1:16" x14ac:dyDescent="0.3">
      <c r="A1305" s="27">
        <v>43678</v>
      </c>
      <c r="B1305" s="28">
        <v>0.9375</v>
      </c>
      <c r="C1305" s="32">
        <f t="shared" si="42"/>
        <v>43678.9375</v>
      </c>
      <c r="D1305" s="38">
        <f t="shared" si="43"/>
        <v>525465</v>
      </c>
      <c r="E1305" s="38">
        <f t="shared" si="43"/>
        <v>6300495</v>
      </c>
      <c r="F1305" s="38">
        <f t="shared" si="43"/>
        <v>2536</v>
      </c>
      <c r="G1305" s="40">
        <v>0</v>
      </c>
      <c r="H1305" s="40">
        <v>0</v>
      </c>
      <c r="I1305" s="45" t="s">
        <v>19</v>
      </c>
      <c r="J1305" s="39">
        <v>324.81166706183564</v>
      </c>
      <c r="K1305" s="39">
        <v>356.09166706183561</v>
      </c>
      <c r="L1305" s="39">
        <v>8.8160000000000007</v>
      </c>
      <c r="M1305" s="48">
        <v>51.956000000000003</v>
      </c>
      <c r="N1305" s="39">
        <v>4.1000000000000002E-2</v>
      </c>
      <c r="O1305" s="39">
        <v>749.73500000000001</v>
      </c>
      <c r="P1305" s="39">
        <v>0</v>
      </c>
    </row>
    <row r="1306" spans="1:16" x14ac:dyDescent="0.3">
      <c r="A1306" s="27">
        <v>43678</v>
      </c>
      <c r="B1306" s="28">
        <v>0.95833333333333337</v>
      </c>
      <c r="C1306" s="32">
        <f t="shared" si="42"/>
        <v>43678.958333333336</v>
      </c>
      <c r="D1306" s="38">
        <f t="shared" si="43"/>
        <v>525465</v>
      </c>
      <c r="E1306" s="38">
        <f t="shared" si="43"/>
        <v>6300495</v>
      </c>
      <c r="F1306" s="38">
        <f t="shared" si="43"/>
        <v>2536</v>
      </c>
      <c r="G1306" s="40">
        <v>0</v>
      </c>
      <c r="H1306" s="40">
        <v>0</v>
      </c>
      <c r="I1306" s="45" t="s">
        <v>19</v>
      </c>
      <c r="J1306" s="39">
        <v>323.89378636986794</v>
      </c>
      <c r="K1306" s="39">
        <v>355.88078636986796</v>
      </c>
      <c r="L1306" s="39">
        <v>8.7530000000000001</v>
      </c>
      <c r="M1306" s="48">
        <v>52.57</v>
      </c>
      <c r="N1306" s="39">
        <v>5.8000000000000003E-2</v>
      </c>
      <c r="O1306" s="39">
        <v>749.60199999999998</v>
      </c>
      <c r="P1306" s="39">
        <v>0</v>
      </c>
    </row>
    <row r="1307" spans="1:16" x14ac:dyDescent="0.3">
      <c r="A1307" s="27">
        <v>43678</v>
      </c>
      <c r="B1307" s="28">
        <v>0.97916666666666663</v>
      </c>
      <c r="C1307" s="32">
        <f t="shared" si="42"/>
        <v>43678.979166666664</v>
      </c>
      <c r="D1307" s="38">
        <f t="shared" si="43"/>
        <v>525465</v>
      </c>
      <c r="E1307" s="38">
        <f t="shared" si="43"/>
        <v>6300495</v>
      </c>
      <c r="F1307" s="38">
        <f t="shared" si="43"/>
        <v>2536</v>
      </c>
      <c r="G1307" s="40">
        <v>0</v>
      </c>
      <c r="H1307" s="40">
        <v>0</v>
      </c>
      <c r="I1307" s="45" t="s">
        <v>19</v>
      </c>
      <c r="J1307" s="39">
        <v>315.10726924399683</v>
      </c>
      <c r="K1307" s="39">
        <v>354.13126924399677</v>
      </c>
      <c r="L1307" s="39">
        <v>8.69</v>
      </c>
      <c r="M1307" s="48">
        <v>52.718000000000004</v>
      </c>
      <c r="N1307" s="39">
        <v>7.0000000000000001E-3</v>
      </c>
      <c r="O1307" s="39">
        <v>749.47500000000002</v>
      </c>
      <c r="P1307" s="39">
        <v>0</v>
      </c>
    </row>
    <row r="1308" spans="1:16" x14ac:dyDescent="0.3">
      <c r="A1308" s="27">
        <v>43679</v>
      </c>
      <c r="B1308" s="28">
        <v>0</v>
      </c>
      <c r="C1308" s="32">
        <f t="shared" si="42"/>
        <v>43679</v>
      </c>
      <c r="D1308" s="38">
        <f t="shared" si="43"/>
        <v>525465</v>
      </c>
      <c r="E1308" s="38">
        <f t="shared" si="43"/>
        <v>6300495</v>
      </c>
      <c r="F1308" s="38">
        <f t="shared" si="43"/>
        <v>2536</v>
      </c>
      <c r="G1308" s="40">
        <v>0</v>
      </c>
      <c r="H1308" s="40">
        <v>0</v>
      </c>
      <c r="I1308" s="45" t="s">
        <v>19</v>
      </c>
      <c r="J1308" s="39">
        <v>305.10693072367758</v>
      </c>
      <c r="K1308" s="39">
        <v>352.21093072367756</v>
      </c>
      <c r="L1308" s="39">
        <v>8.69</v>
      </c>
      <c r="M1308" s="48">
        <v>53.183</v>
      </c>
      <c r="N1308" s="39">
        <v>1E-3</v>
      </c>
      <c r="O1308" s="39">
        <v>749.52</v>
      </c>
      <c r="P1308" s="39">
        <v>0</v>
      </c>
    </row>
    <row r="1309" spans="1:16" x14ac:dyDescent="0.3">
      <c r="A1309" s="27">
        <v>43679</v>
      </c>
      <c r="B1309" s="28">
        <v>2.0833333333333332E-2</v>
      </c>
      <c r="C1309" s="32">
        <f t="shared" si="42"/>
        <v>43679.020833333336</v>
      </c>
      <c r="D1309" s="38">
        <f t="shared" si="43"/>
        <v>525465</v>
      </c>
      <c r="E1309" s="38">
        <f t="shared" si="43"/>
        <v>6300495</v>
      </c>
      <c r="F1309" s="38">
        <f t="shared" si="43"/>
        <v>2536</v>
      </c>
      <c r="G1309" s="40">
        <v>0</v>
      </c>
      <c r="H1309" s="40">
        <v>0</v>
      </c>
      <c r="I1309" s="45" t="s">
        <v>19</v>
      </c>
      <c r="J1309" s="39">
        <v>321.32733162500006</v>
      </c>
      <c r="K1309" s="39">
        <v>352.185331625</v>
      </c>
      <c r="L1309" s="39">
        <v>8.5649999999999995</v>
      </c>
      <c r="M1309" s="48">
        <v>54.72</v>
      </c>
      <c r="N1309" s="39">
        <v>0</v>
      </c>
      <c r="O1309" s="39">
        <v>749.25699999999995</v>
      </c>
      <c r="P1309" s="39">
        <v>0</v>
      </c>
    </row>
    <row r="1310" spans="1:16" x14ac:dyDescent="0.3">
      <c r="A1310" s="27">
        <v>43679</v>
      </c>
      <c r="B1310" s="28">
        <v>4.1666666666666664E-2</v>
      </c>
      <c r="C1310" s="32">
        <f t="shared" si="42"/>
        <v>43679.041666666664</v>
      </c>
      <c r="D1310" s="38">
        <f t="shared" si="43"/>
        <v>525465</v>
      </c>
      <c r="E1310" s="38">
        <f t="shared" si="43"/>
        <v>6300495</v>
      </c>
      <c r="F1310" s="38">
        <f t="shared" si="43"/>
        <v>2536</v>
      </c>
      <c r="G1310" s="40">
        <v>0</v>
      </c>
      <c r="H1310" s="40">
        <v>0</v>
      </c>
      <c r="I1310" s="45" t="s">
        <v>19</v>
      </c>
      <c r="J1310" s="39">
        <v>323.62310681731219</v>
      </c>
      <c r="K1310" s="39">
        <v>351.09710681731218</v>
      </c>
      <c r="L1310" s="39">
        <v>7.2439999999999998</v>
      </c>
      <c r="M1310" s="48">
        <v>64.775999999999996</v>
      </c>
      <c r="N1310" s="39">
        <v>0.60699999999999998</v>
      </c>
      <c r="O1310" s="39">
        <v>749.23699999999997</v>
      </c>
      <c r="P1310" s="39">
        <v>0</v>
      </c>
    </row>
    <row r="1311" spans="1:16" x14ac:dyDescent="0.3">
      <c r="A1311" s="27">
        <v>43679</v>
      </c>
      <c r="B1311" s="28">
        <v>6.25E-2</v>
      </c>
      <c r="C1311" s="32">
        <f t="shared" si="42"/>
        <v>43679.0625</v>
      </c>
      <c r="D1311" s="38">
        <f t="shared" si="43"/>
        <v>525465</v>
      </c>
      <c r="E1311" s="38">
        <f t="shared" si="43"/>
        <v>6300495</v>
      </c>
      <c r="F1311" s="38">
        <f t="shared" si="43"/>
        <v>2536</v>
      </c>
      <c r="G1311" s="40">
        <v>0</v>
      </c>
      <c r="H1311" s="40">
        <v>0</v>
      </c>
      <c r="I1311" s="45" t="s">
        <v>19</v>
      </c>
      <c r="J1311" s="39">
        <v>320.9401511487211</v>
      </c>
      <c r="K1311" s="39">
        <v>349.5121511487211</v>
      </c>
      <c r="L1311" s="39">
        <v>6.7409999999999997</v>
      </c>
      <c r="M1311" s="48">
        <v>72.786000000000001</v>
      </c>
      <c r="N1311" s="39">
        <v>0.63900000000000001</v>
      </c>
      <c r="O1311" s="39">
        <v>749.3</v>
      </c>
      <c r="P1311" s="39">
        <v>0</v>
      </c>
    </row>
    <row r="1312" spans="1:16" x14ac:dyDescent="0.3">
      <c r="A1312" s="27">
        <v>43679</v>
      </c>
      <c r="B1312" s="28">
        <v>8.3333333333333329E-2</v>
      </c>
      <c r="C1312" s="32">
        <f t="shared" si="42"/>
        <v>43679.083333333336</v>
      </c>
      <c r="D1312" s="38">
        <f t="shared" si="43"/>
        <v>525465</v>
      </c>
      <c r="E1312" s="38">
        <f t="shared" si="43"/>
        <v>6300495</v>
      </c>
      <c r="F1312" s="38">
        <f t="shared" si="43"/>
        <v>2536</v>
      </c>
      <c r="G1312" s="40">
        <v>0</v>
      </c>
      <c r="H1312" s="40">
        <v>0</v>
      </c>
      <c r="I1312" s="45" t="s">
        <v>19</v>
      </c>
      <c r="J1312" s="39">
        <v>330.64220512312892</v>
      </c>
      <c r="K1312" s="39">
        <v>349.70420512312893</v>
      </c>
      <c r="L1312" s="39">
        <v>6.867</v>
      </c>
      <c r="M1312" s="48">
        <v>76.314999999999998</v>
      </c>
      <c r="N1312" s="39">
        <v>0.74399999999999999</v>
      </c>
      <c r="O1312" s="39">
        <v>748.98500000000001</v>
      </c>
      <c r="P1312" s="39">
        <v>0</v>
      </c>
    </row>
    <row r="1313" spans="1:16" x14ac:dyDescent="0.3">
      <c r="A1313" s="27">
        <v>43679</v>
      </c>
      <c r="B1313" s="28">
        <v>0.10416666666666667</v>
      </c>
      <c r="C1313" s="32">
        <f t="shared" si="42"/>
        <v>43679.104166666664</v>
      </c>
      <c r="D1313" s="38">
        <f t="shared" si="43"/>
        <v>525465</v>
      </c>
      <c r="E1313" s="38">
        <f t="shared" si="43"/>
        <v>6300495</v>
      </c>
      <c r="F1313" s="38">
        <f t="shared" si="43"/>
        <v>2536</v>
      </c>
      <c r="G1313" s="40">
        <v>0</v>
      </c>
      <c r="H1313" s="40">
        <v>0</v>
      </c>
      <c r="I1313" s="45" t="s">
        <v>19</v>
      </c>
      <c r="J1313" s="39">
        <v>326.87728299072279</v>
      </c>
      <c r="K1313" s="39">
        <v>348.44128299072281</v>
      </c>
      <c r="L1313" s="39">
        <v>7.2439999999999998</v>
      </c>
      <c r="M1313" s="48">
        <v>73.789000000000001</v>
      </c>
      <c r="N1313" s="39">
        <v>0.45900000000000002</v>
      </c>
      <c r="O1313" s="39">
        <v>749.02499999999998</v>
      </c>
      <c r="P1313" s="39">
        <v>0</v>
      </c>
    </row>
    <row r="1314" spans="1:16" x14ac:dyDescent="0.3">
      <c r="A1314" s="27">
        <v>43679</v>
      </c>
      <c r="B1314" s="28">
        <v>0.125</v>
      </c>
      <c r="C1314" s="32">
        <f t="shared" si="42"/>
        <v>43679.125</v>
      </c>
      <c r="D1314" s="38">
        <f t="shared" si="43"/>
        <v>525465</v>
      </c>
      <c r="E1314" s="38">
        <f t="shared" si="43"/>
        <v>6300495</v>
      </c>
      <c r="F1314" s="38">
        <f t="shared" si="43"/>
        <v>2536</v>
      </c>
      <c r="G1314" s="40">
        <v>0</v>
      </c>
      <c r="H1314" s="40">
        <v>0</v>
      </c>
      <c r="I1314" s="45" t="s">
        <v>19</v>
      </c>
      <c r="J1314" s="39">
        <v>333.120692320974</v>
      </c>
      <c r="K1314" s="39">
        <v>348.24169232097398</v>
      </c>
      <c r="L1314" s="39">
        <v>6.3639999999999999</v>
      </c>
      <c r="M1314" s="48">
        <v>86.143000000000001</v>
      </c>
      <c r="N1314" s="39">
        <v>0.45800000000000002</v>
      </c>
      <c r="O1314" s="39">
        <v>748.90499999999997</v>
      </c>
      <c r="P1314" s="39">
        <v>0</v>
      </c>
    </row>
    <row r="1315" spans="1:16" x14ac:dyDescent="0.3">
      <c r="A1315" s="27">
        <v>43679</v>
      </c>
      <c r="B1315" s="28">
        <v>0.14583333333333334</v>
      </c>
      <c r="C1315" s="32">
        <f t="shared" si="42"/>
        <v>43679.145833333336</v>
      </c>
      <c r="D1315" s="38">
        <f t="shared" si="43"/>
        <v>525465</v>
      </c>
      <c r="E1315" s="38">
        <f t="shared" si="43"/>
        <v>6300495</v>
      </c>
      <c r="F1315" s="38">
        <f t="shared" si="43"/>
        <v>2536</v>
      </c>
      <c r="G1315" s="40">
        <v>0</v>
      </c>
      <c r="H1315" s="40">
        <v>0</v>
      </c>
      <c r="I1315" s="45" t="s">
        <v>19</v>
      </c>
      <c r="J1315" s="39">
        <v>338.01540916573418</v>
      </c>
      <c r="K1315" s="39">
        <v>345.07540916573419</v>
      </c>
      <c r="L1315" s="39">
        <v>5.2320000000000002</v>
      </c>
      <c r="M1315" s="48">
        <v>100</v>
      </c>
      <c r="N1315" s="39">
        <v>0.80100000000000005</v>
      </c>
      <c r="O1315" s="39">
        <v>748.95500000000004</v>
      </c>
      <c r="P1315" s="39">
        <v>0</v>
      </c>
    </row>
    <row r="1316" spans="1:16" x14ac:dyDescent="0.3">
      <c r="A1316" s="27">
        <v>43679</v>
      </c>
      <c r="B1316" s="28">
        <v>0.16666666666666666</v>
      </c>
      <c r="C1316" s="32">
        <f t="shared" si="42"/>
        <v>43679.166666666664</v>
      </c>
      <c r="D1316" s="38">
        <f t="shared" si="43"/>
        <v>525465</v>
      </c>
      <c r="E1316" s="38">
        <f t="shared" si="43"/>
        <v>6300495</v>
      </c>
      <c r="F1316" s="38">
        <f t="shared" si="43"/>
        <v>2536</v>
      </c>
      <c r="G1316" s="40">
        <v>0</v>
      </c>
      <c r="H1316" s="40">
        <v>0</v>
      </c>
      <c r="I1316" s="45" t="s">
        <v>19</v>
      </c>
      <c r="J1316" s="39">
        <v>337.72310069511252</v>
      </c>
      <c r="K1316" s="39">
        <v>343.24010069511252</v>
      </c>
      <c r="L1316" s="39">
        <v>4.7290000000000001</v>
      </c>
      <c r="M1316" s="48">
        <v>100</v>
      </c>
      <c r="N1316" s="39">
        <v>0.92900000000000005</v>
      </c>
      <c r="O1316" s="39">
        <v>748.78700000000003</v>
      </c>
      <c r="P1316" s="39">
        <v>0.2</v>
      </c>
    </row>
    <row r="1317" spans="1:16" x14ac:dyDescent="0.3">
      <c r="A1317" s="27">
        <v>43679</v>
      </c>
      <c r="B1317" s="28">
        <v>0.1875</v>
      </c>
      <c r="C1317" s="32">
        <f t="shared" si="42"/>
        <v>43679.1875</v>
      </c>
      <c r="D1317" s="38">
        <f t="shared" si="43"/>
        <v>525465</v>
      </c>
      <c r="E1317" s="38">
        <f t="shared" si="43"/>
        <v>6300495</v>
      </c>
      <c r="F1317" s="38">
        <f t="shared" si="43"/>
        <v>2536</v>
      </c>
      <c r="G1317" s="39">
        <v>0.9</v>
      </c>
      <c r="H1317" s="39">
        <v>0.7</v>
      </c>
      <c r="I1317" s="44">
        <v>0.77777777777777768</v>
      </c>
      <c r="J1317" s="39">
        <v>337.40893028594991</v>
      </c>
      <c r="K1317" s="39">
        <v>343.4499302859499</v>
      </c>
      <c r="L1317" s="39">
        <v>4.7919999999999998</v>
      </c>
      <c r="M1317" s="48">
        <v>100</v>
      </c>
      <c r="N1317" s="39">
        <v>0.41099999999999998</v>
      </c>
      <c r="O1317" s="39">
        <v>748.75</v>
      </c>
      <c r="P1317" s="39">
        <v>0.6</v>
      </c>
    </row>
    <row r="1318" spans="1:16" x14ac:dyDescent="0.3">
      <c r="A1318" s="27">
        <v>43679</v>
      </c>
      <c r="B1318" s="28">
        <v>0.20833333333333334</v>
      </c>
      <c r="C1318" s="32">
        <f t="shared" si="42"/>
        <v>43679.208333333336</v>
      </c>
      <c r="D1318" s="38">
        <f t="shared" si="43"/>
        <v>525465</v>
      </c>
      <c r="E1318" s="38">
        <f t="shared" si="43"/>
        <v>6300495</v>
      </c>
      <c r="F1318" s="38">
        <f t="shared" si="43"/>
        <v>2536</v>
      </c>
      <c r="G1318" s="39">
        <v>2.5</v>
      </c>
      <c r="H1318" s="39">
        <v>1</v>
      </c>
      <c r="I1318" s="44">
        <v>0.4</v>
      </c>
      <c r="J1318" s="39">
        <v>337.82672538012906</v>
      </c>
      <c r="K1318" s="39">
        <v>342.81772538012905</v>
      </c>
      <c r="L1318" s="39">
        <v>4.6029999999999998</v>
      </c>
      <c r="M1318" s="48">
        <v>100</v>
      </c>
      <c r="N1318" s="39">
        <v>0.27500000000000002</v>
      </c>
      <c r="O1318" s="39">
        <v>748.52300000000002</v>
      </c>
      <c r="P1318" s="39">
        <v>0.8</v>
      </c>
    </row>
    <row r="1319" spans="1:16" x14ac:dyDescent="0.3">
      <c r="A1319" s="27">
        <v>43679</v>
      </c>
      <c r="B1319" s="28">
        <v>0.22916666666666666</v>
      </c>
      <c r="C1319" s="32">
        <f t="shared" si="42"/>
        <v>43679.229166666664</v>
      </c>
      <c r="D1319" s="38">
        <f t="shared" si="43"/>
        <v>525465</v>
      </c>
      <c r="E1319" s="38">
        <f t="shared" si="43"/>
        <v>6300495</v>
      </c>
      <c r="F1319" s="38">
        <f t="shared" si="43"/>
        <v>2536</v>
      </c>
      <c r="G1319" s="39">
        <v>4.4000000000000004</v>
      </c>
      <c r="H1319" s="39">
        <v>2</v>
      </c>
      <c r="I1319" s="44">
        <v>0.45454545454545453</v>
      </c>
      <c r="J1319" s="39">
        <v>336.66644298818085</v>
      </c>
      <c r="K1319" s="39">
        <v>342.15544298818088</v>
      </c>
      <c r="L1319" s="39">
        <v>4.54</v>
      </c>
      <c r="M1319" s="48">
        <v>100</v>
      </c>
      <c r="N1319" s="39">
        <v>0.40300000000000002</v>
      </c>
      <c r="O1319" s="39">
        <v>748.31500000000005</v>
      </c>
      <c r="P1319" s="39">
        <v>0.2</v>
      </c>
    </row>
    <row r="1320" spans="1:16" x14ac:dyDescent="0.3">
      <c r="A1320" s="27">
        <v>43679</v>
      </c>
      <c r="B1320" s="28">
        <v>0.25</v>
      </c>
      <c r="C1320" s="32">
        <f t="shared" ref="C1320:C1383" si="44">A1320+B1320</f>
        <v>43679.25</v>
      </c>
      <c r="D1320" s="38">
        <f t="shared" si="43"/>
        <v>525465</v>
      </c>
      <c r="E1320" s="38">
        <f t="shared" si="43"/>
        <v>6300495</v>
      </c>
      <c r="F1320" s="38">
        <f t="shared" si="43"/>
        <v>2536</v>
      </c>
      <c r="G1320" s="39">
        <v>5.7</v>
      </c>
      <c r="H1320" s="39">
        <v>3.3</v>
      </c>
      <c r="I1320" s="44">
        <v>0.57894736842105254</v>
      </c>
      <c r="J1320" s="39">
        <v>335.43825558012009</v>
      </c>
      <c r="K1320" s="39">
        <v>341.29125558012009</v>
      </c>
      <c r="L1320" s="39">
        <v>4.9180000000000001</v>
      </c>
      <c r="M1320" s="48">
        <v>94.801000000000002</v>
      </c>
      <c r="N1320" s="39">
        <v>0.96699999999999997</v>
      </c>
      <c r="O1320" s="39">
        <v>748.42</v>
      </c>
      <c r="P1320" s="39">
        <v>0.2</v>
      </c>
    </row>
    <row r="1321" spans="1:16" x14ac:dyDescent="0.3">
      <c r="A1321" s="27">
        <v>43679</v>
      </c>
      <c r="B1321" s="28">
        <v>0.27083333333333331</v>
      </c>
      <c r="C1321" s="32">
        <f t="shared" si="44"/>
        <v>43679.270833333336</v>
      </c>
      <c r="D1321" s="38">
        <f t="shared" si="43"/>
        <v>525465</v>
      </c>
      <c r="E1321" s="38">
        <f t="shared" si="43"/>
        <v>6300495</v>
      </c>
      <c r="F1321" s="38">
        <f t="shared" si="43"/>
        <v>2536</v>
      </c>
      <c r="G1321" s="39">
        <v>12.7</v>
      </c>
      <c r="H1321" s="39">
        <v>5.2</v>
      </c>
      <c r="I1321" s="44">
        <v>0.40944881889763785</v>
      </c>
      <c r="J1321" s="39">
        <v>333.28466193266161</v>
      </c>
      <c r="K1321" s="39">
        <v>339.86466193266159</v>
      </c>
      <c r="L1321" s="39">
        <v>4.6660000000000004</v>
      </c>
      <c r="M1321" s="48">
        <v>93.061999999999998</v>
      </c>
      <c r="N1321" s="39">
        <v>1.611</v>
      </c>
      <c r="O1321" s="39">
        <v>748.31</v>
      </c>
      <c r="P1321" s="39">
        <v>0</v>
      </c>
    </row>
    <row r="1322" spans="1:16" x14ac:dyDescent="0.3">
      <c r="A1322" s="27">
        <v>43679</v>
      </c>
      <c r="B1322" s="28">
        <v>0.29166666666666669</v>
      </c>
      <c r="C1322" s="32">
        <f t="shared" si="44"/>
        <v>43679.291666666664</v>
      </c>
      <c r="D1322" s="38">
        <f t="shared" si="43"/>
        <v>525465</v>
      </c>
      <c r="E1322" s="38">
        <f t="shared" si="43"/>
        <v>6300495</v>
      </c>
      <c r="F1322" s="38">
        <f t="shared" si="43"/>
        <v>2536</v>
      </c>
      <c r="G1322" s="39">
        <v>12.3</v>
      </c>
      <c r="H1322" s="39">
        <v>3.9</v>
      </c>
      <c r="I1322" s="44">
        <v>0.31707317073170727</v>
      </c>
      <c r="J1322" s="39">
        <v>332.30800376594345</v>
      </c>
      <c r="K1322" s="39">
        <v>338.26400376594347</v>
      </c>
      <c r="L1322" s="39">
        <v>4.54</v>
      </c>
      <c r="M1322" s="48">
        <v>92.423000000000002</v>
      </c>
      <c r="N1322" s="39">
        <v>1.1020000000000001</v>
      </c>
      <c r="O1322" s="39">
        <v>748.26700000000005</v>
      </c>
      <c r="P1322" s="39">
        <v>0.2</v>
      </c>
    </row>
    <row r="1323" spans="1:16" x14ac:dyDescent="0.3">
      <c r="A1323" s="27">
        <v>43679</v>
      </c>
      <c r="B1323" s="28">
        <v>0.3125</v>
      </c>
      <c r="C1323" s="32">
        <f t="shared" si="44"/>
        <v>43679.3125</v>
      </c>
      <c r="D1323" s="38">
        <f t="shared" si="43"/>
        <v>525465</v>
      </c>
      <c r="E1323" s="38">
        <f t="shared" si="43"/>
        <v>6300495</v>
      </c>
      <c r="F1323" s="38">
        <f t="shared" si="43"/>
        <v>2536</v>
      </c>
      <c r="G1323" s="39">
        <v>27.6</v>
      </c>
      <c r="H1323" s="39">
        <v>5.0999999999999996</v>
      </c>
      <c r="I1323" s="44">
        <v>0.18478260869565216</v>
      </c>
      <c r="J1323" s="39">
        <v>334.03386681245712</v>
      </c>
      <c r="K1323" s="39">
        <v>339.03586681245713</v>
      </c>
      <c r="L1323" s="39">
        <v>4.7290000000000001</v>
      </c>
      <c r="M1323" s="48">
        <v>91.998000000000005</v>
      </c>
      <c r="N1323" s="39">
        <v>1.9810000000000001</v>
      </c>
      <c r="O1323" s="39">
        <v>748.27499999999998</v>
      </c>
      <c r="P1323" s="39">
        <v>0</v>
      </c>
    </row>
    <row r="1324" spans="1:16" x14ac:dyDescent="0.3">
      <c r="A1324" s="27">
        <v>43679</v>
      </c>
      <c r="B1324" s="28">
        <v>0.33333333333333331</v>
      </c>
      <c r="C1324" s="32">
        <f t="shared" si="44"/>
        <v>43679.333333333336</v>
      </c>
      <c r="D1324" s="38">
        <f t="shared" si="43"/>
        <v>525465</v>
      </c>
      <c r="E1324" s="38">
        <f t="shared" si="43"/>
        <v>6300495</v>
      </c>
      <c r="F1324" s="38">
        <f t="shared" si="43"/>
        <v>2536</v>
      </c>
      <c r="G1324" s="39">
        <v>20.6</v>
      </c>
      <c r="H1324" s="39">
        <v>2.8</v>
      </c>
      <c r="I1324" s="44">
        <v>0.13592233009708737</v>
      </c>
      <c r="J1324" s="39">
        <v>334.69869104614128</v>
      </c>
      <c r="K1324" s="39">
        <v>338.79469104614128</v>
      </c>
      <c r="L1324" s="39">
        <v>4.54</v>
      </c>
      <c r="M1324" s="48">
        <v>97.644999999999996</v>
      </c>
      <c r="N1324" s="39">
        <v>1.5620000000000001</v>
      </c>
      <c r="O1324" s="39">
        <v>748.42499999999995</v>
      </c>
      <c r="P1324" s="39">
        <v>0</v>
      </c>
    </row>
    <row r="1325" spans="1:16" x14ac:dyDescent="0.3">
      <c r="A1325" s="27">
        <v>43679</v>
      </c>
      <c r="B1325" s="28">
        <v>0.35416666666666669</v>
      </c>
      <c r="C1325" s="32">
        <f t="shared" si="44"/>
        <v>43679.354166666664</v>
      </c>
      <c r="D1325" s="38">
        <f t="shared" si="43"/>
        <v>525465</v>
      </c>
      <c r="E1325" s="38">
        <f t="shared" si="43"/>
        <v>6300495</v>
      </c>
      <c r="F1325" s="38">
        <f t="shared" si="43"/>
        <v>2536</v>
      </c>
      <c r="G1325" s="39">
        <v>19.3</v>
      </c>
      <c r="H1325" s="39">
        <v>2.2000000000000002</v>
      </c>
      <c r="I1325" s="44">
        <v>0.11398963730569948</v>
      </c>
      <c r="J1325" s="39">
        <v>334.78820057445364</v>
      </c>
      <c r="K1325" s="39">
        <v>338.75520057445362</v>
      </c>
      <c r="L1325" s="39">
        <v>4.351</v>
      </c>
      <c r="M1325" s="48">
        <v>100</v>
      </c>
      <c r="N1325" s="39">
        <v>1.0880000000000001</v>
      </c>
      <c r="O1325" s="39">
        <v>748.37800000000004</v>
      </c>
      <c r="P1325" s="39">
        <v>0</v>
      </c>
    </row>
    <row r="1326" spans="1:16" x14ac:dyDescent="0.3">
      <c r="A1326" s="27">
        <v>43679</v>
      </c>
      <c r="B1326" s="28">
        <v>0.375</v>
      </c>
      <c r="C1326" s="32">
        <f t="shared" si="44"/>
        <v>43679.375</v>
      </c>
      <c r="D1326" s="38">
        <f t="shared" si="43"/>
        <v>525465</v>
      </c>
      <c r="E1326" s="38">
        <f t="shared" si="43"/>
        <v>6300495</v>
      </c>
      <c r="F1326" s="38">
        <f t="shared" si="43"/>
        <v>2536</v>
      </c>
      <c r="G1326" s="39">
        <v>30.4</v>
      </c>
      <c r="H1326" s="39">
        <v>2.8</v>
      </c>
      <c r="I1326" s="44">
        <v>9.2105263157894732E-2</v>
      </c>
      <c r="J1326" s="39">
        <v>334.34287407326326</v>
      </c>
      <c r="K1326" s="39">
        <v>338.60787407326325</v>
      </c>
      <c r="L1326" s="39">
        <v>3.7850000000000001</v>
      </c>
      <c r="M1326" s="48">
        <v>100</v>
      </c>
      <c r="N1326" s="39">
        <v>0.90100000000000002</v>
      </c>
      <c r="O1326" s="39">
        <v>748.37</v>
      </c>
      <c r="P1326" s="39">
        <v>0.2</v>
      </c>
    </row>
    <row r="1327" spans="1:16" x14ac:dyDescent="0.3">
      <c r="A1327" s="27">
        <v>43679</v>
      </c>
      <c r="B1327" s="28">
        <v>0.39583333333333331</v>
      </c>
      <c r="C1327" s="32">
        <f t="shared" si="44"/>
        <v>43679.395833333336</v>
      </c>
      <c r="D1327" s="38">
        <f t="shared" si="43"/>
        <v>525465</v>
      </c>
      <c r="E1327" s="38">
        <f t="shared" si="43"/>
        <v>6300495</v>
      </c>
      <c r="F1327" s="38">
        <f t="shared" si="43"/>
        <v>2536</v>
      </c>
      <c r="G1327" s="39">
        <v>23</v>
      </c>
      <c r="H1327" s="39">
        <v>2.2000000000000002</v>
      </c>
      <c r="I1327" s="44">
        <v>9.5652173913043481E-2</v>
      </c>
      <c r="J1327" s="39">
        <v>333.08106685074853</v>
      </c>
      <c r="K1327" s="39">
        <v>338.27606685074852</v>
      </c>
      <c r="L1327" s="39">
        <v>3.7850000000000001</v>
      </c>
      <c r="M1327" s="48">
        <v>100</v>
      </c>
      <c r="N1327" s="39">
        <v>0.46</v>
      </c>
      <c r="O1327" s="39">
        <v>748.64200000000005</v>
      </c>
      <c r="P1327" s="39">
        <v>0.2</v>
      </c>
    </row>
    <row r="1328" spans="1:16" x14ac:dyDescent="0.3">
      <c r="A1328" s="27">
        <v>43679</v>
      </c>
      <c r="B1328" s="28">
        <v>0.41666666666666669</v>
      </c>
      <c r="C1328" s="32">
        <f t="shared" si="44"/>
        <v>43679.416666666664</v>
      </c>
      <c r="D1328" s="38">
        <f t="shared" si="43"/>
        <v>525465</v>
      </c>
      <c r="E1328" s="38">
        <f t="shared" si="43"/>
        <v>6300495</v>
      </c>
      <c r="F1328" s="38">
        <f t="shared" si="43"/>
        <v>2536</v>
      </c>
      <c r="G1328" s="39">
        <v>40.200000000000003</v>
      </c>
      <c r="H1328" s="39">
        <v>3.1</v>
      </c>
      <c r="I1328" s="44">
        <v>7.7114427860696513E-2</v>
      </c>
      <c r="J1328" s="39">
        <v>335.46301875674112</v>
      </c>
      <c r="K1328" s="39">
        <v>339.73401875674108</v>
      </c>
      <c r="L1328" s="39">
        <v>3.911</v>
      </c>
      <c r="M1328" s="48">
        <v>100</v>
      </c>
      <c r="N1328" s="39">
        <v>6.0000000000000001E-3</v>
      </c>
      <c r="O1328" s="39">
        <v>748.72699999999998</v>
      </c>
      <c r="P1328" s="39">
        <v>0.2</v>
      </c>
    </row>
    <row r="1329" spans="1:16" x14ac:dyDescent="0.3">
      <c r="A1329" s="27">
        <v>43679</v>
      </c>
      <c r="B1329" s="28">
        <v>0.4375</v>
      </c>
      <c r="C1329" s="32">
        <f t="shared" si="44"/>
        <v>43679.4375</v>
      </c>
      <c r="D1329" s="38">
        <f t="shared" si="43"/>
        <v>525465</v>
      </c>
      <c r="E1329" s="38">
        <f t="shared" si="43"/>
        <v>6300495</v>
      </c>
      <c r="F1329" s="38">
        <f t="shared" si="43"/>
        <v>2536</v>
      </c>
      <c r="G1329" s="39">
        <v>56.7</v>
      </c>
      <c r="H1329" s="39">
        <v>3.7</v>
      </c>
      <c r="I1329" s="44">
        <v>6.5255731922398585E-2</v>
      </c>
      <c r="J1329" s="39">
        <v>336.62940908331842</v>
      </c>
      <c r="K1329" s="39">
        <v>340.88140908331843</v>
      </c>
      <c r="L1329" s="39">
        <v>3.9740000000000002</v>
      </c>
      <c r="M1329" s="48">
        <v>100</v>
      </c>
      <c r="N1329" s="39">
        <v>6.0000000000000001E-3</v>
      </c>
      <c r="O1329" s="39">
        <v>748.68</v>
      </c>
      <c r="P1329" s="39">
        <v>0.4</v>
      </c>
    </row>
    <row r="1330" spans="1:16" x14ac:dyDescent="0.3">
      <c r="A1330" s="27">
        <v>43679</v>
      </c>
      <c r="B1330" s="28">
        <v>0.45833333333333331</v>
      </c>
      <c r="C1330" s="32">
        <f t="shared" si="44"/>
        <v>43679.458333333336</v>
      </c>
      <c r="D1330" s="38">
        <f t="shared" si="43"/>
        <v>525465</v>
      </c>
      <c r="E1330" s="38">
        <f t="shared" si="43"/>
        <v>6300495</v>
      </c>
      <c r="F1330" s="38">
        <f t="shared" si="43"/>
        <v>2536</v>
      </c>
      <c r="G1330" s="39">
        <v>159.80000000000001</v>
      </c>
      <c r="H1330" s="39">
        <v>10.199999999999999</v>
      </c>
      <c r="I1330" s="44">
        <v>6.3829787234042548E-2</v>
      </c>
      <c r="J1330" s="39">
        <v>342.8195767063699</v>
      </c>
      <c r="K1330" s="39">
        <v>345.57757670636994</v>
      </c>
      <c r="L1330" s="39">
        <v>4.54</v>
      </c>
      <c r="M1330" s="48">
        <v>100</v>
      </c>
      <c r="N1330" s="39">
        <v>7.3999999999999996E-2</v>
      </c>
      <c r="O1330" s="39">
        <v>748.63</v>
      </c>
      <c r="P1330" s="39">
        <v>0</v>
      </c>
    </row>
    <row r="1331" spans="1:16" x14ac:dyDescent="0.3">
      <c r="A1331" s="27">
        <v>43679</v>
      </c>
      <c r="B1331" s="28">
        <v>0.47916666666666669</v>
      </c>
      <c r="C1331" s="32">
        <f t="shared" si="44"/>
        <v>43679.479166666664</v>
      </c>
      <c r="D1331" s="38">
        <f t="shared" si="43"/>
        <v>525465</v>
      </c>
      <c r="E1331" s="38">
        <f t="shared" si="43"/>
        <v>6300495</v>
      </c>
      <c r="F1331" s="38">
        <f t="shared" si="43"/>
        <v>2536</v>
      </c>
      <c r="G1331" s="39">
        <v>66.3</v>
      </c>
      <c r="H1331" s="39">
        <v>4.4000000000000004</v>
      </c>
      <c r="I1331" s="44">
        <v>6.6365007541478144E-2</v>
      </c>
      <c r="J1331" s="39">
        <v>340.6739667509321</v>
      </c>
      <c r="K1331" s="39">
        <v>346.8949667509321</v>
      </c>
      <c r="L1331" s="39">
        <v>4.7290000000000001</v>
      </c>
      <c r="M1331" s="48">
        <v>100</v>
      </c>
      <c r="N1331" s="39">
        <v>0.58699999999999997</v>
      </c>
      <c r="O1331" s="39">
        <v>748.78</v>
      </c>
      <c r="P1331" s="39">
        <v>0</v>
      </c>
    </row>
    <row r="1332" spans="1:16" x14ac:dyDescent="0.3">
      <c r="A1332" s="27">
        <v>43679</v>
      </c>
      <c r="B1332" s="28">
        <v>0.5</v>
      </c>
      <c r="C1332" s="32">
        <f t="shared" si="44"/>
        <v>43679.5</v>
      </c>
      <c r="D1332" s="38">
        <f t="shared" si="43"/>
        <v>525465</v>
      </c>
      <c r="E1332" s="38">
        <f t="shared" si="43"/>
        <v>6300495</v>
      </c>
      <c r="F1332" s="38">
        <f t="shared" si="43"/>
        <v>2536</v>
      </c>
      <c r="G1332" s="39">
        <v>137.9</v>
      </c>
      <c r="H1332" s="39">
        <v>8.5</v>
      </c>
      <c r="I1332" s="44">
        <v>6.1638868745467729E-2</v>
      </c>
      <c r="J1332" s="39">
        <v>344.74937460329272</v>
      </c>
      <c r="K1332" s="39">
        <v>348.95037460329274</v>
      </c>
      <c r="L1332" s="39">
        <v>4.7919999999999998</v>
      </c>
      <c r="M1332" s="48">
        <v>100</v>
      </c>
      <c r="N1332" s="39">
        <v>0.193</v>
      </c>
      <c r="O1332" s="39">
        <v>749.03499999999997</v>
      </c>
      <c r="P1332" s="39">
        <v>0</v>
      </c>
    </row>
    <row r="1333" spans="1:16" x14ac:dyDescent="0.3">
      <c r="A1333" s="27">
        <v>43679</v>
      </c>
      <c r="B1333" s="28">
        <v>0.52083333333333337</v>
      </c>
      <c r="C1333" s="32">
        <f t="shared" si="44"/>
        <v>43679.520833333336</v>
      </c>
      <c r="D1333" s="38">
        <f t="shared" si="43"/>
        <v>525465</v>
      </c>
      <c r="E1333" s="38">
        <f t="shared" si="43"/>
        <v>6300495</v>
      </c>
      <c r="F1333" s="38">
        <f t="shared" si="43"/>
        <v>2536</v>
      </c>
      <c r="G1333" s="39">
        <v>264.39999999999998</v>
      </c>
      <c r="H1333" s="39">
        <v>16.399999999999999</v>
      </c>
      <c r="I1333" s="44">
        <v>6.2027231467473527E-2</v>
      </c>
      <c r="J1333" s="39">
        <v>350.73797105467565</v>
      </c>
      <c r="K1333" s="39">
        <v>354.33797105467568</v>
      </c>
      <c r="L1333" s="39">
        <v>5.2320000000000002</v>
      </c>
      <c r="M1333" s="48">
        <v>100</v>
      </c>
      <c r="N1333" s="39">
        <v>0</v>
      </c>
      <c r="O1333" s="39">
        <v>748.83500000000004</v>
      </c>
      <c r="P1333" s="39">
        <v>0</v>
      </c>
    </row>
    <row r="1334" spans="1:16" x14ac:dyDescent="0.3">
      <c r="A1334" s="27">
        <v>43679</v>
      </c>
      <c r="B1334" s="28">
        <v>0.54166666666666663</v>
      </c>
      <c r="C1334" s="32">
        <f t="shared" si="44"/>
        <v>43679.541666666664</v>
      </c>
      <c r="D1334" s="38">
        <f t="shared" si="43"/>
        <v>525465</v>
      </c>
      <c r="E1334" s="38">
        <f t="shared" si="43"/>
        <v>6300495</v>
      </c>
      <c r="F1334" s="38">
        <f t="shared" si="43"/>
        <v>2536</v>
      </c>
      <c r="G1334" s="39">
        <v>63.5</v>
      </c>
      <c r="H1334" s="39">
        <v>5.3</v>
      </c>
      <c r="I1334" s="44">
        <v>8.3464566929133857E-2</v>
      </c>
      <c r="J1334" s="39">
        <v>344.28346404229171</v>
      </c>
      <c r="K1334" s="39">
        <v>354.02946404229175</v>
      </c>
      <c r="L1334" s="39">
        <v>5.1059999999999999</v>
      </c>
      <c r="M1334" s="48">
        <v>100</v>
      </c>
      <c r="N1334" s="39">
        <v>0.29799999999999999</v>
      </c>
      <c r="O1334" s="39">
        <v>749.10500000000002</v>
      </c>
      <c r="P1334" s="39">
        <v>0</v>
      </c>
    </row>
    <row r="1335" spans="1:16" x14ac:dyDescent="0.3">
      <c r="A1335" s="27">
        <v>43679</v>
      </c>
      <c r="B1335" s="28">
        <v>0.5625</v>
      </c>
      <c r="C1335" s="32">
        <f t="shared" si="44"/>
        <v>43679.5625</v>
      </c>
      <c r="D1335" s="38">
        <f t="shared" si="43"/>
        <v>525465</v>
      </c>
      <c r="E1335" s="38">
        <f t="shared" si="43"/>
        <v>6300495</v>
      </c>
      <c r="F1335" s="38">
        <f t="shared" si="43"/>
        <v>2536</v>
      </c>
      <c r="G1335" s="39">
        <v>37.6</v>
      </c>
      <c r="H1335" s="39">
        <v>3.4</v>
      </c>
      <c r="I1335" s="44">
        <v>9.0425531914893609E-2</v>
      </c>
      <c r="J1335" s="39">
        <v>339.83837660790687</v>
      </c>
      <c r="K1335" s="39">
        <v>348.85537660790686</v>
      </c>
      <c r="L1335" s="39">
        <v>4.9800000000000004</v>
      </c>
      <c r="M1335" s="48">
        <v>100</v>
      </c>
      <c r="N1335" s="39">
        <v>0.752</v>
      </c>
      <c r="O1335" s="39">
        <v>749.072</v>
      </c>
      <c r="P1335" s="39">
        <v>0</v>
      </c>
    </row>
    <row r="1336" spans="1:16" x14ac:dyDescent="0.3">
      <c r="A1336" s="27">
        <v>43679</v>
      </c>
      <c r="B1336" s="28">
        <v>0.58333333333333337</v>
      </c>
      <c r="C1336" s="32">
        <f t="shared" si="44"/>
        <v>43679.583333333336</v>
      </c>
      <c r="D1336" s="38">
        <f t="shared" si="43"/>
        <v>525465</v>
      </c>
      <c r="E1336" s="38">
        <f t="shared" si="43"/>
        <v>6300495</v>
      </c>
      <c r="F1336" s="38">
        <f t="shared" si="43"/>
        <v>2536</v>
      </c>
      <c r="G1336" s="39">
        <v>88.9</v>
      </c>
      <c r="H1336" s="39">
        <v>7</v>
      </c>
      <c r="I1336" s="44">
        <v>7.874015748031496E-2</v>
      </c>
      <c r="J1336" s="39">
        <v>340.98074377204603</v>
      </c>
      <c r="K1336" s="39">
        <v>347.26274377204606</v>
      </c>
      <c r="L1336" s="39">
        <v>4.9800000000000004</v>
      </c>
      <c r="M1336" s="48">
        <v>100</v>
      </c>
      <c r="N1336" s="39">
        <v>1.2</v>
      </c>
      <c r="O1336" s="39">
        <v>749.17200000000003</v>
      </c>
      <c r="P1336" s="39">
        <v>0</v>
      </c>
    </row>
    <row r="1337" spans="1:16" x14ac:dyDescent="0.3">
      <c r="A1337" s="27">
        <v>43679</v>
      </c>
      <c r="B1337" s="28">
        <v>0.60416666666666663</v>
      </c>
      <c r="C1337" s="32">
        <f t="shared" si="44"/>
        <v>43679.604166666664</v>
      </c>
      <c r="D1337" s="38">
        <f t="shared" si="43"/>
        <v>525465</v>
      </c>
      <c r="E1337" s="38">
        <f t="shared" si="43"/>
        <v>6300495</v>
      </c>
      <c r="F1337" s="38">
        <f t="shared" si="43"/>
        <v>2536</v>
      </c>
      <c r="G1337" s="39">
        <v>86.6</v>
      </c>
      <c r="H1337" s="39">
        <v>8.1</v>
      </c>
      <c r="I1337" s="44">
        <v>9.3533487297921478E-2</v>
      </c>
      <c r="J1337" s="39">
        <v>340.90239191602149</v>
      </c>
      <c r="K1337" s="39">
        <v>347.46939191602149</v>
      </c>
      <c r="L1337" s="39">
        <v>5.0430000000000001</v>
      </c>
      <c r="M1337" s="48">
        <v>100</v>
      </c>
      <c r="N1337" s="39">
        <v>1.986</v>
      </c>
      <c r="O1337" s="39">
        <v>749.22699999999998</v>
      </c>
      <c r="P1337" s="39">
        <v>0</v>
      </c>
    </row>
    <row r="1338" spans="1:16" x14ac:dyDescent="0.3">
      <c r="A1338" s="27">
        <v>43679</v>
      </c>
      <c r="B1338" s="28">
        <v>0.625</v>
      </c>
      <c r="C1338" s="32">
        <f t="shared" si="44"/>
        <v>43679.625</v>
      </c>
      <c r="D1338" s="38">
        <f t="shared" si="43"/>
        <v>525465</v>
      </c>
      <c r="E1338" s="38">
        <f t="shared" si="43"/>
        <v>6300495</v>
      </c>
      <c r="F1338" s="38">
        <f t="shared" si="43"/>
        <v>2536</v>
      </c>
      <c r="G1338" s="39">
        <v>58.5</v>
      </c>
      <c r="H1338" s="39">
        <v>5.3</v>
      </c>
      <c r="I1338" s="44">
        <v>9.0598290598290596E-2</v>
      </c>
      <c r="J1338" s="39">
        <v>341.53548064362457</v>
      </c>
      <c r="K1338" s="39">
        <v>347.44648064362457</v>
      </c>
      <c r="L1338" s="39">
        <v>5.1059999999999999</v>
      </c>
      <c r="M1338" s="48">
        <v>100</v>
      </c>
      <c r="N1338" s="39">
        <v>1.0489999999999999</v>
      </c>
      <c r="O1338" s="39">
        <v>749.25699999999995</v>
      </c>
      <c r="P1338" s="39">
        <v>0</v>
      </c>
    </row>
    <row r="1339" spans="1:16" x14ac:dyDescent="0.3">
      <c r="A1339" s="27">
        <v>43679</v>
      </c>
      <c r="B1339" s="28">
        <v>0.64583333333333337</v>
      </c>
      <c r="C1339" s="32">
        <f t="shared" si="44"/>
        <v>43679.645833333336</v>
      </c>
      <c r="D1339" s="38">
        <f t="shared" si="43"/>
        <v>525465</v>
      </c>
      <c r="E1339" s="38">
        <f t="shared" si="43"/>
        <v>6300495</v>
      </c>
      <c r="F1339" s="38">
        <f t="shared" si="43"/>
        <v>2536</v>
      </c>
      <c r="G1339" s="39">
        <v>128.5</v>
      </c>
      <c r="H1339" s="39">
        <v>12.3</v>
      </c>
      <c r="I1339" s="44">
        <v>9.5719844357976661E-2</v>
      </c>
      <c r="J1339" s="39">
        <v>342.19962357855138</v>
      </c>
      <c r="K1339" s="39">
        <v>346.66862357855138</v>
      </c>
      <c r="L1339" s="39">
        <v>4.9180000000000001</v>
      </c>
      <c r="M1339" s="48">
        <v>100</v>
      </c>
      <c r="N1339" s="39">
        <v>1.294</v>
      </c>
      <c r="O1339" s="39">
        <v>749.53</v>
      </c>
      <c r="P1339" s="39">
        <v>0</v>
      </c>
    </row>
    <row r="1340" spans="1:16" x14ac:dyDescent="0.3">
      <c r="A1340" s="27">
        <v>43679</v>
      </c>
      <c r="B1340" s="28">
        <v>0.66666666666666663</v>
      </c>
      <c r="C1340" s="32">
        <f t="shared" si="44"/>
        <v>43679.666666666664</v>
      </c>
      <c r="D1340" s="38">
        <f t="shared" si="43"/>
        <v>525465</v>
      </c>
      <c r="E1340" s="38">
        <f t="shared" si="43"/>
        <v>6300495</v>
      </c>
      <c r="F1340" s="38">
        <f t="shared" si="43"/>
        <v>2536</v>
      </c>
      <c r="G1340" s="39">
        <v>138.30000000000001</v>
      </c>
      <c r="H1340" s="39">
        <v>15</v>
      </c>
      <c r="I1340" s="44">
        <v>0.10845986984815617</v>
      </c>
      <c r="J1340" s="39">
        <v>343.76029129576398</v>
      </c>
      <c r="K1340" s="39">
        <v>351.15029129576402</v>
      </c>
      <c r="L1340" s="39">
        <v>5.7350000000000003</v>
      </c>
      <c r="M1340" s="48">
        <v>96.022999999999996</v>
      </c>
      <c r="N1340" s="39">
        <v>0.47199999999999998</v>
      </c>
      <c r="O1340" s="39">
        <v>749.77300000000002</v>
      </c>
      <c r="P1340" s="39">
        <v>0</v>
      </c>
    </row>
    <row r="1341" spans="1:16" x14ac:dyDescent="0.3">
      <c r="A1341" s="27">
        <v>43679</v>
      </c>
      <c r="B1341" s="28">
        <v>0.6875</v>
      </c>
      <c r="C1341" s="32">
        <f t="shared" si="44"/>
        <v>43679.6875</v>
      </c>
      <c r="D1341" s="38">
        <f t="shared" si="43"/>
        <v>525465</v>
      </c>
      <c r="E1341" s="38">
        <f t="shared" si="43"/>
        <v>6300495</v>
      </c>
      <c r="F1341" s="38">
        <f t="shared" si="43"/>
        <v>2536</v>
      </c>
      <c r="G1341" s="39">
        <v>52.3</v>
      </c>
      <c r="H1341" s="39">
        <v>6.4</v>
      </c>
      <c r="I1341" s="44">
        <v>0.12237093690248567</v>
      </c>
      <c r="J1341" s="39">
        <v>343.53595235605172</v>
      </c>
      <c r="K1341" s="39">
        <v>351.10795235605173</v>
      </c>
      <c r="L1341" s="39">
        <v>5.7350000000000003</v>
      </c>
      <c r="M1341" s="48">
        <v>97.873000000000005</v>
      </c>
      <c r="N1341" s="39">
        <v>0.82799999999999996</v>
      </c>
      <c r="O1341" s="39">
        <v>749.92700000000002</v>
      </c>
      <c r="P1341" s="39">
        <v>0</v>
      </c>
    </row>
    <row r="1342" spans="1:16" x14ac:dyDescent="0.3">
      <c r="A1342" s="27">
        <v>43679</v>
      </c>
      <c r="B1342" s="28">
        <v>0.70833333333333337</v>
      </c>
      <c r="C1342" s="32">
        <f t="shared" si="44"/>
        <v>43679.708333333336</v>
      </c>
      <c r="D1342" s="38">
        <f t="shared" si="43"/>
        <v>525465</v>
      </c>
      <c r="E1342" s="38">
        <f t="shared" si="43"/>
        <v>6300495</v>
      </c>
      <c r="F1342" s="38">
        <f t="shared" si="43"/>
        <v>2536</v>
      </c>
      <c r="G1342" s="39">
        <v>52.4</v>
      </c>
      <c r="H1342" s="39">
        <v>6.2</v>
      </c>
      <c r="I1342" s="44">
        <v>0.1183206106870229</v>
      </c>
      <c r="J1342" s="39">
        <v>341.71259976892202</v>
      </c>
      <c r="K1342" s="39">
        <v>348.70959976892203</v>
      </c>
      <c r="L1342" s="39">
        <v>5.3579999999999997</v>
      </c>
      <c r="M1342" s="48">
        <v>100</v>
      </c>
      <c r="N1342" s="39">
        <v>0.93300000000000005</v>
      </c>
      <c r="O1342" s="39">
        <v>750.05700000000002</v>
      </c>
      <c r="P1342" s="39">
        <v>0</v>
      </c>
    </row>
    <row r="1343" spans="1:16" x14ac:dyDescent="0.3">
      <c r="A1343" s="27">
        <v>43679</v>
      </c>
      <c r="B1343" s="28">
        <v>0.72916666666666663</v>
      </c>
      <c r="C1343" s="32">
        <f t="shared" si="44"/>
        <v>43679.729166666664</v>
      </c>
      <c r="D1343" s="38">
        <f t="shared" si="43"/>
        <v>525465</v>
      </c>
      <c r="E1343" s="38">
        <f t="shared" si="43"/>
        <v>6300495</v>
      </c>
      <c r="F1343" s="38">
        <f t="shared" si="43"/>
        <v>2536</v>
      </c>
      <c r="G1343" s="39">
        <v>134.19999999999999</v>
      </c>
      <c r="H1343" s="39">
        <v>14.6</v>
      </c>
      <c r="I1343" s="44">
        <v>0.10879284649776454</v>
      </c>
      <c r="J1343" s="39">
        <v>339.09283090091185</v>
      </c>
      <c r="K1343" s="39">
        <v>348.21183090091182</v>
      </c>
      <c r="L1343" s="39">
        <v>5.1689999999999996</v>
      </c>
      <c r="M1343" s="48">
        <v>100</v>
      </c>
      <c r="N1343" s="39">
        <v>0.93700000000000006</v>
      </c>
      <c r="O1343" s="39">
        <v>749.95699999999999</v>
      </c>
      <c r="P1343" s="39">
        <v>0</v>
      </c>
    </row>
    <row r="1344" spans="1:16" x14ac:dyDescent="0.3">
      <c r="A1344" s="27">
        <v>43679</v>
      </c>
      <c r="B1344" s="28">
        <v>0.75</v>
      </c>
      <c r="C1344" s="32">
        <f t="shared" si="44"/>
        <v>43679.75</v>
      </c>
      <c r="D1344" s="38">
        <f t="shared" si="43"/>
        <v>525465</v>
      </c>
      <c r="E1344" s="38">
        <f t="shared" si="43"/>
        <v>6300495</v>
      </c>
      <c r="F1344" s="38">
        <f t="shared" si="43"/>
        <v>2536</v>
      </c>
      <c r="G1344" s="39">
        <v>87.7</v>
      </c>
      <c r="H1344" s="39">
        <v>13.4</v>
      </c>
      <c r="I1344" s="44">
        <v>0.15279361459521096</v>
      </c>
      <c r="J1344" s="39">
        <v>328.12606105199319</v>
      </c>
      <c r="K1344" s="39">
        <v>345.81406105199318</v>
      </c>
      <c r="L1344" s="39">
        <v>6.1130000000000004</v>
      </c>
      <c r="M1344" s="48">
        <v>93.784000000000006</v>
      </c>
      <c r="N1344" s="39">
        <v>0.318</v>
      </c>
      <c r="O1344" s="39">
        <v>750.03200000000004</v>
      </c>
      <c r="P1344" s="39">
        <v>0</v>
      </c>
    </row>
    <row r="1345" spans="1:16" x14ac:dyDescent="0.3">
      <c r="A1345" s="27">
        <v>43679</v>
      </c>
      <c r="B1345" s="28">
        <v>0.77083333333333337</v>
      </c>
      <c r="C1345" s="32">
        <f t="shared" si="44"/>
        <v>43679.770833333336</v>
      </c>
      <c r="D1345" s="38">
        <f t="shared" si="43"/>
        <v>525465</v>
      </c>
      <c r="E1345" s="38">
        <f t="shared" si="43"/>
        <v>6300495</v>
      </c>
      <c r="F1345" s="38">
        <f t="shared" si="43"/>
        <v>2536</v>
      </c>
      <c r="G1345" s="39">
        <v>80.099999999999994</v>
      </c>
      <c r="H1345" s="39">
        <v>11.8</v>
      </c>
      <c r="I1345" s="44">
        <v>0.14731585518102375</v>
      </c>
      <c r="J1345" s="39">
        <v>325.09876199448371</v>
      </c>
      <c r="K1345" s="39">
        <v>342.02376199448372</v>
      </c>
      <c r="L1345" s="39">
        <v>5.609</v>
      </c>
      <c r="M1345" s="48">
        <v>100</v>
      </c>
      <c r="N1345" s="39">
        <v>0.38600000000000001</v>
      </c>
      <c r="O1345" s="39">
        <v>750.10299999999995</v>
      </c>
      <c r="P1345" s="39">
        <v>0</v>
      </c>
    </row>
    <row r="1346" spans="1:16" x14ac:dyDescent="0.3">
      <c r="A1346" s="27">
        <v>43679</v>
      </c>
      <c r="B1346" s="28">
        <v>0.79166666666666663</v>
      </c>
      <c r="C1346" s="32">
        <f t="shared" si="44"/>
        <v>43679.791666666664</v>
      </c>
      <c r="D1346" s="38">
        <f t="shared" si="43"/>
        <v>525465</v>
      </c>
      <c r="E1346" s="38">
        <f t="shared" si="43"/>
        <v>6300495</v>
      </c>
      <c r="F1346" s="38">
        <f t="shared" si="43"/>
        <v>2536</v>
      </c>
      <c r="G1346" s="39">
        <v>43.8</v>
      </c>
      <c r="H1346" s="39">
        <v>8.1999999999999993</v>
      </c>
      <c r="I1346" s="44">
        <v>0.18721461187214611</v>
      </c>
      <c r="J1346" s="39">
        <v>328.30840532608585</v>
      </c>
      <c r="K1346" s="39">
        <v>341.15140532608581</v>
      </c>
      <c r="L1346" s="39">
        <v>5.3579999999999997</v>
      </c>
      <c r="M1346" s="48">
        <v>99.644999999999996</v>
      </c>
      <c r="N1346" s="39">
        <v>8.2000000000000003E-2</v>
      </c>
      <c r="O1346" s="39">
        <v>750.21500000000003</v>
      </c>
      <c r="P1346" s="39">
        <v>0</v>
      </c>
    </row>
    <row r="1347" spans="1:16" x14ac:dyDescent="0.3">
      <c r="A1347" s="27">
        <v>43679</v>
      </c>
      <c r="B1347" s="28">
        <v>0.8125</v>
      </c>
      <c r="C1347" s="32">
        <f t="shared" si="44"/>
        <v>43679.8125</v>
      </c>
      <c r="D1347" s="38">
        <f t="shared" si="43"/>
        <v>525465</v>
      </c>
      <c r="E1347" s="38">
        <f t="shared" si="43"/>
        <v>6300495</v>
      </c>
      <c r="F1347" s="38">
        <f t="shared" si="43"/>
        <v>2536</v>
      </c>
      <c r="G1347" s="39">
        <v>21.1</v>
      </c>
      <c r="H1347" s="39">
        <v>3.5</v>
      </c>
      <c r="I1347" s="44">
        <v>0.16587677725118483</v>
      </c>
      <c r="J1347" s="39">
        <v>333.48042022383066</v>
      </c>
      <c r="K1347" s="39">
        <v>342.05242022383067</v>
      </c>
      <c r="L1347" s="39">
        <v>5.0430000000000001</v>
      </c>
      <c r="M1347" s="48">
        <v>100</v>
      </c>
      <c r="N1347" s="39">
        <v>0.92800000000000005</v>
      </c>
      <c r="O1347" s="39">
        <v>750.31500000000005</v>
      </c>
      <c r="P1347" s="39">
        <v>0</v>
      </c>
    </row>
    <row r="1348" spans="1:16" x14ac:dyDescent="0.3">
      <c r="A1348" s="27">
        <v>43679</v>
      </c>
      <c r="B1348" s="28">
        <v>0.83333333333333337</v>
      </c>
      <c r="C1348" s="32">
        <f t="shared" si="44"/>
        <v>43679.833333333336</v>
      </c>
      <c r="D1348" s="38">
        <f t="shared" si="43"/>
        <v>525465</v>
      </c>
      <c r="E1348" s="38">
        <f t="shared" si="43"/>
        <v>6300495</v>
      </c>
      <c r="F1348" s="38">
        <f t="shared" si="43"/>
        <v>2536</v>
      </c>
      <c r="G1348" s="39">
        <v>7.1</v>
      </c>
      <c r="H1348" s="39">
        <v>2.7</v>
      </c>
      <c r="I1348" s="44">
        <v>0.38028169014084512</v>
      </c>
      <c r="J1348" s="39">
        <v>329.21723511006877</v>
      </c>
      <c r="K1348" s="39">
        <v>337.25623511006876</v>
      </c>
      <c r="L1348" s="39">
        <v>4.9180000000000001</v>
      </c>
      <c r="M1348" s="48">
        <v>100</v>
      </c>
      <c r="N1348" s="39">
        <v>0.34</v>
      </c>
      <c r="O1348" s="39">
        <v>750.58500000000004</v>
      </c>
      <c r="P1348" s="39">
        <v>0</v>
      </c>
    </row>
    <row r="1349" spans="1:16" x14ac:dyDescent="0.3">
      <c r="A1349" s="27">
        <v>43679</v>
      </c>
      <c r="B1349" s="28">
        <v>0.85416666666666663</v>
      </c>
      <c r="C1349" s="32">
        <f t="shared" si="44"/>
        <v>43679.854166666664</v>
      </c>
      <c r="D1349" s="38">
        <f t="shared" si="43"/>
        <v>525465</v>
      </c>
      <c r="E1349" s="38">
        <f t="shared" si="43"/>
        <v>6300495</v>
      </c>
      <c r="F1349" s="38">
        <f t="shared" si="43"/>
        <v>2536</v>
      </c>
      <c r="G1349" s="40">
        <v>0</v>
      </c>
      <c r="H1349" s="40">
        <v>0</v>
      </c>
      <c r="I1349" s="45" t="s">
        <v>19</v>
      </c>
      <c r="J1349" s="39">
        <v>321.74688121155248</v>
      </c>
      <c r="K1349" s="39">
        <v>334.2988812115525</v>
      </c>
      <c r="L1349" s="39">
        <v>5.4210000000000003</v>
      </c>
      <c r="M1349" s="48">
        <v>96.284999999999997</v>
      </c>
      <c r="N1349" s="39">
        <v>0.29699999999999999</v>
      </c>
      <c r="O1349" s="39">
        <v>750.53</v>
      </c>
      <c r="P1349" s="39">
        <v>0</v>
      </c>
    </row>
    <row r="1350" spans="1:16" x14ac:dyDescent="0.3">
      <c r="A1350" s="27">
        <v>43679</v>
      </c>
      <c r="B1350" s="28">
        <v>0.875</v>
      </c>
      <c r="C1350" s="32">
        <f t="shared" si="44"/>
        <v>43679.875</v>
      </c>
      <c r="D1350" s="38">
        <f t="shared" ref="D1350:F1413" si="45">D1349</f>
        <v>525465</v>
      </c>
      <c r="E1350" s="38">
        <f t="shared" si="45"/>
        <v>6300495</v>
      </c>
      <c r="F1350" s="38">
        <f t="shared" si="45"/>
        <v>2536</v>
      </c>
      <c r="G1350" s="40">
        <v>0</v>
      </c>
      <c r="H1350" s="40">
        <v>0</v>
      </c>
      <c r="I1350" s="45" t="s">
        <v>19</v>
      </c>
      <c r="J1350" s="39">
        <v>323.73545431219605</v>
      </c>
      <c r="K1350" s="39">
        <v>332.5654543121961</v>
      </c>
      <c r="L1350" s="39">
        <v>4.6660000000000004</v>
      </c>
      <c r="M1350" s="48">
        <v>100</v>
      </c>
      <c r="N1350" s="39">
        <v>0.44</v>
      </c>
      <c r="O1350" s="39">
        <v>750.72199999999998</v>
      </c>
      <c r="P1350" s="39">
        <v>0</v>
      </c>
    </row>
    <row r="1351" spans="1:16" x14ac:dyDescent="0.3">
      <c r="A1351" s="27">
        <v>43679</v>
      </c>
      <c r="B1351" s="28">
        <v>0.89583333333333337</v>
      </c>
      <c r="C1351" s="32">
        <f t="shared" si="44"/>
        <v>43679.895833333336</v>
      </c>
      <c r="D1351" s="38">
        <f t="shared" si="45"/>
        <v>525465</v>
      </c>
      <c r="E1351" s="38">
        <f t="shared" si="45"/>
        <v>6300495</v>
      </c>
      <c r="F1351" s="38">
        <f t="shared" si="45"/>
        <v>2536</v>
      </c>
      <c r="G1351" s="40">
        <v>0</v>
      </c>
      <c r="H1351" s="40">
        <v>0</v>
      </c>
      <c r="I1351" s="45" t="s">
        <v>19</v>
      </c>
      <c r="J1351" s="39">
        <v>317.70303502010722</v>
      </c>
      <c r="K1351" s="39">
        <v>328.48203502010728</v>
      </c>
      <c r="L1351" s="39">
        <v>4.7290000000000001</v>
      </c>
      <c r="M1351" s="48">
        <v>98.311999999999998</v>
      </c>
      <c r="N1351" s="39">
        <v>1.2999999999999999E-2</v>
      </c>
      <c r="O1351" s="39">
        <v>750.61300000000006</v>
      </c>
      <c r="P1351" s="39">
        <v>0</v>
      </c>
    </row>
    <row r="1352" spans="1:16" x14ac:dyDescent="0.3">
      <c r="A1352" s="27">
        <v>43679</v>
      </c>
      <c r="B1352" s="28">
        <v>0.91666666666666663</v>
      </c>
      <c r="C1352" s="32">
        <f t="shared" si="44"/>
        <v>43679.916666666664</v>
      </c>
      <c r="D1352" s="38">
        <f t="shared" si="45"/>
        <v>525465</v>
      </c>
      <c r="E1352" s="38">
        <f t="shared" si="45"/>
        <v>6300495</v>
      </c>
      <c r="F1352" s="38">
        <f t="shared" si="45"/>
        <v>2536</v>
      </c>
      <c r="G1352" s="40">
        <v>0</v>
      </c>
      <c r="H1352" s="40">
        <v>0</v>
      </c>
      <c r="I1352" s="45" t="s">
        <v>19</v>
      </c>
      <c r="J1352" s="39">
        <v>319.12856199540977</v>
      </c>
      <c r="K1352" s="39">
        <v>327.82356199540976</v>
      </c>
      <c r="L1352" s="39">
        <v>4.9800000000000004</v>
      </c>
      <c r="M1352" s="48">
        <v>95.906000000000006</v>
      </c>
      <c r="N1352" s="39">
        <v>0</v>
      </c>
      <c r="O1352" s="39">
        <v>750.64499999999998</v>
      </c>
      <c r="P1352" s="39">
        <v>0</v>
      </c>
    </row>
    <row r="1353" spans="1:16" x14ac:dyDescent="0.3">
      <c r="A1353" s="27">
        <v>43679</v>
      </c>
      <c r="B1353" s="28">
        <v>0.9375</v>
      </c>
      <c r="C1353" s="32">
        <f t="shared" si="44"/>
        <v>43679.9375</v>
      </c>
      <c r="D1353" s="38">
        <f t="shared" si="45"/>
        <v>525465</v>
      </c>
      <c r="E1353" s="38">
        <f t="shared" si="45"/>
        <v>6300495</v>
      </c>
      <c r="F1353" s="38">
        <f t="shared" si="45"/>
        <v>2536</v>
      </c>
      <c r="G1353" s="40">
        <v>0</v>
      </c>
      <c r="H1353" s="40">
        <v>0</v>
      </c>
      <c r="I1353" s="45" t="s">
        <v>19</v>
      </c>
      <c r="J1353" s="39">
        <v>320.99887880194854</v>
      </c>
      <c r="K1353" s="39">
        <v>327.55487880194852</v>
      </c>
      <c r="L1353" s="39">
        <v>5.1689999999999996</v>
      </c>
      <c r="M1353" s="48">
        <v>92.102999999999994</v>
      </c>
      <c r="N1353" s="39">
        <v>5.0000000000000001E-3</v>
      </c>
      <c r="O1353" s="39">
        <v>750.5</v>
      </c>
      <c r="P1353" s="39">
        <v>0</v>
      </c>
    </row>
    <row r="1354" spans="1:16" x14ac:dyDescent="0.3">
      <c r="A1354" s="27">
        <v>43679</v>
      </c>
      <c r="B1354" s="28">
        <v>0.95833333333333337</v>
      </c>
      <c r="C1354" s="32">
        <f t="shared" si="44"/>
        <v>43679.958333333336</v>
      </c>
      <c r="D1354" s="38">
        <f t="shared" si="45"/>
        <v>525465</v>
      </c>
      <c r="E1354" s="38">
        <f t="shared" si="45"/>
        <v>6300495</v>
      </c>
      <c r="F1354" s="38">
        <f t="shared" si="45"/>
        <v>2536</v>
      </c>
      <c r="G1354" s="40">
        <v>0</v>
      </c>
      <c r="H1354" s="40">
        <v>0</v>
      </c>
      <c r="I1354" s="45" t="s">
        <v>19</v>
      </c>
      <c r="J1354" s="39">
        <v>322.00906324296079</v>
      </c>
      <c r="K1354" s="39">
        <v>326.71406324296078</v>
      </c>
      <c r="L1354" s="39">
        <v>5.5469999999999997</v>
      </c>
      <c r="M1354" s="48">
        <v>92.174999999999997</v>
      </c>
      <c r="N1354" s="39">
        <v>0</v>
      </c>
      <c r="O1354" s="39">
        <v>750.53200000000004</v>
      </c>
      <c r="P1354" s="39">
        <v>0</v>
      </c>
    </row>
    <row r="1355" spans="1:16" x14ac:dyDescent="0.3">
      <c r="A1355" s="27">
        <v>43679</v>
      </c>
      <c r="B1355" s="28">
        <v>0.97916666666666663</v>
      </c>
      <c r="C1355" s="32">
        <f t="shared" si="44"/>
        <v>43679.979166666664</v>
      </c>
      <c r="D1355" s="38">
        <f t="shared" si="45"/>
        <v>525465</v>
      </c>
      <c r="E1355" s="38">
        <f t="shared" si="45"/>
        <v>6300495</v>
      </c>
      <c r="F1355" s="38">
        <f t="shared" si="45"/>
        <v>2536</v>
      </c>
      <c r="G1355" s="40">
        <v>0</v>
      </c>
      <c r="H1355" s="40">
        <v>0</v>
      </c>
      <c r="I1355" s="45" t="s">
        <v>19</v>
      </c>
      <c r="J1355" s="39">
        <v>321.47325343782535</v>
      </c>
      <c r="K1355" s="39">
        <v>326.26725343782533</v>
      </c>
      <c r="L1355" s="39">
        <v>5.484</v>
      </c>
      <c r="M1355" s="48">
        <v>88.602000000000004</v>
      </c>
      <c r="N1355" s="39">
        <v>0</v>
      </c>
      <c r="O1355" s="39">
        <v>750.42200000000003</v>
      </c>
      <c r="P1355" s="39">
        <v>0</v>
      </c>
    </row>
    <row r="1356" spans="1:16" x14ac:dyDescent="0.3">
      <c r="A1356" s="27">
        <v>43680</v>
      </c>
      <c r="B1356" s="28">
        <v>0</v>
      </c>
      <c r="C1356" s="32">
        <f t="shared" si="44"/>
        <v>43680</v>
      </c>
      <c r="D1356" s="38">
        <f t="shared" si="45"/>
        <v>525465</v>
      </c>
      <c r="E1356" s="38">
        <f t="shared" si="45"/>
        <v>6300495</v>
      </c>
      <c r="F1356" s="38">
        <f t="shared" si="45"/>
        <v>2536</v>
      </c>
      <c r="G1356" s="40">
        <v>0</v>
      </c>
      <c r="H1356" s="40">
        <v>0</v>
      </c>
      <c r="I1356" s="45" t="s">
        <v>19</v>
      </c>
      <c r="J1356" s="39">
        <v>320.04059893914405</v>
      </c>
      <c r="K1356" s="39">
        <v>324.98659893914407</v>
      </c>
      <c r="L1356" s="39">
        <v>5.1689999999999996</v>
      </c>
      <c r="M1356" s="48">
        <v>88.57</v>
      </c>
      <c r="N1356" s="39">
        <v>4.2000000000000003E-2</v>
      </c>
      <c r="O1356" s="39">
        <v>750.20299999999997</v>
      </c>
      <c r="P1356" s="39">
        <v>0</v>
      </c>
    </row>
    <row r="1357" spans="1:16" x14ac:dyDescent="0.3">
      <c r="A1357" s="27">
        <v>43680</v>
      </c>
      <c r="B1357" s="28">
        <v>2.0833333333333332E-2</v>
      </c>
      <c r="C1357" s="32">
        <f t="shared" si="44"/>
        <v>43680.020833333336</v>
      </c>
      <c r="D1357" s="38">
        <f t="shared" si="45"/>
        <v>525465</v>
      </c>
      <c r="E1357" s="38">
        <f t="shared" si="45"/>
        <v>6300495</v>
      </c>
      <c r="F1357" s="38">
        <f t="shared" si="45"/>
        <v>2536</v>
      </c>
      <c r="G1357" s="40">
        <v>0</v>
      </c>
      <c r="H1357" s="40">
        <v>0</v>
      </c>
      <c r="I1357" s="45" t="s">
        <v>19</v>
      </c>
      <c r="J1357" s="39">
        <v>317.20546337186448</v>
      </c>
      <c r="K1357" s="39">
        <v>322.51646337186452</v>
      </c>
      <c r="L1357" s="39">
        <v>5.2320000000000002</v>
      </c>
      <c r="M1357" s="48">
        <v>90.578000000000003</v>
      </c>
      <c r="N1357" s="39">
        <v>0</v>
      </c>
      <c r="O1357" s="39">
        <v>750.29499999999996</v>
      </c>
      <c r="P1357" s="39">
        <v>0</v>
      </c>
    </row>
    <row r="1358" spans="1:16" x14ac:dyDescent="0.3">
      <c r="A1358" s="27">
        <v>43680</v>
      </c>
      <c r="B1358" s="28">
        <v>4.1666666666666664E-2</v>
      </c>
      <c r="C1358" s="32">
        <f t="shared" si="44"/>
        <v>43680.041666666664</v>
      </c>
      <c r="D1358" s="38">
        <f t="shared" si="45"/>
        <v>525465</v>
      </c>
      <c r="E1358" s="38">
        <f t="shared" si="45"/>
        <v>6300495</v>
      </c>
      <c r="F1358" s="38">
        <f t="shared" si="45"/>
        <v>2536</v>
      </c>
      <c r="G1358" s="40">
        <v>0</v>
      </c>
      <c r="H1358" s="40">
        <v>0</v>
      </c>
      <c r="I1358" s="45" t="s">
        <v>19</v>
      </c>
      <c r="J1358" s="39">
        <v>322.13889398747028</v>
      </c>
      <c r="K1358" s="39">
        <v>326.06889398747029</v>
      </c>
      <c r="L1358" s="39">
        <v>5.609</v>
      </c>
      <c r="M1358" s="48">
        <v>91.087999999999994</v>
      </c>
      <c r="N1358" s="39">
        <v>0.29899999999999999</v>
      </c>
      <c r="O1358" s="39">
        <v>750.10500000000002</v>
      </c>
      <c r="P1358" s="39">
        <v>0</v>
      </c>
    </row>
    <row r="1359" spans="1:16" x14ac:dyDescent="0.3">
      <c r="A1359" s="27">
        <v>43680</v>
      </c>
      <c r="B1359" s="28">
        <v>6.25E-2</v>
      </c>
      <c r="C1359" s="32">
        <f t="shared" si="44"/>
        <v>43680.0625</v>
      </c>
      <c r="D1359" s="38">
        <f t="shared" si="45"/>
        <v>525465</v>
      </c>
      <c r="E1359" s="38">
        <f t="shared" si="45"/>
        <v>6300495</v>
      </c>
      <c r="F1359" s="38">
        <f t="shared" si="45"/>
        <v>2536</v>
      </c>
      <c r="G1359" s="40">
        <v>0</v>
      </c>
      <c r="H1359" s="40">
        <v>0</v>
      </c>
      <c r="I1359" s="45" t="s">
        <v>19</v>
      </c>
      <c r="J1359" s="39">
        <v>319.26576634857139</v>
      </c>
      <c r="K1359" s="39">
        <v>323.46976634857134</v>
      </c>
      <c r="L1359" s="39">
        <v>4.6029999999999998</v>
      </c>
      <c r="M1359" s="48">
        <v>93.99</v>
      </c>
      <c r="N1359" s="39">
        <v>0.19600000000000001</v>
      </c>
      <c r="O1359" s="39">
        <v>750.08500000000004</v>
      </c>
      <c r="P1359" s="39">
        <v>0</v>
      </c>
    </row>
    <row r="1360" spans="1:16" x14ac:dyDescent="0.3">
      <c r="A1360" s="27">
        <v>43680</v>
      </c>
      <c r="B1360" s="28">
        <v>8.3333333333333329E-2</v>
      </c>
      <c r="C1360" s="32">
        <f t="shared" si="44"/>
        <v>43680.083333333336</v>
      </c>
      <c r="D1360" s="38">
        <f t="shared" si="45"/>
        <v>525465</v>
      </c>
      <c r="E1360" s="38">
        <f t="shared" si="45"/>
        <v>6300495</v>
      </c>
      <c r="F1360" s="38">
        <f t="shared" si="45"/>
        <v>2536</v>
      </c>
      <c r="G1360" s="40">
        <v>0</v>
      </c>
      <c r="H1360" s="40">
        <v>0</v>
      </c>
      <c r="I1360" s="45" t="s">
        <v>19</v>
      </c>
      <c r="J1360" s="39">
        <v>320.6062903077671</v>
      </c>
      <c r="K1360" s="39">
        <v>324.16529030776712</v>
      </c>
      <c r="L1360" s="39">
        <v>4.9800000000000004</v>
      </c>
      <c r="M1360" s="48">
        <v>93.736999999999995</v>
      </c>
      <c r="N1360" s="39">
        <v>2.7E-2</v>
      </c>
      <c r="O1360" s="39">
        <v>750.09699999999998</v>
      </c>
      <c r="P1360" s="39">
        <v>0</v>
      </c>
    </row>
    <row r="1361" spans="1:16" x14ac:dyDescent="0.3">
      <c r="A1361" s="27">
        <v>43680</v>
      </c>
      <c r="B1361" s="28">
        <v>0.10416666666666667</v>
      </c>
      <c r="C1361" s="32">
        <f t="shared" si="44"/>
        <v>43680.104166666664</v>
      </c>
      <c r="D1361" s="38">
        <f t="shared" si="45"/>
        <v>525465</v>
      </c>
      <c r="E1361" s="38">
        <f t="shared" si="45"/>
        <v>6300495</v>
      </c>
      <c r="F1361" s="38">
        <f t="shared" si="45"/>
        <v>2536</v>
      </c>
      <c r="G1361" s="40">
        <v>0</v>
      </c>
      <c r="H1361" s="40">
        <v>0</v>
      </c>
      <c r="I1361" s="45" t="s">
        <v>19</v>
      </c>
      <c r="J1361" s="39">
        <v>317.78396557539918</v>
      </c>
      <c r="K1361" s="39">
        <v>321.7639655753992</v>
      </c>
      <c r="L1361" s="39">
        <v>4.351</v>
      </c>
      <c r="M1361" s="48">
        <v>93.5</v>
      </c>
      <c r="N1361" s="39">
        <v>0.153</v>
      </c>
      <c r="O1361" s="39">
        <v>749.8</v>
      </c>
      <c r="P1361" s="39">
        <v>0</v>
      </c>
    </row>
    <row r="1362" spans="1:16" x14ac:dyDescent="0.3">
      <c r="A1362" s="27">
        <v>43680</v>
      </c>
      <c r="B1362" s="28">
        <v>0.125</v>
      </c>
      <c r="C1362" s="32">
        <f t="shared" si="44"/>
        <v>43680.125</v>
      </c>
      <c r="D1362" s="38">
        <f t="shared" si="45"/>
        <v>525465</v>
      </c>
      <c r="E1362" s="38">
        <f t="shared" si="45"/>
        <v>6300495</v>
      </c>
      <c r="F1362" s="38">
        <f t="shared" si="45"/>
        <v>2536</v>
      </c>
      <c r="G1362" s="40">
        <v>0</v>
      </c>
      <c r="H1362" s="40">
        <v>0</v>
      </c>
      <c r="I1362" s="45" t="s">
        <v>19</v>
      </c>
      <c r="J1362" s="39">
        <v>320.24156315643967</v>
      </c>
      <c r="K1362" s="39">
        <v>323.73656315643967</v>
      </c>
      <c r="L1362" s="39">
        <v>5.1689999999999996</v>
      </c>
      <c r="M1362" s="48">
        <v>90.566999999999993</v>
      </c>
      <c r="N1362" s="39">
        <v>4.1000000000000002E-2</v>
      </c>
      <c r="O1362" s="39">
        <v>749.84299999999996</v>
      </c>
      <c r="P1362" s="39">
        <v>0</v>
      </c>
    </row>
    <row r="1363" spans="1:16" x14ac:dyDescent="0.3">
      <c r="A1363" s="27">
        <v>43680</v>
      </c>
      <c r="B1363" s="28">
        <v>0.14583333333333334</v>
      </c>
      <c r="C1363" s="32">
        <f t="shared" si="44"/>
        <v>43680.145833333336</v>
      </c>
      <c r="D1363" s="38">
        <f t="shared" si="45"/>
        <v>525465</v>
      </c>
      <c r="E1363" s="38">
        <f t="shared" si="45"/>
        <v>6300495</v>
      </c>
      <c r="F1363" s="38">
        <f t="shared" si="45"/>
        <v>2536</v>
      </c>
      <c r="G1363" s="40">
        <v>0</v>
      </c>
      <c r="H1363" s="40">
        <v>0</v>
      </c>
      <c r="I1363" s="45" t="s">
        <v>19</v>
      </c>
      <c r="J1363" s="39">
        <v>317.86783053852798</v>
      </c>
      <c r="K1363" s="39">
        <v>321.61083053852798</v>
      </c>
      <c r="L1363" s="39">
        <v>4.2880000000000003</v>
      </c>
      <c r="M1363" s="48">
        <v>91.474999999999994</v>
      </c>
      <c r="N1363" s="39">
        <v>0</v>
      </c>
      <c r="O1363" s="39">
        <v>749.78499999999997</v>
      </c>
      <c r="P1363" s="39">
        <v>0</v>
      </c>
    </row>
    <row r="1364" spans="1:16" x14ac:dyDescent="0.3">
      <c r="A1364" s="27">
        <v>43680</v>
      </c>
      <c r="B1364" s="28">
        <v>0.16666666666666666</v>
      </c>
      <c r="C1364" s="32">
        <f t="shared" si="44"/>
        <v>43680.166666666664</v>
      </c>
      <c r="D1364" s="38">
        <f t="shared" si="45"/>
        <v>525465</v>
      </c>
      <c r="E1364" s="38">
        <f t="shared" si="45"/>
        <v>6300495</v>
      </c>
      <c r="F1364" s="38">
        <f t="shared" si="45"/>
        <v>2536</v>
      </c>
      <c r="G1364" s="40">
        <v>0</v>
      </c>
      <c r="H1364" s="40">
        <v>0</v>
      </c>
      <c r="I1364" s="45" t="s">
        <v>19</v>
      </c>
      <c r="J1364" s="39">
        <v>319.20684558536277</v>
      </c>
      <c r="K1364" s="39">
        <v>322.20384558536279</v>
      </c>
      <c r="L1364" s="39">
        <v>4.4770000000000003</v>
      </c>
      <c r="M1364" s="48">
        <v>90.590999999999994</v>
      </c>
      <c r="N1364" s="39">
        <v>0.13500000000000001</v>
      </c>
      <c r="O1364" s="39">
        <v>749.46799999999996</v>
      </c>
      <c r="P1364" s="39">
        <v>0</v>
      </c>
    </row>
    <row r="1365" spans="1:16" x14ac:dyDescent="0.3">
      <c r="A1365" s="27">
        <v>43680</v>
      </c>
      <c r="B1365" s="28">
        <v>0.1875</v>
      </c>
      <c r="C1365" s="32">
        <f t="shared" si="44"/>
        <v>43680.1875</v>
      </c>
      <c r="D1365" s="38">
        <f t="shared" si="45"/>
        <v>525465</v>
      </c>
      <c r="E1365" s="38">
        <f t="shared" si="45"/>
        <v>6300495</v>
      </c>
      <c r="F1365" s="38">
        <f t="shared" si="45"/>
        <v>2536</v>
      </c>
      <c r="G1365" s="39">
        <v>5</v>
      </c>
      <c r="H1365" s="39">
        <v>7.3</v>
      </c>
      <c r="I1365" s="45" t="s">
        <v>19</v>
      </c>
      <c r="J1365" s="39">
        <v>321.45622687521427</v>
      </c>
      <c r="K1365" s="39">
        <v>322.2312268752143</v>
      </c>
      <c r="L1365" s="39">
        <v>5.1689999999999996</v>
      </c>
      <c r="M1365" s="48">
        <v>88.391000000000005</v>
      </c>
      <c r="N1365" s="39">
        <v>1.2010000000000001</v>
      </c>
      <c r="O1365" s="39">
        <v>749.46199999999999</v>
      </c>
      <c r="P1365" s="39">
        <v>0</v>
      </c>
    </row>
    <row r="1366" spans="1:16" x14ac:dyDescent="0.3">
      <c r="A1366" s="27">
        <v>43680</v>
      </c>
      <c r="B1366" s="28">
        <v>0.20833333333333334</v>
      </c>
      <c r="C1366" s="32">
        <f t="shared" si="44"/>
        <v>43680.208333333336</v>
      </c>
      <c r="D1366" s="38">
        <f t="shared" si="45"/>
        <v>525465</v>
      </c>
      <c r="E1366" s="38">
        <f t="shared" si="45"/>
        <v>6300495</v>
      </c>
      <c r="F1366" s="38">
        <f t="shared" si="45"/>
        <v>2536</v>
      </c>
      <c r="G1366" s="39">
        <v>20.100000000000001</v>
      </c>
      <c r="H1366" s="39">
        <v>6.2</v>
      </c>
      <c r="I1366" s="44">
        <v>0.30845771144278605</v>
      </c>
      <c r="J1366" s="39">
        <v>316.76340903058701</v>
      </c>
      <c r="K1366" s="39">
        <v>321.17040903058705</v>
      </c>
      <c r="L1366" s="39">
        <v>4.4139999999999997</v>
      </c>
      <c r="M1366" s="48">
        <v>92.706000000000003</v>
      </c>
      <c r="N1366" s="39">
        <v>1.5680000000000001</v>
      </c>
      <c r="O1366" s="39">
        <v>749.25300000000004</v>
      </c>
      <c r="P1366" s="39">
        <v>0</v>
      </c>
    </row>
    <row r="1367" spans="1:16" x14ac:dyDescent="0.3">
      <c r="A1367" s="27">
        <v>43680</v>
      </c>
      <c r="B1367" s="28">
        <v>0.22916666666666666</v>
      </c>
      <c r="C1367" s="32">
        <f t="shared" si="44"/>
        <v>43680.229166666664</v>
      </c>
      <c r="D1367" s="38">
        <f t="shared" si="45"/>
        <v>525465</v>
      </c>
      <c r="E1367" s="38">
        <f t="shared" si="45"/>
        <v>6300495</v>
      </c>
      <c r="F1367" s="38">
        <f t="shared" si="45"/>
        <v>2536</v>
      </c>
      <c r="G1367" s="39">
        <v>60.9</v>
      </c>
      <c r="H1367" s="39">
        <v>10</v>
      </c>
      <c r="I1367" s="44">
        <v>0.16420361247947454</v>
      </c>
      <c r="J1367" s="39">
        <v>314.7930604954455</v>
      </c>
      <c r="K1367" s="39">
        <v>322.65206049544554</v>
      </c>
      <c r="L1367" s="39">
        <v>4.4139999999999997</v>
      </c>
      <c r="M1367" s="48">
        <v>93.32</v>
      </c>
      <c r="N1367" s="39">
        <v>0.84299999999999997</v>
      </c>
      <c r="O1367" s="39">
        <v>749.27499999999998</v>
      </c>
      <c r="P1367" s="39">
        <v>0</v>
      </c>
    </row>
    <row r="1368" spans="1:16" x14ac:dyDescent="0.3">
      <c r="A1368" s="27">
        <v>43680</v>
      </c>
      <c r="B1368" s="28">
        <v>0.25</v>
      </c>
      <c r="C1368" s="32">
        <f t="shared" si="44"/>
        <v>43680.25</v>
      </c>
      <c r="D1368" s="38">
        <f t="shared" si="45"/>
        <v>525465</v>
      </c>
      <c r="E1368" s="38">
        <f t="shared" si="45"/>
        <v>6300495</v>
      </c>
      <c r="F1368" s="38">
        <f t="shared" si="45"/>
        <v>2536</v>
      </c>
      <c r="G1368" s="39">
        <v>113.9</v>
      </c>
      <c r="H1368" s="39">
        <v>14.1</v>
      </c>
      <c r="I1368" s="44">
        <v>0.12379280070237049</v>
      </c>
      <c r="J1368" s="39">
        <v>318.55540908331841</v>
      </c>
      <c r="K1368" s="39">
        <v>326.40040908331844</v>
      </c>
      <c r="L1368" s="39">
        <v>4.6660000000000004</v>
      </c>
      <c r="M1368" s="48">
        <v>91.831999999999994</v>
      </c>
      <c r="N1368" s="39">
        <v>0.47899999999999998</v>
      </c>
      <c r="O1368" s="39">
        <v>749.22500000000002</v>
      </c>
      <c r="P1368" s="39">
        <v>0</v>
      </c>
    </row>
    <row r="1369" spans="1:16" x14ac:dyDescent="0.3">
      <c r="A1369" s="27">
        <v>43680</v>
      </c>
      <c r="B1369" s="28">
        <v>0.27083333333333331</v>
      </c>
      <c r="C1369" s="32">
        <f t="shared" si="44"/>
        <v>43680.270833333336</v>
      </c>
      <c r="D1369" s="38">
        <f t="shared" si="45"/>
        <v>525465</v>
      </c>
      <c r="E1369" s="38">
        <f t="shared" si="45"/>
        <v>6300495</v>
      </c>
      <c r="F1369" s="38">
        <f t="shared" si="45"/>
        <v>2536</v>
      </c>
      <c r="G1369" s="39">
        <v>160.1</v>
      </c>
      <c r="H1369" s="39">
        <v>17.600000000000001</v>
      </c>
      <c r="I1369" s="44">
        <v>0.10993129294191131</v>
      </c>
      <c r="J1369" s="39">
        <v>321.46057943432129</v>
      </c>
      <c r="K1369" s="39">
        <v>330.63857943432129</v>
      </c>
      <c r="L1369" s="39">
        <v>5.0430000000000001</v>
      </c>
      <c r="M1369" s="48">
        <v>90.343000000000004</v>
      </c>
      <c r="N1369" s="39">
        <v>1.3080000000000001</v>
      </c>
      <c r="O1369" s="39">
        <v>748.95799999999997</v>
      </c>
      <c r="P1369" s="39">
        <v>0</v>
      </c>
    </row>
    <row r="1370" spans="1:16" x14ac:dyDescent="0.3">
      <c r="A1370" s="27">
        <v>43680</v>
      </c>
      <c r="B1370" s="28">
        <v>0.29166666666666669</v>
      </c>
      <c r="C1370" s="32">
        <f t="shared" si="44"/>
        <v>43680.291666666664</v>
      </c>
      <c r="D1370" s="38">
        <f t="shared" si="45"/>
        <v>525465</v>
      </c>
      <c r="E1370" s="38">
        <f t="shared" si="45"/>
        <v>6300495</v>
      </c>
      <c r="F1370" s="38">
        <f t="shared" si="45"/>
        <v>2536</v>
      </c>
      <c r="G1370" s="39">
        <v>253.6</v>
      </c>
      <c r="H1370" s="39">
        <v>23.9</v>
      </c>
      <c r="I1370" s="44">
        <v>9.424290220820189E-2</v>
      </c>
      <c r="J1370" s="39">
        <v>326.87999255913036</v>
      </c>
      <c r="K1370" s="39">
        <v>336.54099255913036</v>
      </c>
      <c r="L1370" s="39">
        <v>4.9800000000000004</v>
      </c>
      <c r="M1370" s="48">
        <v>92.025000000000006</v>
      </c>
      <c r="N1370" s="39">
        <v>1.1919999999999999</v>
      </c>
      <c r="O1370" s="39">
        <v>748.74800000000005</v>
      </c>
      <c r="P1370" s="39">
        <v>0</v>
      </c>
    </row>
    <row r="1371" spans="1:16" x14ac:dyDescent="0.3">
      <c r="A1371" s="27">
        <v>43680</v>
      </c>
      <c r="B1371" s="28">
        <v>0.3125</v>
      </c>
      <c r="C1371" s="32">
        <f t="shared" si="44"/>
        <v>43680.3125</v>
      </c>
      <c r="D1371" s="38">
        <f t="shared" si="45"/>
        <v>525465</v>
      </c>
      <c r="E1371" s="38">
        <f t="shared" si="45"/>
        <v>6300495</v>
      </c>
      <c r="F1371" s="38">
        <f t="shared" si="45"/>
        <v>2536</v>
      </c>
      <c r="G1371" s="39">
        <v>314.5</v>
      </c>
      <c r="H1371" s="39">
        <v>32.1</v>
      </c>
      <c r="I1371" s="44">
        <v>0.10206677265500795</v>
      </c>
      <c r="J1371" s="39">
        <v>323.35855511581309</v>
      </c>
      <c r="K1371" s="39">
        <v>343.53155511581309</v>
      </c>
      <c r="L1371" s="39">
        <v>6.3010000000000002</v>
      </c>
      <c r="M1371" s="48">
        <v>84.436000000000007</v>
      </c>
      <c r="N1371" s="39">
        <v>1.044</v>
      </c>
      <c r="O1371" s="39">
        <v>748.803</v>
      </c>
      <c r="P1371" s="39">
        <v>0</v>
      </c>
    </row>
    <row r="1372" spans="1:16" x14ac:dyDescent="0.3">
      <c r="A1372" s="27">
        <v>43680</v>
      </c>
      <c r="B1372" s="28">
        <v>0.33333333333333331</v>
      </c>
      <c r="C1372" s="32">
        <f t="shared" si="44"/>
        <v>43680.333333333336</v>
      </c>
      <c r="D1372" s="38">
        <f t="shared" si="45"/>
        <v>525465</v>
      </c>
      <c r="E1372" s="38">
        <f t="shared" si="45"/>
        <v>6300495</v>
      </c>
      <c r="F1372" s="38">
        <f t="shared" si="45"/>
        <v>2536</v>
      </c>
      <c r="G1372" s="39">
        <v>382.8</v>
      </c>
      <c r="H1372" s="39">
        <v>42.4</v>
      </c>
      <c r="I1372" s="44">
        <v>0.11076280041797283</v>
      </c>
      <c r="J1372" s="39">
        <v>282.94246077267962</v>
      </c>
      <c r="K1372" s="39">
        <v>350.78046077267959</v>
      </c>
      <c r="L1372" s="39">
        <v>6.05</v>
      </c>
      <c r="M1372" s="48">
        <v>89.475999999999999</v>
      </c>
      <c r="N1372" s="39">
        <v>1.8069999999999999</v>
      </c>
      <c r="O1372" s="39">
        <v>748.91700000000003</v>
      </c>
      <c r="P1372" s="39">
        <v>0</v>
      </c>
    </row>
    <row r="1373" spans="1:16" x14ac:dyDescent="0.3">
      <c r="A1373" s="27">
        <v>43680</v>
      </c>
      <c r="B1373" s="28">
        <v>0.35416666666666669</v>
      </c>
      <c r="C1373" s="32">
        <f t="shared" si="44"/>
        <v>43680.354166666664</v>
      </c>
      <c r="D1373" s="38">
        <f t="shared" si="45"/>
        <v>525465</v>
      </c>
      <c r="E1373" s="38">
        <f t="shared" si="45"/>
        <v>6300495</v>
      </c>
      <c r="F1373" s="38">
        <f t="shared" si="45"/>
        <v>2536</v>
      </c>
      <c r="G1373" s="39">
        <v>534.9</v>
      </c>
      <c r="H1373" s="39">
        <v>54</v>
      </c>
      <c r="I1373" s="44">
        <v>0.10095344924284913</v>
      </c>
      <c r="J1373" s="39">
        <v>330.12314126812811</v>
      </c>
      <c r="K1373" s="39">
        <v>358.91714126812809</v>
      </c>
      <c r="L1373" s="39">
        <v>5.1059999999999999</v>
      </c>
      <c r="M1373" s="48">
        <v>100</v>
      </c>
      <c r="N1373" s="39">
        <v>1.615</v>
      </c>
      <c r="O1373" s="39">
        <v>748.92700000000002</v>
      </c>
      <c r="P1373" s="39">
        <v>0</v>
      </c>
    </row>
    <row r="1374" spans="1:16" x14ac:dyDescent="0.3">
      <c r="A1374" s="27">
        <v>43680</v>
      </c>
      <c r="B1374" s="28">
        <v>0.375</v>
      </c>
      <c r="C1374" s="32">
        <f t="shared" si="44"/>
        <v>43680.375</v>
      </c>
      <c r="D1374" s="38">
        <f t="shared" si="45"/>
        <v>525465</v>
      </c>
      <c r="E1374" s="38">
        <f t="shared" si="45"/>
        <v>6300495</v>
      </c>
      <c r="F1374" s="38">
        <f t="shared" si="45"/>
        <v>2536</v>
      </c>
      <c r="G1374" s="39">
        <v>636.9</v>
      </c>
      <c r="H1374" s="39">
        <v>67.900000000000006</v>
      </c>
      <c r="I1374" s="44">
        <v>0.10661014287957295</v>
      </c>
      <c r="J1374" s="39">
        <v>278.65184358926774</v>
      </c>
      <c r="K1374" s="39">
        <v>362.53584358926776</v>
      </c>
      <c r="L1374" s="39">
        <v>5.798</v>
      </c>
      <c r="M1374" s="48">
        <v>100</v>
      </c>
      <c r="N1374" s="39">
        <v>2.319</v>
      </c>
      <c r="O1374" s="39">
        <v>748.85299999999995</v>
      </c>
      <c r="P1374" s="39">
        <v>0</v>
      </c>
    </row>
    <row r="1375" spans="1:16" x14ac:dyDescent="0.3">
      <c r="A1375" s="27">
        <v>43680</v>
      </c>
      <c r="B1375" s="28">
        <v>0.39583333333333331</v>
      </c>
      <c r="C1375" s="32">
        <f t="shared" si="44"/>
        <v>43680.395833333336</v>
      </c>
      <c r="D1375" s="38">
        <f t="shared" si="45"/>
        <v>525465</v>
      </c>
      <c r="E1375" s="38">
        <f t="shared" si="45"/>
        <v>6300495</v>
      </c>
      <c r="F1375" s="38">
        <f t="shared" si="45"/>
        <v>2536</v>
      </c>
      <c r="G1375" s="39">
        <v>667.3</v>
      </c>
      <c r="H1375" s="39">
        <v>71.5</v>
      </c>
      <c r="I1375" s="44">
        <v>0.10714820920125881</v>
      </c>
      <c r="J1375" s="39">
        <v>268.38210377992505</v>
      </c>
      <c r="K1375" s="39">
        <v>374.15610377992505</v>
      </c>
      <c r="L1375" s="39">
        <v>6.05</v>
      </c>
      <c r="M1375" s="48">
        <v>98.245000000000005</v>
      </c>
      <c r="N1375" s="39">
        <v>2.0190000000000001</v>
      </c>
      <c r="O1375" s="39">
        <v>748.77499999999998</v>
      </c>
      <c r="P1375" s="39">
        <v>0</v>
      </c>
    </row>
    <row r="1376" spans="1:16" x14ac:dyDescent="0.3">
      <c r="A1376" s="27">
        <v>43680</v>
      </c>
      <c r="B1376" s="28">
        <v>0.41666666666666669</v>
      </c>
      <c r="C1376" s="32">
        <f t="shared" si="44"/>
        <v>43680.416666666664</v>
      </c>
      <c r="D1376" s="38">
        <f t="shared" si="45"/>
        <v>525465</v>
      </c>
      <c r="E1376" s="38">
        <f t="shared" si="45"/>
        <v>6300495</v>
      </c>
      <c r="F1376" s="38">
        <f t="shared" si="45"/>
        <v>2536</v>
      </c>
      <c r="G1376" s="39">
        <v>700.9</v>
      </c>
      <c r="H1376" s="39">
        <v>79</v>
      </c>
      <c r="I1376" s="44">
        <v>0.11271222713653874</v>
      </c>
      <c r="J1376" s="39">
        <v>258.55340604160745</v>
      </c>
      <c r="K1376" s="39">
        <v>383.22640604160745</v>
      </c>
      <c r="L1376" s="39">
        <v>7.7469999999999999</v>
      </c>
      <c r="M1376" s="48">
        <v>77.655000000000001</v>
      </c>
      <c r="N1376" s="39">
        <v>2.0739999999999998</v>
      </c>
      <c r="O1376" s="39">
        <v>748.67700000000002</v>
      </c>
      <c r="P1376" s="39">
        <v>0</v>
      </c>
    </row>
    <row r="1377" spans="1:16" x14ac:dyDescent="0.3">
      <c r="A1377" s="27">
        <v>43680</v>
      </c>
      <c r="B1377" s="28">
        <v>0.4375</v>
      </c>
      <c r="C1377" s="32">
        <f t="shared" si="44"/>
        <v>43680.4375</v>
      </c>
      <c r="D1377" s="38">
        <f t="shared" si="45"/>
        <v>525465</v>
      </c>
      <c r="E1377" s="38">
        <f t="shared" si="45"/>
        <v>6300495</v>
      </c>
      <c r="F1377" s="38">
        <f t="shared" si="45"/>
        <v>2536</v>
      </c>
      <c r="G1377" s="39">
        <v>765.2</v>
      </c>
      <c r="H1377" s="39">
        <v>86.8</v>
      </c>
      <c r="I1377" s="44">
        <v>0.11343439623627809</v>
      </c>
      <c r="J1377" s="39">
        <v>277.19919826267767</v>
      </c>
      <c r="K1377" s="39">
        <v>394.7481982626777</v>
      </c>
      <c r="L1377" s="39">
        <v>7.3070000000000004</v>
      </c>
      <c r="M1377" s="48">
        <v>91.055000000000007</v>
      </c>
      <c r="N1377" s="39">
        <v>2.105</v>
      </c>
      <c r="O1377" s="39">
        <v>748.53300000000002</v>
      </c>
      <c r="P1377" s="39">
        <v>0</v>
      </c>
    </row>
    <row r="1378" spans="1:16" x14ac:dyDescent="0.3">
      <c r="A1378" s="27">
        <v>43680</v>
      </c>
      <c r="B1378" s="28">
        <v>0.45833333333333331</v>
      </c>
      <c r="C1378" s="32">
        <f t="shared" si="44"/>
        <v>43680.458333333336</v>
      </c>
      <c r="D1378" s="38">
        <f t="shared" si="45"/>
        <v>525465</v>
      </c>
      <c r="E1378" s="38">
        <f t="shared" si="45"/>
        <v>6300495</v>
      </c>
      <c r="F1378" s="38">
        <f t="shared" si="45"/>
        <v>2536</v>
      </c>
      <c r="G1378" s="39">
        <v>799.8</v>
      </c>
      <c r="H1378" s="39">
        <v>89.9</v>
      </c>
      <c r="I1378" s="44">
        <v>0.11240310077519382</v>
      </c>
      <c r="J1378" s="39">
        <v>264.76846162024151</v>
      </c>
      <c r="K1378" s="39">
        <v>400.90446162024153</v>
      </c>
      <c r="L1378" s="39">
        <v>8.6270000000000007</v>
      </c>
      <c r="M1378" s="48">
        <v>74.070999999999998</v>
      </c>
      <c r="N1378" s="39">
        <v>2.6219999999999999</v>
      </c>
      <c r="O1378" s="39">
        <v>748.47199999999998</v>
      </c>
      <c r="P1378" s="39">
        <v>0</v>
      </c>
    </row>
    <row r="1379" spans="1:16" x14ac:dyDescent="0.3">
      <c r="A1379" s="27">
        <v>43680</v>
      </c>
      <c r="B1379" s="28">
        <v>0.47916666666666669</v>
      </c>
      <c r="C1379" s="32">
        <f t="shared" si="44"/>
        <v>43680.479166666664</v>
      </c>
      <c r="D1379" s="38">
        <f t="shared" si="45"/>
        <v>525465</v>
      </c>
      <c r="E1379" s="38">
        <f t="shared" si="45"/>
        <v>6300495</v>
      </c>
      <c r="F1379" s="38">
        <f t="shared" si="45"/>
        <v>2536</v>
      </c>
      <c r="G1379" s="39">
        <v>812.1</v>
      </c>
      <c r="H1379" s="39">
        <v>91.8</v>
      </c>
      <c r="I1379" s="44">
        <v>0.1130402659770964</v>
      </c>
      <c r="J1379" s="39">
        <v>267.87539462198788</v>
      </c>
      <c r="K1379" s="39">
        <v>413.04839462198788</v>
      </c>
      <c r="L1379" s="39">
        <v>9.5069999999999997</v>
      </c>
      <c r="M1379" s="48">
        <v>74.828999999999994</v>
      </c>
      <c r="N1379" s="39">
        <v>1.643</v>
      </c>
      <c r="O1379" s="39">
        <v>748.31500000000005</v>
      </c>
      <c r="P1379" s="39">
        <v>0</v>
      </c>
    </row>
    <row r="1380" spans="1:16" x14ac:dyDescent="0.3">
      <c r="A1380" s="27">
        <v>43680</v>
      </c>
      <c r="B1380" s="28">
        <v>0.5</v>
      </c>
      <c r="C1380" s="32">
        <f t="shared" si="44"/>
        <v>43680.5</v>
      </c>
      <c r="D1380" s="38">
        <f t="shared" si="45"/>
        <v>525465</v>
      </c>
      <c r="E1380" s="38">
        <f t="shared" si="45"/>
        <v>6300495</v>
      </c>
      <c r="F1380" s="38">
        <f t="shared" si="45"/>
        <v>2536</v>
      </c>
      <c r="G1380" s="39">
        <v>846.2</v>
      </c>
      <c r="H1380" s="39">
        <v>98.1</v>
      </c>
      <c r="I1380" s="44">
        <v>0.11593004017962655</v>
      </c>
      <c r="J1380" s="39">
        <v>274.09841861044185</v>
      </c>
      <c r="K1380" s="39">
        <v>420.95541861044182</v>
      </c>
      <c r="L1380" s="39">
        <v>9.8209999999999997</v>
      </c>
      <c r="M1380" s="48">
        <v>76.278999999999996</v>
      </c>
      <c r="N1380" s="39">
        <v>1.613</v>
      </c>
      <c r="O1380" s="39">
        <v>748.52300000000002</v>
      </c>
      <c r="P1380" s="39">
        <v>0</v>
      </c>
    </row>
    <row r="1381" spans="1:16" x14ac:dyDescent="0.3">
      <c r="A1381" s="27">
        <v>43680</v>
      </c>
      <c r="B1381" s="28">
        <v>0.52083333333333337</v>
      </c>
      <c r="C1381" s="32">
        <f t="shared" si="44"/>
        <v>43680.520833333336</v>
      </c>
      <c r="D1381" s="38">
        <f t="shared" si="45"/>
        <v>525465</v>
      </c>
      <c r="E1381" s="38">
        <f t="shared" si="45"/>
        <v>6300495</v>
      </c>
      <c r="F1381" s="38">
        <f t="shared" si="45"/>
        <v>2536</v>
      </c>
      <c r="G1381" s="39">
        <v>977.2</v>
      </c>
      <c r="H1381" s="39">
        <v>111.7</v>
      </c>
      <c r="I1381" s="44">
        <v>0.11430618092509209</v>
      </c>
      <c r="J1381" s="39">
        <v>303.78673186446053</v>
      </c>
      <c r="K1381" s="39">
        <v>425.07773186446053</v>
      </c>
      <c r="L1381" s="39">
        <v>10.198</v>
      </c>
      <c r="M1381" s="48">
        <v>78.986999999999995</v>
      </c>
      <c r="N1381" s="39">
        <v>1.9830000000000001</v>
      </c>
      <c r="O1381" s="39">
        <v>748.45799999999997</v>
      </c>
      <c r="P1381" s="39">
        <v>0</v>
      </c>
    </row>
    <row r="1382" spans="1:16" x14ac:dyDescent="0.3">
      <c r="A1382" s="27">
        <v>43680</v>
      </c>
      <c r="B1382" s="28">
        <v>0.54166666666666663</v>
      </c>
      <c r="C1382" s="32">
        <f t="shared" si="44"/>
        <v>43680.541666666664</v>
      </c>
      <c r="D1382" s="38">
        <f t="shared" si="45"/>
        <v>525465</v>
      </c>
      <c r="E1382" s="38">
        <f t="shared" si="45"/>
        <v>6300495</v>
      </c>
      <c r="F1382" s="38">
        <f t="shared" si="45"/>
        <v>2536</v>
      </c>
      <c r="G1382" s="39">
        <v>399.6</v>
      </c>
      <c r="H1382" s="39">
        <v>45.4</v>
      </c>
      <c r="I1382" s="44">
        <v>0.11361361361361361</v>
      </c>
      <c r="J1382" s="39">
        <v>312.44283128852572</v>
      </c>
      <c r="K1382" s="39">
        <v>419.16583128852568</v>
      </c>
      <c r="L1382" s="39">
        <v>10.638</v>
      </c>
      <c r="M1382" s="48">
        <v>77.344999999999999</v>
      </c>
      <c r="N1382" s="39">
        <v>1.9059999999999999</v>
      </c>
      <c r="O1382" s="39">
        <v>748.22799999999995</v>
      </c>
      <c r="P1382" s="39">
        <v>0</v>
      </c>
    </row>
    <row r="1383" spans="1:16" x14ac:dyDescent="0.3">
      <c r="A1383" s="27">
        <v>43680</v>
      </c>
      <c r="B1383" s="28">
        <v>0.5625</v>
      </c>
      <c r="C1383" s="32">
        <f t="shared" si="44"/>
        <v>43680.5625</v>
      </c>
      <c r="D1383" s="38">
        <f t="shared" si="45"/>
        <v>525465</v>
      </c>
      <c r="E1383" s="38">
        <f t="shared" si="45"/>
        <v>6300495</v>
      </c>
      <c r="F1383" s="38">
        <f t="shared" si="45"/>
        <v>2536</v>
      </c>
      <c r="G1383" s="39">
        <v>236.3</v>
      </c>
      <c r="H1383" s="39">
        <v>28.8</v>
      </c>
      <c r="I1383" s="44">
        <v>0.12187896741430385</v>
      </c>
      <c r="J1383" s="39">
        <v>337.6179223832869</v>
      </c>
      <c r="K1383" s="39">
        <v>403.62692238328691</v>
      </c>
      <c r="L1383" s="39">
        <v>9.8840000000000003</v>
      </c>
      <c r="M1383" s="48">
        <v>79.403000000000006</v>
      </c>
      <c r="N1383" s="39">
        <v>1.4430000000000001</v>
      </c>
      <c r="O1383" s="39">
        <v>748.17</v>
      </c>
      <c r="P1383" s="39">
        <v>0</v>
      </c>
    </row>
    <row r="1384" spans="1:16" x14ac:dyDescent="0.3">
      <c r="A1384" s="27">
        <v>43680</v>
      </c>
      <c r="B1384" s="28">
        <v>0.58333333333333337</v>
      </c>
      <c r="C1384" s="32">
        <f t="shared" ref="C1384:C1447" si="46">A1384+B1384</f>
        <v>43680.583333333336</v>
      </c>
      <c r="D1384" s="38">
        <f t="shared" si="45"/>
        <v>525465</v>
      </c>
      <c r="E1384" s="38">
        <f t="shared" si="45"/>
        <v>6300495</v>
      </c>
      <c r="F1384" s="38">
        <f t="shared" si="45"/>
        <v>2536</v>
      </c>
      <c r="G1384" s="39">
        <v>566.9</v>
      </c>
      <c r="H1384" s="39">
        <v>62.8</v>
      </c>
      <c r="I1384" s="44">
        <v>0.11077791497618628</v>
      </c>
      <c r="J1384" s="39">
        <v>316.58682504811077</v>
      </c>
      <c r="K1384" s="39">
        <v>404.39482504811076</v>
      </c>
      <c r="L1384" s="39">
        <v>10.135999999999999</v>
      </c>
      <c r="M1384" s="48">
        <v>78.510000000000005</v>
      </c>
      <c r="N1384" s="39">
        <v>1.653</v>
      </c>
      <c r="O1384" s="39">
        <v>748.11500000000001</v>
      </c>
      <c r="P1384" s="39">
        <v>0</v>
      </c>
    </row>
    <row r="1385" spans="1:16" x14ac:dyDescent="0.3">
      <c r="A1385" s="27">
        <v>43680</v>
      </c>
      <c r="B1385" s="28">
        <v>0.60416666666666663</v>
      </c>
      <c r="C1385" s="32">
        <f t="shared" si="46"/>
        <v>43680.604166666664</v>
      </c>
      <c r="D1385" s="38">
        <f t="shared" si="45"/>
        <v>525465</v>
      </c>
      <c r="E1385" s="38">
        <f t="shared" si="45"/>
        <v>6300495</v>
      </c>
      <c r="F1385" s="38">
        <f t="shared" si="45"/>
        <v>2536</v>
      </c>
      <c r="G1385" s="39">
        <v>186.1</v>
      </c>
      <c r="H1385" s="39">
        <v>24.1</v>
      </c>
      <c r="I1385" s="44">
        <v>0.1295002686727566</v>
      </c>
      <c r="J1385" s="39">
        <v>315.91509248766636</v>
      </c>
      <c r="K1385" s="39">
        <v>393.89709248766638</v>
      </c>
      <c r="L1385" s="39">
        <v>10.01</v>
      </c>
      <c r="M1385" s="48">
        <v>78.644999999999996</v>
      </c>
      <c r="N1385" s="39">
        <v>1.599</v>
      </c>
      <c r="O1385" s="39">
        <v>748.02300000000002</v>
      </c>
      <c r="P1385" s="39">
        <v>0</v>
      </c>
    </row>
    <row r="1386" spans="1:16" x14ac:dyDescent="0.3">
      <c r="A1386" s="27">
        <v>43680</v>
      </c>
      <c r="B1386" s="28">
        <v>0.625</v>
      </c>
      <c r="C1386" s="32">
        <f t="shared" si="46"/>
        <v>43680.625</v>
      </c>
      <c r="D1386" s="38">
        <f t="shared" si="45"/>
        <v>525465</v>
      </c>
      <c r="E1386" s="38">
        <f t="shared" si="45"/>
        <v>6300495</v>
      </c>
      <c r="F1386" s="38">
        <f t="shared" si="45"/>
        <v>2536</v>
      </c>
      <c r="G1386" s="39">
        <v>302.3</v>
      </c>
      <c r="H1386" s="39">
        <v>36.5</v>
      </c>
      <c r="I1386" s="44">
        <v>0.12074098577571948</v>
      </c>
      <c r="J1386" s="39">
        <v>290.85055350581382</v>
      </c>
      <c r="K1386" s="39">
        <v>385.71855350581382</v>
      </c>
      <c r="L1386" s="39">
        <v>10.135999999999999</v>
      </c>
      <c r="M1386" s="48">
        <v>76.058999999999997</v>
      </c>
      <c r="N1386" s="39">
        <v>1.444</v>
      </c>
      <c r="O1386" s="39">
        <v>747.77</v>
      </c>
      <c r="P1386" s="39">
        <v>0</v>
      </c>
    </row>
    <row r="1387" spans="1:16" x14ac:dyDescent="0.3">
      <c r="A1387" s="27">
        <v>43680</v>
      </c>
      <c r="B1387" s="28">
        <v>0.64583333333333337</v>
      </c>
      <c r="C1387" s="32">
        <f t="shared" si="46"/>
        <v>43680.645833333336</v>
      </c>
      <c r="D1387" s="38">
        <f t="shared" si="45"/>
        <v>525465</v>
      </c>
      <c r="E1387" s="38">
        <f t="shared" si="45"/>
        <v>6300495</v>
      </c>
      <c r="F1387" s="38">
        <f t="shared" si="45"/>
        <v>2536</v>
      </c>
      <c r="G1387" s="39">
        <v>143</v>
      </c>
      <c r="H1387" s="39">
        <v>18.8</v>
      </c>
      <c r="I1387" s="44">
        <v>0.13146853146853146</v>
      </c>
      <c r="J1387" s="39">
        <v>308.73199752447539</v>
      </c>
      <c r="K1387" s="39">
        <v>384.89799752447539</v>
      </c>
      <c r="L1387" s="39">
        <v>10.073</v>
      </c>
      <c r="M1387" s="48">
        <v>75.852000000000004</v>
      </c>
      <c r="N1387" s="39">
        <v>1.333</v>
      </c>
      <c r="O1387" s="39">
        <v>747.89300000000003</v>
      </c>
      <c r="P1387" s="39">
        <v>0</v>
      </c>
    </row>
    <row r="1388" spans="1:16" x14ac:dyDescent="0.3">
      <c r="A1388" s="27">
        <v>43680</v>
      </c>
      <c r="B1388" s="28">
        <v>0.66666666666666663</v>
      </c>
      <c r="C1388" s="32">
        <f t="shared" si="46"/>
        <v>43680.666666666664</v>
      </c>
      <c r="D1388" s="38">
        <f t="shared" si="45"/>
        <v>525465</v>
      </c>
      <c r="E1388" s="38">
        <f t="shared" si="45"/>
        <v>6300495</v>
      </c>
      <c r="F1388" s="38">
        <f t="shared" si="45"/>
        <v>2536</v>
      </c>
      <c r="G1388" s="39">
        <v>618.79999999999995</v>
      </c>
      <c r="H1388" s="39">
        <v>79.7</v>
      </c>
      <c r="I1388" s="44">
        <v>0.12879767291531999</v>
      </c>
      <c r="J1388" s="39">
        <v>312.77244401491612</v>
      </c>
      <c r="K1388" s="39">
        <v>378.80144401491611</v>
      </c>
      <c r="L1388" s="39">
        <v>10.324</v>
      </c>
      <c r="M1388" s="48">
        <v>72.463999999999999</v>
      </c>
      <c r="N1388" s="39">
        <v>1.6080000000000001</v>
      </c>
      <c r="O1388" s="39">
        <v>747.80200000000002</v>
      </c>
      <c r="P1388" s="39">
        <v>0</v>
      </c>
    </row>
    <row r="1389" spans="1:16" x14ac:dyDescent="0.3">
      <c r="A1389" s="27">
        <v>43680</v>
      </c>
      <c r="B1389" s="28">
        <v>0.6875</v>
      </c>
      <c r="C1389" s="32">
        <f t="shared" si="46"/>
        <v>43680.6875</v>
      </c>
      <c r="D1389" s="38">
        <f t="shared" si="45"/>
        <v>525465</v>
      </c>
      <c r="E1389" s="38">
        <f t="shared" si="45"/>
        <v>6300495</v>
      </c>
      <c r="F1389" s="38">
        <f t="shared" si="45"/>
        <v>2536</v>
      </c>
      <c r="G1389" s="39">
        <v>507.6</v>
      </c>
      <c r="H1389" s="39">
        <v>62.3</v>
      </c>
      <c r="I1389" s="44">
        <v>0.12273443656422378</v>
      </c>
      <c r="J1389" s="39">
        <v>280.36389444667361</v>
      </c>
      <c r="K1389" s="39">
        <v>392.68389444667361</v>
      </c>
      <c r="L1389" s="39">
        <v>10.952</v>
      </c>
      <c r="M1389" s="48">
        <v>68.813999999999993</v>
      </c>
      <c r="N1389" s="39">
        <v>1.7849999999999999</v>
      </c>
      <c r="O1389" s="39">
        <v>747.63800000000003</v>
      </c>
      <c r="P1389" s="39">
        <v>0</v>
      </c>
    </row>
    <row r="1390" spans="1:16" x14ac:dyDescent="0.3">
      <c r="A1390" s="27">
        <v>43680</v>
      </c>
      <c r="B1390" s="28">
        <v>0.70833333333333337</v>
      </c>
      <c r="C1390" s="32">
        <f t="shared" si="46"/>
        <v>43680.708333333336</v>
      </c>
      <c r="D1390" s="38">
        <f t="shared" si="45"/>
        <v>525465</v>
      </c>
      <c r="E1390" s="38">
        <f t="shared" si="45"/>
        <v>6300495</v>
      </c>
      <c r="F1390" s="38">
        <f t="shared" si="45"/>
        <v>2536</v>
      </c>
      <c r="G1390" s="39">
        <v>150.9</v>
      </c>
      <c r="H1390" s="39">
        <v>20.7</v>
      </c>
      <c r="I1390" s="44">
        <v>0.13717693836978131</v>
      </c>
      <c r="J1390" s="39">
        <v>282.95266717748689</v>
      </c>
      <c r="K1390" s="39">
        <v>387.55366717748689</v>
      </c>
      <c r="L1390" s="39">
        <v>10.513</v>
      </c>
      <c r="M1390" s="48">
        <v>70.622</v>
      </c>
      <c r="N1390" s="39">
        <v>1.7390000000000001</v>
      </c>
      <c r="O1390" s="39">
        <v>747.70299999999997</v>
      </c>
      <c r="P1390" s="39">
        <v>0</v>
      </c>
    </row>
    <row r="1391" spans="1:16" x14ac:dyDescent="0.3">
      <c r="A1391" s="27">
        <v>43680</v>
      </c>
      <c r="B1391" s="28">
        <v>0.72916666666666663</v>
      </c>
      <c r="C1391" s="32">
        <f t="shared" si="46"/>
        <v>43680.729166666664</v>
      </c>
      <c r="D1391" s="38">
        <f t="shared" si="45"/>
        <v>525465</v>
      </c>
      <c r="E1391" s="38">
        <f t="shared" si="45"/>
        <v>6300495</v>
      </c>
      <c r="F1391" s="38">
        <f t="shared" si="45"/>
        <v>2536</v>
      </c>
      <c r="G1391" s="39">
        <v>120.7</v>
      </c>
      <c r="H1391" s="39">
        <v>18.3</v>
      </c>
      <c r="I1391" s="44">
        <v>0.15161557580778789</v>
      </c>
      <c r="J1391" s="39">
        <v>284.20083342781567</v>
      </c>
      <c r="K1391" s="39">
        <v>375.56583342781568</v>
      </c>
      <c r="L1391" s="39">
        <v>10.073</v>
      </c>
      <c r="M1391" s="48">
        <v>72.426000000000002</v>
      </c>
      <c r="N1391" s="39">
        <v>1.823</v>
      </c>
      <c r="O1391" s="39">
        <v>747.82500000000005</v>
      </c>
      <c r="P1391" s="39">
        <v>0</v>
      </c>
    </row>
    <row r="1392" spans="1:16" x14ac:dyDescent="0.3">
      <c r="A1392" s="27">
        <v>43680</v>
      </c>
      <c r="B1392" s="28">
        <v>0.75</v>
      </c>
      <c r="C1392" s="32">
        <f t="shared" si="46"/>
        <v>43680.75</v>
      </c>
      <c r="D1392" s="38">
        <f t="shared" si="45"/>
        <v>525465</v>
      </c>
      <c r="E1392" s="38">
        <f t="shared" si="45"/>
        <v>6300495</v>
      </c>
      <c r="F1392" s="38">
        <f t="shared" si="45"/>
        <v>2536</v>
      </c>
      <c r="G1392" s="39">
        <v>128.5</v>
      </c>
      <c r="H1392" s="39">
        <v>18.7</v>
      </c>
      <c r="I1392" s="44">
        <v>0.14552529182879376</v>
      </c>
      <c r="J1392" s="39">
        <v>286.38676547275901</v>
      </c>
      <c r="K1392" s="39">
        <v>373.19876547275902</v>
      </c>
      <c r="L1392" s="39">
        <v>10.01</v>
      </c>
      <c r="M1392" s="48">
        <v>71.948999999999998</v>
      </c>
      <c r="N1392" s="39">
        <v>1.8939999999999999</v>
      </c>
      <c r="O1392" s="39">
        <v>747.54</v>
      </c>
      <c r="P1392" s="39">
        <v>0</v>
      </c>
    </row>
    <row r="1393" spans="1:16" x14ac:dyDescent="0.3">
      <c r="A1393" s="27">
        <v>43680</v>
      </c>
      <c r="B1393" s="28">
        <v>0.77083333333333337</v>
      </c>
      <c r="C1393" s="32">
        <f t="shared" si="46"/>
        <v>43680.770833333336</v>
      </c>
      <c r="D1393" s="38">
        <f t="shared" si="45"/>
        <v>525465</v>
      </c>
      <c r="E1393" s="38">
        <f t="shared" si="45"/>
        <v>6300495</v>
      </c>
      <c r="F1393" s="38">
        <f t="shared" si="45"/>
        <v>2536</v>
      </c>
      <c r="G1393" s="39">
        <v>117.4</v>
      </c>
      <c r="H1393" s="39">
        <v>16.399999999999999</v>
      </c>
      <c r="I1393" s="44">
        <v>0.13969335604770014</v>
      </c>
      <c r="J1393" s="39">
        <v>316.05292377230239</v>
      </c>
      <c r="K1393" s="39">
        <v>372.91492377230242</v>
      </c>
      <c r="L1393" s="39">
        <v>10.01</v>
      </c>
      <c r="M1393" s="48">
        <v>73.662000000000006</v>
      </c>
      <c r="N1393" s="39">
        <v>1.77</v>
      </c>
      <c r="O1393" s="39">
        <v>747.50300000000004</v>
      </c>
      <c r="P1393" s="39">
        <v>0</v>
      </c>
    </row>
    <row r="1394" spans="1:16" x14ac:dyDescent="0.3">
      <c r="A1394" s="27">
        <v>43680</v>
      </c>
      <c r="B1394" s="28">
        <v>0.79166666666666663</v>
      </c>
      <c r="C1394" s="32">
        <f t="shared" si="46"/>
        <v>43680.791666666664</v>
      </c>
      <c r="D1394" s="38">
        <f t="shared" si="45"/>
        <v>525465</v>
      </c>
      <c r="E1394" s="38">
        <f t="shared" si="45"/>
        <v>6300495</v>
      </c>
      <c r="F1394" s="38">
        <f t="shared" si="45"/>
        <v>2536</v>
      </c>
      <c r="G1394" s="39">
        <v>76.400000000000006</v>
      </c>
      <c r="H1394" s="39">
        <v>12.6</v>
      </c>
      <c r="I1394" s="44">
        <v>0.16492146596858637</v>
      </c>
      <c r="J1394" s="39">
        <v>288.53871562349286</v>
      </c>
      <c r="K1394" s="39">
        <v>368.07371562349289</v>
      </c>
      <c r="L1394" s="39">
        <v>9.3190000000000008</v>
      </c>
      <c r="M1394" s="48">
        <v>77.909000000000006</v>
      </c>
      <c r="N1394" s="39">
        <v>1.607</v>
      </c>
      <c r="O1394" s="39">
        <v>747.32299999999998</v>
      </c>
      <c r="P1394" s="39">
        <v>0</v>
      </c>
    </row>
    <row r="1395" spans="1:16" x14ac:dyDescent="0.3">
      <c r="A1395" s="27">
        <v>43680</v>
      </c>
      <c r="B1395" s="28">
        <v>0.8125</v>
      </c>
      <c r="C1395" s="32">
        <f t="shared" si="46"/>
        <v>43680.8125</v>
      </c>
      <c r="D1395" s="38">
        <f t="shared" si="45"/>
        <v>525465</v>
      </c>
      <c r="E1395" s="38">
        <f t="shared" si="45"/>
        <v>6300495</v>
      </c>
      <c r="F1395" s="38">
        <f t="shared" si="45"/>
        <v>2536</v>
      </c>
      <c r="G1395" s="39">
        <v>49.3</v>
      </c>
      <c r="H1395" s="39">
        <v>8.6999999999999993</v>
      </c>
      <c r="I1395" s="44">
        <v>0.1764705882352941</v>
      </c>
      <c r="J1395" s="39">
        <v>303.89817422191817</v>
      </c>
      <c r="K1395" s="39">
        <v>363.48117422191814</v>
      </c>
      <c r="L1395" s="39">
        <v>9.1929999999999996</v>
      </c>
      <c r="M1395" s="48">
        <v>76.489999999999995</v>
      </c>
      <c r="N1395" s="39">
        <v>1.9279999999999999</v>
      </c>
      <c r="O1395" s="39">
        <v>747.327</v>
      </c>
      <c r="P1395" s="39">
        <v>0</v>
      </c>
    </row>
    <row r="1396" spans="1:16" x14ac:dyDescent="0.3">
      <c r="A1396" s="27">
        <v>43680</v>
      </c>
      <c r="B1396" s="28">
        <v>0.83333333333333337</v>
      </c>
      <c r="C1396" s="32">
        <f t="shared" si="46"/>
        <v>43680.833333333336</v>
      </c>
      <c r="D1396" s="38">
        <f t="shared" si="45"/>
        <v>525465</v>
      </c>
      <c r="E1396" s="38">
        <f t="shared" si="45"/>
        <v>6300495</v>
      </c>
      <c r="F1396" s="38">
        <f t="shared" si="45"/>
        <v>2536</v>
      </c>
      <c r="G1396" s="39">
        <v>13.5</v>
      </c>
      <c r="H1396" s="39">
        <v>5.2</v>
      </c>
      <c r="I1396" s="44">
        <v>0.38518518518518519</v>
      </c>
      <c r="J1396" s="39">
        <v>294.66149849403826</v>
      </c>
      <c r="K1396" s="39">
        <v>360.51849849403828</v>
      </c>
      <c r="L1396" s="39">
        <v>9.2560000000000002</v>
      </c>
      <c r="M1396" s="48">
        <v>75.100999999999999</v>
      </c>
      <c r="N1396" s="39">
        <v>1.2569999999999999</v>
      </c>
      <c r="O1396" s="39">
        <v>747.27499999999998</v>
      </c>
      <c r="P1396" s="39">
        <v>0</v>
      </c>
    </row>
    <row r="1397" spans="1:16" x14ac:dyDescent="0.3">
      <c r="A1397" s="27">
        <v>43680</v>
      </c>
      <c r="B1397" s="28">
        <v>0.85416666666666663</v>
      </c>
      <c r="C1397" s="32">
        <f t="shared" si="46"/>
        <v>43680.854166666664</v>
      </c>
      <c r="D1397" s="38">
        <f t="shared" si="45"/>
        <v>525465</v>
      </c>
      <c r="E1397" s="38">
        <f t="shared" si="45"/>
        <v>6300495</v>
      </c>
      <c r="F1397" s="38">
        <f t="shared" si="45"/>
        <v>2536</v>
      </c>
      <c r="G1397" s="40">
        <v>0</v>
      </c>
      <c r="H1397" s="40">
        <v>0</v>
      </c>
      <c r="I1397" s="45" t="s">
        <v>19</v>
      </c>
      <c r="J1397" s="39">
        <v>295.15474112789406</v>
      </c>
      <c r="K1397" s="39">
        <v>356.08474112789406</v>
      </c>
      <c r="L1397" s="39">
        <v>9.0670000000000002</v>
      </c>
      <c r="M1397" s="48">
        <v>82.841999999999999</v>
      </c>
      <c r="N1397" s="39">
        <v>1.143</v>
      </c>
      <c r="O1397" s="39">
        <v>747.24199999999996</v>
      </c>
      <c r="P1397" s="39">
        <v>0</v>
      </c>
    </row>
    <row r="1398" spans="1:16" x14ac:dyDescent="0.3">
      <c r="A1398" s="27">
        <v>43680</v>
      </c>
      <c r="B1398" s="28">
        <v>0.875</v>
      </c>
      <c r="C1398" s="32">
        <f t="shared" si="46"/>
        <v>43680.875</v>
      </c>
      <c r="D1398" s="38">
        <f t="shared" si="45"/>
        <v>525465</v>
      </c>
      <c r="E1398" s="38">
        <f t="shared" si="45"/>
        <v>6300495</v>
      </c>
      <c r="F1398" s="38">
        <f t="shared" si="45"/>
        <v>2536</v>
      </c>
      <c r="G1398" s="40">
        <v>0</v>
      </c>
      <c r="H1398" s="40">
        <v>0</v>
      </c>
      <c r="I1398" s="45" t="s">
        <v>19</v>
      </c>
      <c r="J1398" s="39">
        <v>295.82520551792237</v>
      </c>
      <c r="K1398" s="39">
        <v>354.94220551792239</v>
      </c>
      <c r="L1398" s="39">
        <v>8.9420000000000002</v>
      </c>
      <c r="M1398" s="48">
        <v>87.17</v>
      </c>
      <c r="N1398" s="39">
        <v>1.256</v>
      </c>
      <c r="O1398" s="39">
        <v>747.16499999999996</v>
      </c>
      <c r="P1398" s="39">
        <v>0</v>
      </c>
    </row>
    <row r="1399" spans="1:16" x14ac:dyDescent="0.3">
      <c r="A1399" s="27">
        <v>43680</v>
      </c>
      <c r="B1399" s="28">
        <v>0.89583333333333337</v>
      </c>
      <c r="C1399" s="32">
        <f t="shared" si="46"/>
        <v>43680.895833333336</v>
      </c>
      <c r="D1399" s="38">
        <f t="shared" si="45"/>
        <v>525465</v>
      </c>
      <c r="E1399" s="38">
        <f t="shared" si="45"/>
        <v>6300495</v>
      </c>
      <c r="F1399" s="38">
        <f t="shared" si="45"/>
        <v>2536</v>
      </c>
      <c r="G1399" s="40">
        <v>0</v>
      </c>
      <c r="H1399" s="40">
        <v>0</v>
      </c>
      <c r="I1399" s="45" t="s">
        <v>19</v>
      </c>
      <c r="J1399" s="39">
        <v>280.72878014206248</v>
      </c>
      <c r="K1399" s="39">
        <v>351.06978014206248</v>
      </c>
      <c r="L1399" s="39">
        <v>8.5020000000000007</v>
      </c>
      <c r="M1399" s="48">
        <v>86.991</v>
      </c>
      <c r="N1399" s="39">
        <v>0.84</v>
      </c>
      <c r="O1399" s="39">
        <v>746.90499999999997</v>
      </c>
      <c r="P1399" s="39">
        <v>0</v>
      </c>
    </row>
    <row r="1400" spans="1:16" x14ac:dyDescent="0.3">
      <c r="A1400" s="27">
        <v>43680</v>
      </c>
      <c r="B1400" s="28">
        <v>0.91666666666666663</v>
      </c>
      <c r="C1400" s="32">
        <f t="shared" si="46"/>
        <v>43680.916666666664</v>
      </c>
      <c r="D1400" s="38">
        <f t="shared" si="45"/>
        <v>525465</v>
      </c>
      <c r="E1400" s="38">
        <f t="shared" si="45"/>
        <v>6300495</v>
      </c>
      <c r="F1400" s="38">
        <f t="shared" si="45"/>
        <v>2536</v>
      </c>
      <c r="G1400" s="40">
        <v>0</v>
      </c>
      <c r="H1400" s="40">
        <v>0</v>
      </c>
      <c r="I1400" s="45" t="s">
        <v>19</v>
      </c>
      <c r="J1400" s="39">
        <v>299.55758357100058</v>
      </c>
      <c r="K1400" s="39">
        <v>348.07758357100056</v>
      </c>
      <c r="L1400" s="39">
        <v>8.1869999999999994</v>
      </c>
      <c r="M1400" s="48">
        <v>90.16</v>
      </c>
      <c r="N1400" s="39">
        <v>0.39700000000000002</v>
      </c>
      <c r="O1400" s="39">
        <v>746.76</v>
      </c>
      <c r="P1400" s="39">
        <v>0</v>
      </c>
    </row>
    <row r="1401" spans="1:16" x14ac:dyDescent="0.3">
      <c r="A1401" s="27">
        <v>43680</v>
      </c>
      <c r="B1401" s="28">
        <v>0.9375</v>
      </c>
      <c r="C1401" s="32">
        <f t="shared" si="46"/>
        <v>43680.9375</v>
      </c>
      <c r="D1401" s="38">
        <f t="shared" si="45"/>
        <v>525465</v>
      </c>
      <c r="E1401" s="38">
        <f t="shared" si="45"/>
        <v>6300495</v>
      </c>
      <c r="F1401" s="38">
        <f t="shared" si="45"/>
        <v>2536</v>
      </c>
      <c r="G1401" s="40">
        <v>0</v>
      </c>
      <c r="H1401" s="40">
        <v>0</v>
      </c>
      <c r="I1401" s="45" t="s">
        <v>19</v>
      </c>
      <c r="J1401" s="39">
        <v>293.06615716480502</v>
      </c>
      <c r="K1401" s="39">
        <v>348.15015716480502</v>
      </c>
      <c r="L1401" s="39">
        <v>8.1869999999999994</v>
      </c>
      <c r="M1401" s="48">
        <v>87.215999999999994</v>
      </c>
      <c r="N1401" s="39">
        <v>0.254</v>
      </c>
      <c r="O1401" s="39">
        <v>746.53200000000004</v>
      </c>
      <c r="P1401" s="39">
        <v>0</v>
      </c>
    </row>
    <row r="1402" spans="1:16" x14ac:dyDescent="0.3">
      <c r="A1402" s="27">
        <v>43680</v>
      </c>
      <c r="B1402" s="28">
        <v>0.95833333333333337</v>
      </c>
      <c r="C1402" s="32">
        <f t="shared" si="46"/>
        <v>43680.958333333336</v>
      </c>
      <c r="D1402" s="38">
        <f t="shared" si="45"/>
        <v>525465</v>
      </c>
      <c r="E1402" s="38">
        <f t="shared" si="45"/>
        <v>6300495</v>
      </c>
      <c r="F1402" s="38">
        <f t="shared" si="45"/>
        <v>2536</v>
      </c>
      <c r="G1402" s="40">
        <v>0</v>
      </c>
      <c r="H1402" s="40">
        <v>0</v>
      </c>
      <c r="I1402" s="45" t="s">
        <v>19</v>
      </c>
      <c r="J1402" s="39">
        <v>338.37484662744174</v>
      </c>
      <c r="K1402" s="39">
        <v>351.55684662744176</v>
      </c>
      <c r="L1402" s="39">
        <v>8.125</v>
      </c>
      <c r="M1402" s="48">
        <v>84.725999999999999</v>
      </c>
      <c r="N1402" s="39">
        <v>0.16300000000000001</v>
      </c>
      <c r="O1402" s="39">
        <v>746.53200000000004</v>
      </c>
      <c r="P1402" s="39">
        <v>0</v>
      </c>
    </row>
    <row r="1403" spans="1:16" x14ac:dyDescent="0.3">
      <c r="A1403" s="27">
        <v>43680</v>
      </c>
      <c r="B1403" s="28">
        <v>0.97916666666666663</v>
      </c>
      <c r="C1403" s="32">
        <f t="shared" si="46"/>
        <v>43680.979166666664</v>
      </c>
      <c r="D1403" s="38">
        <f t="shared" si="45"/>
        <v>525465</v>
      </c>
      <c r="E1403" s="38">
        <f t="shared" si="45"/>
        <v>6300495</v>
      </c>
      <c r="F1403" s="38">
        <f t="shared" si="45"/>
        <v>2536</v>
      </c>
      <c r="G1403" s="40">
        <v>0</v>
      </c>
      <c r="H1403" s="40">
        <v>0</v>
      </c>
      <c r="I1403" s="45" t="s">
        <v>19</v>
      </c>
      <c r="J1403" s="39">
        <v>331.18151199131563</v>
      </c>
      <c r="K1403" s="39">
        <v>350.54751199131562</v>
      </c>
      <c r="L1403" s="39">
        <v>8.3130000000000006</v>
      </c>
      <c r="M1403" s="48">
        <v>86.492999999999995</v>
      </c>
      <c r="N1403" s="39">
        <v>0.17699999999999999</v>
      </c>
      <c r="O1403" s="39">
        <v>746.34</v>
      </c>
      <c r="P1403" s="39">
        <v>0</v>
      </c>
    </row>
    <row r="1404" spans="1:16" x14ac:dyDescent="0.3">
      <c r="A1404" s="27">
        <v>43681</v>
      </c>
      <c r="B1404" s="28">
        <v>0</v>
      </c>
      <c r="C1404" s="32">
        <f t="shared" si="46"/>
        <v>43681</v>
      </c>
      <c r="D1404" s="38">
        <f t="shared" si="45"/>
        <v>525465</v>
      </c>
      <c r="E1404" s="38">
        <f t="shared" si="45"/>
        <v>6300495</v>
      </c>
      <c r="F1404" s="38">
        <f t="shared" si="45"/>
        <v>2536</v>
      </c>
      <c r="G1404" s="40">
        <v>0</v>
      </c>
      <c r="H1404" s="40">
        <v>0</v>
      </c>
      <c r="I1404" s="45" t="s">
        <v>19</v>
      </c>
      <c r="J1404" s="39">
        <v>343.27128297466112</v>
      </c>
      <c r="K1404" s="39">
        <v>351.96828297466112</v>
      </c>
      <c r="L1404" s="39">
        <v>7.81</v>
      </c>
      <c r="M1404" s="48">
        <v>87.43</v>
      </c>
      <c r="N1404" s="39">
        <v>0.35899999999999999</v>
      </c>
      <c r="O1404" s="39">
        <v>746.23800000000006</v>
      </c>
      <c r="P1404" s="39">
        <v>0</v>
      </c>
    </row>
    <row r="1405" spans="1:16" x14ac:dyDescent="0.3">
      <c r="A1405" s="27">
        <v>43681</v>
      </c>
      <c r="B1405" s="28">
        <v>2.0833333333333332E-2</v>
      </c>
      <c r="C1405" s="32">
        <f t="shared" si="46"/>
        <v>43681.020833333336</v>
      </c>
      <c r="D1405" s="38">
        <f t="shared" si="45"/>
        <v>525465</v>
      </c>
      <c r="E1405" s="38">
        <f t="shared" si="45"/>
        <v>6300495</v>
      </c>
      <c r="F1405" s="38">
        <f t="shared" si="45"/>
        <v>2536</v>
      </c>
      <c r="G1405" s="40">
        <v>0</v>
      </c>
      <c r="H1405" s="40">
        <v>0</v>
      </c>
      <c r="I1405" s="45" t="s">
        <v>19</v>
      </c>
      <c r="J1405" s="39">
        <v>342.50218535717914</v>
      </c>
      <c r="K1405" s="39">
        <v>352.53618535717914</v>
      </c>
      <c r="L1405" s="39">
        <v>8.8160000000000007</v>
      </c>
      <c r="M1405" s="48">
        <v>84.537999999999997</v>
      </c>
      <c r="N1405" s="39">
        <v>0.66800000000000004</v>
      </c>
      <c r="O1405" s="39">
        <v>746.01499999999999</v>
      </c>
      <c r="P1405" s="39">
        <v>0</v>
      </c>
    </row>
    <row r="1406" spans="1:16" x14ac:dyDescent="0.3">
      <c r="A1406" s="27">
        <v>43681</v>
      </c>
      <c r="B1406" s="28">
        <v>4.1666666666666664E-2</v>
      </c>
      <c r="C1406" s="32">
        <f t="shared" si="46"/>
        <v>43681.041666666664</v>
      </c>
      <c r="D1406" s="38">
        <f t="shared" si="45"/>
        <v>525465</v>
      </c>
      <c r="E1406" s="38">
        <f t="shared" si="45"/>
        <v>6300495</v>
      </c>
      <c r="F1406" s="38">
        <f t="shared" si="45"/>
        <v>2536</v>
      </c>
      <c r="G1406" s="40">
        <v>0</v>
      </c>
      <c r="H1406" s="40">
        <v>0</v>
      </c>
      <c r="I1406" s="45" t="s">
        <v>19</v>
      </c>
      <c r="J1406" s="39">
        <v>344.6229248585837</v>
      </c>
      <c r="K1406" s="39">
        <v>350.94292485858369</v>
      </c>
      <c r="L1406" s="39">
        <v>7.9359999999999999</v>
      </c>
      <c r="M1406" s="48">
        <v>93.19</v>
      </c>
      <c r="N1406" s="39">
        <v>1.1950000000000001</v>
      </c>
      <c r="O1406" s="39">
        <v>745.82299999999998</v>
      </c>
      <c r="P1406" s="39">
        <v>0</v>
      </c>
    </row>
    <row r="1407" spans="1:16" x14ac:dyDescent="0.3">
      <c r="A1407" s="27">
        <v>43681</v>
      </c>
      <c r="B1407" s="28">
        <v>6.25E-2</v>
      </c>
      <c r="C1407" s="32">
        <f t="shared" si="46"/>
        <v>43681.0625</v>
      </c>
      <c r="D1407" s="38">
        <f t="shared" si="45"/>
        <v>525465</v>
      </c>
      <c r="E1407" s="38">
        <f t="shared" si="45"/>
        <v>6300495</v>
      </c>
      <c r="F1407" s="38">
        <f t="shared" si="45"/>
        <v>2536</v>
      </c>
      <c r="G1407" s="40">
        <v>0</v>
      </c>
      <c r="H1407" s="40">
        <v>0</v>
      </c>
      <c r="I1407" s="45" t="s">
        <v>19</v>
      </c>
      <c r="J1407" s="39">
        <v>310.93724301237</v>
      </c>
      <c r="K1407" s="39">
        <v>345.68924301237001</v>
      </c>
      <c r="L1407" s="39">
        <v>7.37</v>
      </c>
      <c r="M1407" s="48">
        <v>94.974999999999994</v>
      </c>
      <c r="N1407" s="39">
        <v>0.45</v>
      </c>
      <c r="O1407" s="39">
        <v>745.55700000000002</v>
      </c>
      <c r="P1407" s="39">
        <v>0</v>
      </c>
    </row>
    <row r="1408" spans="1:16" x14ac:dyDescent="0.3">
      <c r="A1408" s="27">
        <v>43681</v>
      </c>
      <c r="B1408" s="28">
        <v>8.3333333333333329E-2</v>
      </c>
      <c r="C1408" s="32">
        <f t="shared" si="46"/>
        <v>43681.083333333336</v>
      </c>
      <c r="D1408" s="38">
        <f t="shared" si="45"/>
        <v>525465</v>
      </c>
      <c r="E1408" s="38">
        <f t="shared" si="45"/>
        <v>6300495</v>
      </c>
      <c r="F1408" s="38">
        <f t="shared" si="45"/>
        <v>2536</v>
      </c>
      <c r="G1408" s="40">
        <v>0</v>
      </c>
      <c r="H1408" s="40">
        <v>0</v>
      </c>
      <c r="I1408" s="45" t="s">
        <v>19</v>
      </c>
      <c r="J1408" s="39">
        <v>320.94633190293342</v>
      </c>
      <c r="K1408" s="39">
        <v>345.7043319029334</v>
      </c>
      <c r="L1408" s="39">
        <v>7.6840000000000002</v>
      </c>
      <c r="M1408" s="48">
        <v>87.744</v>
      </c>
      <c r="N1408" s="39">
        <v>0.27200000000000002</v>
      </c>
      <c r="O1408" s="39">
        <v>745.32500000000005</v>
      </c>
      <c r="P1408" s="39">
        <v>0</v>
      </c>
    </row>
    <row r="1409" spans="1:16" x14ac:dyDescent="0.3">
      <c r="A1409" s="27">
        <v>43681</v>
      </c>
      <c r="B1409" s="28">
        <v>0.10416666666666667</v>
      </c>
      <c r="C1409" s="32">
        <f t="shared" si="46"/>
        <v>43681.104166666664</v>
      </c>
      <c r="D1409" s="38">
        <f t="shared" si="45"/>
        <v>525465</v>
      </c>
      <c r="E1409" s="38">
        <f t="shared" si="45"/>
        <v>6300495</v>
      </c>
      <c r="F1409" s="38">
        <f t="shared" si="45"/>
        <v>2536</v>
      </c>
      <c r="G1409" s="40">
        <v>0</v>
      </c>
      <c r="H1409" s="40">
        <v>0</v>
      </c>
      <c r="I1409" s="45" t="s">
        <v>19</v>
      </c>
      <c r="J1409" s="39">
        <v>320.00919992671095</v>
      </c>
      <c r="K1409" s="39">
        <v>344.79919992671091</v>
      </c>
      <c r="L1409" s="39">
        <v>7.4960000000000004</v>
      </c>
      <c r="M1409" s="48">
        <v>90.209000000000003</v>
      </c>
      <c r="N1409" s="39">
        <v>0.79100000000000004</v>
      </c>
      <c r="O1409" s="39">
        <v>745.18499999999995</v>
      </c>
      <c r="P1409" s="39">
        <v>0</v>
      </c>
    </row>
    <row r="1410" spans="1:16" x14ac:dyDescent="0.3">
      <c r="A1410" s="27">
        <v>43681</v>
      </c>
      <c r="B1410" s="28">
        <v>0.125</v>
      </c>
      <c r="C1410" s="32">
        <f t="shared" si="46"/>
        <v>43681.125</v>
      </c>
      <c r="D1410" s="38">
        <f t="shared" si="45"/>
        <v>525465</v>
      </c>
      <c r="E1410" s="38">
        <f t="shared" si="45"/>
        <v>6300495</v>
      </c>
      <c r="F1410" s="38">
        <f t="shared" si="45"/>
        <v>2536</v>
      </c>
      <c r="G1410" s="40">
        <v>0</v>
      </c>
      <c r="H1410" s="40">
        <v>0</v>
      </c>
      <c r="I1410" s="45" t="s">
        <v>19</v>
      </c>
      <c r="J1410" s="39">
        <v>333.47506014318446</v>
      </c>
      <c r="K1410" s="39">
        <v>344.82606014318446</v>
      </c>
      <c r="L1410" s="39">
        <v>7.5590000000000002</v>
      </c>
      <c r="M1410" s="48">
        <v>92.186999999999998</v>
      </c>
      <c r="N1410" s="39">
        <v>1.7999999999999999E-2</v>
      </c>
      <c r="O1410" s="39">
        <v>744.96</v>
      </c>
      <c r="P1410" s="39">
        <v>0</v>
      </c>
    </row>
    <row r="1411" spans="1:16" x14ac:dyDescent="0.3">
      <c r="A1411" s="27">
        <v>43681</v>
      </c>
      <c r="B1411" s="28">
        <v>0.14583333333333334</v>
      </c>
      <c r="C1411" s="32">
        <f t="shared" si="46"/>
        <v>43681.145833333336</v>
      </c>
      <c r="D1411" s="38">
        <f t="shared" si="45"/>
        <v>525465</v>
      </c>
      <c r="E1411" s="38">
        <f t="shared" si="45"/>
        <v>6300495</v>
      </c>
      <c r="F1411" s="38">
        <f t="shared" si="45"/>
        <v>2536</v>
      </c>
      <c r="G1411" s="40">
        <v>0</v>
      </c>
      <c r="H1411" s="40">
        <v>0</v>
      </c>
      <c r="I1411" s="45" t="s">
        <v>19</v>
      </c>
      <c r="J1411" s="39">
        <v>343.22307874350241</v>
      </c>
      <c r="K1411" s="39">
        <v>346.78807874350241</v>
      </c>
      <c r="L1411" s="39">
        <v>6.6159999999999997</v>
      </c>
      <c r="M1411" s="48">
        <v>97.587999999999994</v>
      </c>
      <c r="N1411" s="39">
        <v>0.42699999999999999</v>
      </c>
      <c r="O1411" s="39">
        <v>744.72199999999998</v>
      </c>
      <c r="P1411" s="39">
        <v>0</v>
      </c>
    </row>
    <row r="1412" spans="1:16" x14ac:dyDescent="0.3">
      <c r="A1412" s="27">
        <v>43681</v>
      </c>
      <c r="B1412" s="28">
        <v>0.16666666666666666</v>
      </c>
      <c r="C1412" s="32">
        <f t="shared" si="46"/>
        <v>43681.166666666664</v>
      </c>
      <c r="D1412" s="38">
        <f t="shared" si="45"/>
        <v>525465</v>
      </c>
      <c r="E1412" s="38">
        <f t="shared" si="45"/>
        <v>6300495</v>
      </c>
      <c r="F1412" s="38">
        <f t="shared" si="45"/>
        <v>2536</v>
      </c>
      <c r="G1412" s="40">
        <v>0</v>
      </c>
      <c r="H1412" s="40">
        <v>0</v>
      </c>
      <c r="I1412" s="45" t="s">
        <v>19</v>
      </c>
      <c r="J1412" s="39">
        <v>340.12318415794869</v>
      </c>
      <c r="K1412" s="39">
        <v>344.0841841579487</v>
      </c>
      <c r="L1412" s="39">
        <v>5.484</v>
      </c>
      <c r="M1412" s="48">
        <v>100</v>
      </c>
      <c r="N1412" s="39">
        <v>1.292</v>
      </c>
      <c r="O1412" s="39">
        <v>744.92</v>
      </c>
      <c r="P1412" s="39">
        <v>3.6</v>
      </c>
    </row>
    <row r="1413" spans="1:16" x14ac:dyDescent="0.3">
      <c r="A1413" s="27">
        <v>43681</v>
      </c>
      <c r="B1413" s="28">
        <v>0.1875</v>
      </c>
      <c r="C1413" s="32">
        <f t="shared" si="46"/>
        <v>43681.1875</v>
      </c>
      <c r="D1413" s="38">
        <f t="shared" si="45"/>
        <v>525465</v>
      </c>
      <c r="E1413" s="38">
        <f t="shared" si="45"/>
        <v>6300495</v>
      </c>
      <c r="F1413" s="38">
        <f t="shared" si="45"/>
        <v>2536</v>
      </c>
      <c r="G1413" s="39">
        <v>0.2</v>
      </c>
      <c r="H1413" s="39">
        <v>1.9</v>
      </c>
      <c r="I1413" s="45" t="s">
        <v>19</v>
      </c>
      <c r="J1413" s="39">
        <v>332.03942156510288</v>
      </c>
      <c r="K1413" s="39">
        <v>340.84442156510289</v>
      </c>
      <c r="L1413" s="39">
        <v>4.9180000000000001</v>
      </c>
      <c r="M1413" s="48">
        <v>96.168000000000006</v>
      </c>
      <c r="N1413" s="39">
        <v>2.0569999999999999</v>
      </c>
      <c r="O1413" s="39">
        <v>745.42200000000003</v>
      </c>
      <c r="P1413" s="39">
        <v>6.8</v>
      </c>
    </row>
    <row r="1414" spans="1:16" x14ac:dyDescent="0.3">
      <c r="A1414" s="27">
        <v>43681</v>
      </c>
      <c r="B1414" s="28">
        <v>0.20833333333333334</v>
      </c>
      <c r="C1414" s="32">
        <f t="shared" si="46"/>
        <v>43681.208333333336</v>
      </c>
      <c r="D1414" s="38">
        <f t="shared" ref="D1414:F1477" si="47">D1413</f>
        <v>525465</v>
      </c>
      <c r="E1414" s="38">
        <f t="shared" si="47"/>
        <v>6300495</v>
      </c>
      <c r="F1414" s="38">
        <f t="shared" si="47"/>
        <v>2536</v>
      </c>
      <c r="G1414" s="39">
        <v>1.5</v>
      </c>
      <c r="H1414" s="39">
        <v>3.9</v>
      </c>
      <c r="I1414" s="45" t="s">
        <v>19</v>
      </c>
      <c r="J1414" s="39">
        <v>331.66667750423665</v>
      </c>
      <c r="K1414" s="39">
        <v>338.57767750423665</v>
      </c>
      <c r="L1414" s="39">
        <v>4.9800000000000004</v>
      </c>
      <c r="M1414" s="48">
        <v>94.813000000000002</v>
      </c>
      <c r="N1414" s="39">
        <v>4.0350000000000001</v>
      </c>
      <c r="O1414" s="39">
        <v>745.17700000000002</v>
      </c>
      <c r="P1414" s="39">
        <v>3.8</v>
      </c>
    </row>
    <row r="1415" spans="1:16" x14ac:dyDescent="0.3">
      <c r="A1415" s="27">
        <v>43681</v>
      </c>
      <c r="B1415" s="28">
        <v>0.22916666666666666</v>
      </c>
      <c r="C1415" s="32">
        <f t="shared" si="46"/>
        <v>43681.229166666664</v>
      </c>
      <c r="D1415" s="38">
        <f t="shared" si="47"/>
        <v>525465</v>
      </c>
      <c r="E1415" s="38">
        <f t="shared" si="47"/>
        <v>6300495</v>
      </c>
      <c r="F1415" s="38">
        <f t="shared" si="47"/>
        <v>2536</v>
      </c>
      <c r="G1415" s="39">
        <v>1.9</v>
      </c>
      <c r="H1415" s="39">
        <v>4.2</v>
      </c>
      <c r="I1415" s="45" t="s">
        <v>19</v>
      </c>
      <c r="J1415" s="39">
        <v>330.64673146780876</v>
      </c>
      <c r="K1415" s="39">
        <v>337.6907314678088</v>
      </c>
      <c r="L1415" s="39">
        <v>4.9800000000000004</v>
      </c>
      <c r="M1415" s="48">
        <v>92.486000000000004</v>
      </c>
      <c r="N1415" s="39">
        <v>3.4820000000000002</v>
      </c>
      <c r="O1415" s="39">
        <v>745.13499999999999</v>
      </c>
      <c r="P1415" s="39">
        <v>1.8</v>
      </c>
    </row>
    <row r="1416" spans="1:16" x14ac:dyDescent="0.3">
      <c r="A1416" s="27">
        <v>43681</v>
      </c>
      <c r="B1416" s="28">
        <v>0.25</v>
      </c>
      <c r="C1416" s="32">
        <f t="shared" si="46"/>
        <v>43681.25</v>
      </c>
      <c r="D1416" s="38">
        <f t="shared" si="47"/>
        <v>525465</v>
      </c>
      <c r="E1416" s="38">
        <f t="shared" si="47"/>
        <v>6300495</v>
      </c>
      <c r="F1416" s="38">
        <f t="shared" si="47"/>
        <v>2536</v>
      </c>
      <c r="G1416" s="39">
        <v>25</v>
      </c>
      <c r="H1416" s="39">
        <v>5</v>
      </c>
      <c r="I1416" s="44">
        <v>0.2</v>
      </c>
      <c r="J1416" s="39">
        <v>328.97056592529123</v>
      </c>
      <c r="K1416" s="39">
        <v>337.33856592529122</v>
      </c>
      <c r="L1416" s="39">
        <v>4.9800000000000004</v>
      </c>
      <c r="M1416" s="48">
        <v>94.66</v>
      </c>
      <c r="N1416" s="39">
        <v>2.738</v>
      </c>
      <c r="O1416" s="39">
        <v>744.67200000000003</v>
      </c>
      <c r="P1416" s="39">
        <v>0.2</v>
      </c>
    </row>
    <row r="1417" spans="1:16" x14ac:dyDescent="0.3">
      <c r="A1417" s="27">
        <v>43681</v>
      </c>
      <c r="B1417" s="28">
        <v>0.27083333333333331</v>
      </c>
      <c r="C1417" s="32">
        <f t="shared" si="46"/>
        <v>43681.270833333336</v>
      </c>
      <c r="D1417" s="38">
        <f t="shared" si="47"/>
        <v>525465</v>
      </c>
      <c r="E1417" s="38">
        <f t="shared" si="47"/>
        <v>6300495</v>
      </c>
      <c r="F1417" s="38">
        <f t="shared" si="47"/>
        <v>2536</v>
      </c>
      <c r="G1417" s="39">
        <v>32.700000000000003</v>
      </c>
      <c r="H1417" s="39">
        <v>5.6</v>
      </c>
      <c r="I1417" s="44">
        <v>0.17125382262996938</v>
      </c>
      <c r="J1417" s="39">
        <v>333.4521499114291</v>
      </c>
      <c r="K1417" s="39">
        <v>339.2361499114291</v>
      </c>
      <c r="L1417" s="39">
        <v>5.3579999999999997</v>
      </c>
      <c r="M1417" s="48">
        <v>93.963999999999999</v>
      </c>
      <c r="N1417" s="39">
        <v>1.4339999999999999</v>
      </c>
      <c r="O1417" s="39">
        <v>744.84</v>
      </c>
      <c r="P1417" s="39">
        <v>0</v>
      </c>
    </row>
    <row r="1418" spans="1:16" x14ac:dyDescent="0.3">
      <c r="A1418" s="27">
        <v>43681</v>
      </c>
      <c r="B1418" s="28">
        <v>0.29166666666666669</v>
      </c>
      <c r="C1418" s="32">
        <f t="shared" si="46"/>
        <v>43681.291666666664</v>
      </c>
      <c r="D1418" s="38">
        <f t="shared" si="47"/>
        <v>525465</v>
      </c>
      <c r="E1418" s="38">
        <f t="shared" si="47"/>
        <v>6300495</v>
      </c>
      <c r="F1418" s="38">
        <f t="shared" si="47"/>
        <v>2536</v>
      </c>
      <c r="G1418" s="39">
        <v>45.2</v>
      </c>
      <c r="H1418" s="39">
        <v>6.8</v>
      </c>
      <c r="I1418" s="44">
        <v>0.15044247787610618</v>
      </c>
      <c r="J1418" s="39">
        <v>317.00148926892751</v>
      </c>
      <c r="K1418" s="39">
        <v>338.51448926892749</v>
      </c>
      <c r="L1418" s="39">
        <v>5.609</v>
      </c>
      <c r="M1418" s="48">
        <v>93.994</v>
      </c>
      <c r="N1418" s="39">
        <v>1.9119999999999999</v>
      </c>
      <c r="O1418" s="39">
        <v>744.49199999999996</v>
      </c>
      <c r="P1418" s="39">
        <v>0</v>
      </c>
    </row>
    <row r="1419" spans="1:16" x14ac:dyDescent="0.3">
      <c r="A1419" s="27">
        <v>43681</v>
      </c>
      <c r="B1419" s="28">
        <v>0.3125</v>
      </c>
      <c r="C1419" s="32">
        <f t="shared" si="46"/>
        <v>43681.3125</v>
      </c>
      <c r="D1419" s="38">
        <f t="shared" si="47"/>
        <v>525465</v>
      </c>
      <c r="E1419" s="38">
        <f t="shared" si="47"/>
        <v>6300495</v>
      </c>
      <c r="F1419" s="38">
        <f t="shared" si="47"/>
        <v>2536</v>
      </c>
      <c r="G1419" s="39">
        <v>131.6</v>
      </c>
      <c r="H1419" s="39">
        <v>13</v>
      </c>
      <c r="I1419" s="44">
        <v>9.878419452887538E-2</v>
      </c>
      <c r="J1419" s="39">
        <v>336.75189330042741</v>
      </c>
      <c r="K1419" s="39">
        <v>344.22289330042742</v>
      </c>
      <c r="L1419" s="39">
        <v>5.9870000000000001</v>
      </c>
      <c r="M1419" s="48">
        <v>92.7</v>
      </c>
      <c r="N1419" s="39">
        <v>3.165</v>
      </c>
      <c r="O1419" s="39">
        <v>744.61199999999997</v>
      </c>
      <c r="P1419" s="39">
        <v>0.2</v>
      </c>
    </row>
    <row r="1420" spans="1:16" x14ac:dyDescent="0.3">
      <c r="A1420" s="27">
        <v>43681</v>
      </c>
      <c r="B1420" s="28">
        <v>0.33333333333333331</v>
      </c>
      <c r="C1420" s="32">
        <f t="shared" si="46"/>
        <v>43681.333333333336</v>
      </c>
      <c r="D1420" s="38">
        <f t="shared" si="47"/>
        <v>525465</v>
      </c>
      <c r="E1420" s="38">
        <f t="shared" si="47"/>
        <v>6300495</v>
      </c>
      <c r="F1420" s="38">
        <f t="shared" si="47"/>
        <v>2536</v>
      </c>
      <c r="G1420" s="39">
        <v>36.9</v>
      </c>
      <c r="H1420" s="39">
        <v>5.0999999999999996</v>
      </c>
      <c r="I1420" s="44">
        <v>0.13821138211382114</v>
      </c>
      <c r="J1420" s="39">
        <v>340.06244970887218</v>
      </c>
      <c r="K1420" s="39">
        <v>345.57544970887216</v>
      </c>
      <c r="L1420" s="39">
        <v>5.9240000000000004</v>
      </c>
      <c r="M1420" s="48">
        <v>94.844999999999999</v>
      </c>
      <c r="N1420" s="39">
        <v>2.5990000000000002</v>
      </c>
      <c r="O1420" s="39">
        <v>744.5</v>
      </c>
      <c r="P1420" s="39">
        <v>0</v>
      </c>
    </row>
    <row r="1421" spans="1:16" x14ac:dyDescent="0.3">
      <c r="A1421" s="27">
        <v>43681</v>
      </c>
      <c r="B1421" s="28">
        <v>0.35416666666666669</v>
      </c>
      <c r="C1421" s="32">
        <f t="shared" si="46"/>
        <v>43681.354166666664</v>
      </c>
      <c r="D1421" s="38">
        <f t="shared" si="47"/>
        <v>525465</v>
      </c>
      <c r="E1421" s="38">
        <f t="shared" si="47"/>
        <v>6300495</v>
      </c>
      <c r="F1421" s="38">
        <f t="shared" si="47"/>
        <v>2536</v>
      </c>
      <c r="G1421" s="39">
        <v>14.3</v>
      </c>
      <c r="H1421" s="39">
        <v>2.1</v>
      </c>
      <c r="I1421" s="44">
        <v>0.14685314685314685</v>
      </c>
      <c r="J1421" s="39">
        <v>339.52749637419322</v>
      </c>
      <c r="K1421" s="39">
        <v>342.2664963741932</v>
      </c>
      <c r="L1421" s="39">
        <v>5.4210000000000003</v>
      </c>
      <c r="M1421" s="48">
        <v>100</v>
      </c>
      <c r="N1421" s="39">
        <v>2.3010000000000002</v>
      </c>
      <c r="O1421" s="39">
        <v>744.43200000000002</v>
      </c>
      <c r="P1421" s="39">
        <v>0</v>
      </c>
    </row>
    <row r="1422" spans="1:16" x14ac:dyDescent="0.3">
      <c r="A1422" s="27">
        <v>43681</v>
      </c>
      <c r="B1422" s="28">
        <v>0.375</v>
      </c>
      <c r="C1422" s="32">
        <f t="shared" si="46"/>
        <v>43681.375</v>
      </c>
      <c r="D1422" s="38">
        <f t="shared" si="47"/>
        <v>525465</v>
      </c>
      <c r="E1422" s="38">
        <f t="shared" si="47"/>
        <v>6300495</v>
      </c>
      <c r="F1422" s="38">
        <f t="shared" si="47"/>
        <v>2536</v>
      </c>
      <c r="G1422" s="39">
        <v>10</v>
      </c>
      <c r="H1422" s="39">
        <v>1.9</v>
      </c>
      <c r="I1422" s="44">
        <v>0.19</v>
      </c>
      <c r="J1422" s="39">
        <v>338.99475989131645</v>
      </c>
      <c r="K1422" s="39">
        <v>341.54175989131642</v>
      </c>
      <c r="L1422" s="39">
        <v>5.1689999999999996</v>
      </c>
      <c r="M1422" s="48">
        <v>100</v>
      </c>
      <c r="N1422" s="39">
        <v>2.4169999999999998</v>
      </c>
      <c r="O1422" s="39">
        <v>744.56</v>
      </c>
      <c r="P1422" s="39">
        <v>0.6</v>
      </c>
    </row>
    <row r="1423" spans="1:16" x14ac:dyDescent="0.3">
      <c r="A1423" s="27">
        <v>43681</v>
      </c>
      <c r="B1423" s="28">
        <v>0.39583333333333331</v>
      </c>
      <c r="C1423" s="32">
        <f t="shared" si="46"/>
        <v>43681.395833333336</v>
      </c>
      <c r="D1423" s="38">
        <f t="shared" si="47"/>
        <v>525465</v>
      </c>
      <c r="E1423" s="38">
        <f t="shared" si="47"/>
        <v>6300495</v>
      </c>
      <c r="F1423" s="38">
        <f t="shared" si="47"/>
        <v>2536</v>
      </c>
      <c r="G1423" s="39">
        <v>65</v>
      </c>
      <c r="H1423" s="39">
        <v>5.8</v>
      </c>
      <c r="I1423" s="44">
        <v>8.9230769230769225E-2</v>
      </c>
      <c r="J1423" s="39">
        <v>335.8705862562349</v>
      </c>
      <c r="K1423" s="39">
        <v>341.45258625623495</v>
      </c>
      <c r="L1423" s="39">
        <v>5.2320000000000002</v>
      </c>
      <c r="M1423" s="48">
        <v>98.063999999999993</v>
      </c>
      <c r="N1423" s="39">
        <v>3.274</v>
      </c>
      <c r="O1423" s="39">
        <v>745.03499999999997</v>
      </c>
      <c r="P1423" s="39">
        <v>0</v>
      </c>
    </row>
    <row r="1424" spans="1:16" x14ac:dyDescent="0.3">
      <c r="A1424" s="27">
        <v>43681</v>
      </c>
      <c r="B1424" s="28">
        <v>0.41666666666666669</v>
      </c>
      <c r="C1424" s="32">
        <f t="shared" si="46"/>
        <v>43681.416666666664</v>
      </c>
      <c r="D1424" s="38">
        <f t="shared" si="47"/>
        <v>525465</v>
      </c>
      <c r="E1424" s="38">
        <f t="shared" si="47"/>
        <v>6300495</v>
      </c>
      <c r="F1424" s="38">
        <f t="shared" si="47"/>
        <v>2536</v>
      </c>
      <c r="G1424" s="39">
        <v>78</v>
      </c>
      <c r="H1424" s="39">
        <v>6.8</v>
      </c>
      <c r="I1424" s="44">
        <v>8.7179487179487175E-2</v>
      </c>
      <c r="J1424" s="39">
        <v>334.3769135168501</v>
      </c>
      <c r="K1424" s="39">
        <v>343.05791351685008</v>
      </c>
      <c r="L1424" s="39">
        <v>4.9180000000000001</v>
      </c>
      <c r="M1424" s="48">
        <v>97.691999999999993</v>
      </c>
      <c r="N1424" s="39">
        <v>3.3050000000000002</v>
      </c>
      <c r="O1424" s="39">
        <v>745.35699999999997</v>
      </c>
      <c r="P1424" s="39">
        <v>0</v>
      </c>
    </row>
    <row r="1425" spans="1:16" x14ac:dyDescent="0.3">
      <c r="A1425" s="27">
        <v>43681</v>
      </c>
      <c r="B1425" s="28">
        <v>0.4375</v>
      </c>
      <c r="C1425" s="32">
        <f t="shared" si="46"/>
        <v>43681.4375</v>
      </c>
      <c r="D1425" s="38">
        <f t="shared" si="47"/>
        <v>525465</v>
      </c>
      <c r="E1425" s="38">
        <f t="shared" si="47"/>
        <v>6300495</v>
      </c>
      <c r="F1425" s="38">
        <f t="shared" si="47"/>
        <v>2536</v>
      </c>
      <c r="G1425" s="39">
        <v>21</v>
      </c>
      <c r="H1425" s="39">
        <v>2.4</v>
      </c>
      <c r="I1425" s="44">
        <v>0.11428571428571428</v>
      </c>
      <c r="J1425" s="39">
        <v>333.61041842337443</v>
      </c>
      <c r="K1425" s="39">
        <v>340.45241842337441</v>
      </c>
      <c r="L1425" s="39">
        <v>4.4770000000000003</v>
      </c>
      <c r="M1425" s="48">
        <v>100</v>
      </c>
      <c r="N1425" s="39">
        <v>2.8</v>
      </c>
      <c r="O1425" s="39">
        <v>745.51700000000005</v>
      </c>
      <c r="P1425" s="39">
        <v>0</v>
      </c>
    </row>
    <row r="1426" spans="1:16" x14ac:dyDescent="0.3">
      <c r="A1426" s="27">
        <v>43681</v>
      </c>
      <c r="B1426" s="28">
        <v>0.45833333333333331</v>
      </c>
      <c r="C1426" s="32">
        <f t="shared" si="46"/>
        <v>43681.458333333336</v>
      </c>
      <c r="D1426" s="38">
        <f t="shared" si="47"/>
        <v>525465</v>
      </c>
      <c r="E1426" s="38">
        <f t="shared" si="47"/>
        <v>6300495</v>
      </c>
      <c r="F1426" s="38">
        <f t="shared" si="47"/>
        <v>2536</v>
      </c>
      <c r="G1426" s="39">
        <v>79.2</v>
      </c>
      <c r="H1426" s="39">
        <v>7</v>
      </c>
      <c r="I1426" s="44">
        <v>8.8383838383838384E-2</v>
      </c>
      <c r="J1426" s="39">
        <v>330.63400833691543</v>
      </c>
      <c r="K1426" s="39">
        <v>339.36400833691545</v>
      </c>
      <c r="L1426" s="39">
        <v>4.0999999999999996</v>
      </c>
      <c r="M1426" s="48">
        <v>97.680999999999997</v>
      </c>
      <c r="N1426" s="39">
        <v>2.8079999999999998</v>
      </c>
      <c r="O1426" s="39">
        <v>745.8</v>
      </c>
      <c r="P1426" s="39">
        <v>0</v>
      </c>
    </row>
    <row r="1427" spans="1:16" x14ac:dyDescent="0.3">
      <c r="A1427" s="27">
        <v>43681</v>
      </c>
      <c r="B1427" s="28">
        <v>0.47916666666666669</v>
      </c>
      <c r="C1427" s="32">
        <f t="shared" si="46"/>
        <v>43681.479166666664</v>
      </c>
      <c r="D1427" s="38">
        <f t="shared" si="47"/>
        <v>525465</v>
      </c>
      <c r="E1427" s="38">
        <f t="shared" si="47"/>
        <v>6300495</v>
      </c>
      <c r="F1427" s="38">
        <f t="shared" si="47"/>
        <v>2536</v>
      </c>
      <c r="G1427" s="39">
        <v>49</v>
      </c>
      <c r="H1427" s="39">
        <v>4.8</v>
      </c>
      <c r="I1427" s="44">
        <v>9.7959183673469383E-2</v>
      </c>
      <c r="J1427" s="39">
        <v>331.80901517750021</v>
      </c>
      <c r="K1427" s="39">
        <v>338.23601517750018</v>
      </c>
      <c r="L1427" s="39">
        <v>3.7850000000000001</v>
      </c>
      <c r="M1427" s="48">
        <v>100</v>
      </c>
      <c r="N1427" s="39">
        <v>2.4500000000000002</v>
      </c>
      <c r="O1427" s="39">
        <v>745.67200000000003</v>
      </c>
      <c r="P1427" s="39">
        <v>0</v>
      </c>
    </row>
    <row r="1428" spans="1:16" x14ac:dyDescent="0.3">
      <c r="A1428" s="27">
        <v>43681</v>
      </c>
      <c r="B1428" s="28">
        <v>0.5</v>
      </c>
      <c r="C1428" s="32">
        <f t="shared" si="46"/>
        <v>43681.5</v>
      </c>
      <c r="D1428" s="38">
        <f t="shared" si="47"/>
        <v>525465</v>
      </c>
      <c r="E1428" s="38">
        <f t="shared" si="47"/>
        <v>6300495</v>
      </c>
      <c r="F1428" s="38">
        <f t="shared" si="47"/>
        <v>2536</v>
      </c>
      <c r="G1428" s="39">
        <v>50.8</v>
      </c>
      <c r="H1428" s="39">
        <v>5</v>
      </c>
      <c r="I1428" s="44">
        <v>9.8425196850393706E-2</v>
      </c>
      <c r="J1428" s="39">
        <v>328.93176067265881</v>
      </c>
      <c r="K1428" s="39">
        <v>337.75476067265879</v>
      </c>
      <c r="L1428" s="39">
        <v>3.3450000000000002</v>
      </c>
      <c r="M1428" s="48">
        <v>100</v>
      </c>
      <c r="N1428" s="39">
        <v>2.4689999999999999</v>
      </c>
      <c r="O1428" s="39">
        <v>746.077</v>
      </c>
      <c r="P1428" s="39">
        <v>0</v>
      </c>
    </row>
    <row r="1429" spans="1:16" x14ac:dyDescent="0.3">
      <c r="A1429" s="27">
        <v>43681</v>
      </c>
      <c r="B1429" s="28">
        <v>0.52083333333333337</v>
      </c>
      <c r="C1429" s="32">
        <f t="shared" si="46"/>
        <v>43681.520833333336</v>
      </c>
      <c r="D1429" s="38">
        <f t="shared" si="47"/>
        <v>525465</v>
      </c>
      <c r="E1429" s="38">
        <f t="shared" si="47"/>
        <v>6300495</v>
      </c>
      <c r="F1429" s="38">
        <f t="shared" si="47"/>
        <v>2536</v>
      </c>
      <c r="G1429" s="39">
        <v>151.30000000000001</v>
      </c>
      <c r="H1429" s="39">
        <v>15.1</v>
      </c>
      <c r="I1429" s="44">
        <v>9.9801718440185053E-2</v>
      </c>
      <c r="J1429" s="39">
        <v>325.99225139924465</v>
      </c>
      <c r="K1429" s="39">
        <v>338.69525139924468</v>
      </c>
      <c r="L1429" s="39">
        <v>3.4079999999999999</v>
      </c>
      <c r="M1429" s="48">
        <v>97.248999999999995</v>
      </c>
      <c r="N1429" s="39">
        <v>3.01</v>
      </c>
      <c r="O1429" s="39">
        <v>746.50300000000004</v>
      </c>
      <c r="P1429" s="39">
        <v>0</v>
      </c>
    </row>
    <row r="1430" spans="1:16" x14ac:dyDescent="0.3">
      <c r="A1430" s="27">
        <v>43681</v>
      </c>
      <c r="B1430" s="28">
        <v>0.54166666666666663</v>
      </c>
      <c r="C1430" s="32">
        <f t="shared" si="46"/>
        <v>43681.541666666664</v>
      </c>
      <c r="D1430" s="38">
        <f t="shared" si="47"/>
        <v>525465</v>
      </c>
      <c r="E1430" s="38">
        <f t="shared" si="47"/>
        <v>6300495</v>
      </c>
      <c r="F1430" s="38">
        <f t="shared" si="47"/>
        <v>2536</v>
      </c>
      <c r="G1430" s="39">
        <v>50.4</v>
      </c>
      <c r="H1430" s="39">
        <v>5</v>
      </c>
      <c r="I1430" s="44">
        <v>9.9206349206349215E-2</v>
      </c>
      <c r="J1430" s="39">
        <v>325.98719346991254</v>
      </c>
      <c r="K1430" s="39">
        <v>337.50119346991249</v>
      </c>
      <c r="L1430" s="39">
        <v>2.9039999999999999</v>
      </c>
      <c r="M1430" s="48">
        <v>100</v>
      </c>
      <c r="N1430" s="39">
        <v>2.6680000000000001</v>
      </c>
      <c r="O1430" s="39">
        <v>746.71500000000003</v>
      </c>
      <c r="P1430" s="39">
        <v>0</v>
      </c>
    </row>
    <row r="1431" spans="1:16" x14ac:dyDescent="0.3">
      <c r="A1431" s="27">
        <v>43681</v>
      </c>
      <c r="B1431" s="28">
        <v>0.5625</v>
      </c>
      <c r="C1431" s="32">
        <f t="shared" si="46"/>
        <v>43681.5625</v>
      </c>
      <c r="D1431" s="38">
        <f t="shared" si="47"/>
        <v>525465</v>
      </c>
      <c r="E1431" s="38">
        <f t="shared" si="47"/>
        <v>6300495</v>
      </c>
      <c r="F1431" s="38">
        <f t="shared" si="47"/>
        <v>2536</v>
      </c>
      <c r="G1431" s="39">
        <v>102.6</v>
      </c>
      <c r="H1431" s="39">
        <v>10.199999999999999</v>
      </c>
      <c r="I1431" s="44">
        <v>9.9415204678362568E-2</v>
      </c>
      <c r="J1431" s="39">
        <v>325.19507861211406</v>
      </c>
      <c r="K1431" s="39">
        <v>336.17307861211407</v>
      </c>
      <c r="L1431" s="39">
        <v>2.464</v>
      </c>
      <c r="M1431" s="48">
        <v>100</v>
      </c>
      <c r="N1431" s="39">
        <v>2.258</v>
      </c>
      <c r="O1431" s="39">
        <v>746.75699999999995</v>
      </c>
      <c r="P1431" s="39">
        <v>0</v>
      </c>
    </row>
    <row r="1432" spans="1:16" x14ac:dyDescent="0.3">
      <c r="A1432" s="27">
        <v>43681</v>
      </c>
      <c r="B1432" s="28">
        <v>0.58333333333333337</v>
      </c>
      <c r="C1432" s="32">
        <f t="shared" si="46"/>
        <v>43681.583333333336</v>
      </c>
      <c r="D1432" s="38">
        <f t="shared" si="47"/>
        <v>525465</v>
      </c>
      <c r="E1432" s="38">
        <f t="shared" si="47"/>
        <v>6300495</v>
      </c>
      <c r="F1432" s="38">
        <f t="shared" si="47"/>
        <v>2536</v>
      </c>
      <c r="G1432" s="39">
        <v>61.7</v>
      </c>
      <c r="H1432" s="39">
        <v>6.3</v>
      </c>
      <c r="I1432" s="44">
        <v>0.10210696920583467</v>
      </c>
      <c r="J1432" s="39">
        <v>323.19981780001416</v>
      </c>
      <c r="K1432" s="39">
        <v>334.92881780001414</v>
      </c>
      <c r="L1432" s="39">
        <v>2.464</v>
      </c>
      <c r="M1432" s="48">
        <v>100</v>
      </c>
      <c r="N1432" s="39">
        <v>2.081</v>
      </c>
      <c r="O1432" s="39">
        <v>747.01</v>
      </c>
      <c r="P1432" s="39">
        <v>0</v>
      </c>
    </row>
    <row r="1433" spans="1:16" x14ac:dyDescent="0.3">
      <c r="A1433" s="27">
        <v>43681</v>
      </c>
      <c r="B1433" s="28">
        <v>0.60416666666666663</v>
      </c>
      <c r="C1433" s="32">
        <f t="shared" si="46"/>
        <v>43681.604166666664</v>
      </c>
      <c r="D1433" s="38">
        <f t="shared" si="47"/>
        <v>525465</v>
      </c>
      <c r="E1433" s="38">
        <f t="shared" si="47"/>
        <v>6300495</v>
      </c>
      <c r="F1433" s="38">
        <f t="shared" si="47"/>
        <v>2536</v>
      </c>
      <c r="G1433" s="39">
        <v>76.2</v>
      </c>
      <c r="H1433" s="39">
        <v>7.6</v>
      </c>
      <c r="I1433" s="44">
        <v>9.9737532808398935E-2</v>
      </c>
      <c r="J1433" s="39">
        <v>321.69053269029359</v>
      </c>
      <c r="K1433" s="39">
        <v>333.71453269029359</v>
      </c>
      <c r="L1433" s="39">
        <v>2.2749999999999999</v>
      </c>
      <c r="M1433" s="48">
        <v>100</v>
      </c>
      <c r="N1433" s="39">
        <v>2.2240000000000002</v>
      </c>
      <c r="O1433" s="39">
        <v>747.553</v>
      </c>
      <c r="P1433" s="39">
        <v>0</v>
      </c>
    </row>
    <row r="1434" spans="1:16" x14ac:dyDescent="0.3">
      <c r="A1434" s="27">
        <v>43681</v>
      </c>
      <c r="B1434" s="28">
        <v>0.625</v>
      </c>
      <c r="C1434" s="32">
        <f t="shared" si="46"/>
        <v>43681.625</v>
      </c>
      <c r="D1434" s="38">
        <f t="shared" si="47"/>
        <v>525465</v>
      </c>
      <c r="E1434" s="38">
        <f t="shared" si="47"/>
        <v>6300495</v>
      </c>
      <c r="F1434" s="38">
        <f t="shared" si="47"/>
        <v>2536</v>
      </c>
      <c r="G1434" s="39">
        <v>66.5</v>
      </c>
      <c r="H1434" s="39">
        <v>6.9</v>
      </c>
      <c r="I1434" s="44">
        <v>0.10375939849624061</v>
      </c>
      <c r="J1434" s="39">
        <v>321.36035397760531</v>
      </c>
      <c r="K1434" s="39">
        <v>336.60335397760531</v>
      </c>
      <c r="L1434" s="39">
        <v>2.2749999999999999</v>
      </c>
      <c r="M1434" s="48">
        <v>95.05</v>
      </c>
      <c r="N1434" s="39">
        <v>1.591</v>
      </c>
      <c r="O1434" s="39">
        <v>747.55</v>
      </c>
      <c r="P1434" s="39">
        <v>0</v>
      </c>
    </row>
    <row r="1435" spans="1:16" x14ac:dyDescent="0.3">
      <c r="A1435" s="27">
        <v>43681</v>
      </c>
      <c r="B1435" s="28">
        <v>0.64583333333333337</v>
      </c>
      <c r="C1435" s="32">
        <f t="shared" si="46"/>
        <v>43681.645833333336</v>
      </c>
      <c r="D1435" s="38">
        <f t="shared" si="47"/>
        <v>525465</v>
      </c>
      <c r="E1435" s="38">
        <f t="shared" si="47"/>
        <v>6300495</v>
      </c>
      <c r="F1435" s="38">
        <f t="shared" si="47"/>
        <v>2536</v>
      </c>
      <c r="G1435" s="39">
        <v>133.1</v>
      </c>
      <c r="H1435" s="39">
        <v>13.8</v>
      </c>
      <c r="I1435" s="44">
        <v>0.10368144252441774</v>
      </c>
      <c r="J1435" s="39">
        <v>315.33600208794491</v>
      </c>
      <c r="K1435" s="39">
        <v>334.99300208794489</v>
      </c>
      <c r="L1435" s="39">
        <v>2.2749999999999999</v>
      </c>
      <c r="M1435" s="48">
        <v>90.462999999999994</v>
      </c>
      <c r="N1435" s="39">
        <v>1.8520000000000001</v>
      </c>
      <c r="O1435" s="39">
        <v>747.88699999999994</v>
      </c>
      <c r="P1435" s="39">
        <v>0</v>
      </c>
    </row>
    <row r="1436" spans="1:16" x14ac:dyDescent="0.3">
      <c r="A1436" s="27">
        <v>43681</v>
      </c>
      <c r="B1436" s="28">
        <v>0.66666666666666663</v>
      </c>
      <c r="C1436" s="32">
        <f t="shared" si="46"/>
        <v>43681.666666666664</v>
      </c>
      <c r="D1436" s="38">
        <f t="shared" si="47"/>
        <v>525465</v>
      </c>
      <c r="E1436" s="38">
        <f t="shared" si="47"/>
        <v>6300495</v>
      </c>
      <c r="F1436" s="38">
        <f t="shared" si="47"/>
        <v>2536</v>
      </c>
      <c r="G1436" s="39">
        <v>53.1</v>
      </c>
      <c r="H1436" s="39">
        <v>5.8</v>
      </c>
      <c r="I1436" s="44">
        <v>0.10922787193973633</v>
      </c>
      <c r="J1436" s="39">
        <v>316.78779631501499</v>
      </c>
      <c r="K1436" s="39">
        <v>334.12679631501499</v>
      </c>
      <c r="L1436" s="39">
        <v>1.96</v>
      </c>
      <c r="M1436" s="48">
        <v>95.632000000000005</v>
      </c>
      <c r="N1436" s="39">
        <v>2.1709999999999998</v>
      </c>
      <c r="O1436" s="39">
        <v>748.10500000000002</v>
      </c>
      <c r="P1436" s="39">
        <v>0</v>
      </c>
    </row>
    <row r="1437" spans="1:16" x14ac:dyDescent="0.3">
      <c r="A1437" s="27">
        <v>43681</v>
      </c>
      <c r="B1437" s="28">
        <v>0.6875</v>
      </c>
      <c r="C1437" s="32">
        <f t="shared" si="46"/>
        <v>43681.6875</v>
      </c>
      <c r="D1437" s="38">
        <f t="shared" si="47"/>
        <v>525465</v>
      </c>
      <c r="E1437" s="38">
        <f t="shared" si="47"/>
        <v>6300495</v>
      </c>
      <c r="F1437" s="38">
        <f t="shared" si="47"/>
        <v>2536</v>
      </c>
      <c r="G1437" s="39">
        <v>94.3</v>
      </c>
      <c r="H1437" s="39">
        <v>11.2</v>
      </c>
      <c r="I1437" s="44">
        <v>0.11876988335100742</v>
      </c>
      <c r="J1437" s="39">
        <v>287.10628144000344</v>
      </c>
      <c r="K1437" s="39">
        <v>331.17928144000348</v>
      </c>
      <c r="L1437" s="39">
        <v>1.897</v>
      </c>
      <c r="M1437" s="48">
        <v>86.143000000000001</v>
      </c>
      <c r="N1437" s="39">
        <v>2.468</v>
      </c>
      <c r="O1437" s="39">
        <v>748.375</v>
      </c>
      <c r="P1437" s="39">
        <v>0</v>
      </c>
    </row>
    <row r="1438" spans="1:16" x14ac:dyDescent="0.3">
      <c r="A1438" s="27">
        <v>43681</v>
      </c>
      <c r="B1438" s="28">
        <v>0.70833333333333337</v>
      </c>
      <c r="C1438" s="32">
        <f t="shared" si="46"/>
        <v>43681.708333333336</v>
      </c>
      <c r="D1438" s="38">
        <f t="shared" si="47"/>
        <v>525465</v>
      </c>
      <c r="E1438" s="38">
        <f t="shared" si="47"/>
        <v>6300495</v>
      </c>
      <c r="F1438" s="38">
        <f t="shared" si="47"/>
        <v>2536</v>
      </c>
      <c r="G1438" s="39">
        <v>109.5</v>
      </c>
      <c r="H1438" s="39">
        <v>12.5</v>
      </c>
      <c r="I1438" s="44">
        <v>0.11415525114155251</v>
      </c>
      <c r="J1438" s="39">
        <v>295.30657195005557</v>
      </c>
      <c r="K1438" s="39">
        <v>331.34757195005557</v>
      </c>
      <c r="L1438" s="39">
        <v>1.708</v>
      </c>
      <c r="M1438" s="48">
        <v>86.718999999999994</v>
      </c>
      <c r="N1438" s="39">
        <v>3.7959999999999998</v>
      </c>
      <c r="O1438" s="39">
        <v>748.61199999999997</v>
      </c>
      <c r="P1438" s="39">
        <v>0</v>
      </c>
    </row>
    <row r="1439" spans="1:16" x14ac:dyDescent="0.3">
      <c r="A1439" s="27">
        <v>43681</v>
      </c>
      <c r="B1439" s="28">
        <v>0.72916666666666663</v>
      </c>
      <c r="C1439" s="32">
        <f t="shared" si="46"/>
        <v>43681.729166666664</v>
      </c>
      <c r="D1439" s="38">
        <f t="shared" si="47"/>
        <v>525465</v>
      </c>
      <c r="E1439" s="38">
        <f t="shared" si="47"/>
        <v>6300495</v>
      </c>
      <c r="F1439" s="38">
        <f t="shared" si="47"/>
        <v>2536</v>
      </c>
      <c r="G1439" s="39">
        <v>61.1</v>
      </c>
      <c r="H1439" s="39">
        <v>7.5</v>
      </c>
      <c r="I1439" s="44">
        <v>0.12274959083469722</v>
      </c>
      <c r="J1439" s="39">
        <v>306.08921279470655</v>
      </c>
      <c r="K1439" s="39">
        <v>328.73921279470653</v>
      </c>
      <c r="L1439" s="39">
        <v>1.4570000000000001</v>
      </c>
      <c r="M1439" s="48">
        <v>86.953000000000003</v>
      </c>
      <c r="N1439" s="39">
        <v>3.008</v>
      </c>
      <c r="O1439" s="39">
        <v>748.65499999999997</v>
      </c>
      <c r="P1439" s="39">
        <v>0</v>
      </c>
    </row>
    <row r="1440" spans="1:16" x14ac:dyDescent="0.3">
      <c r="A1440" s="27">
        <v>43681</v>
      </c>
      <c r="B1440" s="28">
        <v>0.75</v>
      </c>
      <c r="C1440" s="32">
        <f t="shared" si="46"/>
        <v>43681.75</v>
      </c>
      <c r="D1440" s="38">
        <f t="shared" si="47"/>
        <v>525465</v>
      </c>
      <c r="E1440" s="38">
        <f t="shared" si="47"/>
        <v>6300495</v>
      </c>
      <c r="F1440" s="38">
        <f t="shared" si="47"/>
        <v>2536</v>
      </c>
      <c r="G1440" s="39">
        <v>83.2</v>
      </c>
      <c r="H1440" s="39">
        <v>9.8000000000000007</v>
      </c>
      <c r="I1440" s="44">
        <v>0.11778846153846154</v>
      </c>
      <c r="J1440" s="39">
        <v>294.4733536523139</v>
      </c>
      <c r="K1440" s="39">
        <v>326.38835365231387</v>
      </c>
      <c r="L1440" s="39">
        <v>1.2050000000000001</v>
      </c>
      <c r="M1440" s="48">
        <v>90.438999999999993</v>
      </c>
      <c r="N1440" s="39">
        <v>3.4889999999999999</v>
      </c>
      <c r="O1440" s="39">
        <v>748.82</v>
      </c>
      <c r="P1440" s="39">
        <v>0</v>
      </c>
    </row>
    <row r="1441" spans="1:16" x14ac:dyDescent="0.3">
      <c r="A1441" s="27">
        <v>43681</v>
      </c>
      <c r="B1441" s="28">
        <v>0.77083333333333337</v>
      </c>
      <c r="C1441" s="32">
        <f t="shared" si="46"/>
        <v>43681.770833333336</v>
      </c>
      <c r="D1441" s="38">
        <f t="shared" si="47"/>
        <v>525465</v>
      </c>
      <c r="E1441" s="38">
        <f t="shared" si="47"/>
        <v>6300495</v>
      </c>
      <c r="F1441" s="38">
        <f t="shared" si="47"/>
        <v>2536</v>
      </c>
      <c r="G1441" s="39">
        <v>37.4</v>
      </c>
      <c r="H1441" s="39">
        <v>4.9000000000000004</v>
      </c>
      <c r="I1441" s="44">
        <v>0.13101604278074869</v>
      </c>
      <c r="J1441" s="39">
        <v>301.52419902720544</v>
      </c>
      <c r="K1441" s="39">
        <v>326.34919902720543</v>
      </c>
      <c r="L1441" s="39">
        <v>1.016</v>
      </c>
      <c r="M1441" s="48">
        <v>91.144000000000005</v>
      </c>
      <c r="N1441" s="39">
        <v>2.75</v>
      </c>
      <c r="O1441" s="39">
        <v>749</v>
      </c>
      <c r="P1441" s="39">
        <v>0</v>
      </c>
    </row>
    <row r="1442" spans="1:16" x14ac:dyDescent="0.3">
      <c r="A1442" s="27">
        <v>43681</v>
      </c>
      <c r="B1442" s="28">
        <v>0.79166666666666663</v>
      </c>
      <c r="C1442" s="32">
        <f t="shared" si="46"/>
        <v>43681.791666666664</v>
      </c>
      <c r="D1442" s="38">
        <f t="shared" si="47"/>
        <v>525465</v>
      </c>
      <c r="E1442" s="38">
        <f t="shared" si="47"/>
        <v>6300495</v>
      </c>
      <c r="F1442" s="38">
        <f t="shared" si="47"/>
        <v>2536</v>
      </c>
      <c r="G1442" s="39">
        <v>25.2</v>
      </c>
      <c r="H1442" s="39">
        <v>3.5</v>
      </c>
      <c r="I1442" s="44">
        <v>0.1388888888888889</v>
      </c>
      <c r="J1442" s="39">
        <v>302.33178514294002</v>
      </c>
      <c r="K1442" s="39">
        <v>323.64278514294</v>
      </c>
      <c r="L1442" s="39">
        <v>0.70099999999999996</v>
      </c>
      <c r="M1442" s="48">
        <v>90.040999999999997</v>
      </c>
      <c r="N1442" s="39">
        <v>2.9740000000000002</v>
      </c>
      <c r="O1442" s="39">
        <v>749.20799999999997</v>
      </c>
      <c r="P1442" s="39">
        <v>0</v>
      </c>
    </row>
    <row r="1443" spans="1:16" x14ac:dyDescent="0.3">
      <c r="A1443" s="27">
        <v>43681</v>
      </c>
      <c r="B1443" s="28">
        <v>0.8125</v>
      </c>
      <c r="C1443" s="32">
        <f t="shared" si="46"/>
        <v>43681.8125</v>
      </c>
      <c r="D1443" s="38">
        <f t="shared" si="47"/>
        <v>525465</v>
      </c>
      <c r="E1443" s="38">
        <f t="shared" si="47"/>
        <v>6300495</v>
      </c>
      <c r="F1443" s="38">
        <f t="shared" si="47"/>
        <v>2536</v>
      </c>
      <c r="G1443" s="39">
        <v>24.1</v>
      </c>
      <c r="H1443" s="39">
        <v>3.5</v>
      </c>
      <c r="I1443" s="44">
        <v>0.14522821576763484</v>
      </c>
      <c r="J1443" s="39">
        <v>304.01379996495808</v>
      </c>
      <c r="K1443" s="39">
        <v>322.36079996495806</v>
      </c>
      <c r="L1443" s="39">
        <v>0.70099999999999996</v>
      </c>
      <c r="M1443" s="48">
        <v>87.91</v>
      </c>
      <c r="N1443" s="39">
        <v>2.9140000000000001</v>
      </c>
      <c r="O1443" s="39">
        <v>749.47199999999998</v>
      </c>
      <c r="P1443" s="39">
        <v>0</v>
      </c>
    </row>
    <row r="1444" spans="1:16" x14ac:dyDescent="0.3">
      <c r="A1444" s="27">
        <v>43681</v>
      </c>
      <c r="B1444" s="28">
        <v>0.83333333333333337</v>
      </c>
      <c r="C1444" s="32">
        <f t="shared" si="46"/>
        <v>43681.833333333336</v>
      </c>
      <c r="D1444" s="38">
        <f t="shared" si="47"/>
        <v>525465</v>
      </c>
      <c r="E1444" s="38">
        <f t="shared" si="47"/>
        <v>6300495</v>
      </c>
      <c r="F1444" s="38">
        <f t="shared" si="47"/>
        <v>2536</v>
      </c>
      <c r="G1444" s="39">
        <v>2.4</v>
      </c>
      <c r="H1444" s="39">
        <v>0.6</v>
      </c>
      <c r="I1444" s="44">
        <v>0.25</v>
      </c>
      <c r="J1444" s="39">
        <v>312.26934009734885</v>
      </c>
      <c r="K1444" s="39">
        <v>320.14734009734883</v>
      </c>
      <c r="L1444" s="39">
        <v>-5.3999999999999999E-2</v>
      </c>
      <c r="M1444" s="48">
        <v>100</v>
      </c>
      <c r="N1444" s="39">
        <v>2.4910000000000001</v>
      </c>
      <c r="O1444" s="39">
        <v>749.58500000000004</v>
      </c>
      <c r="P1444" s="39">
        <v>0</v>
      </c>
    </row>
    <row r="1445" spans="1:16" x14ac:dyDescent="0.3">
      <c r="A1445" s="27">
        <v>43681</v>
      </c>
      <c r="B1445" s="28">
        <v>0.85416666666666663</v>
      </c>
      <c r="C1445" s="32">
        <f t="shared" si="46"/>
        <v>43681.854166666664</v>
      </c>
      <c r="D1445" s="38">
        <f t="shared" si="47"/>
        <v>525465</v>
      </c>
      <c r="E1445" s="38">
        <f t="shared" si="47"/>
        <v>6300495</v>
      </c>
      <c r="F1445" s="38">
        <f t="shared" si="47"/>
        <v>2536</v>
      </c>
      <c r="G1445" s="39">
        <v>0.3</v>
      </c>
      <c r="H1445" s="39">
        <v>0.2</v>
      </c>
      <c r="I1445" s="44">
        <v>0.66666666666666674</v>
      </c>
      <c r="J1445" s="39">
        <v>312.79037876230802</v>
      </c>
      <c r="K1445" s="39">
        <v>317.58337876230803</v>
      </c>
      <c r="L1445" s="39">
        <v>-0.18</v>
      </c>
      <c r="M1445" s="48">
        <v>100</v>
      </c>
      <c r="N1445" s="39">
        <v>2.3919999999999999</v>
      </c>
      <c r="O1445" s="39">
        <v>749.81</v>
      </c>
      <c r="P1445" s="39">
        <v>0</v>
      </c>
    </row>
    <row r="1446" spans="1:16" x14ac:dyDescent="0.3">
      <c r="A1446" s="27">
        <v>43681</v>
      </c>
      <c r="B1446" s="28">
        <v>0.875</v>
      </c>
      <c r="C1446" s="32">
        <f t="shared" si="46"/>
        <v>43681.875</v>
      </c>
      <c r="D1446" s="38">
        <f t="shared" si="47"/>
        <v>525465</v>
      </c>
      <c r="E1446" s="38">
        <f t="shared" si="47"/>
        <v>6300495</v>
      </c>
      <c r="F1446" s="38">
        <f t="shared" si="47"/>
        <v>2536</v>
      </c>
      <c r="G1446" s="40">
        <v>0</v>
      </c>
      <c r="H1446" s="40">
        <v>0</v>
      </c>
      <c r="I1446" s="45" t="s">
        <v>19</v>
      </c>
      <c r="J1446" s="39">
        <v>310.00770716271779</v>
      </c>
      <c r="K1446" s="39">
        <v>316.52470716271779</v>
      </c>
      <c r="L1446" s="39">
        <v>-0.432</v>
      </c>
      <c r="M1446" s="48">
        <v>100</v>
      </c>
      <c r="N1446" s="39">
        <v>2.6150000000000002</v>
      </c>
      <c r="O1446" s="39">
        <v>749.97500000000002</v>
      </c>
      <c r="P1446" s="39">
        <v>0</v>
      </c>
    </row>
    <row r="1447" spans="1:16" x14ac:dyDescent="0.3">
      <c r="A1447" s="27">
        <v>43681</v>
      </c>
      <c r="B1447" s="28">
        <v>0.89583333333333337</v>
      </c>
      <c r="C1447" s="32">
        <f t="shared" si="46"/>
        <v>43681.895833333336</v>
      </c>
      <c r="D1447" s="38">
        <f t="shared" si="47"/>
        <v>525465</v>
      </c>
      <c r="E1447" s="38">
        <f t="shared" si="47"/>
        <v>6300495</v>
      </c>
      <c r="F1447" s="38">
        <f t="shared" si="47"/>
        <v>2536</v>
      </c>
      <c r="G1447" s="40">
        <v>0</v>
      </c>
      <c r="H1447" s="40">
        <v>0</v>
      </c>
      <c r="I1447" s="45" t="s">
        <v>19</v>
      </c>
      <c r="J1447" s="39">
        <v>295.75991348784447</v>
      </c>
      <c r="K1447" s="39">
        <v>315.20291348784446</v>
      </c>
      <c r="L1447" s="39">
        <v>-0.621</v>
      </c>
      <c r="M1447" s="48">
        <v>99.676000000000002</v>
      </c>
      <c r="N1447" s="39">
        <v>2.274</v>
      </c>
      <c r="O1447" s="39">
        <v>750.3</v>
      </c>
      <c r="P1447" s="39">
        <v>0</v>
      </c>
    </row>
    <row r="1448" spans="1:16" x14ac:dyDescent="0.3">
      <c r="A1448" s="27">
        <v>43681</v>
      </c>
      <c r="B1448" s="28">
        <v>0.91666666666666663</v>
      </c>
      <c r="C1448" s="32">
        <f t="shared" ref="C1448:C1511" si="48">A1448+B1448</f>
        <v>43681.916666666664</v>
      </c>
      <c r="D1448" s="38">
        <f t="shared" si="47"/>
        <v>525465</v>
      </c>
      <c r="E1448" s="38">
        <f t="shared" si="47"/>
        <v>6300495</v>
      </c>
      <c r="F1448" s="38">
        <f t="shared" si="47"/>
        <v>2536</v>
      </c>
      <c r="G1448" s="40">
        <v>0</v>
      </c>
      <c r="H1448" s="40">
        <v>0</v>
      </c>
      <c r="I1448" s="45" t="s">
        <v>19</v>
      </c>
      <c r="J1448" s="39">
        <v>223.88935421035822</v>
      </c>
      <c r="K1448" s="39">
        <v>309.10135421035824</v>
      </c>
      <c r="L1448" s="39">
        <v>-0.93600000000000005</v>
      </c>
      <c r="M1448" s="48">
        <v>93.381</v>
      </c>
      <c r="N1448" s="39">
        <v>2.1379999999999999</v>
      </c>
      <c r="O1448" s="39">
        <v>750.68499999999995</v>
      </c>
      <c r="P1448" s="39">
        <v>0</v>
      </c>
    </row>
    <row r="1449" spans="1:16" x14ac:dyDescent="0.3">
      <c r="A1449" s="27">
        <v>43681</v>
      </c>
      <c r="B1449" s="28">
        <v>0.9375</v>
      </c>
      <c r="C1449" s="32">
        <f t="shared" si="48"/>
        <v>43681.9375</v>
      </c>
      <c r="D1449" s="38">
        <f t="shared" si="47"/>
        <v>525465</v>
      </c>
      <c r="E1449" s="38">
        <f t="shared" si="47"/>
        <v>6300495</v>
      </c>
      <c r="F1449" s="38">
        <f t="shared" si="47"/>
        <v>2536</v>
      </c>
      <c r="G1449" s="40">
        <v>0</v>
      </c>
      <c r="H1449" s="40">
        <v>0</v>
      </c>
      <c r="I1449" s="45" t="s">
        <v>19</v>
      </c>
      <c r="J1449" s="39">
        <v>208.03914778847866</v>
      </c>
      <c r="K1449" s="39">
        <v>304.55214778847863</v>
      </c>
      <c r="L1449" s="39">
        <v>-1.5029999999999999</v>
      </c>
      <c r="M1449" s="48">
        <v>96.015000000000001</v>
      </c>
      <c r="N1449" s="39">
        <v>1.6519999999999999</v>
      </c>
      <c r="O1449" s="39">
        <v>750.75300000000004</v>
      </c>
      <c r="P1449" s="39">
        <v>0</v>
      </c>
    </row>
    <row r="1450" spans="1:16" x14ac:dyDescent="0.3">
      <c r="A1450" s="27">
        <v>43681</v>
      </c>
      <c r="B1450" s="28">
        <v>0.95833333333333337</v>
      </c>
      <c r="C1450" s="32">
        <f t="shared" si="48"/>
        <v>43681.958333333336</v>
      </c>
      <c r="D1450" s="38">
        <f t="shared" si="47"/>
        <v>525465</v>
      </c>
      <c r="E1450" s="38">
        <f t="shared" si="47"/>
        <v>6300495</v>
      </c>
      <c r="F1450" s="38">
        <f t="shared" si="47"/>
        <v>2536</v>
      </c>
      <c r="G1450" s="40">
        <v>0</v>
      </c>
      <c r="H1450" s="40">
        <v>0</v>
      </c>
      <c r="I1450" s="45" t="s">
        <v>19</v>
      </c>
      <c r="J1450" s="39">
        <v>206.67919744665636</v>
      </c>
      <c r="K1450" s="39">
        <v>303.19019744665633</v>
      </c>
      <c r="L1450" s="39">
        <v>-1.377</v>
      </c>
      <c r="M1450" s="48">
        <v>90.135000000000005</v>
      </c>
      <c r="N1450" s="39">
        <v>1.556</v>
      </c>
      <c r="O1450" s="39">
        <v>750.995</v>
      </c>
      <c r="P1450" s="39">
        <v>0</v>
      </c>
    </row>
    <row r="1451" spans="1:16" x14ac:dyDescent="0.3">
      <c r="A1451" s="27">
        <v>43681</v>
      </c>
      <c r="B1451" s="28">
        <v>0.97916666666666663</v>
      </c>
      <c r="C1451" s="32">
        <f t="shared" si="48"/>
        <v>43681.979166666664</v>
      </c>
      <c r="D1451" s="38">
        <f t="shared" si="47"/>
        <v>525465</v>
      </c>
      <c r="E1451" s="38">
        <f t="shared" si="47"/>
        <v>6300495</v>
      </c>
      <c r="F1451" s="38">
        <f t="shared" si="47"/>
        <v>2536</v>
      </c>
      <c r="G1451" s="40">
        <v>0</v>
      </c>
      <c r="H1451" s="40">
        <v>0</v>
      </c>
      <c r="I1451" s="45" t="s">
        <v>19</v>
      </c>
      <c r="J1451" s="39">
        <v>205.09004496229724</v>
      </c>
      <c r="K1451" s="39">
        <v>300.82004496229723</v>
      </c>
      <c r="L1451" s="39">
        <v>-1.3140000000000001</v>
      </c>
      <c r="M1451" s="48">
        <v>84.242000000000004</v>
      </c>
      <c r="N1451" s="39">
        <v>2.1320000000000001</v>
      </c>
      <c r="O1451" s="39">
        <v>750.89700000000005</v>
      </c>
      <c r="P1451" s="39">
        <v>0</v>
      </c>
    </row>
    <row r="1452" spans="1:16" x14ac:dyDescent="0.3">
      <c r="A1452" s="27">
        <v>43682</v>
      </c>
      <c r="B1452" s="28">
        <v>0</v>
      </c>
      <c r="C1452" s="32">
        <f t="shared" si="48"/>
        <v>43682</v>
      </c>
      <c r="D1452" s="38">
        <f t="shared" si="47"/>
        <v>525465</v>
      </c>
      <c r="E1452" s="38">
        <f t="shared" si="47"/>
        <v>6300495</v>
      </c>
      <c r="F1452" s="38">
        <f t="shared" si="47"/>
        <v>2536</v>
      </c>
      <c r="G1452" s="40">
        <v>0</v>
      </c>
      <c r="H1452" s="40">
        <v>0</v>
      </c>
      <c r="I1452" s="45" t="s">
        <v>19</v>
      </c>
      <c r="J1452" s="39">
        <v>200.33086545221551</v>
      </c>
      <c r="K1452" s="39">
        <v>297.75586545221552</v>
      </c>
      <c r="L1452" s="39">
        <v>-1.2509999999999999</v>
      </c>
      <c r="M1452" s="48">
        <v>79.103999999999999</v>
      </c>
      <c r="N1452" s="39">
        <v>2.0179999999999998</v>
      </c>
      <c r="O1452" s="39">
        <v>751.16300000000001</v>
      </c>
      <c r="P1452" s="39">
        <v>0</v>
      </c>
    </row>
    <row r="1453" spans="1:16" x14ac:dyDescent="0.3">
      <c r="A1453" s="27">
        <v>43682</v>
      </c>
      <c r="B1453" s="28">
        <v>2.0833333333333332E-2</v>
      </c>
      <c r="C1453" s="32">
        <f t="shared" si="48"/>
        <v>43682.020833333336</v>
      </c>
      <c r="D1453" s="38">
        <f t="shared" si="47"/>
        <v>525465</v>
      </c>
      <c r="E1453" s="38">
        <f t="shared" si="47"/>
        <v>6300495</v>
      </c>
      <c r="F1453" s="38">
        <f t="shared" si="47"/>
        <v>2536</v>
      </c>
      <c r="G1453" s="40">
        <v>0</v>
      </c>
      <c r="H1453" s="40">
        <v>0</v>
      </c>
      <c r="I1453" s="45" t="s">
        <v>19</v>
      </c>
      <c r="J1453" s="39">
        <v>199.54835335188773</v>
      </c>
      <c r="K1453" s="39">
        <v>297.66135335188773</v>
      </c>
      <c r="L1453" s="39">
        <v>-1.3140000000000001</v>
      </c>
      <c r="M1453" s="48">
        <v>74.248000000000005</v>
      </c>
      <c r="N1453" s="39">
        <v>2.3650000000000002</v>
      </c>
      <c r="O1453" s="39">
        <v>751.10799999999995</v>
      </c>
      <c r="P1453" s="39">
        <v>0</v>
      </c>
    </row>
    <row r="1454" spans="1:16" x14ac:dyDescent="0.3">
      <c r="A1454" s="27">
        <v>43682</v>
      </c>
      <c r="B1454" s="28">
        <v>4.1666666666666664E-2</v>
      </c>
      <c r="C1454" s="32">
        <f t="shared" si="48"/>
        <v>43682.041666666664</v>
      </c>
      <c r="D1454" s="38">
        <f t="shared" si="47"/>
        <v>525465</v>
      </c>
      <c r="E1454" s="38">
        <f t="shared" si="47"/>
        <v>6300495</v>
      </c>
      <c r="F1454" s="38">
        <f t="shared" si="47"/>
        <v>2536</v>
      </c>
      <c r="G1454" s="40">
        <v>0</v>
      </c>
      <c r="H1454" s="40">
        <v>0</v>
      </c>
      <c r="I1454" s="45" t="s">
        <v>19</v>
      </c>
      <c r="J1454" s="39">
        <v>198.38853069293495</v>
      </c>
      <c r="K1454" s="39">
        <v>295.49253069293496</v>
      </c>
      <c r="L1454" s="39">
        <v>-1.7549999999999999</v>
      </c>
      <c r="M1454" s="48">
        <v>77.206999999999994</v>
      </c>
      <c r="N1454" s="39">
        <v>1.264</v>
      </c>
      <c r="O1454" s="39">
        <v>751.32299999999998</v>
      </c>
      <c r="P1454" s="39">
        <v>0</v>
      </c>
    </row>
    <row r="1455" spans="1:16" x14ac:dyDescent="0.3">
      <c r="A1455" s="27">
        <v>43682</v>
      </c>
      <c r="B1455" s="28">
        <v>6.25E-2</v>
      </c>
      <c r="C1455" s="32">
        <f t="shared" si="48"/>
        <v>43682.0625</v>
      </c>
      <c r="D1455" s="38">
        <f t="shared" si="47"/>
        <v>525465</v>
      </c>
      <c r="E1455" s="38">
        <f t="shared" si="47"/>
        <v>6300495</v>
      </c>
      <c r="F1455" s="38">
        <f t="shared" si="47"/>
        <v>2536</v>
      </c>
      <c r="G1455" s="40">
        <v>0</v>
      </c>
      <c r="H1455" s="40">
        <v>0</v>
      </c>
      <c r="I1455" s="45" t="s">
        <v>19</v>
      </c>
      <c r="J1455" s="39">
        <v>198.06203894891047</v>
      </c>
      <c r="K1455" s="39">
        <v>294.90303894891048</v>
      </c>
      <c r="L1455" s="39">
        <v>-1.44</v>
      </c>
      <c r="M1455" s="48">
        <v>69.385000000000005</v>
      </c>
      <c r="N1455" s="39">
        <v>2.4420000000000002</v>
      </c>
      <c r="O1455" s="39">
        <v>751.44299999999998</v>
      </c>
      <c r="P1455" s="39">
        <v>0</v>
      </c>
    </row>
    <row r="1456" spans="1:16" x14ac:dyDescent="0.3">
      <c r="A1456" s="27">
        <v>43682</v>
      </c>
      <c r="B1456" s="28">
        <v>8.3333333333333329E-2</v>
      </c>
      <c r="C1456" s="32">
        <f t="shared" si="48"/>
        <v>43682.083333333336</v>
      </c>
      <c r="D1456" s="38">
        <f t="shared" si="47"/>
        <v>525465</v>
      </c>
      <c r="E1456" s="38">
        <f t="shared" si="47"/>
        <v>6300495</v>
      </c>
      <c r="F1456" s="38">
        <f t="shared" si="47"/>
        <v>2536</v>
      </c>
      <c r="G1456" s="40">
        <v>0</v>
      </c>
      <c r="H1456" s="40">
        <v>0</v>
      </c>
      <c r="I1456" s="45" t="s">
        <v>19</v>
      </c>
      <c r="J1456" s="39">
        <v>200.09104117575419</v>
      </c>
      <c r="K1456" s="39">
        <v>293.40804117575419</v>
      </c>
      <c r="L1456" s="39">
        <v>-1.5660000000000001</v>
      </c>
      <c r="M1456" s="48">
        <v>71.94</v>
      </c>
      <c r="N1456" s="39">
        <v>1.7749999999999999</v>
      </c>
      <c r="O1456" s="39">
        <v>751.38499999999999</v>
      </c>
      <c r="P1456" s="39">
        <v>0</v>
      </c>
    </row>
    <row r="1457" spans="1:16" x14ac:dyDescent="0.3">
      <c r="A1457" s="27">
        <v>43682</v>
      </c>
      <c r="B1457" s="28">
        <v>0.10416666666666667</v>
      </c>
      <c r="C1457" s="32">
        <f t="shared" si="48"/>
        <v>43682.104166666664</v>
      </c>
      <c r="D1457" s="38">
        <f t="shared" si="47"/>
        <v>525465</v>
      </c>
      <c r="E1457" s="38">
        <f t="shared" si="47"/>
        <v>6300495</v>
      </c>
      <c r="F1457" s="38">
        <f t="shared" si="47"/>
        <v>2536</v>
      </c>
      <c r="G1457" s="40">
        <v>0</v>
      </c>
      <c r="H1457" s="40">
        <v>0</v>
      </c>
      <c r="I1457" s="45" t="s">
        <v>19</v>
      </c>
      <c r="J1457" s="39">
        <v>201.96319051617269</v>
      </c>
      <c r="K1457" s="39">
        <v>292.85019051617269</v>
      </c>
      <c r="L1457" s="39">
        <v>-1.8180000000000001</v>
      </c>
      <c r="M1457" s="48">
        <v>76.138000000000005</v>
      </c>
      <c r="N1457" s="39">
        <v>0.84899999999999998</v>
      </c>
      <c r="O1457" s="39">
        <v>751.69500000000005</v>
      </c>
      <c r="P1457" s="39">
        <v>0</v>
      </c>
    </row>
    <row r="1458" spans="1:16" x14ac:dyDescent="0.3">
      <c r="A1458" s="27">
        <v>43682</v>
      </c>
      <c r="B1458" s="28">
        <v>0.125</v>
      </c>
      <c r="C1458" s="32">
        <f t="shared" si="48"/>
        <v>43682.125</v>
      </c>
      <c r="D1458" s="38">
        <f t="shared" si="47"/>
        <v>525465</v>
      </c>
      <c r="E1458" s="38">
        <f t="shared" si="47"/>
        <v>6300495</v>
      </c>
      <c r="F1458" s="38">
        <f t="shared" si="47"/>
        <v>2536</v>
      </c>
      <c r="G1458" s="40">
        <v>0</v>
      </c>
      <c r="H1458" s="40">
        <v>0</v>
      </c>
      <c r="I1458" s="45" t="s">
        <v>19</v>
      </c>
      <c r="J1458" s="39">
        <v>201.30138234801484</v>
      </c>
      <c r="K1458" s="39">
        <v>292.67138234801484</v>
      </c>
      <c r="L1458" s="39">
        <v>-1.944</v>
      </c>
      <c r="M1458" s="48">
        <v>76.724000000000004</v>
      </c>
      <c r="N1458" s="39">
        <v>1.5980000000000001</v>
      </c>
      <c r="O1458" s="39">
        <v>751.76</v>
      </c>
      <c r="P1458" s="39">
        <v>0</v>
      </c>
    </row>
    <row r="1459" spans="1:16" x14ac:dyDescent="0.3">
      <c r="A1459" s="27">
        <v>43682</v>
      </c>
      <c r="B1459" s="28">
        <v>0.14583333333333334</v>
      </c>
      <c r="C1459" s="32">
        <f t="shared" si="48"/>
        <v>43682.145833333336</v>
      </c>
      <c r="D1459" s="38">
        <f t="shared" si="47"/>
        <v>525465</v>
      </c>
      <c r="E1459" s="38">
        <f t="shared" si="47"/>
        <v>6300495</v>
      </c>
      <c r="F1459" s="38">
        <f t="shared" si="47"/>
        <v>2536</v>
      </c>
      <c r="G1459" s="40">
        <v>0</v>
      </c>
      <c r="H1459" s="40">
        <v>0</v>
      </c>
      <c r="I1459" s="45" t="s">
        <v>19</v>
      </c>
      <c r="J1459" s="39">
        <v>256.63625800810024</v>
      </c>
      <c r="K1459" s="39">
        <v>294.90225800810026</v>
      </c>
      <c r="L1459" s="39">
        <v>-2.5110000000000001</v>
      </c>
      <c r="M1459" s="48">
        <v>91.74</v>
      </c>
      <c r="N1459" s="39">
        <v>1.5349999999999999</v>
      </c>
      <c r="O1459" s="39">
        <v>752.03</v>
      </c>
      <c r="P1459" s="39">
        <v>0</v>
      </c>
    </row>
    <row r="1460" spans="1:16" x14ac:dyDescent="0.3">
      <c r="A1460" s="27">
        <v>43682</v>
      </c>
      <c r="B1460" s="28">
        <v>0.16666666666666666</v>
      </c>
      <c r="C1460" s="32">
        <f t="shared" si="48"/>
        <v>43682.166666666664</v>
      </c>
      <c r="D1460" s="38">
        <f t="shared" si="47"/>
        <v>525465</v>
      </c>
      <c r="E1460" s="38">
        <f t="shared" si="47"/>
        <v>6300495</v>
      </c>
      <c r="F1460" s="38">
        <f t="shared" si="47"/>
        <v>2536</v>
      </c>
      <c r="G1460" s="40">
        <v>0</v>
      </c>
      <c r="H1460" s="40">
        <v>0</v>
      </c>
      <c r="I1460" s="45" t="s">
        <v>19</v>
      </c>
      <c r="J1460" s="39">
        <v>277.92890774866794</v>
      </c>
      <c r="K1460" s="39">
        <v>300.90590774866791</v>
      </c>
      <c r="L1460" s="39">
        <v>-2.2589999999999999</v>
      </c>
      <c r="M1460" s="48">
        <v>94.355999999999995</v>
      </c>
      <c r="N1460" s="39">
        <v>2.2469999999999999</v>
      </c>
      <c r="O1460" s="39">
        <v>752.2</v>
      </c>
      <c r="P1460" s="39">
        <v>0</v>
      </c>
    </row>
    <row r="1461" spans="1:16" x14ac:dyDescent="0.3">
      <c r="A1461" s="27">
        <v>43682</v>
      </c>
      <c r="B1461" s="28">
        <v>0.1875</v>
      </c>
      <c r="C1461" s="32">
        <f t="shared" si="48"/>
        <v>43682.1875</v>
      </c>
      <c r="D1461" s="38">
        <f t="shared" si="47"/>
        <v>525465</v>
      </c>
      <c r="E1461" s="38">
        <f t="shared" si="47"/>
        <v>6300495</v>
      </c>
      <c r="F1461" s="38">
        <f t="shared" si="47"/>
        <v>2536</v>
      </c>
      <c r="G1461" s="39">
        <v>3.1</v>
      </c>
      <c r="H1461" s="39">
        <v>1.2</v>
      </c>
      <c r="I1461" s="44">
        <v>0.38709677419354838</v>
      </c>
      <c r="J1461" s="39">
        <v>292.24265816675234</v>
      </c>
      <c r="K1461" s="39">
        <v>303.25665816675235</v>
      </c>
      <c r="L1461" s="39">
        <v>-1.944</v>
      </c>
      <c r="M1461" s="48">
        <v>93.962999999999994</v>
      </c>
      <c r="N1461" s="39">
        <v>2.9849999999999999</v>
      </c>
      <c r="O1461" s="39">
        <v>752.30200000000002</v>
      </c>
      <c r="P1461" s="39">
        <v>0</v>
      </c>
    </row>
    <row r="1462" spans="1:16" x14ac:dyDescent="0.3">
      <c r="A1462" s="27">
        <v>43682</v>
      </c>
      <c r="B1462" s="28">
        <v>0.20833333333333334</v>
      </c>
      <c r="C1462" s="32">
        <f t="shared" si="48"/>
        <v>43682.208333333336</v>
      </c>
      <c r="D1462" s="38">
        <f t="shared" si="47"/>
        <v>525465</v>
      </c>
      <c r="E1462" s="38">
        <f t="shared" si="47"/>
        <v>6300495</v>
      </c>
      <c r="F1462" s="38">
        <f t="shared" si="47"/>
        <v>2536</v>
      </c>
      <c r="G1462" s="39">
        <v>9.4</v>
      </c>
      <c r="H1462" s="39">
        <v>1.4</v>
      </c>
      <c r="I1462" s="44">
        <v>0.14893617021276595</v>
      </c>
      <c r="J1462" s="39">
        <v>297.60427833801015</v>
      </c>
      <c r="K1462" s="39">
        <v>304.90627833801017</v>
      </c>
      <c r="L1462" s="39">
        <v>-1.7549999999999999</v>
      </c>
      <c r="M1462" s="48">
        <v>92.334999999999994</v>
      </c>
      <c r="N1462" s="39">
        <v>2.4260000000000002</v>
      </c>
      <c r="O1462" s="39">
        <v>752.47699999999998</v>
      </c>
      <c r="P1462" s="39">
        <v>0</v>
      </c>
    </row>
    <row r="1463" spans="1:16" x14ac:dyDescent="0.3">
      <c r="A1463" s="27">
        <v>43682</v>
      </c>
      <c r="B1463" s="28">
        <v>0.22916666666666666</v>
      </c>
      <c r="C1463" s="32">
        <f t="shared" si="48"/>
        <v>43682.229166666664</v>
      </c>
      <c r="D1463" s="38">
        <f t="shared" si="47"/>
        <v>525465</v>
      </c>
      <c r="E1463" s="38">
        <f t="shared" si="47"/>
        <v>6300495</v>
      </c>
      <c r="F1463" s="38">
        <f t="shared" si="47"/>
        <v>2536</v>
      </c>
      <c r="G1463" s="39">
        <v>22.2</v>
      </c>
      <c r="H1463" s="39">
        <v>2.4</v>
      </c>
      <c r="I1463" s="44">
        <v>0.10810810810810811</v>
      </c>
      <c r="J1463" s="39">
        <v>297.77155708652367</v>
      </c>
      <c r="K1463" s="39">
        <v>306.0565570865237</v>
      </c>
      <c r="L1463" s="39">
        <v>-1.6919999999999999</v>
      </c>
      <c r="M1463" s="48">
        <v>93.102999999999994</v>
      </c>
      <c r="N1463" s="39">
        <v>2.512</v>
      </c>
      <c r="O1463" s="39">
        <v>752.91200000000003</v>
      </c>
      <c r="P1463" s="39">
        <v>0</v>
      </c>
    </row>
    <row r="1464" spans="1:16" x14ac:dyDescent="0.3">
      <c r="A1464" s="27">
        <v>43682</v>
      </c>
      <c r="B1464" s="28">
        <v>0.25</v>
      </c>
      <c r="C1464" s="32">
        <f t="shared" si="48"/>
        <v>43682.25</v>
      </c>
      <c r="D1464" s="38">
        <f t="shared" si="47"/>
        <v>525465</v>
      </c>
      <c r="E1464" s="38">
        <f t="shared" si="47"/>
        <v>6300495</v>
      </c>
      <c r="F1464" s="38">
        <f t="shared" si="47"/>
        <v>2536</v>
      </c>
      <c r="G1464" s="39">
        <v>36.700000000000003</v>
      </c>
      <c r="H1464" s="39">
        <v>3.8</v>
      </c>
      <c r="I1464" s="44">
        <v>0.10354223433242506</v>
      </c>
      <c r="J1464" s="39">
        <v>295.15964959690365</v>
      </c>
      <c r="K1464" s="39">
        <v>307.36064959690361</v>
      </c>
      <c r="L1464" s="39">
        <v>-1.5660000000000001</v>
      </c>
      <c r="M1464" s="48">
        <v>91.462999999999994</v>
      </c>
      <c r="N1464" s="39">
        <v>1.8420000000000001</v>
      </c>
      <c r="O1464" s="39">
        <v>753</v>
      </c>
      <c r="P1464" s="39">
        <v>0</v>
      </c>
    </row>
    <row r="1465" spans="1:16" x14ac:dyDescent="0.3">
      <c r="A1465" s="27">
        <v>43682</v>
      </c>
      <c r="B1465" s="28">
        <v>0.27083333333333331</v>
      </c>
      <c r="C1465" s="32">
        <f t="shared" si="48"/>
        <v>43682.270833333336</v>
      </c>
      <c r="D1465" s="38">
        <f t="shared" si="47"/>
        <v>525465</v>
      </c>
      <c r="E1465" s="38">
        <f t="shared" si="47"/>
        <v>6300495</v>
      </c>
      <c r="F1465" s="38">
        <f t="shared" si="47"/>
        <v>2536</v>
      </c>
      <c r="G1465" s="39">
        <v>104.4</v>
      </c>
      <c r="H1465" s="39">
        <v>10.7</v>
      </c>
      <c r="I1465" s="44">
        <v>0.10249042145593869</v>
      </c>
      <c r="J1465" s="39">
        <v>283.69215487457802</v>
      </c>
      <c r="K1465" s="39">
        <v>308.84915487457801</v>
      </c>
      <c r="L1465" s="39">
        <v>-1.44</v>
      </c>
      <c r="M1465" s="48">
        <v>92.849000000000004</v>
      </c>
      <c r="N1465" s="39">
        <v>2.7040000000000002</v>
      </c>
      <c r="O1465" s="39">
        <v>753.06799999999998</v>
      </c>
      <c r="P1465" s="39">
        <v>0</v>
      </c>
    </row>
    <row r="1466" spans="1:16" x14ac:dyDescent="0.3">
      <c r="A1466" s="27">
        <v>43682</v>
      </c>
      <c r="B1466" s="28">
        <v>0.29166666666666669</v>
      </c>
      <c r="C1466" s="32">
        <f t="shared" si="48"/>
        <v>43682.291666666664</v>
      </c>
      <c r="D1466" s="38">
        <f t="shared" si="47"/>
        <v>525465</v>
      </c>
      <c r="E1466" s="38">
        <f t="shared" si="47"/>
        <v>6300495</v>
      </c>
      <c r="F1466" s="38">
        <f t="shared" si="47"/>
        <v>2536</v>
      </c>
      <c r="G1466" s="39">
        <v>114.9</v>
      </c>
      <c r="H1466" s="39">
        <v>13</v>
      </c>
      <c r="I1466" s="44">
        <v>0.11314186248912098</v>
      </c>
      <c r="J1466" s="39">
        <v>260.05065039873614</v>
      </c>
      <c r="K1466" s="39">
        <v>309.19365039873617</v>
      </c>
      <c r="L1466" s="39">
        <v>-1.1879999999999999</v>
      </c>
      <c r="M1466" s="48">
        <v>89.844999999999999</v>
      </c>
      <c r="N1466" s="39">
        <v>2.02</v>
      </c>
      <c r="O1466" s="39">
        <v>753.35500000000002</v>
      </c>
      <c r="P1466" s="39">
        <v>0</v>
      </c>
    </row>
    <row r="1467" spans="1:16" x14ac:dyDescent="0.3">
      <c r="A1467" s="27">
        <v>43682</v>
      </c>
      <c r="B1467" s="28">
        <v>0.3125</v>
      </c>
      <c r="C1467" s="32">
        <f t="shared" si="48"/>
        <v>43682.3125</v>
      </c>
      <c r="D1467" s="38">
        <f t="shared" si="47"/>
        <v>525465</v>
      </c>
      <c r="E1467" s="38">
        <f t="shared" si="47"/>
        <v>6300495</v>
      </c>
      <c r="F1467" s="38">
        <f t="shared" si="47"/>
        <v>2536</v>
      </c>
      <c r="G1467" s="39">
        <v>153.69999999999999</v>
      </c>
      <c r="H1467" s="39">
        <v>15.1</v>
      </c>
      <c r="I1467" s="44">
        <v>9.8243331164606387E-2</v>
      </c>
      <c r="J1467" s="39">
        <v>219.97049226496509</v>
      </c>
      <c r="K1467" s="39">
        <v>312.68449226496506</v>
      </c>
      <c r="L1467" s="39">
        <v>-0.621</v>
      </c>
      <c r="M1467" s="48">
        <v>87.394000000000005</v>
      </c>
      <c r="N1467" s="39">
        <v>1.5209999999999999</v>
      </c>
      <c r="O1467" s="39">
        <v>753.55499999999995</v>
      </c>
      <c r="P1467" s="39">
        <v>0</v>
      </c>
    </row>
    <row r="1468" spans="1:16" x14ac:dyDescent="0.3">
      <c r="A1468" s="27">
        <v>43682</v>
      </c>
      <c r="B1468" s="28">
        <v>0.33333333333333331</v>
      </c>
      <c r="C1468" s="32">
        <f t="shared" si="48"/>
        <v>43682.333333333336</v>
      </c>
      <c r="D1468" s="38">
        <f t="shared" si="47"/>
        <v>525465</v>
      </c>
      <c r="E1468" s="38">
        <f t="shared" si="47"/>
        <v>6300495</v>
      </c>
      <c r="F1468" s="38">
        <f t="shared" si="47"/>
        <v>2536</v>
      </c>
      <c r="G1468" s="39">
        <v>468.2</v>
      </c>
      <c r="H1468" s="39">
        <v>47.4</v>
      </c>
      <c r="I1468" s="44">
        <v>0.10123878684322939</v>
      </c>
      <c r="J1468" s="39">
        <v>238.16946586545833</v>
      </c>
      <c r="K1468" s="39">
        <v>324.79946586545833</v>
      </c>
      <c r="L1468" s="39">
        <v>7.1999999999999995E-2</v>
      </c>
      <c r="M1468" s="48">
        <v>83.266000000000005</v>
      </c>
      <c r="N1468" s="39">
        <v>1.431</v>
      </c>
      <c r="O1468" s="39">
        <v>753.875</v>
      </c>
      <c r="P1468" s="39">
        <v>0</v>
      </c>
    </row>
    <row r="1469" spans="1:16" x14ac:dyDescent="0.3">
      <c r="A1469" s="27">
        <v>43682</v>
      </c>
      <c r="B1469" s="28">
        <v>0.35416666666666669</v>
      </c>
      <c r="C1469" s="32">
        <f t="shared" si="48"/>
        <v>43682.354166666664</v>
      </c>
      <c r="D1469" s="38">
        <f t="shared" si="47"/>
        <v>525465</v>
      </c>
      <c r="E1469" s="38">
        <f t="shared" si="47"/>
        <v>6300495</v>
      </c>
      <c r="F1469" s="38">
        <f t="shared" si="47"/>
        <v>2536</v>
      </c>
      <c r="G1469" s="39">
        <v>493.3</v>
      </c>
      <c r="H1469" s="39">
        <v>51.1</v>
      </c>
      <c r="I1469" s="44">
        <v>0.1035880802756943</v>
      </c>
      <c r="J1469" s="39">
        <v>223.08187057450908</v>
      </c>
      <c r="K1469" s="39">
        <v>333.11187057450906</v>
      </c>
      <c r="L1469" s="39">
        <v>0.26</v>
      </c>
      <c r="M1469" s="48">
        <v>87.221999999999994</v>
      </c>
      <c r="N1469" s="39">
        <v>0.83099999999999996</v>
      </c>
      <c r="O1469" s="39">
        <v>754.15200000000004</v>
      </c>
      <c r="P1469" s="39">
        <v>0</v>
      </c>
    </row>
    <row r="1470" spans="1:16" x14ac:dyDescent="0.3">
      <c r="A1470" s="27">
        <v>43682</v>
      </c>
      <c r="B1470" s="28">
        <v>0.375</v>
      </c>
      <c r="C1470" s="32">
        <f t="shared" si="48"/>
        <v>43682.375</v>
      </c>
      <c r="D1470" s="38">
        <f t="shared" si="47"/>
        <v>525465</v>
      </c>
      <c r="E1470" s="38">
        <f t="shared" si="47"/>
        <v>6300495</v>
      </c>
      <c r="F1470" s="38">
        <f t="shared" si="47"/>
        <v>2536</v>
      </c>
      <c r="G1470" s="39">
        <v>320.3</v>
      </c>
      <c r="H1470" s="39">
        <v>31.9</v>
      </c>
      <c r="I1470" s="44">
        <v>9.9594130502653755E-2</v>
      </c>
      <c r="J1470" s="39">
        <v>237.09198738543887</v>
      </c>
      <c r="K1470" s="39">
        <v>342.62298738543888</v>
      </c>
      <c r="L1470" s="39">
        <v>0.57499999999999996</v>
      </c>
      <c r="M1470" s="48">
        <v>77.655000000000001</v>
      </c>
      <c r="N1470" s="39">
        <v>0.751</v>
      </c>
      <c r="O1470" s="39">
        <v>754.38</v>
      </c>
      <c r="P1470" s="39">
        <v>0</v>
      </c>
    </row>
    <row r="1471" spans="1:16" x14ac:dyDescent="0.3">
      <c r="A1471" s="27">
        <v>43682</v>
      </c>
      <c r="B1471" s="28">
        <v>0.39583333333333331</v>
      </c>
      <c r="C1471" s="32">
        <f t="shared" si="48"/>
        <v>43682.395833333336</v>
      </c>
      <c r="D1471" s="38">
        <f t="shared" si="47"/>
        <v>525465</v>
      </c>
      <c r="E1471" s="38">
        <f t="shared" si="47"/>
        <v>6300495</v>
      </c>
      <c r="F1471" s="38">
        <f t="shared" si="47"/>
        <v>2536</v>
      </c>
      <c r="G1471" s="39">
        <v>658.6</v>
      </c>
      <c r="H1471" s="39">
        <v>70.8</v>
      </c>
      <c r="I1471" s="44">
        <v>0.10750075918615244</v>
      </c>
      <c r="J1471" s="39">
        <v>243.43063478291202</v>
      </c>
      <c r="K1471" s="39">
        <v>355.097634782912</v>
      </c>
      <c r="L1471" s="39">
        <v>1.583</v>
      </c>
      <c r="M1471" s="48">
        <v>81.326999999999998</v>
      </c>
      <c r="N1471" s="39">
        <v>0.49299999999999999</v>
      </c>
      <c r="O1471" s="39">
        <v>754.53</v>
      </c>
      <c r="P1471" s="39">
        <v>0</v>
      </c>
    </row>
    <row r="1472" spans="1:16" x14ac:dyDescent="0.3">
      <c r="A1472" s="27">
        <v>43682</v>
      </c>
      <c r="B1472" s="28">
        <v>0.41666666666666669</v>
      </c>
      <c r="C1472" s="32">
        <f t="shared" si="48"/>
        <v>43682.416666666664</v>
      </c>
      <c r="D1472" s="38">
        <f t="shared" si="47"/>
        <v>525465</v>
      </c>
      <c r="E1472" s="38">
        <f t="shared" si="47"/>
        <v>6300495</v>
      </c>
      <c r="F1472" s="38">
        <f t="shared" si="47"/>
        <v>2536</v>
      </c>
      <c r="G1472" s="39">
        <v>713.2</v>
      </c>
      <c r="H1472" s="39">
        <v>77.599999999999994</v>
      </c>
      <c r="I1472" s="44">
        <v>0.1088053841839596</v>
      </c>
      <c r="J1472" s="39">
        <v>235.83622799249304</v>
      </c>
      <c r="K1472" s="39">
        <v>361.63522799249307</v>
      </c>
      <c r="L1472" s="39">
        <v>1.96</v>
      </c>
      <c r="M1472" s="48">
        <v>74.168000000000006</v>
      </c>
      <c r="N1472" s="39">
        <v>1.117</v>
      </c>
      <c r="O1472" s="39">
        <v>754.875</v>
      </c>
      <c r="P1472" s="39">
        <v>0.2</v>
      </c>
    </row>
    <row r="1473" spans="1:16" x14ac:dyDescent="0.3">
      <c r="A1473" s="27">
        <v>43682</v>
      </c>
      <c r="B1473" s="28">
        <v>0.4375</v>
      </c>
      <c r="C1473" s="32">
        <f t="shared" si="48"/>
        <v>43682.4375</v>
      </c>
      <c r="D1473" s="38">
        <f t="shared" si="47"/>
        <v>525465</v>
      </c>
      <c r="E1473" s="38">
        <f t="shared" si="47"/>
        <v>6300495</v>
      </c>
      <c r="F1473" s="38">
        <f t="shared" si="47"/>
        <v>2536</v>
      </c>
      <c r="G1473" s="39">
        <v>775.9</v>
      </c>
      <c r="H1473" s="39">
        <v>87.1</v>
      </c>
      <c r="I1473" s="44">
        <v>0.11225673411522102</v>
      </c>
      <c r="J1473" s="39">
        <v>244.18246386603363</v>
      </c>
      <c r="K1473" s="39">
        <v>374.48146386603366</v>
      </c>
      <c r="L1473" s="39">
        <v>2.3380000000000001</v>
      </c>
      <c r="M1473" s="48">
        <v>68.513999999999996</v>
      </c>
      <c r="N1473" s="39">
        <v>1.0629999999999999</v>
      </c>
      <c r="O1473" s="39">
        <v>755.13</v>
      </c>
      <c r="P1473" s="39">
        <v>0</v>
      </c>
    </row>
    <row r="1474" spans="1:16" x14ac:dyDescent="0.3">
      <c r="A1474" s="27">
        <v>43682</v>
      </c>
      <c r="B1474" s="28">
        <v>0.45833333333333331</v>
      </c>
      <c r="C1474" s="32">
        <f t="shared" si="48"/>
        <v>43682.458333333336</v>
      </c>
      <c r="D1474" s="38">
        <f t="shared" si="47"/>
        <v>525465</v>
      </c>
      <c r="E1474" s="38">
        <f t="shared" si="47"/>
        <v>6300495</v>
      </c>
      <c r="F1474" s="38">
        <f t="shared" si="47"/>
        <v>2536</v>
      </c>
      <c r="G1474" s="39">
        <v>348.8</v>
      </c>
      <c r="H1474" s="39">
        <v>42.5</v>
      </c>
      <c r="I1474" s="44">
        <v>0.12184633027522936</v>
      </c>
      <c r="J1474" s="39">
        <v>229.89873646971901</v>
      </c>
      <c r="K1474" s="39">
        <v>362.31073646971902</v>
      </c>
      <c r="L1474" s="39">
        <v>2.5270000000000001</v>
      </c>
      <c r="M1474" s="48">
        <v>72.527000000000001</v>
      </c>
      <c r="N1474" s="39">
        <v>1.4330000000000001</v>
      </c>
      <c r="O1474" s="39">
        <v>755.10500000000002</v>
      </c>
      <c r="P1474" s="39">
        <v>0</v>
      </c>
    </row>
    <row r="1475" spans="1:16" x14ac:dyDescent="0.3">
      <c r="A1475" s="27">
        <v>43682</v>
      </c>
      <c r="B1475" s="28">
        <v>0.47916666666666669</v>
      </c>
      <c r="C1475" s="32">
        <f t="shared" si="48"/>
        <v>43682.479166666664</v>
      </c>
      <c r="D1475" s="38">
        <f t="shared" si="47"/>
        <v>525465</v>
      </c>
      <c r="E1475" s="38">
        <f t="shared" si="47"/>
        <v>6300495</v>
      </c>
      <c r="F1475" s="38">
        <f t="shared" si="47"/>
        <v>2536</v>
      </c>
      <c r="G1475" s="39">
        <v>893.2</v>
      </c>
      <c r="H1475" s="39">
        <v>102.5</v>
      </c>
      <c r="I1475" s="44">
        <v>0.11475593372145096</v>
      </c>
      <c r="J1475" s="39">
        <v>252.09168062181561</v>
      </c>
      <c r="K1475" s="39">
        <v>381.5706806218156</v>
      </c>
      <c r="L1475" s="39">
        <v>2.9670000000000001</v>
      </c>
      <c r="M1475" s="48">
        <v>68.956999999999994</v>
      </c>
      <c r="N1475" s="39">
        <v>1.19</v>
      </c>
      <c r="O1475" s="39">
        <v>755.27200000000005</v>
      </c>
      <c r="P1475" s="39">
        <v>0</v>
      </c>
    </row>
    <row r="1476" spans="1:16" x14ac:dyDescent="0.3">
      <c r="A1476" s="27">
        <v>43682</v>
      </c>
      <c r="B1476" s="28">
        <v>0.5</v>
      </c>
      <c r="C1476" s="32">
        <f t="shared" si="48"/>
        <v>43682.5</v>
      </c>
      <c r="D1476" s="38">
        <f t="shared" si="47"/>
        <v>525465</v>
      </c>
      <c r="E1476" s="38">
        <f t="shared" si="47"/>
        <v>6300495</v>
      </c>
      <c r="F1476" s="38">
        <f t="shared" si="47"/>
        <v>2536</v>
      </c>
      <c r="G1476" s="39">
        <v>516</v>
      </c>
      <c r="H1476" s="39">
        <v>59.5</v>
      </c>
      <c r="I1476" s="44">
        <v>0.11531007751937984</v>
      </c>
      <c r="J1476" s="39">
        <v>252.56132920806965</v>
      </c>
      <c r="K1476" s="39">
        <v>390.45632920806963</v>
      </c>
      <c r="L1476" s="39">
        <v>3.4079999999999999</v>
      </c>
      <c r="M1476" s="48">
        <v>71.275999999999996</v>
      </c>
      <c r="N1476" s="39">
        <v>1.1739999999999999</v>
      </c>
      <c r="O1476" s="39">
        <v>755.60199999999998</v>
      </c>
      <c r="P1476" s="39">
        <v>0</v>
      </c>
    </row>
    <row r="1477" spans="1:16" x14ac:dyDescent="0.3">
      <c r="A1477" s="27">
        <v>43682</v>
      </c>
      <c r="B1477" s="28">
        <v>0.52083333333333337</v>
      </c>
      <c r="C1477" s="32">
        <f t="shared" si="48"/>
        <v>43682.520833333336</v>
      </c>
      <c r="D1477" s="38">
        <f t="shared" si="47"/>
        <v>525465</v>
      </c>
      <c r="E1477" s="38">
        <f t="shared" si="47"/>
        <v>6300495</v>
      </c>
      <c r="F1477" s="38">
        <f t="shared" si="47"/>
        <v>2536</v>
      </c>
      <c r="G1477" s="39">
        <v>451.5</v>
      </c>
      <c r="H1477" s="39">
        <v>46.4</v>
      </c>
      <c r="I1477" s="44">
        <v>0.10276854928017719</v>
      </c>
      <c r="J1477" s="39">
        <v>283.26500572509087</v>
      </c>
      <c r="K1477" s="39">
        <v>404.36100572509088</v>
      </c>
      <c r="L1477" s="39">
        <v>4.226</v>
      </c>
      <c r="M1477" s="48">
        <v>64.472999999999999</v>
      </c>
      <c r="N1477" s="39">
        <v>0.93500000000000005</v>
      </c>
      <c r="O1477" s="39">
        <v>755.36</v>
      </c>
      <c r="P1477" s="39">
        <v>0</v>
      </c>
    </row>
    <row r="1478" spans="1:16" x14ac:dyDescent="0.3">
      <c r="A1478" s="27">
        <v>43682</v>
      </c>
      <c r="B1478" s="28">
        <v>0.54166666666666663</v>
      </c>
      <c r="C1478" s="32">
        <f t="shared" si="48"/>
        <v>43682.541666666664</v>
      </c>
      <c r="D1478" s="38">
        <f t="shared" ref="D1478:F1541" si="49">D1477</f>
        <v>525465</v>
      </c>
      <c r="E1478" s="38">
        <f t="shared" si="49"/>
        <v>6300495</v>
      </c>
      <c r="F1478" s="38">
        <f t="shared" si="49"/>
        <v>2536</v>
      </c>
      <c r="G1478" s="39">
        <v>994.9</v>
      </c>
      <c r="H1478" s="39">
        <v>117</v>
      </c>
      <c r="I1478" s="44">
        <v>0.1175997587697256</v>
      </c>
      <c r="J1478" s="39">
        <v>288.1386286183951</v>
      </c>
      <c r="K1478" s="39">
        <v>404.2806286183951</v>
      </c>
      <c r="L1478" s="39">
        <v>4.54</v>
      </c>
      <c r="M1478" s="48">
        <v>63.128999999999998</v>
      </c>
      <c r="N1478" s="39">
        <v>0.82499999999999996</v>
      </c>
      <c r="O1478" s="39">
        <v>755.60500000000002</v>
      </c>
      <c r="P1478" s="39">
        <v>0</v>
      </c>
    </row>
    <row r="1479" spans="1:16" x14ac:dyDescent="0.3">
      <c r="A1479" s="27">
        <v>43682</v>
      </c>
      <c r="B1479" s="28">
        <v>0.5625</v>
      </c>
      <c r="C1479" s="32">
        <f t="shared" si="48"/>
        <v>43682.5625</v>
      </c>
      <c r="D1479" s="38">
        <f t="shared" si="49"/>
        <v>525465</v>
      </c>
      <c r="E1479" s="38">
        <f t="shared" si="49"/>
        <v>6300495</v>
      </c>
      <c r="F1479" s="38">
        <f t="shared" si="49"/>
        <v>2536</v>
      </c>
      <c r="G1479" s="39">
        <v>271.7</v>
      </c>
      <c r="H1479" s="39">
        <v>33.700000000000003</v>
      </c>
      <c r="I1479" s="44">
        <v>0.12403386087596616</v>
      </c>
      <c r="J1479" s="39">
        <v>276.81343766235807</v>
      </c>
      <c r="K1479" s="39">
        <v>384.51543766235812</v>
      </c>
      <c r="L1479" s="39">
        <v>4.2880000000000003</v>
      </c>
      <c r="M1479" s="48">
        <v>65.405000000000001</v>
      </c>
      <c r="N1479" s="39">
        <v>0.95199999999999996</v>
      </c>
      <c r="O1479" s="39">
        <v>755.74</v>
      </c>
      <c r="P1479" s="39">
        <v>0</v>
      </c>
    </row>
    <row r="1480" spans="1:16" x14ac:dyDescent="0.3">
      <c r="A1480" s="27">
        <v>43682</v>
      </c>
      <c r="B1480" s="28">
        <v>0.58333333333333337</v>
      </c>
      <c r="C1480" s="32">
        <f t="shared" si="48"/>
        <v>43682.583333333336</v>
      </c>
      <c r="D1480" s="38">
        <f t="shared" si="49"/>
        <v>525465</v>
      </c>
      <c r="E1480" s="38">
        <f t="shared" si="49"/>
        <v>6300495</v>
      </c>
      <c r="F1480" s="38">
        <f t="shared" si="49"/>
        <v>2536</v>
      </c>
      <c r="G1480" s="39">
        <v>204.8</v>
      </c>
      <c r="H1480" s="39">
        <v>25.8</v>
      </c>
      <c r="I1480" s="44">
        <v>0.1259765625</v>
      </c>
      <c r="J1480" s="39">
        <v>270.92039505561144</v>
      </c>
      <c r="K1480" s="39">
        <v>375.57739505561142</v>
      </c>
      <c r="L1480" s="39">
        <v>4.1630000000000003</v>
      </c>
      <c r="M1480" s="48">
        <v>66.975999999999999</v>
      </c>
      <c r="N1480" s="39">
        <v>0.78100000000000003</v>
      </c>
      <c r="O1480" s="39">
        <v>755.73699999999997</v>
      </c>
      <c r="P1480" s="39">
        <v>0</v>
      </c>
    </row>
    <row r="1481" spans="1:16" x14ac:dyDescent="0.3">
      <c r="A1481" s="27">
        <v>43682</v>
      </c>
      <c r="B1481" s="28">
        <v>0.60416666666666663</v>
      </c>
      <c r="C1481" s="32">
        <f t="shared" si="48"/>
        <v>43682.604166666664</v>
      </c>
      <c r="D1481" s="38">
        <f t="shared" si="49"/>
        <v>525465</v>
      </c>
      <c r="E1481" s="38">
        <f t="shared" si="49"/>
        <v>6300495</v>
      </c>
      <c r="F1481" s="38">
        <f t="shared" si="49"/>
        <v>2536</v>
      </c>
      <c r="G1481" s="39">
        <v>188.3</v>
      </c>
      <c r="H1481" s="39">
        <v>24.8</v>
      </c>
      <c r="I1481" s="44">
        <v>0.13170472650026552</v>
      </c>
      <c r="J1481" s="39">
        <v>251.92595706769202</v>
      </c>
      <c r="K1481" s="39">
        <v>366.33795706769206</v>
      </c>
      <c r="L1481" s="39">
        <v>4.1630000000000003</v>
      </c>
      <c r="M1481" s="48">
        <v>65.849000000000004</v>
      </c>
      <c r="N1481" s="39">
        <v>0.60099999999999998</v>
      </c>
      <c r="O1481" s="39">
        <v>755.89</v>
      </c>
      <c r="P1481" s="39">
        <v>0</v>
      </c>
    </row>
    <row r="1482" spans="1:16" x14ac:dyDescent="0.3">
      <c r="A1482" s="27">
        <v>43682</v>
      </c>
      <c r="B1482" s="28">
        <v>0.625</v>
      </c>
      <c r="C1482" s="32">
        <f t="shared" si="48"/>
        <v>43682.625</v>
      </c>
      <c r="D1482" s="38">
        <f t="shared" si="49"/>
        <v>525465</v>
      </c>
      <c r="E1482" s="38">
        <f t="shared" si="49"/>
        <v>6300495</v>
      </c>
      <c r="F1482" s="38">
        <f t="shared" si="49"/>
        <v>2536</v>
      </c>
      <c r="G1482" s="39">
        <v>736.2</v>
      </c>
      <c r="H1482" s="39">
        <v>86.8</v>
      </c>
      <c r="I1482" s="44">
        <v>0.11790274381961423</v>
      </c>
      <c r="J1482" s="39">
        <v>269.74345831820722</v>
      </c>
      <c r="K1482" s="39">
        <v>374.08945831820722</v>
      </c>
      <c r="L1482" s="39">
        <v>4.6029999999999998</v>
      </c>
      <c r="M1482" s="48">
        <v>66.73</v>
      </c>
      <c r="N1482" s="39">
        <v>1.093</v>
      </c>
      <c r="O1482" s="39">
        <v>755.85500000000002</v>
      </c>
      <c r="P1482" s="39">
        <v>0</v>
      </c>
    </row>
    <row r="1483" spans="1:16" x14ac:dyDescent="0.3">
      <c r="A1483" s="27">
        <v>43682</v>
      </c>
      <c r="B1483" s="28">
        <v>0.64583333333333337</v>
      </c>
      <c r="C1483" s="32">
        <f t="shared" si="48"/>
        <v>43682.645833333336</v>
      </c>
      <c r="D1483" s="38">
        <f t="shared" si="49"/>
        <v>525465</v>
      </c>
      <c r="E1483" s="38">
        <f t="shared" si="49"/>
        <v>6300495</v>
      </c>
      <c r="F1483" s="38">
        <f t="shared" si="49"/>
        <v>2536</v>
      </c>
      <c r="G1483" s="39">
        <v>286.2</v>
      </c>
      <c r="H1483" s="39">
        <v>34.4</v>
      </c>
      <c r="I1483" s="44">
        <v>0.12019566736547868</v>
      </c>
      <c r="J1483" s="39">
        <v>275.80124333475368</v>
      </c>
      <c r="K1483" s="39">
        <v>387.25824333475367</v>
      </c>
      <c r="L1483" s="39">
        <v>5.2949999999999999</v>
      </c>
      <c r="M1483" s="48">
        <v>63.228000000000002</v>
      </c>
      <c r="N1483" s="39">
        <v>0.64800000000000002</v>
      </c>
      <c r="O1483" s="39">
        <v>755.76</v>
      </c>
      <c r="P1483" s="39">
        <v>0</v>
      </c>
    </row>
    <row r="1484" spans="1:16" x14ac:dyDescent="0.3">
      <c r="A1484" s="27">
        <v>43682</v>
      </c>
      <c r="B1484" s="28">
        <v>0.66666666666666663</v>
      </c>
      <c r="C1484" s="32">
        <f t="shared" si="48"/>
        <v>43682.666666666664</v>
      </c>
      <c r="D1484" s="38">
        <f t="shared" si="49"/>
        <v>525465</v>
      </c>
      <c r="E1484" s="38">
        <f t="shared" si="49"/>
        <v>6300495</v>
      </c>
      <c r="F1484" s="38">
        <f t="shared" si="49"/>
        <v>2536</v>
      </c>
      <c r="G1484" s="39">
        <v>663.4</v>
      </c>
      <c r="H1484" s="39">
        <v>79.3</v>
      </c>
      <c r="I1484" s="44">
        <v>0.11953572505275852</v>
      </c>
      <c r="J1484" s="39">
        <v>290.9270655375077</v>
      </c>
      <c r="K1484" s="39">
        <v>395.10406553750772</v>
      </c>
      <c r="L1484" s="39">
        <v>6.1130000000000004</v>
      </c>
      <c r="M1484" s="48">
        <v>61.481999999999999</v>
      </c>
      <c r="N1484" s="39">
        <v>0.6</v>
      </c>
      <c r="O1484" s="39">
        <v>756.09</v>
      </c>
      <c r="P1484" s="39">
        <v>0</v>
      </c>
    </row>
    <row r="1485" spans="1:16" x14ac:dyDescent="0.3">
      <c r="A1485" s="27">
        <v>43682</v>
      </c>
      <c r="B1485" s="28">
        <v>0.6875</v>
      </c>
      <c r="C1485" s="32">
        <f t="shared" si="48"/>
        <v>43682.6875</v>
      </c>
      <c r="D1485" s="38">
        <f t="shared" si="49"/>
        <v>525465</v>
      </c>
      <c r="E1485" s="38">
        <f t="shared" si="49"/>
        <v>6300495</v>
      </c>
      <c r="F1485" s="38">
        <f t="shared" si="49"/>
        <v>2536</v>
      </c>
      <c r="G1485" s="39">
        <v>566.5</v>
      </c>
      <c r="H1485" s="39">
        <v>68.2</v>
      </c>
      <c r="I1485" s="44">
        <v>0.12038834951456311</v>
      </c>
      <c r="J1485" s="39">
        <v>295.89072319306479</v>
      </c>
      <c r="K1485" s="39">
        <v>396.96872319306476</v>
      </c>
      <c r="L1485" s="39">
        <v>6.93</v>
      </c>
      <c r="M1485" s="48">
        <v>59.42</v>
      </c>
      <c r="N1485" s="39">
        <v>1.1759999999999999</v>
      </c>
      <c r="O1485" s="39">
        <v>756.06299999999999</v>
      </c>
      <c r="P1485" s="39">
        <v>0</v>
      </c>
    </row>
    <row r="1486" spans="1:16" x14ac:dyDescent="0.3">
      <c r="A1486" s="27">
        <v>43682</v>
      </c>
      <c r="B1486" s="28">
        <v>0.70833333333333337</v>
      </c>
      <c r="C1486" s="32">
        <f t="shared" si="48"/>
        <v>43682.708333333336</v>
      </c>
      <c r="D1486" s="38">
        <f t="shared" si="49"/>
        <v>525465</v>
      </c>
      <c r="E1486" s="38">
        <f t="shared" si="49"/>
        <v>6300495</v>
      </c>
      <c r="F1486" s="38">
        <f t="shared" si="49"/>
        <v>2536</v>
      </c>
      <c r="G1486" s="39">
        <v>163.5</v>
      </c>
      <c r="H1486" s="39">
        <v>22.8</v>
      </c>
      <c r="I1486" s="44">
        <v>0.13944954128440368</v>
      </c>
      <c r="J1486" s="39">
        <v>257.41914084751568</v>
      </c>
      <c r="K1486" s="39">
        <v>379.84414084751569</v>
      </c>
      <c r="L1486" s="39">
        <v>5.4210000000000003</v>
      </c>
      <c r="M1486" s="48">
        <v>61.701999999999998</v>
      </c>
      <c r="N1486" s="39">
        <v>0.79700000000000004</v>
      </c>
      <c r="O1486" s="39">
        <v>756.27499999999998</v>
      </c>
      <c r="P1486" s="39">
        <v>0</v>
      </c>
    </row>
    <row r="1487" spans="1:16" x14ac:dyDescent="0.3">
      <c r="A1487" s="27">
        <v>43682</v>
      </c>
      <c r="B1487" s="28">
        <v>0.72916666666666663</v>
      </c>
      <c r="C1487" s="32">
        <f t="shared" si="48"/>
        <v>43682.729166666664</v>
      </c>
      <c r="D1487" s="38">
        <f t="shared" si="49"/>
        <v>525465</v>
      </c>
      <c r="E1487" s="38">
        <f t="shared" si="49"/>
        <v>6300495</v>
      </c>
      <c r="F1487" s="38">
        <f t="shared" si="49"/>
        <v>2536</v>
      </c>
      <c r="G1487" s="39">
        <v>132</v>
      </c>
      <c r="H1487" s="39">
        <v>19.8</v>
      </c>
      <c r="I1487" s="44">
        <v>0.15</v>
      </c>
      <c r="J1487" s="39">
        <v>259.74825827851083</v>
      </c>
      <c r="K1487" s="39">
        <v>364.98825827851084</v>
      </c>
      <c r="L1487" s="39">
        <v>4.7290000000000001</v>
      </c>
      <c r="M1487" s="48">
        <v>69.314999999999998</v>
      </c>
      <c r="N1487" s="39">
        <v>1.321</v>
      </c>
      <c r="O1487" s="39">
        <v>756.15499999999997</v>
      </c>
      <c r="P1487" s="39">
        <v>0</v>
      </c>
    </row>
    <row r="1488" spans="1:16" x14ac:dyDescent="0.3">
      <c r="A1488" s="27">
        <v>43682</v>
      </c>
      <c r="B1488" s="28">
        <v>0.75</v>
      </c>
      <c r="C1488" s="32">
        <f t="shared" si="48"/>
        <v>43682.75</v>
      </c>
      <c r="D1488" s="38">
        <f t="shared" si="49"/>
        <v>525465</v>
      </c>
      <c r="E1488" s="38">
        <f t="shared" si="49"/>
        <v>6300495</v>
      </c>
      <c r="F1488" s="38">
        <f t="shared" si="49"/>
        <v>2536</v>
      </c>
      <c r="G1488" s="39">
        <v>111.3</v>
      </c>
      <c r="H1488" s="39">
        <v>17.8</v>
      </c>
      <c r="I1488" s="44">
        <v>0.15992812219227315</v>
      </c>
      <c r="J1488" s="39">
        <v>264.10728551167745</v>
      </c>
      <c r="K1488" s="39">
        <v>359.37928551167749</v>
      </c>
      <c r="L1488" s="39">
        <v>4.6660000000000004</v>
      </c>
      <c r="M1488" s="48">
        <v>68.227999999999994</v>
      </c>
      <c r="N1488" s="39">
        <v>0.47499999999999998</v>
      </c>
      <c r="O1488" s="39">
        <v>756.24</v>
      </c>
      <c r="P1488" s="39">
        <v>0</v>
      </c>
    </row>
    <row r="1489" spans="1:16" x14ac:dyDescent="0.3">
      <c r="A1489" s="27">
        <v>43682</v>
      </c>
      <c r="B1489" s="28">
        <v>0.77083333333333337</v>
      </c>
      <c r="C1489" s="32">
        <f t="shared" si="48"/>
        <v>43682.770833333336</v>
      </c>
      <c r="D1489" s="38">
        <f t="shared" si="49"/>
        <v>525465</v>
      </c>
      <c r="E1489" s="38">
        <f t="shared" si="49"/>
        <v>6300495</v>
      </c>
      <c r="F1489" s="38">
        <f t="shared" si="49"/>
        <v>2536</v>
      </c>
      <c r="G1489" s="39">
        <v>62.6</v>
      </c>
      <c r="H1489" s="39">
        <v>12.4</v>
      </c>
      <c r="I1489" s="44">
        <v>0.19808306709265175</v>
      </c>
      <c r="J1489" s="39">
        <v>241.3889809493734</v>
      </c>
      <c r="K1489" s="39">
        <v>350.68298094937342</v>
      </c>
      <c r="L1489" s="39">
        <v>4.351</v>
      </c>
      <c r="M1489" s="48">
        <v>65.004000000000005</v>
      </c>
      <c r="N1489" s="39">
        <v>0.79500000000000004</v>
      </c>
      <c r="O1489" s="39">
        <v>756.24</v>
      </c>
      <c r="P1489" s="39">
        <v>0</v>
      </c>
    </row>
    <row r="1490" spans="1:16" x14ac:dyDescent="0.3">
      <c r="A1490" s="27">
        <v>43682</v>
      </c>
      <c r="B1490" s="28">
        <v>0.79166666666666663</v>
      </c>
      <c r="C1490" s="32">
        <f t="shared" si="48"/>
        <v>43682.791666666664</v>
      </c>
      <c r="D1490" s="38">
        <f t="shared" si="49"/>
        <v>525465</v>
      </c>
      <c r="E1490" s="38">
        <f t="shared" si="49"/>
        <v>6300495</v>
      </c>
      <c r="F1490" s="38">
        <f t="shared" si="49"/>
        <v>2536</v>
      </c>
      <c r="G1490" s="39">
        <v>40.4</v>
      </c>
      <c r="H1490" s="39">
        <v>10.7</v>
      </c>
      <c r="I1490" s="44">
        <v>0.26485148514851486</v>
      </c>
      <c r="J1490" s="39">
        <v>231.59677706712699</v>
      </c>
      <c r="K1490" s="39">
        <v>343.96577706712702</v>
      </c>
      <c r="L1490" s="39">
        <v>4.0999999999999996</v>
      </c>
      <c r="M1490" s="48">
        <v>65.942999999999998</v>
      </c>
      <c r="N1490" s="39">
        <v>0.56200000000000006</v>
      </c>
      <c r="O1490" s="39">
        <v>756.36699999999996</v>
      </c>
      <c r="P1490" s="39">
        <v>0</v>
      </c>
    </row>
    <row r="1491" spans="1:16" x14ac:dyDescent="0.3">
      <c r="A1491" s="27">
        <v>43682</v>
      </c>
      <c r="B1491" s="28">
        <v>0.8125</v>
      </c>
      <c r="C1491" s="32">
        <f t="shared" si="48"/>
        <v>43682.8125</v>
      </c>
      <c r="D1491" s="38">
        <f t="shared" si="49"/>
        <v>525465</v>
      </c>
      <c r="E1491" s="38">
        <f t="shared" si="49"/>
        <v>6300495</v>
      </c>
      <c r="F1491" s="38">
        <f t="shared" si="49"/>
        <v>2536</v>
      </c>
      <c r="G1491" s="39">
        <v>17.899999999999999</v>
      </c>
      <c r="H1491" s="39">
        <v>9</v>
      </c>
      <c r="I1491" s="44">
        <v>0.5027932960893855</v>
      </c>
      <c r="J1491" s="39">
        <v>224.66650419782906</v>
      </c>
      <c r="K1491" s="39">
        <v>336.98150419782905</v>
      </c>
      <c r="L1491" s="39">
        <v>3.5329999999999999</v>
      </c>
      <c r="M1491" s="48">
        <v>70.879000000000005</v>
      </c>
      <c r="N1491" s="39">
        <v>0.65500000000000003</v>
      </c>
      <c r="O1491" s="39">
        <v>756.20500000000004</v>
      </c>
      <c r="P1491" s="39">
        <v>0</v>
      </c>
    </row>
    <row r="1492" spans="1:16" x14ac:dyDescent="0.3">
      <c r="A1492" s="27">
        <v>43682</v>
      </c>
      <c r="B1492" s="28">
        <v>0.83333333333333337</v>
      </c>
      <c r="C1492" s="32">
        <f t="shared" si="48"/>
        <v>43682.833333333336</v>
      </c>
      <c r="D1492" s="38">
        <f t="shared" si="49"/>
        <v>525465</v>
      </c>
      <c r="E1492" s="38">
        <f t="shared" si="49"/>
        <v>6300495</v>
      </c>
      <c r="F1492" s="38">
        <f t="shared" si="49"/>
        <v>2536</v>
      </c>
      <c r="G1492" s="39">
        <v>5.3</v>
      </c>
      <c r="H1492" s="39">
        <v>7.4</v>
      </c>
      <c r="I1492" s="45" t="s">
        <v>19</v>
      </c>
      <c r="J1492" s="39">
        <v>221.88064173360763</v>
      </c>
      <c r="K1492" s="39">
        <v>330.21864173360763</v>
      </c>
      <c r="L1492" s="39">
        <v>3.03</v>
      </c>
      <c r="M1492" s="48">
        <v>77.778999999999996</v>
      </c>
      <c r="N1492" s="39">
        <v>0.113</v>
      </c>
      <c r="O1492" s="39">
        <v>756.27200000000005</v>
      </c>
      <c r="P1492" s="39">
        <v>0</v>
      </c>
    </row>
    <row r="1493" spans="1:16" x14ac:dyDescent="0.3">
      <c r="A1493" s="27">
        <v>43682</v>
      </c>
      <c r="B1493" s="28">
        <v>0.85416666666666663</v>
      </c>
      <c r="C1493" s="32">
        <f t="shared" si="48"/>
        <v>43682.854166666664</v>
      </c>
      <c r="D1493" s="38">
        <f t="shared" si="49"/>
        <v>525465</v>
      </c>
      <c r="E1493" s="38">
        <f t="shared" si="49"/>
        <v>6300495</v>
      </c>
      <c r="F1493" s="38">
        <f t="shared" si="49"/>
        <v>2536</v>
      </c>
      <c r="G1493" s="40">
        <v>0</v>
      </c>
      <c r="H1493" s="40">
        <v>0</v>
      </c>
      <c r="I1493" s="45" t="s">
        <v>19</v>
      </c>
      <c r="J1493" s="39">
        <v>222.08621585881258</v>
      </c>
      <c r="K1493" s="39">
        <v>326.50021585881257</v>
      </c>
      <c r="L1493" s="39">
        <v>2.5270000000000001</v>
      </c>
      <c r="M1493" s="48">
        <v>80.754000000000005</v>
      </c>
      <c r="N1493" s="39">
        <v>0.67</v>
      </c>
      <c r="O1493" s="39">
        <v>756.51300000000003</v>
      </c>
      <c r="P1493" s="39">
        <v>0</v>
      </c>
    </row>
    <row r="1494" spans="1:16" x14ac:dyDescent="0.3">
      <c r="A1494" s="27">
        <v>43682</v>
      </c>
      <c r="B1494" s="28">
        <v>0.875</v>
      </c>
      <c r="C1494" s="32">
        <f t="shared" si="48"/>
        <v>43682.875</v>
      </c>
      <c r="D1494" s="38">
        <f t="shared" si="49"/>
        <v>525465</v>
      </c>
      <c r="E1494" s="38">
        <f t="shared" si="49"/>
        <v>6300495</v>
      </c>
      <c r="F1494" s="38">
        <f t="shared" si="49"/>
        <v>2536</v>
      </c>
      <c r="G1494" s="40">
        <v>0</v>
      </c>
      <c r="H1494" s="40">
        <v>0</v>
      </c>
      <c r="I1494" s="45" t="s">
        <v>19</v>
      </c>
      <c r="J1494" s="39">
        <v>220.55467475892482</v>
      </c>
      <c r="K1494" s="39">
        <v>322.2766747589248</v>
      </c>
      <c r="L1494" s="39">
        <v>2.149</v>
      </c>
      <c r="M1494" s="48">
        <v>81.638999999999996</v>
      </c>
      <c r="N1494" s="39">
        <v>0.66200000000000003</v>
      </c>
      <c r="O1494" s="39">
        <v>756.505</v>
      </c>
      <c r="P1494" s="39">
        <v>0</v>
      </c>
    </row>
    <row r="1495" spans="1:16" x14ac:dyDescent="0.3">
      <c r="A1495" s="27">
        <v>43682</v>
      </c>
      <c r="B1495" s="28">
        <v>0.89583333333333337</v>
      </c>
      <c r="C1495" s="32">
        <f t="shared" si="48"/>
        <v>43682.895833333336</v>
      </c>
      <c r="D1495" s="38">
        <f t="shared" si="49"/>
        <v>525465</v>
      </c>
      <c r="E1495" s="38">
        <f t="shared" si="49"/>
        <v>6300495</v>
      </c>
      <c r="F1495" s="38">
        <f t="shared" si="49"/>
        <v>2536</v>
      </c>
      <c r="G1495" s="40">
        <v>0</v>
      </c>
      <c r="H1495" s="40">
        <v>0</v>
      </c>
      <c r="I1495" s="45" t="s">
        <v>19</v>
      </c>
      <c r="J1495" s="39">
        <v>219.46645771807465</v>
      </c>
      <c r="K1495" s="39">
        <v>318.94545771807464</v>
      </c>
      <c r="L1495" s="39">
        <v>2.0859999999999999</v>
      </c>
      <c r="M1495" s="48">
        <v>82.695999999999998</v>
      </c>
      <c r="N1495" s="39">
        <v>0.52200000000000002</v>
      </c>
      <c r="O1495" s="39">
        <v>756.78499999999997</v>
      </c>
      <c r="P1495" s="39">
        <v>0</v>
      </c>
    </row>
    <row r="1496" spans="1:16" x14ac:dyDescent="0.3">
      <c r="A1496" s="27">
        <v>43682</v>
      </c>
      <c r="B1496" s="28">
        <v>0.91666666666666663</v>
      </c>
      <c r="C1496" s="32">
        <f t="shared" si="48"/>
        <v>43682.916666666664</v>
      </c>
      <c r="D1496" s="38">
        <f t="shared" si="49"/>
        <v>525465</v>
      </c>
      <c r="E1496" s="38">
        <f t="shared" si="49"/>
        <v>6300495</v>
      </c>
      <c r="F1496" s="38">
        <f t="shared" si="49"/>
        <v>2536</v>
      </c>
      <c r="G1496" s="40">
        <v>0</v>
      </c>
      <c r="H1496" s="40">
        <v>0</v>
      </c>
      <c r="I1496" s="45" t="s">
        <v>19</v>
      </c>
      <c r="J1496" s="39">
        <v>217.63841520896653</v>
      </c>
      <c r="K1496" s="39">
        <v>315.78541520896653</v>
      </c>
      <c r="L1496" s="39">
        <v>1.708</v>
      </c>
      <c r="M1496" s="48">
        <v>85.07</v>
      </c>
      <c r="N1496" s="39">
        <v>0.56699999999999995</v>
      </c>
      <c r="O1496" s="39">
        <v>756.83199999999999</v>
      </c>
      <c r="P1496" s="39">
        <v>0</v>
      </c>
    </row>
    <row r="1497" spans="1:16" x14ac:dyDescent="0.3">
      <c r="A1497" s="27">
        <v>43682</v>
      </c>
      <c r="B1497" s="28">
        <v>0.9375</v>
      </c>
      <c r="C1497" s="32">
        <f t="shared" si="48"/>
        <v>43682.9375</v>
      </c>
      <c r="D1497" s="38">
        <f t="shared" si="49"/>
        <v>525465</v>
      </c>
      <c r="E1497" s="38">
        <f t="shared" si="49"/>
        <v>6300495</v>
      </c>
      <c r="F1497" s="38">
        <f t="shared" si="49"/>
        <v>2536</v>
      </c>
      <c r="G1497" s="40">
        <v>0</v>
      </c>
      <c r="H1497" s="40">
        <v>0</v>
      </c>
      <c r="I1497" s="45" t="s">
        <v>19</v>
      </c>
      <c r="J1497" s="39">
        <v>215.59355068500176</v>
      </c>
      <c r="K1497" s="39">
        <v>312.59155068500178</v>
      </c>
      <c r="L1497" s="39">
        <v>1.583</v>
      </c>
      <c r="M1497" s="48">
        <v>86.266000000000005</v>
      </c>
      <c r="N1497" s="39">
        <v>0.443</v>
      </c>
      <c r="O1497" s="39">
        <v>756.90499999999997</v>
      </c>
      <c r="P1497" s="39">
        <v>0</v>
      </c>
    </row>
    <row r="1498" spans="1:16" x14ac:dyDescent="0.3">
      <c r="A1498" s="27">
        <v>43682</v>
      </c>
      <c r="B1498" s="28">
        <v>0.95833333333333337</v>
      </c>
      <c r="C1498" s="32">
        <f t="shared" si="48"/>
        <v>43682.958333333336</v>
      </c>
      <c r="D1498" s="38">
        <f t="shared" si="49"/>
        <v>525465</v>
      </c>
      <c r="E1498" s="38">
        <f t="shared" si="49"/>
        <v>6300495</v>
      </c>
      <c r="F1498" s="38">
        <f t="shared" si="49"/>
        <v>2536</v>
      </c>
      <c r="G1498" s="40">
        <v>0</v>
      </c>
      <c r="H1498" s="40">
        <v>0</v>
      </c>
      <c r="I1498" s="45" t="s">
        <v>19</v>
      </c>
      <c r="J1498" s="39">
        <v>212.66389863280921</v>
      </c>
      <c r="K1498" s="39">
        <v>310.33389863280922</v>
      </c>
      <c r="L1498" s="39">
        <v>1.331</v>
      </c>
      <c r="M1498" s="48">
        <v>88.048000000000002</v>
      </c>
      <c r="N1498" s="39">
        <v>0.26700000000000002</v>
      </c>
      <c r="O1498" s="39">
        <v>756.94500000000005</v>
      </c>
      <c r="P1498" s="39">
        <v>0</v>
      </c>
    </row>
    <row r="1499" spans="1:16" x14ac:dyDescent="0.3">
      <c r="A1499" s="27">
        <v>43682</v>
      </c>
      <c r="B1499" s="28">
        <v>0.97916666666666663</v>
      </c>
      <c r="C1499" s="32">
        <f t="shared" si="48"/>
        <v>43682.979166666664</v>
      </c>
      <c r="D1499" s="38">
        <f t="shared" si="49"/>
        <v>525465</v>
      </c>
      <c r="E1499" s="38">
        <f t="shared" si="49"/>
        <v>6300495</v>
      </c>
      <c r="F1499" s="38">
        <f t="shared" si="49"/>
        <v>2536</v>
      </c>
      <c r="G1499" s="40">
        <v>0</v>
      </c>
      <c r="H1499" s="40">
        <v>0</v>
      </c>
      <c r="I1499" s="45" t="s">
        <v>19</v>
      </c>
      <c r="J1499" s="39">
        <v>211.08725578033241</v>
      </c>
      <c r="K1499" s="39">
        <v>308.52925578033239</v>
      </c>
      <c r="L1499" s="39">
        <v>1.268</v>
      </c>
      <c r="M1499" s="48">
        <v>86.971999999999994</v>
      </c>
      <c r="N1499" s="39">
        <v>0.69199999999999995</v>
      </c>
      <c r="O1499" s="39">
        <v>757.03300000000002</v>
      </c>
      <c r="P1499" s="39">
        <v>0</v>
      </c>
    </row>
    <row r="1500" spans="1:16" x14ac:dyDescent="0.3">
      <c r="A1500" s="27">
        <v>43683</v>
      </c>
      <c r="B1500" s="28">
        <v>0</v>
      </c>
      <c r="C1500" s="32">
        <f t="shared" si="48"/>
        <v>43683</v>
      </c>
      <c r="D1500" s="38">
        <f t="shared" si="49"/>
        <v>525465</v>
      </c>
      <c r="E1500" s="38">
        <f t="shared" si="49"/>
        <v>6300495</v>
      </c>
      <c r="F1500" s="38">
        <f t="shared" si="49"/>
        <v>2536</v>
      </c>
      <c r="G1500" s="40">
        <v>0</v>
      </c>
      <c r="H1500" s="40">
        <v>0</v>
      </c>
      <c r="I1500" s="45" t="s">
        <v>19</v>
      </c>
      <c r="J1500" s="39">
        <v>211.89536888840257</v>
      </c>
      <c r="K1500" s="39">
        <v>307.23636888840258</v>
      </c>
      <c r="L1500" s="39">
        <v>0.89</v>
      </c>
      <c r="M1500" s="48">
        <v>87.968999999999994</v>
      </c>
      <c r="N1500" s="39">
        <v>0.77900000000000003</v>
      </c>
      <c r="O1500" s="39">
        <v>757.13300000000004</v>
      </c>
      <c r="P1500" s="39">
        <v>0</v>
      </c>
    </row>
    <row r="1501" spans="1:16" x14ac:dyDescent="0.3">
      <c r="A1501" s="27">
        <v>43683</v>
      </c>
      <c r="B1501" s="28">
        <v>2.0833333333333332E-2</v>
      </c>
      <c r="C1501" s="32">
        <f t="shared" si="48"/>
        <v>43683.020833333336</v>
      </c>
      <c r="D1501" s="38">
        <f t="shared" si="49"/>
        <v>525465</v>
      </c>
      <c r="E1501" s="38">
        <f t="shared" si="49"/>
        <v>6300495</v>
      </c>
      <c r="F1501" s="38">
        <f t="shared" si="49"/>
        <v>2536</v>
      </c>
      <c r="G1501" s="40">
        <v>0</v>
      </c>
      <c r="H1501" s="40">
        <v>0</v>
      </c>
      <c r="I1501" s="45" t="s">
        <v>19</v>
      </c>
      <c r="J1501" s="39">
        <v>210.70869424982942</v>
      </c>
      <c r="K1501" s="39">
        <v>305.85569424982941</v>
      </c>
      <c r="L1501" s="39">
        <v>0.95299999999999996</v>
      </c>
      <c r="M1501" s="48">
        <v>87.22</v>
      </c>
      <c r="N1501" s="39">
        <v>0.63300000000000001</v>
      </c>
      <c r="O1501" s="39">
        <v>757.08299999999997</v>
      </c>
      <c r="P1501" s="39">
        <v>0</v>
      </c>
    </row>
    <row r="1502" spans="1:16" x14ac:dyDescent="0.3">
      <c r="A1502" s="27">
        <v>43683</v>
      </c>
      <c r="B1502" s="28">
        <v>4.1666666666666664E-2</v>
      </c>
      <c r="C1502" s="32">
        <f t="shared" si="48"/>
        <v>43683.041666666664</v>
      </c>
      <c r="D1502" s="38">
        <f t="shared" si="49"/>
        <v>525465</v>
      </c>
      <c r="E1502" s="38">
        <f t="shared" si="49"/>
        <v>6300495</v>
      </c>
      <c r="F1502" s="38">
        <f t="shared" si="49"/>
        <v>2536</v>
      </c>
      <c r="G1502" s="40">
        <v>0</v>
      </c>
      <c r="H1502" s="40">
        <v>0</v>
      </c>
      <c r="I1502" s="45" t="s">
        <v>19</v>
      </c>
      <c r="J1502" s="39">
        <v>208.26566709934195</v>
      </c>
      <c r="K1502" s="39">
        <v>302.76066709934196</v>
      </c>
      <c r="L1502" s="39">
        <v>1.1419999999999999</v>
      </c>
      <c r="M1502" s="48">
        <v>82.536000000000001</v>
      </c>
      <c r="N1502" s="39">
        <v>0.80300000000000005</v>
      </c>
      <c r="O1502" s="39">
        <v>756.96799999999996</v>
      </c>
      <c r="P1502" s="39">
        <v>0</v>
      </c>
    </row>
    <row r="1503" spans="1:16" x14ac:dyDescent="0.3">
      <c r="A1503" s="27">
        <v>43683</v>
      </c>
      <c r="B1503" s="28">
        <v>6.25E-2</v>
      </c>
      <c r="C1503" s="32">
        <f t="shared" si="48"/>
        <v>43683.0625</v>
      </c>
      <c r="D1503" s="38">
        <f t="shared" si="49"/>
        <v>525465</v>
      </c>
      <c r="E1503" s="38">
        <f t="shared" si="49"/>
        <v>6300495</v>
      </c>
      <c r="F1503" s="38">
        <f t="shared" si="49"/>
        <v>2536</v>
      </c>
      <c r="G1503" s="40">
        <v>0</v>
      </c>
      <c r="H1503" s="40">
        <v>0</v>
      </c>
      <c r="I1503" s="45" t="s">
        <v>19</v>
      </c>
      <c r="J1503" s="39">
        <v>211.87241637975535</v>
      </c>
      <c r="K1503" s="39">
        <v>302.16341637975535</v>
      </c>
      <c r="L1503" s="39">
        <v>1.52</v>
      </c>
      <c r="M1503" s="48">
        <v>72.700999999999993</v>
      </c>
      <c r="N1503" s="39">
        <v>9.6000000000000002E-2</v>
      </c>
      <c r="O1503" s="39">
        <v>756.78800000000001</v>
      </c>
      <c r="P1503" s="39">
        <v>0</v>
      </c>
    </row>
    <row r="1504" spans="1:16" x14ac:dyDescent="0.3">
      <c r="A1504" s="27">
        <v>43683</v>
      </c>
      <c r="B1504" s="28">
        <v>8.3333333333333329E-2</v>
      </c>
      <c r="C1504" s="32">
        <f t="shared" si="48"/>
        <v>43683.083333333336</v>
      </c>
      <c r="D1504" s="38">
        <f t="shared" si="49"/>
        <v>525465</v>
      </c>
      <c r="E1504" s="38">
        <f t="shared" si="49"/>
        <v>6300495</v>
      </c>
      <c r="F1504" s="38">
        <f t="shared" si="49"/>
        <v>2536</v>
      </c>
      <c r="G1504" s="40">
        <v>0</v>
      </c>
      <c r="H1504" s="40">
        <v>0</v>
      </c>
      <c r="I1504" s="45" t="s">
        <v>19</v>
      </c>
      <c r="J1504" s="39">
        <v>211.44914653663292</v>
      </c>
      <c r="K1504" s="39">
        <v>302.34014653663291</v>
      </c>
      <c r="L1504" s="39">
        <v>1.897</v>
      </c>
      <c r="M1504" s="48">
        <v>65.745999999999995</v>
      </c>
      <c r="N1504" s="39">
        <v>0.34799999999999998</v>
      </c>
      <c r="O1504" s="39">
        <v>756.86300000000006</v>
      </c>
      <c r="P1504" s="39">
        <v>0</v>
      </c>
    </row>
    <row r="1505" spans="1:16" x14ac:dyDescent="0.3">
      <c r="A1505" s="27">
        <v>43683</v>
      </c>
      <c r="B1505" s="28">
        <v>0.10416666666666667</v>
      </c>
      <c r="C1505" s="32">
        <f t="shared" si="48"/>
        <v>43683.104166666664</v>
      </c>
      <c r="D1505" s="38">
        <f t="shared" si="49"/>
        <v>525465</v>
      </c>
      <c r="E1505" s="38">
        <f t="shared" si="49"/>
        <v>6300495</v>
      </c>
      <c r="F1505" s="38">
        <f t="shared" si="49"/>
        <v>2536</v>
      </c>
      <c r="G1505" s="40">
        <v>0</v>
      </c>
      <c r="H1505" s="40">
        <v>0</v>
      </c>
      <c r="I1505" s="45" t="s">
        <v>19</v>
      </c>
      <c r="J1505" s="39">
        <v>215.17335617949502</v>
      </c>
      <c r="K1505" s="39">
        <v>303.997356179495</v>
      </c>
      <c r="L1505" s="39">
        <v>1.897</v>
      </c>
      <c r="M1505" s="48">
        <v>67.421999999999997</v>
      </c>
      <c r="N1505" s="39">
        <v>0.58399999999999996</v>
      </c>
      <c r="O1505" s="39">
        <v>757.02300000000002</v>
      </c>
      <c r="P1505" s="39">
        <v>0</v>
      </c>
    </row>
    <row r="1506" spans="1:16" x14ac:dyDescent="0.3">
      <c r="A1506" s="27">
        <v>43683</v>
      </c>
      <c r="B1506" s="28">
        <v>0.125</v>
      </c>
      <c r="C1506" s="32">
        <f t="shared" si="48"/>
        <v>43683.125</v>
      </c>
      <c r="D1506" s="38">
        <f t="shared" si="49"/>
        <v>525465</v>
      </c>
      <c r="E1506" s="38">
        <f t="shared" si="49"/>
        <v>6300495</v>
      </c>
      <c r="F1506" s="38">
        <f t="shared" si="49"/>
        <v>2536</v>
      </c>
      <c r="G1506" s="40">
        <v>0</v>
      </c>
      <c r="H1506" s="40">
        <v>0</v>
      </c>
      <c r="I1506" s="45" t="s">
        <v>19</v>
      </c>
      <c r="J1506" s="39">
        <v>215.92221869915326</v>
      </c>
      <c r="K1506" s="39">
        <v>303.88021869915326</v>
      </c>
      <c r="L1506" s="39">
        <v>1.7709999999999999</v>
      </c>
      <c r="M1506" s="48">
        <v>69.081000000000003</v>
      </c>
      <c r="N1506" s="39">
        <v>0.60499999999999998</v>
      </c>
      <c r="O1506" s="39">
        <v>756.92200000000003</v>
      </c>
      <c r="P1506" s="39">
        <v>0</v>
      </c>
    </row>
    <row r="1507" spans="1:16" x14ac:dyDescent="0.3">
      <c r="A1507" s="27">
        <v>43683</v>
      </c>
      <c r="B1507" s="28">
        <v>0.14583333333333334</v>
      </c>
      <c r="C1507" s="32">
        <f t="shared" si="48"/>
        <v>43683.145833333336</v>
      </c>
      <c r="D1507" s="38">
        <f t="shared" si="49"/>
        <v>525465</v>
      </c>
      <c r="E1507" s="38">
        <f t="shared" si="49"/>
        <v>6300495</v>
      </c>
      <c r="F1507" s="38">
        <f t="shared" si="49"/>
        <v>2536</v>
      </c>
      <c r="G1507" s="40">
        <v>0</v>
      </c>
      <c r="H1507" s="40">
        <v>0</v>
      </c>
      <c r="I1507" s="45" t="s">
        <v>19</v>
      </c>
      <c r="J1507" s="39">
        <v>214.81826129475908</v>
      </c>
      <c r="K1507" s="39">
        <v>302.8092612947591</v>
      </c>
      <c r="L1507" s="39">
        <v>1.52</v>
      </c>
      <c r="M1507" s="48">
        <v>71.025000000000006</v>
      </c>
      <c r="N1507" s="39">
        <v>0.67200000000000004</v>
      </c>
      <c r="O1507" s="39">
        <v>757.11</v>
      </c>
      <c r="P1507" s="39">
        <v>0</v>
      </c>
    </row>
    <row r="1508" spans="1:16" x14ac:dyDescent="0.3">
      <c r="A1508" s="27">
        <v>43683</v>
      </c>
      <c r="B1508" s="28">
        <v>0.16666666666666666</v>
      </c>
      <c r="C1508" s="32">
        <f t="shared" si="48"/>
        <v>43683.166666666664</v>
      </c>
      <c r="D1508" s="38">
        <f t="shared" si="49"/>
        <v>525465</v>
      </c>
      <c r="E1508" s="38">
        <f t="shared" si="49"/>
        <v>6300495</v>
      </c>
      <c r="F1508" s="38">
        <f t="shared" si="49"/>
        <v>2536</v>
      </c>
      <c r="G1508" s="40">
        <v>0</v>
      </c>
      <c r="H1508" s="40">
        <v>0</v>
      </c>
      <c r="I1508" s="45" t="s">
        <v>19</v>
      </c>
      <c r="J1508" s="39">
        <v>215.44364596389977</v>
      </c>
      <c r="K1508" s="39">
        <v>302.06864596389977</v>
      </c>
      <c r="L1508" s="39">
        <v>1.331</v>
      </c>
      <c r="M1508" s="48">
        <v>72.825000000000003</v>
      </c>
      <c r="N1508" s="39">
        <v>0.19600000000000001</v>
      </c>
      <c r="O1508" s="39">
        <v>757.02499999999998</v>
      </c>
      <c r="P1508" s="39">
        <v>0</v>
      </c>
    </row>
    <row r="1509" spans="1:16" x14ac:dyDescent="0.3">
      <c r="A1509" s="27">
        <v>43683</v>
      </c>
      <c r="B1509" s="28">
        <v>0.1875</v>
      </c>
      <c r="C1509" s="32">
        <f t="shared" si="48"/>
        <v>43683.1875</v>
      </c>
      <c r="D1509" s="38">
        <f t="shared" si="49"/>
        <v>525465</v>
      </c>
      <c r="E1509" s="38">
        <f t="shared" si="49"/>
        <v>6300495</v>
      </c>
      <c r="F1509" s="38">
        <f t="shared" si="49"/>
        <v>2536</v>
      </c>
      <c r="G1509" s="39">
        <v>5.2</v>
      </c>
      <c r="H1509" s="39">
        <v>6.4</v>
      </c>
      <c r="I1509" s="45" t="s">
        <v>19</v>
      </c>
      <c r="J1509" s="39">
        <v>214.56112516843365</v>
      </c>
      <c r="K1509" s="39">
        <v>301.12512516843361</v>
      </c>
      <c r="L1509" s="39">
        <v>1.583</v>
      </c>
      <c r="M1509" s="48">
        <v>72.253</v>
      </c>
      <c r="N1509" s="39">
        <v>0.49</v>
      </c>
      <c r="O1509" s="39">
        <v>756.91200000000003</v>
      </c>
      <c r="P1509" s="39">
        <v>0</v>
      </c>
    </row>
    <row r="1510" spans="1:16" x14ac:dyDescent="0.3">
      <c r="A1510" s="27">
        <v>43683</v>
      </c>
      <c r="B1510" s="28">
        <v>0.20833333333333334</v>
      </c>
      <c r="C1510" s="32">
        <f t="shared" si="48"/>
        <v>43683.208333333336</v>
      </c>
      <c r="D1510" s="38">
        <f t="shared" si="49"/>
        <v>525465</v>
      </c>
      <c r="E1510" s="38">
        <f t="shared" si="49"/>
        <v>6300495</v>
      </c>
      <c r="F1510" s="38">
        <f t="shared" si="49"/>
        <v>2536</v>
      </c>
      <c r="G1510" s="39">
        <v>21.2</v>
      </c>
      <c r="H1510" s="39">
        <v>8.6</v>
      </c>
      <c r="I1510" s="44">
        <v>0.40566037735849059</v>
      </c>
      <c r="J1510" s="39">
        <v>213.39690343682298</v>
      </c>
      <c r="K1510" s="39">
        <v>303.22590343682299</v>
      </c>
      <c r="L1510" s="39">
        <v>1.4570000000000001</v>
      </c>
      <c r="M1510" s="48">
        <v>72.691000000000003</v>
      </c>
      <c r="N1510" s="39">
        <v>0.67900000000000005</v>
      </c>
      <c r="O1510" s="39">
        <v>756.98500000000001</v>
      </c>
      <c r="P1510" s="39">
        <v>0</v>
      </c>
    </row>
    <row r="1511" spans="1:16" x14ac:dyDescent="0.3">
      <c r="A1511" s="27">
        <v>43683</v>
      </c>
      <c r="B1511" s="28">
        <v>0.22916666666666666</v>
      </c>
      <c r="C1511" s="32">
        <f t="shared" si="48"/>
        <v>43683.229166666664</v>
      </c>
      <c r="D1511" s="38">
        <f t="shared" si="49"/>
        <v>525465</v>
      </c>
      <c r="E1511" s="38">
        <f t="shared" si="49"/>
        <v>6300495</v>
      </c>
      <c r="F1511" s="38">
        <f t="shared" si="49"/>
        <v>2536</v>
      </c>
      <c r="G1511" s="39">
        <v>59.4</v>
      </c>
      <c r="H1511" s="39">
        <v>13</v>
      </c>
      <c r="I1511" s="44">
        <v>0.21885521885521886</v>
      </c>
      <c r="J1511" s="39">
        <v>213.70124917084286</v>
      </c>
      <c r="K1511" s="39">
        <v>305.81324917084288</v>
      </c>
      <c r="L1511" s="39">
        <v>1.4570000000000001</v>
      </c>
      <c r="M1511" s="48">
        <v>73.147999999999996</v>
      </c>
      <c r="N1511" s="39">
        <v>0.55100000000000005</v>
      </c>
      <c r="O1511" s="39">
        <v>756.88</v>
      </c>
      <c r="P1511" s="39">
        <v>0</v>
      </c>
    </row>
    <row r="1512" spans="1:16" x14ac:dyDescent="0.3">
      <c r="A1512" s="27">
        <v>43683</v>
      </c>
      <c r="B1512" s="28">
        <v>0.25</v>
      </c>
      <c r="C1512" s="32">
        <f t="shared" ref="C1512:C1575" si="50">A1512+B1512</f>
        <v>43683.25</v>
      </c>
      <c r="D1512" s="38">
        <f t="shared" si="49"/>
        <v>525465</v>
      </c>
      <c r="E1512" s="38">
        <f t="shared" si="49"/>
        <v>6300495</v>
      </c>
      <c r="F1512" s="38">
        <f t="shared" si="49"/>
        <v>2536</v>
      </c>
      <c r="G1512" s="39">
        <v>118.1</v>
      </c>
      <c r="H1512" s="39">
        <v>18.5</v>
      </c>
      <c r="I1512" s="44">
        <v>0.15664690939881457</v>
      </c>
      <c r="J1512" s="39">
        <v>214.27047603677678</v>
      </c>
      <c r="K1512" s="39">
        <v>309.13447603677679</v>
      </c>
      <c r="L1512" s="39">
        <v>1.645</v>
      </c>
      <c r="M1512" s="48">
        <v>73.480999999999995</v>
      </c>
      <c r="N1512" s="39">
        <v>0.67</v>
      </c>
      <c r="O1512" s="39">
        <v>757.12800000000004</v>
      </c>
      <c r="P1512" s="39">
        <v>0</v>
      </c>
    </row>
    <row r="1513" spans="1:16" x14ac:dyDescent="0.3">
      <c r="A1513" s="27">
        <v>43683</v>
      </c>
      <c r="B1513" s="28">
        <v>0.27083333333333331</v>
      </c>
      <c r="C1513" s="32">
        <f t="shared" si="50"/>
        <v>43683.270833333336</v>
      </c>
      <c r="D1513" s="38">
        <f t="shared" si="49"/>
        <v>525465</v>
      </c>
      <c r="E1513" s="38">
        <f t="shared" si="49"/>
        <v>6300495</v>
      </c>
      <c r="F1513" s="38">
        <f t="shared" si="49"/>
        <v>2536</v>
      </c>
      <c r="G1513" s="39">
        <v>180.8</v>
      </c>
      <c r="H1513" s="39">
        <v>24.9</v>
      </c>
      <c r="I1513" s="44">
        <v>0.13772123893805308</v>
      </c>
      <c r="J1513" s="39">
        <v>214.64710230503402</v>
      </c>
      <c r="K1513" s="39">
        <v>314.34410230503403</v>
      </c>
      <c r="L1513" s="39">
        <v>1.897</v>
      </c>
      <c r="M1513" s="48">
        <v>71.995000000000005</v>
      </c>
      <c r="N1513" s="39">
        <v>0.85299999999999998</v>
      </c>
      <c r="O1513" s="39">
        <v>757.08500000000004</v>
      </c>
      <c r="P1513" s="39">
        <v>0</v>
      </c>
    </row>
    <row r="1514" spans="1:16" x14ac:dyDescent="0.3">
      <c r="A1514" s="27">
        <v>43683</v>
      </c>
      <c r="B1514" s="28">
        <v>0.29166666666666669</v>
      </c>
      <c r="C1514" s="32">
        <f t="shared" si="50"/>
        <v>43683.291666666664</v>
      </c>
      <c r="D1514" s="38">
        <f t="shared" si="49"/>
        <v>525465</v>
      </c>
      <c r="E1514" s="38">
        <f t="shared" si="49"/>
        <v>6300495</v>
      </c>
      <c r="F1514" s="38">
        <f t="shared" si="49"/>
        <v>2536</v>
      </c>
      <c r="G1514" s="39">
        <v>254.3</v>
      </c>
      <c r="H1514" s="39">
        <v>32.200000000000003</v>
      </c>
      <c r="I1514" s="44">
        <v>0.1266220998820291</v>
      </c>
      <c r="J1514" s="39">
        <v>216.01533179139554</v>
      </c>
      <c r="K1514" s="39">
        <v>321.20933179139553</v>
      </c>
      <c r="L1514" s="39">
        <v>2.2749999999999999</v>
      </c>
      <c r="M1514" s="48">
        <v>70.067999999999998</v>
      </c>
      <c r="N1514" s="39">
        <v>0.80900000000000005</v>
      </c>
      <c r="O1514" s="39">
        <v>757.10199999999998</v>
      </c>
      <c r="P1514" s="39">
        <v>0</v>
      </c>
    </row>
    <row r="1515" spans="1:16" x14ac:dyDescent="0.3">
      <c r="A1515" s="27">
        <v>43683</v>
      </c>
      <c r="B1515" s="28">
        <v>0.3125</v>
      </c>
      <c r="C1515" s="32">
        <f t="shared" si="50"/>
        <v>43683.3125</v>
      </c>
      <c r="D1515" s="38">
        <f t="shared" si="49"/>
        <v>525465</v>
      </c>
      <c r="E1515" s="38">
        <f t="shared" si="49"/>
        <v>6300495</v>
      </c>
      <c r="F1515" s="38">
        <f t="shared" si="49"/>
        <v>2536</v>
      </c>
      <c r="G1515" s="39">
        <v>336.1</v>
      </c>
      <c r="H1515" s="39">
        <v>41.2</v>
      </c>
      <c r="I1515" s="44">
        <v>0.12258256471288308</v>
      </c>
      <c r="J1515" s="39">
        <v>217.81568608912349</v>
      </c>
      <c r="K1515" s="39">
        <v>328.03468608912351</v>
      </c>
      <c r="L1515" s="39">
        <v>2.4009999999999998</v>
      </c>
      <c r="M1515" s="48">
        <v>69.277000000000001</v>
      </c>
      <c r="N1515" s="39">
        <v>1.1379999999999999</v>
      </c>
      <c r="O1515" s="39">
        <v>756.99199999999996</v>
      </c>
      <c r="P1515" s="39">
        <v>0</v>
      </c>
    </row>
    <row r="1516" spans="1:16" x14ac:dyDescent="0.3">
      <c r="A1516" s="27">
        <v>43683</v>
      </c>
      <c r="B1516" s="28">
        <v>0.33333333333333331</v>
      </c>
      <c r="C1516" s="32">
        <f t="shared" si="50"/>
        <v>43683.333333333336</v>
      </c>
      <c r="D1516" s="38">
        <f t="shared" si="49"/>
        <v>525465</v>
      </c>
      <c r="E1516" s="38">
        <f t="shared" si="49"/>
        <v>6300495</v>
      </c>
      <c r="F1516" s="38">
        <f t="shared" si="49"/>
        <v>2536</v>
      </c>
      <c r="G1516" s="39">
        <v>420.9</v>
      </c>
      <c r="H1516" s="39">
        <v>50.3</v>
      </c>
      <c r="I1516" s="44">
        <v>0.11950582086006177</v>
      </c>
      <c r="J1516" s="39">
        <v>219.91673389127263</v>
      </c>
      <c r="K1516" s="39">
        <v>337.01973389127261</v>
      </c>
      <c r="L1516" s="39">
        <v>2.3380000000000001</v>
      </c>
      <c r="M1516" s="48">
        <v>70.138000000000005</v>
      </c>
      <c r="N1516" s="39">
        <v>0.83</v>
      </c>
      <c r="O1516" s="39">
        <v>757.11199999999997</v>
      </c>
      <c r="P1516" s="39">
        <v>0</v>
      </c>
    </row>
    <row r="1517" spans="1:16" x14ac:dyDescent="0.3">
      <c r="A1517" s="27">
        <v>43683</v>
      </c>
      <c r="B1517" s="28">
        <v>0.35416666666666669</v>
      </c>
      <c r="C1517" s="32">
        <f t="shared" si="50"/>
        <v>43683.354166666664</v>
      </c>
      <c r="D1517" s="38">
        <f t="shared" si="49"/>
        <v>525465</v>
      </c>
      <c r="E1517" s="38">
        <f t="shared" si="49"/>
        <v>6300495</v>
      </c>
      <c r="F1517" s="38">
        <f t="shared" si="49"/>
        <v>2536</v>
      </c>
      <c r="G1517" s="39">
        <v>488.8</v>
      </c>
      <c r="H1517" s="39">
        <v>56.3</v>
      </c>
      <c r="I1517" s="44">
        <v>0.11518003273322422</v>
      </c>
      <c r="J1517" s="39">
        <v>226.22642747158969</v>
      </c>
      <c r="K1517" s="39">
        <v>352.48742747158968</v>
      </c>
      <c r="L1517" s="39">
        <v>5.609</v>
      </c>
      <c r="M1517" s="48">
        <v>51.457000000000001</v>
      </c>
      <c r="N1517" s="39">
        <v>0.308</v>
      </c>
      <c r="O1517" s="39">
        <v>757.05700000000002</v>
      </c>
      <c r="P1517" s="39">
        <v>0</v>
      </c>
    </row>
    <row r="1518" spans="1:16" x14ac:dyDescent="0.3">
      <c r="A1518" s="27">
        <v>43683</v>
      </c>
      <c r="B1518" s="28">
        <v>0.375</v>
      </c>
      <c r="C1518" s="32">
        <f t="shared" si="50"/>
        <v>43683.375</v>
      </c>
      <c r="D1518" s="38">
        <f t="shared" si="49"/>
        <v>525465</v>
      </c>
      <c r="E1518" s="38">
        <f t="shared" si="49"/>
        <v>6300495</v>
      </c>
      <c r="F1518" s="38">
        <f t="shared" si="49"/>
        <v>2536</v>
      </c>
      <c r="G1518" s="39">
        <v>562.79999999999995</v>
      </c>
      <c r="H1518" s="39">
        <v>64.8</v>
      </c>
      <c r="I1518" s="44">
        <v>0.11513859275053305</v>
      </c>
      <c r="J1518" s="39">
        <v>229.52153195255443</v>
      </c>
      <c r="K1518" s="39">
        <v>359.63453195255443</v>
      </c>
      <c r="L1518" s="39">
        <v>3.3450000000000002</v>
      </c>
      <c r="M1518" s="48">
        <v>66.147000000000006</v>
      </c>
      <c r="N1518" s="39">
        <v>0.65500000000000003</v>
      </c>
      <c r="O1518" s="39">
        <v>757.12800000000004</v>
      </c>
      <c r="P1518" s="39">
        <v>0</v>
      </c>
    </row>
    <row r="1519" spans="1:16" x14ac:dyDescent="0.3">
      <c r="A1519" s="27">
        <v>43683</v>
      </c>
      <c r="B1519" s="28">
        <v>0.39583333333333331</v>
      </c>
      <c r="C1519" s="32">
        <f t="shared" si="50"/>
        <v>43683.395833333336</v>
      </c>
      <c r="D1519" s="38">
        <f t="shared" si="49"/>
        <v>525465</v>
      </c>
      <c r="E1519" s="38">
        <f t="shared" si="49"/>
        <v>6300495</v>
      </c>
      <c r="F1519" s="38">
        <f t="shared" si="49"/>
        <v>2536</v>
      </c>
      <c r="G1519" s="39">
        <v>628.1</v>
      </c>
      <c r="H1519" s="39">
        <v>72.5</v>
      </c>
      <c r="I1519" s="44">
        <v>0.11542747970068461</v>
      </c>
      <c r="J1519" s="39">
        <v>232.99939481371936</v>
      </c>
      <c r="K1519" s="39">
        <v>371.71239481371936</v>
      </c>
      <c r="L1519" s="39">
        <v>6.3010000000000002</v>
      </c>
      <c r="M1519" s="48">
        <v>48.134999999999998</v>
      </c>
      <c r="N1519" s="39">
        <v>0.64900000000000002</v>
      </c>
      <c r="O1519" s="39">
        <v>757.33</v>
      </c>
      <c r="P1519" s="39">
        <v>0</v>
      </c>
    </row>
    <row r="1520" spans="1:16" x14ac:dyDescent="0.3">
      <c r="A1520" s="27">
        <v>43683</v>
      </c>
      <c r="B1520" s="28">
        <v>0.41666666666666669</v>
      </c>
      <c r="C1520" s="32">
        <f t="shared" si="50"/>
        <v>43683.416666666664</v>
      </c>
      <c r="D1520" s="38">
        <f t="shared" si="49"/>
        <v>525465</v>
      </c>
      <c r="E1520" s="38">
        <f t="shared" si="49"/>
        <v>6300495</v>
      </c>
      <c r="F1520" s="38">
        <f t="shared" si="49"/>
        <v>2536</v>
      </c>
      <c r="G1520" s="39">
        <v>686.2</v>
      </c>
      <c r="H1520" s="39">
        <v>79.099999999999994</v>
      </c>
      <c r="I1520" s="44">
        <v>0.11527251530166131</v>
      </c>
      <c r="J1520" s="39">
        <v>233.55429991543028</v>
      </c>
      <c r="K1520" s="39">
        <v>380.9582999154303</v>
      </c>
      <c r="L1520" s="39">
        <v>5.6719999999999997</v>
      </c>
      <c r="M1520" s="48">
        <v>57.722000000000001</v>
      </c>
      <c r="N1520" s="39">
        <v>0.58299999999999996</v>
      </c>
      <c r="O1520" s="39">
        <v>757.375</v>
      </c>
      <c r="P1520" s="39">
        <v>0</v>
      </c>
    </row>
    <row r="1521" spans="1:16" x14ac:dyDescent="0.3">
      <c r="A1521" s="27">
        <v>43683</v>
      </c>
      <c r="B1521" s="28">
        <v>0.4375</v>
      </c>
      <c r="C1521" s="32">
        <f t="shared" si="50"/>
        <v>43683.4375</v>
      </c>
      <c r="D1521" s="38">
        <f t="shared" si="49"/>
        <v>525465</v>
      </c>
      <c r="E1521" s="38">
        <f t="shared" si="49"/>
        <v>6300495</v>
      </c>
      <c r="F1521" s="38">
        <f t="shared" si="49"/>
        <v>2536</v>
      </c>
      <c r="G1521" s="39">
        <v>737.2</v>
      </c>
      <c r="H1521" s="39">
        <v>85.9</v>
      </c>
      <c r="I1521" s="44">
        <v>0.11652197504069452</v>
      </c>
      <c r="J1521" s="39">
        <v>237.21961758519427</v>
      </c>
      <c r="K1521" s="39">
        <v>390.22161758519428</v>
      </c>
      <c r="L1521" s="39">
        <v>5.9240000000000004</v>
      </c>
      <c r="M1521" s="48">
        <v>57.134999999999998</v>
      </c>
      <c r="N1521" s="39">
        <v>0.84</v>
      </c>
      <c r="O1521" s="39">
        <v>757.37199999999996</v>
      </c>
      <c r="P1521" s="39">
        <v>0</v>
      </c>
    </row>
    <row r="1522" spans="1:16" x14ac:dyDescent="0.3">
      <c r="A1522" s="27">
        <v>43683</v>
      </c>
      <c r="B1522" s="28">
        <v>0.45833333333333331</v>
      </c>
      <c r="C1522" s="32">
        <f t="shared" si="50"/>
        <v>43683.458333333336</v>
      </c>
      <c r="D1522" s="38">
        <f t="shared" si="49"/>
        <v>525465</v>
      </c>
      <c r="E1522" s="38">
        <f t="shared" si="49"/>
        <v>6300495</v>
      </c>
      <c r="F1522" s="38">
        <f t="shared" si="49"/>
        <v>2536</v>
      </c>
      <c r="G1522" s="39">
        <v>775.1</v>
      </c>
      <c r="H1522" s="39">
        <v>90.5</v>
      </c>
      <c r="I1522" s="44">
        <v>0.11675912785447039</v>
      </c>
      <c r="J1522" s="39">
        <v>241.11321622212026</v>
      </c>
      <c r="K1522" s="39">
        <v>397.36921622212026</v>
      </c>
      <c r="L1522" s="39">
        <v>6.4269999999999996</v>
      </c>
      <c r="M1522" s="48">
        <v>57.04</v>
      </c>
      <c r="N1522" s="39">
        <v>1.32</v>
      </c>
      <c r="O1522" s="39">
        <v>757.29300000000001</v>
      </c>
      <c r="P1522" s="39">
        <v>0</v>
      </c>
    </row>
    <row r="1523" spans="1:16" x14ac:dyDescent="0.3">
      <c r="A1523" s="27">
        <v>43683</v>
      </c>
      <c r="B1523" s="28">
        <v>0.47916666666666669</v>
      </c>
      <c r="C1523" s="32">
        <f t="shared" si="50"/>
        <v>43683.479166666664</v>
      </c>
      <c r="D1523" s="38">
        <f t="shared" si="49"/>
        <v>525465</v>
      </c>
      <c r="E1523" s="38">
        <f t="shared" si="49"/>
        <v>6300495</v>
      </c>
      <c r="F1523" s="38">
        <f t="shared" si="49"/>
        <v>2536</v>
      </c>
      <c r="G1523" s="39">
        <v>794.9</v>
      </c>
      <c r="H1523" s="39">
        <v>92.4</v>
      </c>
      <c r="I1523" s="44">
        <v>0.11624103660837842</v>
      </c>
      <c r="J1523" s="39">
        <v>244.52580681829301</v>
      </c>
      <c r="K1523" s="39">
        <v>405.148806818293</v>
      </c>
      <c r="L1523" s="39">
        <v>7.4329999999999998</v>
      </c>
      <c r="M1523" s="48">
        <v>54.216000000000001</v>
      </c>
      <c r="N1523" s="39">
        <v>1.3660000000000001</v>
      </c>
      <c r="O1523" s="39">
        <v>757.10199999999998</v>
      </c>
      <c r="P1523" s="39">
        <v>0</v>
      </c>
    </row>
    <row r="1524" spans="1:16" x14ac:dyDescent="0.3">
      <c r="A1524" s="27">
        <v>43683</v>
      </c>
      <c r="B1524" s="28">
        <v>0.5</v>
      </c>
      <c r="C1524" s="32">
        <f t="shared" si="50"/>
        <v>43683.5</v>
      </c>
      <c r="D1524" s="38">
        <f t="shared" si="49"/>
        <v>525465</v>
      </c>
      <c r="E1524" s="38">
        <f t="shared" si="49"/>
        <v>6300495</v>
      </c>
      <c r="F1524" s="38">
        <f t="shared" si="49"/>
        <v>2536</v>
      </c>
      <c r="G1524" s="39">
        <v>811.4</v>
      </c>
      <c r="H1524" s="39">
        <v>95.2</v>
      </c>
      <c r="I1524" s="44">
        <v>0.11732807493221593</v>
      </c>
      <c r="J1524" s="39">
        <v>248.32586545747253</v>
      </c>
      <c r="K1524" s="39">
        <v>410.87286545747253</v>
      </c>
      <c r="L1524" s="39">
        <v>8.125</v>
      </c>
      <c r="M1524" s="48">
        <v>53.207999999999998</v>
      </c>
      <c r="N1524" s="39">
        <v>1.6779999999999999</v>
      </c>
      <c r="O1524" s="39">
        <v>756.87800000000004</v>
      </c>
      <c r="P1524" s="39">
        <v>0</v>
      </c>
    </row>
    <row r="1525" spans="1:16" x14ac:dyDescent="0.3">
      <c r="A1525" s="27">
        <v>43683</v>
      </c>
      <c r="B1525" s="28">
        <v>0.52083333333333337</v>
      </c>
      <c r="C1525" s="32">
        <f t="shared" si="50"/>
        <v>43683.520833333336</v>
      </c>
      <c r="D1525" s="38">
        <f t="shared" si="49"/>
        <v>525465</v>
      </c>
      <c r="E1525" s="38">
        <f t="shared" si="49"/>
        <v>6300495</v>
      </c>
      <c r="F1525" s="38">
        <f t="shared" si="49"/>
        <v>2536</v>
      </c>
      <c r="G1525" s="39">
        <v>817.4</v>
      </c>
      <c r="H1525" s="39">
        <v>97.5</v>
      </c>
      <c r="I1525" s="44">
        <v>0.119280645950575</v>
      </c>
      <c r="J1525" s="39">
        <v>249.10698405146093</v>
      </c>
      <c r="K1525" s="39">
        <v>412.08098405146092</v>
      </c>
      <c r="L1525" s="39">
        <v>9.0670000000000002</v>
      </c>
      <c r="M1525" s="48">
        <v>50.670999999999999</v>
      </c>
      <c r="N1525" s="39">
        <v>2.0659999999999998</v>
      </c>
      <c r="O1525" s="39">
        <v>757.16300000000001</v>
      </c>
      <c r="P1525" s="39">
        <v>0</v>
      </c>
    </row>
    <row r="1526" spans="1:16" x14ac:dyDescent="0.3">
      <c r="A1526" s="27">
        <v>43683</v>
      </c>
      <c r="B1526" s="28">
        <v>0.54166666666666663</v>
      </c>
      <c r="C1526" s="32">
        <f t="shared" si="50"/>
        <v>43683.541666666664</v>
      </c>
      <c r="D1526" s="38">
        <f t="shared" si="49"/>
        <v>525465</v>
      </c>
      <c r="E1526" s="38">
        <f t="shared" si="49"/>
        <v>6300495</v>
      </c>
      <c r="F1526" s="38">
        <f t="shared" si="49"/>
        <v>2536</v>
      </c>
      <c r="G1526" s="39">
        <v>803</v>
      </c>
      <c r="H1526" s="39">
        <v>95.5</v>
      </c>
      <c r="I1526" s="44">
        <v>0.11892901618929017</v>
      </c>
      <c r="J1526" s="39">
        <v>256.86627467093166</v>
      </c>
      <c r="K1526" s="39">
        <v>421.07527467093166</v>
      </c>
      <c r="L1526" s="39">
        <v>8.6270000000000007</v>
      </c>
      <c r="M1526" s="48">
        <v>51.866999999999997</v>
      </c>
      <c r="N1526" s="39">
        <v>1.6659999999999999</v>
      </c>
      <c r="O1526" s="39">
        <v>757.09</v>
      </c>
      <c r="P1526" s="39">
        <v>0</v>
      </c>
    </row>
    <row r="1527" spans="1:16" x14ac:dyDescent="0.3">
      <c r="A1527" s="27">
        <v>43683</v>
      </c>
      <c r="B1527" s="28">
        <v>0.5625</v>
      </c>
      <c r="C1527" s="32">
        <f t="shared" si="50"/>
        <v>43683.5625</v>
      </c>
      <c r="D1527" s="38">
        <f t="shared" si="49"/>
        <v>525465</v>
      </c>
      <c r="E1527" s="38">
        <f t="shared" si="49"/>
        <v>6300495</v>
      </c>
      <c r="F1527" s="38">
        <f t="shared" si="49"/>
        <v>2536</v>
      </c>
      <c r="G1527" s="39">
        <v>792.6</v>
      </c>
      <c r="H1527" s="39">
        <v>95.5</v>
      </c>
      <c r="I1527" s="44">
        <v>0.12048952813525107</v>
      </c>
      <c r="J1527" s="39">
        <v>256.68046258048577</v>
      </c>
      <c r="K1527" s="39">
        <v>423.01446258048577</v>
      </c>
      <c r="L1527" s="39">
        <v>9.6959999999999997</v>
      </c>
      <c r="M1527" s="48">
        <v>48.558999999999997</v>
      </c>
      <c r="N1527" s="39">
        <v>2.1640000000000001</v>
      </c>
      <c r="O1527" s="39">
        <v>756.90700000000004</v>
      </c>
      <c r="P1527" s="39">
        <v>0</v>
      </c>
    </row>
    <row r="1528" spans="1:16" x14ac:dyDescent="0.3">
      <c r="A1528" s="27">
        <v>43683</v>
      </c>
      <c r="B1528" s="28">
        <v>0.58333333333333337</v>
      </c>
      <c r="C1528" s="32">
        <f t="shared" si="50"/>
        <v>43683.583333333336</v>
      </c>
      <c r="D1528" s="38">
        <f t="shared" si="49"/>
        <v>525465</v>
      </c>
      <c r="E1528" s="38">
        <f t="shared" si="49"/>
        <v>6300495</v>
      </c>
      <c r="F1528" s="38">
        <f t="shared" si="49"/>
        <v>2536</v>
      </c>
      <c r="G1528" s="39">
        <v>762.3</v>
      </c>
      <c r="H1528" s="39">
        <v>92.3</v>
      </c>
      <c r="I1528" s="44">
        <v>0.12108093926275745</v>
      </c>
      <c r="J1528" s="39">
        <v>258.83165370442828</v>
      </c>
      <c r="K1528" s="39">
        <v>424.82365370442824</v>
      </c>
      <c r="L1528" s="39">
        <v>9.9469999999999992</v>
      </c>
      <c r="M1528" s="48">
        <v>46.716000000000001</v>
      </c>
      <c r="N1528" s="39">
        <v>2.1720000000000002</v>
      </c>
      <c r="O1528" s="39">
        <v>757.01</v>
      </c>
      <c r="P1528" s="39">
        <v>0</v>
      </c>
    </row>
    <row r="1529" spans="1:16" x14ac:dyDescent="0.3">
      <c r="A1529" s="27">
        <v>43683</v>
      </c>
      <c r="B1529" s="28">
        <v>0.60416666666666663</v>
      </c>
      <c r="C1529" s="32">
        <f t="shared" si="50"/>
        <v>43683.604166666664</v>
      </c>
      <c r="D1529" s="38">
        <f t="shared" si="49"/>
        <v>525465</v>
      </c>
      <c r="E1529" s="38">
        <f t="shared" si="49"/>
        <v>6300495</v>
      </c>
      <c r="F1529" s="38">
        <f t="shared" si="49"/>
        <v>2536</v>
      </c>
      <c r="G1529" s="39">
        <v>718.3</v>
      </c>
      <c r="H1529" s="39">
        <v>87.7</v>
      </c>
      <c r="I1529" s="44">
        <v>0.12209383266044829</v>
      </c>
      <c r="J1529" s="39">
        <v>258.54131000382313</v>
      </c>
      <c r="K1529" s="39">
        <v>424.40431000382307</v>
      </c>
      <c r="L1529" s="39">
        <v>10.324</v>
      </c>
      <c r="M1529" s="48">
        <v>45.350999999999999</v>
      </c>
      <c r="N1529" s="39">
        <v>2.0409999999999999</v>
      </c>
      <c r="O1529" s="39">
        <v>756.97</v>
      </c>
      <c r="P1529" s="39">
        <v>0</v>
      </c>
    </row>
    <row r="1530" spans="1:16" x14ac:dyDescent="0.3">
      <c r="A1530" s="27">
        <v>43683</v>
      </c>
      <c r="B1530" s="28">
        <v>0.625</v>
      </c>
      <c r="C1530" s="32">
        <f t="shared" si="50"/>
        <v>43683.625</v>
      </c>
      <c r="D1530" s="38">
        <f t="shared" si="49"/>
        <v>525465</v>
      </c>
      <c r="E1530" s="38">
        <f t="shared" si="49"/>
        <v>6300495</v>
      </c>
      <c r="F1530" s="38">
        <f t="shared" si="49"/>
        <v>2536</v>
      </c>
      <c r="G1530" s="39">
        <v>665.3</v>
      </c>
      <c r="H1530" s="39">
        <v>81.8</v>
      </c>
      <c r="I1530" s="44">
        <v>0.1229520517059973</v>
      </c>
      <c r="J1530" s="39">
        <v>257.80575123090637</v>
      </c>
      <c r="K1530" s="39">
        <v>422.42175123090635</v>
      </c>
      <c r="L1530" s="39">
        <v>10.513</v>
      </c>
      <c r="M1530" s="48">
        <v>43.81</v>
      </c>
      <c r="N1530" s="39">
        <v>2.2749999999999999</v>
      </c>
      <c r="O1530" s="39">
        <v>756.75300000000004</v>
      </c>
      <c r="P1530" s="39">
        <v>0</v>
      </c>
    </row>
    <row r="1531" spans="1:16" x14ac:dyDescent="0.3">
      <c r="A1531" s="27">
        <v>43683</v>
      </c>
      <c r="B1531" s="28">
        <v>0.64583333333333337</v>
      </c>
      <c r="C1531" s="32">
        <f t="shared" si="50"/>
        <v>43683.645833333336</v>
      </c>
      <c r="D1531" s="38">
        <f t="shared" si="49"/>
        <v>525465</v>
      </c>
      <c r="E1531" s="38">
        <f t="shared" si="49"/>
        <v>6300495</v>
      </c>
      <c r="F1531" s="38">
        <f t="shared" si="49"/>
        <v>2536</v>
      </c>
      <c r="G1531" s="39">
        <v>603</v>
      </c>
      <c r="H1531" s="39">
        <v>76.5</v>
      </c>
      <c r="I1531" s="44">
        <v>0.12686567164179105</v>
      </c>
      <c r="J1531" s="39">
        <v>262.8436262075943</v>
      </c>
      <c r="K1531" s="39">
        <v>424.69962620759429</v>
      </c>
      <c r="L1531" s="39">
        <v>11.204000000000001</v>
      </c>
      <c r="M1531" s="48">
        <v>43.093000000000004</v>
      </c>
      <c r="N1531" s="39">
        <v>1.9410000000000001</v>
      </c>
      <c r="O1531" s="39">
        <v>756.94799999999998</v>
      </c>
      <c r="P1531" s="39">
        <v>0</v>
      </c>
    </row>
    <row r="1532" spans="1:16" x14ac:dyDescent="0.3">
      <c r="A1532" s="27">
        <v>43683</v>
      </c>
      <c r="B1532" s="28">
        <v>0.66666666666666663</v>
      </c>
      <c r="C1532" s="32">
        <f t="shared" si="50"/>
        <v>43683.666666666664</v>
      </c>
      <c r="D1532" s="38">
        <f t="shared" si="49"/>
        <v>525465</v>
      </c>
      <c r="E1532" s="38">
        <f t="shared" si="49"/>
        <v>6300495</v>
      </c>
      <c r="F1532" s="38">
        <f t="shared" si="49"/>
        <v>2536</v>
      </c>
      <c r="G1532" s="39">
        <v>524</v>
      </c>
      <c r="H1532" s="39">
        <v>66.900000000000006</v>
      </c>
      <c r="I1532" s="44">
        <v>0.12767175572519085</v>
      </c>
      <c r="J1532" s="39">
        <v>261.28384309359149</v>
      </c>
      <c r="K1532" s="39">
        <v>424.13184309359144</v>
      </c>
      <c r="L1532" s="39">
        <v>12.02</v>
      </c>
      <c r="M1532" s="48">
        <v>40.508000000000003</v>
      </c>
      <c r="N1532" s="39">
        <v>1.204</v>
      </c>
      <c r="O1532" s="39">
        <v>756.81799999999998</v>
      </c>
      <c r="P1532" s="39">
        <v>0</v>
      </c>
    </row>
    <row r="1533" spans="1:16" x14ac:dyDescent="0.3">
      <c r="A1533" s="27">
        <v>43683</v>
      </c>
      <c r="B1533" s="28">
        <v>0.6875</v>
      </c>
      <c r="C1533" s="32">
        <f t="shared" si="50"/>
        <v>43683.6875</v>
      </c>
      <c r="D1533" s="38">
        <f t="shared" si="49"/>
        <v>525465</v>
      </c>
      <c r="E1533" s="38">
        <f t="shared" si="49"/>
        <v>6300495</v>
      </c>
      <c r="F1533" s="38">
        <f t="shared" si="49"/>
        <v>2536</v>
      </c>
      <c r="G1533" s="39">
        <v>457.6</v>
      </c>
      <c r="H1533" s="39">
        <v>60.7</v>
      </c>
      <c r="I1533" s="44">
        <v>0.13264860139860141</v>
      </c>
      <c r="J1533" s="39">
        <v>259.58004340800881</v>
      </c>
      <c r="K1533" s="39">
        <v>416.46304340800879</v>
      </c>
      <c r="L1533" s="39">
        <v>11.329000000000001</v>
      </c>
      <c r="M1533" s="48">
        <v>41.854999999999997</v>
      </c>
      <c r="N1533" s="39">
        <v>1.3759999999999999</v>
      </c>
      <c r="O1533" s="39">
        <v>756.88699999999994</v>
      </c>
      <c r="P1533" s="39">
        <v>0</v>
      </c>
    </row>
    <row r="1534" spans="1:16" x14ac:dyDescent="0.3">
      <c r="A1534" s="27">
        <v>43683</v>
      </c>
      <c r="B1534" s="28">
        <v>0.70833333333333337</v>
      </c>
      <c r="C1534" s="32">
        <f t="shared" si="50"/>
        <v>43683.708333333336</v>
      </c>
      <c r="D1534" s="38">
        <f t="shared" si="49"/>
        <v>525465</v>
      </c>
      <c r="E1534" s="38">
        <f t="shared" si="49"/>
        <v>6300495</v>
      </c>
      <c r="F1534" s="38">
        <f t="shared" si="49"/>
        <v>2536</v>
      </c>
      <c r="G1534" s="39">
        <v>91.9</v>
      </c>
      <c r="H1534" s="39">
        <v>16.5</v>
      </c>
      <c r="I1534" s="44">
        <v>0.1795429815016322</v>
      </c>
      <c r="J1534" s="39">
        <v>251.37175893290191</v>
      </c>
      <c r="K1534" s="39">
        <v>394.65975893290192</v>
      </c>
      <c r="L1534" s="39">
        <v>10.260999999999999</v>
      </c>
      <c r="M1534" s="48">
        <v>44.253999999999998</v>
      </c>
      <c r="N1534" s="39">
        <v>1.0469999999999999</v>
      </c>
      <c r="O1534" s="39">
        <v>756.68</v>
      </c>
      <c r="P1534" s="39">
        <v>0</v>
      </c>
    </row>
    <row r="1535" spans="1:16" x14ac:dyDescent="0.3">
      <c r="A1535" s="27">
        <v>43683</v>
      </c>
      <c r="B1535" s="28">
        <v>0.72916666666666663</v>
      </c>
      <c r="C1535" s="32">
        <f t="shared" si="50"/>
        <v>43683.729166666664</v>
      </c>
      <c r="D1535" s="38">
        <f t="shared" si="49"/>
        <v>525465</v>
      </c>
      <c r="E1535" s="38">
        <f t="shared" si="49"/>
        <v>6300495</v>
      </c>
      <c r="F1535" s="38">
        <f t="shared" si="49"/>
        <v>2536</v>
      </c>
      <c r="G1535" s="39">
        <v>75.400000000000006</v>
      </c>
      <c r="H1535" s="39">
        <v>14.8</v>
      </c>
      <c r="I1535" s="44">
        <v>0.19628647214854111</v>
      </c>
      <c r="J1535" s="39">
        <v>250.38306891769204</v>
      </c>
      <c r="K1535" s="39">
        <v>383.32906891769204</v>
      </c>
      <c r="L1535" s="39">
        <v>10.135999999999999</v>
      </c>
      <c r="M1535" s="48">
        <v>44.71</v>
      </c>
      <c r="N1535" s="39">
        <v>0.63600000000000001</v>
      </c>
      <c r="O1535" s="39">
        <v>756.96799999999996</v>
      </c>
      <c r="P1535" s="39">
        <v>0</v>
      </c>
    </row>
    <row r="1536" spans="1:16" x14ac:dyDescent="0.3">
      <c r="A1536" s="27">
        <v>43683</v>
      </c>
      <c r="B1536" s="28">
        <v>0.75</v>
      </c>
      <c r="C1536" s="32">
        <f t="shared" si="50"/>
        <v>43683.75</v>
      </c>
      <c r="D1536" s="38">
        <f t="shared" si="49"/>
        <v>525465</v>
      </c>
      <c r="E1536" s="38">
        <f t="shared" si="49"/>
        <v>6300495</v>
      </c>
      <c r="F1536" s="38">
        <f t="shared" si="49"/>
        <v>2536</v>
      </c>
      <c r="G1536" s="39">
        <v>61.3</v>
      </c>
      <c r="H1536" s="39">
        <v>13.7</v>
      </c>
      <c r="I1536" s="44">
        <v>0.22349102773246329</v>
      </c>
      <c r="J1536" s="39">
        <v>249.61344963111992</v>
      </c>
      <c r="K1536" s="39">
        <v>374.3594496311199</v>
      </c>
      <c r="L1536" s="39">
        <v>9.6959999999999997</v>
      </c>
      <c r="M1536" s="48">
        <v>46.847000000000001</v>
      </c>
      <c r="N1536" s="39">
        <v>0.35299999999999998</v>
      </c>
      <c r="O1536" s="39">
        <v>756.88300000000004</v>
      </c>
      <c r="P1536" s="39">
        <v>0</v>
      </c>
    </row>
    <row r="1537" spans="1:16" x14ac:dyDescent="0.3">
      <c r="A1537" s="27">
        <v>43683</v>
      </c>
      <c r="B1537" s="28">
        <v>0.77083333333333337</v>
      </c>
      <c r="C1537" s="32">
        <f t="shared" si="50"/>
        <v>43683.770833333336</v>
      </c>
      <c r="D1537" s="38">
        <f t="shared" si="49"/>
        <v>525465</v>
      </c>
      <c r="E1537" s="38">
        <f t="shared" si="49"/>
        <v>6300495</v>
      </c>
      <c r="F1537" s="38">
        <f t="shared" si="49"/>
        <v>2536</v>
      </c>
      <c r="G1537" s="39">
        <v>45.5</v>
      </c>
      <c r="H1537" s="39">
        <v>12.5</v>
      </c>
      <c r="I1537" s="44">
        <v>0.27472527472527475</v>
      </c>
      <c r="J1537" s="39">
        <v>249.07730806102697</v>
      </c>
      <c r="K1537" s="39">
        <v>367.61230806102697</v>
      </c>
      <c r="L1537" s="39">
        <v>9.1300000000000008</v>
      </c>
      <c r="M1537" s="48">
        <v>47.716000000000001</v>
      </c>
      <c r="N1537" s="39">
        <v>1.2999999999999999E-2</v>
      </c>
      <c r="O1537" s="39">
        <v>756.78499999999997</v>
      </c>
      <c r="P1537" s="39">
        <v>0</v>
      </c>
    </row>
    <row r="1538" spans="1:16" x14ac:dyDescent="0.3">
      <c r="A1538" s="27">
        <v>43683</v>
      </c>
      <c r="B1538" s="28">
        <v>0.79166666666666663</v>
      </c>
      <c r="C1538" s="32">
        <f t="shared" si="50"/>
        <v>43683.791666666664</v>
      </c>
      <c r="D1538" s="38">
        <f t="shared" si="49"/>
        <v>525465</v>
      </c>
      <c r="E1538" s="38">
        <f t="shared" si="49"/>
        <v>6300495</v>
      </c>
      <c r="F1538" s="38">
        <f t="shared" si="49"/>
        <v>2536</v>
      </c>
      <c r="G1538" s="39">
        <v>30.7</v>
      </c>
      <c r="H1538" s="39">
        <v>10</v>
      </c>
      <c r="I1538" s="44">
        <v>0.32573289902280134</v>
      </c>
      <c r="J1538" s="39">
        <v>247.76230519734312</v>
      </c>
      <c r="K1538" s="39">
        <v>361.75730519734316</v>
      </c>
      <c r="L1538" s="39">
        <v>9.2560000000000002</v>
      </c>
      <c r="M1538" s="48">
        <v>43.386000000000003</v>
      </c>
      <c r="N1538" s="39">
        <v>0.23699999999999999</v>
      </c>
      <c r="O1538" s="39">
        <v>756.91700000000003</v>
      </c>
      <c r="P1538" s="39">
        <v>0</v>
      </c>
    </row>
    <row r="1539" spans="1:16" x14ac:dyDescent="0.3">
      <c r="A1539" s="27">
        <v>43683</v>
      </c>
      <c r="B1539" s="28">
        <v>0.8125</v>
      </c>
      <c r="C1539" s="32">
        <f t="shared" si="50"/>
        <v>43683.8125</v>
      </c>
      <c r="D1539" s="38">
        <f t="shared" si="49"/>
        <v>525465</v>
      </c>
      <c r="E1539" s="38">
        <f t="shared" si="49"/>
        <v>6300495</v>
      </c>
      <c r="F1539" s="38">
        <f t="shared" si="49"/>
        <v>2536</v>
      </c>
      <c r="G1539" s="39">
        <v>16.7</v>
      </c>
      <c r="H1539" s="39">
        <v>8.4</v>
      </c>
      <c r="I1539" s="44">
        <v>0.50299401197604798</v>
      </c>
      <c r="J1539" s="39">
        <v>247.24821698832693</v>
      </c>
      <c r="K1539" s="39">
        <v>356.50421698832696</v>
      </c>
      <c r="L1539" s="39">
        <v>8.8160000000000007</v>
      </c>
      <c r="M1539" s="48">
        <v>44.353000000000002</v>
      </c>
      <c r="N1539" s="39">
        <v>0.40699999999999997</v>
      </c>
      <c r="O1539" s="39">
        <v>756.55499999999995</v>
      </c>
      <c r="P1539" s="39">
        <v>0</v>
      </c>
    </row>
    <row r="1540" spans="1:16" x14ac:dyDescent="0.3">
      <c r="A1540" s="27">
        <v>43683</v>
      </c>
      <c r="B1540" s="28">
        <v>0.83333333333333337</v>
      </c>
      <c r="C1540" s="32">
        <f t="shared" si="50"/>
        <v>43683.833333333336</v>
      </c>
      <c r="D1540" s="38">
        <f t="shared" si="49"/>
        <v>525465</v>
      </c>
      <c r="E1540" s="38">
        <f t="shared" si="49"/>
        <v>6300495</v>
      </c>
      <c r="F1540" s="38">
        <f t="shared" si="49"/>
        <v>2536</v>
      </c>
      <c r="G1540" s="39">
        <v>3.9</v>
      </c>
      <c r="H1540" s="39">
        <v>7</v>
      </c>
      <c r="I1540" s="45" t="s">
        <v>19</v>
      </c>
      <c r="J1540" s="39">
        <v>246.6375854147056</v>
      </c>
      <c r="K1540" s="39">
        <v>351.14158541470556</v>
      </c>
      <c r="L1540" s="39">
        <v>8.3130000000000006</v>
      </c>
      <c r="M1540" s="48">
        <v>46.786999999999999</v>
      </c>
      <c r="N1540" s="39">
        <v>0.84099999999999997</v>
      </c>
      <c r="O1540" s="39">
        <v>756.66800000000001</v>
      </c>
      <c r="P1540" s="39">
        <v>0</v>
      </c>
    </row>
    <row r="1541" spans="1:16" x14ac:dyDescent="0.3">
      <c r="A1541" s="27">
        <v>43683</v>
      </c>
      <c r="B1541" s="28">
        <v>0.85416666666666663</v>
      </c>
      <c r="C1541" s="32">
        <f t="shared" si="50"/>
        <v>43683.854166666664</v>
      </c>
      <c r="D1541" s="38">
        <f t="shared" si="49"/>
        <v>525465</v>
      </c>
      <c r="E1541" s="38">
        <f t="shared" si="49"/>
        <v>6300495</v>
      </c>
      <c r="F1541" s="38">
        <f t="shared" si="49"/>
        <v>2536</v>
      </c>
      <c r="G1541" s="40">
        <v>0</v>
      </c>
      <c r="H1541" s="40">
        <v>0</v>
      </c>
      <c r="I1541" s="45" t="s">
        <v>19</v>
      </c>
      <c r="J1541" s="39">
        <v>247.66582429811655</v>
      </c>
      <c r="K1541" s="39">
        <v>347.26782429811658</v>
      </c>
      <c r="L1541" s="39">
        <v>8.0619999999999994</v>
      </c>
      <c r="M1541" s="48">
        <v>49.003</v>
      </c>
      <c r="N1541" s="39">
        <v>0.25700000000000001</v>
      </c>
      <c r="O1541" s="39">
        <v>756.86699999999996</v>
      </c>
      <c r="P1541" s="39">
        <v>0</v>
      </c>
    </row>
    <row r="1542" spans="1:16" x14ac:dyDescent="0.3">
      <c r="A1542" s="27">
        <v>43683</v>
      </c>
      <c r="B1542" s="28">
        <v>0.875</v>
      </c>
      <c r="C1542" s="32">
        <f t="shared" si="50"/>
        <v>43683.875</v>
      </c>
      <c r="D1542" s="38">
        <f t="shared" ref="D1542:F1605" si="51">D1541</f>
        <v>525465</v>
      </c>
      <c r="E1542" s="38">
        <f t="shared" si="51"/>
        <v>6300495</v>
      </c>
      <c r="F1542" s="38">
        <f t="shared" si="51"/>
        <v>2536</v>
      </c>
      <c r="G1542" s="40">
        <v>0</v>
      </c>
      <c r="H1542" s="40">
        <v>0</v>
      </c>
      <c r="I1542" s="45" t="s">
        <v>19</v>
      </c>
      <c r="J1542" s="39">
        <v>245.52933751111357</v>
      </c>
      <c r="K1542" s="39">
        <v>342.84533751111354</v>
      </c>
      <c r="L1542" s="39">
        <v>7.7469999999999999</v>
      </c>
      <c r="M1542" s="48">
        <v>49.28</v>
      </c>
      <c r="N1542" s="39">
        <v>4.4999999999999998E-2</v>
      </c>
      <c r="O1542" s="39">
        <v>756.99699999999996</v>
      </c>
      <c r="P1542" s="39">
        <v>0</v>
      </c>
    </row>
    <row r="1543" spans="1:16" x14ac:dyDescent="0.3">
      <c r="A1543" s="27">
        <v>43683</v>
      </c>
      <c r="B1543" s="28">
        <v>0.89583333333333337</v>
      </c>
      <c r="C1543" s="32">
        <f t="shared" si="50"/>
        <v>43683.895833333336</v>
      </c>
      <c r="D1543" s="38">
        <f t="shared" si="51"/>
        <v>525465</v>
      </c>
      <c r="E1543" s="38">
        <f t="shared" si="51"/>
        <v>6300495</v>
      </c>
      <c r="F1543" s="38">
        <f t="shared" si="51"/>
        <v>2536</v>
      </c>
      <c r="G1543" s="40">
        <v>0</v>
      </c>
      <c r="H1543" s="40">
        <v>0</v>
      </c>
      <c r="I1543" s="45" t="s">
        <v>19</v>
      </c>
      <c r="J1543" s="39">
        <v>246.7933098864475</v>
      </c>
      <c r="K1543" s="39">
        <v>339.70230988644749</v>
      </c>
      <c r="L1543" s="39">
        <v>7.5590000000000002</v>
      </c>
      <c r="M1543" s="48">
        <v>49.878999999999998</v>
      </c>
      <c r="N1543" s="39">
        <v>5.0999999999999997E-2</v>
      </c>
      <c r="O1543" s="39">
        <v>756.81500000000005</v>
      </c>
      <c r="P1543" s="39">
        <v>0</v>
      </c>
    </row>
    <row r="1544" spans="1:16" x14ac:dyDescent="0.3">
      <c r="A1544" s="27">
        <v>43683</v>
      </c>
      <c r="B1544" s="28">
        <v>0.91666666666666663</v>
      </c>
      <c r="C1544" s="32">
        <f t="shared" si="50"/>
        <v>43683.916666666664</v>
      </c>
      <c r="D1544" s="38">
        <f t="shared" si="51"/>
        <v>525465</v>
      </c>
      <c r="E1544" s="38">
        <f t="shared" si="51"/>
        <v>6300495</v>
      </c>
      <c r="F1544" s="38">
        <f t="shared" si="51"/>
        <v>2536</v>
      </c>
      <c r="G1544" s="40">
        <v>0</v>
      </c>
      <c r="H1544" s="40">
        <v>0</v>
      </c>
      <c r="I1544" s="45" t="s">
        <v>19</v>
      </c>
      <c r="J1544" s="39">
        <v>245.87155176488437</v>
      </c>
      <c r="K1544" s="39">
        <v>335.90455176488439</v>
      </c>
      <c r="L1544" s="39">
        <v>6.9930000000000003</v>
      </c>
      <c r="M1544" s="48">
        <v>52.377000000000002</v>
      </c>
      <c r="N1544" s="39">
        <v>0</v>
      </c>
      <c r="O1544" s="39">
        <v>756.82</v>
      </c>
      <c r="P1544" s="39">
        <v>0</v>
      </c>
    </row>
    <row r="1545" spans="1:16" x14ac:dyDescent="0.3">
      <c r="A1545" s="27">
        <v>43683</v>
      </c>
      <c r="B1545" s="28">
        <v>0.9375</v>
      </c>
      <c r="C1545" s="32">
        <f t="shared" si="50"/>
        <v>43683.9375</v>
      </c>
      <c r="D1545" s="38">
        <f t="shared" si="51"/>
        <v>525465</v>
      </c>
      <c r="E1545" s="38">
        <f t="shared" si="51"/>
        <v>6300495</v>
      </c>
      <c r="F1545" s="38">
        <f t="shared" si="51"/>
        <v>2536</v>
      </c>
      <c r="G1545" s="40">
        <v>0</v>
      </c>
      <c r="H1545" s="40">
        <v>0</v>
      </c>
      <c r="I1545" s="45" t="s">
        <v>19</v>
      </c>
      <c r="J1545" s="39">
        <v>245.56111727612063</v>
      </c>
      <c r="K1545" s="39">
        <v>333.00711727612065</v>
      </c>
      <c r="L1545" s="39">
        <v>6.7409999999999997</v>
      </c>
      <c r="M1545" s="48">
        <v>51.8</v>
      </c>
      <c r="N1545" s="39">
        <v>0</v>
      </c>
      <c r="O1545" s="39">
        <v>756.94299999999998</v>
      </c>
      <c r="P1545" s="39">
        <v>0</v>
      </c>
    </row>
    <row r="1546" spans="1:16" x14ac:dyDescent="0.3">
      <c r="A1546" s="27">
        <v>43683</v>
      </c>
      <c r="B1546" s="28">
        <v>0.95833333333333337</v>
      </c>
      <c r="C1546" s="32">
        <f t="shared" si="50"/>
        <v>43683.958333333336</v>
      </c>
      <c r="D1546" s="38">
        <f t="shared" si="51"/>
        <v>525465</v>
      </c>
      <c r="E1546" s="38">
        <f t="shared" si="51"/>
        <v>6300495</v>
      </c>
      <c r="F1546" s="38">
        <f t="shared" si="51"/>
        <v>2536</v>
      </c>
      <c r="G1546" s="40">
        <v>0</v>
      </c>
      <c r="H1546" s="40">
        <v>0</v>
      </c>
      <c r="I1546" s="45" t="s">
        <v>19</v>
      </c>
      <c r="J1546" s="39">
        <v>246.98543733254115</v>
      </c>
      <c r="K1546" s="39">
        <v>332.39043733254118</v>
      </c>
      <c r="L1546" s="39">
        <v>7.6219999999999999</v>
      </c>
      <c r="M1546" s="48">
        <v>50.966999999999999</v>
      </c>
      <c r="N1546" s="39">
        <v>1E-3</v>
      </c>
      <c r="O1546" s="39">
        <v>756.93799999999999</v>
      </c>
      <c r="P1546" s="39">
        <v>0</v>
      </c>
    </row>
    <row r="1547" spans="1:16" x14ac:dyDescent="0.3">
      <c r="A1547" s="27">
        <v>43683</v>
      </c>
      <c r="B1547" s="28">
        <v>0.97916666666666663</v>
      </c>
      <c r="C1547" s="32">
        <f t="shared" si="50"/>
        <v>43683.979166666664</v>
      </c>
      <c r="D1547" s="38">
        <f t="shared" si="51"/>
        <v>525465</v>
      </c>
      <c r="E1547" s="38">
        <f t="shared" si="51"/>
        <v>6300495</v>
      </c>
      <c r="F1547" s="38">
        <f t="shared" si="51"/>
        <v>2536</v>
      </c>
      <c r="G1547" s="40">
        <v>0</v>
      </c>
      <c r="H1547" s="40">
        <v>0</v>
      </c>
      <c r="I1547" s="45" t="s">
        <v>19</v>
      </c>
      <c r="J1547" s="39">
        <v>245.05574815768767</v>
      </c>
      <c r="K1547" s="39">
        <v>329.74274815768769</v>
      </c>
      <c r="L1547" s="39">
        <v>6.867</v>
      </c>
      <c r="M1547" s="48">
        <v>53.665999999999997</v>
      </c>
      <c r="N1547" s="39">
        <v>5.0999999999999997E-2</v>
      </c>
      <c r="O1547" s="39">
        <v>756.75300000000004</v>
      </c>
      <c r="P1547" s="39">
        <v>0</v>
      </c>
    </row>
    <row r="1548" spans="1:16" x14ac:dyDescent="0.3">
      <c r="A1548" s="27">
        <v>43684</v>
      </c>
      <c r="B1548" s="28">
        <v>0</v>
      </c>
      <c r="C1548" s="32">
        <f t="shared" si="50"/>
        <v>43684</v>
      </c>
      <c r="D1548" s="38">
        <f t="shared" si="51"/>
        <v>525465</v>
      </c>
      <c r="E1548" s="38">
        <f t="shared" si="51"/>
        <v>6300495</v>
      </c>
      <c r="F1548" s="38">
        <f t="shared" si="51"/>
        <v>2536</v>
      </c>
      <c r="G1548" s="40">
        <v>0</v>
      </c>
      <c r="H1548" s="40">
        <v>0</v>
      </c>
      <c r="I1548" s="45" t="s">
        <v>19</v>
      </c>
      <c r="J1548" s="39">
        <v>242.70653659484253</v>
      </c>
      <c r="K1548" s="39">
        <v>326.82053659484251</v>
      </c>
      <c r="L1548" s="39">
        <v>7.3070000000000004</v>
      </c>
      <c r="M1548" s="48">
        <v>53.405999999999999</v>
      </c>
      <c r="N1548" s="39">
        <v>8.3000000000000004E-2</v>
      </c>
      <c r="O1548" s="39">
        <v>756.45799999999997</v>
      </c>
      <c r="P1548" s="39">
        <v>0</v>
      </c>
    </row>
    <row r="1549" spans="1:16" x14ac:dyDescent="0.3">
      <c r="A1549" s="27">
        <v>43684</v>
      </c>
      <c r="B1549" s="28">
        <v>2.0833333333333332E-2</v>
      </c>
      <c r="C1549" s="32">
        <f t="shared" si="50"/>
        <v>43684.020833333336</v>
      </c>
      <c r="D1549" s="38">
        <f t="shared" si="51"/>
        <v>525465</v>
      </c>
      <c r="E1549" s="38">
        <f t="shared" si="51"/>
        <v>6300495</v>
      </c>
      <c r="F1549" s="38">
        <f t="shared" si="51"/>
        <v>2536</v>
      </c>
      <c r="G1549" s="40">
        <v>0</v>
      </c>
      <c r="H1549" s="40">
        <v>0</v>
      </c>
      <c r="I1549" s="45" t="s">
        <v>19</v>
      </c>
      <c r="J1549" s="39">
        <v>245.76229572708817</v>
      </c>
      <c r="K1549" s="39">
        <v>328.48029572708816</v>
      </c>
      <c r="L1549" s="39">
        <v>6.6790000000000003</v>
      </c>
      <c r="M1549" s="48">
        <v>56.268000000000001</v>
      </c>
      <c r="N1549" s="39">
        <v>0.73899999999999999</v>
      </c>
      <c r="O1549" s="39">
        <v>756.64</v>
      </c>
      <c r="P1549" s="39">
        <v>0</v>
      </c>
    </row>
    <row r="1550" spans="1:16" x14ac:dyDescent="0.3">
      <c r="A1550" s="27">
        <v>43684</v>
      </c>
      <c r="B1550" s="28">
        <v>4.1666666666666664E-2</v>
      </c>
      <c r="C1550" s="32">
        <f t="shared" si="50"/>
        <v>43684.041666666664</v>
      </c>
      <c r="D1550" s="38">
        <f t="shared" si="51"/>
        <v>525465</v>
      </c>
      <c r="E1550" s="38">
        <f t="shared" si="51"/>
        <v>6300495</v>
      </c>
      <c r="F1550" s="38">
        <f t="shared" si="51"/>
        <v>2536</v>
      </c>
      <c r="G1550" s="40">
        <v>0</v>
      </c>
      <c r="H1550" s="40">
        <v>0</v>
      </c>
      <c r="I1550" s="45" t="s">
        <v>19</v>
      </c>
      <c r="J1550" s="39">
        <v>244.82655645251472</v>
      </c>
      <c r="K1550" s="39">
        <v>326.41455645251472</v>
      </c>
      <c r="L1550" s="39">
        <v>6.6790000000000003</v>
      </c>
      <c r="M1550" s="48">
        <v>57.347999999999999</v>
      </c>
      <c r="N1550" s="39">
        <v>0.14599999999999999</v>
      </c>
      <c r="O1550" s="39">
        <v>756.69799999999998</v>
      </c>
      <c r="P1550" s="39">
        <v>0</v>
      </c>
    </row>
    <row r="1551" spans="1:16" x14ac:dyDescent="0.3">
      <c r="A1551" s="27">
        <v>43684</v>
      </c>
      <c r="B1551" s="28">
        <v>6.25E-2</v>
      </c>
      <c r="C1551" s="32">
        <f t="shared" si="50"/>
        <v>43684.0625</v>
      </c>
      <c r="D1551" s="38">
        <f t="shared" si="51"/>
        <v>525465</v>
      </c>
      <c r="E1551" s="38">
        <f t="shared" si="51"/>
        <v>6300495</v>
      </c>
      <c r="F1551" s="38">
        <f t="shared" si="51"/>
        <v>2536</v>
      </c>
      <c r="G1551" s="40">
        <v>0</v>
      </c>
      <c r="H1551" s="40">
        <v>0</v>
      </c>
      <c r="I1551" s="45" t="s">
        <v>19</v>
      </c>
      <c r="J1551" s="39">
        <v>244.99279112293394</v>
      </c>
      <c r="K1551" s="39">
        <v>324.14179112293397</v>
      </c>
      <c r="L1551" s="39">
        <v>6.4269999999999996</v>
      </c>
      <c r="M1551" s="48">
        <v>59.322000000000003</v>
      </c>
      <c r="N1551" s="39">
        <v>3.4000000000000002E-2</v>
      </c>
      <c r="O1551" s="39">
        <v>756.66</v>
      </c>
      <c r="P1551" s="39">
        <v>0</v>
      </c>
    </row>
    <row r="1552" spans="1:16" x14ac:dyDescent="0.3">
      <c r="A1552" s="27">
        <v>43684</v>
      </c>
      <c r="B1552" s="28">
        <v>8.3333333333333329E-2</v>
      </c>
      <c r="C1552" s="32">
        <f t="shared" si="50"/>
        <v>43684.083333333336</v>
      </c>
      <c r="D1552" s="38">
        <f t="shared" si="51"/>
        <v>525465</v>
      </c>
      <c r="E1552" s="38">
        <f t="shared" si="51"/>
        <v>6300495</v>
      </c>
      <c r="F1552" s="38">
        <f t="shared" si="51"/>
        <v>2536</v>
      </c>
      <c r="G1552" s="40">
        <v>0</v>
      </c>
      <c r="H1552" s="40">
        <v>0</v>
      </c>
      <c r="I1552" s="45" t="s">
        <v>19</v>
      </c>
      <c r="J1552" s="39">
        <v>242.76119179426036</v>
      </c>
      <c r="K1552" s="39">
        <v>321.29019179426035</v>
      </c>
      <c r="L1552" s="39">
        <v>6.49</v>
      </c>
      <c r="M1552" s="48">
        <v>60.16</v>
      </c>
      <c r="N1552" s="39">
        <v>3.0000000000000001E-3</v>
      </c>
      <c r="O1552" s="39">
        <v>756.71</v>
      </c>
      <c r="P1552" s="39">
        <v>0</v>
      </c>
    </row>
    <row r="1553" spans="1:16" x14ac:dyDescent="0.3">
      <c r="A1553" s="27">
        <v>43684</v>
      </c>
      <c r="B1553" s="28">
        <v>0.10416666666666667</v>
      </c>
      <c r="C1553" s="32">
        <f t="shared" si="50"/>
        <v>43684.104166666664</v>
      </c>
      <c r="D1553" s="38">
        <f t="shared" si="51"/>
        <v>525465</v>
      </c>
      <c r="E1553" s="38">
        <f t="shared" si="51"/>
        <v>6300495</v>
      </c>
      <c r="F1553" s="38">
        <f t="shared" si="51"/>
        <v>2536</v>
      </c>
      <c r="G1553" s="40">
        <v>0</v>
      </c>
      <c r="H1553" s="40">
        <v>0</v>
      </c>
      <c r="I1553" s="45" t="s">
        <v>19</v>
      </c>
      <c r="J1553" s="39">
        <v>243.78435432126466</v>
      </c>
      <c r="K1553" s="39">
        <v>321.05435432126467</v>
      </c>
      <c r="L1553" s="39">
        <v>6.1130000000000004</v>
      </c>
      <c r="M1553" s="48">
        <v>61.344000000000001</v>
      </c>
      <c r="N1553" s="39">
        <v>0</v>
      </c>
      <c r="O1553" s="39">
        <v>756.54200000000003</v>
      </c>
      <c r="P1553" s="39">
        <v>0</v>
      </c>
    </row>
    <row r="1554" spans="1:16" x14ac:dyDescent="0.3">
      <c r="A1554" s="27">
        <v>43684</v>
      </c>
      <c r="B1554" s="28">
        <v>0.125</v>
      </c>
      <c r="C1554" s="32">
        <f t="shared" si="50"/>
        <v>43684.125</v>
      </c>
      <c r="D1554" s="38">
        <f t="shared" si="51"/>
        <v>525465</v>
      </c>
      <c r="E1554" s="38">
        <f t="shared" si="51"/>
        <v>6300495</v>
      </c>
      <c r="F1554" s="38">
        <f t="shared" si="51"/>
        <v>2536</v>
      </c>
      <c r="G1554" s="40">
        <v>0</v>
      </c>
      <c r="H1554" s="40">
        <v>0</v>
      </c>
      <c r="I1554" s="45" t="s">
        <v>19</v>
      </c>
      <c r="J1554" s="39">
        <v>244.70906273032222</v>
      </c>
      <c r="K1554" s="39">
        <v>321.43106273032225</v>
      </c>
      <c r="L1554" s="39">
        <v>6.49</v>
      </c>
      <c r="M1554" s="48">
        <v>57.756</v>
      </c>
      <c r="N1554" s="39">
        <v>0.153</v>
      </c>
      <c r="O1554" s="39">
        <v>756.71799999999996</v>
      </c>
      <c r="P1554" s="39">
        <v>0</v>
      </c>
    </row>
    <row r="1555" spans="1:16" x14ac:dyDescent="0.3">
      <c r="A1555" s="27">
        <v>43684</v>
      </c>
      <c r="B1555" s="28">
        <v>0.14583333333333334</v>
      </c>
      <c r="C1555" s="32">
        <f t="shared" si="50"/>
        <v>43684.145833333336</v>
      </c>
      <c r="D1555" s="38">
        <f t="shared" si="51"/>
        <v>525465</v>
      </c>
      <c r="E1555" s="38">
        <f t="shared" si="51"/>
        <v>6300495</v>
      </c>
      <c r="F1555" s="38">
        <f t="shared" si="51"/>
        <v>2536</v>
      </c>
      <c r="G1555" s="40">
        <v>0</v>
      </c>
      <c r="H1555" s="40">
        <v>0</v>
      </c>
      <c r="I1555" s="45" t="s">
        <v>19</v>
      </c>
      <c r="J1555" s="39">
        <v>244.43880975347534</v>
      </c>
      <c r="K1555" s="39">
        <v>320.38680975347535</v>
      </c>
      <c r="L1555" s="39">
        <v>6.7409999999999997</v>
      </c>
      <c r="M1555" s="48">
        <v>55.040999999999997</v>
      </c>
      <c r="N1555" s="39">
        <v>0.26</v>
      </c>
      <c r="O1555" s="39">
        <v>756.51499999999999</v>
      </c>
      <c r="P1555" s="39">
        <v>0</v>
      </c>
    </row>
    <row r="1556" spans="1:16" x14ac:dyDescent="0.3">
      <c r="A1556" s="27">
        <v>43684</v>
      </c>
      <c r="B1556" s="28">
        <v>0.16666666666666666</v>
      </c>
      <c r="C1556" s="32">
        <f t="shared" si="50"/>
        <v>43684.166666666664</v>
      </c>
      <c r="D1556" s="38">
        <f t="shared" si="51"/>
        <v>525465</v>
      </c>
      <c r="E1556" s="38">
        <f t="shared" si="51"/>
        <v>6300495</v>
      </c>
      <c r="F1556" s="38">
        <f t="shared" si="51"/>
        <v>2536</v>
      </c>
      <c r="G1556" s="40">
        <v>0</v>
      </c>
      <c r="H1556" s="40">
        <v>0</v>
      </c>
      <c r="I1556" s="45" t="s">
        <v>19</v>
      </c>
      <c r="J1556" s="39">
        <v>243.65962310866314</v>
      </c>
      <c r="K1556" s="39">
        <v>319.43662310866313</v>
      </c>
      <c r="L1556" s="39">
        <v>6.2380000000000004</v>
      </c>
      <c r="M1556" s="48">
        <v>56.216000000000001</v>
      </c>
      <c r="N1556" s="39">
        <v>4.1000000000000002E-2</v>
      </c>
      <c r="O1556" s="39">
        <v>756.66800000000001</v>
      </c>
      <c r="P1556" s="39">
        <v>0</v>
      </c>
    </row>
    <row r="1557" spans="1:16" x14ac:dyDescent="0.3">
      <c r="A1557" s="27">
        <v>43684</v>
      </c>
      <c r="B1557" s="28">
        <v>0.1875</v>
      </c>
      <c r="C1557" s="32">
        <f t="shared" si="50"/>
        <v>43684.1875</v>
      </c>
      <c r="D1557" s="38">
        <f t="shared" si="51"/>
        <v>525465</v>
      </c>
      <c r="E1557" s="38">
        <f t="shared" si="51"/>
        <v>6300495</v>
      </c>
      <c r="F1557" s="38">
        <f t="shared" si="51"/>
        <v>2536</v>
      </c>
      <c r="G1557" s="39">
        <v>4.0999999999999996</v>
      </c>
      <c r="H1557" s="39">
        <v>6.3</v>
      </c>
      <c r="I1557" s="45" t="s">
        <v>19</v>
      </c>
      <c r="J1557" s="39">
        <v>244.79038278074933</v>
      </c>
      <c r="K1557" s="39">
        <v>320.08438278074937</v>
      </c>
      <c r="L1557" s="39">
        <v>7.7469999999999999</v>
      </c>
      <c r="M1557" s="48">
        <v>46.497</v>
      </c>
      <c r="N1557" s="39">
        <v>0.34</v>
      </c>
      <c r="O1557" s="39">
        <v>756.63699999999994</v>
      </c>
      <c r="P1557" s="39">
        <v>0</v>
      </c>
    </row>
    <row r="1558" spans="1:16" x14ac:dyDescent="0.3">
      <c r="A1558" s="27">
        <v>43684</v>
      </c>
      <c r="B1558" s="28">
        <v>0.20833333333333334</v>
      </c>
      <c r="C1558" s="32">
        <f t="shared" si="50"/>
        <v>43684.208333333336</v>
      </c>
      <c r="D1558" s="38">
        <f t="shared" si="51"/>
        <v>525465</v>
      </c>
      <c r="E1558" s="38">
        <f t="shared" si="51"/>
        <v>6300495</v>
      </c>
      <c r="F1558" s="38">
        <f t="shared" si="51"/>
        <v>2536</v>
      </c>
      <c r="G1558" s="39">
        <v>16.600000000000001</v>
      </c>
      <c r="H1558" s="39">
        <v>8.8000000000000007</v>
      </c>
      <c r="I1558" s="44">
        <v>0.53012048192771088</v>
      </c>
      <c r="J1558" s="39">
        <v>247.14791198031631</v>
      </c>
      <c r="K1558" s="39">
        <v>322.1879119803163</v>
      </c>
      <c r="L1558" s="39">
        <v>9.0050000000000008</v>
      </c>
      <c r="M1558" s="48">
        <v>35.456000000000003</v>
      </c>
      <c r="N1558" s="39">
        <v>0.13500000000000001</v>
      </c>
      <c r="O1558" s="39">
        <v>756.75699999999995</v>
      </c>
      <c r="P1558" s="39">
        <v>0</v>
      </c>
    </row>
    <row r="1559" spans="1:16" x14ac:dyDescent="0.3">
      <c r="A1559" s="27">
        <v>43684</v>
      </c>
      <c r="B1559" s="28">
        <v>0.22916666666666666</v>
      </c>
      <c r="C1559" s="32">
        <f t="shared" si="50"/>
        <v>43684.229166666664</v>
      </c>
      <c r="D1559" s="38">
        <f t="shared" si="51"/>
        <v>525465</v>
      </c>
      <c r="E1559" s="38">
        <f t="shared" si="51"/>
        <v>6300495</v>
      </c>
      <c r="F1559" s="38">
        <f t="shared" si="51"/>
        <v>2536</v>
      </c>
      <c r="G1559" s="39">
        <v>48</v>
      </c>
      <c r="H1559" s="39">
        <v>11.8</v>
      </c>
      <c r="I1559" s="44">
        <v>0.24583333333333335</v>
      </c>
      <c r="J1559" s="39">
        <v>248.0220494741933</v>
      </c>
      <c r="K1559" s="39">
        <v>326.67004947419332</v>
      </c>
      <c r="L1559" s="39">
        <v>9.7590000000000003</v>
      </c>
      <c r="M1559" s="48">
        <v>34.180999999999997</v>
      </c>
      <c r="N1559" s="39">
        <v>3.7999999999999999E-2</v>
      </c>
      <c r="O1559" s="39">
        <v>756.745</v>
      </c>
      <c r="P1559" s="39">
        <v>0</v>
      </c>
    </row>
    <row r="1560" spans="1:16" x14ac:dyDescent="0.3">
      <c r="A1560" s="27">
        <v>43684</v>
      </c>
      <c r="B1560" s="28">
        <v>0.25</v>
      </c>
      <c r="C1560" s="32">
        <f t="shared" si="50"/>
        <v>43684.25</v>
      </c>
      <c r="D1560" s="38">
        <f t="shared" si="51"/>
        <v>525465</v>
      </c>
      <c r="E1560" s="38">
        <f t="shared" si="51"/>
        <v>6300495</v>
      </c>
      <c r="F1560" s="38">
        <f t="shared" si="51"/>
        <v>2536</v>
      </c>
      <c r="G1560" s="39">
        <v>113</v>
      </c>
      <c r="H1560" s="39">
        <v>18.5</v>
      </c>
      <c r="I1560" s="44">
        <v>0.16371681415929204</v>
      </c>
      <c r="J1560" s="39">
        <v>249.44836519901423</v>
      </c>
      <c r="K1560" s="39">
        <v>330.60936519901423</v>
      </c>
      <c r="L1560" s="39">
        <v>9.9469999999999992</v>
      </c>
      <c r="M1560" s="48">
        <v>33.883000000000003</v>
      </c>
      <c r="N1560" s="39">
        <v>0.125</v>
      </c>
      <c r="O1560" s="39">
        <v>756.80700000000002</v>
      </c>
      <c r="P1560" s="39">
        <v>0</v>
      </c>
    </row>
    <row r="1561" spans="1:16" x14ac:dyDescent="0.3">
      <c r="A1561" s="27">
        <v>43684</v>
      </c>
      <c r="B1561" s="28">
        <v>0.27083333333333331</v>
      </c>
      <c r="C1561" s="32">
        <f t="shared" si="50"/>
        <v>43684.270833333336</v>
      </c>
      <c r="D1561" s="38">
        <f t="shared" si="51"/>
        <v>525465</v>
      </c>
      <c r="E1561" s="38">
        <f t="shared" si="51"/>
        <v>6300495</v>
      </c>
      <c r="F1561" s="38">
        <f t="shared" si="51"/>
        <v>2536</v>
      </c>
      <c r="G1561" s="39">
        <v>175.6</v>
      </c>
      <c r="H1561" s="39">
        <v>23.8</v>
      </c>
      <c r="I1561" s="44">
        <v>0.13553530751708429</v>
      </c>
      <c r="J1561" s="39">
        <v>250.31061973797691</v>
      </c>
      <c r="K1561" s="39">
        <v>338.58561973797691</v>
      </c>
      <c r="L1561" s="39">
        <v>12.146000000000001</v>
      </c>
      <c r="M1561" s="48">
        <v>30.54</v>
      </c>
      <c r="N1561" s="39">
        <v>0.186</v>
      </c>
      <c r="O1561" s="39">
        <v>757.07299999999998</v>
      </c>
      <c r="P1561" s="39">
        <v>0</v>
      </c>
    </row>
    <row r="1562" spans="1:16" x14ac:dyDescent="0.3">
      <c r="A1562" s="27">
        <v>43684</v>
      </c>
      <c r="B1562" s="28">
        <v>0.29166666666666669</v>
      </c>
      <c r="C1562" s="32">
        <f t="shared" si="50"/>
        <v>43684.291666666664</v>
      </c>
      <c r="D1562" s="38">
        <f t="shared" si="51"/>
        <v>525465</v>
      </c>
      <c r="E1562" s="38">
        <f t="shared" si="51"/>
        <v>6300495</v>
      </c>
      <c r="F1562" s="38">
        <f t="shared" si="51"/>
        <v>2536</v>
      </c>
      <c r="G1562" s="39">
        <v>249.7</v>
      </c>
      <c r="H1562" s="39">
        <v>30.7</v>
      </c>
      <c r="I1562" s="44">
        <v>0.12294753704445335</v>
      </c>
      <c r="J1562" s="39">
        <v>253.13831889340562</v>
      </c>
      <c r="K1562" s="39">
        <v>346.07231889340562</v>
      </c>
      <c r="L1562" s="39">
        <v>11.391999999999999</v>
      </c>
      <c r="M1562" s="48">
        <v>31.864999999999998</v>
      </c>
      <c r="N1562" s="39">
        <v>2.1000000000000001E-2</v>
      </c>
      <c r="O1562" s="39">
        <v>757.01700000000005</v>
      </c>
      <c r="P1562" s="39">
        <v>0</v>
      </c>
    </row>
    <row r="1563" spans="1:16" x14ac:dyDescent="0.3">
      <c r="A1563" s="27">
        <v>43684</v>
      </c>
      <c r="B1563" s="28">
        <v>0.3125</v>
      </c>
      <c r="C1563" s="32">
        <f t="shared" si="50"/>
        <v>43684.3125</v>
      </c>
      <c r="D1563" s="38">
        <f t="shared" si="51"/>
        <v>525465</v>
      </c>
      <c r="E1563" s="38">
        <f t="shared" si="51"/>
        <v>6300495</v>
      </c>
      <c r="F1563" s="38">
        <f t="shared" si="51"/>
        <v>2536</v>
      </c>
      <c r="G1563" s="39">
        <v>323.7</v>
      </c>
      <c r="H1563" s="39">
        <v>36.9</v>
      </c>
      <c r="I1563" s="44">
        <v>0.11399443929564411</v>
      </c>
      <c r="J1563" s="39">
        <v>256.66960233392609</v>
      </c>
      <c r="K1563" s="39">
        <v>357.45660233392613</v>
      </c>
      <c r="L1563" s="39">
        <v>12.334</v>
      </c>
      <c r="M1563" s="48">
        <v>31.800999999999998</v>
      </c>
      <c r="N1563" s="39">
        <v>1E-3</v>
      </c>
      <c r="O1563" s="39">
        <v>757.16300000000001</v>
      </c>
      <c r="P1563" s="39">
        <v>0</v>
      </c>
    </row>
    <row r="1564" spans="1:16" x14ac:dyDescent="0.3">
      <c r="A1564" s="27">
        <v>43684</v>
      </c>
      <c r="B1564" s="28">
        <v>0.33333333333333331</v>
      </c>
      <c r="C1564" s="32">
        <f t="shared" si="50"/>
        <v>43684.333333333336</v>
      </c>
      <c r="D1564" s="38">
        <f t="shared" si="51"/>
        <v>525465</v>
      </c>
      <c r="E1564" s="38">
        <f t="shared" si="51"/>
        <v>6300495</v>
      </c>
      <c r="F1564" s="38">
        <f t="shared" si="51"/>
        <v>2536</v>
      </c>
      <c r="G1564" s="39">
        <v>396.1</v>
      </c>
      <c r="H1564" s="39">
        <v>45.2</v>
      </c>
      <c r="I1564" s="44">
        <v>0.1141125978288311</v>
      </c>
      <c r="J1564" s="39">
        <v>257.86852554053445</v>
      </c>
      <c r="K1564" s="39">
        <v>368.68952554053448</v>
      </c>
      <c r="L1564" s="39">
        <v>13.151</v>
      </c>
      <c r="M1564" s="48">
        <v>29.414000000000001</v>
      </c>
      <c r="N1564" s="39">
        <v>6.0000000000000001E-3</v>
      </c>
      <c r="O1564" s="39">
        <v>757.27</v>
      </c>
      <c r="P1564" s="39">
        <v>0</v>
      </c>
    </row>
    <row r="1565" spans="1:16" x14ac:dyDescent="0.3">
      <c r="A1565" s="27">
        <v>43684</v>
      </c>
      <c r="B1565" s="28">
        <v>0.35416666666666669</v>
      </c>
      <c r="C1565" s="32">
        <f t="shared" si="50"/>
        <v>43684.354166666664</v>
      </c>
      <c r="D1565" s="38">
        <f t="shared" si="51"/>
        <v>525465</v>
      </c>
      <c r="E1565" s="38">
        <f t="shared" si="51"/>
        <v>6300495</v>
      </c>
      <c r="F1565" s="38">
        <f t="shared" si="51"/>
        <v>2536</v>
      </c>
      <c r="G1565" s="39">
        <v>474.8</v>
      </c>
      <c r="H1565" s="39">
        <v>54.3</v>
      </c>
      <c r="I1565" s="44">
        <v>0.11436394271272114</v>
      </c>
      <c r="J1565" s="39">
        <v>259.73640489831376</v>
      </c>
      <c r="K1565" s="39">
        <v>376.03840489831373</v>
      </c>
      <c r="L1565" s="39">
        <v>10.574999999999999</v>
      </c>
      <c r="M1565" s="48">
        <v>37.267000000000003</v>
      </c>
      <c r="N1565" s="39">
        <v>0.45800000000000002</v>
      </c>
      <c r="O1565" s="39">
        <v>757.02700000000004</v>
      </c>
      <c r="P1565" s="39">
        <v>0</v>
      </c>
    </row>
    <row r="1566" spans="1:16" x14ac:dyDescent="0.3">
      <c r="A1566" s="27">
        <v>43684</v>
      </c>
      <c r="B1566" s="28">
        <v>0.375</v>
      </c>
      <c r="C1566" s="32">
        <f t="shared" si="50"/>
        <v>43684.375</v>
      </c>
      <c r="D1566" s="38">
        <f t="shared" si="51"/>
        <v>525465</v>
      </c>
      <c r="E1566" s="38">
        <f t="shared" si="51"/>
        <v>6300495</v>
      </c>
      <c r="F1566" s="38">
        <f t="shared" si="51"/>
        <v>2536</v>
      </c>
      <c r="G1566" s="39">
        <v>541.70000000000005</v>
      </c>
      <c r="H1566" s="39">
        <v>61.1</v>
      </c>
      <c r="I1566" s="44">
        <v>0.11279305888868377</v>
      </c>
      <c r="J1566" s="39">
        <v>262.06140993518233</v>
      </c>
      <c r="K1566" s="39">
        <v>388.56840993518233</v>
      </c>
      <c r="L1566" s="39">
        <v>11.455</v>
      </c>
      <c r="M1566" s="48">
        <v>36.555</v>
      </c>
      <c r="N1566" s="39">
        <v>0.20200000000000001</v>
      </c>
      <c r="O1566" s="39">
        <v>757.13800000000003</v>
      </c>
      <c r="P1566" s="39">
        <v>0</v>
      </c>
    </row>
    <row r="1567" spans="1:16" x14ac:dyDescent="0.3">
      <c r="A1567" s="27">
        <v>43684</v>
      </c>
      <c r="B1567" s="28">
        <v>0.39583333333333331</v>
      </c>
      <c r="C1567" s="32">
        <f t="shared" si="50"/>
        <v>43684.395833333336</v>
      </c>
      <c r="D1567" s="38">
        <f t="shared" si="51"/>
        <v>525465</v>
      </c>
      <c r="E1567" s="38">
        <f t="shared" si="51"/>
        <v>6300495</v>
      </c>
      <c r="F1567" s="38">
        <f t="shared" si="51"/>
        <v>2536</v>
      </c>
      <c r="G1567" s="39">
        <v>605.4</v>
      </c>
      <c r="H1567" s="39">
        <v>69.3</v>
      </c>
      <c r="I1567" s="44">
        <v>0.11446977205153618</v>
      </c>
      <c r="J1567" s="39">
        <v>266.23957948943536</v>
      </c>
      <c r="K1567" s="39">
        <v>402.18757948943534</v>
      </c>
      <c r="L1567" s="39">
        <v>11.957000000000001</v>
      </c>
      <c r="M1567" s="48">
        <v>36.125</v>
      </c>
      <c r="N1567" s="39">
        <v>0.23699999999999999</v>
      </c>
      <c r="O1567" s="39">
        <v>756.98</v>
      </c>
      <c r="P1567" s="39">
        <v>0</v>
      </c>
    </row>
    <row r="1568" spans="1:16" x14ac:dyDescent="0.3">
      <c r="A1568" s="27">
        <v>43684</v>
      </c>
      <c r="B1568" s="28">
        <v>0.41666666666666669</v>
      </c>
      <c r="C1568" s="32">
        <f t="shared" si="50"/>
        <v>43684.416666666664</v>
      </c>
      <c r="D1568" s="38">
        <f t="shared" si="51"/>
        <v>525465</v>
      </c>
      <c r="E1568" s="38">
        <f t="shared" si="51"/>
        <v>6300495</v>
      </c>
      <c r="F1568" s="38">
        <f t="shared" si="51"/>
        <v>2536</v>
      </c>
      <c r="G1568" s="39">
        <v>665.3</v>
      </c>
      <c r="H1568" s="39">
        <v>77.7</v>
      </c>
      <c r="I1568" s="44">
        <v>0.11678941830753045</v>
      </c>
      <c r="J1568" s="39">
        <v>267.11606317705218</v>
      </c>
      <c r="K1568" s="39">
        <v>410.2620631770522</v>
      </c>
      <c r="L1568" s="39">
        <v>12.46</v>
      </c>
      <c r="M1568" s="48">
        <v>34.597999999999999</v>
      </c>
      <c r="N1568" s="39">
        <v>0.44</v>
      </c>
      <c r="O1568" s="39">
        <v>757.06</v>
      </c>
      <c r="P1568" s="39">
        <v>0</v>
      </c>
    </row>
    <row r="1569" spans="1:16" x14ac:dyDescent="0.3">
      <c r="A1569" s="27">
        <v>43684</v>
      </c>
      <c r="B1569" s="28">
        <v>0.4375</v>
      </c>
      <c r="C1569" s="32">
        <f t="shared" si="50"/>
        <v>43684.4375</v>
      </c>
      <c r="D1569" s="38">
        <f t="shared" si="51"/>
        <v>525465</v>
      </c>
      <c r="E1569" s="38">
        <f t="shared" si="51"/>
        <v>6300495</v>
      </c>
      <c r="F1569" s="38">
        <f t="shared" si="51"/>
        <v>2536</v>
      </c>
      <c r="G1569" s="39">
        <v>719.2</v>
      </c>
      <c r="H1569" s="39">
        <v>83.7</v>
      </c>
      <c r="I1569" s="44">
        <v>0.11637931034482758</v>
      </c>
      <c r="J1569" s="39">
        <v>264.65499805835958</v>
      </c>
      <c r="K1569" s="39">
        <v>416.17699805835957</v>
      </c>
      <c r="L1569" s="39">
        <v>11.077999999999999</v>
      </c>
      <c r="M1569" s="48">
        <v>39.023000000000003</v>
      </c>
      <c r="N1569" s="39">
        <v>1.0880000000000001</v>
      </c>
      <c r="O1569" s="39">
        <v>757.40200000000004</v>
      </c>
      <c r="P1569" s="39">
        <v>0</v>
      </c>
    </row>
    <row r="1570" spans="1:16" x14ac:dyDescent="0.3">
      <c r="A1570" s="27">
        <v>43684</v>
      </c>
      <c r="B1570" s="28">
        <v>0.45833333333333331</v>
      </c>
      <c r="C1570" s="32">
        <f t="shared" si="50"/>
        <v>43684.458333333336</v>
      </c>
      <c r="D1570" s="38">
        <f t="shared" si="51"/>
        <v>525465</v>
      </c>
      <c r="E1570" s="38">
        <f t="shared" si="51"/>
        <v>6300495</v>
      </c>
      <c r="F1570" s="38">
        <f t="shared" si="51"/>
        <v>2536</v>
      </c>
      <c r="G1570" s="39">
        <v>754.9</v>
      </c>
      <c r="H1570" s="39">
        <v>87.2</v>
      </c>
      <c r="I1570" s="44">
        <v>0.11551198834282687</v>
      </c>
      <c r="J1570" s="39">
        <v>269.1427705000192</v>
      </c>
      <c r="K1570" s="39">
        <v>427.14677050001922</v>
      </c>
      <c r="L1570" s="39">
        <v>12.083</v>
      </c>
      <c r="M1570" s="48">
        <v>37.542000000000002</v>
      </c>
      <c r="N1570" s="39">
        <v>0.80400000000000005</v>
      </c>
      <c r="O1570" s="39">
        <v>757.35500000000002</v>
      </c>
      <c r="P1570" s="39">
        <v>0</v>
      </c>
    </row>
    <row r="1571" spans="1:16" x14ac:dyDescent="0.3">
      <c r="A1571" s="27">
        <v>43684</v>
      </c>
      <c r="B1571" s="28">
        <v>0.47916666666666669</v>
      </c>
      <c r="C1571" s="32">
        <f t="shared" si="50"/>
        <v>43684.479166666664</v>
      </c>
      <c r="D1571" s="38">
        <f t="shared" si="51"/>
        <v>525465</v>
      </c>
      <c r="E1571" s="38">
        <f t="shared" si="51"/>
        <v>6300495</v>
      </c>
      <c r="F1571" s="38">
        <f t="shared" si="51"/>
        <v>2536</v>
      </c>
      <c r="G1571" s="39">
        <v>788.5</v>
      </c>
      <c r="H1571" s="39">
        <v>93.5</v>
      </c>
      <c r="I1571" s="44">
        <v>0.11857958148383006</v>
      </c>
      <c r="J1571" s="39">
        <v>274.36934452228837</v>
      </c>
      <c r="K1571" s="39">
        <v>436.13334452228838</v>
      </c>
      <c r="L1571" s="39">
        <v>12.962</v>
      </c>
      <c r="M1571" s="48">
        <v>34.320999999999998</v>
      </c>
      <c r="N1571" s="39">
        <v>0.73499999999999999</v>
      </c>
      <c r="O1571" s="39">
        <v>757.37</v>
      </c>
      <c r="P1571" s="39">
        <v>0</v>
      </c>
    </row>
    <row r="1572" spans="1:16" x14ac:dyDescent="0.3">
      <c r="A1572" s="27">
        <v>43684</v>
      </c>
      <c r="B1572" s="28">
        <v>0.5</v>
      </c>
      <c r="C1572" s="32">
        <f t="shared" si="50"/>
        <v>43684.5</v>
      </c>
      <c r="D1572" s="38">
        <f t="shared" si="51"/>
        <v>525465</v>
      </c>
      <c r="E1572" s="38">
        <f t="shared" si="51"/>
        <v>6300495</v>
      </c>
      <c r="F1572" s="38">
        <f t="shared" si="51"/>
        <v>2536</v>
      </c>
      <c r="G1572" s="39">
        <v>805.1</v>
      </c>
      <c r="H1572" s="39">
        <v>94.5</v>
      </c>
      <c r="I1572" s="44">
        <v>0.11737672338839895</v>
      </c>
      <c r="J1572" s="39">
        <v>274.8486249549303</v>
      </c>
      <c r="K1572" s="39">
        <v>441.31262495493036</v>
      </c>
      <c r="L1572" s="39">
        <v>13.087999999999999</v>
      </c>
      <c r="M1572" s="48">
        <v>34.957000000000001</v>
      </c>
      <c r="N1572" s="39">
        <v>1.1719999999999999</v>
      </c>
      <c r="O1572" s="39">
        <v>757.51499999999999</v>
      </c>
      <c r="P1572" s="39">
        <v>0</v>
      </c>
    </row>
    <row r="1573" spans="1:16" x14ac:dyDescent="0.3">
      <c r="A1573" s="27">
        <v>43684</v>
      </c>
      <c r="B1573" s="28">
        <v>0.52083333333333337</v>
      </c>
      <c r="C1573" s="32">
        <f t="shared" si="50"/>
        <v>43684.520833333336</v>
      </c>
      <c r="D1573" s="38">
        <f t="shared" si="51"/>
        <v>525465</v>
      </c>
      <c r="E1573" s="38">
        <f t="shared" si="51"/>
        <v>6300495</v>
      </c>
      <c r="F1573" s="38">
        <f t="shared" si="51"/>
        <v>2536</v>
      </c>
      <c r="G1573" s="39">
        <v>814.8</v>
      </c>
      <c r="H1573" s="39">
        <v>96.2</v>
      </c>
      <c r="I1573" s="44">
        <v>0.11806578301423663</v>
      </c>
      <c r="J1573" s="39">
        <v>272.12970714644416</v>
      </c>
      <c r="K1573" s="39">
        <v>443.59870714644421</v>
      </c>
      <c r="L1573" s="39">
        <v>13.339</v>
      </c>
      <c r="M1573" s="48">
        <v>34.728999999999999</v>
      </c>
      <c r="N1573" s="39">
        <v>1.1299999999999999</v>
      </c>
      <c r="O1573" s="39">
        <v>757.51800000000003</v>
      </c>
      <c r="P1573" s="39">
        <v>0</v>
      </c>
    </row>
    <row r="1574" spans="1:16" x14ac:dyDescent="0.3">
      <c r="A1574" s="27">
        <v>43684</v>
      </c>
      <c r="B1574" s="28">
        <v>0.54166666666666663</v>
      </c>
      <c r="C1574" s="32">
        <f t="shared" si="50"/>
        <v>43684.541666666664</v>
      </c>
      <c r="D1574" s="38">
        <f t="shared" si="51"/>
        <v>525465</v>
      </c>
      <c r="E1574" s="38">
        <f t="shared" si="51"/>
        <v>6300495</v>
      </c>
      <c r="F1574" s="38">
        <f t="shared" si="51"/>
        <v>2536</v>
      </c>
      <c r="G1574" s="39">
        <v>810.9</v>
      </c>
      <c r="H1574" s="39">
        <v>94.6</v>
      </c>
      <c r="I1574" s="44">
        <v>0.11666050067825873</v>
      </c>
      <c r="J1574" s="39">
        <v>273.40588954328211</v>
      </c>
      <c r="K1574" s="39">
        <v>449.05388954328214</v>
      </c>
      <c r="L1574" s="39">
        <v>13.653</v>
      </c>
      <c r="M1574" s="48">
        <v>35.94</v>
      </c>
      <c r="N1574" s="39">
        <v>1.1739999999999999</v>
      </c>
      <c r="O1574" s="39">
        <v>757.45299999999997</v>
      </c>
      <c r="P1574" s="39">
        <v>0</v>
      </c>
    </row>
    <row r="1575" spans="1:16" x14ac:dyDescent="0.3">
      <c r="A1575" s="27">
        <v>43684</v>
      </c>
      <c r="B1575" s="28">
        <v>0.5625</v>
      </c>
      <c r="C1575" s="32">
        <f t="shared" si="50"/>
        <v>43684.5625</v>
      </c>
      <c r="D1575" s="38">
        <f t="shared" si="51"/>
        <v>525465</v>
      </c>
      <c r="E1575" s="38">
        <f t="shared" si="51"/>
        <v>6300495</v>
      </c>
      <c r="F1575" s="38">
        <f t="shared" si="51"/>
        <v>2536</v>
      </c>
      <c r="G1575" s="39">
        <v>784</v>
      </c>
      <c r="H1575" s="39">
        <v>93.3</v>
      </c>
      <c r="I1575" s="44">
        <v>0.11900510204081632</v>
      </c>
      <c r="J1575" s="39">
        <v>279.64752870135197</v>
      </c>
      <c r="K1575" s="39">
        <v>456.31252870135194</v>
      </c>
      <c r="L1575" s="39">
        <v>14.281000000000001</v>
      </c>
      <c r="M1575" s="48">
        <v>34.415999999999997</v>
      </c>
      <c r="N1575" s="39">
        <v>1.18</v>
      </c>
      <c r="O1575" s="39">
        <v>757.18799999999999</v>
      </c>
      <c r="P1575" s="39">
        <v>0</v>
      </c>
    </row>
    <row r="1576" spans="1:16" x14ac:dyDescent="0.3">
      <c r="A1576" s="27">
        <v>43684</v>
      </c>
      <c r="B1576" s="28">
        <v>0.58333333333333337</v>
      </c>
      <c r="C1576" s="32">
        <f t="shared" ref="C1576:C1639" si="52">A1576+B1576</f>
        <v>43684.583333333336</v>
      </c>
      <c r="D1576" s="38">
        <f t="shared" si="51"/>
        <v>525465</v>
      </c>
      <c r="E1576" s="38">
        <f t="shared" si="51"/>
        <v>6300495</v>
      </c>
      <c r="F1576" s="38">
        <f t="shared" si="51"/>
        <v>2536</v>
      </c>
      <c r="G1576" s="39">
        <v>744.5</v>
      </c>
      <c r="H1576" s="39">
        <v>88.6</v>
      </c>
      <c r="I1576" s="44">
        <v>0.11900604432505037</v>
      </c>
      <c r="J1576" s="39">
        <v>279.2511727439578</v>
      </c>
      <c r="K1576" s="39">
        <v>459.05217274395778</v>
      </c>
      <c r="L1576" s="39">
        <v>14.72</v>
      </c>
      <c r="M1576" s="48">
        <v>33.975999999999999</v>
      </c>
      <c r="N1576" s="39">
        <v>0.59199999999999997</v>
      </c>
      <c r="O1576" s="39">
        <v>757.15</v>
      </c>
      <c r="P1576" s="39">
        <v>0</v>
      </c>
    </row>
    <row r="1577" spans="1:16" x14ac:dyDescent="0.3">
      <c r="A1577" s="27">
        <v>43684</v>
      </c>
      <c r="B1577" s="28">
        <v>0.60416666666666663</v>
      </c>
      <c r="C1577" s="32">
        <f t="shared" si="52"/>
        <v>43684.604166666664</v>
      </c>
      <c r="D1577" s="38">
        <f t="shared" si="51"/>
        <v>525465</v>
      </c>
      <c r="E1577" s="38">
        <f t="shared" si="51"/>
        <v>6300495</v>
      </c>
      <c r="F1577" s="38">
        <f t="shared" si="51"/>
        <v>2536</v>
      </c>
      <c r="G1577" s="39">
        <v>721</v>
      </c>
      <c r="H1577" s="39">
        <v>86.8</v>
      </c>
      <c r="I1577" s="44">
        <v>0.12038834951456311</v>
      </c>
      <c r="J1577" s="39">
        <v>281.81716527941654</v>
      </c>
      <c r="K1577" s="39">
        <v>457.83216527941659</v>
      </c>
      <c r="L1577" s="39">
        <v>14.406000000000001</v>
      </c>
      <c r="M1577" s="48">
        <v>33.796999999999997</v>
      </c>
      <c r="N1577" s="39">
        <v>0.94599999999999995</v>
      </c>
      <c r="O1577" s="39">
        <v>756.82500000000005</v>
      </c>
      <c r="P1577" s="39">
        <v>0</v>
      </c>
    </row>
    <row r="1578" spans="1:16" x14ac:dyDescent="0.3">
      <c r="A1578" s="27">
        <v>43684</v>
      </c>
      <c r="B1578" s="28">
        <v>0.625</v>
      </c>
      <c r="C1578" s="32">
        <f t="shared" si="52"/>
        <v>43684.625</v>
      </c>
      <c r="D1578" s="38">
        <f t="shared" si="51"/>
        <v>525465</v>
      </c>
      <c r="E1578" s="38">
        <f t="shared" si="51"/>
        <v>6300495</v>
      </c>
      <c r="F1578" s="38">
        <f t="shared" si="51"/>
        <v>2536</v>
      </c>
      <c r="G1578" s="39">
        <v>659.1</v>
      </c>
      <c r="H1578" s="39">
        <v>80.8</v>
      </c>
      <c r="I1578" s="44">
        <v>0.12259141253224093</v>
      </c>
      <c r="J1578" s="39">
        <v>280.7271181034065</v>
      </c>
      <c r="K1578" s="39">
        <v>456.00711810340647</v>
      </c>
      <c r="L1578" s="39">
        <v>15.348000000000001</v>
      </c>
      <c r="M1578" s="48">
        <v>32.826999999999998</v>
      </c>
      <c r="N1578" s="39">
        <v>1.123</v>
      </c>
      <c r="O1578" s="39">
        <v>756.97799999999995</v>
      </c>
      <c r="P1578" s="39">
        <v>0</v>
      </c>
    </row>
    <row r="1579" spans="1:16" x14ac:dyDescent="0.3">
      <c r="A1579" s="27">
        <v>43684</v>
      </c>
      <c r="B1579" s="28">
        <v>0.64583333333333337</v>
      </c>
      <c r="C1579" s="32">
        <f t="shared" si="52"/>
        <v>43684.645833333336</v>
      </c>
      <c r="D1579" s="38">
        <f t="shared" si="51"/>
        <v>525465</v>
      </c>
      <c r="E1579" s="38">
        <f t="shared" si="51"/>
        <v>6300495</v>
      </c>
      <c r="F1579" s="38">
        <f t="shared" si="51"/>
        <v>2536</v>
      </c>
      <c r="G1579" s="39">
        <v>591.29999999999995</v>
      </c>
      <c r="H1579" s="39">
        <v>74.099999999999994</v>
      </c>
      <c r="I1579" s="44">
        <v>0.12531709791983764</v>
      </c>
      <c r="J1579" s="39">
        <v>280.64824117164056</v>
      </c>
      <c r="K1579" s="39">
        <v>454.89024117164058</v>
      </c>
      <c r="L1579" s="39">
        <v>15.725</v>
      </c>
      <c r="M1579" s="48">
        <v>32.314999999999998</v>
      </c>
      <c r="N1579" s="39">
        <v>1.04</v>
      </c>
      <c r="O1579" s="39">
        <v>756.98</v>
      </c>
      <c r="P1579" s="39">
        <v>0</v>
      </c>
    </row>
    <row r="1580" spans="1:16" x14ac:dyDescent="0.3">
      <c r="A1580" s="27">
        <v>43684</v>
      </c>
      <c r="B1580" s="28">
        <v>0.66666666666666663</v>
      </c>
      <c r="C1580" s="32">
        <f t="shared" si="52"/>
        <v>43684.666666666664</v>
      </c>
      <c r="D1580" s="38">
        <f t="shared" si="51"/>
        <v>525465</v>
      </c>
      <c r="E1580" s="38">
        <f t="shared" si="51"/>
        <v>6300495</v>
      </c>
      <c r="F1580" s="38">
        <f t="shared" si="51"/>
        <v>2536</v>
      </c>
      <c r="G1580" s="39">
        <v>529.9</v>
      </c>
      <c r="H1580" s="39">
        <v>69</v>
      </c>
      <c r="I1580" s="44">
        <v>0.13021324778260049</v>
      </c>
      <c r="J1580" s="39">
        <v>279.30497016499123</v>
      </c>
      <c r="K1580" s="39">
        <v>448.1139701649912</v>
      </c>
      <c r="L1580" s="39">
        <v>15.662000000000001</v>
      </c>
      <c r="M1580" s="48">
        <v>32.311</v>
      </c>
      <c r="N1580" s="39">
        <v>0.94499999999999995</v>
      </c>
      <c r="O1580" s="39">
        <v>756.78</v>
      </c>
      <c r="P1580" s="39">
        <v>0</v>
      </c>
    </row>
    <row r="1581" spans="1:16" x14ac:dyDescent="0.3">
      <c r="A1581" s="27">
        <v>43684</v>
      </c>
      <c r="B1581" s="28">
        <v>0.6875</v>
      </c>
      <c r="C1581" s="32">
        <f t="shared" si="52"/>
        <v>43684.6875</v>
      </c>
      <c r="D1581" s="38">
        <f t="shared" si="51"/>
        <v>525465</v>
      </c>
      <c r="E1581" s="38">
        <f t="shared" si="51"/>
        <v>6300495</v>
      </c>
      <c r="F1581" s="38">
        <f t="shared" si="51"/>
        <v>2536</v>
      </c>
      <c r="G1581" s="39">
        <v>448.9</v>
      </c>
      <c r="H1581" s="39">
        <v>60</v>
      </c>
      <c r="I1581" s="44">
        <v>0.13366005791935845</v>
      </c>
      <c r="J1581" s="39">
        <v>280.31223282779524</v>
      </c>
      <c r="K1581" s="39">
        <v>442.78723282779526</v>
      </c>
      <c r="L1581" s="39">
        <v>14.343999999999999</v>
      </c>
      <c r="M1581" s="48">
        <v>34.264000000000003</v>
      </c>
      <c r="N1581" s="39">
        <v>1.226</v>
      </c>
      <c r="O1581" s="39">
        <v>756.7</v>
      </c>
      <c r="P1581" s="39">
        <v>0</v>
      </c>
    </row>
    <row r="1582" spans="1:16" x14ac:dyDescent="0.3">
      <c r="A1582" s="27">
        <v>43684</v>
      </c>
      <c r="B1582" s="28">
        <v>0.70833333333333337</v>
      </c>
      <c r="C1582" s="32">
        <f t="shared" si="52"/>
        <v>43684.708333333336</v>
      </c>
      <c r="D1582" s="38">
        <f t="shared" si="51"/>
        <v>525465</v>
      </c>
      <c r="E1582" s="38">
        <f t="shared" si="51"/>
        <v>6300495</v>
      </c>
      <c r="F1582" s="38">
        <f t="shared" si="51"/>
        <v>2536</v>
      </c>
      <c r="G1582" s="39">
        <v>86.7</v>
      </c>
      <c r="H1582" s="39">
        <v>16.600000000000001</v>
      </c>
      <c r="I1582" s="44">
        <v>0.19146482122260669</v>
      </c>
      <c r="J1582" s="39">
        <v>270.59494117712273</v>
      </c>
      <c r="K1582" s="39">
        <v>414.61094117712275</v>
      </c>
      <c r="L1582" s="39">
        <v>14.281000000000001</v>
      </c>
      <c r="M1582" s="48">
        <v>35.83</v>
      </c>
      <c r="N1582" s="39">
        <v>1.573</v>
      </c>
      <c r="O1582" s="39">
        <v>756.71799999999996</v>
      </c>
      <c r="P1582" s="39">
        <v>0</v>
      </c>
    </row>
    <row r="1583" spans="1:16" x14ac:dyDescent="0.3">
      <c r="A1583" s="27">
        <v>43684</v>
      </c>
      <c r="B1583" s="28">
        <v>0.72916666666666663</v>
      </c>
      <c r="C1583" s="32">
        <f t="shared" si="52"/>
        <v>43684.729166666664</v>
      </c>
      <c r="D1583" s="38">
        <f t="shared" si="51"/>
        <v>525465</v>
      </c>
      <c r="E1583" s="38">
        <f t="shared" si="51"/>
        <v>6300495</v>
      </c>
      <c r="F1583" s="38">
        <f t="shared" si="51"/>
        <v>2536</v>
      </c>
      <c r="G1583" s="39">
        <v>74</v>
      </c>
      <c r="H1583" s="39">
        <v>15.2</v>
      </c>
      <c r="I1583" s="44">
        <v>0.20540540540540539</v>
      </c>
      <c r="J1583" s="39">
        <v>268.9714725118115</v>
      </c>
      <c r="K1583" s="39">
        <v>402.00147251181153</v>
      </c>
      <c r="L1583" s="39">
        <v>13.025</v>
      </c>
      <c r="M1583" s="48">
        <v>39.497</v>
      </c>
      <c r="N1583" s="39">
        <v>1.0609999999999999</v>
      </c>
      <c r="O1583" s="39">
        <v>756.71199999999999</v>
      </c>
      <c r="P1583" s="39">
        <v>0</v>
      </c>
    </row>
    <row r="1584" spans="1:16" x14ac:dyDescent="0.3">
      <c r="A1584" s="27">
        <v>43684</v>
      </c>
      <c r="B1584" s="28">
        <v>0.75</v>
      </c>
      <c r="C1584" s="32">
        <f t="shared" si="52"/>
        <v>43684.75</v>
      </c>
      <c r="D1584" s="38">
        <f t="shared" si="51"/>
        <v>525465</v>
      </c>
      <c r="E1584" s="38">
        <f t="shared" si="51"/>
        <v>6300495</v>
      </c>
      <c r="F1584" s="38">
        <f t="shared" si="51"/>
        <v>2536</v>
      </c>
      <c r="G1584" s="39">
        <v>62.6</v>
      </c>
      <c r="H1584" s="39">
        <v>13.6</v>
      </c>
      <c r="I1584" s="44">
        <v>0.21725239616613418</v>
      </c>
      <c r="J1584" s="39">
        <v>266.48178713424579</v>
      </c>
      <c r="K1584" s="39">
        <v>392.33678713424575</v>
      </c>
      <c r="L1584" s="39">
        <v>12.586</v>
      </c>
      <c r="M1584" s="48">
        <v>41.026000000000003</v>
      </c>
      <c r="N1584" s="39">
        <v>0.63100000000000001</v>
      </c>
      <c r="O1584" s="39">
        <v>756.81</v>
      </c>
      <c r="P1584" s="39">
        <v>0</v>
      </c>
    </row>
    <row r="1585" spans="1:16" x14ac:dyDescent="0.3">
      <c r="A1585" s="27">
        <v>43684</v>
      </c>
      <c r="B1585" s="28">
        <v>0.77083333333333337</v>
      </c>
      <c r="C1585" s="32">
        <f t="shared" si="52"/>
        <v>43684.770833333336</v>
      </c>
      <c r="D1585" s="38">
        <f t="shared" si="51"/>
        <v>525465</v>
      </c>
      <c r="E1585" s="38">
        <f t="shared" si="51"/>
        <v>6300495</v>
      </c>
      <c r="F1585" s="38">
        <f t="shared" si="51"/>
        <v>2536</v>
      </c>
      <c r="G1585" s="39">
        <v>50.8</v>
      </c>
      <c r="H1585" s="39">
        <v>12.8</v>
      </c>
      <c r="I1585" s="44">
        <v>0.25196850393700793</v>
      </c>
      <c r="J1585" s="39">
        <v>265.04101963964047</v>
      </c>
      <c r="K1585" s="39">
        <v>384.03401963964052</v>
      </c>
      <c r="L1585" s="39">
        <v>11.895</v>
      </c>
      <c r="M1585" s="48">
        <v>43.936999999999998</v>
      </c>
      <c r="N1585" s="39">
        <v>0.184</v>
      </c>
      <c r="O1585" s="39">
        <v>756.96</v>
      </c>
      <c r="P1585" s="39">
        <v>0</v>
      </c>
    </row>
    <row r="1586" spans="1:16" x14ac:dyDescent="0.3">
      <c r="A1586" s="27">
        <v>43684</v>
      </c>
      <c r="B1586" s="28">
        <v>0.79166666666666663</v>
      </c>
      <c r="C1586" s="32">
        <f t="shared" si="52"/>
        <v>43684.791666666664</v>
      </c>
      <c r="D1586" s="38">
        <f t="shared" si="51"/>
        <v>525465</v>
      </c>
      <c r="E1586" s="38">
        <f t="shared" si="51"/>
        <v>6300495</v>
      </c>
      <c r="F1586" s="38">
        <f t="shared" si="51"/>
        <v>2536</v>
      </c>
      <c r="G1586" s="39">
        <v>35</v>
      </c>
      <c r="H1586" s="39">
        <v>11.6</v>
      </c>
      <c r="I1586" s="44">
        <v>0.33142857142857141</v>
      </c>
      <c r="J1586" s="39">
        <v>262.64653002218574</v>
      </c>
      <c r="K1586" s="39">
        <v>378.07353002218571</v>
      </c>
      <c r="L1586" s="39">
        <v>11.581</v>
      </c>
      <c r="M1586" s="48">
        <v>45.314</v>
      </c>
      <c r="N1586" s="39">
        <v>0.39800000000000002</v>
      </c>
      <c r="O1586" s="39">
        <v>756.86699999999996</v>
      </c>
      <c r="P1586" s="39">
        <v>0</v>
      </c>
    </row>
    <row r="1587" spans="1:16" x14ac:dyDescent="0.3">
      <c r="A1587" s="27">
        <v>43684</v>
      </c>
      <c r="B1587" s="28">
        <v>0.8125</v>
      </c>
      <c r="C1587" s="32">
        <f t="shared" si="52"/>
        <v>43684.8125</v>
      </c>
      <c r="D1587" s="38">
        <f t="shared" si="51"/>
        <v>525465</v>
      </c>
      <c r="E1587" s="38">
        <f t="shared" si="51"/>
        <v>6300495</v>
      </c>
      <c r="F1587" s="38">
        <f t="shared" si="51"/>
        <v>2536</v>
      </c>
      <c r="G1587" s="39">
        <v>19.2</v>
      </c>
      <c r="H1587" s="39">
        <v>10.3</v>
      </c>
      <c r="I1587" s="44">
        <v>0.53645833333333337</v>
      </c>
      <c r="J1587" s="39">
        <v>262.11570741047126</v>
      </c>
      <c r="K1587" s="39">
        <v>372.34070741047128</v>
      </c>
      <c r="L1587" s="39">
        <v>11.329000000000001</v>
      </c>
      <c r="M1587" s="48">
        <v>45.601999999999997</v>
      </c>
      <c r="N1587" s="39">
        <v>0</v>
      </c>
      <c r="O1587" s="39">
        <v>756.87300000000005</v>
      </c>
      <c r="P1587" s="39">
        <v>0</v>
      </c>
    </row>
    <row r="1588" spans="1:16" x14ac:dyDescent="0.3">
      <c r="A1588" s="27">
        <v>43684</v>
      </c>
      <c r="B1588" s="28">
        <v>0.83333333333333337</v>
      </c>
      <c r="C1588" s="32">
        <f t="shared" si="52"/>
        <v>43684.833333333336</v>
      </c>
      <c r="D1588" s="38">
        <f t="shared" si="51"/>
        <v>525465</v>
      </c>
      <c r="E1588" s="38">
        <f t="shared" si="51"/>
        <v>6300495</v>
      </c>
      <c r="F1588" s="38">
        <f t="shared" si="51"/>
        <v>2536</v>
      </c>
      <c r="G1588" s="39">
        <v>3.6</v>
      </c>
      <c r="H1588" s="39">
        <v>7.7</v>
      </c>
      <c r="I1588" s="45" t="s">
        <v>19</v>
      </c>
      <c r="J1588" s="39">
        <v>260.41093613620507</v>
      </c>
      <c r="K1588" s="39">
        <v>366.52993613620509</v>
      </c>
      <c r="L1588" s="39">
        <v>10.638</v>
      </c>
      <c r="M1588" s="48">
        <v>48.415999999999997</v>
      </c>
      <c r="N1588" s="39">
        <v>0.14499999999999999</v>
      </c>
      <c r="O1588" s="39">
        <v>756.82</v>
      </c>
      <c r="P1588" s="39">
        <v>0</v>
      </c>
    </row>
    <row r="1589" spans="1:16" x14ac:dyDescent="0.3">
      <c r="A1589" s="27">
        <v>43684</v>
      </c>
      <c r="B1589" s="28">
        <v>0.85416666666666663</v>
      </c>
      <c r="C1589" s="32">
        <f t="shared" si="52"/>
        <v>43684.854166666664</v>
      </c>
      <c r="D1589" s="38">
        <f t="shared" si="51"/>
        <v>525465</v>
      </c>
      <c r="E1589" s="38">
        <f t="shared" si="51"/>
        <v>6300495</v>
      </c>
      <c r="F1589" s="38">
        <f t="shared" si="51"/>
        <v>2536</v>
      </c>
      <c r="G1589" s="40">
        <v>0</v>
      </c>
      <c r="H1589" s="40">
        <v>0</v>
      </c>
      <c r="I1589" s="45" t="s">
        <v>19</v>
      </c>
      <c r="J1589" s="39">
        <v>257.73449793163587</v>
      </c>
      <c r="K1589" s="39">
        <v>360.54949793163587</v>
      </c>
      <c r="L1589" s="39">
        <v>10.701000000000001</v>
      </c>
      <c r="M1589" s="48">
        <v>47.332000000000001</v>
      </c>
      <c r="N1589" s="39">
        <v>5.8000000000000003E-2</v>
      </c>
      <c r="O1589" s="39">
        <v>756.72699999999998</v>
      </c>
      <c r="P1589" s="39">
        <v>0</v>
      </c>
    </row>
    <row r="1590" spans="1:16" x14ac:dyDescent="0.3">
      <c r="A1590" s="27">
        <v>43684</v>
      </c>
      <c r="B1590" s="28">
        <v>0.875</v>
      </c>
      <c r="C1590" s="32">
        <f t="shared" si="52"/>
        <v>43684.875</v>
      </c>
      <c r="D1590" s="38">
        <f t="shared" si="51"/>
        <v>525465</v>
      </c>
      <c r="E1590" s="38">
        <f t="shared" si="51"/>
        <v>6300495</v>
      </c>
      <c r="F1590" s="38">
        <f t="shared" si="51"/>
        <v>2536</v>
      </c>
      <c r="G1590" s="40">
        <v>0</v>
      </c>
      <c r="H1590" s="40">
        <v>0</v>
      </c>
      <c r="I1590" s="45" t="s">
        <v>19</v>
      </c>
      <c r="J1590" s="39">
        <v>257.49937906343735</v>
      </c>
      <c r="K1590" s="39">
        <v>356.70337906343735</v>
      </c>
      <c r="L1590" s="39">
        <v>10.324</v>
      </c>
      <c r="M1590" s="48">
        <v>48.613</v>
      </c>
      <c r="N1590" s="39">
        <v>2.4E-2</v>
      </c>
      <c r="O1590" s="39">
        <v>756.94</v>
      </c>
      <c r="P1590" s="39">
        <v>0</v>
      </c>
    </row>
    <row r="1591" spans="1:16" x14ac:dyDescent="0.3">
      <c r="A1591" s="27">
        <v>43684</v>
      </c>
      <c r="B1591" s="28">
        <v>0.89583333333333337</v>
      </c>
      <c r="C1591" s="32">
        <f t="shared" si="52"/>
        <v>43684.895833333336</v>
      </c>
      <c r="D1591" s="38">
        <f t="shared" si="51"/>
        <v>525465</v>
      </c>
      <c r="E1591" s="38">
        <f t="shared" si="51"/>
        <v>6300495</v>
      </c>
      <c r="F1591" s="38">
        <f t="shared" si="51"/>
        <v>2536</v>
      </c>
      <c r="G1591" s="40">
        <v>0</v>
      </c>
      <c r="H1591" s="40">
        <v>0</v>
      </c>
      <c r="I1591" s="45" t="s">
        <v>19</v>
      </c>
      <c r="J1591" s="39">
        <v>256.09716649021658</v>
      </c>
      <c r="K1591" s="39">
        <v>353.10716649021663</v>
      </c>
      <c r="L1591" s="39">
        <v>10.135999999999999</v>
      </c>
      <c r="M1591" s="48">
        <v>49.680999999999997</v>
      </c>
      <c r="N1591" s="39">
        <v>3.2000000000000001E-2</v>
      </c>
      <c r="O1591" s="39">
        <v>756.90499999999997</v>
      </c>
      <c r="P1591" s="39">
        <v>0</v>
      </c>
    </row>
    <row r="1592" spans="1:16" x14ac:dyDescent="0.3">
      <c r="A1592" s="27">
        <v>43684</v>
      </c>
      <c r="B1592" s="28">
        <v>0.91666666666666663</v>
      </c>
      <c r="C1592" s="32">
        <f t="shared" si="52"/>
        <v>43684.916666666664</v>
      </c>
      <c r="D1592" s="38">
        <f t="shared" si="51"/>
        <v>525465</v>
      </c>
      <c r="E1592" s="38">
        <f t="shared" si="51"/>
        <v>6300495</v>
      </c>
      <c r="F1592" s="38">
        <f t="shared" si="51"/>
        <v>2536</v>
      </c>
      <c r="G1592" s="40">
        <v>0</v>
      </c>
      <c r="H1592" s="40">
        <v>0</v>
      </c>
      <c r="I1592" s="45" t="s">
        <v>19</v>
      </c>
      <c r="J1592" s="39">
        <v>255.41458892388403</v>
      </c>
      <c r="K1592" s="39">
        <v>350.36458892388401</v>
      </c>
      <c r="L1592" s="39">
        <v>9.8840000000000003</v>
      </c>
      <c r="M1592" s="48">
        <v>51.518999999999998</v>
      </c>
      <c r="N1592" s="39">
        <v>0</v>
      </c>
      <c r="O1592" s="39">
        <v>757.04700000000003</v>
      </c>
      <c r="P1592" s="39">
        <v>0</v>
      </c>
    </row>
    <row r="1593" spans="1:16" x14ac:dyDescent="0.3">
      <c r="A1593" s="27">
        <v>43684</v>
      </c>
      <c r="B1593" s="28">
        <v>0.9375</v>
      </c>
      <c r="C1593" s="32">
        <f t="shared" si="52"/>
        <v>43684.9375</v>
      </c>
      <c r="D1593" s="38">
        <f t="shared" si="51"/>
        <v>525465</v>
      </c>
      <c r="E1593" s="38">
        <f t="shared" si="51"/>
        <v>6300495</v>
      </c>
      <c r="F1593" s="38">
        <f t="shared" si="51"/>
        <v>2536</v>
      </c>
      <c r="G1593" s="40">
        <v>0</v>
      </c>
      <c r="H1593" s="40">
        <v>0</v>
      </c>
      <c r="I1593" s="45" t="s">
        <v>19</v>
      </c>
      <c r="J1593" s="39">
        <v>254.31708948982038</v>
      </c>
      <c r="K1593" s="39">
        <v>347.12108948982035</v>
      </c>
      <c r="L1593" s="39">
        <v>9.6329999999999991</v>
      </c>
      <c r="M1593" s="48">
        <v>51.889000000000003</v>
      </c>
      <c r="N1593" s="39">
        <v>6.0000000000000001E-3</v>
      </c>
      <c r="O1593" s="39">
        <v>756.81500000000005</v>
      </c>
      <c r="P1593" s="39">
        <v>0</v>
      </c>
    </row>
    <row r="1594" spans="1:16" x14ac:dyDescent="0.3">
      <c r="A1594" s="27">
        <v>43684</v>
      </c>
      <c r="B1594" s="28">
        <v>0.95833333333333337</v>
      </c>
      <c r="C1594" s="32">
        <f t="shared" si="52"/>
        <v>43684.958333333336</v>
      </c>
      <c r="D1594" s="38">
        <f t="shared" si="51"/>
        <v>525465</v>
      </c>
      <c r="E1594" s="38">
        <f t="shared" si="51"/>
        <v>6300495</v>
      </c>
      <c r="F1594" s="38">
        <f t="shared" si="51"/>
        <v>2536</v>
      </c>
      <c r="G1594" s="40">
        <v>0</v>
      </c>
      <c r="H1594" s="40">
        <v>0</v>
      </c>
      <c r="I1594" s="45" t="s">
        <v>19</v>
      </c>
      <c r="J1594" s="39">
        <v>253.76594183745402</v>
      </c>
      <c r="K1594" s="39">
        <v>343.86094183745405</v>
      </c>
      <c r="L1594" s="39">
        <v>9.1929999999999996</v>
      </c>
      <c r="M1594" s="48">
        <v>53.151000000000003</v>
      </c>
      <c r="N1594" s="39">
        <v>0</v>
      </c>
      <c r="O1594" s="39">
        <v>756.95799999999997</v>
      </c>
      <c r="P1594" s="39">
        <v>0</v>
      </c>
    </row>
    <row r="1595" spans="1:16" x14ac:dyDescent="0.3">
      <c r="A1595" s="27">
        <v>43684</v>
      </c>
      <c r="B1595" s="28">
        <v>0.97916666666666663</v>
      </c>
      <c r="C1595" s="32">
        <f t="shared" si="52"/>
        <v>43684.979166666664</v>
      </c>
      <c r="D1595" s="38">
        <f t="shared" si="51"/>
        <v>525465</v>
      </c>
      <c r="E1595" s="38">
        <f t="shared" si="51"/>
        <v>6300495</v>
      </c>
      <c r="F1595" s="38">
        <f t="shared" si="51"/>
        <v>2536</v>
      </c>
      <c r="G1595" s="40">
        <v>0</v>
      </c>
      <c r="H1595" s="40">
        <v>0</v>
      </c>
      <c r="I1595" s="45" t="s">
        <v>19</v>
      </c>
      <c r="J1595" s="39">
        <v>253.64167827125146</v>
      </c>
      <c r="K1595" s="39">
        <v>342.38467827125146</v>
      </c>
      <c r="L1595" s="39">
        <v>9.6959999999999997</v>
      </c>
      <c r="M1595" s="48">
        <v>50.567</v>
      </c>
      <c r="N1595" s="39">
        <v>0</v>
      </c>
      <c r="O1595" s="39">
        <v>756.75699999999995</v>
      </c>
      <c r="P1595" s="39">
        <v>0</v>
      </c>
    </row>
    <row r="1596" spans="1:16" x14ac:dyDescent="0.3">
      <c r="A1596" s="27">
        <v>43685</v>
      </c>
      <c r="B1596" s="28">
        <v>0</v>
      </c>
      <c r="C1596" s="32">
        <f t="shared" si="52"/>
        <v>43685</v>
      </c>
      <c r="D1596" s="38">
        <f t="shared" si="51"/>
        <v>525465</v>
      </c>
      <c r="E1596" s="38">
        <f t="shared" si="51"/>
        <v>6300495</v>
      </c>
      <c r="F1596" s="38">
        <f t="shared" si="51"/>
        <v>2536</v>
      </c>
      <c r="G1596" s="40">
        <v>0</v>
      </c>
      <c r="H1596" s="40">
        <v>0</v>
      </c>
      <c r="I1596" s="45" t="s">
        <v>19</v>
      </c>
      <c r="J1596" s="39">
        <v>252.11319241247986</v>
      </c>
      <c r="K1596" s="39">
        <v>338.92319241247986</v>
      </c>
      <c r="L1596" s="39">
        <v>9.0050000000000008</v>
      </c>
      <c r="M1596" s="48">
        <v>52.442</v>
      </c>
      <c r="N1596" s="39">
        <v>0</v>
      </c>
      <c r="O1596" s="39">
        <v>756.61500000000001</v>
      </c>
      <c r="P1596" s="39">
        <v>0</v>
      </c>
    </row>
    <row r="1597" spans="1:16" x14ac:dyDescent="0.3">
      <c r="A1597" s="27">
        <v>43685</v>
      </c>
      <c r="B1597" s="28">
        <v>2.0833333333333332E-2</v>
      </c>
      <c r="C1597" s="32">
        <f t="shared" si="52"/>
        <v>43685.020833333336</v>
      </c>
      <c r="D1597" s="38">
        <f t="shared" si="51"/>
        <v>525465</v>
      </c>
      <c r="E1597" s="38">
        <f t="shared" si="51"/>
        <v>6300495</v>
      </c>
      <c r="F1597" s="38">
        <f t="shared" si="51"/>
        <v>2536</v>
      </c>
      <c r="G1597" s="40">
        <v>0</v>
      </c>
      <c r="H1597" s="40">
        <v>0</v>
      </c>
      <c r="I1597" s="45" t="s">
        <v>19</v>
      </c>
      <c r="J1597" s="39">
        <v>253.14345167929895</v>
      </c>
      <c r="K1597" s="39">
        <v>337.84145167929893</v>
      </c>
      <c r="L1597" s="39">
        <v>8.8160000000000007</v>
      </c>
      <c r="M1597" s="48">
        <v>53.884</v>
      </c>
      <c r="N1597" s="39">
        <v>0</v>
      </c>
      <c r="O1597" s="39">
        <v>756.44500000000005</v>
      </c>
      <c r="P1597" s="39">
        <v>0</v>
      </c>
    </row>
    <row r="1598" spans="1:16" x14ac:dyDescent="0.3">
      <c r="A1598" s="27">
        <v>43685</v>
      </c>
      <c r="B1598" s="28">
        <v>4.1666666666666664E-2</v>
      </c>
      <c r="C1598" s="32">
        <f t="shared" si="52"/>
        <v>43685.041666666664</v>
      </c>
      <c r="D1598" s="38">
        <f t="shared" si="51"/>
        <v>525465</v>
      </c>
      <c r="E1598" s="38">
        <f t="shared" si="51"/>
        <v>6300495</v>
      </c>
      <c r="F1598" s="38">
        <f t="shared" si="51"/>
        <v>2536</v>
      </c>
      <c r="G1598" s="40">
        <v>0</v>
      </c>
      <c r="H1598" s="40">
        <v>0</v>
      </c>
      <c r="I1598" s="45" t="s">
        <v>19</v>
      </c>
      <c r="J1598" s="39">
        <v>253.39762402838988</v>
      </c>
      <c r="K1598" s="39">
        <v>337.5026240283899</v>
      </c>
      <c r="L1598" s="39">
        <v>9.57</v>
      </c>
      <c r="M1598" s="48">
        <v>49.933</v>
      </c>
      <c r="N1598" s="39">
        <v>0</v>
      </c>
      <c r="O1598" s="39">
        <v>756.43</v>
      </c>
      <c r="P1598" s="39">
        <v>0</v>
      </c>
    </row>
    <row r="1599" spans="1:16" x14ac:dyDescent="0.3">
      <c r="A1599" s="27">
        <v>43685</v>
      </c>
      <c r="B1599" s="28">
        <v>6.25E-2</v>
      </c>
      <c r="C1599" s="32">
        <f t="shared" si="52"/>
        <v>43685.0625</v>
      </c>
      <c r="D1599" s="38">
        <f t="shared" si="51"/>
        <v>525465</v>
      </c>
      <c r="E1599" s="38">
        <f t="shared" si="51"/>
        <v>6300495</v>
      </c>
      <c r="F1599" s="38">
        <f t="shared" si="51"/>
        <v>2536</v>
      </c>
      <c r="G1599" s="40">
        <v>0</v>
      </c>
      <c r="H1599" s="40">
        <v>0</v>
      </c>
      <c r="I1599" s="45" t="s">
        <v>19</v>
      </c>
      <c r="J1599" s="39">
        <v>252.33109011146342</v>
      </c>
      <c r="K1599" s="39">
        <v>334.6590901114634</v>
      </c>
      <c r="L1599" s="39">
        <v>8.69</v>
      </c>
      <c r="M1599" s="48">
        <v>52.165999999999997</v>
      </c>
      <c r="N1599" s="39">
        <v>0</v>
      </c>
      <c r="O1599" s="39">
        <v>756.20699999999999</v>
      </c>
      <c r="P1599" s="39">
        <v>0</v>
      </c>
    </row>
    <row r="1600" spans="1:16" x14ac:dyDescent="0.3">
      <c r="A1600" s="27">
        <v>43685</v>
      </c>
      <c r="B1600" s="28">
        <v>8.3333333333333329E-2</v>
      </c>
      <c r="C1600" s="32">
        <f t="shared" si="52"/>
        <v>43685.083333333336</v>
      </c>
      <c r="D1600" s="38">
        <f t="shared" si="51"/>
        <v>525465</v>
      </c>
      <c r="E1600" s="38">
        <f t="shared" si="51"/>
        <v>6300495</v>
      </c>
      <c r="F1600" s="38">
        <f t="shared" si="51"/>
        <v>2536</v>
      </c>
      <c r="G1600" s="40">
        <v>0</v>
      </c>
      <c r="H1600" s="40">
        <v>0</v>
      </c>
      <c r="I1600" s="45" t="s">
        <v>19</v>
      </c>
      <c r="J1600" s="39">
        <v>252.06839133276804</v>
      </c>
      <c r="K1600" s="39">
        <v>332.86739133276802</v>
      </c>
      <c r="L1600" s="39">
        <v>8.4390000000000001</v>
      </c>
      <c r="M1600" s="48">
        <v>53.31</v>
      </c>
      <c r="N1600" s="39">
        <v>0</v>
      </c>
      <c r="O1600" s="39">
        <v>756.375</v>
      </c>
      <c r="P1600" s="39">
        <v>0</v>
      </c>
    </row>
    <row r="1601" spans="1:16" x14ac:dyDescent="0.3">
      <c r="A1601" s="27">
        <v>43685</v>
      </c>
      <c r="B1601" s="28">
        <v>0.10416666666666667</v>
      </c>
      <c r="C1601" s="32">
        <f t="shared" si="52"/>
        <v>43685.104166666664</v>
      </c>
      <c r="D1601" s="38">
        <f t="shared" si="51"/>
        <v>525465</v>
      </c>
      <c r="E1601" s="38">
        <f t="shared" si="51"/>
        <v>6300495</v>
      </c>
      <c r="F1601" s="38">
        <f t="shared" si="51"/>
        <v>2536</v>
      </c>
      <c r="G1601" s="40">
        <v>0</v>
      </c>
      <c r="H1601" s="40">
        <v>0</v>
      </c>
      <c r="I1601" s="45" t="s">
        <v>19</v>
      </c>
      <c r="J1601" s="39">
        <v>250.71072748493253</v>
      </c>
      <c r="K1601" s="39">
        <v>332.13472748493251</v>
      </c>
      <c r="L1601" s="39">
        <v>8.6270000000000007</v>
      </c>
      <c r="M1601" s="48">
        <v>54.018000000000001</v>
      </c>
      <c r="N1601" s="39">
        <v>1E-3</v>
      </c>
      <c r="O1601" s="39">
        <v>756.17</v>
      </c>
      <c r="P1601" s="39">
        <v>0</v>
      </c>
    </row>
    <row r="1602" spans="1:16" x14ac:dyDescent="0.3">
      <c r="A1602" s="27">
        <v>43685</v>
      </c>
      <c r="B1602" s="28">
        <v>0.125</v>
      </c>
      <c r="C1602" s="32">
        <f t="shared" si="52"/>
        <v>43685.125</v>
      </c>
      <c r="D1602" s="38">
        <f t="shared" si="51"/>
        <v>525465</v>
      </c>
      <c r="E1602" s="38">
        <f t="shared" si="51"/>
        <v>6300495</v>
      </c>
      <c r="F1602" s="38">
        <f t="shared" si="51"/>
        <v>2536</v>
      </c>
      <c r="G1602" s="40">
        <v>0</v>
      </c>
      <c r="H1602" s="40">
        <v>0</v>
      </c>
      <c r="I1602" s="45" t="s">
        <v>19</v>
      </c>
      <c r="J1602" s="39">
        <v>251.69754089984821</v>
      </c>
      <c r="K1602" s="39">
        <v>331.04854089984821</v>
      </c>
      <c r="L1602" s="39">
        <v>8.7530000000000001</v>
      </c>
      <c r="M1602" s="48">
        <v>54.121000000000002</v>
      </c>
      <c r="N1602" s="39">
        <v>0.02</v>
      </c>
      <c r="O1602" s="39">
        <v>756.125</v>
      </c>
      <c r="P1602" s="39">
        <v>0</v>
      </c>
    </row>
    <row r="1603" spans="1:16" x14ac:dyDescent="0.3">
      <c r="A1603" s="27">
        <v>43685</v>
      </c>
      <c r="B1603" s="28">
        <v>0.14583333333333334</v>
      </c>
      <c r="C1603" s="32">
        <f t="shared" si="52"/>
        <v>43685.145833333336</v>
      </c>
      <c r="D1603" s="38">
        <f t="shared" si="51"/>
        <v>525465</v>
      </c>
      <c r="E1603" s="38">
        <f t="shared" si="51"/>
        <v>6300495</v>
      </c>
      <c r="F1603" s="38">
        <f t="shared" si="51"/>
        <v>2536</v>
      </c>
      <c r="G1603" s="40">
        <v>0</v>
      </c>
      <c r="H1603" s="40">
        <v>0</v>
      </c>
      <c r="I1603" s="45" t="s">
        <v>19</v>
      </c>
      <c r="J1603" s="39">
        <v>251.80986310872677</v>
      </c>
      <c r="K1603" s="39">
        <v>330.37186310872676</v>
      </c>
      <c r="L1603" s="39">
        <v>8.7530000000000001</v>
      </c>
      <c r="M1603" s="48">
        <v>53.567</v>
      </c>
      <c r="N1603" s="39">
        <v>8.5000000000000006E-2</v>
      </c>
      <c r="O1603" s="39">
        <v>756.06299999999999</v>
      </c>
      <c r="P1603" s="39">
        <v>0</v>
      </c>
    </row>
    <row r="1604" spans="1:16" x14ac:dyDescent="0.3">
      <c r="A1604" s="27">
        <v>43685</v>
      </c>
      <c r="B1604" s="28">
        <v>0.16666666666666666</v>
      </c>
      <c r="C1604" s="32">
        <f t="shared" si="52"/>
        <v>43685.166666666664</v>
      </c>
      <c r="D1604" s="38">
        <f t="shared" si="51"/>
        <v>525465</v>
      </c>
      <c r="E1604" s="38">
        <f t="shared" si="51"/>
        <v>6300495</v>
      </c>
      <c r="F1604" s="38">
        <f t="shared" si="51"/>
        <v>2536</v>
      </c>
      <c r="G1604" s="40">
        <v>0</v>
      </c>
      <c r="H1604" s="40">
        <v>0</v>
      </c>
      <c r="I1604" s="45" t="s">
        <v>19</v>
      </c>
      <c r="J1604" s="39">
        <v>250.77584492978846</v>
      </c>
      <c r="K1604" s="39">
        <v>328.7178449297885</v>
      </c>
      <c r="L1604" s="39">
        <v>8.1869999999999994</v>
      </c>
      <c r="M1604" s="48">
        <v>55.825000000000003</v>
      </c>
      <c r="N1604" s="39">
        <v>0.16400000000000001</v>
      </c>
      <c r="O1604" s="39">
        <v>756.15700000000004</v>
      </c>
      <c r="P1604" s="39">
        <v>0</v>
      </c>
    </row>
    <row r="1605" spans="1:16" x14ac:dyDescent="0.3">
      <c r="A1605" s="27">
        <v>43685</v>
      </c>
      <c r="B1605" s="28">
        <v>0.1875</v>
      </c>
      <c r="C1605" s="32">
        <f t="shared" si="52"/>
        <v>43685.1875</v>
      </c>
      <c r="D1605" s="38">
        <f t="shared" si="51"/>
        <v>525465</v>
      </c>
      <c r="E1605" s="38">
        <f t="shared" si="51"/>
        <v>6300495</v>
      </c>
      <c r="F1605" s="38">
        <f t="shared" si="51"/>
        <v>2536</v>
      </c>
      <c r="G1605" s="39">
        <v>3.2</v>
      </c>
      <c r="H1605" s="39">
        <v>5.2</v>
      </c>
      <c r="I1605" s="45" t="s">
        <v>19</v>
      </c>
      <c r="J1605" s="39">
        <v>251.29456217861286</v>
      </c>
      <c r="K1605" s="39">
        <v>328.86756217861284</v>
      </c>
      <c r="L1605" s="39">
        <v>8.8160000000000007</v>
      </c>
      <c r="M1605" s="48">
        <v>53.728999999999999</v>
      </c>
      <c r="N1605" s="39">
        <v>0.374</v>
      </c>
      <c r="O1605" s="39">
        <v>756.13</v>
      </c>
      <c r="P1605" s="39">
        <v>0</v>
      </c>
    </row>
    <row r="1606" spans="1:16" x14ac:dyDescent="0.3">
      <c r="A1606" s="27">
        <v>43685</v>
      </c>
      <c r="B1606" s="28">
        <v>0.20833333333333334</v>
      </c>
      <c r="C1606" s="32">
        <f t="shared" si="52"/>
        <v>43685.208333333336</v>
      </c>
      <c r="D1606" s="38">
        <f t="shared" ref="D1606:F1669" si="53">D1605</f>
        <v>525465</v>
      </c>
      <c r="E1606" s="38">
        <f t="shared" si="53"/>
        <v>6300495</v>
      </c>
      <c r="F1606" s="38">
        <f t="shared" si="53"/>
        <v>2536</v>
      </c>
      <c r="G1606" s="39">
        <v>18.5</v>
      </c>
      <c r="H1606" s="39">
        <v>8.5</v>
      </c>
      <c r="I1606" s="44">
        <v>0.45945945945945948</v>
      </c>
      <c r="J1606" s="39">
        <v>250.55181420169907</v>
      </c>
      <c r="K1606" s="39">
        <v>328.50881420169907</v>
      </c>
      <c r="L1606" s="39">
        <v>8.4390000000000001</v>
      </c>
      <c r="M1606" s="48">
        <v>54.771000000000001</v>
      </c>
      <c r="N1606" s="39">
        <v>1.2999999999999999E-2</v>
      </c>
      <c r="O1606" s="39">
        <v>755.87800000000004</v>
      </c>
      <c r="P1606" s="39">
        <v>0</v>
      </c>
    </row>
    <row r="1607" spans="1:16" x14ac:dyDescent="0.3">
      <c r="A1607" s="27">
        <v>43685</v>
      </c>
      <c r="B1607" s="28">
        <v>0.22916666666666666</v>
      </c>
      <c r="C1607" s="32">
        <f t="shared" si="52"/>
        <v>43685.229166666664</v>
      </c>
      <c r="D1607" s="38">
        <f t="shared" si="53"/>
        <v>525465</v>
      </c>
      <c r="E1607" s="38">
        <f t="shared" si="53"/>
        <v>6300495</v>
      </c>
      <c r="F1607" s="38">
        <f t="shared" si="53"/>
        <v>2536</v>
      </c>
      <c r="G1607" s="39">
        <v>47.9</v>
      </c>
      <c r="H1607" s="39">
        <v>12.3</v>
      </c>
      <c r="I1607" s="44">
        <v>0.25678496868475992</v>
      </c>
      <c r="J1607" s="39">
        <v>250.65331259893395</v>
      </c>
      <c r="K1607" s="39">
        <v>331.53531259893396</v>
      </c>
      <c r="L1607" s="39">
        <v>8.8789999999999996</v>
      </c>
      <c r="M1607" s="48">
        <v>53.116</v>
      </c>
      <c r="N1607" s="39">
        <v>5.8000000000000003E-2</v>
      </c>
      <c r="O1607" s="39">
        <v>755.88</v>
      </c>
      <c r="P1607" s="39">
        <v>0</v>
      </c>
    </row>
    <row r="1608" spans="1:16" x14ac:dyDescent="0.3">
      <c r="A1608" s="27">
        <v>43685</v>
      </c>
      <c r="B1608" s="28">
        <v>0.25</v>
      </c>
      <c r="C1608" s="32">
        <f t="shared" si="52"/>
        <v>43685.25</v>
      </c>
      <c r="D1608" s="38">
        <f t="shared" si="53"/>
        <v>525465</v>
      </c>
      <c r="E1608" s="38">
        <f t="shared" si="53"/>
        <v>6300495</v>
      </c>
      <c r="F1608" s="38">
        <f t="shared" si="53"/>
        <v>2536</v>
      </c>
      <c r="G1608" s="39">
        <v>96.2</v>
      </c>
      <c r="H1608" s="39">
        <v>16.399999999999999</v>
      </c>
      <c r="I1608" s="44">
        <v>0.17047817047817046</v>
      </c>
      <c r="J1608" s="39">
        <v>250.47229975844056</v>
      </c>
      <c r="K1608" s="39">
        <v>334.79729975844054</v>
      </c>
      <c r="L1608" s="39">
        <v>8.7530000000000001</v>
      </c>
      <c r="M1608" s="48">
        <v>52.88</v>
      </c>
      <c r="N1608" s="39">
        <v>8.0000000000000002E-3</v>
      </c>
      <c r="O1608" s="39">
        <v>755.89300000000003</v>
      </c>
      <c r="P1608" s="39">
        <v>0</v>
      </c>
    </row>
    <row r="1609" spans="1:16" x14ac:dyDescent="0.3">
      <c r="A1609" s="27">
        <v>43685</v>
      </c>
      <c r="B1609" s="28">
        <v>0.27083333333333331</v>
      </c>
      <c r="C1609" s="32">
        <f t="shared" si="52"/>
        <v>43685.270833333336</v>
      </c>
      <c r="D1609" s="38">
        <f t="shared" si="53"/>
        <v>525465</v>
      </c>
      <c r="E1609" s="38">
        <f t="shared" si="53"/>
        <v>6300495</v>
      </c>
      <c r="F1609" s="38">
        <f t="shared" si="53"/>
        <v>2536</v>
      </c>
      <c r="G1609" s="39">
        <v>157.30000000000001</v>
      </c>
      <c r="H1609" s="39">
        <v>23</v>
      </c>
      <c r="I1609" s="44">
        <v>0.14621741894469167</v>
      </c>
      <c r="J1609" s="39">
        <v>253.64589957468456</v>
      </c>
      <c r="K1609" s="39">
        <v>342.23389957468453</v>
      </c>
      <c r="L1609" s="39">
        <v>9.7590000000000003</v>
      </c>
      <c r="M1609" s="48">
        <v>49.798000000000002</v>
      </c>
      <c r="N1609" s="39">
        <v>0.11899999999999999</v>
      </c>
      <c r="O1609" s="39">
        <v>756.13499999999999</v>
      </c>
      <c r="P1609" s="39">
        <v>0</v>
      </c>
    </row>
    <row r="1610" spans="1:16" x14ac:dyDescent="0.3">
      <c r="A1610" s="27">
        <v>43685</v>
      </c>
      <c r="B1610" s="28">
        <v>0.29166666666666669</v>
      </c>
      <c r="C1610" s="32">
        <f t="shared" si="52"/>
        <v>43685.291666666664</v>
      </c>
      <c r="D1610" s="38">
        <f t="shared" si="53"/>
        <v>525465</v>
      </c>
      <c r="E1610" s="38">
        <f t="shared" si="53"/>
        <v>6300495</v>
      </c>
      <c r="F1610" s="38">
        <f t="shared" si="53"/>
        <v>2536</v>
      </c>
      <c r="G1610" s="39">
        <v>227.2</v>
      </c>
      <c r="H1610" s="39">
        <v>29.5</v>
      </c>
      <c r="I1610" s="44">
        <v>0.12984154929577466</v>
      </c>
      <c r="J1610" s="39">
        <v>256.22897921320191</v>
      </c>
      <c r="K1610" s="39">
        <v>350.20197921320192</v>
      </c>
      <c r="L1610" s="39">
        <v>11.141</v>
      </c>
      <c r="M1610" s="48">
        <v>45.661000000000001</v>
      </c>
      <c r="N1610" s="39">
        <v>0.14000000000000001</v>
      </c>
      <c r="O1610" s="39">
        <v>755.98199999999997</v>
      </c>
      <c r="P1610" s="39">
        <v>0</v>
      </c>
    </row>
    <row r="1611" spans="1:16" x14ac:dyDescent="0.3">
      <c r="A1611" s="27">
        <v>43685</v>
      </c>
      <c r="B1611" s="28">
        <v>0.3125</v>
      </c>
      <c r="C1611" s="32">
        <f t="shared" si="52"/>
        <v>43685.3125</v>
      </c>
      <c r="D1611" s="38">
        <f t="shared" si="53"/>
        <v>525465</v>
      </c>
      <c r="E1611" s="38">
        <f t="shared" si="53"/>
        <v>6300495</v>
      </c>
      <c r="F1611" s="38">
        <f t="shared" si="53"/>
        <v>2536</v>
      </c>
      <c r="G1611" s="39">
        <v>300.89999999999998</v>
      </c>
      <c r="H1611" s="39">
        <v>37.299999999999997</v>
      </c>
      <c r="I1611" s="44">
        <v>0.12396144898637421</v>
      </c>
      <c r="J1611" s="39">
        <v>259.35746566202698</v>
      </c>
      <c r="K1611" s="39">
        <v>360.79946566202699</v>
      </c>
      <c r="L1611" s="39">
        <v>10.513</v>
      </c>
      <c r="M1611" s="48">
        <v>46.920999999999999</v>
      </c>
      <c r="N1611" s="39">
        <v>8.2000000000000003E-2</v>
      </c>
      <c r="O1611" s="39">
        <v>756.16499999999996</v>
      </c>
      <c r="P1611" s="39">
        <v>0</v>
      </c>
    </row>
    <row r="1612" spans="1:16" x14ac:dyDescent="0.3">
      <c r="A1612" s="27">
        <v>43685</v>
      </c>
      <c r="B1612" s="28">
        <v>0.33333333333333331</v>
      </c>
      <c r="C1612" s="32">
        <f t="shared" si="52"/>
        <v>43685.333333333336</v>
      </c>
      <c r="D1612" s="38">
        <f t="shared" si="53"/>
        <v>525465</v>
      </c>
      <c r="E1612" s="38">
        <f t="shared" si="53"/>
        <v>6300495</v>
      </c>
      <c r="F1612" s="38">
        <f t="shared" si="53"/>
        <v>2536</v>
      </c>
      <c r="G1612" s="39">
        <v>374.7</v>
      </c>
      <c r="H1612" s="39">
        <v>44.3</v>
      </c>
      <c r="I1612" s="44">
        <v>0.11822791566586602</v>
      </c>
      <c r="J1612" s="39">
        <v>259.7554986095642</v>
      </c>
      <c r="K1612" s="39">
        <v>370.86449860956418</v>
      </c>
      <c r="L1612" s="39">
        <v>11.832000000000001</v>
      </c>
      <c r="M1612" s="48">
        <v>42.996000000000002</v>
      </c>
      <c r="N1612" s="39">
        <v>0.04</v>
      </c>
      <c r="O1612" s="39">
        <v>756.15700000000004</v>
      </c>
      <c r="P1612" s="39">
        <v>0</v>
      </c>
    </row>
    <row r="1613" spans="1:16" x14ac:dyDescent="0.3">
      <c r="A1613" s="27">
        <v>43685</v>
      </c>
      <c r="B1613" s="28">
        <v>0.35416666666666669</v>
      </c>
      <c r="C1613" s="32">
        <f t="shared" si="52"/>
        <v>43685.354166666664</v>
      </c>
      <c r="D1613" s="38">
        <f t="shared" si="53"/>
        <v>525465</v>
      </c>
      <c r="E1613" s="38">
        <f t="shared" si="53"/>
        <v>6300495</v>
      </c>
      <c r="F1613" s="38">
        <f t="shared" si="53"/>
        <v>2536</v>
      </c>
      <c r="G1613" s="39">
        <v>448.5</v>
      </c>
      <c r="H1613" s="39">
        <v>53.4</v>
      </c>
      <c r="I1613" s="44">
        <v>0.11906354515050167</v>
      </c>
      <c r="J1613" s="39">
        <v>265.51277234144982</v>
      </c>
      <c r="K1613" s="39">
        <v>379.74077234144983</v>
      </c>
      <c r="L1613" s="39">
        <v>11.769</v>
      </c>
      <c r="M1613" s="48">
        <v>42.911000000000001</v>
      </c>
      <c r="N1613" s="39">
        <v>0.436</v>
      </c>
      <c r="O1613" s="39">
        <v>756.01</v>
      </c>
      <c r="P1613" s="39">
        <v>0</v>
      </c>
    </row>
    <row r="1614" spans="1:16" x14ac:dyDescent="0.3">
      <c r="A1614" s="27">
        <v>43685</v>
      </c>
      <c r="B1614" s="28">
        <v>0.375</v>
      </c>
      <c r="C1614" s="32">
        <f t="shared" si="52"/>
        <v>43685.375</v>
      </c>
      <c r="D1614" s="38">
        <f t="shared" si="53"/>
        <v>525465</v>
      </c>
      <c r="E1614" s="38">
        <f t="shared" si="53"/>
        <v>6300495</v>
      </c>
      <c r="F1614" s="38">
        <f t="shared" si="53"/>
        <v>2536</v>
      </c>
      <c r="G1614" s="39">
        <v>513.6</v>
      </c>
      <c r="H1614" s="39">
        <v>59.5</v>
      </c>
      <c r="I1614" s="44">
        <v>0.11584890965732086</v>
      </c>
      <c r="J1614" s="39">
        <v>263.7567494979437</v>
      </c>
      <c r="K1614" s="39">
        <v>390.24674949794371</v>
      </c>
      <c r="L1614" s="39">
        <v>13.212999999999999</v>
      </c>
      <c r="M1614" s="48">
        <v>39.198999999999998</v>
      </c>
      <c r="N1614" s="39">
        <v>0.45400000000000001</v>
      </c>
      <c r="O1614" s="39">
        <v>756.04499999999996</v>
      </c>
      <c r="P1614" s="39">
        <v>0</v>
      </c>
    </row>
    <row r="1615" spans="1:16" x14ac:dyDescent="0.3">
      <c r="A1615" s="27">
        <v>43685</v>
      </c>
      <c r="B1615" s="28">
        <v>0.39583333333333331</v>
      </c>
      <c r="C1615" s="32">
        <f t="shared" si="52"/>
        <v>43685.395833333336</v>
      </c>
      <c r="D1615" s="38">
        <f t="shared" si="53"/>
        <v>525465</v>
      </c>
      <c r="E1615" s="38">
        <f t="shared" si="53"/>
        <v>6300495</v>
      </c>
      <c r="F1615" s="38">
        <f t="shared" si="53"/>
        <v>2536</v>
      </c>
      <c r="G1615" s="39">
        <v>588.29999999999995</v>
      </c>
      <c r="H1615" s="39">
        <v>70</v>
      </c>
      <c r="I1615" s="44">
        <v>0.11898691143974163</v>
      </c>
      <c r="J1615" s="39">
        <v>267.46381405484794</v>
      </c>
      <c r="K1615" s="39">
        <v>398.86981405484795</v>
      </c>
      <c r="L1615" s="39">
        <v>11.895</v>
      </c>
      <c r="M1615" s="48">
        <v>40.81</v>
      </c>
      <c r="N1615" s="39">
        <v>0.95199999999999996</v>
      </c>
      <c r="O1615" s="39">
        <v>755.90300000000002</v>
      </c>
      <c r="P1615" s="39">
        <v>0</v>
      </c>
    </row>
    <row r="1616" spans="1:16" x14ac:dyDescent="0.3">
      <c r="A1616" s="27">
        <v>43685</v>
      </c>
      <c r="B1616" s="28">
        <v>0.41666666666666669</v>
      </c>
      <c r="C1616" s="32">
        <f t="shared" si="52"/>
        <v>43685.416666666664</v>
      </c>
      <c r="D1616" s="38">
        <f t="shared" si="53"/>
        <v>525465</v>
      </c>
      <c r="E1616" s="38">
        <f t="shared" si="53"/>
        <v>6300495</v>
      </c>
      <c r="F1616" s="38">
        <f t="shared" si="53"/>
        <v>2536</v>
      </c>
      <c r="G1616" s="39">
        <v>638.5</v>
      </c>
      <c r="H1616" s="39">
        <v>74.099999999999994</v>
      </c>
      <c r="I1616" s="44">
        <v>0.11605324980422865</v>
      </c>
      <c r="J1616" s="39">
        <v>271.16353688396646</v>
      </c>
      <c r="K1616" s="39">
        <v>414.43753688396646</v>
      </c>
      <c r="L1616" s="39">
        <v>13.212999999999999</v>
      </c>
      <c r="M1616" s="48">
        <v>38.884999999999998</v>
      </c>
      <c r="N1616" s="39">
        <v>0.313</v>
      </c>
      <c r="O1616" s="39">
        <v>756.01</v>
      </c>
      <c r="P1616" s="39">
        <v>0</v>
      </c>
    </row>
    <row r="1617" spans="1:16" x14ac:dyDescent="0.3">
      <c r="A1617" s="27">
        <v>43685</v>
      </c>
      <c r="B1617" s="28">
        <v>0.4375</v>
      </c>
      <c r="C1617" s="32">
        <f t="shared" si="52"/>
        <v>43685.4375</v>
      </c>
      <c r="D1617" s="38">
        <f t="shared" si="53"/>
        <v>525465</v>
      </c>
      <c r="E1617" s="38">
        <f t="shared" si="53"/>
        <v>6300495</v>
      </c>
      <c r="F1617" s="38">
        <f t="shared" si="53"/>
        <v>2536</v>
      </c>
      <c r="G1617" s="39">
        <v>683.8</v>
      </c>
      <c r="H1617" s="39">
        <v>79.900000000000006</v>
      </c>
      <c r="I1617" s="44">
        <v>0.11684703129570051</v>
      </c>
      <c r="J1617" s="39">
        <v>274.85915543877525</v>
      </c>
      <c r="K1617" s="39">
        <v>424.21715543877519</v>
      </c>
      <c r="L1617" s="39">
        <v>13.715999999999999</v>
      </c>
      <c r="M1617" s="48">
        <v>36.728999999999999</v>
      </c>
      <c r="N1617" s="39">
        <v>0.52500000000000002</v>
      </c>
      <c r="O1617" s="39">
        <v>756.11500000000001</v>
      </c>
      <c r="P1617" s="39">
        <v>0</v>
      </c>
    </row>
    <row r="1618" spans="1:16" x14ac:dyDescent="0.3">
      <c r="A1618" s="27">
        <v>43685</v>
      </c>
      <c r="B1618" s="28">
        <v>0.45833333333333331</v>
      </c>
      <c r="C1618" s="32">
        <f t="shared" si="52"/>
        <v>43685.458333333336</v>
      </c>
      <c r="D1618" s="38">
        <f t="shared" si="53"/>
        <v>525465</v>
      </c>
      <c r="E1618" s="38">
        <f t="shared" si="53"/>
        <v>6300495</v>
      </c>
      <c r="F1618" s="38">
        <f t="shared" si="53"/>
        <v>2536</v>
      </c>
      <c r="G1618" s="39">
        <v>736.8</v>
      </c>
      <c r="H1618" s="39">
        <v>88.3</v>
      </c>
      <c r="I1618" s="44">
        <v>0.11984256243213898</v>
      </c>
      <c r="J1618" s="39">
        <v>279.26309051104795</v>
      </c>
      <c r="K1618" s="39">
        <v>434.20409051104792</v>
      </c>
      <c r="L1618" s="39">
        <v>13.087999999999999</v>
      </c>
      <c r="M1618" s="48">
        <v>39.189</v>
      </c>
      <c r="N1618" s="39">
        <v>0.81100000000000005</v>
      </c>
      <c r="O1618" s="39">
        <v>755.99199999999996</v>
      </c>
      <c r="P1618" s="39">
        <v>0</v>
      </c>
    </row>
    <row r="1619" spans="1:16" x14ac:dyDescent="0.3">
      <c r="A1619" s="27">
        <v>43685</v>
      </c>
      <c r="B1619" s="28">
        <v>0.47916666666666669</v>
      </c>
      <c r="C1619" s="32">
        <f t="shared" si="52"/>
        <v>43685.479166666664</v>
      </c>
      <c r="D1619" s="38">
        <f t="shared" si="53"/>
        <v>525465</v>
      </c>
      <c r="E1619" s="38">
        <f t="shared" si="53"/>
        <v>6300495</v>
      </c>
      <c r="F1619" s="38">
        <f t="shared" si="53"/>
        <v>2536</v>
      </c>
      <c r="G1619" s="39">
        <v>741.8</v>
      </c>
      <c r="H1619" s="39">
        <v>87.4</v>
      </c>
      <c r="I1619" s="44">
        <v>0.11782151523321652</v>
      </c>
      <c r="J1619" s="39">
        <v>273.9265859223359</v>
      </c>
      <c r="K1619" s="39">
        <v>437.72558592233588</v>
      </c>
      <c r="L1619" s="39">
        <v>13.840999999999999</v>
      </c>
      <c r="M1619" s="48">
        <v>34.070999999999998</v>
      </c>
      <c r="N1619" s="39">
        <v>0.72699999999999998</v>
      </c>
      <c r="O1619" s="39">
        <v>755.88800000000003</v>
      </c>
      <c r="P1619" s="39">
        <v>0</v>
      </c>
    </row>
    <row r="1620" spans="1:16" x14ac:dyDescent="0.3">
      <c r="A1620" s="27">
        <v>43685</v>
      </c>
      <c r="B1620" s="28">
        <v>0.5</v>
      </c>
      <c r="C1620" s="32">
        <f t="shared" si="52"/>
        <v>43685.5</v>
      </c>
      <c r="D1620" s="38">
        <f t="shared" si="53"/>
        <v>525465</v>
      </c>
      <c r="E1620" s="38">
        <f t="shared" si="53"/>
        <v>6300495</v>
      </c>
      <c r="F1620" s="38">
        <f t="shared" si="53"/>
        <v>2536</v>
      </c>
      <c r="G1620" s="39">
        <v>765.1</v>
      </c>
      <c r="H1620" s="39">
        <v>91.7</v>
      </c>
      <c r="I1620" s="44">
        <v>0.11985361390667887</v>
      </c>
      <c r="J1620" s="39">
        <v>279.53564939609038</v>
      </c>
      <c r="K1620" s="39">
        <v>447.66564939609037</v>
      </c>
      <c r="L1620" s="39">
        <v>14.218</v>
      </c>
      <c r="M1620" s="48">
        <v>32.997999999999998</v>
      </c>
      <c r="N1620" s="39">
        <v>1.0009999999999999</v>
      </c>
      <c r="O1620" s="39">
        <v>755.86</v>
      </c>
      <c r="P1620" s="39">
        <v>0</v>
      </c>
    </row>
    <row r="1621" spans="1:16" x14ac:dyDescent="0.3">
      <c r="A1621" s="27">
        <v>43685</v>
      </c>
      <c r="B1621" s="28">
        <v>0.52083333333333337</v>
      </c>
      <c r="C1621" s="32">
        <f t="shared" si="52"/>
        <v>43685.520833333336</v>
      </c>
      <c r="D1621" s="38">
        <f t="shared" si="53"/>
        <v>525465</v>
      </c>
      <c r="E1621" s="38">
        <f t="shared" si="53"/>
        <v>6300495</v>
      </c>
      <c r="F1621" s="38">
        <f t="shared" si="53"/>
        <v>2536</v>
      </c>
      <c r="G1621" s="39">
        <v>775.7</v>
      </c>
      <c r="H1621" s="39">
        <v>92.3</v>
      </c>
      <c r="I1621" s="44">
        <v>0.1189892999871084</v>
      </c>
      <c r="J1621" s="39">
        <v>283.71314759698112</v>
      </c>
      <c r="K1621" s="39">
        <v>451.42614759698114</v>
      </c>
      <c r="L1621" s="39">
        <v>14.971</v>
      </c>
      <c r="M1621" s="48">
        <v>36.826999999999998</v>
      </c>
      <c r="N1621" s="39">
        <v>1.3049999999999999</v>
      </c>
      <c r="O1621" s="39">
        <v>755.58199999999999</v>
      </c>
      <c r="P1621" s="39">
        <v>0</v>
      </c>
    </row>
    <row r="1622" spans="1:16" x14ac:dyDescent="0.3">
      <c r="A1622" s="27">
        <v>43685</v>
      </c>
      <c r="B1622" s="28">
        <v>0.54166666666666663</v>
      </c>
      <c r="C1622" s="32">
        <f t="shared" si="52"/>
        <v>43685.541666666664</v>
      </c>
      <c r="D1622" s="38">
        <f t="shared" si="53"/>
        <v>525465</v>
      </c>
      <c r="E1622" s="38">
        <f t="shared" si="53"/>
        <v>6300495</v>
      </c>
      <c r="F1622" s="38">
        <f t="shared" si="53"/>
        <v>2536</v>
      </c>
      <c r="G1622" s="39">
        <v>570.79999999999995</v>
      </c>
      <c r="H1622" s="39">
        <v>67.5</v>
      </c>
      <c r="I1622" s="44">
        <v>0.11825508058864752</v>
      </c>
      <c r="J1622" s="39">
        <v>291.11114470334161</v>
      </c>
      <c r="K1622" s="39">
        <v>456.1811447033416</v>
      </c>
      <c r="L1622" s="39">
        <v>14.657</v>
      </c>
      <c r="M1622" s="48">
        <v>35.859000000000002</v>
      </c>
      <c r="N1622" s="39">
        <v>0.88300000000000001</v>
      </c>
      <c r="O1622" s="39">
        <v>755.41800000000001</v>
      </c>
      <c r="P1622" s="39">
        <v>0</v>
      </c>
    </row>
    <row r="1623" spans="1:16" x14ac:dyDescent="0.3">
      <c r="A1623" s="27">
        <v>43685</v>
      </c>
      <c r="B1623" s="28">
        <v>0.5625</v>
      </c>
      <c r="C1623" s="32">
        <f t="shared" si="52"/>
        <v>43685.5625</v>
      </c>
      <c r="D1623" s="38">
        <f t="shared" si="53"/>
        <v>525465</v>
      </c>
      <c r="E1623" s="38">
        <f t="shared" si="53"/>
        <v>6300495</v>
      </c>
      <c r="F1623" s="38">
        <f t="shared" si="53"/>
        <v>2536</v>
      </c>
      <c r="G1623" s="39">
        <v>263.3</v>
      </c>
      <c r="H1623" s="39">
        <v>35</v>
      </c>
      <c r="I1623" s="44">
        <v>0.13292821876186858</v>
      </c>
      <c r="J1623" s="39">
        <v>293.3146669690916</v>
      </c>
      <c r="K1623" s="39">
        <v>440.58366696909161</v>
      </c>
      <c r="L1623" s="39">
        <v>13.779</v>
      </c>
      <c r="M1623" s="48">
        <v>36.106000000000002</v>
      </c>
      <c r="N1623" s="39">
        <v>0.73199999999999998</v>
      </c>
      <c r="O1623" s="39">
        <v>755.43200000000002</v>
      </c>
      <c r="P1623" s="39">
        <v>0</v>
      </c>
    </row>
    <row r="1624" spans="1:16" x14ac:dyDescent="0.3">
      <c r="A1624" s="27">
        <v>43685</v>
      </c>
      <c r="B1624" s="28">
        <v>0.58333333333333337</v>
      </c>
      <c r="C1624" s="32">
        <f t="shared" si="52"/>
        <v>43685.583333333336</v>
      </c>
      <c r="D1624" s="38">
        <f t="shared" si="53"/>
        <v>525465</v>
      </c>
      <c r="E1624" s="38">
        <f t="shared" si="53"/>
        <v>6300495</v>
      </c>
      <c r="F1624" s="38">
        <f t="shared" si="53"/>
        <v>2536</v>
      </c>
      <c r="G1624" s="39">
        <v>236.6</v>
      </c>
      <c r="H1624" s="39">
        <v>30.8</v>
      </c>
      <c r="I1624" s="44">
        <v>0.13017751479289941</v>
      </c>
      <c r="J1624" s="39">
        <v>299.02083782291987</v>
      </c>
      <c r="K1624" s="39">
        <v>427.72983782291988</v>
      </c>
      <c r="L1624" s="39">
        <v>13.276</v>
      </c>
      <c r="M1624" s="48">
        <v>39.360999999999997</v>
      </c>
      <c r="N1624" s="39">
        <v>1.1639999999999999</v>
      </c>
      <c r="O1624" s="39">
        <v>755.27800000000002</v>
      </c>
      <c r="P1624" s="39">
        <v>0</v>
      </c>
    </row>
    <row r="1625" spans="1:16" x14ac:dyDescent="0.3">
      <c r="A1625" s="27">
        <v>43685</v>
      </c>
      <c r="B1625" s="28">
        <v>0.60416666666666663</v>
      </c>
      <c r="C1625" s="32">
        <f t="shared" si="52"/>
        <v>43685.604166666664</v>
      </c>
      <c r="D1625" s="38">
        <f t="shared" si="53"/>
        <v>525465</v>
      </c>
      <c r="E1625" s="38">
        <f t="shared" si="53"/>
        <v>6300495</v>
      </c>
      <c r="F1625" s="38">
        <f t="shared" si="53"/>
        <v>2536</v>
      </c>
      <c r="G1625" s="39">
        <v>254.2</v>
      </c>
      <c r="H1625" s="39">
        <v>32.700000000000003</v>
      </c>
      <c r="I1625" s="44">
        <v>0.12863886703383165</v>
      </c>
      <c r="J1625" s="39">
        <v>305.38989377311498</v>
      </c>
      <c r="K1625" s="39">
        <v>422.29089377311493</v>
      </c>
      <c r="L1625" s="39">
        <v>14.03</v>
      </c>
      <c r="M1625" s="48">
        <v>38.323999999999998</v>
      </c>
      <c r="N1625" s="39">
        <v>0.72099999999999997</v>
      </c>
      <c r="O1625" s="39">
        <v>755.07799999999997</v>
      </c>
      <c r="P1625" s="39">
        <v>0</v>
      </c>
    </row>
    <row r="1626" spans="1:16" x14ac:dyDescent="0.3">
      <c r="A1626" s="27">
        <v>43685</v>
      </c>
      <c r="B1626" s="28">
        <v>0.625</v>
      </c>
      <c r="C1626" s="32">
        <f t="shared" si="52"/>
        <v>43685.625</v>
      </c>
      <c r="D1626" s="38">
        <f t="shared" si="53"/>
        <v>525465</v>
      </c>
      <c r="E1626" s="38">
        <f t="shared" si="53"/>
        <v>6300495</v>
      </c>
      <c r="F1626" s="38">
        <f t="shared" si="53"/>
        <v>2536</v>
      </c>
      <c r="G1626" s="39">
        <v>281.2</v>
      </c>
      <c r="H1626" s="39">
        <v>34.299999999999997</v>
      </c>
      <c r="I1626" s="44">
        <v>0.12197724039829302</v>
      </c>
      <c r="J1626" s="39">
        <v>325.10362467422704</v>
      </c>
      <c r="K1626" s="39">
        <v>418.68962467422705</v>
      </c>
      <c r="L1626" s="39">
        <v>13.904</v>
      </c>
      <c r="M1626" s="48">
        <v>38.942</v>
      </c>
      <c r="N1626" s="39">
        <v>0.51600000000000001</v>
      </c>
      <c r="O1626" s="39">
        <v>754.87800000000004</v>
      </c>
      <c r="P1626" s="39">
        <v>0</v>
      </c>
    </row>
    <row r="1627" spans="1:16" x14ac:dyDescent="0.3">
      <c r="A1627" s="27">
        <v>43685</v>
      </c>
      <c r="B1627" s="28">
        <v>0.64583333333333337</v>
      </c>
      <c r="C1627" s="32">
        <f t="shared" si="52"/>
        <v>43685.645833333336</v>
      </c>
      <c r="D1627" s="38">
        <f t="shared" si="53"/>
        <v>525465</v>
      </c>
      <c r="E1627" s="38">
        <f t="shared" si="53"/>
        <v>6300495</v>
      </c>
      <c r="F1627" s="38">
        <f t="shared" si="53"/>
        <v>2536</v>
      </c>
      <c r="G1627" s="39">
        <v>222.8</v>
      </c>
      <c r="H1627" s="39">
        <v>28.6</v>
      </c>
      <c r="I1627" s="44">
        <v>0.12836624775583483</v>
      </c>
      <c r="J1627" s="39">
        <v>321.8007533666738</v>
      </c>
      <c r="K1627" s="39">
        <v>422.09375336667381</v>
      </c>
      <c r="L1627" s="39">
        <v>14.154999999999999</v>
      </c>
      <c r="M1627" s="48">
        <v>38.963000000000001</v>
      </c>
      <c r="N1627" s="39">
        <v>0.315</v>
      </c>
      <c r="O1627" s="39">
        <v>754.84299999999996</v>
      </c>
      <c r="P1627" s="39">
        <v>0</v>
      </c>
    </row>
    <row r="1628" spans="1:16" x14ac:dyDescent="0.3">
      <c r="A1628" s="27">
        <v>43685</v>
      </c>
      <c r="B1628" s="28">
        <v>0.66666666666666663</v>
      </c>
      <c r="C1628" s="32">
        <f t="shared" si="52"/>
        <v>43685.666666666664</v>
      </c>
      <c r="D1628" s="38">
        <f t="shared" si="53"/>
        <v>525465</v>
      </c>
      <c r="E1628" s="38">
        <f t="shared" si="53"/>
        <v>6300495</v>
      </c>
      <c r="F1628" s="38">
        <f t="shared" si="53"/>
        <v>2536</v>
      </c>
      <c r="G1628" s="39">
        <v>216.8</v>
      </c>
      <c r="H1628" s="39">
        <v>27</v>
      </c>
      <c r="I1628" s="44">
        <v>0.12453874538745387</v>
      </c>
      <c r="J1628" s="39">
        <v>319.84847436168735</v>
      </c>
      <c r="K1628" s="39">
        <v>427.02147436168735</v>
      </c>
      <c r="L1628" s="39">
        <v>14.281000000000001</v>
      </c>
      <c r="M1628" s="48">
        <v>39.286999999999999</v>
      </c>
      <c r="N1628" s="39">
        <v>0.435</v>
      </c>
      <c r="O1628" s="39">
        <v>754.78</v>
      </c>
      <c r="P1628" s="39">
        <v>0</v>
      </c>
    </row>
    <row r="1629" spans="1:16" x14ac:dyDescent="0.3">
      <c r="A1629" s="27">
        <v>43685</v>
      </c>
      <c r="B1629" s="28">
        <v>0.6875</v>
      </c>
      <c r="C1629" s="32">
        <f t="shared" si="52"/>
        <v>43685.6875</v>
      </c>
      <c r="D1629" s="38">
        <f t="shared" si="53"/>
        <v>525465</v>
      </c>
      <c r="E1629" s="38">
        <f t="shared" si="53"/>
        <v>6300495</v>
      </c>
      <c r="F1629" s="38">
        <f t="shared" si="53"/>
        <v>2536</v>
      </c>
      <c r="G1629" s="39">
        <v>413.8</v>
      </c>
      <c r="H1629" s="39">
        <v>58.3</v>
      </c>
      <c r="I1629" s="44">
        <v>0.14088931851135814</v>
      </c>
      <c r="J1629" s="39">
        <v>319.46748400428851</v>
      </c>
      <c r="K1629" s="39">
        <v>416.25048400428847</v>
      </c>
      <c r="L1629" s="39">
        <v>14.03</v>
      </c>
      <c r="M1629" s="48">
        <v>38.637999999999998</v>
      </c>
      <c r="N1629" s="39">
        <v>0.879</v>
      </c>
      <c r="O1629" s="39">
        <v>754.48</v>
      </c>
      <c r="P1629" s="39">
        <v>0</v>
      </c>
    </row>
    <row r="1630" spans="1:16" x14ac:dyDescent="0.3">
      <c r="A1630" s="27">
        <v>43685</v>
      </c>
      <c r="B1630" s="28">
        <v>0.70833333333333337</v>
      </c>
      <c r="C1630" s="32">
        <f t="shared" si="52"/>
        <v>43685.708333333336</v>
      </c>
      <c r="D1630" s="38">
        <f t="shared" si="53"/>
        <v>525465</v>
      </c>
      <c r="E1630" s="38">
        <f t="shared" si="53"/>
        <v>6300495</v>
      </c>
      <c r="F1630" s="38">
        <f t="shared" si="53"/>
        <v>2536</v>
      </c>
      <c r="G1630" s="39">
        <v>165</v>
      </c>
      <c r="H1630" s="39">
        <v>24.1</v>
      </c>
      <c r="I1630" s="44">
        <v>0.14606060606060606</v>
      </c>
      <c r="J1630" s="39">
        <v>310.19889645222804</v>
      </c>
      <c r="K1630" s="39">
        <v>411.380896452228</v>
      </c>
      <c r="L1630" s="39">
        <v>13.840999999999999</v>
      </c>
      <c r="M1630" s="48">
        <v>38.936999999999998</v>
      </c>
      <c r="N1630" s="39">
        <v>0.97699999999999998</v>
      </c>
      <c r="O1630" s="39">
        <v>754.5</v>
      </c>
      <c r="P1630" s="39">
        <v>0</v>
      </c>
    </row>
    <row r="1631" spans="1:16" x14ac:dyDescent="0.3">
      <c r="A1631" s="27">
        <v>43685</v>
      </c>
      <c r="B1631" s="28">
        <v>0.72916666666666663</v>
      </c>
      <c r="C1631" s="32">
        <f t="shared" si="52"/>
        <v>43685.729166666664</v>
      </c>
      <c r="D1631" s="38">
        <f t="shared" si="53"/>
        <v>525465</v>
      </c>
      <c r="E1631" s="38">
        <f t="shared" si="53"/>
        <v>6300495</v>
      </c>
      <c r="F1631" s="38">
        <f t="shared" si="53"/>
        <v>2536</v>
      </c>
      <c r="G1631" s="39">
        <v>141.80000000000001</v>
      </c>
      <c r="H1631" s="39">
        <v>21.8</v>
      </c>
      <c r="I1631" s="44">
        <v>0.15373765867418898</v>
      </c>
      <c r="J1631" s="39">
        <v>288.31501763800412</v>
      </c>
      <c r="K1631" s="39">
        <v>401.33401763800413</v>
      </c>
      <c r="L1631" s="39">
        <v>13.087999999999999</v>
      </c>
      <c r="M1631" s="48">
        <v>41.539000000000001</v>
      </c>
      <c r="N1631" s="39">
        <v>0.78600000000000003</v>
      </c>
      <c r="O1631" s="39">
        <v>754.33500000000004</v>
      </c>
      <c r="P1631" s="39">
        <v>0</v>
      </c>
    </row>
    <row r="1632" spans="1:16" x14ac:dyDescent="0.3">
      <c r="A1632" s="27">
        <v>43685</v>
      </c>
      <c r="B1632" s="28">
        <v>0.75</v>
      </c>
      <c r="C1632" s="32">
        <f t="shared" si="52"/>
        <v>43685.75</v>
      </c>
      <c r="D1632" s="38">
        <f t="shared" si="53"/>
        <v>525465</v>
      </c>
      <c r="E1632" s="38">
        <f t="shared" si="53"/>
        <v>6300495</v>
      </c>
      <c r="F1632" s="38">
        <f t="shared" si="53"/>
        <v>2536</v>
      </c>
      <c r="G1632" s="39">
        <v>106</v>
      </c>
      <c r="H1632" s="39">
        <v>17</v>
      </c>
      <c r="I1632" s="44">
        <v>0.16037735849056603</v>
      </c>
      <c r="J1632" s="39">
        <v>290.1979583486044</v>
      </c>
      <c r="K1632" s="39">
        <v>392.95795834860439</v>
      </c>
      <c r="L1632" s="39">
        <v>12.711</v>
      </c>
      <c r="M1632" s="48">
        <v>42.915999999999997</v>
      </c>
      <c r="N1632" s="39">
        <v>0.79200000000000004</v>
      </c>
      <c r="O1632" s="39">
        <v>754.43799999999999</v>
      </c>
      <c r="P1632" s="39">
        <v>0</v>
      </c>
    </row>
    <row r="1633" spans="1:16" x14ac:dyDescent="0.3">
      <c r="A1633" s="27">
        <v>43685</v>
      </c>
      <c r="B1633" s="28">
        <v>0.77083333333333337</v>
      </c>
      <c r="C1633" s="32">
        <f t="shared" si="52"/>
        <v>43685.770833333336</v>
      </c>
      <c r="D1633" s="38">
        <f t="shared" si="53"/>
        <v>525465</v>
      </c>
      <c r="E1633" s="38">
        <f t="shared" si="53"/>
        <v>6300495</v>
      </c>
      <c r="F1633" s="38">
        <f t="shared" si="53"/>
        <v>2536</v>
      </c>
      <c r="G1633" s="39">
        <v>72.7</v>
      </c>
      <c r="H1633" s="39">
        <v>14.9</v>
      </c>
      <c r="I1633" s="44">
        <v>0.20495185694635487</v>
      </c>
      <c r="J1633" s="39">
        <v>274.62263881414026</v>
      </c>
      <c r="K1633" s="39">
        <v>387.4086388141402</v>
      </c>
      <c r="L1633" s="39">
        <v>12.334</v>
      </c>
      <c r="M1633" s="48">
        <v>44.29</v>
      </c>
      <c r="N1633" s="39">
        <v>0.53900000000000003</v>
      </c>
      <c r="O1633" s="39">
        <v>754.28800000000001</v>
      </c>
      <c r="P1633" s="39">
        <v>0</v>
      </c>
    </row>
    <row r="1634" spans="1:16" x14ac:dyDescent="0.3">
      <c r="A1634" s="27">
        <v>43685</v>
      </c>
      <c r="B1634" s="28">
        <v>0.79166666666666663</v>
      </c>
      <c r="C1634" s="32">
        <f t="shared" si="52"/>
        <v>43685.791666666664</v>
      </c>
      <c r="D1634" s="38">
        <f t="shared" si="53"/>
        <v>525465</v>
      </c>
      <c r="E1634" s="38">
        <f t="shared" si="53"/>
        <v>6300495</v>
      </c>
      <c r="F1634" s="38">
        <f t="shared" si="53"/>
        <v>2536</v>
      </c>
      <c r="G1634" s="39">
        <v>46</v>
      </c>
      <c r="H1634" s="39">
        <v>11.8</v>
      </c>
      <c r="I1634" s="44">
        <v>0.2565217391304348</v>
      </c>
      <c r="J1634" s="39">
        <v>273.01482335227161</v>
      </c>
      <c r="K1634" s="39">
        <v>380.43382335227159</v>
      </c>
      <c r="L1634" s="39">
        <v>12.02</v>
      </c>
      <c r="M1634" s="48">
        <v>45.825000000000003</v>
      </c>
      <c r="N1634" s="39">
        <v>0.313</v>
      </c>
      <c r="O1634" s="39">
        <v>754.45799999999997</v>
      </c>
      <c r="P1634" s="39">
        <v>0</v>
      </c>
    </row>
    <row r="1635" spans="1:16" x14ac:dyDescent="0.3">
      <c r="A1635" s="27">
        <v>43685</v>
      </c>
      <c r="B1635" s="28">
        <v>0.8125</v>
      </c>
      <c r="C1635" s="32">
        <f t="shared" si="52"/>
        <v>43685.8125</v>
      </c>
      <c r="D1635" s="38">
        <f t="shared" si="53"/>
        <v>525465</v>
      </c>
      <c r="E1635" s="38">
        <f t="shared" si="53"/>
        <v>6300495</v>
      </c>
      <c r="F1635" s="38">
        <f t="shared" si="53"/>
        <v>2536</v>
      </c>
      <c r="G1635" s="39">
        <v>17.600000000000001</v>
      </c>
      <c r="H1635" s="39">
        <v>8.5</v>
      </c>
      <c r="I1635" s="44">
        <v>0.48295454545454541</v>
      </c>
      <c r="J1635" s="39">
        <v>268.50001245501619</v>
      </c>
      <c r="K1635" s="39">
        <v>373.17701245501621</v>
      </c>
      <c r="L1635" s="39">
        <v>11.329000000000001</v>
      </c>
      <c r="M1635" s="48">
        <v>48.018000000000001</v>
      </c>
      <c r="N1635" s="39">
        <v>0.36699999999999999</v>
      </c>
      <c r="O1635" s="39">
        <v>754.53700000000003</v>
      </c>
      <c r="P1635" s="39">
        <v>0</v>
      </c>
    </row>
    <row r="1636" spans="1:16" x14ac:dyDescent="0.3">
      <c r="A1636" s="27">
        <v>43685</v>
      </c>
      <c r="B1636" s="28">
        <v>0.83333333333333337</v>
      </c>
      <c r="C1636" s="32">
        <f t="shared" si="52"/>
        <v>43685.833333333336</v>
      </c>
      <c r="D1636" s="38">
        <f t="shared" si="53"/>
        <v>525465</v>
      </c>
      <c r="E1636" s="38">
        <f t="shared" si="53"/>
        <v>6300495</v>
      </c>
      <c r="F1636" s="38">
        <f t="shared" si="53"/>
        <v>2536</v>
      </c>
      <c r="G1636" s="39">
        <v>0.8</v>
      </c>
      <c r="H1636" s="39">
        <v>6.9</v>
      </c>
      <c r="I1636" s="45" t="s">
        <v>19</v>
      </c>
      <c r="J1636" s="39">
        <v>267.90322836874572</v>
      </c>
      <c r="K1636" s="39">
        <v>369.02222836874574</v>
      </c>
      <c r="L1636" s="39">
        <v>11.581</v>
      </c>
      <c r="M1636" s="48">
        <v>47.031999999999996</v>
      </c>
      <c r="N1636" s="39">
        <v>0.88200000000000001</v>
      </c>
      <c r="O1636" s="39">
        <v>754.52499999999998</v>
      </c>
      <c r="P1636" s="39">
        <v>0</v>
      </c>
    </row>
    <row r="1637" spans="1:16" x14ac:dyDescent="0.3">
      <c r="A1637" s="27">
        <v>43685</v>
      </c>
      <c r="B1637" s="28">
        <v>0.85416666666666663</v>
      </c>
      <c r="C1637" s="32">
        <f t="shared" si="52"/>
        <v>43685.854166666664</v>
      </c>
      <c r="D1637" s="38">
        <f t="shared" si="53"/>
        <v>525465</v>
      </c>
      <c r="E1637" s="38">
        <f t="shared" si="53"/>
        <v>6300495</v>
      </c>
      <c r="F1637" s="38">
        <f t="shared" si="53"/>
        <v>2536</v>
      </c>
      <c r="G1637" s="40">
        <v>0</v>
      </c>
      <c r="H1637" s="40">
        <v>0</v>
      </c>
      <c r="I1637" s="45" t="s">
        <v>19</v>
      </c>
      <c r="J1637" s="39">
        <v>265.80308573707157</v>
      </c>
      <c r="K1637" s="39">
        <v>363.19208573707152</v>
      </c>
      <c r="L1637" s="39">
        <v>11.141</v>
      </c>
      <c r="M1637" s="48">
        <v>47.999000000000002</v>
      </c>
      <c r="N1637" s="39">
        <v>4.2000000000000003E-2</v>
      </c>
      <c r="O1637" s="39">
        <v>754.755</v>
      </c>
      <c r="P1637" s="39">
        <v>0</v>
      </c>
    </row>
    <row r="1638" spans="1:16" x14ac:dyDescent="0.3">
      <c r="A1638" s="27">
        <v>43685</v>
      </c>
      <c r="B1638" s="28">
        <v>0.875</v>
      </c>
      <c r="C1638" s="32">
        <f t="shared" si="52"/>
        <v>43685.875</v>
      </c>
      <c r="D1638" s="38">
        <f t="shared" si="53"/>
        <v>525465</v>
      </c>
      <c r="E1638" s="38">
        <f t="shared" si="53"/>
        <v>6300495</v>
      </c>
      <c r="F1638" s="38">
        <f t="shared" si="53"/>
        <v>2536</v>
      </c>
      <c r="G1638" s="40">
        <v>0</v>
      </c>
      <c r="H1638" s="40">
        <v>0</v>
      </c>
      <c r="I1638" s="45" t="s">
        <v>19</v>
      </c>
      <c r="J1638" s="39">
        <v>265.88178736290553</v>
      </c>
      <c r="K1638" s="39">
        <v>359.28578736290552</v>
      </c>
      <c r="L1638" s="39">
        <v>10.701000000000001</v>
      </c>
      <c r="M1638" s="48">
        <v>48.962000000000003</v>
      </c>
      <c r="N1638" s="39">
        <v>1E-3</v>
      </c>
      <c r="O1638" s="39">
        <v>754.57299999999998</v>
      </c>
      <c r="P1638" s="39">
        <v>0</v>
      </c>
    </row>
    <row r="1639" spans="1:16" x14ac:dyDescent="0.3">
      <c r="A1639" s="27">
        <v>43685</v>
      </c>
      <c r="B1639" s="28">
        <v>0.89583333333333337</v>
      </c>
      <c r="C1639" s="32">
        <f t="shared" si="52"/>
        <v>43685.895833333336</v>
      </c>
      <c r="D1639" s="38">
        <f t="shared" si="53"/>
        <v>525465</v>
      </c>
      <c r="E1639" s="38">
        <f t="shared" si="53"/>
        <v>6300495</v>
      </c>
      <c r="F1639" s="38">
        <f t="shared" si="53"/>
        <v>2536</v>
      </c>
      <c r="G1639" s="40">
        <v>0</v>
      </c>
      <c r="H1639" s="40">
        <v>0</v>
      </c>
      <c r="I1639" s="45" t="s">
        <v>19</v>
      </c>
      <c r="J1639" s="39">
        <v>262.93447807329227</v>
      </c>
      <c r="K1639" s="39">
        <v>354.23647807329229</v>
      </c>
      <c r="L1639" s="39">
        <v>10.513</v>
      </c>
      <c r="M1639" s="48">
        <v>49.805</v>
      </c>
      <c r="N1639" s="39">
        <v>0</v>
      </c>
      <c r="O1639" s="39">
        <v>754.18799999999999</v>
      </c>
      <c r="P1639" s="39">
        <v>0</v>
      </c>
    </row>
    <row r="1640" spans="1:16" x14ac:dyDescent="0.3">
      <c r="A1640" s="27">
        <v>43685</v>
      </c>
      <c r="B1640" s="28">
        <v>0.91666666666666663</v>
      </c>
      <c r="C1640" s="32">
        <f t="shared" ref="C1640:C1703" si="54">A1640+B1640</f>
        <v>43685.916666666664</v>
      </c>
      <c r="D1640" s="38">
        <f t="shared" si="53"/>
        <v>525465</v>
      </c>
      <c r="E1640" s="38">
        <f t="shared" si="53"/>
        <v>6300495</v>
      </c>
      <c r="F1640" s="38">
        <f t="shared" si="53"/>
        <v>2536</v>
      </c>
      <c r="G1640" s="40">
        <v>0</v>
      </c>
      <c r="H1640" s="40">
        <v>0</v>
      </c>
      <c r="I1640" s="45" t="s">
        <v>19</v>
      </c>
      <c r="J1640" s="39">
        <v>262.53768279267251</v>
      </c>
      <c r="K1640" s="39">
        <v>351.7546827926725</v>
      </c>
      <c r="L1640" s="39">
        <v>10.01</v>
      </c>
      <c r="M1640" s="48">
        <v>51.533000000000001</v>
      </c>
      <c r="N1640" s="39">
        <v>1.0999999999999999E-2</v>
      </c>
      <c r="O1640" s="39">
        <v>754.072</v>
      </c>
      <c r="P1640" s="39">
        <v>0</v>
      </c>
    </row>
    <row r="1641" spans="1:16" x14ac:dyDescent="0.3">
      <c r="A1641" s="27">
        <v>43685</v>
      </c>
      <c r="B1641" s="28">
        <v>0.9375</v>
      </c>
      <c r="C1641" s="32">
        <f t="shared" si="54"/>
        <v>43685.9375</v>
      </c>
      <c r="D1641" s="38">
        <f t="shared" si="53"/>
        <v>525465</v>
      </c>
      <c r="E1641" s="38">
        <f t="shared" si="53"/>
        <v>6300495</v>
      </c>
      <c r="F1641" s="38">
        <f t="shared" si="53"/>
        <v>2536</v>
      </c>
      <c r="G1641" s="40">
        <v>0</v>
      </c>
      <c r="H1641" s="40">
        <v>0</v>
      </c>
      <c r="I1641" s="45" t="s">
        <v>19</v>
      </c>
      <c r="J1641" s="39">
        <v>261.35776849032499</v>
      </c>
      <c r="K1641" s="39">
        <v>348.842768490325</v>
      </c>
      <c r="L1641" s="39">
        <v>9.6959999999999997</v>
      </c>
      <c r="M1641" s="48">
        <v>52.741</v>
      </c>
      <c r="N1641" s="39">
        <v>0</v>
      </c>
      <c r="O1641" s="39">
        <v>753.92</v>
      </c>
      <c r="P1641" s="39">
        <v>0</v>
      </c>
    </row>
    <row r="1642" spans="1:16" x14ac:dyDescent="0.3">
      <c r="A1642" s="27">
        <v>43685</v>
      </c>
      <c r="B1642" s="28">
        <v>0.95833333333333337</v>
      </c>
      <c r="C1642" s="32">
        <f t="shared" si="54"/>
        <v>43685.958333333336</v>
      </c>
      <c r="D1642" s="38">
        <f t="shared" si="53"/>
        <v>525465</v>
      </c>
      <c r="E1642" s="38">
        <f t="shared" si="53"/>
        <v>6300495</v>
      </c>
      <c r="F1642" s="38">
        <f t="shared" si="53"/>
        <v>2536</v>
      </c>
      <c r="G1642" s="40">
        <v>0</v>
      </c>
      <c r="H1642" s="40">
        <v>0</v>
      </c>
      <c r="I1642" s="45" t="s">
        <v>19</v>
      </c>
      <c r="J1642" s="39">
        <v>261.92812206980329</v>
      </c>
      <c r="K1642" s="39">
        <v>347.20412206980325</v>
      </c>
      <c r="L1642" s="39">
        <v>10.260999999999999</v>
      </c>
      <c r="M1642" s="48">
        <v>50.244999999999997</v>
      </c>
      <c r="N1642" s="39">
        <v>6.0000000000000001E-3</v>
      </c>
      <c r="O1642" s="39">
        <v>753.90800000000002</v>
      </c>
      <c r="P1642" s="39">
        <v>0</v>
      </c>
    </row>
    <row r="1643" spans="1:16" x14ac:dyDescent="0.3">
      <c r="A1643" s="27">
        <v>43685</v>
      </c>
      <c r="B1643" s="28">
        <v>0.97916666666666663</v>
      </c>
      <c r="C1643" s="32">
        <f t="shared" si="54"/>
        <v>43685.979166666664</v>
      </c>
      <c r="D1643" s="38">
        <f t="shared" si="53"/>
        <v>525465</v>
      </c>
      <c r="E1643" s="38">
        <f t="shared" si="53"/>
        <v>6300495</v>
      </c>
      <c r="F1643" s="38">
        <f t="shared" si="53"/>
        <v>2536</v>
      </c>
      <c r="G1643" s="40">
        <v>0</v>
      </c>
      <c r="H1643" s="40">
        <v>0</v>
      </c>
      <c r="I1643" s="45" t="s">
        <v>19</v>
      </c>
      <c r="J1643" s="39">
        <v>260.60226894833386</v>
      </c>
      <c r="K1643" s="39">
        <v>344.46526894833386</v>
      </c>
      <c r="L1643" s="39">
        <v>9.8209999999999997</v>
      </c>
      <c r="M1643" s="48">
        <v>51.512</v>
      </c>
      <c r="N1643" s="39">
        <v>0</v>
      </c>
      <c r="O1643" s="39">
        <v>753.9</v>
      </c>
      <c r="P1643" s="39">
        <v>0</v>
      </c>
    </row>
    <row r="1644" spans="1:16" x14ac:dyDescent="0.3">
      <c r="A1644" s="27">
        <v>43686</v>
      </c>
      <c r="B1644" s="28">
        <v>0</v>
      </c>
      <c r="C1644" s="32">
        <f t="shared" si="54"/>
        <v>43686</v>
      </c>
      <c r="D1644" s="38">
        <f t="shared" si="53"/>
        <v>525465</v>
      </c>
      <c r="E1644" s="38">
        <f t="shared" si="53"/>
        <v>6300495</v>
      </c>
      <c r="F1644" s="38">
        <f t="shared" si="53"/>
        <v>2536</v>
      </c>
      <c r="G1644" s="40">
        <v>0</v>
      </c>
      <c r="H1644" s="40">
        <v>0</v>
      </c>
      <c r="I1644" s="45" t="s">
        <v>19</v>
      </c>
      <c r="J1644" s="39">
        <v>259.62742627232797</v>
      </c>
      <c r="K1644" s="39">
        <v>342.15742627232794</v>
      </c>
      <c r="L1644" s="39">
        <v>9.3190000000000008</v>
      </c>
      <c r="M1644" s="48">
        <v>53.784999999999997</v>
      </c>
      <c r="N1644" s="39">
        <v>1E-3</v>
      </c>
      <c r="O1644" s="39">
        <v>753.90800000000002</v>
      </c>
      <c r="P1644" s="39">
        <v>0</v>
      </c>
    </row>
    <row r="1645" spans="1:16" x14ac:dyDescent="0.3">
      <c r="A1645" s="27">
        <v>43686</v>
      </c>
      <c r="B1645" s="28">
        <v>2.0833333333333332E-2</v>
      </c>
      <c r="C1645" s="32">
        <f t="shared" si="54"/>
        <v>43686.020833333336</v>
      </c>
      <c r="D1645" s="38">
        <f t="shared" si="53"/>
        <v>525465</v>
      </c>
      <c r="E1645" s="38">
        <f t="shared" si="53"/>
        <v>6300495</v>
      </c>
      <c r="F1645" s="38">
        <f t="shared" si="53"/>
        <v>2536</v>
      </c>
      <c r="G1645" s="40">
        <v>0</v>
      </c>
      <c r="H1645" s="40">
        <v>0</v>
      </c>
      <c r="I1645" s="45" t="s">
        <v>19</v>
      </c>
      <c r="J1645" s="39">
        <v>258.48088751167796</v>
      </c>
      <c r="K1645" s="39">
        <v>340.21588751167798</v>
      </c>
      <c r="L1645" s="39">
        <v>9.1929999999999996</v>
      </c>
      <c r="M1645" s="48">
        <v>51.29</v>
      </c>
      <c r="N1645" s="39">
        <v>3.0000000000000001E-3</v>
      </c>
      <c r="O1645" s="39">
        <v>753.94500000000005</v>
      </c>
      <c r="P1645" s="39">
        <v>0</v>
      </c>
    </row>
    <row r="1646" spans="1:16" x14ac:dyDescent="0.3">
      <c r="A1646" s="27">
        <v>43686</v>
      </c>
      <c r="B1646" s="28">
        <v>4.1666666666666664E-2</v>
      </c>
      <c r="C1646" s="32">
        <f t="shared" si="54"/>
        <v>43686.041666666664</v>
      </c>
      <c r="D1646" s="38">
        <f t="shared" si="53"/>
        <v>525465</v>
      </c>
      <c r="E1646" s="38">
        <f t="shared" si="53"/>
        <v>6300495</v>
      </c>
      <c r="F1646" s="38">
        <f t="shared" si="53"/>
        <v>2536</v>
      </c>
      <c r="G1646" s="40">
        <v>0</v>
      </c>
      <c r="H1646" s="40">
        <v>0</v>
      </c>
      <c r="I1646" s="45" t="s">
        <v>19</v>
      </c>
      <c r="J1646" s="39">
        <v>257.99749832833152</v>
      </c>
      <c r="K1646" s="39">
        <v>338.52049832833148</v>
      </c>
      <c r="L1646" s="39">
        <v>9.1300000000000008</v>
      </c>
      <c r="M1646" s="48">
        <v>48.957000000000001</v>
      </c>
      <c r="N1646" s="39">
        <v>0</v>
      </c>
      <c r="O1646" s="39">
        <v>753.69799999999998</v>
      </c>
      <c r="P1646" s="39">
        <v>0</v>
      </c>
    </row>
    <row r="1647" spans="1:16" x14ac:dyDescent="0.3">
      <c r="A1647" s="27">
        <v>43686</v>
      </c>
      <c r="B1647" s="28">
        <v>6.25E-2</v>
      </c>
      <c r="C1647" s="32">
        <f t="shared" si="54"/>
        <v>43686.0625</v>
      </c>
      <c r="D1647" s="38">
        <f t="shared" si="53"/>
        <v>525465</v>
      </c>
      <c r="E1647" s="38">
        <f t="shared" si="53"/>
        <v>6300495</v>
      </c>
      <c r="F1647" s="38">
        <f t="shared" si="53"/>
        <v>2536</v>
      </c>
      <c r="G1647" s="40">
        <v>0</v>
      </c>
      <c r="H1647" s="40">
        <v>0</v>
      </c>
      <c r="I1647" s="45" t="s">
        <v>19</v>
      </c>
      <c r="J1647" s="39">
        <v>257.26888926297863</v>
      </c>
      <c r="K1647" s="39">
        <v>336.97888926297861</v>
      </c>
      <c r="L1647" s="39">
        <v>9.0670000000000002</v>
      </c>
      <c r="M1647" s="48">
        <v>47.555</v>
      </c>
      <c r="N1647" s="39">
        <v>0</v>
      </c>
      <c r="O1647" s="39">
        <v>753.58699999999999</v>
      </c>
      <c r="P1647" s="39">
        <v>0</v>
      </c>
    </row>
    <row r="1648" spans="1:16" x14ac:dyDescent="0.3">
      <c r="A1648" s="27">
        <v>43686</v>
      </c>
      <c r="B1648" s="28">
        <v>8.3333333333333329E-2</v>
      </c>
      <c r="C1648" s="32">
        <f t="shared" si="54"/>
        <v>43686.083333333336</v>
      </c>
      <c r="D1648" s="38">
        <f t="shared" si="53"/>
        <v>525465</v>
      </c>
      <c r="E1648" s="38">
        <f t="shared" si="53"/>
        <v>6300495</v>
      </c>
      <c r="F1648" s="38">
        <f t="shared" si="53"/>
        <v>2536</v>
      </c>
      <c r="G1648" s="40">
        <v>0</v>
      </c>
      <c r="H1648" s="40">
        <v>0</v>
      </c>
      <c r="I1648" s="45" t="s">
        <v>19</v>
      </c>
      <c r="J1648" s="39">
        <v>256.16815587252347</v>
      </c>
      <c r="K1648" s="39">
        <v>334.2221558725235</v>
      </c>
      <c r="L1648" s="39">
        <v>8.6270000000000007</v>
      </c>
      <c r="M1648" s="48">
        <v>52.314</v>
      </c>
      <c r="N1648" s="39">
        <v>0</v>
      </c>
      <c r="O1648" s="39">
        <v>753.45799999999997</v>
      </c>
      <c r="P1648" s="39">
        <v>0</v>
      </c>
    </row>
    <row r="1649" spans="1:16" x14ac:dyDescent="0.3">
      <c r="A1649" s="27">
        <v>43686</v>
      </c>
      <c r="B1649" s="28">
        <v>0.10416666666666667</v>
      </c>
      <c r="C1649" s="32">
        <f t="shared" si="54"/>
        <v>43686.104166666664</v>
      </c>
      <c r="D1649" s="38">
        <f t="shared" si="53"/>
        <v>525465</v>
      </c>
      <c r="E1649" s="38">
        <f t="shared" si="53"/>
        <v>6300495</v>
      </c>
      <c r="F1649" s="38">
        <f t="shared" si="53"/>
        <v>2536</v>
      </c>
      <c r="G1649" s="40">
        <v>0</v>
      </c>
      <c r="H1649" s="40">
        <v>0</v>
      </c>
      <c r="I1649" s="45" t="s">
        <v>19</v>
      </c>
      <c r="J1649" s="39">
        <v>255.17261136742937</v>
      </c>
      <c r="K1649" s="39">
        <v>333.17761136742939</v>
      </c>
      <c r="L1649" s="39">
        <v>8.8789999999999996</v>
      </c>
      <c r="M1649" s="48">
        <v>50.481000000000002</v>
      </c>
      <c r="N1649" s="39">
        <v>0</v>
      </c>
      <c r="O1649" s="39">
        <v>753.42700000000002</v>
      </c>
      <c r="P1649" s="39">
        <v>0</v>
      </c>
    </row>
    <row r="1650" spans="1:16" x14ac:dyDescent="0.3">
      <c r="A1650" s="27">
        <v>43686</v>
      </c>
      <c r="B1650" s="28">
        <v>0.125</v>
      </c>
      <c r="C1650" s="32">
        <f t="shared" si="54"/>
        <v>43686.125</v>
      </c>
      <c r="D1650" s="38">
        <f t="shared" si="53"/>
        <v>525465</v>
      </c>
      <c r="E1650" s="38">
        <f t="shared" si="53"/>
        <v>6300495</v>
      </c>
      <c r="F1650" s="38">
        <f t="shared" si="53"/>
        <v>2536</v>
      </c>
      <c r="G1650" s="40">
        <v>0</v>
      </c>
      <c r="H1650" s="40">
        <v>0</v>
      </c>
      <c r="I1650" s="45" t="s">
        <v>19</v>
      </c>
      <c r="J1650" s="39">
        <v>255.93913280169056</v>
      </c>
      <c r="K1650" s="39">
        <v>332.92113280169059</v>
      </c>
      <c r="L1650" s="39">
        <v>8.9420000000000002</v>
      </c>
      <c r="M1650" s="48">
        <v>49.868000000000002</v>
      </c>
      <c r="N1650" s="39">
        <v>0</v>
      </c>
      <c r="O1650" s="39">
        <v>753.27300000000002</v>
      </c>
      <c r="P1650" s="39">
        <v>0</v>
      </c>
    </row>
    <row r="1651" spans="1:16" x14ac:dyDescent="0.3">
      <c r="A1651" s="27">
        <v>43686</v>
      </c>
      <c r="B1651" s="28">
        <v>0.14583333333333334</v>
      </c>
      <c r="C1651" s="32">
        <f t="shared" si="54"/>
        <v>43686.145833333336</v>
      </c>
      <c r="D1651" s="38">
        <f t="shared" si="53"/>
        <v>525465</v>
      </c>
      <c r="E1651" s="38">
        <f t="shared" si="53"/>
        <v>6300495</v>
      </c>
      <c r="F1651" s="38">
        <f t="shared" si="53"/>
        <v>2536</v>
      </c>
      <c r="G1651" s="40">
        <v>0</v>
      </c>
      <c r="H1651" s="40">
        <v>0</v>
      </c>
      <c r="I1651" s="45" t="s">
        <v>19</v>
      </c>
      <c r="J1651" s="39">
        <v>254.25030040354144</v>
      </c>
      <c r="K1651" s="39">
        <v>331.34930040354146</v>
      </c>
      <c r="L1651" s="39">
        <v>8.9420000000000002</v>
      </c>
      <c r="M1651" s="48">
        <v>51.417999999999999</v>
      </c>
      <c r="N1651" s="39">
        <v>0</v>
      </c>
      <c r="O1651" s="39">
        <v>753.07799999999997</v>
      </c>
      <c r="P1651" s="39">
        <v>0</v>
      </c>
    </row>
    <row r="1652" spans="1:16" x14ac:dyDescent="0.3">
      <c r="A1652" s="27">
        <v>43686</v>
      </c>
      <c r="B1652" s="28">
        <v>0.16666666666666666</v>
      </c>
      <c r="C1652" s="32">
        <f t="shared" si="54"/>
        <v>43686.166666666664</v>
      </c>
      <c r="D1652" s="38">
        <f t="shared" si="53"/>
        <v>525465</v>
      </c>
      <c r="E1652" s="38">
        <f t="shared" si="53"/>
        <v>6300495</v>
      </c>
      <c r="F1652" s="38">
        <f t="shared" si="53"/>
        <v>2536</v>
      </c>
      <c r="G1652" s="40">
        <v>0</v>
      </c>
      <c r="H1652" s="40">
        <v>0</v>
      </c>
      <c r="I1652" s="45" t="s">
        <v>19</v>
      </c>
      <c r="J1652" s="39">
        <v>255.21129633527289</v>
      </c>
      <c r="K1652" s="39">
        <v>331.27929633527287</v>
      </c>
      <c r="L1652" s="39">
        <v>9.1929999999999996</v>
      </c>
      <c r="M1652" s="48">
        <v>49.429000000000002</v>
      </c>
      <c r="N1652" s="39">
        <v>1E-3</v>
      </c>
      <c r="O1652" s="39">
        <v>753.20299999999997</v>
      </c>
      <c r="P1652" s="39">
        <v>0</v>
      </c>
    </row>
    <row r="1653" spans="1:16" x14ac:dyDescent="0.3">
      <c r="A1653" s="27">
        <v>43686</v>
      </c>
      <c r="B1653" s="28">
        <v>0.1875</v>
      </c>
      <c r="C1653" s="32">
        <f t="shared" si="54"/>
        <v>43686.1875</v>
      </c>
      <c r="D1653" s="38">
        <f t="shared" si="53"/>
        <v>525465</v>
      </c>
      <c r="E1653" s="38">
        <f t="shared" si="53"/>
        <v>6300495</v>
      </c>
      <c r="F1653" s="38">
        <f t="shared" si="53"/>
        <v>2536</v>
      </c>
      <c r="G1653" s="39">
        <v>4.0999999999999996</v>
      </c>
      <c r="H1653" s="39">
        <v>7</v>
      </c>
      <c r="I1653" s="45" t="s">
        <v>19</v>
      </c>
      <c r="J1653" s="39">
        <v>254.57102785368059</v>
      </c>
      <c r="K1653" s="39">
        <v>330.49702785368061</v>
      </c>
      <c r="L1653" s="39">
        <v>8.8160000000000007</v>
      </c>
      <c r="M1653" s="48">
        <v>49.854999999999997</v>
      </c>
      <c r="N1653" s="39">
        <v>0</v>
      </c>
      <c r="O1653" s="39">
        <v>753.14499999999998</v>
      </c>
      <c r="P1653" s="39">
        <v>0</v>
      </c>
    </row>
    <row r="1654" spans="1:16" x14ac:dyDescent="0.3">
      <c r="A1654" s="27">
        <v>43686</v>
      </c>
      <c r="B1654" s="28">
        <v>0.20833333333333334</v>
      </c>
      <c r="C1654" s="32">
        <f t="shared" si="54"/>
        <v>43686.208333333336</v>
      </c>
      <c r="D1654" s="38">
        <f t="shared" si="53"/>
        <v>525465</v>
      </c>
      <c r="E1654" s="38">
        <f t="shared" si="53"/>
        <v>6300495</v>
      </c>
      <c r="F1654" s="38">
        <f t="shared" si="53"/>
        <v>2536</v>
      </c>
      <c r="G1654" s="39">
        <v>21.3</v>
      </c>
      <c r="H1654" s="39">
        <v>8.5</v>
      </c>
      <c r="I1654" s="44">
        <v>0.39906103286384975</v>
      </c>
      <c r="J1654" s="39">
        <v>256.06639311014828</v>
      </c>
      <c r="K1654" s="39">
        <v>331.34139311014826</v>
      </c>
      <c r="L1654" s="39">
        <v>9.4440000000000008</v>
      </c>
      <c r="M1654" s="48">
        <v>47.591999999999999</v>
      </c>
      <c r="N1654" s="39">
        <v>0</v>
      </c>
      <c r="O1654" s="39">
        <v>753.15</v>
      </c>
      <c r="P1654" s="39">
        <v>0</v>
      </c>
    </row>
    <row r="1655" spans="1:16" x14ac:dyDescent="0.3">
      <c r="A1655" s="27">
        <v>43686</v>
      </c>
      <c r="B1655" s="28">
        <v>0.22916666666666666</v>
      </c>
      <c r="C1655" s="32">
        <f t="shared" si="54"/>
        <v>43686.229166666664</v>
      </c>
      <c r="D1655" s="38">
        <f t="shared" si="53"/>
        <v>525465</v>
      </c>
      <c r="E1655" s="38">
        <f t="shared" si="53"/>
        <v>6300495</v>
      </c>
      <c r="F1655" s="38">
        <f t="shared" si="53"/>
        <v>2536</v>
      </c>
      <c r="G1655" s="39">
        <v>47.8</v>
      </c>
      <c r="H1655" s="39">
        <v>12.7</v>
      </c>
      <c r="I1655" s="44">
        <v>0.26569037656903766</v>
      </c>
      <c r="J1655" s="39">
        <v>256.50739356940915</v>
      </c>
      <c r="K1655" s="39">
        <v>333.19539356940913</v>
      </c>
      <c r="L1655" s="39">
        <v>10.260999999999999</v>
      </c>
      <c r="M1655" s="48">
        <v>45.497999999999998</v>
      </c>
      <c r="N1655" s="39">
        <v>0</v>
      </c>
      <c r="O1655" s="39">
        <v>753.45799999999997</v>
      </c>
      <c r="P1655" s="39">
        <v>0</v>
      </c>
    </row>
    <row r="1656" spans="1:16" x14ac:dyDescent="0.3">
      <c r="A1656" s="27">
        <v>43686</v>
      </c>
      <c r="B1656" s="28">
        <v>0.25</v>
      </c>
      <c r="C1656" s="32">
        <f t="shared" si="54"/>
        <v>43686.25</v>
      </c>
      <c r="D1656" s="38">
        <f t="shared" si="53"/>
        <v>525465</v>
      </c>
      <c r="E1656" s="38">
        <f t="shared" si="53"/>
        <v>6300495</v>
      </c>
      <c r="F1656" s="38">
        <f t="shared" si="53"/>
        <v>2536</v>
      </c>
      <c r="G1656" s="39">
        <v>97</v>
      </c>
      <c r="H1656" s="39">
        <v>17.2</v>
      </c>
      <c r="I1656" s="44">
        <v>0.17731958762886596</v>
      </c>
      <c r="J1656" s="39">
        <v>258.85734291627773</v>
      </c>
      <c r="K1656" s="39">
        <v>337.97934291627774</v>
      </c>
      <c r="L1656" s="39">
        <v>11.077999999999999</v>
      </c>
      <c r="M1656" s="48">
        <v>43.005000000000003</v>
      </c>
      <c r="N1656" s="39">
        <v>0</v>
      </c>
      <c r="O1656" s="39">
        <v>753.26700000000005</v>
      </c>
      <c r="P1656" s="39">
        <v>0</v>
      </c>
    </row>
    <row r="1657" spans="1:16" x14ac:dyDescent="0.3">
      <c r="A1657" s="27">
        <v>43686</v>
      </c>
      <c r="B1657" s="28">
        <v>0.27083333333333331</v>
      </c>
      <c r="C1657" s="32">
        <f t="shared" si="54"/>
        <v>43686.270833333336</v>
      </c>
      <c r="D1657" s="38">
        <f t="shared" si="53"/>
        <v>525465</v>
      </c>
      <c r="E1657" s="38">
        <f t="shared" si="53"/>
        <v>6300495</v>
      </c>
      <c r="F1657" s="38">
        <f t="shared" si="53"/>
        <v>2536</v>
      </c>
      <c r="G1657" s="39">
        <v>152.5</v>
      </c>
      <c r="H1657" s="39">
        <v>22.3</v>
      </c>
      <c r="I1657" s="44">
        <v>0.14622950819672131</v>
      </c>
      <c r="J1657" s="39">
        <v>260.71111814296381</v>
      </c>
      <c r="K1657" s="39">
        <v>343.87211814296381</v>
      </c>
      <c r="L1657" s="39">
        <v>11.141</v>
      </c>
      <c r="M1657" s="48">
        <v>43.634</v>
      </c>
      <c r="N1657" s="39">
        <v>2.7E-2</v>
      </c>
      <c r="O1657" s="39">
        <v>753.47</v>
      </c>
      <c r="P1657" s="39">
        <v>0</v>
      </c>
    </row>
    <row r="1658" spans="1:16" x14ac:dyDescent="0.3">
      <c r="A1658" s="27">
        <v>43686</v>
      </c>
      <c r="B1658" s="28">
        <v>0.29166666666666669</v>
      </c>
      <c r="C1658" s="32">
        <f t="shared" si="54"/>
        <v>43686.291666666664</v>
      </c>
      <c r="D1658" s="38">
        <f t="shared" si="53"/>
        <v>525465</v>
      </c>
      <c r="E1658" s="38">
        <f t="shared" si="53"/>
        <v>6300495</v>
      </c>
      <c r="F1658" s="38">
        <f t="shared" si="53"/>
        <v>2536</v>
      </c>
      <c r="G1658" s="39">
        <v>216.4</v>
      </c>
      <c r="H1658" s="39">
        <v>28.3</v>
      </c>
      <c r="I1658" s="44">
        <v>0.13077634011090572</v>
      </c>
      <c r="J1658" s="39">
        <v>260.04807461506533</v>
      </c>
      <c r="K1658" s="39">
        <v>351.87207461506534</v>
      </c>
      <c r="L1658" s="39">
        <v>12.397</v>
      </c>
      <c r="M1658" s="48">
        <v>40.466999999999999</v>
      </c>
      <c r="N1658" s="39">
        <v>4.1000000000000002E-2</v>
      </c>
      <c r="O1658" s="39">
        <v>753.48800000000006</v>
      </c>
      <c r="P1658" s="39">
        <v>0</v>
      </c>
    </row>
    <row r="1659" spans="1:16" x14ac:dyDescent="0.3">
      <c r="A1659" s="27">
        <v>43686</v>
      </c>
      <c r="B1659" s="28">
        <v>0.3125</v>
      </c>
      <c r="C1659" s="32">
        <f t="shared" si="54"/>
        <v>43686.3125</v>
      </c>
      <c r="D1659" s="38">
        <f t="shared" si="53"/>
        <v>525465</v>
      </c>
      <c r="E1659" s="38">
        <f t="shared" si="53"/>
        <v>6300495</v>
      </c>
      <c r="F1659" s="38">
        <f t="shared" si="53"/>
        <v>2536</v>
      </c>
      <c r="G1659" s="39">
        <v>286</v>
      </c>
      <c r="H1659" s="39">
        <v>34.6</v>
      </c>
      <c r="I1659" s="44">
        <v>0.12097902097902098</v>
      </c>
      <c r="J1659" s="39">
        <v>261.05807610978206</v>
      </c>
      <c r="K1659" s="39">
        <v>360.21307610978204</v>
      </c>
      <c r="L1659" s="39">
        <v>12.209</v>
      </c>
      <c r="M1659" s="48">
        <v>39.753</v>
      </c>
      <c r="N1659" s="39">
        <v>6.4000000000000001E-2</v>
      </c>
      <c r="O1659" s="39">
        <v>753.41</v>
      </c>
      <c r="P1659" s="39">
        <v>0</v>
      </c>
    </row>
    <row r="1660" spans="1:16" x14ac:dyDescent="0.3">
      <c r="A1660" s="27">
        <v>43686</v>
      </c>
      <c r="B1660" s="28">
        <v>0.33333333333333331</v>
      </c>
      <c r="C1660" s="32">
        <f t="shared" si="54"/>
        <v>43686.333333333336</v>
      </c>
      <c r="D1660" s="38">
        <f t="shared" si="53"/>
        <v>525465</v>
      </c>
      <c r="E1660" s="38">
        <f t="shared" si="53"/>
        <v>6300495</v>
      </c>
      <c r="F1660" s="38">
        <f t="shared" si="53"/>
        <v>2536</v>
      </c>
      <c r="G1660" s="39">
        <v>356.4</v>
      </c>
      <c r="H1660" s="39">
        <v>42.7</v>
      </c>
      <c r="I1660" s="44">
        <v>0.11980920314253649</v>
      </c>
      <c r="J1660" s="39">
        <v>264.43243698954603</v>
      </c>
      <c r="K1660" s="39">
        <v>370.27443698954602</v>
      </c>
      <c r="L1660" s="39">
        <v>12.209</v>
      </c>
      <c r="M1660" s="48">
        <v>38.816000000000003</v>
      </c>
      <c r="N1660" s="39">
        <v>0.20799999999999999</v>
      </c>
      <c r="O1660" s="39">
        <v>753.33500000000004</v>
      </c>
      <c r="P1660" s="39">
        <v>0</v>
      </c>
    </row>
    <row r="1661" spans="1:16" x14ac:dyDescent="0.3">
      <c r="A1661" s="27">
        <v>43686</v>
      </c>
      <c r="B1661" s="28">
        <v>0.35416666666666669</v>
      </c>
      <c r="C1661" s="32">
        <f t="shared" si="54"/>
        <v>43686.354166666664</v>
      </c>
      <c r="D1661" s="38">
        <f t="shared" si="53"/>
        <v>525465</v>
      </c>
      <c r="E1661" s="38">
        <f t="shared" si="53"/>
        <v>6300495</v>
      </c>
      <c r="F1661" s="38">
        <f t="shared" si="53"/>
        <v>2536</v>
      </c>
      <c r="G1661" s="39">
        <v>423.7</v>
      </c>
      <c r="H1661" s="39">
        <v>50</v>
      </c>
      <c r="I1661" s="44">
        <v>0.11800802454566911</v>
      </c>
      <c r="J1661" s="39">
        <v>267.15865381711603</v>
      </c>
      <c r="K1661" s="39">
        <v>382.92765381711604</v>
      </c>
      <c r="L1661" s="39">
        <v>13.087999999999999</v>
      </c>
      <c r="M1661" s="48">
        <v>36.680999999999997</v>
      </c>
      <c r="N1661" s="39">
        <v>1.2999999999999999E-2</v>
      </c>
      <c r="O1661" s="39">
        <v>753.19500000000005</v>
      </c>
      <c r="P1661" s="39">
        <v>0</v>
      </c>
    </row>
    <row r="1662" spans="1:16" x14ac:dyDescent="0.3">
      <c r="A1662" s="27">
        <v>43686</v>
      </c>
      <c r="B1662" s="28">
        <v>0.375</v>
      </c>
      <c r="C1662" s="32">
        <f t="shared" si="54"/>
        <v>43686.375</v>
      </c>
      <c r="D1662" s="38">
        <f t="shared" si="53"/>
        <v>525465</v>
      </c>
      <c r="E1662" s="38">
        <f t="shared" si="53"/>
        <v>6300495</v>
      </c>
      <c r="F1662" s="38">
        <f t="shared" si="53"/>
        <v>2536</v>
      </c>
      <c r="G1662" s="39">
        <v>492.8</v>
      </c>
      <c r="H1662" s="39">
        <v>57.2</v>
      </c>
      <c r="I1662" s="44">
        <v>0.11607142857142858</v>
      </c>
      <c r="J1662" s="39">
        <v>269.20882295531521</v>
      </c>
      <c r="K1662" s="39">
        <v>392.98882295531519</v>
      </c>
      <c r="L1662" s="39">
        <v>12.711</v>
      </c>
      <c r="M1662" s="48">
        <v>39.000999999999998</v>
      </c>
      <c r="N1662" s="39">
        <v>0.17799999999999999</v>
      </c>
      <c r="O1662" s="39">
        <v>753.27700000000004</v>
      </c>
      <c r="P1662" s="39">
        <v>0</v>
      </c>
    </row>
    <row r="1663" spans="1:16" x14ac:dyDescent="0.3">
      <c r="A1663" s="27">
        <v>43686</v>
      </c>
      <c r="B1663" s="28">
        <v>0.39583333333333331</v>
      </c>
      <c r="C1663" s="32">
        <f t="shared" si="54"/>
        <v>43686.395833333336</v>
      </c>
      <c r="D1663" s="38">
        <f t="shared" si="53"/>
        <v>525465</v>
      </c>
      <c r="E1663" s="38">
        <f t="shared" si="53"/>
        <v>6300495</v>
      </c>
      <c r="F1663" s="38">
        <f t="shared" si="53"/>
        <v>2536</v>
      </c>
      <c r="G1663" s="39">
        <v>539.70000000000005</v>
      </c>
      <c r="H1663" s="39">
        <v>62.9</v>
      </c>
      <c r="I1663" s="44">
        <v>0.1165462293866963</v>
      </c>
      <c r="J1663" s="39">
        <v>271.57718448442779</v>
      </c>
      <c r="K1663" s="39">
        <v>405.1751844844278</v>
      </c>
      <c r="L1663" s="39">
        <v>12.586</v>
      </c>
      <c r="M1663" s="48">
        <v>40.4</v>
      </c>
      <c r="N1663" s="39">
        <v>0.17</v>
      </c>
      <c r="O1663" s="39">
        <v>753.26499999999999</v>
      </c>
      <c r="P1663" s="39">
        <v>0</v>
      </c>
    </row>
    <row r="1664" spans="1:16" x14ac:dyDescent="0.3">
      <c r="A1664" s="27">
        <v>43686</v>
      </c>
      <c r="B1664" s="28">
        <v>0.41666666666666669</v>
      </c>
      <c r="C1664" s="32">
        <f t="shared" si="54"/>
        <v>43686.416666666664</v>
      </c>
      <c r="D1664" s="38">
        <f t="shared" si="53"/>
        <v>525465</v>
      </c>
      <c r="E1664" s="38">
        <f t="shared" si="53"/>
        <v>6300495</v>
      </c>
      <c r="F1664" s="38">
        <f t="shared" si="53"/>
        <v>2536</v>
      </c>
      <c r="G1664" s="39">
        <v>598.6</v>
      </c>
      <c r="H1664" s="39">
        <v>70.8</v>
      </c>
      <c r="I1664" s="44">
        <v>0.11827597728032074</v>
      </c>
      <c r="J1664" s="39">
        <v>273.7393724219155</v>
      </c>
      <c r="K1664" s="39">
        <v>412.79437242191545</v>
      </c>
      <c r="L1664" s="39">
        <v>12.648</v>
      </c>
      <c r="M1664" s="48">
        <v>38.838999999999999</v>
      </c>
      <c r="N1664" s="39">
        <v>0.29799999999999999</v>
      </c>
      <c r="O1664" s="39">
        <v>753.26499999999999</v>
      </c>
      <c r="P1664" s="39">
        <v>0</v>
      </c>
    </row>
    <row r="1665" spans="1:16" x14ac:dyDescent="0.3">
      <c r="A1665" s="27">
        <v>43686</v>
      </c>
      <c r="B1665" s="28">
        <v>0.4375</v>
      </c>
      <c r="C1665" s="32">
        <f t="shared" si="54"/>
        <v>43686.4375</v>
      </c>
      <c r="D1665" s="38">
        <f t="shared" si="53"/>
        <v>525465</v>
      </c>
      <c r="E1665" s="38">
        <f t="shared" si="53"/>
        <v>6300495</v>
      </c>
      <c r="F1665" s="38">
        <f t="shared" si="53"/>
        <v>2536</v>
      </c>
      <c r="G1665" s="39">
        <v>620.70000000000005</v>
      </c>
      <c r="H1665" s="39">
        <v>73</v>
      </c>
      <c r="I1665" s="44">
        <v>0.11760915095859513</v>
      </c>
      <c r="J1665" s="39">
        <v>273.8912830183948</v>
      </c>
      <c r="K1665" s="39">
        <v>419.19928301839479</v>
      </c>
      <c r="L1665" s="39">
        <v>13.025</v>
      </c>
      <c r="M1665" s="48">
        <v>36.832999999999998</v>
      </c>
      <c r="N1665" s="39">
        <v>0.82399999999999995</v>
      </c>
      <c r="O1665" s="39">
        <v>753.16700000000003</v>
      </c>
      <c r="P1665" s="39">
        <v>0</v>
      </c>
    </row>
    <row r="1666" spans="1:16" x14ac:dyDescent="0.3">
      <c r="A1666" s="27">
        <v>43686</v>
      </c>
      <c r="B1666" s="28">
        <v>0.45833333333333331</v>
      </c>
      <c r="C1666" s="32">
        <f t="shared" si="54"/>
        <v>43686.458333333336</v>
      </c>
      <c r="D1666" s="38">
        <f t="shared" si="53"/>
        <v>525465</v>
      </c>
      <c r="E1666" s="38">
        <f t="shared" si="53"/>
        <v>6300495</v>
      </c>
      <c r="F1666" s="38">
        <f t="shared" si="53"/>
        <v>2536</v>
      </c>
      <c r="G1666" s="39">
        <v>698.9</v>
      </c>
      <c r="H1666" s="39">
        <v>82.8</v>
      </c>
      <c r="I1666" s="44">
        <v>0.11847188438975532</v>
      </c>
      <c r="J1666" s="39">
        <v>279.55790511573832</v>
      </c>
      <c r="K1666" s="39">
        <v>431.49890511573835</v>
      </c>
      <c r="L1666" s="39">
        <v>13.465</v>
      </c>
      <c r="M1666" s="48">
        <v>34.514000000000003</v>
      </c>
      <c r="N1666" s="39">
        <v>0.72899999999999998</v>
      </c>
      <c r="O1666" s="39">
        <v>753.39300000000003</v>
      </c>
      <c r="P1666" s="39">
        <v>0</v>
      </c>
    </row>
    <row r="1667" spans="1:16" x14ac:dyDescent="0.3">
      <c r="A1667" s="27">
        <v>43686</v>
      </c>
      <c r="B1667" s="28">
        <v>0.47916666666666669</v>
      </c>
      <c r="C1667" s="32">
        <f t="shared" si="54"/>
        <v>43686.479166666664</v>
      </c>
      <c r="D1667" s="38">
        <f t="shared" si="53"/>
        <v>525465</v>
      </c>
      <c r="E1667" s="38">
        <f t="shared" si="53"/>
        <v>6300495</v>
      </c>
      <c r="F1667" s="38">
        <f t="shared" si="53"/>
        <v>2536</v>
      </c>
      <c r="G1667" s="39">
        <v>763.9</v>
      </c>
      <c r="H1667" s="39">
        <v>92.5</v>
      </c>
      <c r="I1667" s="44">
        <v>0.12108914779421391</v>
      </c>
      <c r="J1667" s="39">
        <v>284.24228957983462</v>
      </c>
      <c r="K1667" s="39">
        <v>437.24928957983462</v>
      </c>
      <c r="L1667" s="39">
        <v>13.840999999999999</v>
      </c>
      <c r="M1667" s="48">
        <v>33.756999999999998</v>
      </c>
      <c r="N1667" s="39">
        <v>0.999</v>
      </c>
      <c r="O1667" s="39">
        <v>753.15</v>
      </c>
      <c r="P1667" s="39">
        <v>0</v>
      </c>
    </row>
    <row r="1668" spans="1:16" x14ac:dyDescent="0.3">
      <c r="A1668" s="27">
        <v>43686</v>
      </c>
      <c r="B1668" s="28">
        <v>0.5</v>
      </c>
      <c r="C1668" s="32">
        <f t="shared" si="54"/>
        <v>43686.5</v>
      </c>
      <c r="D1668" s="38">
        <f t="shared" si="53"/>
        <v>525465</v>
      </c>
      <c r="E1668" s="38">
        <f t="shared" si="53"/>
        <v>6300495</v>
      </c>
      <c r="F1668" s="38">
        <f t="shared" si="53"/>
        <v>2536</v>
      </c>
      <c r="G1668" s="39">
        <v>808.1</v>
      </c>
      <c r="H1668" s="39">
        <v>95.4</v>
      </c>
      <c r="I1668" s="44">
        <v>0.11805469620096523</v>
      </c>
      <c r="J1668" s="39">
        <v>288.81608004299045</v>
      </c>
      <c r="K1668" s="39">
        <v>443.47808004299043</v>
      </c>
      <c r="L1668" s="39">
        <v>13.967000000000001</v>
      </c>
      <c r="M1668" s="48">
        <v>34.393999999999998</v>
      </c>
      <c r="N1668" s="39">
        <v>1.1639999999999999</v>
      </c>
      <c r="O1668" s="39">
        <v>753.05200000000002</v>
      </c>
      <c r="P1668" s="39">
        <v>0</v>
      </c>
    </row>
    <row r="1669" spans="1:16" x14ac:dyDescent="0.3">
      <c r="A1669" s="27">
        <v>43686</v>
      </c>
      <c r="B1669" s="28">
        <v>0.52083333333333337</v>
      </c>
      <c r="C1669" s="32">
        <f t="shared" si="54"/>
        <v>43686.520833333336</v>
      </c>
      <c r="D1669" s="38">
        <f t="shared" si="53"/>
        <v>525465</v>
      </c>
      <c r="E1669" s="38">
        <f t="shared" si="53"/>
        <v>6300495</v>
      </c>
      <c r="F1669" s="38">
        <f t="shared" si="53"/>
        <v>2536</v>
      </c>
      <c r="G1669" s="39">
        <v>825.2</v>
      </c>
      <c r="H1669" s="39">
        <v>99.3</v>
      </c>
      <c r="I1669" s="44">
        <v>0.12033446437227338</v>
      </c>
      <c r="J1669" s="39">
        <v>298.3757592791269</v>
      </c>
      <c r="K1669" s="39">
        <v>455.65275927912688</v>
      </c>
      <c r="L1669" s="39">
        <v>14.595000000000001</v>
      </c>
      <c r="M1669" s="48">
        <v>31.923999999999999</v>
      </c>
      <c r="N1669" s="39">
        <v>1.4019999999999999</v>
      </c>
      <c r="O1669" s="39">
        <v>753.00300000000004</v>
      </c>
      <c r="P1669" s="39">
        <v>0</v>
      </c>
    </row>
    <row r="1670" spans="1:16" x14ac:dyDescent="0.3">
      <c r="A1670" s="27">
        <v>43686</v>
      </c>
      <c r="B1670" s="28">
        <v>0.54166666666666663</v>
      </c>
      <c r="C1670" s="32">
        <f t="shared" si="54"/>
        <v>43686.541666666664</v>
      </c>
      <c r="D1670" s="38">
        <f t="shared" ref="D1670:F1733" si="55">D1669</f>
        <v>525465</v>
      </c>
      <c r="E1670" s="38">
        <f t="shared" si="55"/>
        <v>6300495</v>
      </c>
      <c r="F1670" s="38">
        <f t="shared" si="55"/>
        <v>2536</v>
      </c>
      <c r="G1670" s="39">
        <v>397</v>
      </c>
      <c r="H1670" s="39">
        <v>48.3</v>
      </c>
      <c r="I1670" s="44">
        <v>0.1216624685138539</v>
      </c>
      <c r="J1670" s="39">
        <v>304.28002198991891</v>
      </c>
      <c r="K1670" s="39">
        <v>449.3670219899189</v>
      </c>
      <c r="L1670" s="39">
        <v>14.218</v>
      </c>
      <c r="M1670" s="48">
        <v>33.155000000000001</v>
      </c>
      <c r="N1670" s="39">
        <v>1.1000000000000001</v>
      </c>
      <c r="O1670" s="39">
        <v>752.97500000000002</v>
      </c>
      <c r="P1670" s="39">
        <v>0</v>
      </c>
    </row>
    <row r="1671" spans="1:16" x14ac:dyDescent="0.3">
      <c r="A1671" s="27">
        <v>43686</v>
      </c>
      <c r="B1671" s="28">
        <v>0.5625</v>
      </c>
      <c r="C1671" s="32">
        <f t="shared" si="54"/>
        <v>43686.5625</v>
      </c>
      <c r="D1671" s="38">
        <f t="shared" si="55"/>
        <v>525465</v>
      </c>
      <c r="E1671" s="38">
        <f t="shared" si="55"/>
        <v>6300495</v>
      </c>
      <c r="F1671" s="38">
        <f t="shared" si="55"/>
        <v>2536</v>
      </c>
      <c r="G1671" s="39">
        <v>666.7</v>
      </c>
      <c r="H1671" s="39">
        <v>87.1</v>
      </c>
      <c r="I1671" s="44">
        <v>0.13064346782660866</v>
      </c>
      <c r="J1671" s="39">
        <v>319.56043311310867</v>
      </c>
      <c r="K1671" s="39">
        <v>444.48743311310869</v>
      </c>
      <c r="L1671" s="39">
        <v>14.532</v>
      </c>
      <c r="M1671" s="48">
        <v>33.177</v>
      </c>
      <c r="N1671" s="39">
        <v>1.0740000000000001</v>
      </c>
      <c r="O1671" s="39">
        <v>752.82</v>
      </c>
      <c r="P1671" s="39">
        <v>0</v>
      </c>
    </row>
    <row r="1672" spans="1:16" x14ac:dyDescent="0.3">
      <c r="A1672" s="27">
        <v>43686</v>
      </c>
      <c r="B1672" s="28">
        <v>0.58333333333333337</v>
      </c>
      <c r="C1672" s="32">
        <f t="shared" si="54"/>
        <v>43686.583333333336</v>
      </c>
      <c r="D1672" s="38">
        <f t="shared" si="55"/>
        <v>525465</v>
      </c>
      <c r="E1672" s="38">
        <f t="shared" si="55"/>
        <v>6300495</v>
      </c>
      <c r="F1672" s="38">
        <f t="shared" si="55"/>
        <v>2536</v>
      </c>
      <c r="G1672" s="39">
        <v>284.39999999999998</v>
      </c>
      <c r="H1672" s="39">
        <v>35.200000000000003</v>
      </c>
      <c r="I1672" s="44">
        <v>0.1237693389592124</v>
      </c>
      <c r="J1672" s="39">
        <v>323.29893657162006</v>
      </c>
      <c r="K1672" s="39">
        <v>439.16493657162005</v>
      </c>
      <c r="L1672" s="39">
        <v>14.154999999999999</v>
      </c>
      <c r="M1672" s="48">
        <v>35.036000000000001</v>
      </c>
      <c r="N1672" s="39">
        <v>0.74099999999999999</v>
      </c>
      <c r="O1672" s="39">
        <v>752.87699999999995</v>
      </c>
      <c r="P1672" s="39">
        <v>0</v>
      </c>
    </row>
    <row r="1673" spans="1:16" x14ac:dyDescent="0.3">
      <c r="A1673" s="27">
        <v>43686</v>
      </c>
      <c r="B1673" s="28">
        <v>0.60416666666666663</v>
      </c>
      <c r="C1673" s="32">
        <f t="shared" si="54"/>
        <v>43686.604166666664</v>
      </c>
      <c r="D1673" s="38">
        <f t="shared" si="55"/>
        <v>525465</v>
      </c>
      <c r="E1673" s="38">
        <f t="shared" si="55"/>
        <v>6300495</v>
      </c>
      <c r="F1673" s="38">
        <f t="shared" si="55"/>
        <v>2536</v>
      </c>
      <c r="G1673" s="39">
        <v>426.4</v>
      </c>
      <c r="H1673" s="39">
        <v>57.1</v>
      </c>
      <c r="I1673" s="44">
        <v>0.13391181988742965</v>
      </c>
      <c r="J1673" s="39">
        <v>326.52257456638176</v>
      </c>
      <c r="K1673" s="39">
        <v>427.36157456638171</v>
      </c>
      <c r="L1673" s="39">
        <v>13.526999999999999</v>
      </c>
      <c r="M1673" s="48">
        <v>37.97</v>
      </c>
      <c r="N1673" s="39">
        <v>0.81899999999999995</v>
      </c>
      <c r="O1673" s="39">
        <v>752.90200000000004</v>
      </c>
      <c r="P1673" s="39">
        <v>0</v>
      </c>
    </row>
    <row r="1674" spans="1:16" x14ac:dyDescent="0.3">
      <c r="A1674" s="27">
        <v>43686</v>
      </c>
      <c r="B1674" s="28">
        <v>0.625</v>
      </c>
      <c r="C1674" s="32">
        <f t="shared" si="54"/>
        <v>43686.625</v>
      </c>
      <c r="D1674" s="38">
        <f t="shared" si="55"/>
        <v>525465</v>
      </c>
      <c r="E1674" s="38">
        <f t="shared" si="55"/>
        <v>6300495</v>
      </c>
      <c r="F1674" s="38">
        <f t="shared" si="55"/>
        <v>2536</v>
      </c>
      <c r="G1674" s="39">
        <v>157.19999999999999</v>
      </c>
      <c r="H1674" s="39">
        <v>21.9</v>
      </c>
      <c r="I1674" s="44">
        <v>0.13931297709923665</v>
      </c>
      <c r="J1674" s="39">
        <v>328.10409065441434</v>
      </c>
      <c r="K1674" s="39">
        <v>416.46509065441433</v>
      </c>
      <c r="L1674" s="39">
        <v>13.276</v>
      </c>
      <c r="M1674" s="48">
        <v>42.34</v>
      </c>
      <c r="N1674" s="39">
        <v>0.96299999999999997</v>
      </c>
      <c r="O1674" s="39">
        <v>752.75300000000004</v>
      </c>
      <c r="P1674" s="39">
        <v>0</v>
      </c>
    </row>
    <row r="1675" spans="1:16" x14ac:dyDescent="0.3">
      <c r="A1675" s="27">
        <v>43686</v>
      </c>
      <c r="B1675" s="28">
        <v>0.64583333333333337</v>
      </c>
      <c r="C1675" s="32">
        <f t="shared" si="54"/>
        <v>43686.645833333336</v>
      </c>
      <c r="D1675" s="38">
        <f t="shared" si="55"/>
        <v>525465</v>
      </c>
      <c r="E1675" s="38">
        <f t="shared" si="55"/>
        <v>6300495</v>
      </c>
      <c r="F1675" s="38">
        <f t="shared" si="55"/>
        <v>2536</v>
      </c>
      <c r="G1675" s="39">
        <v>171.4</v>
      </c>
      <c r="H1675" s="39">
        <v>22.1</v>
      </c>
      <c r="I1675" s="44">
        <v>0.12893815635939324</v>
      </c>
      <c r="J1675" s="39">
        <v>338.21572267065</v>
      </c>
      <c r="K1675" s="39">
        <v>419.33372267064999</v>
      </c>
      <c r="L1675" s="39">
        <v>13.087999999999999</v>
      </c>
      <c r="M1675" s="48">
        <v>41.853000000000002</v>
      </c>
      <c r="N1675" s="39">
        <v>0.84</v>
      </c>
      <c r="O1675" s="39">
        <v>752.83799999999997</v>
      </c>
      <c r="P1675" s="39">
        <v>0</v>
      </c>
    </row>
    <row r="1676" spans="1:16" x14ac:dyDescent="0.3">
      <c r="A1676" s="27">
        <v>43686</v>
      </c>
      <c r="B1676" s="28">
        <v>0.66666666666666663</v>
      </c>
      <c r="C1676" s="32">
        <f t="shared" si="54"/>
        <v>43686.666666666664</v>
      </c>
      <c r="D1676" s="38">
        <f t="shared" si="55"/>
        <v>525465</v>
      </c>
      <c r="E1676" s="38">
        <f t="shared" si="55"/>
        <v>6300495</v>
      </c>
      <c r="F1676" s="38">
        <f t="shared" si="55"/>
        <v>2536</v>
      </c>
      <c r="G1676" s="39">
        <v>133.5</v>
      </c>
      <c r="H1676" s="39">
        <v>15</v>
      </c>
      <c r="I1676" s="44">
        <v>0.11235955056179775</v>
      </c>
      <c r="J1676" s="39">
        <v>339.91210501022329</v>
      </c>
      <c r="K1676" s="39">
        <v>419.1421050102233</v>
      </c>
      <c r="L1676" s="39">
        <v>13.276</v>
      </c>
      <c r="M1676" s="48">
        <v>40.615000000000002</v>
      </c>
      <c r="N1676" s="39">
        <v>0.54800000000000004</v>
      </c>
      <c r="O1676" s="39">
        <v>752.755</v>
      </c>
      <c r="P1676" s="39">
        <v>0</v>
      </c>
    </row>
    <row r="1677" spans="1:16" x14ac:dyDescent="0.3">
      <c r="A1677" s="27">
        <v>43686</v>
      </c>
      <c r="B1677" s="28">
        <v>0.6875</v>
      </c>
      <c r="C1677" s="32">
        <f t="shared" si="54"/>
        <v>43686.6875</v>
      </c>
      <c r="D1677" s="38">
        <f t="shared" si="55"/>
        <v>525465</v>
      </c>
      <c r="E1677" s="38">
        <f t="shared" si="55"/>
        <v>6300495</v>
      </c>
      <c r="F1677" s="38">
        <f t="shared" si="55"/>
        <v>2536</v>
      </c>
      <c r="G1677" s="39">
        <v>302</v>
      </c>
      <c r="H1677" s="39">
        <v>41.4</v>
      </c>
      <c r="I1677" s="44">
        <v>0.13708609271523178</v>
      </c>
      <c r="J1677" s="39">
        <v>335.08076368341119</v>
      </c>
      <c r="K1677" s="39">
        <v>414.94376368341119</v>
      </c>
      <c r="L1677" s="39">
        <v>13.276</v>
      </c>
      <c r="M1677" s="48">
        <v>39.360999999999997</v>
      </c>
      <c r="N1677" s="39">
        <v>0.81399999999999995</v>
      </c>
      <c r="O1677" s="39">
        <v>752.8</v>
      </c>
      <c r="P1677" s="39">
        <v>0</v>
      </c>
    </row>
    <row r="1678" spans="1:16" x14ac:dyDescent="0.3">
      <c r="A1678" s="27">
        <v>43686</v>
      </c>
      <c r="B1678" s="28">
        <v>0.70833333333333337</v>
      </c>
      <c r="C1678" s="32">
        <f t="shared" si="54"/>
        <v>43686.708333333336</v>
      </c>
      <c r="D1678" s="38">
        <f t="shared" si="55"/>
        <v>525465</v>
      </c>
      <c r="E1678" s="38">
        <f t="shared" si="55"/>
        <v>6300495</v>
      </c>
      <c r="F1678" s="38">
        <f t="shared" si="55"/>
        <v>2536</v>
      </c>
      <c r="G1678" s="39">
        <v>104.6</v>
      </c>
      <c r="H1678" s="39">
        <v>16.7</v>
      </c>
      <c r="I1678" s="44">
        <v>0.15965583173996176</v>
      </c>
      <c r="J1678" s="39">
        <v>323.79930019751203</v>
      </c>
      <c r="K1678" s="39">
        <v>403.04430019751203</v>
      </c>
      <c r="L1678" s="39">
        <v>12.523</v>
      </c>
      <c r="M1678" s="48">
        <v>40.393999999999998</v>
      </c>
      <c r="N1678" s="39">
        <v>0.74299999999999999</v>
      </c>
      <c r="O1678" s="39">
        <v>752.61699999999996</v>
      </c>
      <c r="P1678" s="39">
        <v>0</v>
      </c>
    </row>
    <row r="1679" spans="1:16" x14ac:dyDescent="0.3">
      <c r="A1679" s="27">
        <v>43686</v>
      </c>
      <c r="B1679" s="28">
        <v>0.72916666666666663</v>
      </c>
      <c r="C1679" s="32">
        <f t="shared" si="54"/>
        <v>43686.729166666664</v>
      </c>
      <c r="D1679" s="38">
        <f t="shared" si="55"/>
        <v>525465</v>
      </c>
      <c r="E1679" s="38">
        <f t="shared" si="55"/>
        <v>6300495</v>
      </c>
      <c r="F1679" s="38">
        <f t="shared" si="55"/>
        <v>2536</v>
      </c>
      <c r="G1679" s="39">
        <v>90.5</v>
      </c>
      <c r="H1679" s="39">
        <v>16.100000000000001</v>
      </c>
      <c r="I1679" s="44">
        <v>0.17790055248618786</v>
      </c>
      <c r="J1679" s="39">
        <v>299.84327411085798</v>
      </c>
      <c r="K1679" s="39">
        <v>396.22027411085799</v>
      </c>
      <c r="L1679" s="39">
        <v>12.397</v>
      </c>
      <c r="M1679" s="48">
        <v>39.287999999999997</v>
      </c>
      <c r="N1679" s="39">
        <v>0.47599999999999998</v>
      </c>
      <c r="O1679" s="39">
        <v>752.67</v>
      </c>
      <c r="P1679" s="39">
        <v>0</v>
      </c>
    </row>
    <row r="1680" spans="1:16" x14ac:dyDescent="0.3">
      <c r="A1680" s="27">
        <v>43686</v>
      </c>
      <c r="B1680" s="28">
        <v>0.75</v>
      </c>
      <c r="C1680" s="32">
        <f t="shared" si="54"/>
        <v>43686.75</v>
      </c>
      <c r="D1680" s="38">
        <f t="shared" si="55"/>
        <v>525465</v>
      </c>
      <c r="E1680" s="38">
        <f t="shared" si="55"/>
        <v>6300495</v>
      </c>
      <c r="F1680" s="38">
        <f t="shared" si="55"/>
        <v>2536</v>
      </c>
      <c r="G1680" s="39">
        <v>73.3</v>
      </c>
      <c r="H1680" s="39">
        <v>15.7</v>
      </c>
      <c r="I1680" s="44">
        <v>0.21418826739427013</v>
      </c>
      <c r="J1680" s="39">
        <v>275.22413965066295</v>
      </c>
      <c r="K1680" s="39">
        <v>386.53613965066296</v>
      </c>
      <c r="L1680" s="39">
        <v>12.648</v>
      </c>
      <c r="M1680" s="48">
        <v>39.152000000000001</v>
      </c>
      <c r="N1680" s="39">
        <v>0.29799999999999999</v>
      </c>
      <c r="O1680" s="39">
        <v>752.65499999999997</v>
      </c>
      <c r="P1680" s="39">
        <v>0</v>
      </c>
    </row>
    <row r="1681" spans="1:16" x14ac:dyDescent="0.3">
      <c r="A1681" s="27">
        <v>43686</v>
      </c>
      <c r="B1681" s="28">
        <v>0.77083333333333337</v>
      </c>
      <c r="C1681" s="32">
        <f t="shared" si="54"/>
        <v>43686.770833333336</v>
      </c>
      <c r="D1681" s="38">
        <f t="shared" si="55"/>
        <v>525465</v>
      </c>
      <c r="E1681" s="38">
        <f t="shared" si="55"/>
        <v>6300495</v>
      </c>
      <c r="F1681" s="38">
        <f t="shared" si="55"/>
        <v>2536</v>
      </c>
      <c r="G1681" s="39">
        <v>60.8</v>
      </c>
      <c r="H1681" s="39">
        <v>13.9</v>
      </c>
      <c r="I1681" s="44">
        <v>0.22861842105263158</v>
      </c>
      <c r="J1681" s="39">
        <v>269.88388602242924</v>
      </c>
      <c r="K1681" s="39">
        <v>381.66088602242928</v>
      </c>
      <c r="L1681" s="39">
        <v>11.706</v>
      </c>
      <c r="M1681" s="48">
        <v>41.106000000000002</v>
      </c>
      <c r="N1681" s="39">
        <v>0.35</v>
      </c>
      <c r="O1681" s="39">
        <v>752.64</v>
      </c>
      <c r="P1681" s="39">
        <v>0</v>
      </c>
    </row>
    <row r="1682" spans="1:16" x14ac:dyDescent="0.3">
      <c r="A1682" s="27">
        <v>43686</v>
      </c>
      <c r="B1682" s="28">
        <v>0.79166666666666663</v>
      </c>
      <c r="C1682" s="32">
        <f t="shared" si="54"/>
        <v>43686.791666666664</v>
      </c>
      <c r="D1682" s="38">
        <f t="shared" si="55"/>
        <v>525465</v>
      </c>
      <c r="E1682" s="38">
        <f t="shared" si="55"/>
        <v>6300495</v>
      </c>
      <c r="F1682" s="38">
        <f t="shared" si="55"/>
        <v>2536</v>
      </c>
      <c r="G1682" s="39">
        <v>32.9</v>
      </c>
      <c r="H1682" s="39">
        <v>10.8</v>
      </c>
      <c r="I1682" s="44">
        <v>0.32826747720364746</v>
      </c>
      <c r="J1682" s="39">
        <v>268.01062249423222</v>
      </c>
      <c r="K1682" s="39">
        <v>374.46962249423223</v>
      </c>
      <c r="L1682" s="39">
        <v>11.266999999999999</v>
      </c>
      <c r="M1682" s="48">
        <v>40.765000000000001</v>
      </c>
      <c r="N1682" s="39">
        <v>9.0999999999999998E-2</v>
      </c>
      <c r="O1682" s="39">
        <v>752.66499999999996</v>
      </c>
      <c r="P1682" s="39">
        <v>0</v>
      </c>
    </row>
    <row r="1683" spans="1:16" x14ac:dyDescent="0.3">
      <c r="A1683" s="27">
        <v>43686</v>
      </c>
      <c r="B1683" s="28">
        <v>0.8125</v>
      </c>
      <c r="C1683" s="32">
        <f t="shared" si="54"/>
        <v>43686.8125</v>
      </c>
      <c r="D1683" s="38">
        <f t="shared" si="55"/>
        <v>525465</v>
      </c>
      <c r="E1683" s="38">
        <f t="shared" si="55"/>
        <v>6300495</v>
      </c>
      <c r="F1683" s="38">
        <f t="shared" si="55"/>
        <v>2536</v>
      </c>
      <c r="G1683" s="39">
        <v>15.3</v>
      </c>
      <c r="H1683" s="39">
        <v>9.4</v>
      </c>
      <c r="I1683" s="44">
        <v>0.6143790849673203</v>
      </c>
      <c r="J1683" s="39">
        <v>265.93544496626356</v>
      </c>
      <c r="K1683" s="39">
        <v>369.13944496626357</v>
      </c>
      <c r="L1683" s="39">
        <v>11.266999999999999</v>
      </c>
      <c r="M1683" s="48">
        <v>38.966999999999999</v>
      </c>
      <c r="N1683" s="39">
        <v>0.20599999999999999</v>
      </c>
      <c r="O1683" s="39">
        <v>752.66499999999996</v>
      </c>
      <c r="P1683" s="39">
        <v>0</v>
      </c>
    </row>
    <row r="1684" spans="1:16" x14ac:dyDescent="0.3">
      <c r="A1684" s="27">
        <v>43686</v>
      </c>
      <c r="B1684" s="28">
        <v>0.83333333333333337</v>
      </c>
      <c r="C1684" s="32">
        <f t="shared" si="54"/>
        <v>43686.833333333336</v>
      </c>
      <c r="D1684" s="38">
        <f t="shared" si="55"/>
        <v>525465</v>
      </c>
      <c r="E1684" s="38">
        <f t="shared" si="55"/>
        <v>6300495</v>
      </c>
      <c r="F1684" s="38">
        <f t="shared" si="55"/>
        <v>2536</v>
      </c>
      <c r="G1684" s="39">
        <v>1.3</v>
      </c>
      <c r="H1684" s="39">
        <v>7.3</v>
      </c>
      <c r="I1684" s="45" t="s">
        <v>19</v>
      </c>
      <c r="J1684" s="39">
        <v>265.70290523065785</v>
      </c>
      <c r="K1684" s="39">
        <v>363.88190523065782</v>
      </c>
      <c r="L1684" s="39">
        <v>11.204000000000001</v>
      </c>
      <c r="M1684" s="48">
        <v>38.423000000000002</v>
      </c>
      <c r="N1684" s="39">
        <v>5.5E-2</v>
      </c>
      <c r="O1684" s="39">
        <v>752.87699999999995</v>
      </c>
      <c r="P1684" s="39">
        <v>0</v>
      </c>
    </row>
    <row r="1685" spans="1:16" x14ac:dyDescent="0.3">
      <c r="A1685" s="27">
        <v>43686</v>
      </c>
      <c r="B1685" s="28">
        <v>0.85416666666666663</v>
      </c>
      <c r="C1685" s="32">
        <f t="shared" si="54"/>
        <v>43686.854166666664</v>
      </c>
      <c r="D1685" s="38">
        <f t="shared" si="55"/>
        <v>525465</v>
      </c>
      <c r="E1685" s="38">
        <f t="shared" si="55"/>
        <v>6300495</v>
      </c>
      <c r="F1685" s="38">
        <f t="shared" si="55"/>
        <v>2536</v>
      </c>
      <c r="G1685" s="40">
        <v>0</v>
      </c>
      <c r="H1685" s="40">
        <v>0</v>
      </c>
      <c r="I1685" s="45" t="s">
        <v>19</v>
      </c>
      <c r="J1685" s="39">
        <v>260.20849251075401</v>
      </c>
      <c r="K1685" s="39">
        <v>359.87349251075403</v>
      </c>
      <c r="L1685" s="39">
        <v>10.45</v>
      </c>
      <c r="M1685" s="48">
        <v>43.335999999999999</v>
      </c>
      <c r="N1685" s="39">
        <v>7.0000000000000007E-2</v>
      </c>
      <c r="O1685" s="39">
        <v>752.8</v>
      </c>
      <c r="P1685" s="39">
        <v>0</v>
      </c>
    </row>
    <row r="1686" spans="1:16" x14ac:dyDescent="0.3">
      <c r="A1686" s="27">
        <v>43686</v>
      </c>
      <c r="B1686" s="28">
        <v>0.875</v>
      </c>
      <c r="C1686" s="32">
        <f t="shared" si="54"/>
        <v>43686.875</v>
      </c>
      <c r="D1686" s="38">
        <f t="shared" si="55"/>
        <v>525465</v>
      </c>
      <c r="E1686" s="38">
        <f t="shared" si="55"/>
        <v>6300495</v>
      </c>
      <c r="F1686" s="38">
        <f t="shared" si="55"/>
        <v>2536</v>
      </c>
      <c r="G1686" s="40">
        <v>0</v>
      </c>
      <c r="H1686" s="40">
        <v>0</v>
      </c>
      <c r="I1686" s="45" t="s">
        <v>19</v>
      </c>
      <c r="J1686" s="39">
        <v>257.52040473764919</v>
      </c>
      <c r="K1686" s="39">
        <v>354.39740473764914</v>
      </c>
      <c r="L1686" s="39">
        <v>9.8840000000000003</v>
      </c>
      <c r="M1686" s="48">
        <v>45.771999999999998</v>
      </c>
      <c r="N1686" s="39">
        <v>0.121</v>
      </c>
      <c r="O1686" s="39">
        <v>752.755</v>
      </c>
      <c r="P1686" s="39">
        <v>0</v>
      </c>
    </row>
    <row r="1687" spans="1:16" x14ac:dyDescent="0.3">
      <c r="A1687" s="27">
        <v>43686</v>
      </c>
      <c r="B1687" s="28">
        <v>0.89583333333333337</v>
      </c>
      <c r="C1687" s="32">
        <f t="shared" si="54"/>
        <v>43686.895833333336</v>
      </c>
      <c r="D1687" s="38">
        <f t="shared" si="55"/>
        <v>525465</v>
      </c>
      <c r="E1687" s="38">
        <f t="shared" si="55"/>
        <v>6300495</v>
      </c>
      <c r="F1687" s="38">
        <f t="shared" si="55"/>
        <v>2536</v>
      </c>
      <c r="G1687" s="40">
        <v>0</v>
      </c>
      <c r="H1687" s="40">
        <v>0</v>
      </c>
      <c r="I1687" s="45" t="s">
        <v>19</v>
      </c>
      <c r="J1687" s="39">
        <v>256.43392217819849</v>
      </c>
      <c r="K1687" s="39">
        <v>351.53292217819853</v>
      </c>
      <c r="L1687" s="39">
        <v>10.01</v>
      </c>
      <c r="M1687" s="48">
        <v>44.152999999999999</v>
      </c>
      <c r="N1687" s="39">
        <v>3.0000000000000001E-3</v>
      </c>
      <c r="O1687" s="39">
        <v>752.73299999999995</v>
      </c>
      <c r="P1687" s="39">
        <v>0</v>
      </c>
    </row>
    <row r="1688" spans="1:16" x14ac:dyDescent="0.3">
      <c r="A1688" s="27">
        <v>43686</v>
      </c>
      <c r="B1688" s="28">
        <v>0.91666666666666663</v>
      </c>
      <c r="C1688" s="32">
        <f t="shared" si="54"/>
        <v>43686.916666666664</v>
      </c>
      <c r="D1688" s="38">
        <f t="shared" si="55"/>
        <v>525465</v>
      </c>
      <c r="E1688" s="38">
        <f t="shared" si="55"/>
        <v>6300495</v>
      </c>
      <c r="F1688" s="38">
        <f t="shared" si="55"/>
        <v>2536</v>
      </c>
      <c r="G1688" s="40">
        <v>0</v>
      </c>
      <c r="H1688" s="40">
        <v>0</v>
      </c>
      <c r="I1688" s="45" t="s">
        <v>19</v>
      </c>
      <c r="J1688" s="39">
        <v>255.42343348996812</v>
      </c>
      <c r="K1688" s="39">
        <v>348.04043348996811</v>
      </c>
      <c r="L1688" s="39">
        <v>9.6329999999999991</v>
      </c>
      <c r="M1688" s="48">
        <v>44.350999999999999</v>
      </c>
      <c r="N1688" s="39">
        <v>0</v>
      </c>
      <c r="O1688" s="39">
        <v>752.68799999999999</v>
      </c>
      <c r="P1688" s="39">
        <v>0</v>
      </c>
    </row>
    <row r="1689" spans="1:16" x14ac:dyDescent="0.3">
      <c r="A1689" s="27">
        <v>43686</v>
      </c>
      <c r="B1689" s="28">
        <v>0.9375</v>
      </c>
      <c r="C1689" s="32">
        <f t="shared" si="54"/>
        <v>43686.9375</v>
      </c>
      <c r="D1689" s="38">
        <f t="shared" si="55"/>
        <v>525465</v>
      </c>
      <c r="E1689" s="38">
        <f t="shared" si="55"/>
        <v>6300495</v>
      </c>
      <c r="F1689" s="38">
        <f t="shared" si="55"/>
        <v>2536</v>
      </c>
      <c r="G1689" s="40">
        <v>0</v>
      </c>
      <c r="H1689" s="40">
        <v>0</v>
      </c>
      <c r="I1689" s="45" t="s">
        <v>19</v>
      </c>
      <c r="J1689" s="39">
        <v>254.30488412938985</v>
      </c>
      <c r="K1689" s="39">
        <v>346.27788412938986</v>
      </c>
      <c r="L1689" s="39">
        <v>9.57</v>
      </c>
      <c r="M1689" s="48">
        <v>45.665999999999997</v>
      </c>
      <c r="N1689" s="39">
        <v>8.0000000000000002E-3</v>
      </c>
      <c r="O1689" s="39">
        <v>752.495</v>
      </c>
      <c r="P1689" s="39">
        <v>0</v>
      </c>
    </row>
    <row r="1690" spans="1:16" x14ac:dyDescent="0.3">
      <c r="A1690" s="27">
        <v>43686</v>
      </c>
      <c r="B1690" s="28">
        <v>0.95833333333333337</v>
      </c>
      <c r="C1690" s="32">
        <f t="shared" si="54"/>
        <v>43686.958333333336</v>
      </c>
      <c r="D1690" s="38">
        <f t="shared" si="55"/>
        <v>525465</v>
      </c>
      <c r="E1690" s="38">
        <f t="shared" si="55"/>
        <v>6300495</v>
      </c>
      <c r="F1690" s="38">
        <f t="shared" si="55"/>
        <v>2536</v>
      </c>
      <c r="G1690" s="40">
        <v>0</v>
      </c>
      <c r="H1690" s="40">
        <v>0</v>
      </c>
      <c r="I1690" s="45" t="s">
        <v>19</v>
      </c>
      <c r="J1690" s="39">
        <v>251.57522969011677</v>
      </c>
      <c r="K1690" s="39">
        <v>341.8602296901168</v>
      </c>
      <c r="L1690" s="39">
        <v>9.3190000000000008</v>
      </c>
      <c r="M1690" s="48">
        <v>47.115000000000002</v>
      </c>
      <c r="N1690" s="39">
        <v>0</v>
      </c>
      <c r="O1690" s="39">
        <v>752.36199999999997</v>
      </c>
      <c r="P1690" s="39">
        <v>0</v>
      </c>
    </row>
    <row r="1691" spans="1:16" x14ac:dyDescent="0.3">
      <c r="A1691" s="27">
        <v>43686</v>
      </c>
      <c r="B1691" s="28">
        <v>0.97916666666666663</v>
      </c>
      <c r="C1691" s="32">
        <f t="shared" si="54"/>
        <v>43686.979166666664</v>
      </c>
      <c r="D1691" s="38">
        <f t="shared" si="55"/>
        <v>525465</v>
      </c>
      <c r="E1691" s="38">
        <f t="shared" si="55"/>
        <v>6300495</v>
      </c>
      <c r="F1691" s="38">
        <f t="shared" si="55"/>
        <v>2536</v>
      </c>
      <c r="G1691" s="40">
        <v>0</v>
      </c>
      <c r="H1691" s="40">
        <v>0</v>
      </c>
      <c r="I1691" s="45" t="s">
        <v>19</v>
      </c>
      <c r="J1691" s="39">
        <v>252.26101125482248</v>
      </c>
      <c r="K1691" s="39">
        <v>340.17901125482246</v>
      </c>
      <c r="L1691" s="39">
        <v>9.0670000000000002</v>
      </c>
      <c r="M1691" s="48">
        <v>42.823999999999998</v>
      </c>
      <c r="N1691" s="39">
        <v>0</v>
      </c>
      <c r="O1691" s="39">
        <v>752.51199999999994</v>
      </c>
      <c r="P1691" s="39">
        <v>0</v>
      </c>
    </row>
    <row r="1692" spans="1:16" x14ac:dyDescent="0.3">
      <c r="A1692" s="27">
        <v>43687</v>
      </c>
      <c r="B1692" s="28">
        <v>0</v>
      </c>
      <c r="C1692" s="32">
        <f t="shared" si="54"/>
        <v>43687</v>
      </c>
      <c r="D1692" s="38">
        <f t="shared" si="55"/>
        <v>525465</v>
      </c>
      <c r="E1692" s="38">
        <f t="shared" si="55"/>
        <v>6300495</v>
      </c>
      <c r="F1692" s="38">
        <f t="shared" si="55"/>
        <v>2536</v>
      </c>
      <c r="G1692" s="40">
        <v>0</v>
      </c>
      <c r="H1692" s="40">
        <v>0</v>
      </c>
      <c r="I1692" s="45" t="s">
        <v>19</v>
      </c>
      <c r="J1692" s="39">
        <v>252.43703604230859</v>
      </c>
      <c r="K1692" s="39">
        <v>338.21603604230859</v>
      </c>
      <c r="L1692" s="39">
        <v>9.1929999999999996</v>
      </c>
      <c r="M1692" s="48">
        <v>41.052999999999997</v>
      </c>
      <c r="N1692" s="39">
        <v>1E-3</v>
      </c>
      <c r="O1692" s="39">
        <v>752.4</v>
      </c>
      <c r="P1692" s="39">
        <v>0</v>
      </c>
    </row>
    <row r="1693" spans="1:16" x14ac:dyDescent="0.3">
      <c r="A1693" s="27">
        <v>43687</v>
      </c>
      <c r="B1693" s="28">
        <v>2.0833333333333332E-2</v>
      </c>
      <c r="C1693" s="32">
        <f t="shared" si="54"/>
        <v>43687.020833333336</v>
      </c>
      <c r="D1693" s="38">
        <f t="shared" si="55"/>
        <v>525465</v>
      </c>
      <c r="E1693" s="38">
        <f t="shared" si="55"/>
        <v>6300495</v>
      </c>
      <c r="F1693" s="38">
        <f t="shared" si="55"/>
        <v>2536</v>
      </c>
      <c r="G1693" s="40">
        <v>0</v>
      </c>
      <c r="H1693" s="40">
        <v>0</v>
      </c>
      <c r="I1693" s="45" t="s">
        <v>19</v>
      </c>
      <c r="J1693" s="39">
        <v>253.99073989493132</v>
      </c>
      <c r="K1693" s="39">
        <v>337.5157398949313</v>
      </c>
      <c r="L1693" s="39">
        <v>9.0050000000000008</v>
      </c>
      <c r="M1693" s="48">
        <v>42.122999999999998</v>
      </c>
      <c r="N1693" s="39">
        <v>8.0000000000000002E-3</v>
      </c>
      <c r="O1693" s="39">
        <v>752.48</v>
      </c>
      <c r="P1693" s="39">
        <v>0</v>
      </c>
    </row>
    <row r="1694" spans="1:16" x14ac:dyDescent="0.3">
      <c r="A1694" s="27">
        <v>43687</v>
      </c>
      <c r="B1694" s="28">
        <v>4.1666666666666664E-2</v>
      </c>
      <c r="C1694" s="32">
        <f t="shared" si="54"/>
        <v>43687.041666666664</v>
      </c>
      <c r="D1694" s="38">
        <f t="shared" si="55"/>
        <v>525465</v>
      </c>
      <c r="E1694" s="38">
        <f t="shared" si="55"/>
        <v>6300495</v>
      </c>
      <c r="F1694" s="38">
        <f t="shared" si="55"/>
        <v>2536</v>
      </c>
      <c r="G1694" s="40">
        <v>0</v>
      </c>
      <c r="H1694" s="40">
        <v>0</v>
      </c>
      <c r="I1694" s="45" t="s">
        <v>19</v>
      </c>
      <c r="J1694" s="39">
        <v>253.74573093719508</v>
      </c>
      <c r="K1694" s="39">
        <v>335.27873093719506</v>
      </c>
      <c r="L1694" s="39">
        <v>8.8789999999999996</v>
      </c>
      <c r="M1694" s="48">
        <v>43.506</v>
      </c>
      <c r="N1694" s="39">
        <v>1E-3</v>
      </c>
      <c r="O1694" s="39">
        <v>752.245</v>
      </c>
      <c r="P1694" s="39">
        <v>0</v>
      </c>
    </row>
    <row r="1695" spans="1:16" x14ac:dyDescent="0.3">
      <c r="A1695" s="27">
        <v>43687</v>
      </c>
      <c r="B1695" s="28">
        <v>6.25E-2</v>
      </c>
      <c r="C1695" s="32">
        <f t="shared" si="54"/>
        <v>43687.0625</v>
      </c>
      <c r="D1695" s="38">
        <f t="shared" si="55"/>
        <v>525465</v>
      </c>
      <c r="E1695" s="38">
        <f t="shared" si="55"/>
        <v>6300495</v>
      </c>
      <c r="F1695" s="38">
        <f t="shared" si="55"/>
        <v>2536</v>
      </c>
      <c r="G1695" s="40">
        <v>0</v>
      </c>
      <c r="H1695" s="40">
        <v>0</v>
      </c>
      <c r="I1695" s="45" t="s">
        <v>19</v>
      </c>
      <c r="J1695" s="39">
        <v>256.36498935111211</v>
      </c>
      <c r="K1695" s="39">
        <v>335.87798935111215</v>
      </c>
      <c r="L1695" s="39">
        <v>9.0050000000000008</v>
      </c>
      <c r="M1695" s="48">
        <v>44.758000000000003</v>
      </c>
      <c r="N1695" s="39">
        <v>4.7E-2</v>
      </c>
      <c r="O1695" s="39">
        <v>752.10799999999995</v>
      </c>
      <c r="P1695" s="39">
        <v>0</v>
      </c>
    </row>
    <row r="1696" spans="1:16" x14ac:dyDescent="0.3">
      <c r="A1696" s="27">
        <v>43687</v>
      </c>
      <c r="B1696" s="28">
        <v>8.3333333333333329E-2</v>
      </c>
      <c r="C1696" s="32">
        <f t="shared" si="54"/>
        <v>43687.083333333336</v>
      </c>
      <c r="D1696" s="38">
        <f t="shared" si="55"/>
        <v>525465</v>
      </c>
      <c r="E1696" s="38">
        <f t="shared" si="55"/>
        <v>6300495</v>
      </c>
      <c r="F1696" s="38">
        <f t="shared" si="55"/>
        <v>2536</v>
      </c>
      <c r="G1696" s="40">
        <v>0</v>
      </c>
      <c r="H1696" s="40">
        <v>0</v>
      </c>
      <c r="I1696" s="45" t="s">
        <v>19</v>
      </c>
      <c r="J1696" s="39">
        <v>256.04651357092416</v>
      </c>
      <c r="K1696" s="39">
        <v>335.39351357092414</v>
      </c>
      <c r="L1696" s="39">
        <v>8.25</v>
      </c>
      <c r="M1696" s="48">
        <v>48.866999999999997</v>
      </c>
      <c r="N1696" s="39">
        <v>0.43</v>
      </c>
      <c r="O1696" s="39">
        <v>752.04</v>
      </c>
      <c r="P1696" s="39">
        <v>0</v>
      </c>
    </row>
    <row r="1697" spans="1:16" x14ac:dyDescent="0.3">
      <c r="A1697" s="27">
        <v>43687</v>
      </c>
      <c r="B1697" s="28">
        <v>0.10416666666666667</v>
      </c>
      <c r="C1697" s="32">
        <f t="shared" si="54"/>
        <v>43687.104166666664</v>
      </c>
      <c r="D1697" s="38">
        <f t="shared" si="55"/>
        <v>525465</v>
      </c>
      <c r="E1697" s="38">
        <f t="shared" si="55"/>
        <v>6300495</v>
      </c>
      <c r="F1697" s="38">
        <f t="shared" si="55"/>
        <v>2536</v>
      </c>
      <c r="G1697" s="40">
        <v>0</v>
      </c>
      <c r="H1697" s="40">
        <v>0</v>
      </c>
      <c r="I1697" s="45" t="s">
        <v>19</v>
      </c>
      <c r="J1697" s="39">
        <v>254.37600827419433</v>
      </c>
      <c r="K1697" s="39">
        <v>333.35100827419433</v>
      </c>
      <c r="L1697" s="39">
        <v>8.3759999999999994</v>
      </c>
      <c r="M1697" s="48">
        <v>48.725000000000001</v>
      </c>
      <c r="N1697" s="39">
        <v>0.47499999999999998</v>
      </c>
      <c r="O1697" s="39">
        <v>751.91</v>
      </c>
      <c r="P1697" s="39">
        <v>0</v>
      </c>
    </row>
    <row r="1698" spans="1:16" x14ac:dyDescent="0.3">
      <c r="A1698" s="27">
        <v>43687</v>
      </c>
      <c r="B1698" s="28">
        <v>0.125</v>
      </c>
      <c r="C1698" s="32">
        <f t="shared" si="54"/>
        <v>43687.125</v>
      </c>
      <c r="D1698" s="38">
        <f t="shared" si="55"/>
        <v>525465</v>
      </c>
      <c r="E1698" s="38">
        <f t="shared" si="55"/>
        <v>6300495</v>
      </c>
      <c r="F1698" s="38">
        <f t="shared" si="55"/>
        <v>2536</v>
      </c>
      <c r="G1698" s="40">
        <v>0</v>
      </c>
      <c r="H1698" s="40">
        <v>0</v>
      </c>
      <c r="I1698" s="45" t="s">
        <v>19</v>
      </c>
      <c r="J1698" s="39">
        <v>256.16940256090339</v>
      </c>
      <c r="K1698" s="39">
        <v>331.84040256090339</v>
      </c>
      <c r="L1698" s="39">
        <v>8.3759999999999994</v>
      </c>
      <c r="M1698" s="48">
        <v>49.19</v>
      </c>
      <c r="N1698" s="39">
        <v>2E-3</v>
      </c>
      <c r="O1698" s="39">
        <v>751.83</v>
      </c>
      <c r="P1698" s="39">
        <v>0</v>
      </c>
    </row>
    <row r="1699" spans="1:16" x14ac:dyDescent="0.3">
      <c r="A1699" s="27">
        <v>43687</v>
      </c>
      <c r="B1699" s="28">
        <v>0.14583333333333334</v>
      </c>
      <c r="C1699" s="32">
        <f t="shared" si="54"/>
        <v>43687.145833333336</v>
      </c>
      <c r="D1699" s="38">
        <f t="shared" si="55"/>
        <v>525465</v>
      </c>
      <c r="E1699" s="38">
        <f t="shared" si="55"/>
        <v>6300495</v>
      </c>
      <c r="F1699" s="38">
        <f t="shared" si="55"/>
        <v>2536</v>
      </c>
      <c r="G1699" s="40">
        <v>0</v>
      </c>
      <c r="H1699" s="40">
        <v>0</v>
      </c>
      <c r="I1699" s="45" t="s">
        <v>19</v>
      </c>
      <c r="J1699" s="39">
        <v>256.2777793691256</v>
      </c>
      <c r="K1699" s="39">
        <v>330.92977936912558</v>
      </c>
      <c r="L1699" s="39">
        <v>8.69</v>
      </c>
      <c r="M1699" s="48">
        <v>49.686999999999998</v>
      </c>
      <c r="N1699" s="39">
        <v>1.0999999999999999E-2</v>
      </c>
      <c r="O1699" s="39">
        <v>751.798</v>
      </c>
      <c r="P1699" s="39">
        <v>0</v>
      </c>
    </row>
    <row r="1700" spans="1:16" x14ac:dyDescent="0.3">
      <c r="A1700" s="27">
        <v>43687</v>
      </c>
      <c r="B1700" s="28">
        <v>0.16666666666666666</v>
      </c>
      <c r="C1700" s="32">
        <f t="shared" si="54"/>
        <v>43687.166666666664</v>
      </c>
      <c r="D1700" s="38">
        <f t="shared" si="55"/>
        <v>525465</v>
      </c>
      <c r="E1700" s="38">
        <f t="shared" si="55"/>
        <v>6300495</v>
      </c>
      <c r="F1700" s="38">
        <f t="shared" si="55"/>
        <v>2536</v>
      </c>
      <c r="G1700" s="40">
        <v>0</v>
      </c>
      <c r="H1700" s="40">
        <v>0</v>
      </c>
      <c r="I1700" s="45" t="s">
        <v>19</v>
      </c>
      <c r="J1700" s="39">
        <v>257.05373424303269</v>
      </c>
      <c r="K1700" s="39">
        <v>330.64273424303269</v>
      </c>
      <c r="L1700" s="39">
        <v>8.69</v>
      </c>
      <c r="M1700" s="48">
        <v>50.926000000000002</v>
      </c>
      <c r="N1700" s="39">
        <v>0.108</v>
      </c>
      <c r="O1700" s="39">
        <v>751.66</v>
      </c>
      <c r="P1700" s="39">
        <v>0</v>
      </c>
    </row>
    <row r="1701" spans="1:16" x14ac:dyDescent="0.3">
      <c r="A1701" s="27">
        <v>43687</v>
      </c>
      <c r="B1701" s="28">
        <v>0.1875</v>
      </c>
      <c r="C1701" s="32">
        <f t="shared" si="54"/>
        <v>43687.1875</v>
      </c>
      <c r="D1701" s="38">
        <f t="shared" si="55"/>
        <v>525465</v>
      </c>
      <c r="E1701" s="38">
        <f t="shared" si="55"/>
        <v>6300495</v>
      </c>
      <c r="F1701" s="38">
        <f t="shared" si="55"/>
        <v>2536</v>
      </c>
      <c r="G1701" s="39">
        <v>1.2</v>
      </c>
      <c r="H1701" s="39">
        <v>6.1</v>
      </c>
      <c r="I1701" s="45" t="s">
        <v>19</v>
      </c>
      <c r="J1701" s="39">
        <v>256.06659525656005</v>
      </c>
      <c r="K1701" s="39">
        <v>329.95559525656006</v>
      </c>
      <c r="L1701" s="39">
        <v>8.3130000000000006</v>
      </c>
      <c r="M1701" s="48">
        <v>53.451000000000001</v>
      </c>
      <c r="N1701" s="39">
        <v>0.34300000000000003</v>
      </c>
      <c r="O1701" s="39">
        <v>751.46699999999998</v>
      </c>
      <c r="P1701" s="39">
        <v>0</v>
      </c>
    </row>
    <row r="1702" spans="1:16" x14ac:dyDescent="0.3">
      <c r="A1702" s="27">
        <v>43687</v>
      </c>
      <c r="B1702" s="28">
        <v>0.20833333333333334</v>
      </c>
      <c r="C1702" s="32">
        <f t="shared" si="54"/>
        <v>43687.208333333336</v>
      </c>
      <c r="D1702" s="38">
        <f t="shared" si="55"/>
        <v>525465</v>
      </c>
      <c r="E1702" s="38">
        <f t="shared" si="55"/>
        <v>6300495</v>
      </c>
      <c r="F1702" s="38">
        <f t="shared" si="55"/>
        <v>2536</v>
      </c>
      <c r="G1702" s="39">
        <v>15.2</v>
      </c>
      <c r="H1702" s="39">
        <v>6.7</v>
      </c>
      <c r="I1702" s="44">
        <v>0.44078947368421056</v>
      </c>
      <c r="J1702" s="39">
        <v>256.19607707029706</v>
      </c>
      <c r="K1702" s="39">
        <v>330.36407707029707</v>
      </c>
      <c r="L1702" s="39">
        <v>8.5020000000000007</v>
      </c>
      <c r="M1702" s="48">
        <v>54.777999999999999</v>
      </c>
      <c r="N1702" s="39">
        <v>0.67100000000000004</v>
      </c>
      <c r="O1702" s="39">
        <v>751.36500000000001</v>
      </c>
      <c r="P1702" s="39">
        <v>0</v>
      </c>
    </row>
    <row r="1703" spans="1:16" x14ac:dyDescent="0.3">
      <c r="A1703" s="27">
        <v>43687</v>
      </c>
      <c r="B1703" s="28">
        <v>0.22916666666666666</v>
      </c>
      <c r="C1703" s="32">
        <f t="shared" si="54"/>
        <v>43687.229166666664</v>
      </c>
      <c r="D1703" s="38">
        <f t="shared" si="55"/>
        <v>525465</v>
      </c>
      <c r="E1703" s="38">
        <f t="shared" si="55"/>
        <v>6300495</v>
      </c>
      <c r="F1703" s="38">
        <f t="shared" si="55"/>
        <v>2536</v>
      </c>
      <c r="G1703" s="39">
        <v>39</v>
      </c>
      <c r="H1703" s="39">
        <v>9.8000000000000007</v>
      </c>
      <c r="I1703" s="44">
        <v>0.25128205128205128</v>
      </c>
      <c r="J1703" s="39">
        <v>257.82558079132406</v>
      </c>
      <c r="K1703" s="39">
        <v>332.60958079132405</v>
      </c>
      <c r="L1703" s="39">
        <v>8.0619999999999994</v>
      </c>
      <c r="M1703" s="48">
        <v>57.048999999999999</v>
      </c>
      <c r="N1703" s="39">
        <v>0.432</v>
      </c>
      <c r="O1703" s="39">
        <v>751.44799999999998</v>
      </c>
      <c r="P1703" s="39">
        <v>0</v>
      </c>
    </row>
    <row r="1704" spans="1:16" x14ac:dyDescent="0.3">
      <c r="A1704" s="27">
        <v>43687</v>
      </c>
      <c r="B1704" s="28">
        <v>0.25</v>
      </c>
      <c r="C1704" s="32">
        <f t="shared" ref="C1704:C1767" si="56">A1704+B1704</f>
        <v>43687.25</v>
      </c>
      <c r="D1704" s="38">
        <f t="shared" si="55"/>
        <v>525465</v>
      </c>
      <c r="E1704" s="38">
        <f t="shared" si="55"/>
        <v>6300495</v>
      </c>
      <c r="F1704" s="38">
        <f t="shared" si="55"/>
        <v>2536</v>
      </c>
      <c r="G1704" s="39">
        <v>75.5</v>
      </c>
      <c r="H1704" s="39">
        <v>13.5</v>
      </c>
      <c r="I1704" s="44">
        <v>0.17880794701986755</v>
      </c>
      <c r="J1704" s="39">
        <v>257.6677449344192</v>
      </c>
      <c r="K1704" s="39">
        <v>333.6247449344192</v>
      </c>
      <c r="L1704" s="39">
        <v>8.3130000000000006</v>
      </c>
      <c r="M1704" s="48">
        <v>57.542999999999999</v>
      </c>
      <c r="N1704" s="39">
        <v>0.36099999999999999</v>
      </c>
      <c r="O1704" s="39">
        <v>751.29</v>
      </c>
      <c r="P1704" s="39">
        <v>0</v>
      </c>
    </row>
    <row r="1705" spans="1:16" x14ac:dyDescent="0.3">
      <c r="A1705" s="27">
        <v>43687</v>
      </c>
      <c r="B1705" s="28">
        <v>0.27083333333333331</v>
      </c>
      <c r="C1705" s="32">
        <f t="shared" si="56"/>
        <v>43687.270833333336</v>
      </c>
      <c r="D1705" s="38">
        <f t="shared" si="55"/>
        <v>525465</v>
      </c>
      <c r="E1705" s="38">
        <f t="shared" si="55"/>
        <v>6300495</v>
      </c>
      <c r="F1705" s="38">
        <f t="shared" si="55"/>
        <v>2536</v>
      </c>
      <c r="G1705" s="39">
        <v>119.4</v>
      </c>
      <c r="H1705" s="39">
        <v>19.100000000000001</v>
      </c>
      <c r="I1705" s="44">
        <v>0.15996649916247907</v>
      </c>
      <c r="J1705" s="39">
        <v>259.89325697585957</v>
      </c>
      <c r="K1705" s="39">
        <v>338.58125697585956</v>
      </c>
      <c r="L1705" s="39">
        <v>8.69</v>
      </c>
      <c r="M1705" s="48">
        <v>56.595999999999997</v>
      </c>
      <c r="N1705" s="39">
        <v>0.155</v>
      </c>
      <c r="O1705" s="39">
        <v>751.3</v>
      </c>
      <c r="P1705" s="39">
        <v>0</v>
      </c>
    </row>
    <row r="1706" spans="1:16" x14ac:dyDescent="0.3">
      <c r="A1706" s="27">
        <v>43687</v>
      </c>
      <c r="B1706" s="28">
        <v>0.29166666666666669</v>
      </c>
      <c r="C1706" s="32">
        <f t="shared" si="56"/>
        <v>43687.291666666664</v>
      </c>
      <c r="D1706" s="38">
        <f t="shared" si="55"/>
        <v>525465</v>
      </c>
      <c r="E1706" s="38">
        <f t="shared" si="55"/>
        <v>6300495</v>
      </c>
      <c r="F1706" s="38">
        <f t="shared" si="55"/>
        <v>2536</v>
      </c>
      <c r="G1706" s="39">
        <v>175</v>
      </c>
      <c r="H1706" s="39">
        <v>24.8</v>
      </c>
      <c r="I1706" s="44">
        <v>0.14171428571428571</v>
      </c>
      <c r="J1706" s="39">
        <v>261.71300813430787</v>
      </c>
      <c r="K1706" s="39">
        <v>344.73200813430788</v>
      </c>
      <c r="L1706" s="39">
        <v>9.7590000000000003</v>
      </c>
      <c r="M1706" s="48">
        <v>51.506</v>
      </c>
      <c r="N1706" s="39">
        <v>0.186</v>
      </c>
      <c r="O1706" s="39">
        <v>751.42200000000003</v>
      </c>
      <c r="P1706" s="39">
        <v>0</v>
      </c>
    </row>
    <row r="1707" spans="1:16" x14ac:dyDescent="0.3">
      <c r="A1707" s="27">
        <v>43687</v>
      </c>
      <c r="B1707" s="28">
        <v>0.3125</v>
      </c>
      <c r="C1707" s="32">
        <f t="shared" si="56"/>
        <v>43687.3125</v>
      </c>
      <c r="D1707" s="38">
        <f t="shared" si="55"/>
        <v>525465</v>
      </c>
      <c r="E1707" s="38">
        <f t="shared" si="55"/>
        <v>6300495</v>
      </c>
      <c r="F1707" s="38">
        <f t="shared" si="55"/>
        <v>2536</v>
      </c>
      <c r="G1707" s="39">
        <v>231.2</v>
      </c>
      <c r="H1707" s="39">
        <v>30.3</v>
      </c>
      <c r="I1707" s="44">
        <v>0.13105536332179932</v>
      </c>
      <c r="J1707" s="39">
        <v>262.79657569123435</v>
      </c>
      <c r="K1707" s="39">
        <v>352.24757569123437</v>
      </c>
      <c r="L1707" s="39">
        <v>9.0050000000000008</v>
      </c>
      <c r="M1707" s="48">
        <v>56.476999999999997</v>
      </c>
      <c r="N1707" s="39">
        <v>0.193</v>
      </c>
      <c r="O1707" s="39">
        <v>751.46</v>
      </c>
      <c r="P1707" s="39">
        <v>0</v>
      </c>
    </row>
    <row r="1708" spans="1:16" x14ac:dyDescent="0.3">
      <c r="A1708" s="27">
        <v>43687</v>
      </c>
      <c r="B1708" s="28">
        <v>0.33333333333333331</v>
      </c>
      <c r="C1708" s="32">
        <f t="shared" si="56"/>
        <v>43687.333333333336</v>
      </c>
      <c r="D1708" s="38">
        <f t="shared" si="55"/>
        <v>525465</v>
      </c>
      <c r="E1708" s="38">
        <f t="shared" si="55"/>
        <v>6300495</v>
      </c>
      <c r="F1708" s="38">
        <f t="shared" si="55"/>
        <v>2536</v>
      </c>
      <c r="G1708" s="39">
        <v>302.5</v>
      </c>
      <c r="H1708" s="39">
        <v>37.6</v>
      </c>
      <c r="I1708" s="44">
        <v>0.12429752066115703</v>
      </c>
      <c r="J1708" s="39">
        <v>265.20334686816784</v>
      </c>
      <c r="K1708" s="39">
        <v>360.71534686816784</v>
      </c>
      <c r="L1708" s="39">
        <v>10.513</v>
      </c>
      <c r="M1708" s="48">
        <v>48.787999999999997</v>
      </c>
      <c r="N1708" s="39">
        <v>1.7000000000000001E-2</v>
      </c>
      <c r="O1708" s="39">
        <v>751.28200000000004</v>
      </c>
      <c r="P1708" s="39">
        <v>0</v>
      </c>
    </row>
    <row r="1709" spans="1:16" x14ac:dyDescent="0.3">
      <c r="A1709" s="27">
        <v>43687</v>
      </c>
      <c r="B1709" s="28">
        <v>0.35416666666666669</v>
      </c>
      <c r="C1709" s="32">
        <f t="shared" si="56"/>
        <v>43687.354166666664</v>
      </c>
      <c r="D1709" s="38">
        <f t="shared" si="55"/>
        <v>525465</v>
      </c>
      <c r="E1709" s="38">
        <f t="shared" si="55"/>
        <v>6300495</v>
      </c>
      <c r="F1709" s="38">
        <f t="shared" si="55"/>
        <v>2536</v>
      </c>
      <c r="G1709" s="39">
        <v>358.3</v>
      </c>
      <c r="H1709" s="39">
        <v>44.8</v>
      </c>
      <c r="I1709" s="44">
        <v>0.12503488696622941</v>
      </c>
      <c r="J1709" s="39">
        <v>269.05018005419544</v>
      </c>
      <c r="K1709" s="39">
        <v>369.07118005419545</v>
      </c>
      <c r="L1709" s="39">
        <v>10.763999999999999</v>
      </c>
      <c r="M1709" s="48">
        <v>48.741</v>
      </c>
      <c r="N1709" s="39">
        <v>1.0860000000000001</v>
      </c>
      <c r="O1709" s="39">
        <v>751.173</v>
      </c>
      <c r="P1709" s="39">
        <v>0</v>
      </c>
    </row>
    <row r="1710" spans="1:16" x14ac:dyDescent="0.3">
      <c r="A1710" s="27">
        <v>43687</v>
      </c>
      <c r="B1710" s="28">
        <v>0.375</v>
      </c>
      <c r="C1710" s="32">
        <f t="shared" si="56"/>
        <v>43687.375</v>
      </c>
      <c r="D1710" s="38">
        <f t="shared" si="55"/>
        <v>525465</v>
      </c>
      <c r="E1710" s="38">
        <f t="shared" si="55"/>
        <v>6300495</v>
      </c>
      <c r="F1710" s="38">
        <f t="shared" si="55"/>
        <v>2536</v>
      </c>
      <c r="G1710" s="39">
        <v>411.2</v>
      </c>
      <c r="H1710" s="39">
        <v>51.3</v>
      </c>
      <c r="I1710" s="44">
        <v>0.1247568093385214</v>
      </c>
      <c r="J1710" s="39">
        <v>270.94929420171559</v>
      </c>
      <c r="K1710" s="39">
        <v>377.54529420171559</v>
      </c>
      <c r="L1710" s="39">
        <v>11.015000000000001</v>
      </c>
      <c r="M1710" s="48">
        <v>47.905000000000001</v>
      </c>
      <c r="N1710" s="39">
        <v>1.4370000000000001</v>
      </c>
      <c r="O1710" s="39">
        <v>751.23800000000006</v>
      </c>
      <c r="P1710" s="39">
        <v>0</v>
      </c>
    </row>
    <row r="1711" spans="1:16" x14ac:dyDescent="0.3">
      <c r="A1711" s="27">
        <v>43687</v>
      </c>
      <c r="B1711" s="28">
        <v>0.39583333333333331</v>
      </c>
      <c r="C1711" s="32">
        <f t="shared" si="56"/>
        <v>43687.395833333336</v>
      </c>
      <c r="D1711" s="38">
        <f t="shared" si="55"/>
        <v>525465</v>
      </c>
      <c r="E1711" s="38">
        <f t="shared" si="55"/>
        <v>6300495</v>
      </c>
      <c r="F1711" s="38">
        <f t="shared" si="55"/>
        <v>2536</v>
      </c>
      <c r="G1711" s="39">
        <v>464.2</v>
      </c>
      <c r="H1711" s="39">
        <v>56.8</v>
      </c>
      <c r="I1711" s="44">
        <v>0.12236105127100387</v>
      </c>
      <c r="J1711" s="39">
        <v>273.38451434652575</v>
      </c>
      <c r="K1711" s="39">
        <v>386.25851434652577</v>
      </c>
      <c r="L1711" s="39">
        <v>11.266999999999999</v>
      </c>
      <c r="M1711" s="48">
        <v>46.84</v>
      </c>
      <c r="N1711" s="39">
        <v>1.127</v>
      </c>
      <c r="O1711" s="39">
        <v>750.89700000000005</v>
      </c>
      <c r="P1711" s="39">
        <v>0</v>
      </c>
    </row>
    <row r="1712" spans="1:16" x14ac:dyDescent="0.3">
      <c r="A1712" s="27">
        <v>43687</v>
      </c>
      <c r="B1712" s="28">
        <v>0.41666666666666669</v>
      </c>
      <c r="C1712" s="32">
        <f t="shared" si="56"/>
        <v>43687.416666666664</v>
      </c>
      <c r="D1712" s="38">
        <f t="shared" si="55"/>
        <v>525465</v>
      </c>
      <c r="E1712" s="38">
        <f t="shared" si="55"/>
        <v>6300495</v>
      </c>
      <c r="F1712" s="38">
        <f t="shared" si="55"/>
        <v>2536</v>
      </c>
      <c r="G1712" s="39">
        <v>445.5</v>
      </c>
      <c r="H1712" s="39">
        <v>54.2</v>
      </c>
      <c r="I1712" s="44">
        <v>0.12166105499438834</v>
      </c>
      <c r="J1712" s="39">
        <v>277.76263829677737</v>
      </c>
      <c r="K1712" s="39">
        <v>394.44063829677737</v>
      </c>
      <c r="L1712" s="39">
        <v>11.769</v>
      </c>
      <c r="M1712" s="48">
        <v>47.051000000000002</v>
      </c>
      <c r="N1712" s="39">
        <v>0.89</v>
      </c>
      <c r="O1712" s="39">
        <v>751.06500000000005</v>
      </c>
      <c r="P1712" s="39">
        <v>0</v>
      </c>
    </row>
    <row r="1713" spans="1:16" x14ac:dyDescent="0.3">
      <c r="A1713" s="27">
        <v>43687</v>
      </c>
      <c r="B1713" s="28">
        <v>0.4375</v>
      </c>
      <c r="C1713" s="32">
        <f t="shared" si="56"/>
        <v>43687.4375</v>
      </c>
      <c r="D1713" s="38">
        <f t="shared" si="55"/>
        <v>525465</v>
      </c>
      <c r="E1713" s="38">
        <f t="shared" si="55"/>
        <v>6300495</v>
      </c>
      <c r="F1713" s="38">
        <f t="shared" si="55"/>
        <v>2536</v>
      </c>
      <c r="G1713" s="39">
        <v>227.2</v>
      </c>
      <c r="H1713" s="39">
        <v>28.1</v>
      </c>
      <c r="I1713" s="44">
        <v>0.12367957746478875</v>
      </c>
      <c r="J1713" s="39">
        <v>302.36410009649035</v>
      </c>
      <c r="K1713" s="39">
        <v>400.45610009649033</v>
      </c>
      <c r="L1713" s="39">
        <v>11.581</v>
      </c>
      <c r="M1713" s="48">
        <v>48.125999999999998</v>
      </c>
      <c r="N1713" s="39">
        <v>0.311</v>
      </c>
      <c r="O1713" s="39">
        <v>750.82299999999998</v>
      </c>
      <c r="P1713" s="39">
        <v>0</v>
      </c>
    </row>
    <row r="1714" spans="1:16" x14ac:dyDescent="0.3">
      <c r="A1714" s="27">
        <v>43687</v>
      </c>
      <c r="B1714" s="28">
        <v>0.45833333333333331</v>
      </c>
      <c r="C1714" s="32">
        <f t="shared" si="56"/>
        <v>43687.458333333336</v>
      </c>
      <c r="D1714" s="38">
        <f t="shared" si="55"/>
        <v>525465</v>
      </c>
      <c r="E1714" s="38">
        <f t="shared" si="55"/>
        <v>6300495</v>
      </c>
      <c r="F1714" s="38">
        <f t="shared" si="55"/>
        <v>2536</v>
      </c>
      <c r="G1714" s="39">
        <v>182.3</v>
      </c>
      <c r="H1714" s="39">
        <v>24.6</v>
      </c>
      <c r="I1714" s="44">
        <v>0.13494240263302248</v>
      </c>
      <c r="J1714" s="39">
        <v>294.52933931892795</v>
      </c>
      <c r="K1714" s="39">
        <v>390.93033931892796</v>
      </c>
      <c r="L1714" s="39">
        <v>11.266999999999999</v>
      </c>
      <c r="M1714" s="48">
        <v>51.911000000000001</v>
      </c>
      <c r="N1714" s="39">
        <v>0.44</v>
      </c>
      <c r="O1714" s="39">
        <v>750.78499999999997</v>
      </c>
      <c r="P1714" s="39">
        <v>0</v>
      </c>
    </row>
    <row r="1715" spans="1:16" x14ac:dyDescent="0.3">
      <c r="A1715" s="27">
        <v>43687</v>
      </c>
      <c r="B1715" s="28">
        <v>0.47916666666666669</v>
      </c>
      <c r="C1715" s="32">
        <f t="shared" si="56"/>
        <v>43687.479166666664</v>
      </c>
      <c r="D1715" s="38">
        <f t="shared" si="55"/>
        <v>525465</v>
      </c>
      <c r="E1715" s="38">
        <f t="shared" si="55"/>
        <v>6300495</v>
      </c>
      <c r="F1715" s="38">
        <f t="shared" si="55"/>
        <v>2536</v>
      </c>
      <c r="G1715" s="39">
        <v>124</v>
      </c>
      <c r="H1715" s="39">
        <v>17</v>
      </c>
      <c r="I1715" s="44">
        <v>0.13709677419354838</v>
      </c>
      <c r="J1715" s="39">
        <v>330.55306765389923</v>
      </c>
      <c r="K1715" s="39">
        <v>385.74206765389926</v>
      </c>
      <c r="L1715" s="39">
        <v>10.701000000000001</v>
      </c>
      <c r="M1715" s="48">
        <v>53.250999999999998</v>
      </c>
      <c r="N1715" s="39">
        <v>0.71099999999999997</v>
      </c>
      <c r="O1715" s="39">
        <v>750.68200000000002</v>
      </c>
      <c r="P1715" s="39">
        <v>0</v>
      </c>
    </row>
    <row r="1716" spans="1:16" x14ac:dyDescent="0.3">
      <c r="A1716" s="27">
        <v>43687</v>
      </c>
      <c r="B1716" s="28">
        <v>0.5</v>
      </c>
      <c r="C1716" s="32">
        <f t="shared" si="56"/>
        <v>43687.5</v>
      </c>
      <c r="D1716" s="38">
        <f t="shared" si="55"/>
        <v>525465</v>
      </c>
      <c r="E1716" s="38">
        <f t="shared" si="55"/>
        <v>6300495</v>
      </c>
      <c r="F1716" s="38">
        <f t="shared" si="55"/>
        <v>2536</v>
      </c>
      <c r="G1716" s="39">
        <v>90.8</v>
      </c>
      <c r="H1716" s="39">
        <v>13.3</v>
      </c>
      <c r="I1716" s="44">
        <v>0.14647577092511013</v>
      </c>
      <c r="J1716" s="39">
        <v>337.25595850762903</v>
      </c>
      <c r="K1716" s="39">
        <v>384.14995850762904</v>
      </c>
      <c r="L1716" s="39">
        <v>11.141</v>
      </c>
      <c r="M1716" s="48">
        <v>48.862000000000002</v>
      </c>
      <c r="N1716" s="39">
        <v>0.08</v>
      </c>
      <c r="O1716" s="39">
        <v>750.61500000000001</v>
      </c>
      <c r="P1716" s="39">
        <v>0</v>
      </c>
    </row>
    <row r="1717" spans="1:16" x14ac:dyDescent="0.3">
      <c r="A1717" s="27">
        <v>43687</v>
      </c>
      <c r="B1717" s="28">
        <v>0.52083333333333337</v>
      </c>
      <c r="C1717" s="32">
        <f t="shared" si="56"/>
        <v>43687.520833333336</v>
      </c>
      <c r="D1717" s="38">
        <f t="shared" si="55"/>
        <v>525465</v>
      </c>
      <c r="E1717" s="38">
        <f t="shared" si="55"/>
        <v>6300495</v>
      </c>
      <c r="F1717" s="38">
        <f t="shared" si="55"/>
        <v>2536</v>
      </c>
      <c r="G1717" s="39">
        <v>60.7</v>
      </c>
      <c r="H1717" s="39">
        <v>9.4</v>
      </c>
      <c r="I1717" s="44">
        <v>0.15485996705107083</v>
      </c>
      <c r="J1717" s="39">
        <v>339.77495795283664</v>
      </c>
      <c r="K1717" s="39">
        <v>380.83895795283661</v>
      </c>
      <c r="L1717" s="39">
        <v>10.763999999999999</v>
      </c>
      <c r="M1717" s="48">
        <v>51.613999999999997</v>
      </c>
      <c r="N1717" s="39">
        <v>5.5E-2</v>
      </c>
      <c r="O1717" s="39">
        <v>750.53</v>
      </c>
      <c r="P1717" s="39">
        <v>0</v>
      </c>
    </row>
    <row r="1718" spans="1:16" x14ac:dyDescent="0.3">
      <c r="A1718" s="27">
        <v>43687</v>
      </c>
      <c r="B1718" s="28">
        <v>0.54166666666666663</v>
      </c>
      <c r="C1718" s="32">
        <f t="shared" si="56"/>
        <v>43687.541666666664</v>
      </c>
      <c r="D1718" s="38">
        <f t="shared" si="55"/>
        <v>525465</v>
      </c>
      <c r="E1718" s="38">
        <f t="shared" si="55"/>
        <v>6300495</v>
      </c>
      <c r="F1718" s="38">
        <f t="shared" si="55"/>
        <v>2536</v>
      </c>
      <c r="G1718" s="39">
        <v>47.8</v>
      </c>
      <c r="H1718" s="39">
        <v>16.7</v>
      </c>
      <c r="I1718" s="44">
        <v>0.34937238493723849</v>
      </c>
      <c r="J1718" s="39">
        <v>341.21491105065496</v>
      </c>
      <c r="K1718" s="39">
        <v>371.32591105065501</v>
      </c>
      <c r="L1718" s="39">
        <v>10.135999999999999</v>
      </c>
      <c r="M1718" s="48">
        <v>54.033000000000001</v>
      </c>
      <c r="N1718" s="39">
        <v>0.81699999999999995</v>
      </c>
      <c r="O1718" s="39">
        <v>750.43799999999999</v>
      </c>
      <c r="P1718" s="39">
        <v>0.2</v>
      </c>
    </row>
    <row r="1719" spans="1:16" x14ac:dyDescent="0.3">
      <c r="A1719" s="27">
        <v>43687</v>
      </c>
      <c r="B1719" s="28">
        <v>0.5625</v>
      </c>
      <c r="C1719" s="32">
        <f t="shared" si="56"/>
        <v>43687.5625</v>
      </c>
      <c r="D1719" s="38">
        <f t="shared" si="55"/>
        <v>525465</v>
      </c>
      <c r="E1719" s="38">
        <f t="shared" si="55"/>
        <v>6300495</v>
      </c>
      <c r="F1719" s="38">
        <f t="shared" si="55"/>
        <v>2536</v>
      </c>
      <c r="G1719" s="39">
        <v>54.7</v>
      </c>
      <c r="H1719" s="39">
        <v>17.899999999999999</v>
      </c>
      <c r="I1719" s="44">
        <v>0.32723948811700176</v>
      </c>
      <c r="J1719" s="39">
        <v>342.90230694368017</v>
      </c>
      <c r="K1719" s="39">
        <v>364.41830694368019</v>
      </c>
      <c r="L1719" s="39">
        <v>10.073</v>
      </c>
      <c r="M1719" s="48">
        <v>56.914999999999999</v>
      </c>
      <c r="N1719" s="39">
        <v>0.94899999999999995</v>
      </c>
      <c r="O1719" s="39">
        <v>750.61699999999996</v>
      </c>
      <c r="P1719" s="39">
        <v>0.6</v>
      </c>
    </row>
    <row r="1720" spans="1:16" x14ac:dyDescent="0.3">
      <c r="A1720" s="27">
        <v>43687</v>
      </c>
      <c r="B1720" s="28">
        <v>0.58333333333333337</v>
      </c>
      <c r="C1720" s="32">
        <f t="shared" si="56"/>
        <v>43687.583333333336</v>
      </c>
      <c r="D1720" s="38">
        <f t="shared" si="55"/>
        <v>525465</v>
      </c>
      <c r="E1720" s="38">
        <f t="shared" si="55"/>
        <v>6300495</v>
      </c>
      <c r="F1720" s="38">
        <f t="shared" si="55"/>
        <v>2536</v>
      </c>
      <c r="G1720" s="39">
        <v>63.3</v>
      </c>
      <c r="H1720" s="39">
        <v>12.4</v>
      </c>
      <c r="I1720" s="44">
        <v>0.19589257503949448</v>
      </c>
      <c r="J1720" s="39">
        <v>345.3025972846915</v>
      </c>
      <c r="K1720" s="39">
        <v>360.75759728469149</v>
      </c>
      <c r="L1720" s="39">
        <v>9.0670000000000002</v>
      </c>
      <c r="M1720" s="48">
        <v>64.921000000000006</v>
      </c>
      <c r="N1720" s="39">
        <v>0.74399999999999999</v>
      </c>
      <c r="O1720" s="39">
        <v>750.35</v>
      </c>
      <c r="P1720" s="39">
        <v>0.2</v>
      </c>
    </row>
    <row r="1721" spans="1:16" x14ac:dyDescent="0.3">
      <c r="A1721" s="27">
        <v>43687</v>
      </c>
      <c r="B1721" s="28">
        <v>0.60416666666666663</v>
      </c>
      <c r="C1721" s="32">
        <f t="shared" si="56"/>
        <v>43687.604166666664</v>
      </c>
      <c r="D1721" s="38">
        <f t="shared" si="55"/>
        <v>525465</v>
      </c>
      <c r="E1721" s="38">
        <f t="shared" si="55"/>
        <v>6300495</v>
      </c>
      <c r="F1721" s="38">
        <f t="shared" si="55"/>
        <v>2536</v>
      </c>
      <c r="G1721" s="39">
        <v>156.6</v>
      </c>
      <c r="H1721" s="39">
        <v>18.5</v>
      </c>
      <c r="I1721" s="44">
        <v>0.11813537675606642</v>
      </c>
      <c r="J1721" s="39">
        <v>339.66487553640496</v>
      </c>
      <c r="K1721" s="39">
        <v>360.74787553640499</v>
      </c>
      <c r="L1721" s="39">
        <v>9.6959999999999997</v>
      </c>
      <c r="M1721" s="48">
        <v>58.174999999999997</v>
      </c>
      <c r="N1721" s="39">
        <v>1.373</v>
      </c>
      <c r="O1721" s="39">
        <v>750.24199999999996</v>
      </c>
      <c r="P1721" s="39">
        <v>0</v>
      </c>
    </row>
    <row r="1722" spans="1:16" x14ac:dyDescent="0.3">
      <c r="A1722" s="27">
        <v>43687</v>
      </c>
      <c r="B1722" s="28">
        <v>0.625</v>
      </c>
      <c r="C1722" s="32">
        <f t="shared" si="56"/>
        <v>43687.625</v>
      </c>
      <c r="D1722" s="38">
        <f t="shared" si="55"/>
        <v>525465</v>
      </c>
      <c r="E1722" s="38">
        <f t="shared" si="55"/>
        <v>6300495</v>
      </c>
      <c r="F1722" s="38">
        <f t="shared" si="55"/>
        <v>2536</v>
      </c>
      <c r="G1722" s="39">
        <v>42.8</v>
      </c>
      <c r="H1722" s="39">
        <v>7.6</v>
      </c>
      <c r="I1722" s="44">
        <v>0.17757009345794392</v>
      </c>
      <c r="J1722" s="39">
        <v>338.12745091797154</v>
      </c>
      <c r="K1722" s="39">
        <v>359.16345091797155</v>
      </c>
      <c r="L1722" s="39">
        <v>9.6329999999999991</v>
      </c>
      <c r="M1722" s="48">
        <v>59.72</v>
      </c>
      <c r="N1722" s="39">
        <v>0.42399999999999999</v>
      </c>
      <c r="O1722" s="39">
        <v>750.16200000000003</v>
      </c>
      <c r="P1722" s="39">
        <v>0</v>
      </c>
    </row>
    <row r="1723" spans="1:16" x14ac:dyDescent="0.3">
      <c r="A1723" s="27">
        <v>43687</v>
      </c>
      <c r="B1723" s="28">
        <v>0.64583333333333337</v>
      </c>
      <c r="C1723" s="32">
        <f t="shared" si="56"/>
        <v>43687.645833333336</v>
      </c>
      <c r="D1723" s="38">
        <f t="shared" si="55"/>
        <v>525465</v>
      </c>
      <c r="E1723" s="38">
        <f t="shared" si="55"/>
        <v>6300495</v>
      </c>
      <c r="F1723" s="38">
        <f t="shared" si="55"/>
        <v>2536</v>
      </c>
      <c r="G1723" s="39">
        <v>42.4</v>
      </c>
      <c r="H1723" s="39">
        <v>6.6</v>
      </c>
      <c r="I1723" s="44">
        <v>0.15566037735849056</v>
      </c>
      <c r="J1723" s="39">
        <v>330.00048253828277</v>
      </c>
      <c r="K1723" s="39">
        <v>355.22448253828276</v>
      </c>
      <c r="L1723" s="39">
        <v>8.9420000000000002</v>
      </c>
      <c r="M1723" s="48">
        <v>63.819000000000003</v>
      </c>
      <c r="N1723" s="39">
        <v>0.72699999999999998</v>
      </c>
      <c r="O1723" s="39">
        <v>750.09</v>
      </c>
      <c r="P1723" s="39">
        <v>0</v>
      </c>
    </row>
    <row r="1724" spans="1:16" x14ac:dyDescent="0.3">
      <c r="A1724" s="27">
        <v>43687</v>
      </c>
      <c r="B1724" s="28">
        <v>0.66666666666666663</v>
      </c>
      <c r="C1724" s="32">
        <f t="shared" si="56"/>
        <v>43687.666666666664</v>
      </c>
      <c r="D1724" s="38">
        <f t="shared" si="55"/>
        <v>525465</v>
      </c>
      <c r="E1724" s="38">
        <f t="shared" si="55"/>
        <v>6300495</v>
      </c>
      <c r="F1724" s="38">
        <f t="shared" si="55"/>
        <v>2536</v>
      </c>
      <c r="G1724" s="39">
        <v>58.8</v>
      </c>
      <c r="H1724" s="39">
        <v>7.2</v>
      </c>
      <c r="I1724" s="44">
        <v>0.12244897959183675</v>
      </c>
      <c r="J1724" s="39">
        <v>329.93460069775358</v>
      </c>
      <c r="K1724" s="39">
        <v>355.04460069775359</v>
      </c>
      <c r="L1724" s="39">
        <v>9.3819999999999997</v>
      </c>
      <c r="M1724" s="48">
        <v>58.137</v>
      </c>
      <c r="N1724" s="39">
        <v>1.605</v>
      </c>
      <c r="O1724" s="39">
        <v>750.255</v>
      </c>
      <c r="P1724" s="39">
        <v>0</v>
      </c>
    </row>
    <row r="1725" spans="1:16" x14ac:dyDescent="0.3">
      <c r="A1725" s="27">
        <v>43687</v>
      </c>
      <c r="B1725" s="28">
        <v>0.6875</v>
      </c>
      <c r="C1725" s="32">
        <f t="shared" si="56"/>
        <v>43687.6875</v>
      </c>
      <c r="D1725" s="38">
        <f t="shared" si="55"/>
        <v>525465</v>
      </c>
      <c r="E1725" s="38">
        <f t="shared" si="55"/>
        <v>6300495</v>
      </c>
      <c r="F1725" s="38">
        <f t="shared" si="55"/>
        <v>2536</v>
      </c>
      <c r="G1725" s="39">
        <v>59.7</v>
      </c>
      <c r="H1725" s="39">
        <v>7.6</v>
      </c>
      <c r="I1725" s="44">
        <v>0.12730318257956447</v>
      </c>
      <c r="J1725" s="39">
        <v>322.95537375316718</v>
      </c>
      <c r="K1725" s="39">
        <v>353.76737375316713</v>
      </c>
      <c r="L1725" s="39">
        <v>8.3130000000000006</v>
      </c>
      <c r="M1725" s="48">
        <v>58.472000000000001</v>
      </c>
      <c r="N1725" s="39">
        <v>2.5019999999999998</v>
      </c>
      <c r="O1725" s="39">
        <v>750.39300000000003</v>
      </c>
      <c r="P1725" s="39">
        <v>0.2</v>
      </c>
    </row>
    <row r="1726" spans="1:16" x14ac:dyDescent="0.3">
      <c r="A1726" s="27">
        <v>43687</v>
      </c>
      <c r="B1726" s="28">
        <v>0.70833333333333337</v>
      </c>
      <c r="C1726" s="32">
        <f t="shared" si="56"/>
        <v>43687.708333333336</v>
      </c>
      <c r="D1726" s="38">
        <f t="shared" si="55"/>
        <v>525465</v>
      </c>
      <c r="E1726" s="38">
        <f t="shared" si="55"/>
        <v>6300495</v>
      </c>
      <c r="F1726" s="38">
        <f t="shared" si="55"/>
        <v>2536</v>
      </c>
      <c r="G1726" s="39">
        <v>37.200000000000003</v>
      </c>
      <c r="H1726" s="39">
        <v>5.0999999999999996</v>
      </c>
      <c r="I1726" s="44">
        <v>0.13709677419354838</v>
      </c>
      <c r="J1726" s="39">
        <v>326.68728799717928</v>
      </c>
      <c r="K1726" s="39">
        <v>351.49528799717928</v>
      </c>
      <c r="L1726" s="39">
        <v>7.7469999999999999</v>
      </c>
      <c r="M1726" s="48">
        <v>63.97</v>
      </c>
      <c r="N1726" s="39">
        <v>4.2149999999999999</v>
      </c>
      <c r="O1726" s="39">
        <v>750.51300000000003</v>
      </c>
      <c r="P1726" s="39">
        <v>0</v>
      </c>
    </row>
    <row r="1727" spans="1:16" x14ac:dyDescent="0.3">
      <c r="A1727" s="27">
        <v>43687</v>
      </c>
      <c r="B1727" s="28">
        <v>0.72916666666666663</v>
      </c>
      <c r="C1727" s="32">
        <f t="shared" si="56"/>
        <v>43687.729166666664</v>
      </c>
      <c r="D1727" s="38">
        <f t="shared" si="55"/>
        <v>525465</v>
      </c>
      <c r="E1727" s="38">
        <f t="shared" si="55"/>
        <v>6300495</v>
      </c>
      <c r="F1727" s="38">
        <f t="shared" si="55"/>
        <v>2536</v>
      </c>
      <c r="G1727" s="39">
        <v>66.2</v>
      </c>
      <c r="H1727" s="39">
        <v>8.6999999999999993</v>
      </c>
      <c r="I1727" s="44">
        <v>0.13141993957703926</v>
      </c>
      <c r="J1727" s="39">
        <v>310.79107694574463</v>
      </c>
      <c r="K1727" s="39">
        <v>349.85207694574467</v>
      </c>
      <c r="L1727" s="39">
        <v>7.4960000000000004</v>
      </c>
      <c r="M1727" s="48">
        <v>63.162999999999997</v>
      </c>
      <c r="N1727" s="39">
        <v>4.3689999999999998</v>
      </c>
      <c r="O1727" s="39">
        <v>750.40200000000004</v>
      </c>
      <c r="P1727" s="39">
        <v>0</v>
      </c>
    </row>
    <row r="1728" spans="1:16" x14ac:dyDescent="0.3">
      <c r="A1728" s="27">
        <v>43687</v>
      </c>
      <c r="B1728" s="28">
        <v>0.75</v>
      </c>
      <c r="C1728" s="32">
        <f t="shared" si="56"/>
        <v>43687.75</v>
      </c>
      <c r="D1728" s="38">
        <f t="shared" si="55"/>
        <v>525465</v>
      </c>
      <c r="E1728" s="38">
        <f t="shared" si="55"/>
        <v>6300495</v>
      </c>
      <c r="F1728" s="38">
        <f t="shared" si="55"/>
        <v>2536</v>
      </c>
      <c r="G1728" s="39">
        <v>79.2</v>
      </c>
      <c r="H1728" s="39">
        <v>11.9</v>
      </c>
      <c r="I1728" s="44">
        <v>0.15025252525252525</v>
      </c>
      <c r="J1728" s="39">
        <v>292.9560292225338</v>
      </c>
      <c r="K1728" s="39">
        <v>350.01302922253382</v>
      </c>
      <c r="L1728" s="39">
        <v>8.5649999999999995</v>
      </c>
      <c r="M1728" s="48">
        <v>54.784999999999997</v>
      </c>
      <c r="N1728" s="39">
        <v>2.5779999999999998</v>
      </c>
      <c r="O1728" s="39">
        <v>750.47699999999998</v>
      </c>
      <c r="P1728" s="39">
        <v>0</v>
      </c>
    </row>
    <row r="1729" spans="1:16" x14ac:dyDescent="0.3">
      <c r="A1729" s="27">
        <v>43687</v>
      </c>
      <c r="B1729" s="28">
        <v>0.77083333333333337</v>
      </c>
      <c r="C1729" s="32">
        <f t="shared" si="56"/>
        <v>43687.770833333336</v>
      </c>
      <c r="D1729" s="38">
        <f t="shared" si="55"/>
        <v>525465</v>
      </c>
      <c r="E1729" s="38">
        <f t="shared" si="55"/>
        <v>6300495</v>
      </c>
      <c r="F1729" s="38">
        <f t="shared" si="55"/>
        <v>2536</v>
      </c>
      <c r="G1729" s="39">
        <v>43.7</v>
      </c>
      <c r="H1729" s="39">
        <v>7.3</v>
      </c>
      <c r="I1729" s="44">
        <v>0.16704805491990846</v>
      </c>
      <c r="J1729" s="39">
        <v>299.62319670057099</v>
      </c>
      <c r="K1729" s="39">
        <v>349.73119670057099</v>
      </c>
      <c r="L1729" s="39">
        <v>8.25</v>
      </c>
      <c r="M1729" s="48">
        <v>58.929000000000002</v>
      </c>
      <c r="N1729" s="39">
        <v>0.438</v>
      </c>
      <c r="O1729" s="39">
        <v>750.49699999999996</v>
      </c>
      <c r="P1729" s="39">
        <v>0</v>
      </c>
    </row>
    <row r="1730" spans="1:16" x14ac:dyDescent="0.3">
      <c r="A1730" s="27">
        <v>43687</v>
      </c>
      <c r="B1730" s="28">
        <v>0.79166666666666663</v>
      </c>
      <c r="C1730" s="32">
        <f t="shared" si="56"/>
        <v>43687.791666666664</v>
      </c>
      <c r="D1730" s="38">
        <f t="shared" si="55"/>
        <v>525465</v>
      </c>
      <c r="E1730" s="38">
        <f t="shared" si="55"/>
        <v>6300495</v>
      </c>
      <c r="F1730" s="38">
        <f t="shared" si="55"/>
        <v>2536</v>
      </c>
      <c r="G1730" s="39">
        <v>23.1</v>
      </c>
      <c r="H1730" s="39">
        <v>6.6</v>
      </c>
      <c r="I1730" s="44">
        <v>0.2857142857142857</v>
      </c>
      <c r="J1730" s="39">
        <v>277.20969735530252</v>
      </c>
      <c r="K1730" s="39">
        <v>346.39969735530258</v>
      </c>
      <c r="L1730" s="39">
        <v>8.5649999999999995</v>
      </c>
      <c r="M1730" s="48">
        <v>52.926000000000002</v>
      </c>
      <c r="N1730" s="39">
        <v>0.33100000000000002</v>
      </c>
      <c r="O1730" s="39">
        <v>750.58199999999999</v>
      </c>
      <c r="P1730" s="39">
        <v>0</v>
      </c>
    </row>
    <row r="1731" spans="1:16" x14ac:dyDescent="0.3">
      <c r="A1731" s="27">
        <v>43687</v>
      </c>
      <c r="B1731" s="28">
        <v>0.8125</v>
      </c>
      <c r="C1731" s="32">
        <f t="shared" si="56"/>
        <v>43687.8125</v>
      </c>
      <c r="D1731" s="38">
        <f t="shared" si="55"/>
        <v>525465</v>
      </c>
      <c r="E1731" s="38">
        <f t="shared" si="55"/>
        <v>6300495</v>
      </c>
      <c r="F1731" s="38">
        <f t="shared" si="55"/>
        <v>2536</v>
      </c>
      <c r="G1731" s="39">
        <v>16.5</v>
      </c>
      <c r="H1731" s="39">
        <v>5.9</v>
      </c>
      <c r="I1731" s="44">
        <v>0.3575757575757576</v>
      </c>
      <c r="J1731" s="39">
        <v>269.37976801397633</v>
      </c>
      <c r="K1731" s="39">
        <v>342.52676801397632</v>
      </c>
      <c r="L1731" s="39">
        <v>8.125</v>
      </c>
      <c r="M1731" s="48">
        <v>54.424999999999997</v>
      </c>
      <c r="N1731" s="39">
        <v>0.374</v>
      </c>
      <c r="O1731" s="39">
        <v>750.61699999999996</v>
      </c>
      <c r="P1731" s="39">
        <v>0</v>
      </c>
    </row>
    <row r="1732" spans="1:16" x14ac:dyDescent="0.3">
      <c r="A1732" s="27">
        <v>43687</v>
      </c>
      <c r="B1732" s="28">
        <v>0.83333333333333337</v>
      </c>
      <c r="C1732" s="32">
        <f t="shared" si="56"/>
        <v>43687.833333333336</v>
      </c>
      <c r="D1732" s="38">
        <f t="shared" si="55"/>
        <v>525465</v>
      </c>
      <c r="E1732" s="38">
        <f t="shared" si="55"/>
        <v>6300495</v>
      </c>
      <c r="F1732" s="38">
        <f t="shared" si="55"/>
        <v>2536</v>
      </c>
      <c r="G1732" s="39">
        <v>3.1</v>
      </c>
      <c r="H1732" s="39">
        <v>5.4</v>
      </c>
      <c r="I1732" s="45" t="s">
        <v>19</v>
      </c>
      <c r="J1732" s="39">
        <v>274.30953221859534</v>
      </c>
      <c r="K1732" s="39">
        <v>340.82453221859532</v>
      </c>
      <c r="L1732" s="39">
        <v>8.5649999999999995</v>
      </c>
      <c r="M1732" s="48">
        <v>56.798999999999999</v>
      </c>
      <c r="N1732" s="39">
        <v>9.4E-2</v>
      </c>
      <c r="O1732" s="39">
        <v>750.66499999999996</v>
      </c>
      <c r="P1732" s="39">
        <v>0</v>
      </c>
    </row>
    <row r="1733" spans="1:16" x14ac:dyDescent="0.3">
      <c r="A1733" s="27">
        <v>43687</v>
      </c>
      <c r="B1733" s="28">
        <v>0.85416666666666663</v>
      </c>
      <c r="C1733" s="32">
        <f t="shared" si="56"/>
        <v>43687.854166666664</v>
      </c>
      <c r="D1733" s="38">
        <f t="shared" si="55"/>
        <v>525465</v>
      </c>
      <c r="E1733" s="38">
        <f t="shared" si="55"/>
        <v>6300495</v>
      </c>
      <c r="F1733" s="38">
        <f t="shared" si="55"/>
        <v>2536</v>
      </c>
      <c r="G1733" s="40">
        <v>0</v>
      </c>
      <c r="H1733" s="40">
        <v>0</v>
      </c>
      <c r="I1733" s="45" t="s">
        <v>19</v>
      </c>
      <c r="J1733" s="39">
        <v>274.46662090239835</v>
      </c>
      <c r="K1733" s="39">
        <v>338.37162090239832</v>
      </c>
      <c r="L1733" s="39">
        <v>7.6840000000000002</v>
      </c>
      <c r="M1733" s="48">
        <v>63.188000000000002</v>
      </c>
      <c r="N1733" s="39">
        <v>0.51600000000000001</v>
      </c>
      <c r="O1733" s="39">
        <v>750.55200000000002</v>
      </c>
      <c r="P1733" s="39">
        <v>0</v>
      </c>
    </row>
    <row r="1734" spans="1:16" x14ac:dyDescent="0.3">
      <c r="A1734" s="27">
        <v>43687</v>
      </c>
      <c r="B1734" s="28">
        <v>0.875</v>
      </c>
      <c r="C1734" s="32">
        <f t="shared" si="56"/>
        <v>43687.875</v>
      </c>
      <c r="D1734" s="38">
        <f t="shared" ref="D1734:F1797" si="57">D1733</f>
        <v>525465</v>
      </c>
      <c r="E1734" s="38">
        <f t="shared" si="57"/>
        <v>6300495</v>
      </c>
      <c r="F1734" s="38">
        <f t="shared" si="57"/>
        <v>2536</v>
      </c>
      <c r="G1734" s="40">
        <v>0</v>
      </c>
      <c r="H1734" s="40">
        <v>0</v>
      </c>
      <c r="I1734" s="45" t="s">
        <v>19</v>
      </c>
      <c r="J1734" s="39">
        <v>261.89385645574157</v>
      </c>
      <c r="K1734" s="39">
        <v>335.25485645574156</v>
      </c>
      <c r="L1734" s="39">
        <v>7.7469999999999999</v>
      </c>
      <c r="M1734" s="48">
        <v>61.186</v>
      </c>
      <c r="N1734" s="39">
        <v>0.126</v>
      </c>
      <c r="O1734" s="39">
        <v>750.548</v>
      </c>
      <c r="P1734" s="39">
        <v>0</v>
      </c>
    </row>
    <row r="1735" spans="1:16" x14ac:dyDescent="0.3">
      <c r="A1735" s="27">
        <v>43687</v>
      </c>
      <c r="B1735" s="28">
        <v>0.89583333333333337</v>
      </c>
      <c r="C1735" s="32">
        <f t="shared" si="56"/>
        <v>43687.895833333336</v>
      </c>
      <c r="D1735" s="38">
        <f t="shared" si="57"/>
        <v>525465</v>
      </c>
      <c r="E1735" s="38">
        <f t="shared" si="57"/>
        <v>6300495</v>
      </c>
      <c r="F1735" s="38">
        <f t="shared" si="57"/>
        <v>2536</v>
      </c>
      <c r="G1735" s="40">
        <v>0</v>
      </c>
      <c r="H1735" s="40">
        <v>0</v>
      </c>
      <c r="I1735" s="45" t="s">
        <v>19</v>
      </c>
      <c r="J1735" s="39">
        <v>260.05983966511241</v>
      </c>
      <c r="K1735" s="39">
        <v>332.30683966511242</v>
      </c>
      <c r="L1735" s="39">
        <v>7.4960000000000004</v>
      </c>
      <c r="M1735" s="48">
        <v>63.162999999999997</v>
      </c>
      <c r="N1735" s="39">
        <v>6.0000000000000001E-3</v>
      </c>
      <c r="O1735" s="39">
        <v>750.41</v>
      </c>
      <c r="P1735" s="39">
        <v>0</v>
      </c>
    </row>
    <row r="1736" spans="1:16" x14ac:dyDescent="0.3">
      <c r="A1736" s="27">
        <v>43687</v>
      </c>
      <c r="B1736" s="28">
        <v>0.91666666666666663</v>
      </c>
      <c r="C1736" s="32">
        <f t="shared" si="56"/>
        <v>43687.916666666664</v>
      </c>
      <c r="D1736" s="38">
        <f t="shared" si="57"/>
        <v>525465</v>
      </c>
      <c r="E1736" s="38">
        <f t="shared" si="57"/>
        <v>6300495</v>
      </c>
      <c r="F1736" s="38">
        <f t="shared" si="57"/>
        <v>2536</v>
      </c>
      <c r="G1736" s="40">
        <v>0</v>
      </c>
      <c r="H1736" s="40">
        <v>0</v>
      </c>
      <c r="I1736" s="45" t="s">
        <v>19</v>
      </c>
      <c r="J1736" s="39">
        <v>260.24960292527282</v>
      </c>
      <c r="K1736" s="39">
        <v>331.84560292527283</v>
      </c>
      <c r="L1736" s="39">
        <v>7.81</v>
      </c>
      <c r="M1736" s="48">
        <v>63.514000000000003</v>
      </c>
      <c r="N1736" s="39">
        <v>0</v>
      </c>
      <c r="O1736" s="39">
        <v>750.20500000000004</v>
      </c>
      <c r="P1736" s="39">
        <v>0</v>
      </c>
    </row>
    <row r="1737" spans="1:16" x14ac:dyDescent="0.3">
      <c r="A1737" s="27">
        <v>43687</v>
      </c>
      <c r="B1737" s="28">
        <v>0.9375</v>
      </c>
      <c r="C1737" s="32">
        <f t="shared" si="56"/>
        <v>43687.9375</v>
      </c>
      <c r="D1737" s="38">
        <f t="shared" si="57"/>
        <v>525465</v>
      </c>
      <c r="E1737" s="38">
        <f t="shared" si="57"/>
        <v>6300495</v>
      </c>
      <c r="F1737" s="38">
        <f t="shared" si="57"/>
        <v>2536</v>
      </c>
      <c r="G1737" s="40">
        <v>0</v>
      </c>
      <c r="H1737" s="40">
        <v>0</v>
      </c>
      <c r="I1737" s="45" t="s">
        <v>19</v>
      </c>
      <c r="J1737" s="39">
        <v>257.61308574737927</v>
      </c>
      <c r="K1737" s="39">
        <v>328.80108574737926</v>
      </c>
      <c r="L1737" s="39">
        <v>7.9989999999999997</v>
      </c>
      <c r="M1737" s="48">
        <v>62.610999999999997</v>
      </c>
      <c r="N1737" s="39">
        <v>1.7999999999999999E-2</v>
      </c>
      <c r="O1737" s="39">
        <v>750.18799999999999</v>
      </c>
      <c r="P1737" s="39">
        <v>0</v>
      </c>
    </row>
    <row r="1738" spans="1:16" x14ac:dyDescent="0.3">
      <c r="A1738" s="27">
        <v>43687</v>
      </c>
      <c r="B1738" s="28">
        <v>0.95833333333333337</v>
      </c>
      <c r="C1738" s="32">
        <f t="shared" si="56"/>
        <v>43687.958333333336</v>
      </c>
      <c r="D1738" s="38">
        <f t="shared" si="57"/>
        <v>525465</v>
      </c>
      <c r="E1738" s="38">
        <f t="shared" si="57"/>
        <v>6300495</v>
      </c>
      <c r="F1738" s="38">
        <f t="shared" si="57"/>
        <v>2536</v>
      </c>
      <c r="G1738" s="40">
        <v>0</v>
      </c>
      <c r="H1738" s="40">
        <v>0</v>
      </c>
      <c r="I1738" s="45" t="s">
        <v>19</v>
      </c>
      <c r="J1738" s="39">
        <v>260.82556392329764</v>
      </c>
      <c r="K1738" s="39">
        <v>329.36956392329762</v>
      </c>
      <c r="L1738" s="39">
        <v>8.4390000000000001</v>
      </c>
      <c r="M1738" s="48">
        <v>59.415999999999997</v>
      </c>
      <c r="N1738" s="39">
        <v>8.9999999999999993E-3</v>
      </c>
      <c r="O1738" s="39">
        <v>750.36</v>
      </c>
      <c r="P1738" s="39">
        <v>0</v>
      </c>
    </row>
    <row r="1739" spans="1:16" x14ac:dyDescent="0.3">
      <c r="A1739" s="27">
        <v>43687</v>
      </c>
      <c r="B1739" s="28">
        <v>0.97916666666666663</v>
      </c>
      <c r="C1739" s="32">
        <f t="shared" si="56"/>
        <v>43687.979166666664</v>
      </c>
      <c r="D1739" s="38">
        <f t="shared" si="57"/>
        <v>525465</v>
      </c>
      <c r="E1739" s="38">
        <f t="shared" si="57"/>
        <v>6300495</v>
      </c>
      <c r="F1739" s="38">
        <f t="shared" si="57"/>
        <v>2536</v>
      </c>
      <c r="G1739" s="40">
        <v>0</v>
      </c>
      <c r="H1739" s="40">
        <v>0</v>
      </c>
      <c r="I1739" s="45" t="s">
        <v>19</v>
      </c>
      <c r="J1739" s="39">
        <v>259.65064035756109</v>
      </c>
      <c r="K1739" s="39">
        <v>327.08164035756107</v>
      </c>
      <c r="L1739" s="39">
        <v>7.6219999999999999</v>
      </c>
      <c r="M1739" s="48">
        <v>62.406999999999996</v>
      </c>
      <c r="N1739" s="39">
        <v>0</v>
      </c>
      <c r="O1739" s="39">
        <v>750.13499999999999</v>
      </c>
      <c r="P1739" s="39">
        <v>0</v>
      </c>
    </row>
    <row r="1740" spans="1:16" x14ac:dyDescent="0.3">
      <c r="A1740" s="27">
        <v>43688</v>
      </c>
      <c r="B1740" s="28">
        <v>0</v>
      </c>
      <c r="C1740" s="32">
        <f t="shared" si="56"/>
        <v>43688</v>
      </c>
      <c r="D1740" s="38">
        <f t="shared" si="57"/>
        <v>525465</v>
      </c>
      <c r="E1740" s="38">
        <f t="shared" si="57"/>
        <v>6300495</v>
      </c>
      <c r="F1740" s="38">
        <f t="shared" si="57"/>
        <v>2536</v>
      </c>
      <c r="G1740" s="40">
        <v>0</v>
      </c>
      <c r="H1740" s="40">
        <v>0</v>
      </c>
      <c r="I1740" s="45" t="s">
        <v>19</v>
      </c>
      <c r="J1740" s="39">
        <v>257.96452373944499</v>
      </c>
      <c r="K1740" s="39">
        <v>325.49352373944498</v>
      </c>
      <c r="L1740" s="39">
        <v>7.4960000000000004</v>
      </c>
      <c r="M1740" s="48">
        <v>67.182000000000002</v>
      </c>
      <c r="N1740" s="39">
        <v>0.01</v>
      </c>
      <c r="O1740" s="39">
        <v>750.11199999999997</v>
      </c>
      <c r="P1740" s="39">
        <v>0</v>
      </c>
    </row>
    <row r="1741" spans="1:16" x14ac:dyDescent="0.3">
      <c r="A1741" s="27">
        <v>43688</v>
      </c>
      <c r="B1741" s="28">
        <v>2.0833333333333332E-2</v>
      </c>
      <c r="C1741" s="32">
        <f t="shared" si="56"/>
        <v>43688.020833333336</v>
      </c>
      <c r="D1741" s="38">
        <f t="shared" si="57"/>
        <v>525465</v>
      </c>
      <c r="E1741" s="38">
        <f t="shared" si="57"/>
        <v>6300495</v>
      </c>
      <c r="F1741" s="38">
        <f t="shared" si="57"/>
        <v>2536</v>
      </c>
      <c r="G1741" s="40">
        <v>0</v>
      </c>
      <c r="H1741" s="40">
        <v>0</v>
      </c>
      <c r="I1741" s="45" t="s">
        <v>19</v>
      </c>
      <c r="J1741" s="39">
        <v>257.40057134218875</v>
      </c>
      <c r="K1741" s="39">
        <v>326.22957134218876</v>
      </c>
      <c r="L1741" s="39">
        <v>8.25</v>
      </c>
      <c r="M1741" s="48">
        <v>59.548000000000002</v>
      </c>
      <c r="N1741" s="39">
        <v>0.19700000000000001</v>
      </c>
      <c r="O1741" s="39">
        <v>750.13800000000003</v>
      </c>
      <c r="P1741" s="39">
        <v>0</v>
      </c>
    </row>
    <row r="1742" spans="1:16" x14ac:dyDescent="0.3">
      <c r="A1742" s="27">
        <v>43688</v>
      </c>
      <c r="B1742" s="28">
        <v>4.1666666666666664E-2</v>
      </c>
      <c r="C1742" s="32">
        <f t="shared" si="56"/>
        <v>43688.041666666664</v>
      </c>
      <c r="D1742" s="38">
        <f t="shared" si="57"/>
        <v>525465</v>
      </c>
      <c r="E1742" s="38">
        <f t="shared" si="57"/>
        <v>6300495</v>
      </c>
      <c r="F1742" s="38">
        <f t="shared" si="57"/>
        <v>2536</v>
      </c>
      <c r="G1742" s="40">
        <v>0</v>
      </c>
      <c r="H1742" s="40">
        <v>0</v>
      </c>
      <c r="I1742" s="45" t="s">
        <v>19</v>
      </c>
      <c r="J1742" s="39">
        <v>257.7550381292549</v>
      </c>
      <c r="K1742" s="39">
        <v>325.73003812925492</v>
      </c>
      <c r="L1742" s="39">
        <v>7.6219999999999999</v>
      </c>
      <c r="M1742" s="48">
        <v>61.789000000000001</v>
      </c>
      <c r="N1742" s="39">
        <v>0.23100000000000001</v>
      </c>
      <c r="O1742" s="39">
        <v>749.91300000000001</v>
      </c>
      <c r="P1742" s="39">
        <v>0</v>
      </c>
    </row>
    <row r="1743" spans="1:16" x14ac:dyDescent="0.3">
      <c r="A1743" s="27">
        <v>43688</v>
      </c>
      <c r="B1743" s="28">
        <v>6.25E-2</v>
      </c>
      <c r="C1743" s="32">
        <f t="shared" si="56"/>
        <v>43688.0625</v>
      </c>
      <c r="D1743" s="38">
        <f t="shared" si="57"/>
        <v>525465</v>
      </c>
      <c r="E1743" s="38">
        <f t="shared" si="57"/>
        <v>6300495</v>
      </c>
      <c r="F1743" s="38">
        <f t="shared" si="57"/>
        <v>2536</v>
      </c>
      <c r="G1743" s="40">
        <v>0</v>
      </c>
      <c r="H1743" s="40">
        <v>0</v>
      </c>
      <c r="I1743" s="45" t="s">
        <v>19</v>
      </c>
      <c r="J1743" s="39">
        <v>257.60302680479742</v>
      </c>
      <c r="K1743" s="39">
        <v>324.56402680479744</v>
      </c>
      <c r="L1743" s="39">
        <v>7.7469999999999999</v>
      </c>
      <c r="M1743" s="48">
        <v>60.722000000000001</v>
      </c>
      <c r="N1743" s="39">
        <v>4.8000000000000001E-2</v>
      </c>
      <c r="O1743" s="39">
        <v>749.89499999999998</v>
      </c>
      <c r="P1743" s="39">
        <v>0</v>
      </c>
    </row>
    <row r="1744" spans="1:16" x14ac:dyDescent="0.3">
      <c r="A1744" s="27">
        <v>43688</v>
      </c>
      <c r="B1744" s="28">
        <v>8.3333333333333329E-2</v>
      </c>
      <c r="C1744" s="32">
        <f t="shared" si="56"/>
        <v>43688.083333333336</v>
      </c>
      <c r="D1744" s="38">
        <f t="shared" si="57"/>
        <v>525465</v>
      </c>
      <c r="E1744" s="38">
        <f t="shared" si="57"/>
        <v>6300495</v>
      </c>
      <c r="F1744" s="38">
        <f t="shared" si="57"/>
        <v>2536</v>
      </c>
      <c r="G1744" s="40">
        <v>0</v>
      </c>
      <c r="H1744" s="40">
        <v>0</v>
      </c>
      <c r="I1744" s="45" t="s">
        <v>19</v>
      </c>
      <c r="J1744" s="39">
        <v>258.67734403084859</v>
      </c>
      <c r="K1744" s="39">
        <v>327.6213440308486</v>
      </c>
      <c r="L1744" s="39">
        <v>8.4390000000000001</v>
      </c>
      <c r="M1744" s="48">
        <v>62.048999999999999</v>
      </c>
      <c r="N1744" s="39">
        <v>0.309</v>
      </c>
      <c r="O1744" s="39">
        <v>749.81</v>
      </c>
      <c r="P1744" s="39">
        <v>0</v>
      </c>
    </row>
    <row r="1745" spans="1:16" x14ac:dyDescent="0.3">
      <c r="A1745" s="27">
        <v>43688</v>
      </c>
      <c r="B1745" s="28">
        <v>0.10416666666666667</v>
      </c>
      <c r="C1745" s="32">
        <f t="shared" si="56"/>
        <v>43688.104166666664</v>
      </c>
      <c r="D1745" s="38">
        <f t="shared" si="57"/>
        <v>525465</v>
      </c>
      <c r="E1745" s="38">
        <f t="shared" si="57"/>
        <v>6300495</v>
      </c>
      <c r="F1745" s="38">
        <f t="shared" si="57"/>
        <v>2536</v>
      </c>
      <c r="G1745" s="40">
        <v>0</v>
      </c>
      <c r="H1745" s="40">
        <v>0</v>
      </c>
      <c r="I1745" s="45" t="s">
        <v>19</v>
      </c>
      <c r="J1745" s="39">
        <v>253.11145843407019</v>
      </c>
      <c r="K1745" s="39">
        <v>323.05045843407021</v>
      </c>
      <c r="L1745" s="39">
        <v>8.4390000000000001</v>
      </c>
      <c r="M1745" s="48">
        <v>61.795999999999999</v>
      </c>
      <c r="N1745" s="39">
        <v>0.251</v>
      </c>
      <c r="O1745" s="39">
        <v>749.85500000000002</v>
      </c>
      <c r="P1745" s="39">
        <v>0</v>
      </c>
    </row>
    <row r="1746" spans="1:16" x14ac:dyDescent="0.3">
      <c r="A1746" s="27">
        <v>43688</v>
      </c>
      <c r="B1746" s="28">
        <v>0.125</v>
      </c>
      <c r="C1746" s="32">
        <f t="shared" si="56"/>
        <v>43688.125</v>
      </c>
      <c r="D1746" s="38">
        <f t="shared" si="57"/>
        <v>525465</v>
      </c>
      <c r="E1746" s="38">
        <f t="shared" si="57"/>
        <v>6300495</v>
      </c>
      <c r="F1746" s="38">
        <f t="shared" si="57"/>
        <v>2536</v>
      </c>
      <c r="G1746" s="40">
        <v>0</v>
      </c>
      <c r="H1746" s="40">
        <v>0</v>
      </c>
      <c r="I1746" s="45" t="s">
        <v>19</v>
      </c>
      <c r="J1746" s="39">
        <v>254.62579569598336</v>
      </c>
      <c r="K1746" s="39">
        <v>325.51579569598334</v>
      </c>
      <c r="L1746" s="39">
        <v>8.7530000000000001</v>
      </c>
      <c r="M1746" s="48">
        <v>62.554000000000002</v>
      </c>
      <c r="N1746" s="39">
        <v>0.63500000000000001</v>
      </c>
      <c r="O1746" s="39">
        <v>749.74</v>
      </c>
      <c r="P1746" s="39">
        <v>0</v>
      </c>
    </row>
    <row r="1747" spans="1:16" x14ac:dyDescent="0.3">
      <c r="A1747" s="27">
        <v>43688</v>
      </c>
      <c r="B1747" s="28">
        <v>0.14583333333333334</v>
      </c>
      <c r="C1747" s="32">
        <f t="shared" si="56"/>
        <v>43688.145833333336</v>
      </c>
      <c r="D1747" s="38">
        <f t="shared" si="57"/>
        <v>525465</v>
      </c>
      <c r="E1747" s="38">
        <f t="shared" si="57"/>
        <v>6300495</v>
      </c>
      <c r="F1747" s="38">
        <f t="shared" si="57"/>
        <v>2536</v>
      </c>
      <c r="G1747" s="40">
        <v>0</v>
      </c>
      <c r="H1747" s="40">
        <v>0</v>
      </c>
      <c r="I1747" s="45" t="s">
        <v>19</v>
      </c>
      <c r="J1747" s="39">
        <v>252.51715507462691</v>
      </c>
      <c r="K1747" s="39">
        <v>325.10215507462692</v>
      </c>
      <c r="L1747" s="39">
        <v>8.69</v>
      </c>
      <c r="M1747" s="48">
        <v>62.390999999999998</v>
      </c>
      <c r="N1747" s="39">
        <v>0.75900000000000001</v>
      </c>
      <c r="O1747" s="39">
        <v>749.59</v>
      </c>
      <c r="P1747" s="39">
        <v>0</v>
      </c>
    </row>
    <row r="1748" spans="1:16" x14ac:dyDescent="0.3">
      <c r="A1748" s="27">
        <v>43688</v>
      </c>
      <c r="B1748" s="28">
        <v>0.16666666666666666</v>
      </c>
      <c r="C1748" s="32">
        <f t="shared" si="56"/>
        <v>43688.166666666664</v>
      </c>
      <c r="D1748" s="38">
        <f t="shared" si="57"/>
        <v>525465</v>
      </c>
      <c r="E1748" s="38">
        <f t="shared" si="57"/>
        <v>6300495</v>
      </c>
      <c r="F1748" s="38">
        <f t="shared" si="57"/>
        <v>2536</v>
      </c>
      <c r="G1748" s="40">
        <v>0</v>
      </c>
      <c r="H1748" s="40">
        <v>0</v>
      </c>
      <c r="I1748" s="45" t="s">
        <v>19</v>
      </c>
      <c r="J1748" s="39">
        <v>256.48867200805449</v>
      </c>
      <c r="K1748" s="39">
        <v>328.0486720080545</v>
      </c>
      <c r="L1748" s="39">
        <v>8.4390000000000001</v>
      </c>
      <c r="M1748" s="48">
        <v>61.893999999999998</v>
      </c>
      <c r="N1748" s="39">
        <v>1.264</v>
      </c>
      <c r="O1748" s="39">
        <v>749.76199999999994</v>
      </c>
      <c r="P1748" s="39">
        <v>0</v>
      </c>
    </row>
    <row r="1749" spans="1:16" x14ac:dyDescent="0.3">
      <c r="A1749" s="27">
        <v>43688</v>
      </c>
      <c r="B1749" s="28">
        <v>0.1875</v>
      </c>
      <c r="C1749" s="32">
        <f t="shared" si="56"/>
        <v>43688.1875</v>
      </c>
      <c r="D1749" s="38">
        <f t="shared" si="57"/>
        <v>525465</v>
      </c>
      <c r="E1749" s="38">
        <f t="shared" si="57"/>
        <v>6300495</v>
      </c>
      <c r="F1749" s="38">
        <f t="shared" si="57"/>
        <v>2536</v>
      </c>
      <c r="G1749" s="39">
        <v>1.2</v>
      </c>
      <c r="H1749" s="39">
        <v>4.8</v>
      </c>
      <c r="I1749" s="45" t="s">
        <v>19</v>
      </c>
      <c r="J1749" s="39">
        <v>256.58256967185355</v>
      </c>
      <c r="K1749" s="39">
        <v>326.4305696718535</v>
      </c>
      <c r="L1749" s="39">
        <v>8.69</v>
      </c>
      <c r="M1749" s="48">
        <v>60.531999999999996</v>
      </c>
      <c r="N1749" s="39">
        <v>0.48499999999999999</v>
      </c>
      <c r="O1749" s="39">
        <v>749.72799999999995</v>
      </c>
      <c r="P1749" s="39">
        <v>0</v>
      </c>
    </row>
    <row r="1750" spans="1:16" x14ac:dyDescent="0.3">
      <c r="A1750" s="27">
        <v>43688</v>
      </c>
      <c r="B1750" s="28">
        <v>0.20833333333333334</v>
      </c>
      <c r="C1750" s="32">
        <f t="shared" si="56"/>
        <v>43688.208333333336</v>
      </c>
      <c r="D1750" s="38">
        <f t="shared" si="57"/>
        <v>525465</v>
      </c>
      <c r="E1750" s="38">
        <f t="shared" si="57"/>
        <v>6300495</v>
      </c>
      <c r="F1750" s="38">
        <f t="shared" si="57"/>
        <v>2536</v>
      </c>
      <c r="G1750" s="39">
        <v>12.4</v>
      </c>
      <c r="H1750" s="39">
        <v>5.4</v>
      </c>
      <c r="I1750" s="44">
        <v>0.43548387096774194</v>
      </c>
      <c r="J1750" s="39">
        <v>256.44362725797919</v>
      </c>
      <c r="K1750" s="39">
        <v>327.74862725797914</v>
      </c>
      <c r="L1750" s="39">
        <v>8.8160000000000007</v>
      </c>
      <c r="M1750" s="48">
        <v>60.082999999999998</v>
      </c>
      <c r="N1750" s="39">
        <v>1.272</v>
      </c>
      <c r="O1750" s="39">
        <v>749.89</v>
      </c>
      <c r="P1750" s="39">
        <v>0</v>
      </c>
    </row>
    <row r="1751" spans="1:16" x14ac:dyDescent="0.3">
      <c r="A1751" s="27">
        <v>43688</v>
      </c>
      <c r="B1751" s="28">
        <v>0.22916666666666666</v>
      </c>
      <c r="C1751" s="32">
        <f t="shared" si="56"/>
        <v>43688.229166666664</v>
      </c>
      <c r="D1751" s="38">
        <f t="shared" si="57"/>
        <v>525465</v>
      </c>
      <c r="E1751" s="38">
        <f t="shared" si="57"/>
        <v>6300495</v>
      </c>
      <c r="F1751" s="38">
        <f t="shared" si="57"/>
        <v>2536</v>
      </c>
      <c r="G1751" s="39">
        <v>33.4</v>
      </c>
      <c r="H1751" s="39">
        <v>8.1999999999999993</v>
      </c>
      <c r="I1751" s="44">
        <v>0.24550898203592814</v>
      </c>
      <c r="J1751" s="39">
        <v>257.98122167111165</v>
      </c>
      <c r="K1751" s="39">
        <v>328.8952216711117</v>
      </c>
      <c r="L1751" s="39">
        <v>8.8789999999999996</v>
      </c>
      <c r="M1751" s="48">
        <v>60.555999999999997</v>
      </c>
      <c r="N1751" s="39">
        <v>0.873</v>
      </c>
      <c r="O1751" s="39">
        <v>749.85</v>
      </c>
      <c r="P1751" s="39">
        <v>0</v>
      </c>
    </row>
    <row r="1752" spans="1:16" x14ac:dyDescent="0.3">
      <c r="A1752" s="27">
        <v>43688</v>
      </c>
      <c r="B1752" s="28">
        <v>0.25</v>
      </c>
      <c r="C1752" s="32">
        <f t="shared" si="56"/>
        <v>43688.25</v>
      </c>
      <c r="D1752" s="38">
        <f t="shared" si="57"/>
        <v>525465</v>
      </c>
      <c r="E1752" s="38">
        <f t="shared" si="57"/>
        <v>6300495</v>
      </c>
      <c r="F1752" s="38">
        <f t="shared" si="57"/>
        <v>2536</v>
      </c>
      <c r="G1752" s="39">
        <v>66.400000000000006</v>
      </c>
      <c r="H1752" s="39">
        <v>11.4</v>
      </c>
      <c r="I1752" s="44">
        <v>0.1716867469879518</v>
      </c>
      <c r="J1752" s="39">
        <v>256.70579789151827</v>
      </c>
      <c r="K1752" s="39">
        <v>331.72779789151826</v>
      </c>
      <c r="L1752" s="39">
        <v>8.8789999999999996</v>
      </c>
      <c r="M1752" s="48">
        <v>60.246000000000002</v>
      </c>
      <c r="N1752" s="39">
        <v>1.4850000000000001</v>
      </c>
      <c r="O1752" s="39">
        <v>749.77700000000004</v>
      </c>
      <c r="P1752" s="39">
        <v>0</v>
      </c>
    </row>
    <row r="1753" spans="1:16" x14ac:dyDescent="0.3">
      <c r="A1753" s="27">
        <v>43688</v>
      </c>
      <c r="B1753" s="28">
        <v>0.27083333333333331</v>
      </c>
      <c r="C1753" s="32">
        <f t="shared" si="56"/>
        <v>43688.270833333336</v>
      </c>
      <c r="D1753" s="38">
        <f t="shared" si="57"/>
        <v>525465</v>
      </c>
      <c r="E1753" s="38">
        <f t="shared" si="57"/>
        <v>6300495</v>
      </c>
      <c r="F1753" s="38">
        <f t="shared" si="57"/>
        <v>2536</v>
      </c>
      <c r="G1753" s="39">
        <v>109.7</v>
      </c>
      <c r="H1753" s="39">
        <v>15.9</v>
      </c>
      <c r="I1753" s="44">
        <v>0.14494074749316319</v>
      </c>
      <c r="J1753" s="39">
        <v>257.91268040236378</v>
      </c>
      <c r="K1753" s="39">
        <v>335.20368040236377</v>
      </c>
      <c r="L1753" s="39">
        <v>9.0670000000000002</v>
      </c>
      <c r="M1753" s="48">
        <v>59.649000000000001</v>
      </c>
      <c r="N1753" s="39">
        <v>1.359</v>
      </c>
      <c r="O1753" s="39">
        <v>749.94</v>
      </c>
      <c r="P1753" s="39">
        <v>0</v>
      </c>
    </row>
    <row r="1754" spans="1:16" x14ac:dyDescent="0.3">
      <c r="A1754" s="27">
        <v>43688</v>
      </c>
      <c r="B1754" s="28">
        <v>0.29166666666666669</v>
      </c>
      <c r="C1754" s="32">
        <f t="shared" si="56"/>
        <v>43688.291666666664</v>
      </c>
      <c r="D1754" s="38">
        <f t="shared" si="57"/>
        <v>525465</v>
      </c>
      <c r="E1754" s="38">
        <f t="shared" si="57"/>
        <v>6300495</v>
      </c>
      <c r="F1754" s="38">
        <f t="shared" si="57"/>
        <v>2536</v>
      </c>
      <c r="G1754" s="39">
        <v>154.19999999999999</v>
      </c>
      <c r="H1754" s="39">
        <v>20.8</v>
      </c>
      <c r="I1754" s="44">
        <v>0.13488975356679639</v>
      </c>
      <c r="J1754" s="39">
        <v>260.00858928974333</v>
      </c>
      <c r="K1754" s="39">
        <v>339.71658928974335</v>
      </c>
      <c r="L1754" s="39">
        <v>9.0050000000000008</v>
      </c>
      <c r="M1754" s="48">
        <v>60.046999999999997</v>
      </c>
      <c r="N1754" s="39">
        <v>1.8109999999999999</v>
      </c>
      <c r="O1754" s="39">
        <v>749.92</v>
      </c>
      <c r="P1754" s="39">
        <v>0</v>
      </c>
    </row>
    <row r="1755" spans="1:16" x14ac:dyDescent="0.3">
      <c r="A1755" s="27">
        <v>43688</v>
      </c>
      <c r="B1755" s="28">
        <v>0.3125</v>
      </c>
      <c r="C1755" s="32">
        <f t="shared" si="56"/>
        <v>43688.3125</v>
      </c>
      <c r="D1755" s="38">
        <f t="shared" si="57"/>
        <v>525465</v>
      </c>
      <c r="E1755" s="38">
        <f t="shared" si="57"/>
        <v>6300495</v>
      </c>
      <c r="F1755" s="38">
        <f t="shared" si="57"/>
        <v>2536</v>
      </c>
      <c r="G1755" s="39">
        <v>217.4</v>
      </c>
      <c r="H1755" s="39">
        <v>28</v>
      </c>
      <c r="I1755" s="44">
        <v>0.12879484820607176</v>
      </c>
      <c r="J1755" s="39">
        <v>260.65435201549559</v>
      </c>
      <c r="K1755" s="39">
        <v>344.9833520154956</v>
      </c>
      <c r="L1755" s="39">
        <v>9.1929999999999996</v>
      </c>
      <c r="M1755" s="48">
        <v>59.2</v>
      </c>
      <c r="N1755" s="39">
        <v>1.9990000000000001</v>
      </c>
      <c r="O1755" s="39">
        <v>749.80499999999995</v>
      </c>
      <c r="P1755" s="39">
        <v>0</v>
      </c>
    </row>
    <row r="1756" spans="1:16" x14ac:dyDescent="0.3">
      <c r="A1756" s="27">
        <v>43688</v>
      </c>
      <c r="B1756" s="28">
        <v>0.33333333333333331</v>
      </c>
      <c r="C1756" s="32">
        <f t="shared" si="56"/>
        <v>43688.333333333336</v>
      </c>
      <c r="D1756" s="38">
        <f t="shared" si="57"/>
        <v>525465</v>
      </c>
      <c r="E1756" s="38">
        <f t="shared" si="57"/>
        <v>6300495</v>
      </c>
      <c r="F1756" s="38">
        <f t="shared" si="57"/>
        <v>2536</v>
      </c>
      <c r="G1756" s="39">
        <v>288.89999999999998</v>
      </c>
      <c r="H1756" s="39">
        <v>35.5</v>
      </c>
      <c r="I1756" s="44">
        <v>0.12287988923502943</v>
      </c>
      <c r="J1756" s="39">
        <v>262.31452271046959</v>
      </c>
      <c r="K1756" s="39">
        <v>352.6265227104696</v>
      </c>
      <c r="L1756" s="39">
        <v>9.8209999999999997</v>
      </c>
      <c r="M1756" s="48">
        <v>56.481999999999999</v>
      </c>
      <c r="N1756" s="39">
        <v>1.782</v>
      </c>
      <c r="O1756" s="39">
        <v>749.95699999999999</v>
      </c>
      <c r="P1756" s="39">
        <v>0</v>
      </c>
    </row>
    <row r="1757" spans="1:16" x14ac:dyDescent="0.3">
      <c r="A1757" s="27">
        <v>43688</v>
      </c>
      <c r="B1757" s="28">
        <v>0.35416666666666669</v>
      </c>
      <c r="C1757" s="32">
        <f t="shared" si="56"/>
        <v>43688.354166666664</v>
      </c>
      <c r="D1757" s="38">
        <f t="shared" si="57"/>
        <v>525465</v>
      </c>
      <c r="E1757" s="38">
        <f t="shared" si="57"/>
        <v>6300495</v>
      </c>
      <c r="F1757" s="38">
        <f t="shared" si="57"/>
        <v>2536</v>
      </c>
      <c r="G1757" s="39">
        <v>348.6</v>
      </c>
      <c r="H1757" s="39">
        <v>41.4</v>
      </c>
      <c r="I1757" s="44">
        <v>0.11876075731497417</v>
      </c>
      <c r="J1757" s="39">
        <v>267.81009021547681</v>
      </c>
      <c r="K1757" s="39">
        <v>361.79909021547678</v>
      </c>
      <c r="L1757" s="39">
        <v>10.073</v>
      </c>
      <c r="M1757" s="48">
        <v>54.737000000000002</v>
      </c>
      <c r="N1757" s="39">
        <v>0.61799999999999999</v>
      </c>
      <c r="O1757" s="39">
        <v>749.88199999999995</v>
      </c>
      <c r="P1757" s="39">
        <v>0</v>
      </c>
    </row>
    <row r="1758" spans="1:16" x14ac:dyDescent="0.3">
      <c r="A1758" s="27">
        <v>43688</v>
      </c>
      <c r="B1758" s="28">
        <v>0.375</v>
      </c>
      <c r="C1758" s="32">
        <f t="shared" si="56"/>
        <v>43688.375</v>
      </c>
      <c r="D1758" s="38">
        <f t="shared" si="57"/>
        <v>525465</v>
      </c>
      <c r="E1758" s="38">
        <f t="shared" si="57"/>
        <v>6300495</v>
      </c>
      <c r="F1758" s="38">
        <f t="shared" si="57"/>
        <v>2536</v>
      </c>
      <c r="G1758" s="39">
        <v>402.7</v>
      </c>
      <c r="H1758" s="39">
        <v>48.3</v>
      </c>
      <c r="I1758" s="44">
        <v>0.11994040228457908</v>
      </c>
      <c r="J1758" s="39">
        <v>268.88444777731775</v>
      </c>
      <c r="K1758" s="39">
        <v>368.74044777731774</v>
      </c>
      <c r="L1758" s="39">
        <v>10.324</v>
      </c>
      <c r="M1758" s="48">
        <v>54.454000000000001</v>
      </c>
      <c r="N1758" s="39">
        <v>0.97</v>
      </c>
      <c r="O1758" s="39">
        <v>749.98800000000006</v>
      </c>
      <c r="P1758" s="39">
        <v>0</v>
      </c>
    </row>
    <row r="1759" spans="1:16" x14ac:dyDescent="0.3">
      <c r="A1759" s="27">
        <v>43688</v>
      </c>
      <c r="B1759" s="28">
        <v>0.39583333333333331</v>
      </c>
      <c r="C1759" s="32">
        <f t="shared" si="56"/>
        <v>43688.395833333336</v>
      </c>
      <c r="D1759" s="38">
        <f t="shared" si="57"/>
        <v>525465</v>
      </c>
      <c r="E1759" s="38">
        <f t="shared" si="57"/>
        <v>6300495</v>
      </c>
      <c r="F1759" s="38">
        <f t="shared" si="57"/>
        <v>2536</v>
      </c>
      <c r="G1759" s="39">
        <v>467.5</v>
      </c>
      <c r="H1759" s="39">
        <v>54.6</v>
      </c>
      <c r="I1759" s="44">
        <v>0.11679144385026738</v>
      </c>
      <c r="J1759" s="39">
        <v>272.7077628737635</v>
      </c>
      <c r="K1759" s="39">
        <v>378.10776287376348</v>
      </c>
      <c r="L1759" s="39">
        <v>10.324</v>
      </c>
      <c r="M1759" s="48">
        <v>53.743000000000002</v>
      </c>
      <c r="N1759" s="39">
        <v>1.421</v>
      </c>
      <c r="O1759" s="39">
        <v>750.12199999999996</v>
      </c>
      <c r="P1759" s="39">
        <v>0</v>
      </c>
    </row>
    <row r="1760" spans="1:16" x14ac:dyDescent="0.3">
      <c r="A1760" s="27">
        <v>43688</v>
      </c>
      <c r="B1760" s="28">
        <v>0.41666666666666669</v>
      </c>
      <c r="C1760" s="32">
        <f t="shared" si="56"/>
        <v>43688.416666666664</v>
      </c>
      <c r="D1760" s="38">
        <f t="shared" si="57"/>
        <v>525465</v>
      </c>
      <c r="E1760" s="38">
        <f t="shared" si="57"/>
        <v>6300495</v>
      </c>
      <c r="F1760" s="38">
        <f t="shared" si="57"/>
        <v>2536</v>
      </c>
      <c r="G1760" s="39">
        <v>489.8</v>
      </c>
      <c r="H1760" s="39">
        <v>58.1</v>
      </c>
      <c r="I1760" s="44">
        <v>0.11861984483462638</v>
      </c>
      <c r="J1760" s="39">
        <v>272.07113705318693</v>
      </c>
      <c r="K1760" s="39">
        <v>386.34813705318692</v>
      </c>
      <c r="L1760" s="39">
        <v>10.45</v>
      </c>
      <c r="M1760" s="48">
        <v>53.845999999999997</v>
      </c>
      <c r="N1760" s="39">
        <v>1.0760000000000001</v>
      </c>
      <c r="O1760" s="39">
        <v>749.91300000000001</v>
      </c>
      <c r="P1760" s="39">
        <v>0</v>
      </c>
    </row>
    <row r="1761" spans="1:16" x14ac:dyDescent="0.3">
      <c r="A1761" s="27">
        <v>43688</v>
      </c>
      <c r="B1761" s="28">
        <v>0.4375</v>
      </c>
      <c r="C1761" s="32">
        <f t="shared" si="56"/>
        <v>43688.4375</v>
      </c>
      <c r="D1761" s="38">
        <f t="shared" si="57"/>
        <v>525465</v>
      </c>
      <c r="E1761" s="38">
        <f t="shared" si="57"/>
        <v>6300495</v>
      </c>
      <c r="F1761" s="38">
        <f t="shared" si="57"/>
        <v>2536</v>
      </c>
      <c r="G1761" s="39">
        <v>552.29999999999995</v>
      </c>
      <c r="H1761" s="39">
        <v>65.7</v>
      </c>
      <c r="I1761" s="44">
        <v>0.1189570885388376</v>
      </c>
      <c r="J1761" s="39">
        <v>276.92192537124663</v>
      </c>
      <c r="K1761" s="39">
        <v>398.34792537124662</v>
      </c>
      <c r="L1761" s="39">
        <v>11.329000000000001</v>
      </c>
      <c r="M1761" s="48">
        <v>52.628999999999998</v>
      </c>
      <c r="N1761" s="39">
        <v>0.88</v>
      </c>
      <c r="O1761" s="39">
        <v>749.923</v>
      </c>
      <c r="P1761" s="39">
        <v>0</v>
      </c>
    </row>
    <row r="1762" spans="1:16" x14ac:dyDescent="0.3">
      <c r="A1762" s="27">
        <v>43688</v>
      </c>
      <c r="B1762" s="28">
        <v>0.45833333333333331</v>
      </c>
      <c r="C1762" s="32">
        <f t="shared" si="56"/>
        <v>43688.458333333336</v>
      </c>
      <c r="D1762" s="38">
        <f t="shared" si="57"/>
        <v>525465</v>
      </c>
      <c r="E1762" s="38">
        <f t="shared" si="57"/>
        <v>6300495</v>
      </c>
      <c r="F1762" s="38">
        <f t="shared" si="57"/>
        <v>2536</v>
      </c>
      <c r="G1762" s="39">
        <v>599.70000000000005</v>
      </c>
      <c r="H1762" s="39">
        <v>71</v>
      </c>
      <c r="I1762" s="44">
        <v>0.11839252959813239</v>
      </c>
      <c r="J1762" s="39">
        <v>274.59459849607236</v>
      </c>
      <c r="K1762" s="39">
        <v>401.63959849607232</v>
      </c>
      <c r="L1762" s="39">
        <v>11.706</v>
      </c>
      <c r="M1762" s="48">
        <v>50.398000000000003</v>
      </c>
      <c r="N1762" s="39">
        <v>1.5980000000000001</v>
      </c>
      <c r="O1762" s="39">
        <v>749.80700000000002</v>
      </c>
      <c r="P1762" s="39">
        <v>0</v>
      </c>
    </row>
    <row r="1763" spans="1:16" x14ac:dyDescent="0.3">
      <c r="A1763" s="27">
        <v>43688</v>
      </c>
      <c r="B1763" s="28">
        <v>0.47916666666666669</v>
      </c>
      <c r="C1763" s="32">
        <f t="shared" si="56"/>
        <v>43688.479166666664</v>
      </c>
      <c r="D1763" s="38">
        <f t="shared" si="57"/>
        <v>525465</v>
      </c>
      <c r="E1763" s="38">
        <f t="shared" si="57"/>
        <v>6300495</v>
      </c>
      <c r="F1763" s="38">
        <f t="shared" si="57"/>
        <v>2536</v>
      </c>
      <c r="G1763" s="39">
        <v>639.29999999999995</v>
      </c>
      <c r="H1763" s="39">
        <v>79.2</v>
      </c>
      <c r="I1763" s="44">
        <v>0.12388549976536839</v>
      </c>
      <c r="J1763" s="39">
        <v>288.53490018755531</v>
      </c>
      <c r="K1763" s="39">
        <v>405.19790018755532</v>
      </c>
      <c r="L1763" s="39">
        <v>11.895</v>
      </c>
      <c r="M1763" s="48">
        <v>49.408999999999999</v>
      </c>
      <c r="N1763" s="39">
        <v>0.98299999999999998</v>
      </c>
      <c r="O1763" s="39">
        <v>749.91</v>
      </c>
      <c r="P1763" s="39">
        <v>0</v>
      </c>
    </row>
    <row r="1764" spans="1:16" x14ac:dyDescent="0.3">
      <c r="A1764" s="27">
        <v>43688</v>
      </c>
      <c r="B1764" s="28">
        <v>0.5</v>
      </c>
      <c r="C1764" s="32">
        <f t="shared" si="56"/>
        <v>43688.5</v>
      </c>
      <c r="D1764" s="38">
        <f t="shared" si="57"/>
        <v>525465</v>
      </c>
      <c r="E1764" s="38">
        <f t="shared" si="57"/>
        <v>6300495</v>
      </c>
      <c r="F1764" s="38">
        <f t="shared" si="57"/>
        <v>2536</v>
      </c>
      <c r="G1764" s="39">
        <v>672.5</v>
      </c>
      <c r="H1764" s="39">
        <v>80.3</v>
      </c>
      <c r="I1764" s="44">
        <v>0.11940520446096654</v>
      </c>
      <c r="J1764" s="39">
        <v>293.53756695012748</v>
      </c>
      <c r="K1764" s="39">
        <v>410.86356695012751</v>
      </c>
      <c r="L1764" s="39">
        <v>11.832000000000001</v>
      </c>
      <c r="M1764" s="48">
        <v>49.246000000000002</v>
      </c>
      <c r="N1764" s="39">
        <v>0.96499999999999997</v>
      </c>
      <c r="O1764" s="39">
        <v>749.84</v>
      </c>
      <c r="P1764" s="39">
        <v>0</v>
      </c>
    </row>
    <row r="1765" spans="1:16" x14ac:dyDescent="0.3">
      <c r="A1765" s="27">
        <v>43688</v>
      </c>
      <c r="B1765" s="28">
        <v>0.52083333333333337</v>
      </c>
      <c r="C1765" s="32">
        <f t="shared" si="56"/>
        <v>43688.520833333336</v>
      </c>
      <c r="D1765" s="38">
        <f t="shared" si="57"/>
        <v>525465</v>
      </c>
      <c r="E1765" s="38">
        <f t="shared" si="57"/>
        <v>6300495</v>
      </c>
      <c r="F1765" s="38">
        <f t="shared" si="57"/>
        <v>2536</v>
      </c>
      <c r="G1765" s="39">
        <v>208.1</v>
      </c>
      <c r="H1765" s="39">
        <v>26.6</v>
      </c>
      <c r="I1765" s="44">
        <v>0.12782316194137436</v>
      </c>
      <c r="J1765" s="39">
        <v>295.73763527201692</v>
      </c>
      <c r="K1765" s="39">
        <v>398.54663527201694</v>
      </c>
      <c r="L1765" s="39">
        <v>11.266999999999999</v>
      </c>
      <c r="M1765" s="48">
        <v>52.067</v>
      </c>
      <c r="N1765" s="39">
        <v>0.93799999999999994</v>
      </c>
      <c r="O1765" s="39">
        <v>749.745</v>
      </c>
      <c r="P1765" s="39">
        <v>0</v>
      </c>
    </row>
    <row r="1766" spans="1:16" x14ac:dyDescent="0.3">
      <c r="A1766" s="27">
        <v>43688</v>
      </c>
      <c r="B1766" s="28">
        <v>0.54166666666666663</v>
      </c>
      <c r="C1766" s="32">
        <f t="shared" si="56"/>
        <v>43688.541666666664</v>
      </c>
      <c r="D1766" s="38">
        <f t="shared" si="57"/>
        <v>525465</v>
      </c>
      <c r="E1766" s="38">
        <f t="shared" si="57"/>
        <v>6300495</v>
      </c>
      <c r="F1766" s="38">
        <f t="shared" si="57"/>
        <v>2536</v>
      </c>
      <c r="G1766" s="39">
        <v>199.5</v>
      </c>
      <c r="H1766" s="39">
        <v>25.1</v>
      </c>
      <c r="I1766" s="44">
        <v>0.12581453634085213</v>
      </c>
      <c r="J1766" s="39">
        <v>303.86173616986025</v>
      </c>
      <c r="K1766" s="39">
        <v>393.75173616986024</v>
      </c>
      <c r="L1766" s="39">
        <v>11.391999999999999</v>
      </c>
      <c r="M1766" s="48">
        <v>50.052999999999997</v>
      </c>
      <c r="N1766" s="39">
        <v>0.69499999999999995</v>
      </c>
      <c r="O1766" s="39">
        <v>749.58299999999997</v>
      </c>
      <c r="P1766" s="39">
        <v>0</v>
      </c>
    </row>
    <row r="1767" spans="1:16" x14ac:dyDescent="0.3">
      <c r="A1767" s="27">
        <v>43688</v>
      </c>
      <c r="B1767" s="28">
        <v>0.5625</v>
      </c>
      <c r="C1767" s="32">
        <f t="shared" si="56"/>
        <v>43688.5625</v>
      </c>
      <c r="D1767" s="38">
        <f t="shared" si="57"/>
        <v>525465</v>
      </c>
      <c r="E1767" s="38">
        <f t="shared" si="57"/>
        <v>6300495</v>
      </c>
      <c r="F1767" s="38">
        <f t="shared" si="57"/>
        <v>2536</v>
      </c>
      <c r="G1767" s="39">
        <v>242.5</v>
      </c>
      <c r="H1767" s="39">
        <v>27.2</v>
      </c>
      <c r="I1767" s="44">
        <v>0.11216494845360825</v>
      </c>
      <c r="J1767" s="39">
        <v>315.53331772799004</v>
      </c>
      <c r="K1767" s="39">
        <v>395.75431772799004</v>
      </c>
      <c r="L1767" s="39">
        <v>11.391999999999999</v>
      </c>
      <c r="M1767" s="48">
        <v>47.951000000000001</v>
      </c>
      <c r="N1767" s="39">
        <v>0.84099999999999997</v>
      </c>
      <c r="O1767" s="39">
        <v>749.54</v>
      </c>
      <c r="P1767" s="39">
        <v>0</v>
      </c>
    </row>
    <row r="1768" spans="1:16" x14ac:dyDescent="0.3">
      <c r="A1768" s="27">
        <v>43688</v>
      </c>
      <c r="B1768" s="28">
        <v>0.58333333333333337</v>
      </c>
      <c r="C1768" s="32">
        <f t="shared" ref="C1768:C1831" si="58">A1768+B1768</f>
        <v>43688.583333333336</v>
      </c>
      <c r="D1768" s="38">
        <f t="shared" si="57"/>
        <v>525465</v>
      </c>
      <c r="E1768" s="38">
        <f t="shared" si="57"/>
        <v>6300495</v>
      </c>
      <c r="F1768" s="38">
        <f t="shared" si="57"/>
        <v>2536</v>
      </c>
      <c r="G1768" s="39">
        <v>258.60000000000002</v>
      </c>
      <c r="H1768" s="39">
        <v>31.8</v>
      </c>
      <c r="I1768" s="44">
        <v>0.12296983758700696</v>
      </c>
      <c r="J1768" s="39">
        <v>312.29910087922832</v>
      </c>
      <c r="K1768" s="39">
        <v>395.93310087922833</v>
      </c>
      <c r="L1768" s="39">
        <v>11.643000000000001</v>
      </c>
      <c r="M1768" s="48">
        <v>44.07</v>
      </c>
      <c r="N1768" s="39">
        <v>1.403</v>
      </c>
      <c r="O1768" s="39">
        <v>749.67200000000003</v>
      </c>
      <c r="P1768" s="39">
        <v>0</v>
      </c>
    </row>
    <row r="1769" spans="1:16" x14ac:dyDescent="0.3">
      <c r="A1769" s="27">
        <v>43688</v>
      </c>
      <c r="B1769" s="28">
        <v>0.60416666666666663</v>
      </c>
      <c r="C1769" s="32">
        <f t="shared" si="58"/>
        <v>43688.604166666664</v>
      </c>
      <c r="D1769" s="38">
        <f t="shared" si="57"/>
        <v>525465</v>
      </c>
      <c r="E1769" s="38">
        <f t="shared" si="57"/>
        <v>6300495</v>
      </c>
      <c r="F1769" s="38">
        <f t="shared" si="57"/>
        <v>2536</v>
      </c>
      <c r="G1769" s="39">
        <v>230.1</v>
      </c>
      <c r="H1769" s="39">
        <v>28.4</v>
      </c>
      <c r="I1769" s="44">
        <v>0.12342459800086919</v>
      </c>
      <c r="J1769" s="39">
        <v>325.67672877573767</v>
      </c>
      <c r="K1769" s="39">
        <v>394.99472877573766</v>
      </c>
      <c r="L1769" s="39">
        <v>12.272</v>
      </c>
      <c r="M1769" s="48">
        <v>45.457000000000001</v>
      </c>
      <c r="N1769" s="39">
        <v>1.339</v>
      </c>
      <c r="O1769" s="39">
        <v>749.72500000000002</v>
      </c>
      <c r="P1769" s="39">
        <v>0</v>
      </c>
    </row>
    <row r="1770" spans="1:16" x14ac:dyDescent="0.3">
      <c r="A1770" s="27">
        <v>43688</v>
      </c>
      <c r="B1770" s="28">
        <v>0.625</v>
      </c>
      <c r="C1770" s="32">
        <f t="shared" si="58"/>
        <v>43688.625</v>
      </c>
      <c r="D1770" s="38">
        <f t="shared" si="57"/>
        <v>525465</v>
      </c>
      <c r="E1770" s="38">
        <f t="shared" si="57"/>
        <v>6300495</v>
      </c>
      <c r="F1770" s="38">
        <f t="shared" si="57"/>
        <v>2536</v>
      </c>
      <c r="G1770" s="39">
        <v>258.60000000000002</v>
      </c>
      <c r="H1770" s="39">
        <v>31.5</v>
      </c>
      <c r="I1770" s="44">
        <v>0.12180974477958235</v>
      </c>
      <c r="J1770" s="39">
        <v>320.63797385258488</v>
      </c>
      <c r="K1770" s="39">
        <v>399.10997385258491</v>
      </c>
      <c r="L1770" s="39">
        <v>12.209</v>
      </c>
      <c r="M1770" s="48">
        <v>47.094999999999999</v>
      </c>
      <c r="N1770" s="39">
        <v>0.314</v>
      </c>
      <c r="O1770" s="39">
        <v>749.65300000000002</v>
      </c>
      <c r="P1770" s="39">
        <v>0</v>
      </c>
    </row>
    <row r="1771" spans="1:16" x14ac:dyDescent="0.3">
      <c r="A1771" s="27">
        <v>43688</v>
      </c>
      <c r="B1771" s="28">
        <v>0.64583333333333337</v>
      </c>
      <c r="C1771" s="32">
        <f t="shared" si="58"/>
        <v>43688.645833333336</v>
      </c>
      <c r="D1771" s="38">
        <f t="shared" si="57"/>
        <v>525465</v>
      </c>
      <c r="E1771" s="38">
        <f t="shared" si="57"/>
        <v>6300495</v>
      </c>
      <c r="F1771" s="38">
        <f t="shared" si="57"/>
        <v>2536</v>
      </c>
      <c r="G1771" s="39">
        <v>212.5</v>
      </c>
      <c r="H1771" s="39">
        <v>27</v>
      </c>
      <c r="I1771" s="44">
        <v>0.12705882352941175</v>
      </c>
      <c r="J1771" s="39">
        <v>311.68333871412148</v>
      </c>
      <c r="K1771" s="39">
        <v>396.85733871412151</v>
      </c>
      <c r="L1771" s="39">
        <v>11.895</v>
      </c>
      <c r="M1771" s="48">
        <v>47.22</v>
      </c>
      <c r="N1771" s="39">
        <v>0.752</v>
      </c>
      <c r="O1771" s="39">
        <v>749.51</v>
      </c>
      <c r="P1771" s="39">
        <v>0</v>
      </c>
    </row>
    <row r="1772" spans="1:16" x14ac:dyDescent="0.3">
      <c r="A1772" s="27">
        <v>43688</v>
      </c>
      <c r="B1772" s="28">
        <v>0.66666666666666663</v>
      </c>
      <c r="C1772" s="32">
        <f t="shared" si="58"/>
        <v>43688.666666666664</v>
      </c>
      <c r="D1772" s="38">
        <f t="shared" si="57"/>
        <v>525465</v>
      </c>
      <c r="E1772" s="38">
        <f t="shared" si="57"/>
        <v>6300495</v>
      </c>
      <c r="F1772" s="38">
        <f t="shared" si="57"/>
        <v>2536</v>
      </c>
      <c r="G1772" s="39">
        <v>166.5</v>
      </c>
      <c r="H1772" s="39">
        <v>23</v>
      </c>
      <c r="I1772" s="44">
        <v>0.13813813813813813</v>
      </c>
      <c r="J1772" s="39">
        <v>303.77146076361169</v>
      </c>
      <c r="K1772" s="39">
        <v>394.83946076361167</v>
      </c>
      <c r="L1772" s="39">
        <v>11.643000000000001</v>
      </c>
      <c r="M1772" s="48">
        <v>49.539000000000001</v>
      </c>
      <c r="N1772" s="39">
        <v>0.51600000000000001</v>
      </c>
      <c r="O1772" s="39">
        <v>749.56299999999999</v>
      </c>
      <c r="P1772" s="39">
        <v>0</v>
      </c>
    </row>
    <row r="1773" spans="1:16" x14ac:dyDescent="0.3">
      <c r="A1773" s="27">
        <v>43688</v>
      </c>
      <c r="B1773" s="28">
        <v>0.6875</v>
      </c>
      <c r="C1773" s="32">
        <f t="shared" si="58"/>
        <v>43688.6875</v>
      </c>
      <c r="D1773" s="38">
        <f t="shared" si="57"/>
        <v>525465</v>
      </c>
      <c r="E1773" s="38">
        <f t="shared" si="57"/>
        <v>6300495</v>
      </c>
      <c r="F1773" s="38">
        <f t="shared" si="57"/>
        <v>2536</v>
      </c>
      <c r="G1773" s="39">
        <v>124.1</v>
      </c>
      <c r="H1773" s="39">
        <v>17.600000000000001</v>
      </c>
      <c r="I1773" s="44">
        <v>0.14182111200644643</v>
      </c>
      <c r="J1773" s="39">
        <v>324.48882105608874</v>
      </c>
      <c r="K1773" s="39">
        <v>389.1298210560887</v>
      </c>
      <c r="L1773" s="39">
        <v>11.329000000000001</v>
      </c>
      <c r="M1773" s="48">
        <v>52.472999999999999</v>
      </c>
      <c r="N1773" s="39">
        <v>0.91900000000000004</v>
      </c>
      <c r="O1773" s="39">
        <v>749.52700000000004</v>
      </c>
      <c r="P1773" s="39">
        <v>0</v>
      </c>
    </row>
    <row r="1774" spans="1:16" x14ac:dyDescent="0.3">
      <c r="A1774" s="27">
        <v>43688</v>
      </c>
      <c r="B1774" s="28">
        <v>0.70833333333333337</v>
      </c>
      <c r="C1774" s="32">
        <f t="shared" si="58"/>
        <v>43688.708333333336</v>
      </c>
      <c r="D1774" s="38">
        <f t="shared" si="57"/>
        <v>525465</v>
      </c>
      <c r="E1774" s="38">
        <f t="shared" si="57"/>
        <v>6300495</v>
      </c>
      <c r="F1774" s="38">
        <f t="shared" si="57"/>
        <v>2536</v>
      </c>
      <c r="G1774" s="39">
        <v>117.6</v>
      </c>
      <c r="H1774" s="39">
        <v>17.3</v>
      </c>
      <c r="I1774" s="44">
        <v>0.14710884353741499</v>
      </c>
      <c r="J1774" s="39">
        <v>290.70771454238638</v>
      </c>
      <c r="K1774" s="39">
        <v>382.0917145423864</v>
      </c>
      <c r="L1774" s="39">
        <v>11.391999999999999</v>
      </c>
      <c r="M1774" s="48">
        <v>46.389000000000003</v>
      </c>
      <c r="N1774" s="39">
        <v>1.571</v>
      </c>
      <c r="O1774" s="39">
        <v>749.65499999999997</v>
      </c>
      <c r="P1774" s="39">
        <v>0</v>
      </c>
    </row>
    <row r="1775" spans="1:16" x14ac:dyDescent="0.3">
      <c r="A1775" s="27">
        <v>43688</v>
      </c>
      <c r="B1775" s="28">
        <v>0.72916666666666663</v>
      </c>
      <c r="C1775" s="32">
        <f t="shared" si="58"/>
        <v>43688.729166666664</v>
      </c>
      <c r="D1775" s="38">
        <f t="shared" si="57"/>
        <v>525465</v>
      </c>
      <c r="E1775" s="38">
        <f t="shared" si="57"/>
        <v>6300495</v>
      </c>
      <c r="F1775" s="38">
        <f t="shared" si="57"/>
        <v>2536</v>
      </c>
      <c r="G1775" s="39">
        <v>102.9</v>
      </c>
      <c r="H1775" s="39">
        <v>16.8</v>
      </c>
      <c r="I1775" s="44">
        <v>0.16326530612244897</v>
      </c>
      <c r="J1775" s="39">
        <v>285.17742695503063</v>
      </c>
      <c r="K1775" s="39">
        <v>375.04642695503065</v>
      </c>
      <c r="L1775" s="39">
        <v>10.324</v>
      </c>
      <c r="M1775" s="48">
        <v>51.567</v>
      </c>
      <c r="N1775" s="39">
        <v>0.94199999999999995</v>
      </c>
      <c r="O1775" s="39">
        <v>749.67</v>
      </c>
      <c r="P1775" s="39">
        <v>0</v>
      </c>
    </row>
    <row r="1776" spans="1:16" x14ac:dyDescent="0.3">
      <c r="A1776" s="27">
        <v>43688</v>
      </c>
      <c r="B1776" s="28">
        <v>0.75</v>
      </c>
      <c r="C1776" s="32">
        <f t="shared" si="58"/>
        <v>43688.75</v>
      </c>
      <c r="D1776" s="38">
        <f t="shared" si="57"/>
        <v>525465</v>
      </c>
      <c r="E1776" s="38">
        <f t="shared" si="57"/>
        <v>6300495</v>
      </c>
      <c r="F1776" s="38">
        <f t="shared" si="57"/>
        <v>2536</v>
      </c>
      <c r="G1776" s="39">
        <v>113.9</v>
      </c>
      <c r="H1776" s="39">
        <v>17</v>
      </c>
      <c r="I1776" s="44">
        <v>0.14925373134328357</v>
      </c>
      <c r="J1776" s="39">
        <v>309.15191577049433</v>
      </c>
      <c r="K1776" s="39">
        <v>376.0859157704943</v>
      </c>
      <c r="L1776" s="39">
        <v>10.135999999999999</v>
      </c>
      <c r="M1776" s="48">
        <v>52.098999999999997</v>
      </c>
      <c r="N1776" s="39">
        <v>0.20799999999999999</v>
      </c>
      <c r="O1776" s="39">
        <v>749.56799999999998</v>
      </c>
      <c r="P1776" s="39">
        <v>0</v>
      </c>
    </row>
    <row r="1777" spans="1:16" x14ac:dyDescent="0.3">
      <c r="A1777" s="27">
        <v>43688</v>
      </c>
      <c r="B1777" s="28">
        <v>0.77083333333333337</v>
      </c>
      <c r="C1777" s="32">
        <f t="shared" si="58"/>
        <v>43688.770833333336</v>
      </c>
      <c r="D1777" s="38">
        <f t="shared" si="57"/>
        <v>525465</v>
      </c>
      <c r="E1777" s="38">
        <f t="shared" si="57"/>
        <v>6300495</v>
      </c>
      <c r="F1777" s="38">
        <f t="shared" si="57"/>
        <v>2536</v>
      </c>
      <c r="G1777" s="39">
        <v>65.3</v>
      </c>
      <c r="H1777" s="39">
        <v>12</v>
      </c>
      <c r="I1777" s="44">
        <v>0.18376722817764166</v>
      </c>
      <c r="J1777" s="39">
        <v>308.01673947914202</v>
      </c>
      <c r="K1777" s="39">
        <v>372.05173947914199</v>
      </c>
      <c r="L1777" s="39">
        <v>10.387</v>
      </c>
      <c r="M1777" s="48">
        <v>51.66</v>
      </c>
      <c r="N1777" s="39">
        <v>0.20300000000000001</v>
      </c>
      <c r="O1777" s="39">
        <v>749.65700000000004</v>
      </c>
      <c r="P1777" s="39">
        <v>0</v>
      </c>
    </row>
    <row r="1778" spans="1:16" x14ac:dyDescent="0.3">
      <c r="A1778" s="27">
        <v>43688</v>
      </c>
      <c r="B1778" s="28">
        <v>0.79166666666666663</v>
      </c>
      <c r="C1778" s="32">
        <f t="shared" si="58"/>
        <v>43688.791666666664</v>
      </c>
      <c r="D1778" s="38">
        <f t="shared" si="57"/>
        <v>525465</v>
      </c>
      <c r="E1778" s="38">
        <f t="shared" si="57"/>
        <v>6300495</v>
      </c>
      <c r="F1778" s="38">
        <f t="shared" si="57"/>
        <v>2536</v>
      </c>
      <c r="G1778" s="39">
        <v>37.6</v>
      </c>
      <c r="H1778" s="39">
        <v>10.199999999999999</v>
      </c>
      <c r="I1778" s="44">
        <v>0.27127659574468083</v>
      </c>
      <c r="J1778" s="39">
        <v>275.30199247028997</v>
      </c>
      <c r="K1778" s="39">
        <v>366.30599247028994</v>
      </c>
      <c r="L1778" s="39">
        <v>10.574999999999999</v>
      </c>
      <c r="M1778" s="48">
        <v>52.06</v>
      </c>
      <c r="N1778" s="39">
        <v>6.0999999999999999E-2</v>
      </c>
      <c r="O1778" s="39">
        <v>749.49699999999996</v>
      </c>
      <c r="P1778" s="39">
        <v>0</v>
      </c>
    </row>
    <row r="1779" spans="1:16" x14ac:dyDescent="0.3">
      <c r="A1779" s="27">
        <v>43688</v>
      </c>
      <c r="B1779" s="28">
        <v>0.8125</v>
      </c>
      <c r="C1779" s="32">
        <f t="shared" si="58"/>
        <v>43688.8125</v>
      </c>
      <c r="D1779" s="38">
        <f t="shared" si="57"/>
        <v>525465</v>
      </c>
      <c r="E1779" s="38">
        <f t="shared" si="57"/>
        <v>6300495</v>
      </c>
      <c r="F1779" s="38">
        <f t="shared" si="57"/>
        <v>2536</v>
      </c>
      <c r="G1779" s="39">
        <v>9.4</v>
      </c>
      <c r="H1779" s="39">
        <v>7.3</v>
      </c>
      <c r="I1779" s="44">
        <v>0.77659574468085102</v>
      </c>
      <c r="J1779" s="39">
        <v>268.77581410366668</v>
      </c>
      <c r="K1779" s="39">
        <v>359.68681410366668</v>
      </c>
      <c r="L1779" s="39">
        <v>10.01</v>
      </c>
      <c r="M1779" s="48">
        <v>54.173999999999999</v>
      </c>
      <c r="N1779" s="39">
        <v>0.33</v>
      </c>
      <c r="O1779" s="39">
        <v>749.51</v>
      </c>
      <c r="P1779" s="39">
        <v>0</v>
      </c>
    </row>
    <row r="1780" spans="1:16" x14ac:dyDescent="0.3">
      <c r="A1780" s="27">
        <v>43688</v>
      </c>
      <c r="B1780" s="28">
        <v>0.83333333333333337</v>
      </c>
      <c r="C1780" s="32">
        <f t="shared" si="58"/>
        <v>43688.833333333336</v>
      </c>
      <c r="D1780" s="38">
        <f t="shared" si="57"/>
        <v>525465</v>
      </c>
      <c r="E1780" s="38">
        <f t="shared" si="57"/>
        <v>6300495</v>
      </c>
      <c r="F1780" s="38">
        <f t="shared" si="57"/>
        <v>2536</v>
      </c>
      <c r="G1780" s="39">
        <v>0.3</v>
      </c>
      <c r="H1780" s="39">
        <v>5</v>
      </c>
      <c r="I1780" s="45" t="s">
        <v>19</v>
      </c>
      <c r="J1780" s="39">
        <v>306.10962942331338</v>
      </c>
      <c r="K1780" s="39">
        <v>356.66362942331335</v>
      </c>
      <c r="L1780" s="39">
        <v>9.5069999999999997</v>
      </c>
      <c r="M1780" s="48">
        <v>56.6</v>
      </c>
      <c r="N1780" s="39">
        <v>1.6E-2</v>
      </c>
      <c r="O1780" s="39">
        <v>749.505</v>
      </c>
      <c r="P1780" s="39">
        <v>0</v>
      </c>
    </row>
    <row r="1781" spans="1:16" x14ac:dyDescent="0.3">
      <c r="A1781" s="27">
        <v>43688</v>
      </c>
      <c r="B1781" s="28">
        <v>0.85416666666666663</v>
      </c>
      <c r="C1781" s="32">
        <f t="shared" si="58"/>
        <v>43688.854166666664</v>
      </c>
      <c r="D1781" s="38">
        <f t="shared" si="57"/>
        <v>525465</v>
      </c>
      <c r="E1781" s="38">
        <f t="shared" si="57"/>
        <v>6300495</v>
      </c>
      <c r="F1781" s="38">
        <f t="shared" si="57"/>
        <v>2536</v>
      </c>
      <c r="G1781" s="40">
        <v>0</v>
      </c>
      <c r="H1781" s="40">
        <v>0</v>
      </c>
      <c r="I1781" s="45" t="s">
        <v>19</v>
      </c>
      <c r="J1781" s="39">
        <v>267.71892042673392</v>
      </c>
      <c r="K1781" s="39">
        <v>351.6089204267339</v>
      </c>
      <c r="L1781" s="39">
        <v>9.0050000000000008</v>
      </c>
      <c r="M1781" s="48">
        <v>54.835000000000001</v>
      </c>
      <c r="N1781" s="39">
        <v>0.17699999999999999</v>
      </c>
      <c r="O1781" s="39">
        <v>749.59</v>
      </c>
      <c r="P1781" s="39">
        <v>0</v>
      </c>
    </row>
    <row r="1782" spans="1:16" x14ac:dyDescent="0.3">
      <c r="A1782" s="27">
        <v>43688</v>
      </c>
      <c r="B1782" s="28">
        <v>0.875</v>
      </c>
      <c r="C1782" s="32">
        <f t="shared" si="58"/>
        <v>43688.875</v>
      </c>
      <c r="D1782" s="38">
        <f t="shared" si="57"/>
        <v>525465</v>
      </c>
      <c r="E1782" s="38">
        <f t="shared" si="57"/>
        <v>6300495</v>
      </c>
      <c r="F1782" s="38">
        <f t="shared" si="57"/>
        <v>2536</v>
      </c>
      <c r="G1782" s="40">
        <v>0</v>
      </c>
      <c r="H1782" s="40">
        <v>0</v>
      </c>
      <c r="I1782" s="45" t="s">
        <v>19</v>
      </c>
      <c r="J1782" s="39">
        <v>261.50378326458292</v>
      </c>
      <c r="K1782" s="39">
        <v>346.36678326458292</v>
      </c>
      <c r="L1782" s="39">
        <v>8.9420000000000002</v>
      </c>
      <c r="M1782" s="48">
        <v>58.082999999999998</v>
      </c>
      <c r="N1782" s="39">
        <v>8.9999999999999993E-3</v>
      </c>
      <c r="O1782" s="39">
        <v>749.505</v>
      </c>
      <c r="P1782" s="39">
        <v>0</v>
      </c>
    </row>
    <row r="1783" spans="1:16" x14ac:dyDescent="0.3">
      <c r="A1783" s="27">
        <v>43688</v>
      </c>
      <c r="B1783" s="28">
        <v>0.89583333333333337</v>
      </c>
      <c r="C1783" s="32">
        <f t="shared" si="58"/>
        <v>43688.895833333336</v>
      </c>
      <c r="D1783" s="38">
        <f t="shared" si="57"/>
        <v>525465</v>
      </c>
      <c r="E1783" s="38">
        <f t="shared" si="57"/>
        <v>6300495</v>
      </c>
      <c r="F1783" s="38">
        <f t="shared" si="57"/>
        <v>2536</v>
      </c>
      <c r="G1783" s="40">
        <v>0</v>
      </c>
      <c r="H1783" s="40">
        <v>0</v>
      </c>
      <c r="I1783" s="45" t="s">
        <v>19</v>
      </c>
      <c r="J1783" s="39">
        <v>265.23775488972944</v>
      </c>
      <c r="K1783" s="39">
        <v>344.10275488972945</v>
      </c>
      <c r="L1783" s="39">
        <v>8.8789999999999996</v>
      </c>
      <c r="M1783" s="48">
        <v>58.540999999999997</v>
      </c>
      <c r="N1783" s="39">
        <v>0</v>
      </c>
      <c r="O1783" s="39">
        <v>749.33799999999997</v>
      </c>
      <c r="P1783" s="39">
        <v>0</v>
      </c>
    </row>
    <row r="1784" spans="1:16" x14ac:dyDescent="0.3">
      <c r="A1784" s="27">
        <v>43688</v>
      </c>
      <c r="B1784" s="28">
        <v>0.91666666666666663</v>
      </c>
      <c r="C1784" s="32">
        <f t="shared" si="58"/>
        <v>43688.916666666664</v>
      </c>
      <c r="D1784" s="38">
        <f t="shared" si="57"/>
        <v>525465</v>
      </c>
      <c r="E1784" s="38">
        <f t="shared" si="57"/>
        <v>6300495</v>
      </c>
      <c r="F1784" s="38">
        <f t="shared" si="57"/>
        <v>2536</v>
      </c>
      <c r="G1784" s="40">
        <v>0</v>
      </c>
      <c r="H1784" s="40">
        <v>0</v>
      </c>
      <c r="I1784" s="45" t="s">
        <v>19</v>
      </c>
      <c r="J1784" s="39">
        <v>292.39298339509884</v>
      </c>
      <c r="K1784" s="39">
        <v>346.64198339509886</v>
      </c>
      <c r="L1784" s="39">
        <v>8.6270000000000007</v>
      </c>
      <c r="M1784" s="48">
        <v>58.51</v>
      </c>
      <c r="N1784" s="39">
        <v>0.17100000000000001</v>
      </c>
      <c r="O1784" s="39">
        <v>749.26300000000003</v>
      </c>
      <c r="P1784" s="39">
        <v>0</v>
      </c>
    </row>
    <row r="1785" spans="1:16" x14ac:dyDescent="0.3">
      <c r="A1785" s="27">
        <v>43688</v>
      </c>
      <c r="B1785" s="28">
        <v>0.9375</v>
      </c>
      <c r="C1785" s="32">
        <f t="shared" si="58"/>
        <v>43688.9375</v>
      </c>
      <c r="D1785" s="38">
        <f t="shared" si="57"/>
        <v>525465</v>
      </c>
      <c r="E1785" s="38">
        <f t="shared" si="57"/>
        <v>6300495</v>
      </c>
      <c r="F1785" s="38">
        <f t="shared" si="57"/>
        <v>2536</v>
      </c>
      <c r="G1785" s="40">
        <v>0</v>
      </c>
      <c r="H1785" s="40">
        <v>0</v>
      </c>
      <c r="I1785" s="45" t="s">
        <v>19</v>
      </c>
      <c r="J1785" s="39">
        <v>262.17222680542261</v>
      </c>
      <c r="K1785" s="39">
        <v>341.35622680542264</v>
      </c>
      <c r="L1785" s="39">
        <v>9.3190000000000008</v>
      </c>
      <c r="M1785" s="48">
        <v>59.215000000000003</v>
      </c>
      <c r="N1785" s="39">
        <v>0.30499999999999999</v>
      </c>
      <c r="O1785" s="39">
        <v>749.072</v>
      </c>
      <c r="P1785" s="39">
        <v>0</v>
      </c>
    </row>
    <row r="1786" spans="1:16" x14ac:dyDescent="0.3">
      <c r="A1786" s="27">
        <v>43688</v>
      </c>
      <c r="B1786" s="28">
        <v>0.95833333333333337</v>
      </c>
      <c r="C1786" s="32">
        <f t="shared" si="58"/>
        <v>43688.958333333336</v>
      </c>
      <c r="D1786" s="38">
        <f t="shared" si="57"/>
        <v>525465</v>
      </c>
      <c r="E1786" s="38">
        <f t="shared" si="57"/>
        <v>6300495</v>
      </c>
      <c r="F1786" s="38">
        <f t="shared" si="57"/>
        <v>2536</v>
      </c>
      <c r="G1786" s="40">
        <v>0</v>
      </c>
      <c r="H1786" s="40">
        <v>0</v>
      </c>
      <c r="I1786" s="45" t="s">
        <v>19</v>
      </c>
      <c r="J1786" s="39">
        <v>260.11982412148086</v>
      </c>
      <c r="K1786" s="39">
        <v>342.0748241214809</v>
      </c>
      <c r="L1786" s="39">
        <v>9.3190000000000008</v>
      </c>
      <c r="M1786" s="48">
        <v>57.819000000000003</v>
      </c>
      <c r="N1786" s="39">
        <v>0.63400000000000001</v>
      </c>
      <c r="O1786" s="39">
        <v>748.90800000000002</v>
      </c>
      <c r="P1786" s="39">
        <v>0</v>
      </c>
    </row>
    <row r="1787" spans="1:16" x14ac:dyDescent="0.3">
      <c r="A1787" s="27">
        <v>43688</v>
      </c>
      <c r="B1787" s="28">
        <v>0.97916666666666663</v>
      </c>
      <c r="C1787" s="32">
        <f t="shared" si="58"/>
        <v>43688.979166666664</v>
      </c>
      <c r="D1787" s="38">
        <f t="shared" si="57"/>
        <v>525465</v>
      </c>
      <c r="E1787" s="38">
        <f t="shared" si="57"/>
        <v>6300495</v>
      </c>
      <c r="F1787" s="38">
        <f t="shared" si="57"/>
        <v>2536</v>
      </c>
      <c r="G1787" s="40">
        <v>0</v>
      </c>
      <c r="H1787" s="40">
        <v>0</v>
      </c>
      <c r="I1787" s="45" t="s">
        <v>19</v>
      </c>
      <c r="J1787" s="39">
        <v>258.16110061092195</v>
      </c>
      <c r="K1787" s="39">
        <v>339.23610061092194</v>
      </c>
      <c r="L1787" s="39">
        <v>8.8789999999999996</v>
      </c>
      <c r="M1787" s="48">
        <v>60.710999999999999</v>
      </c>
      <c r="N1787" s="39">
        <v>0.61899999999999999</v>
      </c>
      <c r="O1787" s="39">
        <v>748.71699999999998</v>
      </c>
      <c r="P1787" s="39">
        <v>0</v>
      </c>
    </row>
    <row r="1788" spans="1:16" x14ac:dyDescent="0.3">
      <c r="A1788" s="27">
        <v>43689</v>
      </c>
      <c r="B1788" s="28">
        <v>0</v>
      </c>
      <c r="C1788" s="32">
        <f t="shared" si="58"/>
        <v>43689</v>
      </c>
      <c r="D1788" s="38">
        <f t="shared" si="57"/>
        <v>525465</v>
      </c>
      <c r="E1788" s="38">
        <f t="shared" si="57"/>
        <v>6300495</v>
      </c>
      <c r="F1788" s="38">
        <f t="shared" si="57"/>
        <v>2536</v>
      </c>
      <c r="G1788" s="40">
        <v>0</v>
      </c>
      <c r="H1788" s="40">
        <v>0</v>
      </c>
      <c r="I1788" s="45" t="s">
        <v>19</v>
      </c>
      <c r="J1788" s="39">
        <v>258.210552776893</v>
      </c>
      <c r="K1788" s="39">
        <v>336.86155277689301</v>
      </c>
      <c r="L1788" s="39">
        <v>7.9359999999999999</v>
      </c>
      <c r="M1788" s="48">
        <v>68.790000000000006</v>
      </c>
      <c r="N1788" s="39">
        <v>0.28799999999999998</v>
      </c>
      <c r="O1788" s="39">
        <v>748.61500000000001</v>
      </c>
      <c r="P1788" s="39">
        <v>0</v>
      </c>
    </row>
    <row r="1789" spans="1:16" x14ac:dyDescent="0.3">
      <c r="A1789" s="27">
        <v>43689</v>
      </c>
      <c r="B1789" s="28">
        <v>2.0833333333333332E-2</v>
      </c>
      <c r="C1789" s="32">
        <f t="shared" si="58"/>
        <v>43689.020833333336</v>
      </c>
      <c r="D1789" s="38">
        <f t="shared" si="57"/>
        <v>525465</v>
      </c>
      <c r="E1789" s="38">
        <f t="shared" si="57"/>
        <v>6300495</v>
      </c>
      <c r="F1789" s="38">
        <f t="shared" si="57"/>
        <v>2536</v>
      </c>
      <c r="G1789" s="40">
        <v>0</v>
      </c>
      <c r="H1789" s="40">
        <v>0</v>
      </c>
      <c r="I1789" s="45" t="s">
        <v>19</v>
      </c>
      <c r="J1789" s="39">
        <v>258.37137146321197</v>
      </c>
      <c r="K1789" s="39">
        <v>336.21537146321197</v>
      </c>
      <c r="L1789" s="39">
        <v>8.4390000000000001</v>
      </c>
      <c r="M1789" s="48">
        <v>70.411000000000001</v>
      </c>
      <c r="N1789" s="39">
        <v>0.79300000000000004</v>
      </c>
      <c r="O1789" s="39">
        <v>748.42</v>
      </c>
      <c r="P1789" s="39">
        <v>0</v>
      </c>
    </row>
    <row r="1790" spans="1:16" x14ac:dyDescent="0.3">
      <c r="A1790" s="27">
        <v>43689</v>
      </c>
      <c r="B1790" s="28">
        <v>4.1666666666666664E-2</v>
      </c>
      <c r="C1790" s="32">
        <f t="shared" si="58"/>
        <v>43689.041666666664</v>
      </c>
      <c r="D1790" s="38">
        <f t="shared" si="57"/>
        <v>525465</v>
      </c>
      <c r="E1790" s="38">
        <f t="shared" si="57"/>
        <v>6300495</v>
      </c>
      <c r="F1790" s="38">
        <f t="shared" si="57"/>
        <v>2536</v>
      </c>
      <c r="G1790" s="40">
        <v>0</v>
      </c>
      <c r="H1790" s="40">
        <v>0</v>
      </c>
      <c r="I1790" s="45" t="s">
        <v>19</v>
      </c>
      <c r="J1790" s="39">
        <v>259.61254799134889</v>
      </c>
      <c r="K1790" s="39">
        <v>338.87954799134889</v>
      </c>
      <c r="L1790" s="39">
        <v>8.69</v>
      </c>
      <c r="M1790" s="48">
        <v>62.701000000000001</v>
      </c>
      <c r="N1790" s="39">
        <v>1.2450000000000001</v>
      </c>
      <c r="O1790" s="39">
        <v>748.47199999999998</v>
      </c>
      <c r="P1790" s="39">
        <v>0</v>
      </c>
    </row>
    <row r="1791" spans="1:16" x14ac:dyDescent="0.3">
      <c r="A1791" s="27">
        <v>43689</v>
      </c>
      <c r="B1791" s="28">
        <v>6.25E-2</v>
      </c>
      <c r="C1791" s="32">
        <f t="shared" si="58"/>
        <v>43689.0625</v>
      </c>
      <c r="D1791" s="38">
        <f t="shared" si="57"/>
        <v>525465</v>
      </c>
      <c r="E1791" s="38">
        <f t="shared" si="57"/>
        <v>6300495</v>
      </c>
      <c r="F1791" s="38">
        <f t="shared" si="57"/>
        <v>2536</v>
      </c>
      <c r="G1791" s="40">
        <v>0</v>
      </c>
      <c r="H1791" s="40">
        <v>0</v>
      </c>
      <c r="I1791" s="45" t="s">
        <v>19</v>
      </c>
      <c r="J1791" s="39">
        <v>256.67347359355352</v>
      </c>
      <c r="K1791" s="39">
        <v>335.17847359355352</v>
      </c>
      <c r="L1791" s="39">
        <v>8.125</v>
      </c>
      <c r="M1791" s="48">
        <v>63.401000000000003</v>
      </c>
      <c r="N1791" s="39">
        <v>0.93400000000000005</v>
      </c>
      <c r="O1791" s="39">
        <v>748.375</v>
      </c>
      <c r="P1791" s="39">
        <v>0</v>
      </c>
    </row>
    <row r="1792" spans="1:16" x14ac:dyDescent="0.3">
      <c r="A1792" s="27">
        <v>43689</v>
      </c>
      <c r="B1792" s="28">
        <v>8.3333333333333329E-2</v>
      </c>
      <c r="C1792" s="32">
        <f t="shared" si="58"/>
        <v>43689.083333333336</v>
      </c>
      <c r="D1792" s="38">
        <f t="shared" si="57"/>
        <v>525465</v>
      </c>
      <c r="E1792" s="38">
        <f t="shared" si="57"/>
        <v>6300495</v>
      </c>
      <c r="F1792" s="38">
        <f t="shared" si="57"/>
        <v>2536</v>
      </c>
      <c r="G1792" s="40">
        <v>0</v>
      </c>
      <c r="H1792" s="40">
        <v>0</v>
      </c>
      <c r="I1792" s="45" t="s">
        <v>19</v>
      </c>
      <c r="J1792" s="39">
        <v>260.71635363051132</v>
      </c>
      <c r="K1792" s="39">
        <v>336.76335363051135</v>
      </c>
      <c r="L1792" s="39">
        <v>8.3759999999999994</v>
      </c>
      <c r="M1792" s="48">
        <v>59.718000000000004</v>
      </c>
      <c r="N1792" s="39">
        <v>1.131</v>
      </c>
      <c r="O1792" s="39">
        <v>748.38</v>
      </c>
      <c r="P1792" s="39">
        <v>0</v>
      </c>
    </row>
    <row r="1793" spans="1:16" x14ac:dyDescent="0.3">
      <c r="A1793" s="27">
        <v>43689</v>
      </c>
      <c r="B1793" s="28">
        <v>0.10416666666666667</v>
      </c>
      <c r="C1793" s="32">
        <f t="shared" si="58"/>
        <v>43689.104166666664</v>
      </c>
      <c r="D1793" s="38">
        <f t="shared" si="57"/>
        <v>525465</v>
      </c>
      <c r="E1793" s="38">
        <f t="shared" si="57"/>
        <v>6300495</v>
      </c>
      <c r="F1793" s="38">
        <f t="shared" si="57"/>
        <v>2536</v>
      </c>
      <c r="G1793" s="40">
        <v>0</v>
      </c>
      <c r="H1793" s="40">
        <v>0</v>
      </c>
      <c r="I1793" s="45" t="s">
        <v>19</v>
      </c>
      <c r="J1793" s="39">
        <v>258.9112258023041</v>
      </c>
      <c r="K1793" s="39">
        <v>337.21322580230412</v>
      </c>
      <c r="L1793" s="39">
        <v>8.1869999999999994</v>
      </c>
      <c r="M1793" s="48">
        <v>63.1</v>
      </c>
      <c r="N1793" s="39">
        <v>1.3280000000000001</v>
      </c>
      <c r="O1793" s="39">
        <v>748.11</v>
      </c>
      <c r="P1793" s="39">
        <v>0</v>
      </c>
    </row>
    <row r="1794" spans="1:16" x14ac:dyDescent="0.3">
      <c r="A1794" s="27">
        <v>43689</v>
      </c>
      <c r="B1794" s="28">
        <v>0.125</v>
      </c>
      <c r="C1794" s="32">
        <f t="shared" si="58"/>
        <v>43689.125</v>
      </c>
      <c r="D1794" s="38">
        <f t="shared" si="57"/>
        <v>525465</v>
      </c>
      <c r="E1794" s="38">
        <f t="shared" si="57"/>
        <v>6300495</v>
      </c>
      <c r="F1794" s="38">
        <f t="shared" si="57"/>
        <v>2536</v>
      </c>
      <c r="G1794" s="40">
        <v>0</v>
      </c>
      <c r="H1794" s="40">
        <v>0</v>
      </c>
      <c r="I1794" s="45" t="s">
        <v>19</v>
      </c>
      <c r="J1794" s="39">
        <v>258.06242471914652</v>
      </c>
      <c r="K1794" s="39">
        <v>333.8974247191465</v>
      </c>
      <c r="L1794" s="39">
        <v>8.25</v>
      </c>
      <c r="M1794" s="48">
        <v>64.501000000000005</v>
      </c>
      <c r="N1794" s="39">
        <v>0.91200000000000003</v>
      </c>
      <c r="O1794" s="39">
        <v>747.91800000000001</v>
      </c>
      <c r="P1794" s="39">
        <v>0</v>
      </c>
    </row>
    <row r="1795" spans="1:16" x14ac:dyDescent="0.3">
      <c r="A1795" s="27">
        <v>43689</v>
      </c>
      <c r="B1795" s="28">
        <v>0.14583333333333334</v>
      </c>
      <c r="C1795" s="32">
        <f t="shared" si="58"/>
        <v>43689.145833333336</v>
      </c>
      <c r="D1795" s="38">
        <f t="shared" si="57"/>
        <v>525465</v>
      </c>
      <c r="E1795" s="38">
        <f t="shared" si="57"/>
        <v>6300495</v>
      </c>
      <c r="F1795" s="38">
        <f t="shared" si="57"/>
        <v>2536</v>
      </c>
      <c r="G1795" s="40">
        <v>0</v>
      </c>
      <c r="H1795" s="40">
        <v>0</v>
      </c>
      <c r="I1795" s="45" t="s">
        <v>19</v>
      </c>
      <c r="J1795" s="39">
        <v>262.82064701211004</v>
      </c>
      <c r="K1795" s="39">
        <v>336.96264701211004</v>
      </c>
      <c r="L1795" s="39">
        <v>8.5020000000000007</v>
      </c>
      <c r="M1795" s="48">
        <v>64.534999999999997</v>
      </c>
      <c r="N1795" s="39">
        <v>1.5069999999999999</v>
      </c>
      <c r="O1795" s="39">
        <v>748.03</v>
      </c>
      <c r="P1795" s="39">
        <v>0</v>
      </c>
    </row>
    <row r="1796" spans="1:16" x14ac:dyDescent="0.3">
      <c r="A1796" s="27">
        <v>43689</v>
      </c>
      <c r="B1796" s="28">
        <v>0.16666666666666666</v>
      </c>
      <c r="C1796" s="32">
        <f t="shared" si="58"/>
        <v>43689.166666666664</v>
      </c>
      <c r="D1796" s="38">
        <f t="shared" si="57"/>
        <v>525465</v>
      </c>
      <c r="E1796" s="38">
        <f t="shared" si="57"/>
        <v>6300495</v>
      </c>
      <c r="F1796" s="38">
        <f t="shared" si="57"/>
        <v>2536</v>
      </c>
      <c r="G1796" s="40">
        <v>0</v>
      </c>
      <c r="H1796" s="40">
        <v>0</v>
      </c>
      <c r="I1796" s="45" t="s">
        <v>19</v>
      </c>
      <c r="J1796" s="39">
        <v>302.75330293347145</v>
      </c>
      <c r="K1796" s="39">
        <v>339.53230293347144</v>
      </c>
      <c r="L1796" s="39">
        <v>8.3130000000000006</v>
      </c>
      <c r="M1796" s="48">
        <v>65.748000000000005</v>
      </c>
      <c r="N1796" s="39">
        <v>1.5469999999999999</v>
      </c>
      <c r="O1796" s="39">
        <v>747.87199999999996</v>
      </c>
      <c r="P1796" s="39">
        <v>0</v>
      </c>
    </row>
    <row r="1797" spans="1:16" x14ac:dyDescent="0.3">
      <c r="A1797" s="27">
        <v>43689</v>
      </c>
      <c r="B1797" s="28">
        <v>0.1875</v>
      </c>
      <c r="C1797" s="32">
        <f t="shared" si="58"/>
        <v>43689.1875</v>
      </c>
      <c r="D1797" s="38">
        <f t="shared" si="57"/>
        <v>525465</v>
      </c>
      <c r="E1797" s="38">
        <f t="shared" si="57"/>
        <v>6300495</v>
      </c>
      <c r="F1797" s="38">
        <f t="shared" si="57"/>
        <v>2536</v>
      </c>
      <c r="G1797" s="39">
        <v>1.7</v>
      </c>
      <c r="H1797" s="39">
        <v>1.9</v>
      </c>
      <c r="I1797" s="45" t="s">
        <v>19</v>
      </c>
      <c r="J1797" s="39">
        <v>302.22489829964132</v>
      </c>
      <c r="K1797" s="39">
        <v>340.58589829964137</v>
      </c>
      <c r="L1797" s="39">
        <v>8.3759999999999994</v>
      </c>
      <c r="M1797" s="48">
        <v>68.543999999999997</v>
      </c>
      <c r="N1797" s="39">
        <v>1.5720000000000001</v>
      </c>
      <c r="O1797" s="39">
        <v>747.69</v>
      </c>
      <c r="P1797" s="39">
        <v>0</v>
      </c>
    </row>
    <row r="1798" spans="1:16" x14ac:dyDescent="0.3">
      <c r="A1798" s="27">
        <v>43689</v>
      </c>
      <c r="B1798" s="28">
        <v>0.20833333333333334</v>
      </c>
      <c r="C1798" s="32">
        <f t="shared" si="58"/>
        <v>43689.208333333336</v>
      </c>
      <c r="D1798" s="38">
        <f t="shared" ref="D1798:F1861" si="59">D1797</f>
        <v>525465</v>
      </c>
      <c r="E1798" s="38">
        <f t="shared" si="59"/>
        <v>6300495</v>
      </c>
      <c r="F1798" s="38">
        <f t="shared" si="59"/>
        <v>2536</v>
      </c>
      <c r="G1798" s="39">
        <v>10.9</v>
      </c>
      <c r="H1798" s="39">
        <v>5.9</v>
      </c>
      <c r="I1798" s="44">
        <v>0.54128440366972475</v>
      </c>
      <c r="J1798" s="39">
        <v>262.97964452872452</v>
      </c>
      <c r="K1798" s="39">
        <v>338.33664452872449</v>
      </c>
      <c r="L1798" s="39">
        <v>8.25</v>
      </c>
      <c r="M1798" s="48">
        <v>68.370999999999995</v>
      </c>
      <c r="N1798" s="39">
        <v>0.84799999999999998</v>
      </c>
      <c r="O1798" s="39">
        <v>747.53700000000003</v>
      </c>
      <c r="P1798" s="39">
        <v>0</v>
      </c>
    </row>
    <row r="1799" spans="1:16" x14ac:dyDescent="0.3">
      <c r="A1799" s="27">
        <v>43689</v>
      </c>
      <c r="B1799" s="28">
        <v>0.22916666666666666</v>
      </c>
      <c r="C1799" s="32">
        <f t="shared" si="58"/>
        <v>43689.229166666664</v>
      </c>
      <c r="D1799" s="38">
        <f t="shared" si="59"/>
        <v>525465</v>
      </c>
      <c r="E1799" s="38">
        <f t="shared" si="59"/>
        <v>6300495</v>
      </c>
      <c r="F1799" s="38">
        <f t="shared" si="59"/>
        <v>2536</v>
      </c>
      <c r="G1799" s="39">
        <v>26.5</v>
      </c>
      <c r="H1799" s="39">
        <v>7.1</v>
      </c>
      <c r="I1799" s="44">
        <v>0.26792452830188679</v>
      </c>
      <c r="J1799" s="39">
        <v>263.43754724734617</v>
      </c>
      <c r="K1799" s="39">
        <v>335.31754724734617</v>
      </c>
      <c r="L1799" s="39">
        <v>7.9989999999999997</v>
      </c>
      <c r="M1799" s="48">
        <v>71.12</v>
      </c>
      <c r="N1799" s="39">
        <v>0.6</v>
      </c>
      <c r="O1799" s="39">
        <v>747.46500000000003</v>
      </c>
      <c r="P1799" s="39">
        <v>0</v>
      </c>
    </row>
    <row r="1800" spans="1:16" x14ac:dyDescent="0.3">
      <c r="A1800" s="27">
        <v>43689</v>
      </c>
      <c r="B1800" s="28">
        <v>0.25</v>
      </c>
      <c r="C1800" s="32">
        <f t="shared" si="58"/>
        <v>43689.25</v>
      </c>
      <c r="D1800" s="38">
        <f t="shared" si="59"/>
        <v>525465</v>
      </c>
      <c r="E1800" s="38">
        <f t="shared" si="59"/>
        <v>6300495</v>
      </c>
      <c r="F1800" s="38">
        <f t="shared" si="59"/>
        <v>2536</v>
      </c>
      <c r="G1800" s="39">
        <v>76.099999999999994</v>
      </c>
      <c r="H1800" s="39">
        <v>13.2</v>
      </c>
      <c r="I1800" s="44">
        <v>0.17345597897503284</v>
      </c>
      <c r="J1800" s="39">
        <v>260.60583162174811</v>
      </c>
      <c r="K1800" s="39">
        <v>339.44183162174812</v>
      </c>
      <c r="L1800" s="39">
        <v>8.4390000000000001</v>
      </c>
      <c r="M1800" s="48">
        <v>69.016999999999996</v>
      </c>
      <c r="N1800" s="39">
        <v>1.7669999999999999</v>
      </c>
      <c r="O1800" s="39">
        <v>747.47299999999996</v>
      </c>
      <c r="P1800" s="39">
        <v>0</v>
      </c>
    </row>
    <row r="1801" spans="1:16" x14ac:dyDescent="0.3">
      <c r="A1801" s="27">
        <v>43689</v>
      </c>
      <c r="B1801" s="28">
        <v>0.27083333333333331</v>
      </c>
      <c r="C1801" s="32">
        <f t="shared" si="58"/>
        <v>43689.270833333336</v>
      </c>
      <c r="D1801" s="38">
        <f t="shared" si="59"/>
        <v>525465</v>
      </c>
      <c r="E1801" s="38">
        <f t="shared" si="59"/>
        <v>6300495</v>
      </c>
      <c r="F1801" s="38">
        <f t="shared" si="59"/>
        <v>2536</v>
      </c>
      <c r="G1801" s="39">
        <v>145.30000000000001</v>
      </c>
      <c r="H1801" s="39">
        <v>21.1</v>
      </c>
      <c r="I1801" s="44">
        <v>0.14521679284239505</v>
      </c>
      <c r="J1801" s="39">
        <v>263.28801989788064</v>
      </c>
      <c r="K1801" s="39">
        <v>344.55701989788065</v>
      </c>
      <c r="L1801" s="39">
        <v>8.5649999999999995</v>
      </c>
      <c r="M1801" s="48">
        <v>68.724999999999994</v>
      </c>
      <c r="N1801" s="39">
        <v>2.39</v>
      </c>
      <c r="O1801" s="39">
        <v>747.23800000000006</v>
      </c>
      <c r="P1801" s="39">
        <v>0</v>
      </c>
    </row>
    <row r="1802" spans="1:16" x14ac:dyDescent="0.3">
      <c r="A1802" s="27">
        <v>43689</v>
      </c>
      <c r="B1802" s="28">
        <v>0.29166666666666669</v>
      </c>
      <c r="C1802" s="32">
        <f t="shared" si="58"/>
        <v>43689.291666666664</v>
      </c>
      <c r="D1802" s="38">
        <f t="shared" si="59"/>
        <v>525465</v>
      </c>
      <c r="E1802" s="38">
        <f t="shared" si="59"/>
        <v>6300495</v>
      </c>
      <c r="F1802" s="38">
        <f t="shared" si="59"/>
        <v>2536</v>
      </c>
      <c r="G1802" s="39">
        <v>185.7</v>
      </c>
      <c r="H1802" s="39">
        <v>23.9</v>
      </c>
      <c r="I1802" s="44">
        <v>0.12870220786214323</v>
      </c>
      <c r="J1802" s="39">
        <v>277.3767782168419</v>
      </c>
      <c r="K1802" s="39">
        <v>352.67877821684192</v>
      </c>
      <c r="L1802" s="39">
        <v>8.7530000000000001</v>
      </c>
      <c r="M1802" s="48">
        <v>68.287999999999997</v>
      </c>
      <c r="N1802" s="39">
        <v>0.96899999999999997</v>
      </c>
      <c r="O1802" s="39">
        <v>747.13300000000004</v>
      </c>
      <c r="P1802" s="39">
        <v>0</v>
      </c>
    </row>
    <row r="1803" spans="1:16" x14ac:dyDescent="0.3">
      <c r="A1803" s="27">
        <v>43689</v>
      </c>
      <c r="B1803" s="28">
        <v>0.3125</v>
      </c>
      <c r="C1803" s="32">
        <f t="shared" si="58"/>
        <v>43689.3125</v>
      </c>
      <c r="D1803" s="38">
        <f t="shared" si="59"/>
        <v>525465</v>
      </c>
      <c r="E1803" s="38">
        <f t="shared" si="59"/>
        <v>6300495</v>
      </c>
      <c r="F1803" s="38">
        <f t="shared" si="59"/>
        <v>2536</v>
      </c>
      <c r="G1803" s="39">
        <v>163</v>
      </c>
      <c r="H1803" s="39">
        <v>20.399999999999999</v>
      </c>
      <c r="I1803" s="44">
        <v>0.12515337423312883</v>
      </c>
      <c r="J1803" s="39">
        <v>279.47685140687292</v>
      </c>
      <c r="K1803" s="39">
        <v>356.49885140687297</v>
      </c>
      <c r="L1803" s="39">
        <v>8.7530000000000001</v>
      </c>
      <c r="M1803" s="48">
        <v>67.822999999999993</v>
      </c>
      <c r="N1803" s="39">
        <v>1.2450000000000001</v>
      </c>
      <c r="O1803" s="39">
        <v>747.19500000000005</v>
      </c>
      <c r="P1803" s="39">
        <v>0</v>
      </c>
    </row>
    <row r="1804" spans="1:16" x14ac:dyDescent="0.3">
      <c r="A1804" s="27">
        <v>43689</v>
      </c>
      <c r="B1804" s="28">
        <v>0.33333333333333331</v>
      </c>
      <c r="C1804" s="32">
        <f t="shared" si="58"/>
        <v>43689.333333333336</v>
      </c>
      <c r="D1804" s="38">
        <f t="shared" si="59"/>
        <v>525465</v>
      </c>
      <c r="E1804" s="38">
        <f t="shared" si="59"/>
        <v>6300495</v>
      </c>
      <c r="F1804" s="38">
        <f t="shared" si="59"/>
        <v>2536</v>
      </c>
      <c r="G1804" s="39">
        <v>377.5</v>
      </c>
      <c r="H1804" s="39">
        <v>46.8</v>
      </c>
      <c r="I1804" s="44">
        <v>0.12397350993377483</v>
      </c>
      <c r="J1804" s="39">
        <v>297.55772791045388</v>
      </c>
      <c r="K1804" s="39">
        <v>362.23972791045384</v>
      </c>
      <c r="L1804" s="39">
        <v>9.3190000000000008</v>
      </c>
      <c r="M1804" s="48">
        <v>62.008000000000003</v>
      </c>
      <c r="N1804" s="39">
        <v>1.718</v>
      </c>
      <c r="O1804" s="39">
        <v>747.17</v>
      </c>
      <c r="P1804" s="39">
        <v>0</v>
      </c>
    </row>
    <row r="1805" spans="1:16" x14ac:dyDescent="0.3">
      <c r="A1805" s="27">
        <v>43689</v>
      </c>
      <c r="B1805" s="28">
        <v>0.35416666666666669</v>
      </c>
      <c r="C1805" s="32">
        <f t="shared" si="58"/>
        <v>43689.354166666664</v>
      </c>
      <c r="D1805" s="38">
        <f t="shared" si="59"/>
        <v>525465</v>
      </c>
      <c r="E1805" s="38">
        <f t="shared" si="59"/>
        <v>6300495</v>
      </c>
      <c r="F1805" s="38">
        <f t="shared" si="59"/>
        <v>2536</v>
      </c>
      <c r="G1805" s="39">
        <v>212.6</v>
      </c>
      <c r="H1805" s="39">
        <v>26.6</v>
      </c>
      <c r="I1805" s="44">
        <v>0.12511759172154283</v>
      </c>
      <c r="J1805" s="39">
        <v>277.29240129511646</v>
      </c>
      <c r="K1805" s="39">
        <v>366.36340129511649</v>
      </c>
      <c r="L1805" s="39">
        <v>9.5069999999999997</v>
      </c>
      <c r="M1805" s="48">
        <v>61.100999999999999</v>
      </c>
      <c r="N1805" s="39">
        <v>1.776</v>
      </c>
      <c r="O1805" s="39">
        <v>747.1</v>
      </c>
      <c r="P1805" s="39">
        <v>0</v>
      </c>
    </row>
    <row r="1806" spans="1:16" x14ac:dyDescent="0.3">
      <c r="A1806" s="27">
        <v>43689</v>
      </c>
      <c r="B1806" s="28">
        <v>0.375</v>
      </c>
      <c r="C1806" s="32">
        <f t="shared" si="58"/>
        <v>43689.375</v>
      </c>
      <c r="D1806" s="38">
        <f t="shared" si="59"/>
        <v>525465</v>
      </c>
      <c r="E1806" s="38">
        <f t="shared" si="59"/>
        <v>6300495</v>
      </c>
      <c r="F1806" s="38">
        <f t="shared" si="59"/>
        <v>2536</v>
      </c>
      <c r="G1806" s="39">
        <v>502.2</v>
      </c>
      <c r="H1806" s="39">
        <v>60.7</v>
      </c>
      <c r="I1806" s="44">
        <v>0.12086818000796497</v>
      </c>
      <c r="J1806" s="39">
        <v>268.57682616202385</v>
      </c>
      <c r="K1806" s="39">
        <v>376.50982616202384</v>
      </c>
      <c r="L1806" s="39">
        <v>9.6329999999999991</v>
      </c>
      <c r="M1806" s="48">
        <v>65.254999999999995</v>
      </c>
      <c r="N1806" s="39">
        <v>1.8320000000000001</v>
      </c>
      <c r="O1806" s="39">
        <v>746.9</v>
      </c>
      <c r="P1806" s="39">
        <v>0</v>
      </c>
    </row>
    <row r="1807" spans="1:16" x14ac:dyDescent="0.3">
      <c r="A1807" s="27">
        <v>43689</v>
      </c>
      <c r="B1807" s="28">
        <v>0.39583333333333331</v>
      </c>
      <c r="C1807" s="32">
        <f t="shared" si="58"/>
        <v>43689.395833333336</v>
      </c>
      <c r="D1807" s="38">
        <f t="shared" si="59"/>
        <v>525465</v>
      </c>
      <c r="E1807" s="38">
        <f t="shared" si="59"/>
        <v>6300495</v>
      </c>
      <c r="F1807" s="38">
        <f t="shared" si="59"/>
        <v>2536</v>
      </c>
      <c r="G1807" s="39">
        <v>587.6</v>
      </c>
      <c r="H1807" s="39">
        <v>70.599999999999994</v>
      </c>
      <c r="I1807" s="44">
        <v>0.12014976174268208</v>
      </c>
      <c r="J1807" s="39">
        <v>267.82475912327442</v>
      </c>
      <c r="K1807" s="39">
        <v>383.10175912327441</v>
      </c>
      <c r="L1807" s="39">
        <v>9.9469999999999992</v>
      </c>
      <c r="M1807" s="48">
        <v>65.088999999999999</v>
      </c>
      <c r="N1807" s="39">
        <v>2.129</v>
      </c>
      <c r="O1807" s="39">
        <v>746.86500000000001</v>
      </c>
      <c r="P1807" s="39">
        <v>0</v>
      </c>
    </row>
    <row r="1808" spans="1:16" x14ac:dyDescent="0.3">
      <c r="A1808" s="27">
        <v>43689</v>
      </c>
      <c r="B1808" s="28">
        <v>0.41666666666666669</v>
      </c>
      <c r="C1808" s="32">
        <f t="shared" si="58"/>
        <v>43689.416666666664</v>
      </c>
      <c r="D1808" s="38">
        <f t="shared" si="59"/>
        <v>525465</v>
      </c>
      <c r="E1808" s="38">
        <f t="shared" si="59"/>
        <v>6300495</v>
      </c>
      <c r="F1808" s="38">
        <f t="shared" si="59"/>
        <v>2536</v>
      </c>
      <c r="G1808" s="39">
        <v>643.1</v>
      </c>
      <c r="H1808" s="39">
        <v>73.5</v>
      </c>
      <c r="I1808" s="44">
        <v>0.11429015705178043</v>
      </c>
      <c r="J1808" s="39">
        <v>311.67537065729385</v>
      </c>
      <c r="K1808" s="39">
        <v>401.55837065729384</v>
      </c>
      <c r="L1808" s="39">
        <v>10.638</v>
      </c>
      <c r="M1808" s="48">
        <v>65.962999999999994</v>
      </c>
      <c r="N1808" s="39">
        <v>1.9119999999999999</v>
      </c>
      <c r="O1808" s="39">
        <v>746.80499999999995</v>
      </c>
      <c r="P1808" s="39">
        <v>0</v>
      </c>
    </row>
    <row r="1809" spans="1:16" x14ac:dyDescent="0.3">
      <c r="A1809" s="27">
        <v>43689</v>
      </c>
      <c r="B1809" s="28">
        <v>0.4375</v>
      </c>
      <c r="C1809" s="32">
        <f t="shared" si="58"/>
        <v>43689.4375</v>
      </c>
      <c r="D1809" s="38">
        <f t="shared" si="59"/>
        <v>525465</v>
      </c>
      <c r="E1809" s="38">
        <f t="shared" si="59"/>
        <v>6300495</v>
      </c>
      <c r="F1809" s="38">
        <f t="shared" si="59"/>
        <v>2536</v>
      </c>
      <c r="G1809" s="39">
        <v>660.1</v>
      </c>
      <c r="H1809" s="39">
        <v>82.5</v>
      </c>
      <c r="I1809" s="44">
        <v>0.12498106347523102</v>
      </c>
      <c r="J1809" s="39">
        <v>324.46355611298225</v>
      </c>
      <c r="K1809" s="39">
        <v>392.79755611298225</v>
      </c>
      <c r="L1809" s="39">
        <v>10.574999999999999</v>
      </c>
      <c r="M1809" s="48">
        <v>68.603999999999999</v>
      </c>
      <c r="N1809" s="39">
        <v>2.41</v>
      </c>
      <c r="O1809" s="39">
        <v>746.65200000000004</v>
      </c>
      <c r="P1809" s="39">
        <v>0</v>
      </c>
    </row>
    <row r="1810" spans="1:16" x14ac:dyDescent="0.3">
      <c r="A1810" s="27">
        <v>43689</v>
      </c>
      <c r="B1810" s="28">
        <v>0.45833333333333331</v>
      </c>
      <c r="C1810" s="32">
        <f t="shared" si="58"/>
        <v>43689.458333333336</v>
      </c>
      <c r="D1810" s="38">
        <f t="shared" si="59"/>
        <v>525465</v>
      </c>
      <c r="E1810" s="38">
        <f t="shared" si="59"/>
        <v>6300495</v>
      </c>
      <c r="F1810" s="38">
        <f t="shared" si="59"/>
        <v>2536</v>
      </c>
      <c r="G1810" s="39">
        <v>528.1</v>
      </c>
      <c r="H1810" s="39">
        <v>63.2</v>
      </c>
      <c r="I1810" s="44">
        <v>0.11967430410907025</v>
      </c>
      <c r="J1810" s="39">
        <v>325.1219370788607</v>
      </c>
      <c r="K1810" s="39">
        <v>391.79193707886071</v>
      </c>
      <c r="L1810" s="39">
        <v>10.513</v>
      </c>
      <c r="M1810" s="48">
        <v>70.31</v>
      </c>
      <c r="N1810" s="39">
        <v>1.887</v>
      </c>
      <c r="O1810" s="39">
        <v>746.63699999999994</v>
      </c>
      <c r="P1810" s="39">
        <v>0</v>
      </c>
    </row>
    <row r="1811" spans="1:16" x14ac:dyDescent="0.3">
      <c r="A1811" s="27">
        <v>43689</v>
      </c>
      <c r="B1811" s="28">
        <v>0.47916666666666669</v>
      </c>
      <c r="C1811" s="32">
        <f t="shared" si="58"/>
        <v>43689.479166666664</v>
      </c>
      <c r="D1811" s="38">
        <f t="shared" si="59"/>
        <v>525465</v>
      </c>
      <c r="E1811" s="38">
        <f t="shared" si="59"/>
        <v>6300495</v>
      </c>
      <c r="F1811" s="38">
        <f t="shared" si="59"/>
        <v>2536</v>
      </c>
      <c r="G1811" s="39">
        <v>170</v>
      </c>
      <c r="H1811" s="39">
        <v>20.6</v>
      </c>
      <c r="I1811" s="44">
        <v>0.1211764705882353</v>
      </c>
      <c r="J1811" s="39">
        <v>333.89620047371113</v>
      </c>
      <c r="K1811" s="39">
        <v>386.88420047371113</v>
      </c>
      <c r="L1811" s="39">
        <v>10.574999999999999</v>
      </c>
      <c r="M1811" s="48">
        <v>69.120999999999995</v>
      </c>
      <c r="N1811" s="39">
        <v>1.9159999999999999</v>
      </c>
      <c r="O1811" s="39">
        <v>746.65800000000002</v>
      </c>
      <c r="P1811" s="39">
        <v>0</v>
      </c>
    </row>
    <row r="1812" spans="1:16" x14ac:dyDescent="0.3">
      <c r="A1812" s="27">
        <v>43689</v>
      </c>
      <c r="B1812" s="28">
        <v>0.5</v>
      </c>
      <c r="C1812" s="32">
        <f t="shared" si="58"/>
        <v>43689.5</v>
      </c>
      <c r="D1812" s="38">
        <f t="shared" si="59"/>
        <v>525465</v>
      </c>
      <c r="E1812" s="38">
        <f t="shared" si="59"/>
        <v>6300495</v>
      </c>
      <c r="F1812" s="38">
        <f t="shared" si="59"/>
        <v>2536</v>
      </c>
      <c r="G1812" s="39">
        <v>21</v>
      </c>
      <c r="H1812" s="39">
        <v>4.3</v>
      </c>
      <c r="I1812" s="44">
        <v>0.20476190476190476</v>
      </c>
      <c r="J1812" s="39">
        <v>350.1286599271009</v>
      </c>
      <c r="K1812" s="39">
        <v>378.84665992710092</v>
      </c>
      <c r="L1812" s="39">
        <v>10.073</v>
      </c>
      <c r="M1812" s="48">
        <v>72.781999999999996</v>
      </c>
      <c r="N1812" s="39">
        <v>1.5009999999999999</v>
      </c>
      <c r="O1812" s="39">
        <v>746.44500000000005</v>
      </c>
      <c r="P1812" s="39">
        <v>0</v>
      </c>
    </row>
    <row r="1813" spans="1:16" x14ac:dyDescent="0.3">
      <c r="A1813" s="27">
        <v>43689</v>
      </c>
      <c r="B1813" s="28">
        <v>0.52083333333333337</v>
      </c>
      <c r="C1813" s="32">
        <f t="shared" si="58"/>
        <v>43689.520833333336</v>
      </c>
      <c r="D1813" s="38">
        <f t="shared" si="59"/>
        <v>525465</v>
      </c>
      <c r="E1813" s="38">
        <f t="shared" si="59"/>
        <v>6300495</v>
      </c>
      <c r="F1813" s="38">
        <f t="shared" si="59"/>
        <v>2536</v>
      </c>
      <c r="G1813" s="39">
        <v>102.7</v>
      </c>
      <c r="H1813" s="39">
        <v>12.7</v>
      </c>
      <c r="I1813" s="44">
        <v>0.12366114897760466</v>
      </c>
      <c r="J1813" s="39">
        <v>350.13207995903235</v>
      </c>
      <c r="K1813" s="39">
        <v>377.04807995903235</v>
      </c>
      <c r="L1813" s="39">
        <v>10.198</v>
      </c>
      <c r="M1813" s="48">
        <v>74.200999999999993</v>
      </c>
      <c r="N1813" s="39">
        <v>1.944</v>
      </c>
      <c r="O1813" s="39">
        <v>746.58</v>
      </c>
      <c r="P1813" s="39">
        <v>0</v>
      </c>
    </row>
    <row r="1814" spans="1:16" x14ac:dyDescent="0.3">
      <c r="A1814" s="27">
        <v>43689</v>
      </c>
      <c r="B1814" s="28">
        <v>0.54166666666666663</v>
      </c>
      <c r="C1814" s="32">
        <f t="shared" si="58"/>
        <v>43689.541666666664</v>
      </c>
      <c r="D1814" s="38">
        <f t="shared" si="59"/>
        <v>525465</v>
      </c>
      <c r="E1814" s="38">
        <f t="shared" si="59"/>
        <v>6300495</v>
      </c>
      <c r="F1814" s="38">
        <f t="shared" si="59"/>
        <v>2536</v>
      </c>
      <c r="G1814" s="39">
        <v>14.9</v>
      </c>
      <c r="H1814" s="39">
        <v>2.8</v>
      </c>
      <c r="I1814" s="44">
        <v>0.1879194630872483</v>
      </c>
      <c r="J1814" s="39">
        <v>349.95569004326262</v>
      </c>
      <c r="K1814" s="39">
        <v>371.63769004326264</v>
      </c>
      <c r="L1814" s="39">
        <v>9.6959999999999997</v>
      </c>
      <c r="M1814" s="48">
        <v>78.748999999999995</v>
      </c>
      <c r="N1814" s="39">
        <v>1.6060000000000001</v>
      </c>
      <c r="O1814" s="39">
        <v>746.65200000000004</v>
      </c>
      <c r="P1814" s="39">
        <v>0</v>
      </c>
    </row>
    <row r="1815" spans="1:16" x14ac:dyDescent="0.3">
      <c r="A1815" s="27">
        <v>43689</v>
      </c>
      <c r="B1815" s="28">
        <v>0.5625</v>
      </c>
      <c r="C1815" s="32">
        <f t="shared" si="58"/>
        <v>43689.5625</v>
      </c>
      <c r="D1815" s="38">
        <f t="shared" si="59"/>
        <v>525465</v>
      </c>
      <c r="E1815" s="38">
        <f t="shared" si="59"/>
        <v>6300495</v>
      </c>
      <c r="F1815" s="38">
        <f t="shared" si="59"/>
        <v>2536</v>
      </c>
      <c r="G1815" s="39">
        <v>26.7</v>
      </c>
      <c r="H1815" s="39">
        <v>4.5999999999999996</v>
      </c>
      <c r="I1815" s="44">
        <v>0.17228464419475656</v>
      </c>
      <c r="J1815" s="39">
        <v>348.58803066916761</v>
      </c>
      <c r="K1815" s="39">
        <v>366.93503066916759</v>
      </c>
      <c r="L1815" s="39">
        <v>9.0670000000000002</v>
      </c>
      <c r="M1815" s="48">
        <v>82.287000000000006</v>
      </c>
      <c r="N1815" s="39">
        <v>1.762</v>
      </c>
      <c r="O1815" s="39">
        <v>746.68499999999995</v>
      </c>
      <c r="P1815" s="39">
        <v>0</v>
      </c>
    </row>
    <row r="1816" spans="1:16" x14ac:dyDescent="0.3">
      <c r="A1816" s="27">
        <v>43689</v>
      </c>
      <c r="B1816" s="28">
        <v>0.58333333333333337</v>
      </c>
      <c r="C1816" s="32">
        <f t="shared" si="58"/>
        <v>43689.583333333336</v>
      </c>
      <c r="D1816" s="38">
        <f t="shared" si="59"/>
        <v>525465</v>
      </c>
      <c r="E1816" s="38">
        <f t="shared" si="59"/>
        <v>6300495</v>
      </c>
      <c r="F1816" s="38">
        <f t="shared" si="59"/>
        <v>2536</v>
      </c>
      <c r="G1816" s="39">
        <v>134.19999999999999</v>
      </c>
      <c r="H1816" s="39">
        <v>16.2</v>
      </c>
      <c r="I1816" s="44">
        <v>0.12071535022354694</v>
      </c>
      <c r="J1816" s="39">
        <v>341.34817907992419</v>
      </c>
      <c r="K1816" s="39">
        <v>369.03917907992417</v>
      </c>
      <c r="L1816" s="39">
        <v>9.4440000000000008</v>
      </c>
      <c r="M1816" s="48">
        <v>75.679000000000002</v>
      </c>
      <c r="N1816" s="39">
        <v>1.3129999999999999</v>
      </c>
      <c r="O1816" s="39">
        <v>746.48</v>
      </c>
      <c r="P1816" s="39">
        <v>0</v>
      </c>
    </row>
    <row r="1817" spans="1:16" x14ac:dyDescent="0.3">
      <c r="A1817" s="27">
        <v>43689</v>
      </c>
      <c r="B1817" s="28">
        <v>0.60416666666666663</v>
      </c>
      <c r="C1817" s="32">
        <f t="shared" si="58"/>
        <v>43689.604166666664</v>
      </c>
      <c r="D1817" s="38">
        <f t="shared" si="59"/>
        <v>525465</v>
      </c>
      <c r="E1817" s="38">
        <f t="shared" si="59"/>
        <v>6300495</v>
      </c>
      <c r="F1817" s="38">
        <f t="shared" si="59"/>
        <v>2536</v>
      </c>
      <c r="G1817" s="39">
        <v>222.2</v>
      </c>
      <c r="H1817" s="39">
        <v>26.2</v>
      </c>
      <c r="I1817" s="44">
        <v>0.11791179117911792</v>
      </c>
      <c r="J1817" s="39">
        <v>337.27583995966404</v>
      </c>
      <c r="K1817" s="39">
        <v>375.24083995966407</v>
      </c>
      <c r="L1817" s="39">
        <v>9.9469999999999992</v>
      </c>
      <c r="M1817" s="48">
        <v>71.207999999999998</v>
      </c>
      <c r="N1817" s="39">
        <v>1.042</v>
      </c>
      <c r="O1817" s="39">
        <v>746.60699999999997</v>
      </c>
      <c r="P1817" s="39">
        <v>0</v>
      </c>
    </row>
    <row r="1818" spans="1:16" x14ac:dyDescent="0.3">
      <c r="A1818" s="27">
        <v>43689</v>
      </c>
      <c r="B1818" s="28">
        <v>0.625</v>
      </c>
      <c r="C1818" s="32">
        <f t="shared" si="58"/>
        <v>43689.625</v>
      </c>
      <c r="D1818" s="38">
        <f t="shared" si="59"/>
        <v>525465</v>
      </c>
      <c r="E1818" s="38">
        <f t="shared" si="59"/>
        <v>6300495</v>
      </c>
      <c r="F1818" s="38">
        <f t="shared" si="59"/>
        <v>2536</v>
      </c>
      <c r="G1818" s="39">
        <v>214.9</v>
      </c>
      <c r="H1818" s="39">
        <v>26.3</v>
      </c>
      <c r="I1818" s="44">
        <v>0.12238250348999535</v>
      </c>
      <c r="J1818" s="39">
        <v>336.84042715890348</v>
      </c>
      <c r="K1818" s="39">
        <v>382.16842715890346</v>
      </c>
      <c r="L1818" s="39">
        <v>10.198</v>
      </c>
      <c r="M1818" s="48">
        <v>70.933999999999997</v>
      </c>
      <c r="N1818" s="39">
        <v>0.92400000000000004</v>
      </c>
      <c r="O1818" s="39">
        <v>746.52</v>
      </c>
      <c r="P1818" s="39">
        <v>0</v>
      </c>
    </row>
    <row r="1819" spans="1:16" x14ac:dyDescent="0.3">
      <c r="A1819" s="27">
        <v>43689</v>
      </c>
      <c r="B1819" s="28">
        <v>0.64583333333333337</v>
      </c>
      <c r="C1819" s="32">
        <f t="shared" si="58"/>
        <v>43689.645833333336</v>
      </c>
      <c r="D1819" s="38">
        <f t="shared" si="59"/>
        <v>525465</v>
      </c>
      <c r="E1819" s="38">
        <f t="shared" si="59"/>
        <v>6300495</v>
      </c>
      <c r="F1819" s="38">
        <f t="shared" si="59"/>
        <v>2536</v>
      </c>
      <c r="G1819" s="39">
        <v>180.8</v>
      </c>
      <c r="H1819" s="39">
        <v>21.4</v>
      </c>
      <c r="I1819" s="44">
        <v>0.11836283185840707</v>
      </c>
      <c r="J1819" s="39">
        <v>335.05465626877032</v>
      </c>
      <c r="K1819" s="39">
        <v>382.25665626877031</v>
      </c>
      <c r="L1819" s="39">
        <v>10.073</v>
      </c>
      <c r="M1819" s="48">
        <v>70.03</v>
      </c>
      <c r="N1819" s="39">
        <v>0.52400000000000002</v>
      </c>
      <c r="O1819" s="39">
        <v>746.52499999999998</v>
      </c>
      <c r="P1819" s="39">
        <v>0</v>
      </c>
    </row>
    <row r="1820" spans="1:16" x14ac:dyDescent="0.3">
      <c r="A1820" s="27">
        <v>43689</v>
      </c>
      <c r="B1820" s="28">
        <v>0.66666666666666663</v>
      </c>
      <c r="C1820" s="32">
        <f t="shared" si="58"/>
        <v>43689.666666666664</v>
      </c>
      <c r="D1820" s="38">
        <f t="shared" si="59"/>
        <v>525465</v>
      </c>
      <c r="E1820" s="38">
        <f t="shared" si="59"/>
        <v>6300495</v>
      </c>
      <c r="F1820" s="38">
        <f t="shared" si="59"/>
        <v>2536</v>
      </c>
      <c r="G1820" s="39">
        <v>61.7</v>
      </c>
      <c r="H1820" s="39">
        <v>8.1999999999999993</v>
      </c>
      <c r="I1820" s="44">
        <v>0.13290113452188004</v>
      </c>
      <c r="J1820" s="39">
        <v>345.01478650215461</v>
      </c>
      <c r="K1820" s="39">
        <v>378.96578650215463</v>
      </c>
      <c r="L1820" s="39">
        <v>10.260999999999999</v>
      </c>
      <c r="M1820" s="48">
        <v>71.831000000000003</v>
      </c>
      <c r="N1820" s="39">
        <v>1.1819999999999999</v>
      </c>
      <c r="O1820" s="39">
        <v>746.20500000000004</v>
      </c>
      <c r="P1820" s="39">
        <v>0</v>
      </c>
    </row>
    <row r="1821" spans="1:16" x14ac:dyDescent="0.3">
      <c r="A1821" s="27">
        <v>43689</v>
      </c>
      <c r="B1821" s="28">
        <v>0.6875</v>
      </c>
      <c r="C1821" s="32">
        <f t="shared" si="58"/>
        <v>43689.6875</v>
      </c>
      <c r="D1821" s="38">
        <f t="shared" si="59"/>
        <v>525465</v>
      </c>
      <c r="E1821" s="38">
        <f t="shared" si="59"/>
        <v>6300495</v>
      </c>
      <c r="F1821" s="38">
        <f t="shared" si="59"/>
        <v>2536</v>
      </c>
      <c r="G1821" s="39">
        <v>6.9</v>
      </c>
      <c r="H1821" s="39">
        <v>2.2000000000000002</v>
      </c>
      <c r="I1821" s="44">
        <v>0.31884057971014496</v>
      </c>
      <c r="J1821" s="39">
        <v>348.82457750171551</v>
      </c>
      <c r="K1821" s="39">
        <v>370.91657750171549</v>
      </c>
      <c r="L1821" s="39">
        <v>9.6329999999999991</v>
      </c>
      <c r="M1821" s="48">
        <v>76.756</v>
      </c>
      <c r="N1821" s="39">
        <v>1.4710000000000001</v>
      </c>
      <c r="O1821" s="39">
        <v>746.32</v>
      </c>
      <c r="P1821" s="39">
        <v>0</v>
      </c>
    </row>
    <row r="1822" spans="1:16" x14ac:dyDescent="0.3">
      <c r="A1822" s="27">
        <v>43689</v>
      </c>
      <c r="B1822" s="28">
        <v>0.70833333333333337</v>
      </c>
      <c r="C1822" s="32">
        <f t="shared" si="58"/>
        <v>43689.708333333336</v>
      </c>
      <c r="D1822" s="38">
        <f t="shared" si="59"/>
        <v>525465</v>
      </c>
      <c r="E1822" s="38">
        <f t="shared" si="59"/>
        <v>6300495</v>
      </c>
      <c r="F1822" s="38">
        <f t="shared" si="59"/>
        <v>2536</v>
      </c>
      <c r="G1822" s="39">
        <v>51.3</v>
      </c>
      <c r="H1822" s="39">
        <v>6.9</v>
      </c>
      <c r="I1822" s="44">
        <v>0.13450292397660821</v>
      </c>
      <c r="J1822" s="39">
        <v>344.81260106258935</v>
      </c>
      <c r="K1822" s="39">
        <v>368.60160106258934</v>
      </c>
      <c r="L1822" s="39">
        <v>9.5069999999999997</v>
      </c>
      <c r="M1822" s="48">
        <v>77.822999999999993</v>
      </c>
      <c r="N1822" s="39">
        <v>1.8320000000000001</v>
      </c>
      <c r="O1822" s="39">
        <v>746.49199999999996</v>
      </c>
      <c r="P1822" s="39">
        <v>0</v>
      </c>
    </row>
    <row r="1823" spans="1:16" x14ac:dyDescent="0.3">
      <c r="A1823" s="27">
        <v>43689</v>
      </c>
      <c r="B1823" s="28">
        <v>0.72916666666666663</v>
      </c>
      <c r="C1823" s="32">
        <f t="shared" si="58"/>
        <v>43689.729166666664</v>
      </c>
      <c r="D1823" s="38">
        <f t="shared" si="59"/>
        <v>525465</v>
      </c>
      <c r="E1823" s="38">
        <f t="shared" si="59"/>
        <v>6300495</v>
      </c>
      <c r="F1823" s="38">
        <f t="shared" si="59"/>
        <v>2536</v>
      </c>
      <c r="G1823" s="39">
        <v>30</v>
      </c>
      <c r="H1823" s="39">
        <v>4.9000000000000004</v>
      </c>
      <c r="I1823" s="44">
        <v>0.16333333333333336</v>
      </c>
      <c r="J1823" s="39">
        <v>345.07079856662625</v>
      </c>
      <c r="K1823" s="39">
        <v>367.18079856662627</v>
      </c>
      <c r="L1823" s="39">
        <v>9.1300000000000008</v>
      </c>
      <c r="M1823" s="48">
        <v>79.899000000000001</v>
      </c>
      <c r="N1823" s="39">
        <v>1.61</v>
      </c>
      <c r="O1823" s="39">
        <v>746.26499999999999</v>
      </c>
      <c r="P1823" s="39">
        <v>0</v>
      </c>
    </row>
    <row r="1824" spans="1:16" x14ac:dyDescent="0.3">
      <c r="A1824" s="27">
        <v>43689</v>
      </c>
      <c r="B1824" s="28">
        <v>0.75</v>
      </c>
      <c r="C1824" s="32">
        <f t="shared" si="58"/>
        <v>43689.75</v>
      </c>
      <c r="D1824" s="38">
        <f t="shared" si="59"/>
        <v>525465</v>
      </c>
      <c r="E1824" s="38">
        <f t="shared" si="59"/>
        <v>6300495</v>
      </c>
      <c r="F1824" s="38">
        <f t="shared" si="59"/>
        <v>2536</v>
      </c>
      <c r="G1824" s="39">
        <v>33.5</v>
      </c>
      <c r="H1824" s="39">
        <v>6.1</v>
      </c>
      <c r="I1824" s="44">
        <v>0.18208955223880596</v>
      </c>
      <c r="J1824" s="39">
        <v>343.54380402525891</v>
      </c>
      <c r="K1824" s="39">
        <v>361.0728040252589</v>
      </c>
      <c r="L1824" s="39">
        <v>8.4390000000000001</v>
      </c>
      <c r="M1824" s="48">
        <v>86.206000000000003</v>
      </c>
      <c r="N1824" s="39">
        <v>1.0680000000000001</v>
      </c>
      <c r="O1824" s="39">
        <v>746.24</v>
      </c>
      <c r="P1824" s="39">
        <v>0</v>
      </c>
    </row>
    <row r="1825" spans="1:16" x14ac:dyDescent="0.3">
      <c r="A1825" s="27">
        <v>43689</v>
      </c>
      <c r="B1825" s="28">
        <v>0.77083333333333337</v>
      </c>
      <c r="C1825" s="32">
        <f t="shared" si="58"/>
        <v>43689.770833333336</v>
      </c>
      <c r="D1825" s="38">
        <f t="shared" si="59"/>
        <v>525465</v>
      </c>
      <c r="E1825" s="38">
        <f t="shared" si="59"/>
        <v>6300495</v>
      </c>
      <c r="F1825" s="38">
        <f t="shared" si="59"/>
        <v>2536</v>
      </c>
      <c r="G1825" s="39">
        <v>28.9</v>
      </c>
      <c r="H1825" s="39">
        <v>3.6</v>
      </c>
      <c r="I1825" s="44">
        <v>0.12456747404844291</v>
      </c>
      <c r="J1825" s="39">
        <v>348.87974566597114</v>
      </c>
      <c r="K1825" s="39">
        <v>359.19974566597114</v>
      </c>
      <c r="L1825" s="39">
        <v>7.8730000000000002</v>
      </c>
      <c r="M1825" s="48">
        <v>98.787000000000006</v>
      </c>
      <c r="N1825" s="39">
        <v>0.307</v>
      </c>
      <c r="O1825" s="39">
        <v>746.19500000000005</v>
      </c>
      <c r="P1825" s="39">
        <v>0</v>
      </c>
    </row>
    <row r="1826" spans="1:16" x14ac:dyDescent="0.3">
      <c r="A1826" s="27">
        <v>43689</v>
      </c>
      <c r="B1826" s="28">
        <v>0.79166666666666663</v>
      </c>
      <c r="C1826" s="32">
        <f t="shared" si="58"/>
        <v>43689.791666666664</v>
      </c>
      <c r="D1826" s="38">
        <f t="shared" si="59"/>
        <v>525465</v>
      </c>
      <c r="E1826" s="38">
        <f t="shared" si="59"/>
        <v>6300495</v>
      </c>
      <c r="F1826" s="38">
        <f t="shared" si="59"/>
        <v>2536</v>
      </c>
      <c r="G1826" s="39">
        <v>13.2</v>
      </c>
      <c r="H1826" s="39">
        <v>2.8</v>
      </c>
      <c r="I1826" s="44">
        <v>0.21212121212121213</v>
      </c>
      <c r="J1826" s="39">
        <v>348.73438797809411</v>
      </c>
      <c r="K1826" s="39">
        <v>357.69038797809412</v>
      </c>
      <c r="L1826" s="39">
        <v>7.6840000000000002</v>
      </c>
      <c r="M1826" s="48">
        <v>98.903000000000006</v>
      </c>
      <c r="N1826" s="39">
        <v>0.106</v>
      </c>
      <c r="O1826" s="39">
        <v>746.04</v>
      </c>
      <c r="P1826" s="39">
        <v>0</v>
      </c>
    </row>
    <row r="1827" spans="1:16" x14ac:dyDescent="0.3">
      <c r="A1827" s="27">
        <v>43689</v>
      </c>
      <c r="B1827" s="28">
        <v>0.8125</v>
      </c>
      <c r="C1827" s="32">
        <f t="shared" si="58"/>
        <v>43689.8125</v>
      </c>
      <c r="D1827" s="38">
        <f t="shared" si="59"/>
        <v>525465</v>
      </c>
      <c r="E1827" s="38">
        <f t="shared" si="59"/>
        <v>6300495</v>
      </c>
      <c r="F1827" s="38">
        <f t="shared" si="59"/>
        <v>2536</v>
      </c>
      <c r="G1827" s="39">
        <v>4.0999999999999996</v>
      </c>
      <c r="H1827" s="39">
        <v>1.2</v>
      </c>
      <c r="I1827" s="44">
        <v>0.29268292682926833</v>
      </c>
      <c r="J1827" s="39">
        <v>349.52194456215045</v>
      </c>
      <c r="K1827" s="39">
        <v>355.23094456215046</v>
      </c>
      <c r="L1827" s="39">
        <v>6.867</v>
      </c>
      <c r="M1827" s="48">
        <v>100</v>
      </c>
      <c r="N1827" s="39">
        <v>1.1930000000000001</v>
      </c>
      <c r="O1827" s="39">
        <v>746.14800000000002</v>
      </c>
      <c r="P1827" s="39">
        <v>0.2</v>
      </c>
    </row>
    <row r="1828" spans="1:16" x14ac:dyDescent="0.3">
      <c r="A1828" s="27">
        <v>43689</v>
      </c>
      <c r="B1828" s="28">
        <v>0.83333333333333337</v>
      </c>
      <c r="C1828" s="32">
        <f t="shared" si="58"/>
        <v>43689.833333333336</v>
      </c>
      <c r="D1828" s="38">
        <f t="shared" si="59"/>
        <v>525465</v>
      </c>
      <c r="E1828" s="38">
        <f t="shared" si="59"/>
        <v>6300495</v>
      </c>
      <c r="F1828" s="38">
        <f t="shared" si="59"/>
        <v>2536</v>
      </c>
      <c r="G1828" s="40">
        <v>0</v>
      </c>
      <c r="H1828" s="40">
        <v>0</v>
      </c>
      <c r="I1828" s="45" t="s">
        <v>19</v>
      </c>
      <c r="J1828" s="39">
        <v>347.92650056843024</v>
      </c>
      <c r="K1828" s="39">
        <v>354.26450056843026</v>
      </c>
      <c r="L1828" s="39">
        <v>7.1820000000000004</v>
      </c>
      <c r="M1828" s="48">
        <v>99.263000000000005</v>
      </c>
      <c r="N1828" s="39">
        <v>0.59699999999999998</v>
      </c>
      <c r="O1828" s="39">
        <v>746.01</v>
      </c>
      <c r="P1828" s="39">
        <v>0</v>
      </c>
    </row>
    <row r="1829" spans="1:16" x14ac:dyDescent="0.3">
      <c r="A1829" s="27">
        <v>43689</v>
      </c>
      <c r="B1829" s="28">
        <v>0.85416666666666663</v>
      </c>
      <c r="C1829" s="32">
        <f t="shared" si="58"/>
        <v>43689.854166666664</v>
      </c>
      <c r="D1829" s="38">
        <f t="shared" si="59"/>
        <v>525465</v>
      </c>
      <c r="E1829" s="38">
        <f t="shared" si="59"/>
        <v>6300495</v>
      </c>
      <c r="F1829" s="38">
        <f t="shared" si="59"/>
        <v>2536</v>
      </c>
      <c r="G1829" s="40">
        <v>0</v>
      </c>
      <c r="H1829" s="40">
        <v>0</v>
      </c>
      <c r="I1829" s="45" t="s">
        <v>19</v>
      </c>
      <c r="J1829" s="39">
        <v>347.80970866800038</v>
      </c>
      <c r="K1829" s="39">
        <v>352.70170866800038</v>
      </c>
      <c r="L1829" s="39">
        <v>8.25</v>
      </c>
      <c r="M1829" s="48">
        <v>87.72</v>
      </c>
      <c r="N1829" s="39">
        <v>0.66900000000000004</v>
      </c>
      <c r="O1829" s="39">
        <v>745.76</v>
      </c>
      <c r="P1829" s="39">
        <v>0</v>
      </c>
    </row>
    <row r="1830" spans="1:16" x14ac:dyDescent="0.3">
      <c r="A1830" s="27">
        <v>43689</v>
      </c>
      <c r="B1830" s="28">
        <v>0.875</v>
      </c>
      <c r="C1830" s="32">
        <f t="shared" si="58"/>
        <v>43689.875</v>
      </c>
      <c r="D1830" s="38">
        <f t="shared" si="59"/>
        <v>525465</v>
      </c>
      <c r="E1830" s="38">
        <f t="shared" si="59"/>
        <v>6300495</v>
      </c>
      <c r="F1830" s="38">
        <f t="shared" si="59"/>
        <v>2536</v>
      </c>
      <c r="G1830" s="40">
        <v>0</v>
      </c>
      <c r="H1830" s="40">
        <v>0</v>
      </c>
      <c r="I1830" s="45" t="s">
        <v>19</v>
      </c>
      <c r="J1830" s="39">
        <v>347.03808704711724</v>
      </c>
      <c r="K1830" s="39">
        <v>350.69008704711723</v>
      </c>
      <c r="L1830" s="39">
        <v>6.6790000000000003</v>
      </c>
      <c r="M1830" s="48">
        <v>100</v>
      </c>
      <c r="N1830" s="39">
        <v>0.627</v>
      </c>
      <c r="O1830" s="39">
        <v>745.9</v>
      </c>
      <c r="P1830" s="39">
        <v>0.8</v>
      </c>
    </row>
    <row r="1831" spans="1:16" x14ac:dyDescent="0.3">
      <c r="A1831" s="27">
        <v>43689</v>
      </c>
      <c r="B1831" s="28">
        <v>0.89583333333333337</v>
      </c>
      <c r="C1831" s="32">
        <f t="shared" si="58"/>
        <v>43689.895833333336</v>
      </c>
      <c r="D1831" s="38">
        <f t="shared" si="59"/>
        <v>525465</v>
      </c>
      <c r="E1831" s="38">
        <f t="shared" si="59"/>
        <v>6300495</v>
      </c>
      <c r="F1831" s="38">
        <f t="shared" si="59"/>
        <v>2536</v>
      </c>
      <c r="G1831" s="40">
        <v>0</v>
      </c>
      <c r="H1831" s="40">
        <v>0</v>
      </c>
      <c r="I1831" s="45" t="s">
        <v>19</v>
      </c>
      <c r="J1831" s="39">
        <v>348.45196397287862</v>
      </c>
      <c r="K1831" s="39">
        <v>351.07996397287866</v>
      </c>
      <c r="L1831" s="39">
        <v>6.3639999999999999</v>
      </c>
      <c r="M1831" s="48">
        <v>100</v>
      </c>
      <c r="N1831" s="39">
        <v>1.0489999999999999</v>
      </c>
      <c r="O1831" s="39">
        <v>745.74699999999996</v>
      </c>
      <c r="P1831" s="39">
        <v>0.8</v>
      </c>
    </row>
    <row r="1832" spans="1:16" x14ac:dyDescent="0.3">
      <c r="A1832" s="27">
        <v>43689</v>
      </c>
      <c r="B1832" s="28">
        <v>0.91666666666666663</v>
      </c>
      <c r="C1832" s="32">
        <f t="shared" ref="C1832:C1895" si="60">A1832+B1832</f>
        <v>43689.916666666664</v>
      </c>
      <c r="D1832" s="38">
        <f t="shared" si="59"/>
        <v>525465</v>
      </c>
      <c r="E1832" s="38">
        <f t="shared" si="59"/>
        <v>6300495</v>
      </c>
      <c r="F1832" s="38">
        <f t="shared" si="59"/>
        <v>2536</v>
      </c>
      <c r="G1832" s="40">
        <v>0</v>
      </c>
      <c r="H1832" s="40">
        <v>0</v>
      </c>
      <c r="I1832" s="45" t="s">
        <v>19</v>
      </c>
      <c r="J1832" s="39">
        <v>345.79713911345533</v>
      </c>
      <c r="K1832" s="39">
        <v>349.19513911345535</v>
      </c>
      <c r="L1832" s="39">
        <v>6.4269999999999996</v>
      </c>
      <c r="M1832" s="48">
        <v>100</v>
      </c>
      <c r="N1832" s="39">
        <v>0.42599999999999999</v>
      </c>
      <c r="O1832" s="39">
        <v>745.46</v>
      </c>
      <c r="P1832" s="39">
        <v>0.6</v>
      </c>
    </row>
    <row r="1833" spans="1:16" x14ac:dyDescent="0.3">
      <c r="A1833" s="27">
        <v>43689</v>
      </c>
      <c r="B1833" s="28">
        <v>0.9375</v>
      </c>
      <c r="C1833" s="32">
        <f t="shared" si="60"/>
        <v>43689.9375</v>
      </c>
      <c r="D1833" s="38">
        <f t="shared" si="59"/>
        <v>525465</v>
      </c>
      <c r="E1833" s="38">
        <f t="shared" si="59"/>
        <v>6300495</v>
      </c>
      <c r="F1833" s="38">
        <f t="shared" si="59"/>
        <v>2536</v>
      </c>
      <c r="G1833" s="40">
        <v>0</v>
      </c>
      <c r="H1833" s="40">
        <v>0</v>
      </c>
      <c r="I1833" s="45" t="s">
        <v>19</v>
      </c>
      <c r="J1833" s="39">
        <v>345.39243807140753</v>
      </c>
      <c r="K1833" s="39">
        <v>348.12943807140755</v>
      </c>
      <c r="L1833" s="39">
        <v>7.1189999999999998</v>
      </c>
      <c r="M1833" s="48">
        <v>100</v>
      </c>
      <c r="N1833" s="39">
        <v>0.97599999999999998</v>
      </c>
      <c r="O1833" s="39">
        <v>745.35299999999995</v>
      </c>
      <c r="P1833" s="39">
        <v>0.8</v>
      </c>
    </row>
    <row r="1834" spans="1:16" x14ac:dyDescent="0.3">
      <c r="A1834" s="27">
        <v>43689</v>
      </c>
      <c r="B1834" s="28">
        <v>0.95833333333333337</v>
      </c>
      <c r="C1834" s="32">
        <f t="shared" si="60"/>
        <v>43689.958333333336</v>
      </c>
      <c r="D1834" s="38">
        <f t="shared" si="59"/>
        <v>525465</v>
      </c>
      <c r="E1834" s="38">
        <f t="shared" si="59"/>
        <v>6300495</v>
      </c>
      <c r="F1834" s="38">
        <f t="shared" si="59"/>
        <v>2536</v>
      </c>
      <c r="G1834" s="40">
        <v>0</v>
      </c>
      <c r="H1834" s="40">
        <v>0</v>
      </c>
      <c r="I1834" s="45" t="s">
        <v>19</v>
      </c>
      <c r="J1834" s="39">
        <v>344.19757988468922</v>
      </c>
      <c r="K1834" s="39">
        <v>347.63257988468922</v>
      </c>
      <c r="L1834" s="39">
        <v>6.3639999999999999</v>
      </c>
      <c r="M1834" s="48">
        <v>100</v>
      </c>
      <c r="N1834" s="39">
        <v>1.05</v>
      </c>
      <c r="O1834" s="39">
        <v>745.06299999999999</v>
      </c>
      <c r="P1834" s="39">
        <v>0.2</v>
      </c>
    </row>
    <row r="1835" spans="1:16" x14ac:dyDescent="0.3">
      <c r="A1835" s="27">
        <v>43689</v>
      </c>
      <c r="B1835" s="28">
        <v>0.97916666666666663</v>
      </c>
      <c r="C1835" s="32">
        <f t="shared" si="60"/>
        <v>43689.979166666664</v>
      </c>
      <c r="D1835" s="38">
        <f t="shared" si="59"/>
        <v>525465</v>
      </c>
      <c r="E1835" s="38">
        <f t="shared" si="59"/>
        <v>6300495</v>
      </c>
      <c r="F1835" s="38">
        <f t="shared" si="59"/>
        <v>2536</v>
      </c>
      <c r="G1835" s="40">
        <v>0</v>
      </c>
      <c r="H1835" s="40">
        <v>0</v>
      </c>
      <c r="I1835" s="45" t="s">
        <v>19</v>
      </c>
      <c r="J1835" s="39">
        <v>345.45613879932722</v>
      </c>
      <c r="K1835" s="39">
        <v>347.84713879932724</v>
      </c>
      <c r="L1835" s="39">
        <v>6.05</v>
      </c>
      <c r="M1835" s="48">
        <v>100</v>
      </c>
      <c r="N1835" s="39">
        <v>1.2629999999999999</v>
      </c>
      <c r="O1835" s="39">
        <v>744.81500000000005</v>
      </c>
      <c r="P1835" s="39">
        <v>0.4</v>
      </c>
    </row>
    <row r="1836" spans="1:16" x14ac:dyDescent="0.3">
      <c r="A1836" s="27">
        <v>43690</v>
      </c>
      <c r="B1836" s="28">
        <v>0</v>
      </c>
      <c r="C1836" s="32">
        <f t="shared" si="60"/>
        <v>43690</v>
      </c>
      <c r="D1836" s="38">
        <f t="shared" si="59"/>
        <v>525465</v>
      </c>
      <c r="E1836" s="38">
        <f t="shared" si="59"/>
        <v>6300495</v>
      </c>
      <c r="F1836" s="38">
        <f t="shared" si="59"/>
        <v>2536</v>
      </c>
      <c r="G1836" s="40">
        <v>0</v>
      </c>
      <c r="H1836" s="40">
        <v>0</v>
      </c>
      <c r="I1836" s="45" t="s">
        <v>19</v>
      </c>
      <c r="J1836" s="39">
        <v>344.53897796209935</v>
      </c>
      <c r="K1836" s="39">
        <v>347.12497796209936</v>
      </c>
      <c r="L1836" s="39">
        <v>6.3010000000000002</v>
      </c>
      <c r="M1836" s="48">
        <v>100</v>
      </c>
      <c r="N1836" s="39">
        <v>0.51300000000000001</v>
      </c>
      <c r="O1836" s="39">
        <v>744.5</v>
      </c>
      <c r="P1836" s="39">
        <v>0.8</v>
      </c>
    </row>
    <row r="1837" spans="1:16" x14ac:dyDescent="0.3">
      <c r="A1837" s="27">
        <v>43690</v>
      </c>
      <c r="B1837" s="28">
        <v>2.0833333333333332E-2</v>
      </c>
      <c r="C1837" s="32">
        <f t="shared" si="60"/>
        <v>43690.020833333336</v>
      </c>
      <c r="D1837" s="38">
        <f t="shared" si="59"/>
        <v>525465</v>
      </c>
      <c r="E1837" s="38">
        <f t="shared" si="59"/>
        <v>6300495</v>
      </c>
      <c r="F1837" s="38">
        <f t="shared" si="59"/>
        <v>2536</v>
      </c>
      <c r="G1837" s="40">
        <v>0</v>
      </c>
      <c r="H1837" s="40">
        <v>0</v>
      </c>
      <c r="I1837" s="45" t="s">
        <v>19</v>
      </c>
      <c r="J1837" s="39">
        <v>341.96511394579642</v>
      </c>
      <c r="K1837" s="39">
        <v>343.86111394579643</v>
      </c>
      <c r="L1837" s="39">
        <v>6.2380000000000004</v>
      </c>
      <c r="M1837" s="48">
        <v>100</v>
      </c>
      <c r="N1837" s="39">
        <v>0.89600000000000002</v>
      </c>
      <c r="O1837" s="39">
        <v>744.22500000000002</v>
      </c>
      <c r="P1837" s="39">
        <v>3.4</v>
      </c>
    </row>
    <row r="1838" spans="1:16" x14ac:dyDescent="0.3">
      <c r="A1838" s="27">
        <v>43690</v>
      </c>
      <c r="B1838" s="28">
        <v>4.1666666666666664E-2</v>
      </c>
      <c r="C1838" s="32">
        <f t="shared" si="60"/>
        <v>43690.041666666664</v>
      </c>
      <c r="D1838" s="38">
        <f t="shared" si="59"/>
        <v>525465</v>
      </c>
      <c r="E1838" s="38">
        <f t="shared" si="59"/>
        <v>6300495</v>
      </c>
      <c r="F1838" s="38">
        <f t="shared" si="59"/>
        <v>2536</v>
      </c>
      <c r="G1838" s="40">
        <v>0</v>
      </c>
      <c r="H1838" s="40">
        <v>0</v>
      </c>
      <c r="I1838" s="45" t="s">
        <v>19</v>
      </c>
      <c r="J1838" s="39">
        <v>346.13257756867256</v>
      </c>
      <c r="K1838" s="39">
        <v>346.38757756867255</v>
      </c>
      <c r="L1838" s="39">
        <v>6.4269999999999996</v>
      </c>
      <c r="M1838" s="48">
        <v>100</v>
      </c>
      <c r="N1838" s="39">
        <v>0.96099999999999997</v>
      </c>
      <c r="O1838" s="39">
        <v>744.14300000000003</v>
      </c>
      <c r="P1838" s="39">
        <v>5.2</v>
      </c>
    </row>
    <row r="1839" spans="1:16" x14ac:dyDescent="0.3">
      <c r="A1839" s="27">
        <v>43690</v>
      </c>
      <c r="B1839" s="28">
        <v>6.25E-2</v>
      </c>
      <c r="C1839" s="32">
        <f t="shared" si="60"/>
        <v>43690.0625</v>
      </c>
      <c r="D1839" s="38">
        <f t="shared" si="59"/>
        <v>525465</v>
      </c>
      <c r="E1839" s="38">
        <f t="shared" si="59"/>
        <v>6300495</v>
      </c>
      <c r="F1839" s="38">
        <f t="shared" si="59"/>
        <v>2536</v>
      </c>
      <c r="G1839" s="40">
        <v>0</v>
      </c>
      <c r="H1839" s="40">
        <v>0</v>
      </c>
      <c r="I1839" s="45" t="s">
        <v>19</v>
      </c>
      <c r="J1839" s="39">
        <v>345.05942083464589</v>
      </c>
      <c r="K1839" s="39">
        <v>346.3474208346459</v>
      </c>
      <c r="L1839" s="39">
        <v>6.05</v>
      </c>
      <c r="M1839" s="48">
        <v>100</v>
      </c>
      <c r="N1839" s="39">
        <v>1.5109999999999999</v>
      </c>
      <c r="O1839" s="39">
        <v>744.00800000000004</v>
      </c>
      <c r="P1839" s="39">
        <v>1.2</v>
      </c>
    </row>
    <row r="1840" spans="1:16" x14ac:dyDescent="0.3">
      <c r="A1840" s="27">
        <v>43690</v>
      </c>
      <c r="B1840" s="28">
        <v>8.3333333333333329E-2</v>
      </c>
      <c r="C1840" s="32">
        <f t="shared" si="60"/>
        <v>43690.083333333336</v>
      </c>
      <c r="D1840" s="38">
        <f t="shared" si="59"/>
        <v>525465</v>
      </c>
      <c r="E1840" s="38">
        <f t="shared" si="59"/>
        <v>6300495</v>
      </c>
      <c r="F1840" s="38">
        <f t="shared" si="59"/>
        <v>2536</v>
      </c>
      <c r="G1840" s="40">
        <v>0</v>
      </c>
      <c r="H1840" s="40">
        <v>0</v>
      </c>
      <c r="I1840" s="45" t="s">
        <v>19</v>
      </c>
      <c r="J1840" s="39">
        <v>339.9885915822835</v>
      </c>
      <c r="K1840" s="39">
        <v>343.89959158228351</v>
      </c>
      <c r="L1840" s="39">
        <v>5.3579999999999997</v>
      </c>
      <c r="M1840" s="48">
        <v>100</v>
      </c>
      <c r="N1840" s="39">
        <v>0.96</v>
      </c>
      <c r="O1840" s="39">
        <v>743.745</v>
      </c>
      <c r="P1840" s="39">
        <v>0.6</v>
      </c>
    </row>
    <row r="1841" spans="1:16" x14ac:dyDescent="0.3">
      <c r="A1841" s="27">
        <v>43690</v>
      </c>
      <c r="B1841" s="28">
        <v>0.10416666666666667</v>
      </c>
      <c r="C1841" s="32">
        <f t="shared" si="60"/>
        <v>43690.104166666664</v>
      </c>
      <c r="D1841" s="38">
        <f t="shared" si="59"/>
        <v>525465</v>
      </c>
      <c r="E1841" s="38">
        <f t="shared" si="59"/>
        <v>6300495</v>
      </c>
      <c r="F1841" s="38">
        <f t="shared" si="59"/>
        <v>2536</v>
      </c>
      <c r="G1841" s="40">
        <v>0</v>
      </c>
      <c r="H1841" s="40">
        <v>0</v>
      </c>
      <c r="I1841" s="45" t="s">
        <v>19</v>
      </c>
      <c r="J1841" s="39">
        <v>341.37250807203759</v>
      </c>
      <c r="K1841" s="39">
        <v>343.66350807203759</v>
      </c>
      <c r="L1841" s="39">
        <v>5.3579999999999997</v>
      </c>
      <c r="M1841" s="48">
        <v>100</v>
      </c>
      <c r="N1841" s="39">
        <v>1.7749999999999999</v>
      </c>
      <c r="O1841" s="39">
        <v>743.52</v>
      </c>
      <c r="P1841" s="39">
        <v>0.4</v>
      </c>
    </row>
    <row r="1842" spans="1:16" x14ac:dyDescent="0.3">
      <c r="A1842" s="27">
        <v>43690</v>
      </c>
      <c r="B1842" s="28">
        <v>0.125</v>
      </c>
      <c r="C1842" s="32">
        <f t="shared" si="60"/>
        <v>43690.125</v>
      </c>
      <c r="D1842" s="38">
        <f t="shared" si="59"/>
        <v>525465</v>
      </c>
      <c r="E1842" s="38">
        <f t="shared" si="59"/>
        <v>6300495</v>
      </c>
      <c r="F1842" s="38">
        <f t="shared" si="59"/>
        <v>2536</v>
      </c>
      <c r="G1842" s="40">
        <v>0</v>
      </c>
      <c r="H1842" s="40">
        <v>0</v>
      </c>
      <c r="I1842" s="45" t="s">
        <v>19</v>
      </c>
      <c r="J1842" s="39">
        <v>338.51934575364209</v>
      </c>
      <c r="K1842" s="39">
        <v>341.81534575364208</v>
      </c>
      <c r="L1842" s="39">
        <v>5.2320000000000002</v>
      </c>
      <c r="M1842" s="48">
        <v>100</v>
      </c>
      <c r="N1842" s="39">
        <v>1.6259999999999999</v>
      </c>
      <c r="O1842" s="39">
        <v>743.02300000000002</v>
      </c>
      <c r="P1842" s="39">
        <v>0.4</v>
      </c>
    </row>
    <row r="1843" spans="1:16" x14ac:dyDescent="0.3">
      <c r="A1843" s="27">
        <v>43690</v>
      </c>
      <c r="B1843" s="28">
        <v>0.14583333333333334</v>
      </c>
      <c r="C1843" s="32">
        <f t="shared" si="60"/>
        <v>43690.145833333336</v>
      </c>
      <c r="D1843" s="38">
        <f t="shared" si="59"/>
        <v>525465</v>
      </c>
      <c r="E1843" s="38">
        <f t="shared" si="59"/>
        <v>6300495</v>
      </c>
      <c r="F1843" s="38">
        <f t="shared" si="59"/>
        <v>2536</v>
      </c>
      <c r="G1843" s="40">
        <v>0</v>
      </c>
      <c r="H1843" s="40">
        <v>0</v>
      </c>
      <c r="I1843" s="45" t="s">
        <v>19</v>
      </c>
      <c r="J1843" s="39">
        <v>338.65920251867141</v>
      </c>
      <c r="K1843" s="39">
        <v>342.85620251867141</v>
      </c>
      <c r="L1843" s="39">
        <v>5.9870000000000001</v>
      </c>
      <c r="M1843" s="48">
        <v>99.325000000000003</v>
      </c>
      <c r="N1843" s="39">
        <v>1.968</v>
      </c>
      <c r="O1843" s="39">
        <v>742.44500000000005</v>
      </c>
      <c r="P1843" s="39">
        <v>0.2</v>
      </c>
    </row>
    <row r="1844" spans="1:16" x14ac:dyDescent="0.3">
      <c r="A1844" s="27">
        <v>43690</v>
      </c>
      <c r="B1844" s="28">
        <v>0.16666666666666666</v>
      </c>
      <c r="C1844" s="32">
        <f t="shared" si="60"/>
        <v>43690.166666666664</v>
      </c>
      <c r="D1844" s="38">
        <f t="shared" si="59"/>
        <v>525465</v>
      </c>
      <c r="E1844" s="38">
        <f t="shared" si="59"/>
        <v>6300495</v>
      </c>
      <c r="F1844" s="38">
        <f t="shared" si="59"/>
        <v>2536</v>
      </c>
      <c r="G1844" s="40">
        <v>0</v>
      </c>
      <c r="H1844" s="40">
        <v>0</v>
      </c>
      <c r="I1844" s="45" t="s">
        <v>19</v>
      </c>
      <c r="J1844" s="39">
        <v>339.89490140891382</v>
      </c>
      <c r="K1844" s="39">
        <v>341.72190140891382</v>
      </c>
      <c r="L1844" s="39">
        <v>5.798</v>
      </c>
      <c r="M1844" s="48">
        <v>100</v>
      </c>
      <c r="N1844" s="39">
        <v>2.3460000000000001</v>
      </c>
      <c r="O1844" s="39">
        <v>742.005</v>
      </c>
      <c r="P1844" s="39">
        <v>1</v>
      </c>
    </row>
    <row r="1845" spans="1:16" x14ac:dyDescent="0.3">
      <c r="A1845" s="27">
        <v>43690</v>
      </c>
      <c r="B1845" s="28">
        <v>0.1875</v>
      </c>
      <c r="C1845" s="32">
        <f t="shared" si="60"/>
        <v>43690.1875</v>
      </c>
      <c r="D1845" s="38">
        <f t="shared" si="59"/>
        <v>525465</v>
      </c>
      <c r="E1845" s="38">
        <f t="shared" si="59"/>
        <v>6300495</v>
      </c>
      <c r="F1845" s="38">
        <f t="shared" si="59"/>
        <v>2536</v>
      </c>
      <c r="G1845" s="40">
        <v>0</v>
      </c>
      <c r="H1845" s="40">
        <v>0</v>
      </c>
      <c r="I1845" s="45" t="s">
        <v>19</v>
      </c>
      <c r="J1845" s="39">
        <v>341.57646499182613</v>
      </c>
      <c r="K1845" s="39">
        <v>342.54746499182613</v>
      </c>
      <c r="L1845" s="39">
        <v>5.7350000000000003</v>
      </c>
      <c r="M1845" s="48">
        <v>100</v>
      </c>
      <c r="N1845" s="39">
        <v>1.7110000000000001</v>
      </c>
      <c r="O1845" s="39">
        <v>742.04200000000003</v>
      </c>
      <c r="P1845" s="39">
        <v>2</v>
      </c>
    </row>
    <row r="1846" spans="1:16" x14ac:dyDescent="0.3">
      <c r="A1846" s="27">
        <v>43690</v>
      </c>
      <c r="B1846" s="28">
        <v>0.20833333333333334</v>
      </c>
      <c r="C1846" s="32">
        <f t="shared" si="60"/>
        <v>43690.208333333336</v>
      </c>
      <c r="D1846" s="38">
        <f t="shared" si="59"/>
        <v>525465</v>
      </c>
      <c r="E1846" s="38">
        <f t="shared" si="59"/>
        <v>6300495</v>
      </c>
      <c r="F1846" s="38">
        <f t="shared" si="59"/>
        <v>2536</v>
      </c>
      <c r="G1846" s="39">
        <v>0.3</v>
      </c>
      <c r="H1846" s="39">
        <v>0.4</v>
      </c>
      <c r="I1846" s="45" t="s">
        <v>19</v>
      </c>
      <c r="J1846" s="39">
        <v>336.42224968786024</v>
      </c>
      <c r="K1846" s="39">
        <v>339.27424968786022</v>
      </c>
      <c r="L1846" s="39">
        <v>4.4770000000000003</v>
      </c>
      <c r="M1846" s="48">
        <v>100</v>
      </c>
      <c r="N1846" s="39">
        <v>1.6419999999999999</v>
      </c>
      <c r="O1846" s="39">
        <v>741.99699999999996</v>
      </c>
      <c r="P1846" s="39">
        <v>4.8</v>
      </c>
    </row>
    <row r="1847" spans="1:16" x14ac:dyDescent="0.3">
      <c r="A1847" s="27">
        <v>43690</v>
      </c>
      <c r="B1847" s="28">
        <v>0.22916666666666666</v>
      </c>
      <c r="C1847" s="32">
        <f t="shared" si="60"/>
        <v>43690.229166666664</v>
      </c>
      <c r="D1847" s="38">
        <f t="shared" si="59"/>
        <v>525465</v>
      </c>
      <c r="E1847" s="38">
        <f t="shared" si="59"/>
        <v>6300495</v>
      </c>
      <c r="F1847" s="38">
        <f t="shared" si="59"/>
        <v>2536</v>
      </c>
      <c r="G1847" s="39">
        <v>1.9</v>
      </c>
      <c r="H1847" s="39">
        <v>1.1000000000000001</v>
      </c>
      <c r="I1847" s="44">
        <v>0.57894736842105265</v>
      </c>
      <c r="J1847" s="39">
        <v>332.97487578973778</v>
      </c>
      <c r="K1847" s="39">
        <v>337.43587578973779</v>
      </c>
      <c r="L1847" s="39">
        <v>4.226</v>
      </c>
      <c r="M1847" s="48">
        <v>100</v>
      </c>
      <c r="N1847" s="39">
        <v>1.79</v>
      </c>
      <c r="O1847" s="39">
        <v>741.34299999999996</v>
      </c>
      <c r="P1847" s="39">
        <v>2</v>
      </c>
    </row>
    <row r="1848" spans="1:16" x14ac:dyDescent="0.3">
      <c r="A1848" s="27">
        <v>43690</v>
      </c>
      <c r="B1848" s="28">
        <v>0.25</v>
      </c>
      <c r="C1848" s="32">
        <f t="shared" si="60"/>
        <v>43690.25</v>
      </c>
      <c r="D1848" s="38">
        <f t="shared" si="59"/>
        <v>525465</v>
      </c>
      <c r="E1848" s="38">
        <f t="shared" si="59"/>
        <v>6300495</v>
      </c>
      <c r="F1848" s="38">
        <f t="shared" si="59"/>
        <v>2536</v>
      </c>
      <c r="G1848" s="39">
        <v>10.199999999999999</v>
      </c>
      <c r="H1848" s="39">
        <v>1.5</v>
      </c>
      <c r="I1848" s="44">
        <v>0.14705882352941177</v>
      </c>
      <c r="J1848" s="39">
        <v>331.81590466554877</v>
      </c>
      <c r="K1848" s="39">
        <v>336.32690466554874</v>
      </c>
      <c r="L1848" s="39">
        <v>3.8479999999999999</v>
      </c>
      <c r="M1848" s="48">
        <v>100</v>
      </c>
      <c r="N1848" s="39">
        <v>1.3779999999999999</v>
      </c>
      <c r="O1848" s="39">
        <v>740.92</v>
      </c>
      <c r="P1848" s="39">
        <v>2</v>
      </c>
    </row>
    <row r="1849" spans="1:16" x14ac:dyDescent="0.3">
      <c r="A1849" s="27">
        <v>43690</v>
      </c>
      <c r="B1849" s="28">
        <v>0.27083333333333331</v>
      </c>
      <c r="C1849" s="32">
        <f t="shared" si="60"/>
        <v>43690.270833333336</v>
      </c>
      <c r="D1849" s="38">
        <f t="shared" si="59"/>
        <v>525465</v>
      </c>
      <c r="E1849" s="38">
        <f t="shared" si="59"/>
        <v>6300495</v>
      </c>
      <c r="F1849" s="38">
        <f t="shared" si="59"/>
        <v>2536</v>
      </c>
      <c r="G1849" s="39">
        <v>18.600000000000001</v>
      </c>
      <c r="H1849" s="39">
        <v>1.4</v>
      </c>
      <c r="I1849" s="44">
        <v>7.5268817204301064E-2</v>
      </c>
      <c r="J1849" s="39">
        <v>327.38390907838874</v>
      </c>
      <c r="K1849" s="39">
        <v>332.25290907838871</v>
      </c>
      <c r="L1849" s="39">
        <v>2.5270000000000001</v>
      </c>
      <c r="M1849" s="48">
        <v>100</v>
      </c>
      <c r="N1849" s="39">
        <v>1.4359999999999999</v>
      </c>
      <c r="O1849" s="39">
        <v>741.43</v>
      </c>
      <c r="P1849" s="39">
        <v>1.6</v>
      </c>
    </row>
    <row r="1850" spans="1:16" x14ac:dyDescent="0.3">
      <c r="A1850" s="27">
        <v>43690</v>
      </c>
      <c r="B1850" s="28">
        <v>0.29166666666666669</v>
      </c>
      <c r="C1850" s="32">
        <f t="shared" si="60"/>
        <v>43690.291666666664</v>
      </c>
      <c r="D1850" s="38">
        <f t="shared" si="59"/>
        <v>525465</v>
      </c>
      <c r="E1850" s="38">
        <f t="shared" si="59"/>
        <v>6300495</v>
      </c>
      <c r="F1850" s="38">
        <f t="shared" si="59"/>
        <v>2536</v>
      </c>
      <c r="G1850" s="39">
        <v>18.899999999999999</v>
      </c>
      <c r="H1850" s="39">
        <v>1.4</v>
      </c>
      <c r="I1850" s="44">
        <v>7.407407407407407E-2</v>
      </c>
      <c r="J1850" s="39">
        <v>327.69510505307233</v>
      </c>
      <c r="K1850" s="39">
        <v>331.96210505307232</v>
      </c>
      <c r="L1850" s="39">
        <v>2.464</v>
      </c>
      <c r="M1850" s="48">
        <v>100</v>
      </c>
      <c r="N1850" s="39">
        <v>1.085</v>
      </c>
      <c r="O1850" s="39">
        <v>741.73299999999995</v>
      </c>
      <c r="P1850" s="39">
        <v>2.2000000000000002</v>
      </c>
    </row>
    <row r="1851" spans="1:16" x14ac:dyDescent="0.3">
      <c r="A1851" s="27">
        <v>43690</v>
      </c>
      <c r="B1851" s="28">
        <v>0.3125</v>
      </c>
      <c r="C1851" s="32">
        <f t="shared" si="60"/>
        <v>43690.3125</v>
      </c>
      <c r="D1851" s="38">
        <f t="shared" si="59"/>
        <v>525465</v>
      </c>
      <c r="E1851" s="38">
        <f t="shared" si="59"/>
        <v>6300495</v>
      </c>
      <c r="F1851" s="38">
        <f t="shared" si="59"/>
        <v>2536</v>
      </c>
      <c r="G1851" s="39">
        <v>34.6</v>
      </c>
      <c r="H1851" s="39">
        <v>2.2999999999999998</v>
      </c>
      <c r="I1851" s="44">
        <v>6.6473988439306353E-2</v>
      </c>
      <c r="J1851" s="39">
        <v>326.36453838136839</v>
      </c>
      <c r="K1851" s="39">
        <v>331.62553838136841</v>
      </c>
      <c r="L1851" s="39">
        <v>2.0859999999999999</v>
      </c>
      <c r="M1851" s="48">
        <v>100</v>
      </c>
      <c r="N1851" s="39">
        <v>0.54800000000000004</v>
      </c>
      <c r="O1851" s="39">
        <v>741.60500000000002</v>
      </c>
      <c r="P1851" s="39">
        <v>1.4</v>
      </c>
    </row>
    <row r="1852" spans="1:16" x14ac:dyDescent="0.3">
      <c r="A1852" s="27">
        <v>43690</v>
      </c>
      <c r="B1852" s="28">
        <v>0.33333333333333331</v>
      </c>
      <c r="C1852" s="32">
        <f t="shared" si="60"/>
        <v>43690.333333333336</v>
      </c>
      <c r="D1852" s="38">
        <f t="shared" si="59"/>
        <v>525465</v>
      </c>
      <c r="E1852" s="38">
        <f t="shared" si="59"/>
        <v>6300495</v>
      </c>
      <c r="F1852" s="38">
        <f t="shared" si="59"/>
        <v>2536</v>
      </c>
      <c r="G1852" s="39">
        <v>116.3</v>
      </c>
      <c r="H1852" s="39">
        <v>7</v>
      </c>
      <c r="I1852" s="44">
        <v>6.0189165950128978E-2</v>
      </c>
      <c r="J1852" s="39">
        <v>327.00693124345378</v>
      </c>
      <c r="K1852" s="39">
        <v>331.01893124345378</v>
      </c>
      <c r="L1852" s="39">
        <v>1.897</v>
      </c>
      <c r="M1852" s="48">
        <v>100</v>
      </c>
      <c r="N1852" s="39">
        <v>1.5049999999999999</v>
      </c>
      <c r="O1852" s="39">
        <v>741.63499999999999</v>
      </c>
      <c r="P1852" s="39">
        <v>0.6</v>
      </c>
    </row>
    <row r="1853" spans="1:16" x14ac:dyDescent="0.3">
      <c r="A1853" s="27">
        <v>43690</v>
      </c>
      <c r="B1853" s="28">
        <v>0.35416666666666669</v>
      </c>
      <c r="C1853" s="32">
        <f t="shared" si="60"/>
        <v>43690.354166666664</v>
      </c>
      <c r="D1853" s="38">
        <f t="shared" si="59"/>
        <v>525465</v>
      </c>
      <c r="E1853" s="38">
        <f t="shared" si="59"/>
        <v>6300495</v>
      </c>
      <c r="F1853" s="38">
        <f t="shared" si="59"/>
        <v>2536</v>
      </c>
      <c r="G1853" s="39">
        <v>215.2</v>
      </c>
      <c r="H1853" s="39">
        <v>12</v>
      </c>
      <c r="I1853" s="44">
        <v>5.5762081784386623E-2</v>
      </c>
      <c r="J1853" s="39">
        <v>333.0660625940904</v>
      </c>
      <c r="K1853" s="39">
        <v>336.49806259409041</v>
      </c>
      <c r="L1853" s="39">
        <v>2.0859999999999999</v>
      </c>
      <c r="M1853" s="48">
        <v>100</v>
      </c>
      <c r="N1853" s="39">
        <v>0.27300000000000002</v>
      </c>
      <c r="O1853" s="39">
        <v>741.85500000000002</v>
      </c>
      <c r="P1853" s="39">
        <v>0.2</v>
      </c>
    </row>
    <row r="1854" spans="1:16" x14ac:dyDescent="0.3">
      <c r="A1854" s="27">
        <v>43690</v>
      </c>
      <c r="B1854" s="28">
        <v>0.375</v>
      </c>
      <c r="C1854" s="32">
        <f t="shared" si="60"/>
        <v>43690.375</v>
      </c>
      <c r="D1854" s="38">
        <f t="shared" si="59"/>
        <v>525465</v>
      </c>
      <c r="E1854" s="38">
        <f t="shared" si="59"/>
        <v>6300495</v>
      </c>
      <c r="F1854" s="38">
        <f t="shared" si="59"/>
        <v>2536</v>
      </c>
      <c r="G1854" s="39">
        <v>206.8</v>
      </c>
      <c r="H1854" s="39">
        <v>14.7</v>
      </c>
      <c r="I1854" s="44">
        <v>7.1083172147001925E-2</v>
      </c>
      <c r="J1854" s="39">
        <v>330.57081193482992</v>
      </c>
      <c r="K1854" s="39">
        <v>336.41181193482993</v>
      </c>
      <c r="L1854" s="39">
        <v>1.708</v>
      </c>
      <c r="M1854" s="48">
        <v>100</v>
      </c>
      <c r="N1854" s="39">
        <v>1.397</v>
      </c>
      <c r="O1854" s="39">
        <v>741.70799999999997</v>
      </c>
      <c r="P1854" s="39">
        <v>0.2</v>
      </c>
    </row>
    <row r="1855" spans="1:16" x14ac:dyDescent="0.3">
      <c r="A1855" s="27">
        <v>43690</v>
      </c>
      <c r="B1855" s="28">
        <v>0.39583333333333331</v>
      </c>
      <c r="C1855" s="32">
        <f t="shared" si="60"/>
        <v>43690.395833333336</v>
      </c>
      <c r="D1855" s="38">
        <f t="shared" si="59"/>
        <v>525465</v>
      </c>
      <c r="E1855" s="38">
        <f t="shared" si="59"/>
        <v>6300495</v>
      </c>
      <c r="F1855" s="38">
        <f t="shared" si="59"/>
        <v>2536</v>
      </c>
      <c r="G1855" s="39">
        <v>171.4</v>
      </c>
      <c r="H1855" s="39">
        <v>12</v>
      </c>
      <c r="I1855" s="44">
        <v>7.0011668611435235E-2</v>
      </c>
      <c r="J1855" s="39">
        <v>330.53580156500874</v>
      </c>
      <c r="K1855" s="39">
        <v>337.48980156500875</v>
      </c>
      <c r="L1855" s="39">
        <v>1.645</v>
      </c>
      <c r="M1855" s="48">
        <v>100</v>
      </c>
      <c r="N1855" s="39">
        <v>1.534</v>
      </c>
      <c r="O1855" s="39">
        <v>741.85199999999998</v>
      </c>
      <c r="P1855" s="39">
        <v>0</v>
      </c>
    </row>
    <row r="1856" spans="1:16" x14ac:dyDescent="0.3">
      <c r="A1856" s="27">
        <v>43690</v>
      </c>
      <c r="B1856" s="28">
        <v>0.41666666666666669</v>
      </c>
      <c r="C1856" s="32">
        <f t="shared" si="60"/>
        <v>43690.416666666664</v>
      </c>
      <c r="D1856" s="38">
        <f t="shared" si="59"/>
        <v>525465</v>
      </c>
      <c r="E1856" s="38">
        <f t="shared" si="59"/>
        <v>6300495</v>
      </c>
      <c r="F1856" s="38">
        <f t="shared" si="59"/>
        <v>2536</v>
      </c>
      <c r="G1856" s="39">
        <v>292.60000000000002</v>
      </c>
      <c r="H1856" s="39">
        <v>21.1</v>
      </c>
      <c r="I1856" s="44">
        <v>7.2112098427887905E-2</v>
      </c>
      <c r="J1856" s="39">
        <v>335.37478354194889</v>
      </c>
      <c r="K1856" s="39">
        <v>340.89278354194892</v>
      </c>
      <c r="L1856" s="39">
        <v>1.897</v>
      </c>
      <c r="M1856" s="48">
        <v>100</v>
      </c>
      <c r="N1856" s="39">
        <v>0.90800000000000003</v>
      </c>
      <c r="O1856" s="39">
        <v>741.85500000000002</v>
      </c>
      <c r="P1856" s="39">
        <v>0</v>
      </c>
    </row>
    <row r="1857" spans="1:16" x14ac:dyDescent="0.3">
      <c r="A1857" s="27">
        <v>43690</v>
      </c>
      <c r="B1857" s="28">
        <v>0.4375</v>
      </c>
      <c r="C1857" s="32">
        <f t="shared" si="60"/>
        <v>43690.4375</v>
      </c>
      <c r="D1857" s="38">
        <f t="shared" si="59"/>
        <v>525465</v>
      </c>
      <c r="E1857" s="38">
        <f t="shared" si="59"/>
        <v>6300495</v>
      </c>
      <c r="F1857" s="38">
        <f t="shared" si="59"/>
        <v>2536</v>
      </c>
      <c r="G1857" s="39">
        <v>214.5</v>
      </c>
      <c r="H1857" s="39">
        <v>15.9</v>
      </c>
      <c r="I1857" s="44">
        <v>7.4125874125874125E-2</v>
      </c>
      <c r="J1857" s="39">
        <v>337.7733220545972</v>
      </c>
      <c r="K1857" s="39">
        <v>344.8023220545972</v>
      </c>
      <c r="L1857" s="39">
        <v>2.5270000000000001</v>
      </c>
      <c r="M1857" s="48">
        <v>100</v>
      </c>
      <c r="N1857" s="39">
        <v>0.77500000000000002</v>
      </c>
      <c r="O1857" s="39">
        <v>742.28700000000003</v>
      </c>
      <c r="P1857" s="39">
        <v>0</v>
      </c>
    </row>
    <row r="1858" spans="1:16" x14ac:dyDescent="0.3">
      <c r="A1858" s="27">
        <v>43690</v>
      </c>
      <c r="B1858" s="28">
        <v>0.45833333333333331</v>
      </c>
      <c r="C1858" s="32">
        <f t="shared" si="60"/>
        <v>43690.458333333336</v>
      </c>
      <c r="D1858" s="38">
        <f t="shared" si="59"/>
        <v>525465</v>
      </c>
      <c r="E1858" s="38">
        <f t="shared" si="59"/>
        <v>6300495</v>
      </c>
      <c r="F1858" s="38">
        <f t="shared" si="59"/>
        <v>2536</v>
      </c>
      <c r="G1858" s="39">
        <v>162.6</v>
      </c>
      <c r="H1858" s="39">
        <v>12.5</v>
      </c>
      <c r="I1858" s="44">
        <v>7.6875768757687576E-2</v>
      </c>
      <c r="J1858" s="39">
        <v>330.85984908854658</v>
      </c>
      <c r="K1858" s="39">
        <v>340.95484908854655</v>
      </c>
      <c r="L1858" s="39">
        <v>1.96</v>
      </c>
      <c r="M1858" s="48">
        <v>100</v>
      </c>
      <c r="N1858" s="39">
        <v>1.28</v>
      </c>
      <c r="O1858" s="39">
        <v>742.31500000000005</v>
      </c>
      <c r="P1858" s="39">
        <v>0</v>
      </c>
    </row>
    <row r="1859" spans="1:16" x14ac:dyDescent="0.3">
      <c r="A1859" s="27">
        <v>43690</v>
      </c>
      <c r="B1859" s="28">
        <v>0.47916666666666669</v>
      </c>
      <c r="C1859" s="32">
        <f t="shared" si="60"/>
        <v>43690.479166666664</v>
      </c>
      <c r="D1859" s="38">
        <f t="shared" si="59"/>
        <v>525465</v>
      </c>
      <c r="E1859" s="38">
        <f t="shared" si="59"/>
        <v>6300495</v>
      </c>
      <c r="F1859" s="38">
        <f t="shared" si="59"/>
        <v>2536</v>
      </c>
      <c r="G1859" s="39">
        <v>162.6</v>
      </c>
      <c r="H1859" s="39">
        <v>12.5</v>
      </c>
      <c r="I1859" s="44">
        <v>7.6875768757687576E-2</v>
      </c>
      <c r="J1859" s="39">
        <v>332.8302835005876</v>
      </c>
      <c r="K1859" s="39">
        <v>342.66628350058755</v>
      </c>
      <c r="L1859" s="39">
        <v>1.8340000000000001</v>
      </c>
      <c r="M1859" s="48">
        <v>100</v>
      </c>
      <c r="N1859" s="39">
        <v>0.86799999999999999</v>
      </c>
      <c r="O1859" s="39">
        <v>742.42</v>
      </c>
      <c r="P1859" s="39">
        <v>0</v>
      </c>
    </row>
    <row r="1860" spans="1:16" x14ac:dyDescent="0.3">
      <c r="A1860" s="27">
        <v>43690</v>
      </c>
      <c r="B1860" s="28">
        <v>0.5</v>
      </c>
      <c r="C1860" s="32">
        <f t="shared" si="60"/>
        <v>43690.5</v>
      </c>
      <c r="D1860" s="38">
        <f t="shared" si="59"/>
        <v>525465</v>
      </c>
      <c r="E1860" s="38">
        <f t="shared" si="59"/>
        <v>6300495</v>
      </c>
      <c r="F1860" s="38">
        <f t="shared" si="59"/>
        <v>2536</v>
      </c>
      <c r="G1860" s="39">
        <v>214.4</v>
      </c>
      <c r="H1860" s="39">
        <v>15.9</v>
      </c>
      <c r="I1860" s="44">
        <v>7.4160447761194029E-2</v>
      </c>
      <c r="J1860" s="39">
        <v>329.99432029886481</v>
      </c>
      <c r="K1860" s="39">
        <v>338.86632029886476</v>
      </c>
      <c r="L1860" s="39">
        <v>1.7709999999999999</v>
      </c>
      <c r="M1860" s="48">
        <v>100</v>
      </c>
      <c r="N1860" s="39">
        <v>1.2470000000000001</v>
      </c>
      <c r="O1860" s="39">
        <v>742.39800000000002</v>
      </c>
      <c r="P1860" s="39">
        <v>0</v>
      </c>
    </row>
    <row r="1861" spans="1:16" x14ac:dyDescent="0.3">
      <c r="A1861" s="27">
        <v>43690</v>
      </c>
      <c r="B1861" s="28">
        <v>0.52083333333333337</v>
      </c>
      <c r="C1861" s="32">
        <f t="shared" si="60"/>
        <v>43690.520833333336</v>
      </c>
      <c r="D1861" s="38">
        <f t="shared" si="59"/>
        <v>525465</v>
      </c>
      <c r="E1861" s="38">
        <f t="shared" si="59"/>
        <v>6300495</v>
      </c>
      <c r="F1861" s="38">
        <f t="shared" si="59"/>
        <v>2536</v>
      </c>
      <c r="G1861" s="39">
        <v>180.7</v>
      </c>
      <c r="H1861" s="39">
        <v>13.3</v>
      </c>
      <c r="I1861" s="44">
        <v>7.3602656336469299E-2</v>
      </c>
      <c r="J1861" s="39">
        <v>334.22266951807865</v>
      </c>
      <c r="K1861" s="39">
        <v>344.44466951807868</v>
      </c>
      <c r="L1861" s="39">
        <v>2.2120000000000002</v>
      </c>
      <c r="M1861" s="48">
        <v>100</v>
      </c>
      <c r="N1861" s="39">
        <v>0.47799999999999998</v>
      </c>
      <c r="O1861" s="39">
        <v>742.37</v>
      </c>
      <c r="P1861" s="39">
        <v>0</v>
      </c>
    </row>
    <row r="1862" spans="1:16" x14ac:dyDescent="0.3">
      <c r="A1862" s="27">
        <v>43690</v>
      </c>
      <c r="B1862" s="28">
        <v>0.54166666666666663</v>
      </c>
      <c r="C1862" s="32">
        <f t="shared" si="60"/>
        <v>43690.541666666664</v>
      </c>
      <c r="D1862" s="38">
        <f t="shared" ref="D1862:F1925" si="61">D1861</f>
        <v>525465</v>
      </c>
      <c r="E1862" s="38">
        <f t="shared" si="61"/>
        <v>6300495</v>
      </c>
      <c r="F1862" s="38">
        <f t="shared" si="61"/>
        <v>2536</v>
      </c>
      <c r="G1862" s="39">
        <v>132.1</v>
      </c>
      <c r="H1862" s="39">
        <v>9.9</v>
      </c>
      <c r="I1862" s="44">
        <v>7.4943224829674498E-2</v>
      </c>
      <c r="J1862" s="39">
        <v>329.23628426484424</v>
      </c>
      <c r="K1862" s="39">
        <v>340.55828426484425</v>
      </c>
      <c r="L1862" s="39">
        <v>1.708</v>
      </c>
      <c r="M1862" s="48">
        <v>100</v>
      </c>
      <c r="N1862" s="39">
        <v>0.78100000000000003</v>
      </c>
      <c r="O1862" s="39">
        <v>742.51</v>
      </c>
      <c r="P1862" s="39">
        <v>0</v>
      </c>
    </row>
    <row r="1863" spans="1:16" x14ac:dyDescent="0.3">
      <c r="A1863" s="27">
        <v>43690</v>
      </c>
      <c r="B1863" s="28">
        <v>0.5625</v>
      </c>
      <c r="C1863" s="32">
        <f t="shared" si="60"/>
        <v>43690.5625</v>
      </c>
      <c r="D1863" s="38">
        <f t="shared" si="61"/>
        <v>525465</v>
      </c>
      <c r="E1863" s="38">
        <f t="shared" si="61"/>
        <v>6300495</v>
      </c>
      <c r="F1863" s="38">
        <f t="shared" si="61"/>
        <v>2536</v>
      </c>
      <c r="G1863" s="39">
        <v>176.5</v>
      </c>
      <c r="H1863" s="39">
        <v>14</v>
      </c>
      <c r="I1863" s="44">
        <v>7.9320113314447591E-2</v>
      </c>
      <c r="J1863" s="39">
        <v>332.87083954715132</v>
      </c>
      <c r="K1863" s="39">
        <v>342.42483954715129</v>
      </c>
      <c r="L1863" s="39">
        <v>1.708</v>
      </c>
      <c r="M1863" s="48">
        <v>100</v>
      </c>
      <c r="N1863" s="39">
        <v>1.1719999999999999</v>
      </c>
      <c r="O1863" s="39">
        <v>742.74</v>
      </c>
      <c r="P1863" s="39">
        <v>0</v>
      </c>
    </row>
    <row r="1864" spans="1:16" x14ac:dyDescent="0.3">
      <c r="A1864" s="27">
        <v>43690</v>
      </c>
      <c r="B1864" s="28">
        <v>0.58333333333333337</v>
      </c>
      <c r="C1864" s="32">
        <f t="shared" si="60"/>
        <v>43690.583333333336</v>
      </c>
      <c r="D1864" s="38">
        <f t="shared" si="61"/>
        <v>525465</v>
      </c>
      <c r="E1864" s="38">
        <f t="shared" si="61"/>
        <v>6300495</v>
      </c>
      <c r="F1864" s="38">
        <f t="shared" si="61"/>
        <v>2536</v>
      </c>
      <c r="G1864" s="39">
        <v>143.5</v>
      </c>
      <c r="H1864" s="39">
        <v>10.9</v>
      </c>
      <c r="I1864" s="44">
        <v>7.5958188153310111E-2</v>
      </c>
      <c r="J1864" s="39">
        <v>334.5233135431248</v>
      </c>
      <c r="K1864" s="39">
        <v>343.99331354312477</v>
      </c>
      <c r="L1864" s="39">
        <v>1.8340000000000001</v>
      </c>
      <c r="M1864" s="48">
        <v>100</v>
      </c>
      <c r="N1864" s="39">
        <v>0.73299999999999998</v>
      </c>
      <c r="O1864" s="39">
        <v>742.89499999999998</v>
      </c>
      <c r="P1864" s="39">
        <v>0</v>
      </c>
    </row>
    <row r="1865" spans="1:16" x14ac:dyDescent="0.3">
      <c r="A1865" s="27">
        <v>43690</v>
      </c>
      <c r="B1865" s="28">
        <v>0.60416666666666663</v>
      </c>
      <c r="C1865" s="32">
        <f t="shared" si="60"/>
        <v>43690.604166666664</v>
      </c>
      <c r="D1865" s="38">
        <f t="shared" si="61"/>
        <v>525465</v>
      </c>
      <c r="E1865" s="38">
        <f t="shared" si="61"/>
        <v>6300495</v>
      </c>
      <c r="F1865" s="38">
        <f t="shared" si="61"/>
        <v>2536</v>
      </c>
      <c r="G1865" s="39">
        <v>70.5</v>
      </c>
      <c r="H1865" s="39">
        <v>5.8</v>
      </c>
      <c r="I1865" s="44">
        <v>8.2269503546099285E-2</v>
      </c>
      <c r="J1865" s="39">
        <v>322.54438859114066</v>
      </c>
      <c r="K1865" s="39">
        <v>335.00738859114068</v>
      </c>
      <c r="L1865" s="39">
        <v>0.95299999999999996</v>
      </c>
      <c r="M1865" s="48">
        <v>100</v>
      </c>
      <c r="N1865" s="39">
        <v>1.889</v>
      </c>
      <c r="O1865" s="39">
        <v>743.048</v>
      </c>
      <c r="P1865" s="39">
        <v>0</v>
      </c>
    </row>
    <row r="1866" spans="1:16" x14ac:dyDescent="0.3">
      <c r="A1866" s="27">
        <v>43690</v>
      </c>
      <c r="B1866" s="28">
        <v>0.625</v>
      </c>
      <c r="C1866" s="32">
        <f t="shared" si="60"/>
        <v>43690.625</v>
      </c>
      <c r="D1866" s="38">
        <f t="shared" si="61"/>
        <v>525465</v>
      </c>
      <c r="E1866" s="38">
        <f t="shared" si="61"/>
        <v>6300495</v>
      </c>
      <c r="F1866" s="38">
        <f t="shared" si="61"/>
        <v>2536</v>
      </c>
      <c r="G1866" s="39">
        <v>95.9</v>
      </c>
      <c r="H1866" s="39">
        <v>9</v>
      </c>
      <c r="I1866" s="44">
        <v>9.384775808133472E-2</v>
      </c>
      <c r="J1866" s="39">
        <v>322.61966789944449</v>
      </c>
      <c r="K1866" s="39">
        <v>332.47366789944448</v>
      </c>
      <c r="L1866" s="39">
        <v>0.63800000000000001</v>
      </c>
      <c r="M1866" s="48">
        <v>100</v>
      </c>
      <c r="N1866" s="39">
        <v>1.7370000000000001</v>
      </c>
      <c r="O1866" s="39">
        <v>742.89300000000003</v>
      </c>
      <c r="P1866" s="39">
        <v>0</v>
      </c>
    </row>
    <row r="1867" spans="1:16" x14ac:dyDescent="0.3">
      <c r="A1867" s="27">
        <v>43690</v>
      </c>
      <c r="B1867" s="28">
        <v>0.64583333333333337</v>
      </c>
      <c r="C1867" s="32">
        <f t="shared" si="60"/>
        <v>43690.645833333336</v>
      </c>
      <c r="D1867" s="38">
        <f t="shared" si="61"/>
        <v>525465</v>
      </c>
      <c r="E1867" s="38">
        <f t="shared" si="61"/>
        <v>6300495</v>
      </c>
      <c r="F1867" s="38">
        <f t="shared" si="61"/>
        <v>2536</v>
      </c>
      <c r="G1867" s="39">
        <v>73</v>
      </c>
      <c r="H1867" s="39">
        <v>7.7</v>
      </c>
      <c r="I1867" s="44">
        <v>0.10547945205479452</v>
      </c>
      <c r="J1867" s="39">
        <v>322.4280645521543</v>
      </c>
      <c r="K1867" s="39">
        <v>331.86806455215429</v>
      </c>
      <c r="L1867" s="39">
        <v>0.44900000000000001</v>
      </c>
      <c r="M1867" s="48">
        <v>100</v>
      </c>
      <c r="N1867" s="39">
        <v>1.9</v>
      </c>
      <c r="O1867" s="39">
        <v>743.09500000000003</v>
      </c>
      <c r="P1867" s="39">
        <v>0</v>
      </c>
    </row>
    <row r="1868" spans="1:16" x14ac:dyDescent="0.3">
      <c r="A1868" s="27">
        <v>43690</v>
      </c>
      <c r="B1868" s="28">
        <v>0.66666666666666663</v>
      </c>
      <c r="C1868" s="32">
        <f t="shared" si="60"/>
        <v>43690.666666666664</v>
      </c>
      <c r="D1868" s="38">
        <f t="shared" si="61"/>
        <v>525465</v>
      </c>
      <c r="E1868" s="38">
        <f t="shared" si="61"/>
        <v>6300495</v>
      </c>
      <c r="F1868" s="38">
        <f t="shared" si="61"/>
        <v>2536</v>
      </c>
      <c r="G1868" s="39">
        <v>71.8</v>
      </c>
      <c r="H1868" s="39">
        <v>6.4</v>
      </c>
      <c r="I1868" s="44">
        <v>8.9136490250696393E-2</v>
      </c>
      <c r="J1868" s="39">
        <v>320.00357279013008</v>
      </c>
      <c r="K1868" s="39">
        <v>329.25657279013006</v>
      </c>
      <c r="L1868" s="39">
        <v>0.38600000000000001</v>
      </c>
      <c r="M1868" s="48">
        <v>100</v>
      </c>
      <c r="N1868" s="39">
        <v>2.0640000000000001</v>
      </c>
      <c r="O1868" s="39">
        <v>743.36</v>
      </c>
      <c r="P1868" s="39">
        <v>0</v>
      </c>
    </row>
    <row r="1869" spans="1:16" x14ac:dyDescent="0.3">
      <c r="A1869" s="27">
        <v>43690</v>
      </c>
      <c r="B1869" s="28">
        <v>0.6875</v>
      </c>
      <c r="C1869" s="32">
        <f t="shared" si="60"/>
        <v>43690.6875</v>
      </c>
      <c r="D1869" s="38">
        <f t="shared" si="61"/>
        <v>525465</v>
      </c>
      <c r="E1869" s="38">
        <f t="shared" si="61"/>
        <v>6300495</v>
      </c>
      <c r="F1869" s="38">
        <f t="shared" si="61"/>
        <v>2536</v>
      </c>
      <c r="G1869" s="39">
        <v>50.5</v>
      </c>
      <c r="H1869" s="39">
        <v>4.2</v>
      </c>
      <c r="I1869" s="44">
        <v>8.3168316831683173E-2</v>
      </c>
      <c r="J1869" s="39">
        <v>317.27213534288705</v>
      </c>
      <c r="K1869" s="39">
        <v>326.77013534288704</v>
      </c>
      <c r="L1869" s="39">
        <v>7.1999999999999995E-2</v>
      </c>
      <c r="M1869" s="48">
        <v>100</v>
      </c>
      <c r="N1869" s="39">
        <v>2.3180000000000001</v>
      </c>
      <c r="O1869" s="39">
        <v>743.51199999999994</v>
      </c>
      <c r="P1869" s="39">
        <v>0</v>
      </c>
    </row>
    <row r="1870" spans="1:16" x14ac:dyDescent="0.3">
      <c r="A1870" s="27">
        <v>43690</v>
      </c>
      <c r="B1870" s="28">
        <v>0.70833333333333337</v>
      </c>
      <c r="C1870" s="32">
        <f t="shared" si="60"/>
        <v>43690.708333333336</v>
      </c>
      <c r="D1870" s="38">
        <f t="shared" si="61"/>
        <v>525465</v>
      </c>
      <c r="E1870" s="38">
        <f t="shared" si="61"/>
        <v>6300495</v>
      </c>
      <c r="F1870" s="38">
        <f t="shared" si="61"/>
        <v>2536</v>
      </c>
      <c r="G1870" s="39">
        <v>56.4</v>
      </c>
      <c r="H1870" s="39">
        <v>5.4</v>
      </c>
      <c r="I1870" s="44">
        <v>9.5744680851063843E-2</v>
      </c>
      <c r="J1870" s="39">
        <v>317.30267624405838</v>
      </c>
      <c r="K1870" s="39">
        <v>325.4986762440584</v>
      </c>
      <c r="L1870" s="39">
        <v>7.1999999999999995E-2</v>
      </c>
      <c r="M1870" s="48">
        <v>100</v>
      </c>
      <c r="N1870" s="39">
        <v>2.6259999999999999</v>
      </c>
      <c r="O1870" s="39">
        <v>743.50199999999995</v>
      </c>
      <c r="P1870" s="39">
        <v>0</v>
      </c>
    </row>
    <row r="1871" spans="1:16" x14ac:dyDescent="0.3">
      <c r="A1871" s="27">
        <v>43690</v>
      </c>
      <c r="B1871" s="28">
        <v>0.72916666666666663</v>
      </c>
      <c r="C1871" s="32">
        <f t="shared" si="60"/>
        <v>43690.729166666664</v>
      </c>
      <c r="D1871" s="38">
        <f t="shared" si="61"/>
        <v>525465</v>
      </c>
      <c r="E1871" s="38">
        <f t="shared" si="61"/>
        <v>6300495</v>
      </c>
      <c r="F1871" s="38">
        <f t="shared" si="61"/>
        <v>2536</v>
      </c>
      <c r="G1871" s="39">
        <v>51</v>
      </c>
      <c r="H1871" s="39">
        <v>5.2</v>
      </c>
      <c r="I1871" s="44">
        <v>0.10196078431372549</v>
      </c>
      <c r="J1871" s="39">
        <v>317.7784565352905</v>
      </c>
      <c r="K1871" s="39">
        <v>325.55945653529051</v>
      </c>
      <c r="L1871" s="39">
        <v>-5.3999999999999999E-2</v>
      </c>
      <c r="M1871" s="48">
        <v>100</v>
      </c>
      <c r="N1871" s="39">
        <v>2.5760000000000001</v>
      </c>
      <c r="O1871" s="39">
        <v>743.29</v>
      </c>
      <c r="P1871" s="39">
        <v>0</v>
      </c>
    </row>
    <row r="1872" spans="1:16" x14ac:dyDescent="0.3">
      <c r="A1872" s="27">
        <v>43690</v>
      </c>
      <c r="B1872" s="28">
        <v>0.75</v>
      </c>
      <c r="C1872" s="32">
        <f t="shared" si="60"/>
        <v>43690.75</v>
      </c>
      <c r="D1872" s="38">
        <f t="shared" si="61"/>
        <v>525465</v>
      </c>
      <c r="E1872" s="38">
        <f t="shared" si="61"/>
        <v>6300495</v>
      </c>
      <c r="F1872" s="38">
        <f t="shared" si="61"/>
        <v>2536</v>
      </c>
      <c r="G1872" s="39">
        <v>38.4</v>
      </c>
      <c r="H1872" s="39">
        <v>3.9</v>
      </c>
      <c r="I1872" s="44">
        <v>0.1015625</v>
      </c>
      <c r="J1872" s="39">
        <v>314.34784798531922</v>
      </c>
      <c r="K1872" s="39">
        <v>323.21084798531922</v>
      </c>
      <c r="L1872" s="39">
        <v>-5.3999999999999999E-2</v>
      </c>
      <c r="M1872" s="48">
        <v>100</v>
      </c>
      <c r="N1872" s="39">
        <v>2.6709999999999998</v>
      </c>
      <c r="O1872" s="39">
        <v>743.51800000000003</v>
      </c>
      <c r="P1872" s="39">
        <v>0</v>
      </c>
    </row>
    <row r="1873" spans="1:16" x14ac:dyDescent="0.3">
      <c r="A1873" s="27">
        <v>43690</v>
      </c>
      <c r="B1873" s="28">
        <v>0.77083333333333337</v>
      </c>
      <c r="C1873" s="32">
        <f t="shared" si="60"/>
        <v>43690.770833333336</v>
      </c>
      <c r="D1873" s="38">
        <f t="shared" si="61"/>
        <v>525465</v>
      </c>
      <c r="E1873" s="38">
        <f t="shared" si="61"/>
        <v>6300495</v>
      </c>
      <c r="F1873" s="38">
        <f t="shared" si="61"/>
        <v>2536</v>
      </c>
      <c r="G1873" s="39">
        <v>46.7</v>
      </c>
      <c r="H1873" s="39">
        <v>4.7</v>
      </c>
      <c r="I1873" s="44">
        <v>0.1006423982869379</v>
      </c>
      <c r="J1873" s="39">
        <v>313.90023762916258</v>
      </c>
      <c r="K1873" s="39">
        <v>322.73723762916256</v>
      </c>
      <c r="L1873" s="39">
        <v>8.9999999999999993E-3</v>
      </c>
      <c r="M1873" s="48">
        <v>100</v>
      </c>
      <c r="N1873" s="39">
        <v>2.4449999999999998</v>
      </c>
      <c r="O1873" s="39">
        <v>743.72</v>
      </c>
      <c r="P1873" s="39">
        <v>0</v>
      </c>
    </row>
    <row r="1874" spans="1:16" x14ac:dyDescent="0.3">
      <c r="A1874" s="27">
        <v>43690</v>
      </c>
      <c r="B1874" s="28">
        <v>0.79166666666666663</v>
      </c>
      <c r="C1874" s="32">
        <f t="shared" si="60"/>
        <v>43690.791666666664</v>
      </c>
      <c r="D1874" s="38">
        <f t="shared" si="61"/>
        <v>525465</v>
      </c>
      <c r="E1874" s="38">
        <f t="shared" si="61"/>
        <v>6300495</v>
      </c>
      <c r="F1874" s="38">
        <f t="shared" si="61"/>
        <v>2536</v>
      </c>
      <c r="G1874" s="39">
        <v>42.6</v>
      </c>
      <c r="H1874" s="39">
        <v>4.4000000000000004</v>
      </c>
      <c r="I1874" s="44">
        <v>0.10328638497652583</v>
      </c>
      <c r="J1874" s="39">
        <v>305.86860697916859</v>
      </c>
      <c r="K1874" s="39">
        <v>320.43660697916857</v>
      </c>
      <c r="L1874" s="39">
        <v>7.1999999999999995E-2</v>
      </c>
      <c r="M1874" s="48">
        <v>100</v>
      </c>
      <c r="N1874" s="39">
        <v>2.819</v>
      </c>
      <c r="O1874" s="39">
        <v>743.93</v>
      </c>
      <c r="P1874" s="39">
        <v>0</v>
      </c>
    </row>
    <row r="1875" spans="1:16" x14ac:dyDescent="0.3">
      <c r="A1875" s="27">
        <v>43690</v>
      </c>
      <c r="B1875" s="28">
        <v>0.8125</v>
      </c>
      <c r="C1875" s="32">
        <f t="shared" si="60"/>
        <v>43690.8125</v>
      </c>
      <c r="D1875" s="38">
        <f t="shared" si="61"/>
        <v>525465</v>
      </c>
      <c r="E1875" s="38">
        <f t="shared" si="61"/>
        <v>6300495</v>
      </c>
      <c r="F1875" s="38">
        <f t="shared" si="61"/>
        <v>2536</v>
      </c>
      <c r="G1875" s="39">
        <v>6.6</v>
      </c>
      <c r="H1875" s="39">
        <v>0.2</v>
      </c>
      <c r="I1875" s="44">
        <v>3.0303030303030307E-2</v>
      </c>
      <c r="J1875" s="39">
        <v>312.92687026026158</v>
      </c>
      <c r="K1875" s="39">
        <v>319.52487026026159</v>
      </c>
      <c r="L1875" s="39">
        <v>-0.18</v>
      </c>
      <c r="M1875" s="48">
        <v>100</v>
      </c>
      <c r="N1875" s="39">
        <v>2.4889999999999999</v>
      </c>
      <c r="O1875" s="39">
        <v>743.99699999999996</v>
      </c>
      <c r="P1875" s="39">
        <v>0</v>
      </c>
    </row>
    <row r="1876" spans="1:16" x14ac:dyDescent="0.3">
      <c r="A1876" s="27">
        <v>43690</v>
      </c>
      <c r="B1876" s="28">
        <v>0.83333333333333337</v>
      </c>
      <c r="C1876" s="32">
        <f t="shared" si="60"/>
        <v>43690.833333333336</v>
      </c>
      <c r="D1876" s="38">
        <f t="shared" si="61"/>
        <v>525465</v>
      </c>
      <c r="E1876" s="38">
        <f t="shared" si="61"/>
        <v>6300495</v>
      </c>
      <c r="F1876" s="38">
        <f t="shared" si="61"/>
        <v>2536</v>
      </c>
      <c r="G1876" s="39">
        <v>1.1000000000000001</v>
      </c>
      <c r="H1876" s="39">
        <v>0.7</v>
      </c>
      <c r="I1876" s="44">
        <v>0.63636363636363624</v>
      </c>
      <c r="J1876" s="39">
        <v>312.02593034102028</v>
      </c>
      <c r="K1876" s="39">
        <v>318.34093034102028</v>
      </c>
      <c r="L1876" s="39">
        <v>-0.55800000000000005</v>
      </c>
      <c r="M1876" s="48">
        <v>100</v>
      </c>
      <c r="N1876" s="39">
        <v>3.5960000000000001</v>
      </c>
      <c r="O1876" s="39">
        <v>744.4</v>
      </c>
      <c r="P1876" s="39">
        <v>0</v>
      </c>
    </row>
    <row r="1877" spans="1:16" x14ac:dyDescent="0.3">
      <c r="A1877" s="27">
        <v>43690</v>
      </c>
      <c r="B1877" s="28">
        <v>0.85416666666666663</v>
      </c>
      <c r="C1877" s="32">
        <f t="shared" si="60"/>
        <v>43690.854166666664</v>
      </c>
      <c r="D1877" s="38">
        <f t="shared" si="61"/>
        <v>525465</v>
      </c>
      <c r="E1877" s="38">
        <f t="shared" si="61"/>
        <v>6300495</v>
      </c>
      <c r="F1877" s="38">
        <f t="shared" si="61"/>
        <v>2536</v>
      </c>
      <c r="G1877" s="40">
        <v>0</v>
      </c>
      <c r="H1877" s="40">
        <v>0</v>
      </c>
      <c r="I1877" s="45" t="s">
        <v>19</v>
      </c>
      <c r="J1877" s="39">
        <v>288.10973544915169</v>
      </c>
      <c r="K1877" s="39">
        <v>314.72573544915167</v>
      </c>
      <c r="L1877" s="39">
        <v>-0.30599999999999999</v>
      </c>
      <c r="M1877" s="48">
        <v>100</v>
      </c>
      <c r="N1877" s="39">
        <v>2.96</v>
      </c>
      <c r="O1877" s="39">
        <v>744.48699999999997</v>
      </c>
      <c r="P1877" s="39">
        <v>0</v>
      </c>
    </row>
    <row r="1878" spans="1:16" x14ac:dyDescent="0.3">
      <c r="A1878" s="27">
        <v>43690</v>
      </c>
      <c r="B1878" s="28">
        <v>0.875</v>
      </c>
      <c r="C1878" s="32">
        <f t="shared" si="60"/>
        <v>43690.875</v>
      </c>
      <c r="D1878" s="38">
        <f t="shared" si="61"/>
        <v>525465</v>
      </c>
      <c r="E1878" s="38">
        <f t="shared" si="61"/>
        <v>6300495</v>
      </c>
      <c r="F1878" s="38">
        <f t="shared" si="61"/>
        <v>2536</v>
      </c>
      <c r="G1878" s="40">
        <v>0</v>
      </c>
      <c r="H1878" s="40">
        <v>0</v>
      </c>
      <c r="I1878" s="45" t="s">
        <v>19</v>
      </c>
      <c r="J1878" s="39">
        <v>304.90160596006723</v>
      </c>
      <c r="K1878" s="39">
        <v>315.1216059600672</v>
      </c>
      <c r="L1878" s="39">
        <v>-0.24299999999999999</v>
      </c>
      <c r="M1878" s="48">
        <v>100</v>
      </c>
      <c r="N1878" s="39">
        <v>3.19</v>
      </c>
      <c r="O1878" s="39">
        <v>744.23500000000001</v>
      </c>
      <c r="P1878" s="39">
        <v>0</v>
      </c>
    </row>
    <row r="1879" spans="1:16" x14ac:dyDescent="0.3">
      <c r="A1879" s="27">
        <v>43690</v>
      </c>
      <c r="B1879" s="28">
        <v>0.89583333333333337</v>
      </c>
      <c r="C1879" s="32">
        <f t="shared" si="60"/>
        <v>43690.895833333336</v>
      </c>
      <c r="D1879" s="38">
        <f t="shared" si="61"/>
        <v>525465</v>
      </c>
      <c r="E1879" s="38">
        <f t="shared" si="61"/>
        <v>6300495</v>
      </c>
      <c r="F1879" s="38">
        <f t="shared" si="61"/>
        <v>2536</v>
      </c>
      <c r="G1879" s="40">
        <v>0</v>
      </c>
      <c r="H1879" s="40">
        <v>0</v>
      </c>
      <c r="I1879" s="45" t="s">
        <v>19</v>
      </c>
      <c r="J1879" s="39">
        <v>310.94095435761795</v>
      </c>
      <c r="K1879" s="39">
        <v>315.25695435761793</v>
      </c>
      <c r="L1879" s="39">
        <v>-0.36899999999999999</v>
      </c>
      <c r="M1879" s="48">
        <v>100</v>
      </c>
      <c r="N1879" s="39">
        <v>3.5720000000000001</v>
      </c>
      <c r="O1879" s="39">
        <v>743.90800000000002</v>
      </c>
      <c r="P1879" s="39">
        <v>0</v>
      </c>
    </row>
    <row r="1880" spans="1:16" x14ac:dyDescent="0.3">
      <c r="A1880" s="27">
        <v>43690</v>
      </c>
      <c r="B1880" s="28">
        <v>0.91666666666666663</v>
      </c>
      <c r="C1880" s="32">
        <f t="shared" si="60"/>
        <v>43690.916666666664</v>
      </c>
      <c r="D1880" s="38">
        <f t="shared" si="61"/>
        <v>525465</v>
      </c>
      <c r="E1880" s="38">
        <f t="shared" si="61"/>
        <v>6300495</v>
      </c>
      <c r="F1880" s="38">
        <f t="shared" si="61"/>
        <v>2536</v>
      </c>
      <c r="G1880" s="40">
        <v>0</v>
      </c>
      <c r="H1880" s="40">
        <v>0</v>
      </c>
      <c r="I1880" s="45" t="s">
        <v>19</v>
      </c>
      <c r="J1880" s="39">
        <v>311.60484311208717</v>
      </c>
      <c r="K1880" s="39">
        <v>315.1588431120872</v>
      </c>
      <c r="L1880" s="39">
        <v>-0.55800000000000005</v>
      </c>
      <c r="M1880" s="48">
        <v>100</v>
      </c>
      <c r="N1880" s="39">
        <v>2.7930000000000001</v>
      </c>
      <c r="O1880" s="39">
        <v>743.81500000000005</v>
      </c>
      <c r="P1880" s="39">
        <v>0</v>
      </c>
    </row>
    <row r="1881" spans="1:16" x14ac:dyDescent="0.3">
      <c r="A1881" s="27">
        <v>43690</v>
      </c>
      <c r="B1881" s="28">
        <v>0.9375</v>
      </c>
      <c r="C1881" s="32">
        <f t="shared" si="60"/>
        <v>43690.9375</v>
      </c>
      <c r="D1881" s="38">
        <f t="shared" si="61"/>
        <v>525465</v>
      </c>
      <c r="E1881" s="38">
        <f t="shared" si="61"/>
        <v>6300495</v>
      </c>
      <c r="F1881" s="38">
        <f t="shared" si="61"/>
        <v>2536</v>
      </c>
      <c r="G1881" s="40">
        <v>0</v>
      </c>
      <c r="H1881" s="40">
        <v>0</v>
      </c>
      <c r="I1881" s="45" t="s">
        <v>19</v>
      </c>
      <c r="J1881" s="39">
        <v>311.48200332123076</v>
      </c>
      <c r="K1881" s="39">
        <v>315.11400332123077</v>
      </c>
      <c r="L1881" s="39">
        <v>-0.55800000000000005</v>
      </c>
      <c r="M1881" s="48">
        <v>100</v>
      </c>
      <c r="N1881" s="39">
        <v>2.4590000000000001</v>
      </c>
      <c r="O1881" s="39">
        <v>743.79200000000003</v>
      </c>
      <c r="P1881" s="39">
        <v>0</v>
      </c>
    </row>
    <row r="1882" spans="1:16" x14ac:dyDescent="0.3">
      <c r="A1882" s="27">
        <v>43690</v>
      </c>
      <c r="B1882" s="28">
        <v>0.95833333333333337</v>
      </c>
      <c r="C1882" s="32">
        <f t="shared" si="60"/>
        <v>43690.958333333336</v>
      </c>
      <c r="D1882" s="38">
        <f t="shared" si="61"/>
        <v>525465</v>
      </c>
      <c r="E1882" s="38">
        <f t="shared" si="61"/>
        <v>6300495</v>
      </c>
      <c r="F1882" s="38">
        <f t="shared" si="61"/>
        <v>2536</v>
      </c>
      <c r="G1882" s="40">
        <v>0</v>
      </c>
      <c r="H1882" s="40">
        <v>0</v>
      </c>
      <c r="I1882" s="45" t="s">
        <v>19</v>
      </c>
      <c r="J1882" s="39">
        <v>310.54738666578879</v>
      </c>
      <c r="K1882" s="39">
        <v>314.27338666578879</v>
      </c>
      <c r="L1882" s="39">
        <v>-0.747</v>
      </c>
      <c r="M1882" s="48">
        <v>100</v>
      </c>
      <c r="N1882" s="39">
        <v>3.8959999999999999</v>
      </c>
      <c r="O1882" s="39">
        <v>743.67499999999995</v>
      </c>
      <c r="P1882" s="39">
        <v>0</v>
      </c>
    </row>
    <row r="1883" spans="1:16" x14ac:dyDescent="0.3">
      <c r="A1883" s="27">
        <v>43690</v>
      </c>
      <c r="B1883" s="28">
        <v>0.97916666666666663</v>
      </c>
      <c r="C1883" s="32">
        <f t="shared" si="60"/>
        <v>43690.979166666664</v>
      </c>
      <c r="D1883" s="38">
        <f t="shared" si="61"/>
        <v>525465</v>
      </c>
      <c r="E1883" s="38">
        <f t="shared" si="61"/>
        <v>6300495</v>
      </c>
      <c r="F1883" s="38">
        <f t="shared" si="61"/>
        <v>2536</v>
      </c>
      <c r="G1883" s="40">
        <v>0</v>
      </c>
      <c r="H1883" s="40">
        <v>0</v>
      </c>
      <c r="I1883" s="45" t="s">
        <v>19</v>
      </c>
      <c r="J1883" s="39">
        <v>310.43135174049513</v>
      </c>
      <c r="K1883" s="39">
        <v>314.08735174049514</v>
      </c>
      <c r="L1883" s="39">
        <v>-0.747</v>
      </c>
      <c r="M1883" s="48">
        <v>100</v>
      </c>
      <c r="N1883" s="39">
        <v>4.6040000000000001</v>
      </c>
      <c r="O1883" s="39">
        <v>743.61199999999997</v>
      </c>
      <c r="P1883" s="39">
        <v>0</v>
      </c>
    </row>
    <row r="1884" spans="1:16" x14ac:dyDescent="0.3">
      <c r="A1884" s="27">
        <v>43691</v>
      </c>
      <c r="B1884" s="28">
        <v>0</v>
      </c>
      <c r="C1884" s="32">
        <f t="shared" si="60"/>
        <v>43691</v>
      </c>
      <c r="D1884" s="38">
        <f t="shared" si="61"/>
        <v>525465</v>
      </c>
      <c r="E1884" s="38">
        <f t="shared" si="61"/>
        <v>6300495</v>
      </c>
      <c r="F1884" s="38">
        <f t="shared" si="61"/>
        <v>2536</v>
      </c>
      <c r="G1884" s="40">
        <v>0</v>
      </c>
      <c r="H1884" s="40">
        <v>0</v>
      </c>
      <c r="I1884" s="45" t="s">
        <v>19</v>
      </c>
      <c r="J1884" s="39">
        <v>310.28158208934082</v>
      </c>
      <c r="K1884" s="39">
        <v>313.83458208934087</v>
      </c>
      <c r="L1884" s="39">
        <v>-0.873</v>
      </c>
      <c r="M1884" s="48">
        <v>100</v>
      </c>
      <c r="N1884" s="39">
        <v>2.9630000000000001</v>
      </c>
      <c r="O1884" s="39">
        <v>743.81</v>
      </c>
      <c r="P1884" s="39">
        <v>0</v>
      </c>
    </row>
    <row r="1885" spans="1:16" x14ac:dyDescent="0.3">
      <c r="A1885" s="27">
        <v>43691</v>
      </c>
      <c r="B1885" s="28">
        <v>2.0833333333333332E-2</v>
      </c>
      <c r="C1885" s="32">
        <f t="shared" si="60"/>
        <v>43691.020833333336</v>
      </c>
      <c r="D1885" s="38">
        <f t="shared" si="61"/>
        <v>525465</v>
      </c>
      <c r="E1885" s="38">
        <f t="shared" si="61"/>
        <v>6300495</v>
      </c>
      <c r="F1885" s="38">
        <f t="shared" si="61"/>
        <v>2536</v>
      </c>
      <c r="G1885" s="40">
        <v>0</v>
      </c>
      <c r="H1885" s="40">
        <v>0</v>
      </c>
      <c r="I1885" s="45" t="s">
        <v>19</v>
      </c>
      <c r="J1885" s="39">
        <v>308.58479402073749</v>
      </c>
      <c r="K1885" s="39">
        <v>313.42179402073748</v>
      </c>
      <c r="L1885" s="39">
        <v>-0.873</v>
      </c>
      <c r="M1885" s="48">
        <v>100</v>
      </c>
      <c r="N1885" s="39">
        <v>2.37</v>
      </c>
      <c r="O1885" s="39">
        <v>743.23500000000001</v>
      </c>
      <c r="P1885" s="39">
        <v>0</v>
      </c>
    </row>
    <row r="1886" spans="1:16" x14ac:dyDescent="0.3">
      <c r="A1886" s="27">
        <v>43691</v>
      </c>
      <c r="B1886" s="28">
        <v>4.1666666666666664E-2</v>
      </c>
      <c r="C1886" s="32">
        <f t="shared" si="60"/>
        <v>43691.041666666664</v>
      </c>
      <c r="D1886" s="38">
        <f t="shared" si="61"/>
        <v>525465</v>
      </c>
      <c r="E1886" s="38">
        <f t="shared" si="61"/>
        <v>6300495</v>
      </c>
      <c r="F1886" s="38">
        <f t="shared" si="61"/>
        <v>2536</v>
      </c>
      <c r="G1886" s="40">
        <v>0</v>
      </c>
      <c r="H1886" s="40">
        <v>0</v>
      </c>
      <c r="I1886" s="45" t="s">
        <v>19</v>
      </c>
      <c r="J1886" s="39">
        <v>308.02769316669873</v>
      </c>
      <c r="K1886" s="39">
        <v>313.38569316669873</v>
      </c>
      <c r="L1886" s="39">
        <v>-0.68400000000000005</v>
      </c>
      <c r="M1886" s="48">
        <v>100</v>
      </c>
      <c r="N1886" s="39">
        <v>3.694</v>
      </c>
      <c r="O1886" s="39">
        <v>743.27300000000002</v>
      </c>
      <c r="P1886" s="39">
        <v>0</v>
      </c>
    </row>
    <row r="1887" spans="1:16" x14ac:dyDescent="0.3">
      <c r="A1887" s="27">
        <v>43691</v>
      </c>
      <c r="B1887" s="28">
        <v>6.25E-2</v>
      </c>
      <c r="C1887" s="32">
        <f t="shared" si="60"/>
        <v>43691.0625</v>
      </c>
      <c r="D1887" s="38">
        <f t="shared" si="61"/>
        <v>525465</v>
      </c>
      <c r="E1887" s="38">
        <f t="shared" si="61"/>
        <v>6300495</v>
      </c>
      <c r="F1887" s="38">
        <f t="shared" si="61"/>
        <v>2536</v>
      </c>
      <c r="G1887" s="40">
        <v>0</v>
      </c>
      <c r="H1887" s="40">
        <v>0</v>
      </c>
      <c r="I1887" s="45" t="s">
        <v>19</v>
      </c>
      <c r="J1887" s="39">
        <v>309.05673653115258</v>
      </c>
      <c r="K1887" s="39">
        <v>312.93873653115259</v>
      </c>
      <c r="L1887" s="39">
        <v>-0.873</v>
      </c>
      <c r="M1887" s="48">
        <v>100</v>
      </c>
      <c r="N1887" s="39">
        <v>2.4420000000000002</v>
      </c>
      <c r="O1887" s="39">
        <v>743.55499999999995</v>
      </c>
      <c r="P1887" s="39">
        <v>0</v>
      </c>
    </row>
    <row r="1888" spans="1:16" x14ac:dyDescent="0.3">
      <c r="A1888" s="27">
        <v>43691</v>
      </c>
      <c r="B1888" s="28">
        <v>8.3333333333333329E-2</v>
      </c>
      <c r="C1888" s="32">
        <f t="shared" si="60"/>
        <v>43691.083333333336</v>
      </c>
      <c r="D1888" s="38">
        <f t="shared" si="61"/>
        <v>525465</v>
      </c>
      <c r="E1888" s="38">
        <f t="shared" si="61"/>
        <v>6300495</v>
      </c>
      <c r="F1888" s="38">
        <f t="shared" si="61"/>
        <v>2536</v>
      </c>
      <c r="G1888" s="40">
        <v>0</v>
      </c>
      <c r="H1888" s="40">
        <v>0</v>
      </c>
      <c r="I1888" s="45" t="s">
        <v>19</v>
      </c>
      <c r="J1888" s="39">
        <v>308.84056304401776</v>
      </c>
      <c r="K1888" s="39">
        <v>312.90756304401776</v>
      </c>
      <c r="L1888" s="39">
        <v>-0.999</v>
      </c>
      <c r="M1888" s="48">
        <v>100</v>
      </c>
      <c r="N1888" s="39">
        <v>2.2850000000000001</v>
      </c>
      <c r="O1888" s="39">
        <v>743.2</v>
      </c>
      <c r="P1888" s="39">
        <v>0</v>
      </c>
    </row>
    <row r="1889" spans="1:16" x14ac:dyDescent="0.3">
      <c r="A1889" s="27">
        <v>43691</v>
      </c>
      <c r="B1889" s="28">
        <v>0.10416666666666667</v>
      </c>
      <c r="C1889" s="32">
        <f t="shared" si="60"/>
        <v>43691.104166666664</v>
      </c>
      <c r="D1889" s="38">
        <f t="shared" si="61"/>
        <v>525465</v>
      </c>
      <c r="E1889" s="38">
        <f t="shared" si="61"/>
        <v>6300495</v>
      </c>
      <c r="F1889" s="38">
        <f t="shared" si="61"/>
        <v>2536</v>
      </c>
      <c r="G1889" s="40">
        <v>0</v>
      </c>
      <c r="H1889" s="40">
        <v>0</v>
      </c>
      <c r="I1889" s="45" t="s">
        <v>19</v>
      </c>
      <c r="J1889" s="39">
        <v>309.14690146752235</v>
      </c>
      <c r="K1889" s="39">
        <v>312.74690146752232</v>
      </c>
      <c r="L1889" s="39">
        <v>-1.125</v>
      </c>
      <c r="M1889" s="48">
        <v>100</v>
      </c>
      <c r="N1889" s="39">
        <v>2.4159999999999999</v>
      </c>
      <c r="O1889" s="39">
        <v>743.19299999999998</v>
      </c>
      <c r="P1889" s="39">
        <v>0</v>
      </c>
    </row>
    <row r="1890" spans="1:16" x14ac:dyDescent="0.3">
      <c r="A1890" s="27">
        <v>43691</v>
      </c>
      <c r="B1890" s="28">
        <v>0.125</v>
      </c>
      <c r="C1890" s="32">
        <f t="shared" si="60"/>
        <v>43691.125</v>
      </c>
      <c r="D1890" s="38">
        <f t="shared" si="61"/>
        <v>525465</v>
      </c>
      <c r="E1890" s="38">
        <f t="shared" si="61"/>
        <v>6300495</v>
      </c>
      <c r="F1890" s="38">
        <f t="shared" si="61"/>
        <v>2536</v>
      </c>
      <c r="G1890" s="40">
        <v>0</v>
      </c>
      <c r="H1890" s="40">
        <v>0</v>
      </c>
      <c r="I1890" s="45" t="s">
        <v>19</v>
      </c>
      <c r="J1890" s="39">
        <v>309.07277490231121</v>
      </c>
      <c r="K1890" s="39">
        <v>312.32477490231122</v>
      </c>
      <c r="L1890" s="39">
        <v>-1.125</v>
      </c>
      <c r="M1890" s="48">
        <v>100</v>
      </c>
      <c r="N1890" s="39">
        <v>2.3530000000000002</v>
      </c>
      <c r="O1890" s="39">
        <v>743.4</v>
      </c>
      <c r="P1890" s="39">
        <v>0</v>
      </c>
    </row>
    <row r="1891" spans="1:16" x14ac:dyDescent="0.3">
      <c r="A1891" s="27">
        <v>43691</v>
      </c>
      <c r="B1891" s="28">
        <v>0.14583333333333334</v>
      </c>
      <c r="C1891" s="32">
        <f t="shared" si="60"/>
        <v>43691.145833333336</v>
      </c>
      <c r="D1891" s="38">
        <f t="shared" si="61"/>
        <v>525465</v>
      </c>
      <c r="E1891" s="38">
        <f t="shared" si="61"/>
        <v>6300495</v>
      </c>
      <c r="F1891" s="38">
        <f t="shared" si="61"/>
        <v>2536</v>
      </c>
      <c r="G1891" s="40">
        <v>0</v>
      </c>
      <c r="H1891" s="40">
        <v>0</v>
      </c>
      <c r="I1891" s="45" t="s">
        <v>19</v>
      </c>
      <c r="J1891" s="39">
        <v>309.80653518732004</v>
      </c>
      <c r="K1891" s="39">
        <v>312.74853518732004</v>
      </c>
      <c r="L1891" s="39">
        <v>-1.0620000000000001</v>
      </c>
      <c r="M1891" s="48">
        <v>100</v>
      </c>
      <c r="N1891" s="39">
        <v>1.6539999999999999</v>
      </c>
      <c r="O1891" s="39">
        <v>743.45500000000004</v>
      </c>
      <c r="P1891" s="39">
        <v>0</v>
      </c>
    </row>
    <row r="1892" spans="1:16" x14ac:dyDescent="0.3">
      <c r="A1892" s="27">
        <v>43691</v>
      </c>
      <c r="B1892" s="28">
        <v>0.16666666666666666</v>
      </c>
      <c r="C1892" s="32">
        <f t="shared" si="60"/>
        <v>43691.166666666664</v>
      </c>
      <c r="D1892" s="38">
        <f t="shared" si="61"/>
        <v>525465</v>
      </c>
      <c r="E1892" s="38">
        <f t="shared" si="61"/>
        <v>6300495</v>
      </c>
      <c r="F1892" s="38">
        <f t="shared" si="61"/>
        <v>2536</v>
      </c>
      <c r="G1892" s="40">
        <v>0</v>
      </c>
      <c r="H1892" s="40">
        <v>0</v>
      </c>
      <c r="I1892" s="45" t="s">
        <v>19</v>
      </c>
      <c r="J1892" s="39">
        <v>309.31818556655048</v>
      </c>
      <c r="K1892" s="39">
        <v>312.18218556655046</v>
      </c>
      <c r="L1892" s="39">
        <v>-1.2509999999999999</v>
      </c>
      <c r="M1892" s="48">
        <v>100</v>
      </c>
      <c r="N1892" s="39">
        <v>1.968</v>
      </c>
      <c r="O1892" s="39">
        <v>743.35500000000002</v>
      </c>
      <c r="P1892" s="39">
        <v>0</v>
      </c>
    </row>
    <row r="1893" spans="1:16" x14ac:dyDescent="0.3">
      <c r="A1893" s="27">
        <v>43691</v>
      </c>
      <c r="B1893" s="28">
        <v>0.1875</v>
      </c>
      <c r="C1893" s="32">
        <f t="shared" si="60"/>
        <v>43691.1875</v>
      </c>
      <c r="D1893" s="38">
        <f t="shared" si="61"/>
        <v>525465</v>
      </c>
      <c r="E1893" s="38">
        <f t="shared" si="61"/>
        <v>6300495</v>
      </c>
      <c r="F1893" s="38">
        <f t="shared" si="61"/>
        <v>2536</v>
      </c>
      <c r="G1893" s="39">
        <v>0.8</v>
      </c>
      <c r="H1893" s="39">
        <v>0.5</v>
      </c>
      <c r="I1893" s="44">
        <v>0.625</v>
      </c>
      <c r="J1893" s="39">
        <v>307.8628905995696</v>
      </c>
      <c r="K1893" s="39">
        <v>311.96089059956961</v>
      </c>
      <c r="L1893" s="39">
        <v>-1.2509999999999999</v>
      </c>
      <c r="M1893" s="48">
        <v>100</v>
      </c>
      <c r="N1893" s="39">
        <v>1.8779999999999999</v>
      </c>
      <c r="O1893" s="39">
        <v>743.15300000000002</v>
      </c>
      <c r="P1893" s="39">
        <v>0</v>
      </c>
    </row>
    <row r="1894" spans="1:16" x14ac:dyDescent="0.3">
      <c r="A1894" s="27">
        <v>43691</v>
      </c>
      <c r="B1894" s="28">
        <v>0.20833333333333334</v>
      </c>
      <c r="C1894" s="32">
        <f t="shared" si="60"/>
        <v>43691.208333333336</v>
      </c>
      <c r="D1894" s="38">
        <f t="shared" si="61"/>
        <v>525465</v>
      </c>
      <c r="E1894" s="38">
        <f t="shared" si="61"/>
        <v>6300495</v>
      </c>
      <c r="F1894" s="38">
        <f t="shared" si="61"/>
        <v>2536</v>
      </c>
      <c r="G1894" s="39">
        <v>10.9</v>
      </c>
      <c r="H1894" s="39">
        <v>1.5</v>
      </c>
      <c r="I1894" s="44">
        <v>0.13761467889908258</v>
      </c>
      <c r="J1894" s="39">
        <v>309.03182061685123</v>
      </c>
      <c r="K1894" s="39">
        <v>312.47082061685126</v>
      </c>
      <c r="L1894" s="39">
        <v>-1.125</v>
      </c>
      <c r="M1894" s="48">
        <v>100</v>
      </c>
      <c r="N1894" s="39">
        <v>2.0129999999999999</v>
      </c>
      <c r="O1894" s="39">
        <v>743.29700000000003</v>
      </c>
      <c r="P1894" s="39">
        <v>0</v>
      </c>
    </row>
    <row r="1895" spans="1:16" x14ac:dyDescent="0.3">
      <c r="A1895" s="27">
        <v>43691</v>
      </c>
      <c r="B1895" s="28">
        <v>0.22916666666666666</v>
      </c>
      <c r="C1895" s="32">
        <f t="shared" si="60"/>
        <v>43691.229166666664</v>
      </c>
      <c r="D1895" s="38">
        <f t="shared" si="61"/>
        <v>525465</v>
      </c>
      <c r="E1895" s="38">
        <f t="shared" si="61"/>
        <v>6300495</v>
      </c>
      <c r="F1895" s="38">
        <f t="shared" si="61"/>
        <v>2536</v>
      </c>
      <c r="G1895" s="39">
        <v>11.3</v>
      </c>
      <c r="H1895" s="39">
        <v>1.3</v>
      </c>
      <c r="I1895" s="44">
        <v>0.11504424778761062</v>
      </c>
      <c r="J1895" s="39">
        <v>308.90960035511512</v>
      </c>
      <c r="K1895" s="39">
        <v>311.80460035511516</v>
      </c>
      <c r="L1895" s="39">
        <v>-1.1879999999999999</v>
      </c>
      <c r="M1895" s="48">
        <v>100</v>
      </c>
      <c r="N1895" s="39">
        <v>2.6139999999999999</v>
      </c>
      <c r="O1895" s="39">
        <v>743.28499999999997</v>
      </c>
      <c r="P1895" s="39">
        <v>0</v>
      </c>
    </row>
    <row r="1896" spans="1:16" x14ac:dyDescent="0.3">
      <c r="A1896" s="27">
        <v>43691</v>
      </c>
      <c r="B1896" s="28">
        <v>0.25</v>
      </c>
      <c r="C1896" s="32">
        <f t="shared" ref="C1896:C1959" si="62">A1896+B1896</f>
        <v>43691.25</v>
      </c>
      <c r="D1896" s="38">
        <f t="shared" si="61"/>
        <v>525465</v>
      </c>
      <c r="E1896" s="38">
        <f t="shared" si="61"/>
        <v>6300495</v>
      </c>
      <c r="F1896" s="38">
        <f t="shared" si="61"/>
        <v>2536</v>
      </c>
      <c r="G1896" s="39">
        <v>17.3</v>
      </c>
      <c r="H1896" s="39">
        <v>2.2999999999999998</v>
      </c>
      <c r="I1896" s="44">
        <v>0.13294797687861271</v>
      </c>
      <c r="J1896" s="39">
        <v>309.26495521983702</v>
      </c>
      <c r="K1896" s="39">
        <v>312.49695521983699</v>
      </c>
      <c r="L1896" s="39">
        <v>-1.1879999999999999</v>
      </c>
      <c r="M1896" s="48">
        <v>100</v>
      </c>
      <c r="N1896" s="39">
        <v>2.1040000000000001</v>
      </c>
      <c r="O1896" s="39">
        <v>743.38</v>
      </c>
      <c r="P1896" s="39">
        <v>0</v>
      </c>
    </row>
    <row r="1897" spans="1:16" x14ac:dyDescent="0.3">
      <c r="A1897" s="27">
        <v>43691</v>
      </c>
      <c r="B1897" s="28">
        <v>0.27083333333333331</v>
      </c>
      <c r="C1897" s="32">
        <f t="shared" si="62"/>
        <v>43691.270833333336</v>
      </c>
      <c r="D1897" s="38">
        <f t="shared" si="61"/>
        <v>525465</v>
      </c>
      <c r="E1897" s="38">
        <f t="shared" si="61"/>
        <v>6300495</v>
      </c>
      <c r="F1897" s="38">
        <f t="shared" si="61"/>
        <v>2536</v>
      </c>
      <c r="G1897" s="39">
        <v>85.6</v>
      </c>
      <c r="H1897" s="39">
        <v>14.8</v>
      </c>
      <c r="I1897" s="44">
        <v>0.17289719626168226</v>
      </c>
      <c r="J1897" s="39">
        <v>308.56749079209317</v>
      </c>
      <c r="K1897" s="39">
        <v>313.51749079209321</v>
      </c>
      <c r="L1897" s="39">
        <v>-1.125</v>
      </c>
      <c r="M1897" s="48">
        <v>100</v>
      </c>
      <c r="N1897" s="39">
        <v>2.2050000000000001</v>
      </c>
      <c r="O1897" s="39">
        <v>743.38499999999999</v>
      </c>
      <c r="P1897" s="39">
        <v>0</v>
      </c>
    </row>
    <row r="1898" spans="1:16" x14ac:dyDescent="0.3">
      <c r="A1898" s="27">
        <v>43691</v>
      </c>
      <c r="B1898" s="28">
        <v>0.29166666666666669</v>
      </c>
      <c r="C1898" s="32">
        <f t="shared" si="62"/>
        <v>43691.291666666664</v>
      </c>
      <c r="D1898" s="38">
        <f t="shared" si="61"/>
        <v>525465</v>
      </c>
      <c r="E1898" s="38">
        <f t="shared" si="61"/>
        <v>6300495</v>
      </c>
      <c r="F1898" s="38">
        <f t="shared" si="61"/>
        <v>2536</v>
      </c>
      <c r="G1898" s="39">
        <v>103</v>
      </c>
      <c r="H1898" s="39">
        <v>9.6</v>
      </c>
      <c r="I1898" s="44">
        <v>9.3203883495145634E-2</v>
      </c>
      <c r="J1898" s="39">
        <v>309.85745766224022</v>
      </c>
      <c r="K1898" s="39">
        <v>314.62445766224022</v>
      </c>
      <c r="L1898" s="39">
        <v>-1.0620000000000001</v>
      </c>
      <c r="M1898" s="48">
        <v>100</v>
      </c>
      <c r="N1898" s="39">
        <v>1.6659999999999999</v>
      </c>
      <c r="O1898" s="39">
        <v>743.47199999999998</v>
      </c>
      <c r="P1898" s="39">
        <v>0</v>
      </c>
    </row>
    <row r="1899" spans="1:16" x14ac:dyDescent="0.3">
      <c r="A1899" s="27">
        <v>43691</v>
      </c>
      <c r="B1899" s="28">
        <v>0.3125</v>
      </c>
      <c r="C1899" s="32">
        <f t="shared" si="62"/>
        <v>43691.3125</v>
      </c>
      <c r="D1899" s="38">
        <f t="shared" si="61"/>
        <v>525465</v>
      </c>
      <c r="E1899" s="38">
        <f t="shared" si="61"/>
        <v>6300495</v>
      </c>
      <c r="F1899" s="38">
        <f t="shared" si="61"/>
        <v>2536</v>
      </c>
      <c r="G1899" s="39">
        <v>125.5</v>
      </c>
      <c r="H1899" s="39">
        <v>8.3000000000000007</v>
      </c>
      <c r="I1899" s="44">
        <v>6.6135458167330685E-2</v>
      </c>
      <c r="J1899" s="39">
        <v>312.97807694803561</v>
      </c>
      <c r="K1899" s="39">
        <v>317.12107694803558</v>
      </c>
      <c r="L1899" s="39">
        <v>-0.81</v>
      </c>
      <c r="M1899" s="48">
        <v>100</v>
      </c>
      <c r="N1899" s="39">
        <v>1.08</v>
      </c>
      <c r="O1899" s="39">
        <v>743.47199999999998</v>
      </c>
      <c r="P1899" s="39">
        <v>0</v>
      </c>
    </row>
    <row r="1900" spans="1:16" x14ac:dyDescent="0.3">
      <c r="A1900" s="27">
        <v>43691</v>
      </c>
      <c r="B1900" s="28">
        <v>0.33333333333333331</v>
      </c>
      <c r="C1900" s="32">
        <f t="shared" si="62"/>
        <v>43691.333333333336</v>
      </c>
      <c r="D1900" s="38">
        <f t="shared" si="61"/>
        <v>525465</v>
      </c>
      <c r="E1900" s="38">
        <f t="shared" si="61"/>
        <v>6300495</v>
      </c>
      <c r="F1900" s="38">
        <f t="shared" si="61"/>
        <v>2536</v>
      </c>
      <c r="G1900" s="39">
        <v>151.30000000000001</v>
      </c>
      <c r="H1900" s="39">
        <v>8.9</v>
      </c>
      <c r="I1900" s="44">
        <v>5.8823529411764705E-2</v>
      </c>
      <c r="J1900" s="39">
        <v>312.14249645212345</v>
      </c>
      <c r="K1900" s="39">
        <v>320.43449645212343</v>
      </c>
      <c r="L1900" s="39">
        <v>-0.873</v>
      </c>
      <c r="M1900" s="48">
        <v>100</v>
      </c>
      <c r="N1900" s="39">
        <v>1.1639999999999999</v>
      </c>
      <c r="O1900" s="39">
        <v>743.625</v>
      </c>
      <c r="P1900" s="39">
        <v>0</v>
      </c>
    </row>
    <row r="1901" spans="1:16" x14ac:dyDescent="0.3">
      <c r="A1901" s="27">
        <v>43691</v>
      </c>
      <c r="B1901" s="28">
        <v>0.35416666666666669</v>
      </c>
      <c r="C1901" s="32">
        <f t="shared" si="62"/>
        <v>43691.354166666664</v>
      </c>
      <c r="D1901" s="38">
        <f t="shared" si="61"/>
        <v>525465</v>
      </c>
      <c r="E1901" s="38">
        <f t="shared" si="61"/>
        <v>6300495</v>
      </c>
      <c r="F1901" s="38">
        <f t="shared" si="61"/>
        <v>2536</v>
      </c>
      <c r="G1901" s="39">
        <v>123.3</v>
      </c>
      <c r="H1901" s="39">
        <v>7.2</v>
      </c>
      <c r="I1901" s="44">
        <v>5.8394160583941611E-2</v>
      </c>
      <c r="J1901" s="39">
        <v>313.84981127443456</v>
      </c>
      <c r="K1901" s="39">
        <v>322.22581127443459</v>
      </c>
      <c r="L1901" s="39">
        <v>-0.81</v>
      </c>
      <c r="M1901" s="48">
        <v>100</v>
      </c>
      <c r="N1901" s="39">
        <v>0.83</v>
      </c>
      <c r="O1901" s="39">
        <v>743.69500000000005</v>
      </c>
      <c r="P1901" s="39">
        <v>0</v>
      </c>
    </row>
    <row r="1902" spans="1:16" x14ac:dyDescent="0.3">
      <c r="A1902" s="27">
        <v>43691</v>
      </c>
      <c r="B1902" s="28">
        <v>0.375</v>
      </c>
      <c r="C1902" s="32">
        <f t="shared" si="62"/>
        <v>43691.375</v>
      </c>
      <c r="D1902" s="38">
        <f t="shared" si="61"/>
        <v>525465</v>
      </c>
      <c r="E1902" s="38">
        <f t="shared" si="61"/>
        <v>6300495</v>
      </c>
      <c r="F1902" s="38">
        <f t="shared" si="61"/>
        <v>2536</v>
      </c>
      <c r="G1902" s="39">
        <v>171.1</v>
      </c>
      <c r="H1902" s="39">
        <v>10.7</v>
      </c>
      <c r="I1902" s="44">
        <v>6.2536528345996489E-2</v>
      </c>
      <c r="J1902" s="39">
        <v>315.05277645864669</v>
      </c>
      <c r="K1902" s="39">
        <v>323.4467764586467</v>
      </c>
      <c r="L1902" s="39">
        <v>-0.68400000000000005</v>
      </c>
      <c r="M1902" s="48">
        <v>100</v>
      </c>
      <c r="N1902" s="39">
        <v>0.80700000000000005</v>
      </c>
      <c r="O1902" s="39">
        <v>743.75800000000004</v>
      </c>
      <c r="P1902" s="39">
        <v>0.2</v>
      </c>
    </row>
    <row r="1903" spans="1:16" x14ac:dyDescent="0.3">
      <c r="A1903" s="27">
        <v>43691</v>
      </c>
      <c r="B1903" s="28">
        <v>0.39583333333333331</v>
      </c>
      <c r="C1903" s="32">
        <f t="shared" si="62"/>
        <v>43691.395833333336</v>
      </c>
      <c r="D1903" s="38">
        <f t="shared" si="61"/>
        <v>525465</v>
      </c>
      <c r="E1903" s="38">
        <f t="shared" si="61"/>
        <v>6300495</v>
      </c>
      <c r="F1903" s="38">
        <f t="shared" si="61"/>
        <v>2536</v>
      </c>
      <c r="G1903" s="39">
        <v>230.4</v>
      </c>
      <c r="H1903" s="39">
        <v>15</v>
      </c>
      <c r="I1903" s="44">
        <v>6.5104166666666671E-2</v>
      </c>
      <c r="J1903" s="39">
        <v>316.37706610041994</v>
      </c>
      <c r="K1903" s="39">
        <v>324.52706610041992</v>
      </c>
      <c r="L1903" s="39">
        <v>-0.55800000000000005</v>
      </c>
      <c r="M1903" s="48">
        <v>100</v>
      </c>
      <c r="N1903" s="39">
        <v>1.3140000000000001</v>
      </c>
      <c r="O1903" s="39">
        <v>743.61800000000005</v>
      </c>
      <c r="P1903" s="39">
        <v>0</v>
      </c>
    </row>
    <row r="1904" spans="1:16" x14ac:dyDescent="0.3">
      <c r="A1904" s="27">
        <v>43691</v>
      </c>
      <c r="B1904" s="28">
        <v>0.41666666666666669</v>
      </c>
      <c r="C1904" s="32">
        <f t="shared" si="62"/>
        <v>43691.416666666664</v>
      </c>
      <c r="D1904" s="38">
        <f t="shared" si="61"/>
        <v>525465</v>
      </c>
      <c r="E1904" s="38">
        <f t="shared" si="61"/>
        <v>6300495</v>
      </c>
      <c r="F1904" s="38">
        <f t="shared" si="61"/>
        <v>2536</v>
      </c>
      <c r="G1904" s="39">
        <v>300.7</v>
      </c>
      <c r="H1904" s="39">
        <v>20.2</v>
      </c>
      <c r="I1904" s="44">
        <v>6.717658796142334E-2</v>
      </c>
      <c r="J1904" s="39">
        <v>322.20050625955491</v>
      </c>
      <c r="K1904" s="39">
        <v>332.91550625955495</v>
      </c>
      <c r="L1904" s="39">
        <v>-0.30599999999999999</v>
      </c>
      <c r="M1904" s="48">
        <v>100</v>
      </c>
      <c r="N1904" s="39">
        <v>1.881</v>
      </c>
      <c r="O1904" s="39">
        <v>743.755</v>
      </c>
      <c r="P1904" s="39">
        <v>0</v>
      </c>
    </row>
    <row r="1905" spans="1:16" x14ac:dyDescent="0.3">
      <c r="A1905" s="27">
        <v>43691</v>
      </c>
      <c r="B1905" s="28">
        <v>0.4375</v>
      </c>
      <c r="C1905" s="32">
        <f t="shared" si="62"/>
        <v>43691.4375</v>
      </c>
      <c r="D1905" s="38">
        <f t="shared" si="61"/>
        <v>525465</v>
      </c>
      <c r="E1905" s="38">
        <f t="shared" si="61"/>
        <v>6300495</v>
      </c>
      <c r="F1905" s="38">
        <f t="shared" si="61"/>
        <v>2536</v>
      </c>
      <c r="G1905" s="39">
        <v>383.9</v>
      </c>
      <c r="H1905" s="39">
        <v>26.2</v>
      </c>
      <c r="I1905" s="44">
        <v>6.8246939307111232E-2</v>
      </c>
      <c r="J1905" s="39">
        <v>322.10523974724958</v>
      </c>
      <c r="K1905" s="39">
        <v>333.50023974724957</v>
      </c>
      <c r="L1905" s="39">
        <v>-0.11700000000000001</v>
      </c>
      <c r="M1905" s="48">
        <v>100</v>
      </c>
      <c r="N1905" s="39">
        <v>2.1230000000000002</v>
      </c>
      <c r="O1905" s="39">
        <v>743.48199999999997</v>
      </c>
      <c r="P1905" s="39">
        <v>0</v>
      </c>
    </row>
    <row r="1906" spans="1:16" x14ac:dyDescent="0.3">
      <c r="A1906" s="27">
        <v>43691</v>
      </c>
      <c r="B1906" s="28">
        <v>0.45833333333333331</v>
      </c>
      <c r="C1906" s="32">
        <f t="shared" si="62"/>
        <v>43691.458333333336</v>
      </c>
      <c r="D1906" s="38">
        <f t="shared" si="61"/>
        <v>525465</v>
      </c>
      <c r="E1906" s="38">
        <f t="shared" si="61"/>
        <v>6300495</v>
      </c>
      <c r="F1906" s="38">
        <f t="shared" si="61"/>
        <v>2536</v>
      </c>
      <c r="G1906" s="39">
        <v>378.5</v>
      </c>
      <c r="H1906" s="39">
        <v>30.6</v>
      </c>
      <c r="I1906" s="44">
        <v>8.0845442536327611E-2</v>
      </c>
      <c r="J1906" s="39">
        <v>323.45920725765234</v>
      </c>
      <c r="K1906" s="39">
        <v>335.45020725765232</v>
      </c>
      <c r="L1906" s="39">
        <v>0.13400000000000001</v>
      </c>
      <c r="M1906" s="48">
        <v>100</v>
      </c>
      <c r="N1906" s="39">
        <v>2.27</v>
      </c>
      <c r="O1906" s="39">
        <v>743.77800000000002</v>
      </c>
      <c r="P1906" s="39">
        <v>0</v>
      </c>
    </row>
    <row r="1907" spans="1:16" x14ac:dyDescent="0.3">
      <c r="A1907" s="27">
        <v>43691</v>
      </c>
      <c r="B1907" s="28">
        <v>0.47916666666666669</v>
      </c>
      <c r="C1907" s="32">
        <f t="shared" si="62"/>
        <v>43691.479166666664</v>
      </c>
      <c r="D1907" s="38">
        <f t="shared" si="61"/>
        <v>525465</v>
      </c>
      <c r="E1907" s="38">
        <f t="shared" si="61"/>
        <v>6300495</v>
      </c>
      <c r="F1907" s="38">
        <f t="shared" si="61"/>
        <v>2536</v>
      </c>
      <c r="G1907" s="39">
        <v>225.2</v>
      </c>
      <c r="H1907" s="39">
        <v>16.8</v>
      </c>
      <c r="I1907" s="44">
        <v>7.4600355239786864E-2</v>
      </c>
      <c r="J1907" s="39">
        <v>323.16606192782905</v>
      </c>
      <c r="K1907" s="39">
        <v>337.18506192782905</v>
      </c>
      <c r="L1907" s="39">
        <v>0.51200000000000001</v>
      </c>
      <c r="M1907" s="48">
        <v>100</v>
      </c>
      <c r="N1907" s="39">
        <v>1.87</v>
      </c>
      <c r="O1907" s="39">
        <v>743.92700000000002</v>
      </c>
      <c r="P1907" s="39">
        <v>0</v>
      </c>
    </row>
    <row r="1908" spans="1:16" x14ac:dyDescent="0.3">
      <c r="A1908" s="27">
        <v>43691</v>
      </c>
      <c r="B1908" s="28">
        <v>0.5</v>
      </c>
      <c r="C1908" s="32">
        <f t="shared" si="62"/>
        <v>43691.5</v>
      </c>
      <c r="D1908" s="38">
        <f t="shared" si="61"/>
        <v>525465</v>
      </c>
      <c r="E1908" s="38">
        <f t="shared" si="61"/>
        <v>6300495</v>
      </c>
      <c r="F1908" s="38">
        <f t="shared" si="61"/>
        <v>2536</v>
      </c>
      <c r="G1908" s="39">
        <v>374.8</v>
      </c>
      <c r="H1908" s="39">
        <v>26.9</v>
      </c>
      <c r="I1908" s="44">
        <v>7.1771611526147278E-2</v>
      </c>
      <c r="J1908" s="39">
        <v>324.61179142910601</v>
      </c>
      <c r="K1908" s="39">
        <v>338.86879142910601</v>
      </c>
      <c r="L1908" s="39">
        <v>0.57499999999999996</v>
      </c>
      <c r="M1908" s="48">
        <v>100</v>
      </c>
      <c r="N1908" s="39">
        <v>1.8029999999999999</v>
      </c>
      <c r="O1908" s="39">
        <v>744.02800000000002</v>
      </c>
      <c r="P1908" s="39">
        <v>0</v>
      </c>
    </row>
    <row r="1909" spans="1:16" x14ac:dyDescent="0.3">
      <c r="A1909" s="27">
        <v>43691</v>
      </c>
      <c r="B1909" s="28">
        <v>0.52083333333333337</v>
      </c>
      <c r="C1909" s="32">
        <f t="shared" si="62"/>
        <v>43691.520833333336</v>
      </c>
      <c r="D1909" s="38">
        <f t="shared" si="61"/>
        <v>525465</v>
      </c>
      <c r="E1909" s="38">
        <f t="shared" si="61"/>
        <v>6300495</v>
      </c>
      <c r="F1909" s="38">
        <f t="shared" si="61"/>
        <v>2536</v>
      </c>
      <c r="G1909" s="39">
        <v>275.7</v>
      </c>
      <c r="H1909" s="39">
        <v>21</v>
      </c>
      <c r="I1909" s="44">
        <v>7.6169749727965183E-2</v>
      </c>
      <c r="J1909" s="39">
        <v>325.81523000965734</v>
      </c>
      <c r="K1909" s="39">
        <v>341.78423000965734</v>
      </c>
      <c r="L1909" s="39">
        <v>0.63800000000000001</v>
      </c>
      <c r="M1909" s="48">
        <v>100</v>
      </c>
      <c r="N1909" s="39">
        <v>1.1259999999999999</v>
      </c>
      <c r="O1909" s="39">
        <v>744.22500000000002</v>
      </c>
      <c r="P1909" s="39">
        <v>0</v>
      </c>
    </row>
    <row r="1910" spans="1:16" x14ac:dyDescent="0.3">
      <c r="A1910" s="27">
        <v>43691</v>
      </c>
      <c r="B1910" s="28">
        <v>0.54166666666666663</v>
      </c>
      <c r="C1910" s="32">
        <f t="shared" si="62"/>
        <v>43691.541666666664</v>
      </c>
      <c r="D1910" s="38">
        <f t="shared" si="61"/>
        <v>525465</v>
      </c>
      <c r="E1910" s="38">
        <f t="shared" si="61"/>
        <v>6300495</v>
      </c>
      <c r="F1910" s="38">
        <f t="shared" si="61"/>
        <v>2536</v>
      </c>
      <c r="G1910" s="39">
        <v>200.4</v>
      </c>
      <c r="H1910" s="39">
        <v>13.9</v>
      </c>
      <c r="I1910" s="44">
        <v>6.9361277445109781E-2</v>
      </c>
      <c r="J1910" s="39">
        <v>324.28027126959785</v>
      </c>
      <c r="K1910" s="39">
        <v>338.71827126959784</v>
      </c>
      <c r="L1910" s="39">
        <v>0.76400000000000001</v>
      </c>
      <c r="M1910" s="48">
        <v>100</v>
      </c>
      <c r="N1910" s="39">
        <v>1.839</v>
      </c>
      <c r="O1910" s="39">
        <v>744.23</v>
      </c>
      <c r="P1910" s="39">
        <v>0</v>
      </c>
    </row>
    <row r="1911" spans="1:16" x14ac:dyDescent="0.3">
      <c r="A1911" s="27">
        <v>43691</v>
      </c>
      <c r="B1911" s="28">
        <v>0.5625</v>
      </c>
      <c r="C1911" s="32">
        <f t="shared" si="62"/>
        <v>43691.5625</v>
      </c>
      <c r="D1911" s="38">
        <f t="shared" si="61"/>
        <v>525465</v>
      </c>
      <c r="E1911" s="38">
        <f t="shared" si="61"/>
        <v>6300495</v>
      </c>
      <c r="F1911" s="38">
        <f t="shared" si="61"/>
        <v>2536</v>
      </c>
      <c r="G1911" s="39">
        <v>401.4</v>
      </c>
      <c r="H1911" s="39">
        <v>28.2</v>
      </c>
      <c r="I1911" s="44">
        <v>7.0254110612855011E-2</v>
      </c>
      <c r="J1911" s="39">
        <v>325.00441377487186</v>
      </c>
      <c r="K1911" s="39">
        <v>344.48741377487187</v>
      </c>
      <c r="L1911" s="39">
        <v>0.89</v>
      </c>
      <c r="M1911" s="48">
        <v>100</v>
      </c>
      <c r="N1911" s="39">
        <v>1.292</v>
      </c>
      <c r="O1911" s="39">
        <v>744.54</v>
      </c>
      <c r="P1911" s="39">
        <v>0</v>
      </c>
    </row>
    <row r="1912" spans="1:16" x14ac:dyDescent="0.3">
      <c r="A1912" s="27">
        <v>43691</v>
      </c>
      <c r="B1912" s="28">
        <v>0.58333333333333337</v>
      </c>
      <c r="C1912" s="32">
        <f t="shared" si="62"/>
        <v>43691.583333333336</v>
      </c>
      <c r="D1912" s="38">
        <f t="shared" si="61"/>
        <v>525465</v>
      </c>
      <c r="E1912" s="38">
        <f t="shared" si="61"/>
        <v>6300495</v>
      </c>
      <c r="F1912" s="38">
        <f t="shared" si="61"/>
        <v>2536</v>
      </c>
      <c r="G1912" s="39">
        <v>268.7</v>
      </c>
      <c r="H1912" s="39">
        <v>25.7</v>
      </c>
      <c r="I1912" s="44">
        <v>9.5645701525865282E-2</v>
      </c>
      <c r="J1912" s="39">
        <v>333.01292556406401</v>
      </c>
      <c r="K1912" s="39">
        <v>353.76292556406401</v>
      </c>
      <c r="L1912" s="39">
        <v>1.331</v>
      </c>
      <c r="M1912" s="48">
        <v>100</v>
      </c>
      <c r="N1912" s="39">
        <v>0.80900000000000005</v>
      </c>
      <c r="O1912" s="39">
        <v>744.63</v>
      </c>
      <c r="P1912" s="39">
        <v>0</v>
      </c>
    </row>
    <row r="1913" spans="1:16" x14ac:dyDescent="0.3">
      <c r="A1913" s="27">
        <v>43691</v>
      </c>
      <c r="B1913" s="28">
        <v>0.60416666666666663</v>
      </c>
      <c r="C1913" s="32">
        <f t="shared" si="62"/>
        <v>43691.604166666664</v>
      </c>
      <c r="D1913" s="38">
        <f t="shared" si="61"/>
        <v>525465</v>
      </c>
      <c r="E1913" s="38">
        <f t="shared" si="61"/>
        <v>6300495</v>
      </c>
      <c r="F1913" s="38">
        <f t="shared" si="61"/>
        <v>2536</v>
      </c>
      <c r="G1913" s="39">
        <v>236.5</v>
      </c>
      <c r="H1913" s="39">
        <v>23</v>
      </c>
      <c r="I1913" s="44">
        <v>9.7251585623678652E-2</v>
      </c>
      <c r="J1913" s="39">
        <v>328.22077100083078</v>
      </c>
      <c r="K1913" s="39">
        <v>348.79977100083073</v>
      </c>
      <c r="L1913" s="39">
        <v>1.52</v>
      </c>
      <c r="M1913" s="48">
        <v>100</v>
      </c>
      <c r="N1913" s="39">
        <v>1.0329999999999999</v>
      </c>
      <c r="O1913" s="39">
        <v>744.52700000000004</v>
      </c>
      <c r="P1913" s="39">
        <v>0</v>
      </c>
    </row>
    <row r="1914" spans="1:16" x14ac:dyDescent="0.3">
      <c r="A1914" s="27">
        <v>43691</v>
      </c>
      <c r="B1914" s="28">
        <v>0.625</v>
      </c>
      <c r="C1914" s="32">
        <f t="shared" si="62"/>
        <v>43691.625</v>
      </c>
      <c r="D1914" s="38">
        <f t="shared" si="61"/>
        <v>525465</v>
      </c>
      <c r="E1914" s="38">
        <f t="shared" si="61"/>
        <v>6300495</v>
      </c>
      <c r="F1914" s="38">
        <f t="shared" si="61"/>
        <v>2536</v>
      </c>
      <c r="G1914" s="39">
        <v>90</v>
      </c>
      <c r="H1914" s="39">
        <v>8.1</v>
      </c>
      <c r="I1914" s="44">
        <v>0.09</v>
      </c>
      <c r="J1914" s="39">
        <v>319.95945534284556</v>
      </c>
      <c r="K1914" s="39">
        <v>339.21145534284557</v>
      </c>
      <c r="L1914" s="39">
        <v>1.016</v>
      </c>
      <c r="M1914" s="48">
        <v>100</v>
      </c>
      <c r="N1914" s="39">
        <v>1.3109999999999999</v>
      </c>
      <c r="O1914" s="39">
        <v>744.66300000000001</v>
      </c>
      <c r="P1914" s="39">
        <v>0</v>
      </c>
    </row>
    <row r="1915" spans="1:16" x14ac:dyDescent="0.3">
      <c r="A1915" s="27">
        <v>43691</v>
      </c>
      <c r="B1915" s="28">
        <v>0.64583333333333337</v>
      </c>
      <c r="C1915" s="32">
        <f t="shared" si="62"/>
        <v>43691.645833333336</v>
      </c>
      <c r="D1915" s="38">
        <f t="shared" si="61"/>
        <v>525465</v>
      </c>
      <c r="E1915" s="38">
        <f t="shared" si="61"/>
        <v>6300495</v>
      </c>
      <c r="F1915" s="38">
        <f t="shared" si="61"/>
        <v>2536</v>
      </c>
      <c r="G1915" s="39">
        <v>207.7</v>
      </c>
      <c r="H1915" s="39">
        <v>14.3</v>
      </c>
      <c r="I1915" s="44">
        <v>6.8849301877708241E-2</v>
      </c>
      <c r="J1915" s="39">
        <v>325.55094176429139</v>
      </c>
      <c r="K1915" s="39">
        <v>341.6299417642914</v>
      </c>
      <c r="L1915" s="39">
        <v>1.016</v>
      </c>
      <c r="M1915" s="48">
        <v>100</v>
      </c>
      <c r="N1915" s="39">
        <v>1.2490000000000001</v>
      </c>
      <c r="O1915" s="39">
        <v>744.67</v>
      </c>
      <c r="P1915" s="39">
        <v>0</v>
      </c>
    </row>
    <row r="1916" spans="1:16" x14ac:dyDescent="0.3">
      <c r="A1916" s="27">
        <v>43691</v>
      </c>
      <c r="B1916" s="28">
        <v>0.66666666666666663</v>
      </c>
      <c r="C1916" s="32">
        <f t="shared" si="62"/>
        <v>43691.666666666664</v>
      </c>
      <c r="D1916" s="38">
        <f t="shared" si="61"/>
        <v>525465</v>
      </c>
      <c r="E1916" s="38">
        <f t="shared" si="61"/>
        <v>6300495</v>
      </c>
      <c r="F1916" s="38">
        <f t="shared" si="61"/>
        <v>2536</v>
      </c>
      <c r="G1916" s="39">
        <v>211.3</v>
      </c>
      <c r="H1916" s="39">
        <v>14.8</v>
      </c>
      <c r="I1916" s="44">
        <v>7.0042593469001421E-2</v>
      </c>
      <c r="J1916" s="39">
        <v>327.14535714635332</v>
      </c>
      <c r="K1916" s="39">
        <v>341.96835714635336</v>
      </c>
      <c r="L1916" s="39">
        <v>0.70099999999999996</v>
      </c>
      <c r="M1916" s="48">
        <v>100</v>
      </c>
      <c r="N1916" s="39">
        <v>1.0309999999999999</v>
      </c>
      <c r="O1916" s="39">
        <v>744.68499999999995</v>
      </c>
      <c r="P1916" s="39">
        <v>0</v>
      </c>
    </row>
    <row r="1917" spans="1:16" x14ac:dyDescent="0.3">
      <c r="A1917" s="27">
        <v>43691</v>
      </c>
      <c r="B1917" s="28">
        <v>0.6875</v>
      </c>
      <c r="C1917" s="32">
        <f t="shared" si="62"/>
        <v>43691.6875</v>
      </c>
      <c r="D1917" s="38">
        <f t="shared" si="61"/>
        <v>525465</v>
      </c>
      <c r="E1917" s="38">
        <f t="shared" si="61"/>
        <v>6300495</v>
      </c>
      <c r="F1917" s="38">
        <f t="shared" si="61"/>
        <v>2536</v>
      </c>
      <c r="G1917" s="39">
        <v>226.1</v>
      </c>
      <c r="H1917" s="39">
        <v>22.3</v>
      </c>
      <c r="I1917" s="44">
        <v>9.8628925254312258E-2</v>
      </c>
      <c r="J1917" s="39">
        <v>322.90591095852608</v>
      </c>
      <c r="K1917" s="39">
        <v>341.9049109585261</v>
      </c>
      <c r="L1917" s="39">
        <v>1.2050000000000001</v>
      </c>
      <c r="M1917" s="48">
        <v>100</v>
      </c>
      <c r="N1917" s="39">
        <v>0.67500000000000004</v>
      </c>
      <c r="O1917" s="39">
        <v>744.74699999999996</v>
      </c>
      <c r="P1917" s="39">
        <v>0</v>
      </c>
    </row>
    <row r="1918" spans="1:16" x14ac:dyDescent="0.3">
      <c r="A1918" s="27">
        <v>43691</v>
      </c>
      <c r="B1918" s="28">
        <v>0.70833333333333337</v>
      </c>
      <c r="C1918" s="32">
        <f t="shared" si="62"/>
        <v>43691.708333333336</v>
      </c>
      <c r="D1918" s="38">
        <f t="shared" si="61"/>
        <v>525465</v>
      </c>
      <c r="E1918" s="38">
        <f t="shared" si="61"/>
        <v>6300495</v>
      </c>
      <c r="F1918" s="38">
        <f t="shared" si="61"/>
        <v>2536</v>
      </c>
      <c r="G1918" s="39">
        <v>159</v>
      </c>
      <c r="H1918" s="39">
        <v>16.7</v>
      </c>
      <c r="I1918" s="44">
        <v>0.10503144654088049</v>
      </c>
      <c r="J1918" s="39">
        <v>323.71053951175065</v>
      </c>
      <c r="K1918" s="39">
        <v>340.28053951175065</v>
      </c>
      <c r="L1918" s="39">
        <v>1.268</v>
      </c>
      <c r="M1918" s="48">
        <v>100</v>
      </c>
      <c r="N1918" s="39">
        <v>0.66</v>
      </c>
      <c r="O1918" s="39">
        <v>744.78300000000002</v>
      </c>
      <c r="P1918" s="39">
        <v>0</v>
      </c>
    </row>
    <row r="1919" spans="1:16" x14ac:dyDescent="0.3">
      <c r="A1919" s="27">
        <v>43691</v>
      </c>
      <c r="B1919" s="28">
        <v>0.72916666666666663</v>
      </c>
      <c r="C1919" s="32">
        <f t="shared" si="62"/>
        <v>43691.729166666664</v>
      </c>
      <c r="D1919" s="38">
        <f t="shared" si="61"/>
        <v>525465</v>
      </c>
      <c r="E1919" s="38">
        <f t="shared" si="61"/>
        <v>6300495</v>
      </c>
      <c r="F1919" s="38">
        <f t="shared" si="61"/>
        <v>2536</v>
      </c>
      <c r="G1919" s="39">
        <v>68.5</v>
      </c>
      <c r="H1919" s="39">
        <v>8.1</v>
      </c>
      <c r="I1919" s="44">
        <v>0.11824817518248175</v>
      </c>
      <c r="J1919" s="39">
        <v>318.59721408386162</v>
      </c>
      <c r="K1919" s="39">
        <v>335.78721408386161</v>
      </c>
      <c r="L1919" s="39">
        <v>0.82699999999999996</v>
      </c>
      <c r="M1919" s="48">
        <v>100</v>
      </c>
      <c r="N1919" s="39">
        <v>1.3089999999999999</v>
      </c>
      <c r="O1919" s="39">
        <v>744.81299999999999</v>
      </c>
      <c r="P1919" s="39">
        <v>0</v>
      </c>
    </row>
    <row r="1920" spans="1:16" x14ac:dyDescent="0.3">
      <c r="A1920" s="27">
        <v>43691</v>
      </c>
      <c r="B1920" s="28">
        <v>0.75</v>
      </c>
      <c r="C1920" s="32">
        <f t="shared" si="62"/>
        <v>43691.75</v>
      </c>
      <c r="D1920" s="38">
        <f t="shared" si="61"/>
        <v>525465</v>
      </c>
      <c r="E1920" s="38">
        <f t="shared" si="61"/>
        <v>6300495</v>
      </c>
      <c r="F1920" s="38">
        <f t="shared" si="61"/>
        <v>2536</v>
      </c>
      <c r="G1920" s="39">
        <v>25</v>
      </c>
      <c r="H1920" s="39">
        <v>3.7</v>
      </c>
      <c r="I1920" s="44">
        <v>0.14800000000000002</v>
      </c>
      <c r="J1920" s="39">
        <v>316.40491063060603</v>
      </c>
      <c r="K1920" s="39">
        <v>330.59991063060608</v>
      </c>
      <c r="L1920" s="39">
        <v>0.57499999999999996</v>
      </c>
      <c r="M1920" s="48">
        <v>100</v>
      </c>
      <c r="N1920" s="39">
        <v>2.2069999999999999</v>
      </c>
      <c r="O1920" s="39">
        <v>744.95699999999999</v>
      </c>
      <c r="P1920" s="39">
        <v>0</v>
      </c>
    </row>
    <row r="1921" spans="1:16" x14ac:dyDescent="0.3">
      <c r="A1921" s="27">
        <v>43691</v>
      </c>
      <c r="B1921" s="28">
        <v>0.77083333333333337</v>
      </c>
      <c r="C1921" s="32">
        <f t="shared" si="62"/>
        <v>43691.770833333336</v>
      </c>
      <c r="D1921" s="38">
        <f t="shared" si="61"/>
        <v>525465</v>
      </c>
      <c r="E1921" s="38">
        <f t="shared" si="61"/>
        <v>6300495</v>
      </c>
      <c r="F1921" s="38">
        <f t="shared" si="61"/>
        <v>2536</v>
      </c>
      <c r="G1921" s="39">
        <v>20.7</v>
      </c>
      <c r="H1921" s="39">
        <v>3.7</v>
      </c>
      <c r="I1921" s="44">
        <v>0.17874396135265702</v>
      </c>
      <c r="J1921" s="39">
        <v>315.65383526905322</v>
      </c>
      <c r="K1921" s="39">
        <v>327.69583526905325</v>
      </c>
      <c r="L1921" s="39">
        <v>0.19700000000000001</v>
      </c>
      <c r="M1921" s="48">
        <v>100</v>
      </c>
      <c r="N1921" s="39">
        <v>2.391</v>
      </c>
      <c r="O1921" s="39">
        <v>744.9</v>
      </c>
      <c r="P1921" s="39">
        <v>0</v>
      </c>
    </row>
    <row r="1922" spans="1:16" x14ac:dyDescent="0.3">
      <c r="A1922" s="27">
        <v>43691</v>
      </c>
      <c r="B1922" s="28">
        <v>0.79166666666666663</v>
      </c>
      <c r="C1922" s="32">
        <f t="shared" si="62"/>
        <v>43691.791666666664</v>
      </c>
      <c r="D1922" s="38">
        <f t="shared" si="61"/>
        <v>525465</v>
      </c>
      <c r="E1922" s="38">
        <f t="shared" si="61"/>
        <v>6300495</v>
      </c>
      <c r="F1922" s="38">
        <f t="shared" si="61"/>
        <v>2536</v>
      </c>
      <c r="G1922" s="39">
        <v>10.9</v>
      </c>
      <c r="H1922" s="39">
        <v>2.5</v>
      </c>
      <c r="I1922" s="44">
        <v>0.2293577981651376</v>
      </c>
      <c r="J1922" s="39">
        <v>315.10095675360901</v>
      </c>
      <c r="K1922" s="39">
        <v>325.57495675360906</v>
      </c>
      <c r="L1922" s="39">
        <v>7.1999999999999995E-2</v>
      </c>
      <c r="M1922" s="48">
        <v>100</v>
      </c>
      <c r="N1922" s="39">
        <v>1.5209999999999999</v>
      </c>
      <c r="O1922" s="39">
        <v>745.15200000000004</v>
      </c>
      <c r="P1922" s="39">
        <v>0</v>
      </c>
    </row>
    <row r="1923" spans="1:16" x14ac:dyDescent="0.3">
      <c r="A1923" s="27">
        <v>43691</v>
      </c>
      <c r="B1923" s="28">
        <v>0.8125</v>
      </c>
      <c r="C1923" s="32">
        <f t="shared" si="62"/>
        <v>43691.8125</v>
      </c>
      <c r="D1923" s="38">
        <f t="shared" si="61"/>
        <v>525465</v>
      </c>
      <c r="E1923" s="38">
        <f t="shared" si="61"/>
        <v>6300495</v>
      </c>
      <c r="F1923" s="38">
        <f t="shared" si="61"/>
        <v>2536</v>
      </c>
      <c r="G1923" s="39">
        <v>7</v>
      </c>
      <c r="H1923" s="39">
        <v>1.9</v>
      </c>
      <c r="I1923" s="44">
        <v>0.27142857142857141</v>
      </c>
      <c r="J1923" s="39">
        <v>313.80557170293304</v>
      </c>
      <c r="K1923" s="39">
        <v>323.43057170293304</v>
      </c>
      <c r="L1923" s="39">
        <v>-5.3999999999999999E-2</v>
      </c>
      <c r="M1923" s="48">
        <v>100</v>
      </c>
      <c r="N1923" s="39">
        <v>1.2210000000000001</v>
      </c>
      <c r="O1923" s="39">
        <v>745.21</v>
      </c>
      <c r="P1923" s="39">
        <v>0</v>
      </c>
    </row>
    <row r="1924" spans="1:16" x14ac:dyDescent="0.3">
      <c r="A1924" s="27">
        <v>43691</v>
      </c>
      <c r="B1924" s="28">
        <v>0.83333333333333337</v>
      </c>
      <c r="C1924" s="32">
        <f t="shared" si="62"/>
        <v>43691.833333333336</v>
      </c>
      <c r="D1924" s="38">
        <f t="shared" si="61"/>
        <v>525465</v>
      </c>
      <c r="E1924" s="38">
        <f t="shared" si="61"/>
        <v>6300495</v>
      </c>
      <c r="F1924" s="38">
        <f t="shared" si="61"/>
        <v>2536</v>
      </c>
      <c r="G1924" s="39">
        <v>0.6</v>
      </c>
      <c r="H1924" s="39">
        <v>1.2</v>
      </c>
      <c r="I1924" s="45" t="s">
        <v>19</v>
      </c>
      <c r="J1924" s="39">
        <v>313.71402944954508</v>
      </c>
      <c r="K1924" s="39">
        <v>322.16202944954506</v>
      </c>
      <c r="L1924" s="39">
        <v>7.1999999999999995E-2</v>
      </c>
      <c r="M1924" s="48">
        <v>100</v>
      </c>
      <c r="N1924" s="39">
        <v>1.17</v>
      </c>
      <c r="O1924" s="39">
        <v>745.21699999999998</v>
      </c>
      <c r="P1924" s="39">
        <v>0</v>
      </c>
    </row>
    <row r="1925" spans="1:16" x14ac:dyDescent="0.3">
      <c r="A1925" s="27">
        <v>43691</v>
      </c>
      <c r="B1925" s="28">
        <v>0.85416666666666663</v>
      </c>
      <c r="C1925" s="32">
        <f t="shared" si="62"/>
        <v>43691.854166666664</v>
      </c>
      <c r="D1925" s="38">
        <f t="shared" si="61"/>
        <v>525465</v>
      </c>
      <c r="E1925" s="38">
        <f t="shared" si="61"/>
        <v>6300495</v>
      </c>
      <c r="F1925" s="38">
        <f t="shared" si="61"/>
        <v>2536</v>
      </c>
      <c r="G1925" s="40">
        <v>0</v>
      </c>
      <c r="H1925" s="40">
        <v>0</v>
      </c>
      <c r="I1925" s="45" t="s">
        <v>19</v>
      </c>
      <c r="J1925" s="39">
        <v>313.19781503238693</v>
      </c>
      <c r="K1925" s="39">
        <v>320.98381503238693</v>
      </c>
      <c r="L1925" s="39">
        <v>-0.11700000000000001</v>
      </c>
      <c r="M1925" s="48">
        <v>100</v>
      </c>
      <c r="N1925" s="39">
        <v>0.80900000000000005</v>
      </c>
      <c r="O1925" s="39">
        <v>745.50699999999995</v>
      </c>
      <c r="P1925" s="39">
        <v>0</v>
      </c>
    </row>
    <row r="1926" spans="1:16" x14ac:dyDescent="0.3">
      <c r="A1926" s="27">
        <v>43691</v>
      </c>
      <c r="B1926" s="28">
        <v>0.875</v>
      </c>
      <c r="C1926" s="32">
        <f t="shared" si="62"/>
        <v>43691.875</v>
      </c>
      <c r="D1926" s="38">
        <f t="shared" ref="D1926:F1989" si="63">D1925</f>
        <v>525465</v>
      </c>
      <c r="E1926" s="38">
        <f t="shared" si="63"/>
        <v>6300495</v>
      </c>
      <c r="F1926" s="38">
        <f t="shared" si="63"/>
        <v>2536</v>
      </c>
      <c r="G1926" s="40">
        <v>0</v>
      </c>
      <c r="H1926" s="40">
        <v>0</v>
      </c>
      <c r="I1926" s="45" t="s">
        <v>19</v>
      </c>
      <c r="J1926" s="39">
        <v>308.055353981243</v>
      </c>
      <c r="K1926" s="39">
        <v>318.22435398124298</v>
      </c>
      <c r="L1926" s="39">
        <v>-0.11700000000000001</v>
      </c>
      <c r="M1926" s="48">
        <v>100</v>
      </c>
      <c r="N1926" s="39">
        <v>1.383</v>
      </c>
      <c r="O1926" s="39">
        <v>745.25300000000004</v>
      </c>
      <c r="P1926" s="39">
        <v>0</v>
      </c>
    </row>
    <row r="1927" spans="1:16" x14ac:dyDescent="0.3">
      <c r="A1927" s="27">
        <v>43691</v>
      </c>
      <c r="B1927" s="28">
        <v>0.89583333333333337</v>
      </c>
      <c r="C1927" s="32">
        <f t="shared" si="62"/>
        <v>43691.895833333336</v>
      </c>
      <c r="D1927" s="38">
        <f t="shared" si="63"/>
        <v>525465</v>
      </c>
      <c r="E1927" s="38">
        <f t="shared" si="63"/>
        <v>6300495</v>
      </c>
      <c r="F1927" s="38">
        <f t="shared" si="63"/>
        <v>2536</v>
      </c>
      <c r="G1927" s="40">
        <v>0</v>
      </c>
      <c r="H1927" s="40">
        <v>0</v>
      </c>
      <c r="I1927" s="45" t="s">
        <v>19</v>
      </c>
      <c r="J1927" s="39">
        <v>312.77510745319512</v>
      </c>
      <c r="K1927" s="39">
        <v>318.65010745319512</v>
      </c>
      <c r="L1927" s="39">
        <v>-0.24299999999999999</v>
      </c>
      <c r="M1927" s="48">
        <v>100</v>
      </c>
      <c r="N1927" s="39">
        <v>1.3220000000000001</v>
      </c>
      <c r="O1927" s="39">
        <v>745.31</v>
      </c>
      <c r="P1927" s="39">
        <v>0</v>
      </c>
    </row>
    <row r="1928" spans="1:16" x14ac:dyDescent="0.3">
      <c r="A1928" s="27">
        <v>43691</v>
      </c>
      <c r="B1928" s="28">
        <v>0.91666666666666663</v>
      </c>
      <c r="C1928" s="32">
        <f t="shared" si="62"/>
        <v>43691.916666666664</v>
      </c>
      <c r="D1928" s="38">
        <f t="shared" si="63"/>
        <v>525465</v>
      </c>
      <c r="E1928" s="38">
        <f t="shared" si="63"/>
        <v>6300495</v>
      </c>
      <c r="F1928" s="38">
        <f t="shared" si="63"/>
        <v>2536</v>
      </c>
      <c r="G1928" s="40">
        <v>0</v>
      </c>
      <c r="H1928" s="40">
        <v>0</v>
      </c>
      <c r="I1928" s="45" t="s">
        <v>19</v>
      </c>
      <c r="J1928" s="39">
        <v>312.77036513455914</v>
      </c>
      <c r="K1928" s="39">
        <v>317.79736513455919</v>
      </c>
      <c r="L1928" s="39">
        <v>-0.24299999999999999</v>
      </c>
      <c r="M1928" s="48">
        <v>100</v>
      </c>
      <c r="N1928" s="39">
        <v>1.7150000000000001</v>
      </c>
      <c r="O1928" s="39">
        <v>745.39</v>
      </c>
      <c r="P1928" s="39">
        <v>0</v>
      </c>
    </row>
    <row r="1929" spans="1:16" x14ac:dyDescent="0.3">
      <c r="A1929" s="27">
        <v>43691</v>
      </c>
      <c r="B1929" s="28">
        <v>0.9375</v>
      </c>
      <c r="C1929" s="32">
        <f t="shared" si="62"/>
        <v>43691.9375</v>
      </c>
      <c r="D1929" s="38">
        <f t="shared" si="63"/>
        <v>525465</v>
      </c>
      <c r="E1929" s="38">
        <f t="shared" si="63"/>
        <v>6300495</v>
      </c>
      <c r="F1929" s="38">
        <f t="shared" si="63"/>
        <v>2536</v>
      </c>
      <c r="G1929" s="40">
        <v>0</v>
      </c>
      <c r="H1929" s="40">
        <v>0</v>
      </c>
      <c r="I1929" s="45" t="s">
        <v>19</v>
      </c>
      <c r="J1929" s="39">
        <v>312.61999297104541</v>
      </c>
      <c r="K1929" s="39">
        <v>317.71999297104543</v>
      </c>
      <c r="L1929" s="39">
        <v>-0.30599999999999999</v>
      </c>
      <c r="M1929" s="48">
        <v>100</v>
      </c>
      <c r="N1929" s="39">
        <v>1.4510000000000001</v>
      </c>
      <c r="O1929" s="39">
        <v>745.3</v>
      </c>
      <c r="P1929" s="39">
        <v>0</v>
      </c>
    </row>
    <row r="1930" spans="1:16" x14ac:dyDescent="0.3">
      <c r="A1930" s="27">
        <v>43691</v>
      </c>
      <c r="B1930" s="28">
        <v>0.95833333333333337</v>
      </c>
      <c r="C1930" s="32">
        <f t="shared" si="62"/>
        <v>43691.958333333336</v>
      </c>
      <c r="D1930" s="38">
        <f t="shared" si="63"/>
        <v>525465</v>
      </c>
      <c r="E1930" s="38">
        <f t="shared" si="63"/>
        <v>6300495</v>
      </c>
      <c r="F1930" s="38">
        <f t="shared" si="63"/>
        <v>2536</v>
      </c>
      <c r="G1930" s="40">
        <v>0</v>
      </c>
      <c r="H1930" s="40">
        <v>0</v>
      </c>
      <c r="I1930" s="45" t="s">
        <v>19</v>
      </c>
      <c r="J1930" s="39">
        <v>308.18809305560757</v>
      </c>
      <c r="K1930" s="39">
        <v>315.49809305560757</v>
      </c>
      <c r="L1930" s="39">
        <v>-0.36899999999999999</v>
      </c>
      <c r="M1930" s="48">
        <v>100</v>
      </c>
      <c r="N1930" s="39">
        <v>1.671</v>
      </c>
      <c r="O1930" s="39">
        <v>745.47699999999998</v>
      </c>
      <c r="P1930" s="39">
        <v>0</v>
      </c>
    </row>
    <row r="1931" spans="1:16" x14ac:dyDescent="0.3">
      <c r="A1931" s="27">
        <v>43691</v>
      </c>
      <c r="B1931" s="28">
        <v>0.97916666666666663</v>
      </c>
      <c r="C1931" s="32">
        <f t="shared" si="62"/>
        <v>43691.979166666664</v>
      </c>
      <c r="D1931" s="38">
        <f t="shared" si="63"/>
        <v>525465</v>
      </c>
      <c r="E1931" s="38">
        <f t="shared" si="63"/>
        <v>6300495</v>
      </c>
      <c r="F1931" s="38">
        <f t="shared" si="63"/>
        <v>2536</v>
      </c>
      <c r="G1931" s="40">
        <v>0</v>
      </c>
      <c r="H1931" s="40">
        <v>0</v>
      </c>
      <c r="I1931" s="45" t="s">
        <v>19</v>
      </c>
      <c r="J1931" s="39">
        <v>314.46966754011407</v>
      </c>
      <c r="K1931" s="39">
        <v>316.32266754011408</v>
      </c>
      <c r="L1931" s="39">
        <v>-0.36899999999999999</v>
      </c>
      <c r="M1931" s="48">
        <v>100</v>
      </c>
      <c r="N1931" s="39">
        <v>0.98299999999999998</v>
      </c>
      <c r="O1931" s="39">
        <v>745.54499999999996</v>
      </c>
      <c r="P1931" s="39">
        <v>0</v>
      </c>
    </row>
    <row r="1932" spans="1:16" x14ac:dyDescent="0.3">
      <c r="A1932" s="27">
        <v>43692</v>
      </c>
      <c r="B1932" s="28">
        <v>0</v>
      </c>
      <c r="C1932" s="32">
        <f t="shared" si="62"/>
        <v>43692</v>
      </c>
      <c r="D1932" s="38">
        <f t="shared" si="63"/>
        <v>525465</v>
      </c>
      <c r="E1932" s="38">
        <f t="shared" si="63"/>
        <v>6300495</v>
      </c>
      <c r="F1932" s="38">
        <f t="shared" si="63"/>
        <v>2536</v>
      </c>
      <c r="G1932" s="40">
        <v>0</v>
      </c>
      <c r="H1932" s="40">
        <v>0</v>
      </c>
      <c r="I1932" s="45" t="s">
        <v>19</v>
      </c>
      <c r="J1932" s="39">
        <v>304.94993577149961</v>
      </c>
      <c r="K1932" s="39">
        <v>313.68093577149961</v>
      </c>
      <c r="L1932" s="39">
        <v>-5.3999999999999999E-2</v>
      </c>
      <c r="M1932" s="48">
        <v>92.656999999999996</v>
      </c>
      <c r="N1932" s="39">
        <v>1.2490000000000001</v>
      </c>
      <c r="O1932" s="39">
        <v>745.39300000000003</v>
      </c>
      <c r="P1932" s="39">
        <v>0</v>
      </c>
    </row>
    <row r="1933" spans="1:16" x14ac:dyDescent="0.3">
      <c r="A1933" s="27">
        <v>43692</v>
      </c>
      <c r="B1933" s="28">
        <v>2.0833333333333332E-2</v>
      </c>
      <c r="C1933" s="32">
        <f t="shared" si="62"/>
        <v>43692.020833333336</v>
      </c>
      <c r="D1933" s="38">
        <f t="shared" si="63"/>
        <v>525465</v>
      </c>
      <c r="E1933" s="38">
        <f t="shared" si="63"/>
        <v>6300495</v>
      </c>
      <c r="F1933" s="38">
        <f t="shared" si="63"/>
        <v>2536</v>
      </c>
      <c r="G1933" s="40">
        <v>0</v>
      </c>
      <c r="H1933" s="40">
        <v>0</v>
      </c>
      <c r="I1933" s="45" t="s">
        <v>19</v>
      </c>
      <c r="J1933" s="39">
        <v>308.79324528092377</v>
      </c>
      <c r="K1933" s="39">
        <v>314.7582452809238</v>
      </c>
      <c r="L1933" s="39">
        <v>-5.3999999999999999E-2</v>
      </c>
      <c r="M1933" s="48">
        <v>95.236999999999995</v>
      </c>
      <c r="N1933" s="39">
        <v>0.76400000000000001</v>
      </c>
      <c r="O1933" s="39">
        <v>745.58799999999997</v>
      </c>
      <c r="P1933" s="39">
        <v>0</v>
      </c>
    </row>
    <row r="1934" spans="1:16" x14ac:dyDescent="0.3">
      <c r="A1934" s="27">
        <v>43692</v>
      </c>
      <c r="B1934" s="28">
        <v>4.1666666666666664E-2</v>
      </c>
      <c r="C1934" s="32">
        <f t="shared" si="62"/>
        <v>43692.041666666664</v>
      </c>
      <c r="D1934" s="38">
        <f t="shared" si="63"/>
        <v>525465</v>
      </c>
      <c r="E1934" s="38">
        <f t="shared" si="63"/>
        <v>6300495</v>
      </c>
      <c r="F1934" s="38">
        <f t="shared" si="63"/>
        <v>2536</v>
      </c>
      <c r="G1934" s="40">
        <v>0</v>
      </c>
      <c r="H1934" s="40">
        <v>0</v>
      </c>
      <c r="I1934" s="45" t="s">
        <v>19</v>
      </c>
      <c r="J1934" s="39">
        <v>307.04430221778051</v>
      </c>
      <c r="K1934" s="39">
        <v>314.08930221778053</v>
      </c>
      <c r="L1934" s="39">
        <v>-5.3999999999999999E-2</v>
      </c>
      <c r="M1934" s="48">
        <v>95.236999999999995</v>
      </c>
      <c r="N1934" s="39">
        <v>0.61599999999999999</v>
      </c>
      <c r="O1934" s="39">
        <v>745.71</v>
      </c>
      <c r="P1934" s="39">
        <v>0</v>
      </c>
    </row>
    <row r="1935" spans="1:16" x14ac:dyDescent="0.3">
      <c r="A1935" s="27">
        <v>43692</v>
      </c>
      <c r="B1935" s="28">
        <v>6.25E-2</v>
      </c>
      <c r="C1935" s="32">
        <f t="shared" si="62"/>
        <v>43692.0625</v>
      </c>
      <c r="D1935" s="38">
        <f t="shared" si="63"/>
        <v>525465</v>
      </c>
      <c r="E1935" s="38">
        <f t="shared" si="63"/>
        <v>6300495</v>
      </c>
      <c r="F1935" s="38">
        <f t="shared" si="63"/>
        <v>2536</v>
      </c>
      <c r="G1935" s="40">
        <v>0</v>
      </c>
      <c r="H1935" s="40">
        <v>0</v>
      </c>
      <c r="I1935" s="45" t="s">
        <v>19</v>
      </c>
      <c r="J1935" s="39">
        <v>310.99268031000724</v>
      </c>
      <c r="K1935" s="39">
        <v>314.43668031000726</v>
      </c>
      <c r="L1935" s="39">
        <v>-0.55800000000000005</v>
      </c>
      <c r="M1935" s="48">
        <v>100</v>
      </c>
      <c r="N1935" s="39">
        <v>1.252</v>
      </c>
      <c r="O1935" s="39">
        <v>745.64300000000003</v>
      </c>
      <c r="P1935" s="39">
        <v>0</v>
      </c>
    </row>
    <row r="1936" spans="1:16" x14ac:dyDescent="0.3">
      <c r="A1936" s="27">
        <v>43692</v>
      </c>
      <c r="B1936" s="28">
        <v>8.3333333333333329E-2</v>
      </c>
      <c r="C1936" s="32">
        <f t="shared" si="62"/>
        <v>43692.083333333336</v>
      </c>
      <c r="D1936" s="38">
        <f t="shared" si="63"/>
        <v>525465</v>
      </c>
      <c r="E1936" s="38">
        <f t="shared" si="63"/>
        <v>6300495</v>
      </c>
      <c r="F1936" s="38">
        <f t="shared" si="63"/>
        <v>2536</v>
      </c>
      <c r="G1936" s="40">
        <v>0</v>
      </c>
      <c r="H1936" s="40">
        <v>0</v>
      </c>
      <c r="I1936" s="45" t="s">
        <v>19</v>
      </c>
      <c r="J1936" s="39">
        <v>303.28209733649834</v>
      </c>
      <c r="K1936" s="39">
        <v>313.99109733649834</v>
      </c>
      <c r="L1936" s="39">
        <v>-0.432</v>
      </c>
      <c r="M1936" s="48">
        <v>100</v>
      </c>
      <c r="N1936" s="39">
        <v>1.353</v>
      </c>
      <c r="O1936" s="39">
        <v>745.35500000000002</v>
      </c>
      <c r="P1936" s="39">
        <v>0</v>
      </c>
    </row>
    <row r="1937" spans="1:16" x14ac:dyDescent="0.3">
      <c r="A1937" s="27">
        <v>43692</v>
      </c>
      <c r="B1937" s="28">
        <v>0.10416666666666667</v>
      </c>
      <c r="C1937" s="32">
        <f t="shared" si="62"/>
        <v>43692.104166666664</v>
      </c>
      <c r="D1937" s="38">
        <f t="shared" si="63"/>
        <v>525465</v>
      </c>
      <c r="E1937" s="38">
        <f t="shared" si="63"/>
        <v>6300495</v>
      </c>
      <c r="F1937" s="38">
        <f t="shared" si="63"/>
        <v>2536</v>
      </c>
      <c r="G1937" s="40">
        <v>0</v>
      </c>
      <c r="H1937" s="40">
        <v>0</v>
      </c>
      <c r="I1937" s="45" t="s">
        <v>19</v>
      </c>
      <c r="J1937" s="39">
        <v>311.03611133889768</v>
      </c>
      <c r="K1937" s="39">
        <v>314.38511133889767</v>
      </c>
      <c r="L1937" s="39">
        <v>-0.30599999999999999</v>
      </c>
      <c r="M1937" s="48">
        <v>100</v>
      </c>
      <c r="N1937" s="39">
        <v>1.232</v>
      </c>
      <c r="O1937" s="39">
        <v>745.52700000000004</v>
      </c>
      <c r="P1937" s="39">
        <v>0</v>
      </c>
    </row>
    <row r="1938" spans="1:16" x14ac:dyDescent="0.3">
      <c r="A1938" s="27">
        <v>43692</v>
      </c>
      <c r="B1938" s="28">
        <v>0.125</v>
      </c>
      <c r="C1938" s="32">
        <f t="shared" si="62"/>
        <v>43692.125</v>
      </c>
      <c r="D1938" s="38">
        <f t="shared" si="63"/>
        <v>525465</v>
      </c>
      <c r="E1938" s="38">
        <f t="shared" si="63"/>
        <v>6300495</v>
      </c>
      <c r="F1938" s="38">
        <f t="shared" si="63"/>
        <v>2536</v>
      </c>
      <c r="G1938" s="40">
        <v>0</v>
      </c>
      <c r="H1938" s="40">
        <v>0</v>
      </c>
      <c r="I1938" s="45" t="s">
        <v>19</v>
      </c>
      <c r="J1938" s="39">
        <v>309.19364642742892</v>
      </c>
      <c r="K1938" s="39">
        <v>314.47864642742894</v>
      </c>
      <c r="L1938" s="39">
        <v>-5.3999999999999999E-2</v>
      </c>
      <c r="M1938" s="48">
        <v>98.576999999999998</v>
      </c>
      <c r="N1938" s="39">
        <v>2.0190000000000001</v>
      </c>
      <c r="O1938" s="39">
        <v>745.59500000000003</v>
      </c>
      <c r="P1938" s="39">
        <v>0</v>
      </c>
    </row>
    <row r="1939" spans="1:16" x14ac:dyDescent="0.3">
      <c r="A1939" s="27">
        <v>43692</v>
      </c>
      <c r="B1939" s="28">
        <v>0.14583333333333334</v>
      </c>
      <c r="C1939" s="32">
        <f t="shared" si="62"/>
        <v>43692.145833333336</v>
      </c>
      <c r="D1939" s="38">
        <f t="shared" si="63"/>
        <v>525465</v>
      </c>
      <c r="E1939" s="38">
        <f t="shared" si="63"/>
        <v>6300495</v>
      </c>
      <c r="F1939" s="38">
        <f t="shared" si="63"/>
        <v>2536</v>
      </c>
      <c r="G1939" s="40">
        <v>0</v>
      </c>
      <c r="H1939" s="40">
        <v>0</v>
      </c>
      <c r="I1939" s="45" t="s">
        <v>19</v>
      </c>
      <c r="J1939" s="39">
        <v>306.96748054039125</v>
      </c>
      <c r="K1939" s="39">
        <v>314.18948054039123</v>
      </c>
      <c r="L1939" s="39">
        <v>-0.18</v>
      </c>
      <c r="M1939" s="48">
        <v>100</v>
      </c>
      <c r="N1939" s="39">
        <v>1.7629999999999999</v>
      </c>
      <c r="O1939" s="39">
        <v>745.60199999999998</v>
      </c>
      <c r="P1939" s="39">
        <v>0</v>
      </c>
    </row>
    <row r="1940" spans="1:16" x14ac:dyDescent="0.3">
      <c r="A1940" s="27">
        <v>43692</v>
      </c>
      <c r="B1940" s="28">
        <v>0.16666666666666666</v>
      </c>
      <c r="C1940" s="32">
        <f t="shared" si="62"/>
        <v>43692.166666666664</v>
      </c>
      <c r="D1940" s="38">
        <f t="shared" si="63"/>
        <v>525465</v>
      </c>
      <c r="E1940" s="38">
        <f t="shared" si="63"/>
        <v>6300495</v>
      </c>
      <c r="F1940" s="38">
        <f t="shared" si="63"/>
        <v>2536</v>
      </c>
      <c r="G1940" s="39">
        <v>0.1</v>
      </c>
      <c r="H1940" s="39">
        <v>0.8</v>
      </c>
      <c r="I1940" s="45" t="s">
        <v>19</v>
      </c>
      <c r="J1940" s="39">
        <v>312.32719987646692</v>
      </c>
      <c r="K1940" s="39">
        <v>314.7151998764669</v>
      </c>
      <c r="L1940" s="39">
        <v>-0.18</v>
      </c>
      <c r="M1940" s="48">
        <v>100</v>
      </c>
      <c r="N1940" s="39">
        <v>1.623</v>
      </c>
      <c r="O1940" s="39">
        <v>745.77499999999998</v>
      </c>
      <c r="P1940" s="39">
        <v>0</v>
      </c>
    </row>
    <row r="1941" spans="1:16" x14ac:dyDescent="0.3">
      <c r="A1941" s="27">
        <v>43692</v>
      </c>
      <c r="B1941" s="28">
        <v>0.1875</v>
      </c>
      <c r="C1941" s="32">
        <f t="shared" si="62"/>
        <v>43692.1875</v>
      </c>
      <c r="D1941" s="38">
        <f t="shared" si="63"/>
        <v>525465</v>
      </c>
      <c r="E1941" s="38">
        <f t="shared" si="63"/>
        <v>6300495</v>
      </c>
      <c r="F1941" s="38">
        <f t="shared" si="63"/>
        <v>2536</v>
      </c>
      <c r="G1941" s="39">
        <v>1</v>
      </c>
      <c r="H1941" s="39">
        <v>1.2</v>
      </c>
      <c r="I1941" s="45" t="s">
        <v>19</v>
      </c>
      <c r="J1941" s="39">
        <v>311.05480485404911</v>
      </c>
      <c r="K1941" s="39">
        <v>314.58680485404909</v>
      </c>
      <c r="L1941" s="39">
        <v>-0.11700000000000001</v>
      </c>
      <c r="M1941" s="48">
        <v>100</v>
      </c>
      <c r="N1941" s="39">
        <v>1.5309999999999999</v>
      </c>
      <c r="O1941" s="39">
        <v>745.63300000000004</v>
      </c>
      <c r="P1941" s="39">
        <v>0</v>
      </c>
    </row>
    <row r="1942" spans="1:16" x14ac:dyDescent="0.3">
      <c r="A1942" s="27">
        <v>43692</v>
      </c>
      <c r="B1942" s="28">
        <v>0.20833333333333334</v>
      </c>
      <c r="C1942" s="32">
        <f t="shared" si="62"/>
        <v>43692.208333333336</v>
      </c>
      <c r="D1942" s="38">
        <f t="shared" si="63"/>
        <v>525465</v>
      </c>
      <c r="E1942" s="38">
        <f t="shared" si="63"/>
        <v>6300495</v>
      </c>
      <c r="F1942" s="38">
        <f t="shared" si="63"/>
        <v>2536</v>
      </c>
      <c r="G1942" s="39">
        <v>9.1999999999999993</v>
      </c>
      <c r="H1942" s="39">
        <v>2.7</v>
      </c>
      <c r="I1942" s="44">
        <v>0.29347826086956524</v>
      </c>
      <c r="J1942" s="39">
        <v>307.15446863748434</v>
      </c>
      <c r="K1942" s="39">
        <v>313.79246863748432</v>
      </c>
      <c r="L1942" s="39">
        <v>-0.18</v>
      </c>
      <c r="M1942" s="48">
        <v>100</v>
      </c>
      <c r="N1942" s="39">
        <v>1.274</v>
      </c>
      <c r="O1942" s="39">
        <v>745.86699999999996</v>
      </c>
      <c r="P1942" s="39">
        <v>0</v>
      </c>
    </row>
    <row r="1943" spans="1:16" x14ac:dyDescent="0.3">
      <c r="A1943" s="27">
        <v>43692</v>
      </c>
      <c r="B1943" s="28">
        <v>0.22916666666666666</v>
      </c>
      <c r="C1943" s="32">
        <f t="shared" si="62"/>
        <v>43692.229166666664</v>
      </c>
      <c r="D1943" s="38">
        <f t="shared" si="63"/>
        <v>525465</v>
      </c>
      <c r="E1943" s="38">
        <f t="shared" si="63"/>
        <v>6300495</v>
      </c>
      <c r="F1943" s="38">
        <f t="shared" si="63"/>
        <v>2536</v>
      </c>
      <c r="G1943" s="39">
        <v>29.1</v>
      </c>
      <c r="H1943" s="39">
        <v>4.5</v>
      </c>
      <c r="I1943" s="44">
        <v>0.15463917525773196</v>
      </c>
      <c r="J1943" s="39">
        <v>312.32269236575991</v>
      </c>
      <c r="K1943" s="39">
        <v>314.8876923657599</v>
      </c>
      <c r="L1943" s="39">
        <v>-0.18</v>
      </c>
      <c r="M1943" s="48">
        <v>100</v>
      </c>
      <c r="N1943" s="39">
        <v>1.3109999999999999</v>
      </c>
      <c r="O1943" s="39">
        <v>745.89300000000003</v>
      </c>
      <c r="P1943" s="39">
        <v>0</v>
      </c>
    </row>
    <row r="1944" spans="1:16" x14ac:dyDescent="0.3">
      <c r="A1944" s="27">
        <v>43692</v>
      </c>
      <c r="B1944" s="28">
        <v>0.25</v>
      </c>
      <c r="C1944" s="32">
        <f t="shared" si="62"/>
        <v>43692.25</v>
      </c>
      <c r="D1944" s="38">
        <f t="shared" si="63"/>
        <v>525465</v>
      </c>
      <c r="E1944" s="38">
        <f t="shared" si="63"/>
        <v>6300495</v>
      </c>
      <c r="F1944" s="38">
        <f t="shared" si="63"/>
        <v>2536</v>
      </c>
      <c r="G1944" s="39">
        <v>76.900000000000006</v>
      </c>
      <c r="H1944" s="39">
        <v>7.8</v>
      </c>
      <c r="I1944" s="44">
        <v>0.10143042912873861</v>
      </c>
      <c r="J1944" s="39">
        <v>308.42092356601381</v>
      </c>
      <c r="K1944" s="39">
        <v>316.16492356601378</v>
      </c>
      <c r="L1944" s="39">
        <v>7.1999999999999995E-2</v>
      </c>
      <c r="M1944" s="48">
        <v>100</v>
      </c>
      <c r="N1944" s="39">
        <v>1.7849999999999999</v>
      </c>
      <c r="O1944" s="39">
        <v>745.97199999999998</v>
      </c>
      <c r="P1944" s="39">
        <v>0</v>
      </c>
    </row>
    <row r="1945" spans="1:16" x14ac:dyDescent="0.3">
      <c r="A1945" s="27">
        <v>43692</v>
      </c>
      <c r="B1945" s="28">
        <v>0.27083333333333331</v>
      </c>
      <c r="C1945" s="32">
        <f t="shared" si="62"/>
        <v>43692.270833333336</v>
      </c>
      <c r="D1945" s="38">
        <f t="shared" si="63"/>
        <v>525465</v>
      </c>
      <c r="E1945" s="38">
        <f t="shared" si="63"/>
        <v>6300495</v>
      </c>
      <c r="F1945" s="38">
        <f t="shared" si="63"/>
        <v>2536</v>
      </c>
      <c r="G1945" s="39">
        <v>87.9</v>
      </c>
      <c r="H1945" s="39">
        <v>6.5</v>
      </c>
      <c r="I1945" s="44">
        <v>7.3947667804323089E-2</v>
      </c>
      <c r="J1945" s="39">
        <v>314.82139239425265</v>
      </c>
      <c r="K1945" s="39">
        <v>320.22439239425267</v>
      </c>
      <c r="L1945" s="39">
        <v>0.19700000000000001</v>
      </c>
      <c r="M1945" s="48">
        <v>100</v>
      </c>
      <c r="N1945" s="39">
        <v>1.3280000000000001</v>
      </c>
      <c r="O1945" s="39">
        <v>746.08299999999997</v>
      </c>
      <c r="P1945" s="39">
        <v>0</v>
      </c>
    </row>
    <row r="1946" spans="1:16" x14ac:dyDescent="0.3">
      <c r="A1946" s="27">
        <v>43692</v>
      </c>
      <c r="B1946" s="28">
        <v>0.29166666666666669</v>
      </c>
      <c r="C1946" s="32">
        <f t="shared" si="62"/>
        <v>43692.291666666664</v>
      </c>
      <c r="D1946" s="38">
        <f t="shared" si="63"/>
        <v>525465</v>
      </c>
      <c r="E1946" s="38">
        <f t="shared" si="63"/>
        <v>6300495</v>
      </c>
      <c r="F1946" s="38">
        <f t="shared" si="63"/>
        <v>2536</v>
      </c>
      <c r="G1946" s="39">
        <v>59.9</v>
      </c>
      <c r="H1946" s="39">
        <v>5.2</v>
      </c>
      <c r="I1946" s="44">
        <v>8.681135225375626E-2</v>
      </c>
      <c r="J1946" s="39">
        <v>313.9651083424792</v>
      </c>
      <c r="K1946" s="39">
        <v>317.77710834247921</v>
      </c>
      <c r="L1946" s="39">
        <v>8.9999999999999993E-3</v>
      </c>
      <c r="M1946" s="48">
        <v>100</v>
      </c>
      <c r="N1946" s="39">
        <v>1.3859999999999999</v>
      </c>
      <c r="O1946" s="39">
        <v>746.08</v>
      </c>
      <c r="P1946" s="39">
        <v>0</v>
      </c>
    </row>
    <row r="1947" spans="1:16" x14ac:dyDescent="0.3">
      <c r="A1947" s="27">
        <v>43692</v>
      </c>
      <c r="B1947" s="28">
        <v>0.3125</v>
      </c>
      <c r="C1947" s="32">
        <f t="shared" si="62"/>
        <v>43692.3125</v>
      </c>
      <c r="D1947" s="38">
        <f t="shared" si="63"/>
        <v>525465</v>
      </c>
      <c r="E1947" s="38">
        <f t="shared" si="63"/>
        <v>6300495</v>
      </c>
      <c r="F1947" s="38">
        <f t="shared" si="63"/>
        <v>2536</v>
      </c>
      <c r="G1947" s="39">
        <v>83</v>
      </c>
      <c r="H1947" s="39">
        <v>5.6</v>
      </c>
      <c r="I1947" s="44">
        <v>6.746987951807229E-2</v>
      </c>
      <c r="J1947" s="39">
        <v>319.3532914033708</v>
      </c>
      <c r="K1947" s="39">
        <v>323.96429140337079</v>
      </c>
      <c r="L1947" s="39">
        <v>0.26</v>
      </c>
      <c r="M1947" s="48">
        <v>100</v>
      </c>
      <c r="N1947" s="39">
        <v>1.238</v>
      </c>
      <c r="O1947" s="39">
        <v>746.25800000000004</v>
      </c>
      <c r="P1947" s="39">
        <v>0.2</v>
      </c>
    </row>
    <row r="1948" spans="1:16" x14ac:dyDescent="0.3">
      <c r="A1948" s="27">
        <v>43692</v>
      </c>
      <c r="B1948" s="28">
        <v>0.33333333333333331</v>
      </c>
      <c r="C1948" s="32">
        <f t="shared" si="62"/>
        <v>43692.333333333336</v>
      </c>
      <c r="D1948" s="38">
        <f t="shared" si="63"/>
        <v>525465</v>
      </c>
      <c r="E1948" s="38">
        <f t="shared" si="63"/>
        <v>6300495</v>
      </c>
      <c r="F1948" s="38">
        <f t="shared" si="63"/>
        <v>2536</v>
      </c>
      <c r="G1948" s="39">
        <v>225</v>
      </c>
      <c r="H1948" s="39">
        <v>15.8</v>
      </c>
      <c r="I1948" s="44">
        <v>7.0222222222222228E-2</v>
      </c>
      <c r="J1948" s="39">
        <v>320.95473691205007</v>
      </c>
      <c r="K1948" s="39">
        <v>325.61173691205011</v>
      </c>
      <c r="L1948" s="39">
        <v>0.51200000000000001</v>
      </c>
      <c r="M1948" s="48">
        <v>100</v>
      </c>
      <c r="N1948" s="39">
        <v>1.429</v>
      </c>
      <c r="O1948" s="39">
        <v>746.19299999999998</v>
      </c>
      <c r="P1948" s="39">
        <v>0</v>
      </c>
    </row>
    <row r="1949" spans="1:16" x14ac:dyDescent="0.3">
      <c r="A1949" s="27">
        <v>43692</v>
      </c>
      <c r="B1949" s="28">
        <v>0.35416666666666669</v>
      </c>
      <c r="C1949" s="32">
        <f t="shared" si="62"/>
        <v>43692.354166666664</v>
      </c>
      <c r="D1949" s="38">
        <f t="shared" si="63"/>
        <v>525465</v>
      </c>
      <c r="E1949" s="38">
        <f t="shared" si="63"/>
        <v>6300495</v>
      </c>
      <c r="F1949" s="38">
        <f t="shared" si="63"/>
        <v>2536</v>
      </c>
      <c r="G1949" s="39">
        <v>113.2</v>
      </c>
      <c r="H1949" s="39">
        <v>9.6</v>
      </c>
      <c r="I1949" s="44">
        <v>8.4805653710247342E-2</v>
      </c>
      <c r="J1949" s="39">
        <v>320.42125735516942</v>
      </c>
      <c r="K1949" s="39">
        <v>326.81825735516941</v>
      </c>
      <c r="L1949" s="39">
        <v>0.38600000000000001</v>
      </c>
      <c r="M1949" s="48">
        <v>100</v>
      </c>
      <c r="N1949" s="39">
        <v>0.81399999999999995</v>
      </c>
      <c r="O1949" s="39">
        <v>746.36500000000001</v>
      </c>
      <c r="P1949" s="39">
        <v>0</v>
      </c>
    </row>
    <row r="1950" spans="1:16" x14ac:dyDescent="0.3">
      <c r="A1950" s="27">
        <v>43692</v>
      </c>
      <c r="B1950" s="28">
        <v>0.375</v>
      </c>
      <c r="C1950" s="32">
        <f t="shared" si="62"/>
        <v>43692.375</v>
      </c>
      <c r="D1950" s="38">
        <f t="shared" si="63"/>
        <v>525465</v>
      </c>
      <c r="E1950" s="38">
        <f t="shared" si="63"/>
        <v>6300495</v>
      </c>
      <c r="F1950" s="38">
        <f t="shared" si="63"/>
        <v>2536</v>
      </c>
      <c r="G1950" s="39">
        <v>153.4</v>
      </c>
      <c r="H1950" s="39">
        <v>13</v>
      </c>
      <c r="I1950" s="44">
        <v>8.4745762711864403E-2</v>
      </c>
      <c r="J1950" s="39">
        <v>320.32858659160689</v>
      </c>
      <c r="K1950" s="39">
        <v>326.50058659160686</v>
      </c>
      <c r="L1950" s="39">
        <v>0.63800000000000001</v>
      </c>
      <c r="M1950" s="48">
        <v>100</v>
      </c>
      <c r="N1950" s="39">
        <v>0.44700000000000001</v>
      </c>
      <c r="O1950" s="39">
        <v>746.38</v>
      </c>
      <c r="P1950" s="39">
        <v>0.2</v>
      </c>
    </row>
    <row r="1951" spans="1:16" x14ac:dyDescent="0.3">
      <c r="A1951" s="27">
        <v>43692</v>
      </c>
      <c r="B1951" s="28">
        <v>0.39583333333333331</v>
      </c>
      <c r="C1951" s="32">
        <f t="shared" si="62"/>
        <v>43692.395833333336</v>
      </c>
      <c r="D1951" s="38">
        <f t="shared" si="63"/>
        <v>525465</v>
      </c>
      <c r="E1951" s="38">
        <f t="shared" si="63"/>
        <v>6300495</v>
      </c>
      <c r="F1951" s="38">
        <f t="shared" si="63"/>
        <v>2536</v>
      </c>
      <c r="G1951" s="39">
        <v>124.1</v>
      </c>
      <c r="H1951" s="39">
        <v>8.6</v>
      </c>
      <c r="I1951" s="44">
        <v>6.9298952457695406E-2</v>
      </c>
      <c r="J1951" s="39">
        <v>324.92395937537771</v>
      </c>
      <c r="K1951" s="39">
        <v>329.05095937537772</v>
      </c>
      <c r="L1951" s="39">
        <v>0.82699999999999996</v>
      </c>
      <c r="M1951" s="48">
        <v>100</v>
      </c>
      <c r="N1951" s="39">
        <v>6.2E-2</v>
      </c>
      <c r="O1951" s="39">
        <v>746.52499999999998</v>
      </c>
      <c r="P1951" s="39">
        <v>0</v>
      </c>
    </row>
    <row r="1952" spans="1:16" x14ac:dyDescent="0.3">
      <c r="A1952" s="27">
        <v>43692</v>
      </c>
      <c r="B1952" s="28">
        <v>0.41666666666666669</v>
      </c>
      <c r="C1952" s="32">
        <f t="shared" si="62"/>
        <v>43692.416666666664</v>
      </c>
      <c r="D1952" s="38">
        <f t="shared" si="63"/>
        <v>525465</v>
      </c>
      <c r="E1952" s="38">
        <f t="shared" si="63"/>
        <v>6300495</v>
      </c>
      <c r="F1952" s="38">
        <f t="shared" si="63"/>
        <v>2536</v>
      </c>
      <c r="G1952" s="39">
        <v>200.2</v>
      </c>
      <c r="H1952" s="39">
        <v>14.5</v>
      </c>
      <c r="I1952" s="44">
        <v>7.2427572427572431E-2</v>
      </c>
      <c r="J1952" s="39">
        <v>328.44981576200615</v>
      </c>
      <c r="K1952" s="39">
        <v>332.76281576200614</v>
      </c>
      <c r="L1952" s="39">
        <v>1.1419999999999999</v>
      </c>
      <c r="M1952" s="48">
        <v>100</v>
      </c>
      <c r="N1952" s="39">
        <v>0.79400000000000004</v>
      </c>
      <c r="O1952" s="39">
        <v>746.52200000000005</v>
      </c>
      <c r="P1952" s="39">
        <v>0.2</v>
      </c>
    </row>
    <row r="1953" spans="1:16" x14ac:dyDescent="0.3">
      <c r="A1953" s="27">
        <v>43692</v>
      </c>
      <c r="B1953" s="28">
        <v>0.4375</v>
      </c>
      <c r="C1953" s="32">
        <f t="shared" si="62"/>
        <v>43692.4375</v>
      </c>
      <c r="D1953" s="38">
        <f t="shared" si="63"/>
        <v>525465</v>
      </c>
      <c r="E1953" s="38">
        <f t="shared" si="63"/>
        <v>6300495</v>
      </c>
      <c r="F1953" s="38">
        <f t="shared" si="63"/>
        <v>2536</v>
      </c>
      <c r="G1953" s="39">
        <v>269</v>
      </c>
      <c r="H1953" s="39">
        <v>18.100000000000001</v>
      </c>
      <c r="I1953" s="44">
        <v>6.7286245353159857E-2</v>
      </c>
      <c r="J1953" s="39">
        <v>331.66821056787904</v>
      </c>
      <c r="K1953" s="39">
        <v>335.57421056787905</v>
      </c>
      <c r="L1953" s="39">
        <v>1.3939999999999999</v>
      </c>
      <c r="M1953" s="48">
        <v>100</v>
      </c>
      <c r="N1953" s="39">
        <v>1.5489999999999999</v>
      </c>
      <c r="O1953" s="39">
        <v>746.68</v>
      </c>
      <c r="P1953" s="39">
        <v>0</v>
      </c>
    </row>
    <row r="1954" spans="1:16" x14ac:dyDescent="0.3">
      <c r="A1954" s="27">
        <v>43692</v>
      </c>
      <c r="B1954" s="28">
        <v>0.45833333333333331</v>
      </c>
      <c r="C1954" s="32">
        <f t="shared" si="62"/>
        <v>43692.458333333336</v>
      </c>
      <c r="D1954" s="38">
        <f t="shared" si="63"/>
        <v>525465</v>
      </c>
      <c r="E1954" s="38">
        <f t="shared" si="63"/>
        <v>6300495</v>
      </c>
      <c r="F1954" s="38">
        <f t="shared" si="63"/>
        <v>2536</v>
      </c>
      <c r="G1954" s="39">
        <v>153.69999999999999</v>
      </c>
      <c r="H1954" s="39">
        <v>11.3</v>
      </c>
      <c r="I1954" s="44">
        <v>7.3519843851659092E-2</v>
      </c>
      <c r="J1954" s="39">
        <v>328.7872229381789</v>
      </c>
      <c r="K1954" s="39">
        <v>335.31422293817889</v>
      </c>
      <c r="L1954" s="39">
        <v>1.331</v>
      </c>
      <c r="M1954" s="48">
        <v>100</v>
      </c>
      <c r="N1954" s="39">
        <v>1.4470000000000001</v>
      </c>
      <c r="O1954" s="39">
        <v>746.94500000000005</v>
      </c>
      <c r="P1954" s="39">
        <v>0</v>
      </c>
    </row>
    <row r="1955" spans="1:16" x14ac:dyDescent="0.3">
      <c r="A1955" s="27">
        <v>43692</v>
      </c>
      <c r="B1955" s="28">
        <v>0.47916666666666669</v>
      </c>
      <c r="C1955" s="32">
        <f t="shared" si="62"/>
        <v>43692.479166666664</v>
      </c>
      <c r="D1955" s="38">
        <f t="shared" si="63"/>
        <v>525465</v>
      </c>
      <c r="E1955" s="38">
        <f t="shared" si="63"/>
        <v>6300495</v>
      </c>
      <c r="F1955" s="38">
        <f t="shared" si="63"/>
        <v>2536</v>
      </c>
      <c r="G1955" s="39">
        <v>196.2</v>
      </c>
      <c r="H1955" s="39">
        <v>15.9</v>
      </c>
      <c r="I1955" s="44">
        <v>8.1039755351681966E-2</v>
      </c>
      <c r="J1955" s="39">
        <v>328.80745241535038</v>
      </c>
      <c r="K1955" s="39">
        <v>334.99645241535035</v>
      </c>
      <c r="L1955" s="39">
        <v>1.52</v>
      </c>
      <c r="M1955" s="48">
        <v>100</v>
      </c>
      <c r="N1955" s="39">
        <v>1.5589999999999999</v>
      </c>
      <c r="O1955" s="39">
        <v>746.755</v>
      </c>
      <c r="P1955" s="39">
        <v>0</v>
      </c>
    </row>
    <row r="1956" spans="1:16" x14ac:dyDescent="0.3">
      <c r="A1956" s="27">
        <v>43692</v>
      </c>
      <c r="B1956" s="28">
        <v>0.5</v>
      </c>
      <c r="C1956" s="32">
        <f t="shared" si="62"/>
        <v>43692.5</v>
      </c>
      <c r="D1956" s="38">
        <f t="shared" si="63"/>
        <v>525465</v>
      </c>
      <c r="E1956" s="38">
        <f t="shared" si="63"/>
        <v>6300495</v>
      </c>
      <c r="F1956" s="38">
        <f t="shared" si="63"/>
        <v>2536</v>
      </c>
      <c r="G1956" s="39">
        <v>222.3</v>
      </c>
      <c r="H1956" s="39">
        <v>16.2</v>
      </c>
      <c r="I1956" s="44">
        <v>7.28744939271255E-2</v>
      </c>
      <c r="J1956" s="39">
        <v>330.4908418464874</v>
      </c>
      <c r="K1956" s="39">
        <v>337.05884184648738</v>
      </c>
      <c r="L1956" s="39">
        <v>1.7709999999999999</v>
      </c>
      <c r="M1956" s="48">
        <v>100</v>
      </c>
      <c r="N1956" s="39">
        <v>1.9630000000000001</v>
      </c>
      <c r="O1956" s="39">
        <v>746.755</v>
      </c>
      <c r="P1956" s="39">
        <v>0</v>
      </c>
    </row>
    <row r="1957" spans="1:16" x14ac:dyDescent="0.3">
      <c r="A1957" s="27">
        <v>43692</v>
      </c>
      <c r="B1957" s="28">
        <v>0.52083333333333337</v>
      </c>
      <c r="C1957" s="32">
        <f t="shared" si="62"/>
        <v>43692.520833333336</v>
      </c>
      <c r="D1957" s="38">
        <f t="shared" si="63"/>
        <v>525465</v>
      </c>
      <c r="E1957" s="38">
        <f t="shared" si="63"/>
        <v>6300495</v>
      </c>
      <c r="F1957" s="38">
        <f t="shared" si="63"/>
        <v>2536</v>
      </c>
      <c r="G1957" s="39">
        <v>302.3</v>
      </c>
      <c r="H1957" s="39">
        <v>21.3</v>
      </c>
      <c r="I1957" s="44">
        <v>7.0459808137611643E-2</v>
      </c>
      <c r="J1957" s="39">
        <v>334.81472413768654</v>
      </c>
      <c r="K1957" s="39">
        <v>341.78972413768656</v>
      </c>
      <c r="L1957" s="39">
        <v>2.149</v>
      </c>
      <c r="M1957" s="48">
        <v>100</v>
      </c>
      <c r="N1957" s="39">
        <v>2.004</v>
      </c>
      <c r="O1957" s="39">
        <v>746.78800000000001</v>
      </c>
      <c r="P1957" s="39">
        <v>0</v>
      </c>
    </row>
    <row r="1958" spans="1:16" x14ac:dyDescent="0.3">
      <c r="A1958" s="27">
        <v>43692</v>
      </c>
      <c r="B1958" s="28">
        <v>0.54166666666666663</v>
      </c>
      <c r="C1958" s="32">
        <f t="shared" si="62"/>
        <v>43692.541666666664</v>
      </c>
      <c r="D1958" s="38">
        <f t="shared" si="63"/>
        <v>525465</v>
      </c>
      <c r="E1958" s="38">
        <f t="shared" si="63"/>
        <v>6300495</v>
      </c>
      <c r="F1958" s="38">
        <f t="shared" si="63"/>
        <v>2536</v>
      </c>
      <c r="G1958" s="39">
        <v>319.89999999999998</v>
      </c>
      <c r="H1958" s="39">
        <v>25.1</v>
      </c>
      <c r="I1958" s="44">
        <v>7.8462019381056597E-2</v>
      </c>
      <c r="J1958" s="39">
        <v>342.50620408189815</v>
      </c>
      <c r="K1958" s="39">
        <v>348.44920408189819</v>
      </c>
      <c r="L1958" s="39">
        <v>2.4009999999999998</v>
      </c>
      <c r="M1958" s="48">
        <v>100</v>
      </c>
      <c r="N1958" s="39">
        <v>1.792</v>
      </c>
      <c r="O1958" s="39">
        <v>746.92200000000003</v>
      </c>
      <c r="P1958" s="39">
        <v>0</v>
      </c>
    </row>
    <row r="1959" spans="1:16" x14ac:dyDescent="0.3">
      <c r="A1959" s="27">
        <v>43692</v>
      </c>
      <c r="B1959" s="28">
        <v>0.5625</v>
      </c>
      <c r="C1959" s="32">
        <f t="shared" si="62"/>
        <v>43692.5625</v>
      </c>
      <c r="D1959" s="38">
        <f t="shared" si="63"/>
        <v>525465</v>
      </c>
      <c r="E1959" s="38">
        <f t="shared" si="63"/>
        <v>6300495</v>
      </c>
      <c r="F1959" s="38">
        <f t="shared" si="63"/>
        <v>2536</v>
      </c>
      <c r="G1959" s="39">
        <v>127.6</v>
      </c>
      <c r="H1959" s="39">
        <v>9.9</v>
      </c>
      <c r="I1959" s="44">
        <v>7.7586206896551727E-2</v>
      </c>
      <c r="J1959" s="39">
        <v>331.22928862063651</v>
      </c>
      <c r="K1959" s="39">
        <v>342.01028862063652</v>
      </c>
      <c r="L1959" s="39">
        <v>2.3380000000000001</v>
      </c>
      <c r="M1959" s="48">
        <v>100</v>
      </c>
      <c r="N1959" s="39">
        <v>2.0230000000000001</v>
      </c>
      <c r="O1959" s="39">
        <v>746.86699999999996</v>
      </c>
      <c r="P1959" s="39">
        <v>0.2</v>
      </c>
    </row>
    <row r="1960" spans="1:16" x14ac:dyDescent="0.3">
      <c r="A1960" s="27">
        <v>43692</v>
      </c>
      <c r="B1960" s="28">
        <v>0.58333333333333337</v>
      </c>
      <c r="C1960" s="32">
        <f t="shared" ref="C1960:C2023" si="64">A1960+B1960</f>
        <v>43692.583333333336</v>
      </c>
      <c r="D1960" s="38">
        <f t="shared" si="63"/>
        <v>525465</v>
      </c>
      <c r="E1960" s="38">
        <f t="shared" si="63"/>
        <v>6300495</v>
      </c>
      <c r="F1960" s="38">
        <f t="shared" si="63"/>
        <v>2536</v>
      </c>
      <c r="G1960" s="39">
        <v>164.2</v>
      </c>
      <c r="H1960" s="39">
        <v>11.2</v>
      </c>
      <c r="I1960" s="44">
        <v>6.8209500609013402E-2</v>
      </c>
      <c r="J1960" s="39">
        <v>327.07906060403099</v>
      </c>
      <c r="K1960" s="39">
        <v>336.720060604031</v>
      </c>
      <c r="L1960" s="39">
        <v>1.8340000000000001</v>
      </c>
      <c r="M1960" s="48">
        <v>100</v>
      </c>
      <c r="N1960" s="39">
        <v>1.083</v>
      </c>
      <c r="O1960" s="39">
        <v>747.09199999999998</v>
      </c>
      <c r="P1960" s="39">
        <v>0.4</v>
      </c>
    </row>
    <row r="1961" spans="1:16" x14ac:dyDescent="0.3">
      <c r="A1961" s="27">
        <v>43692</v>
      </c>
      <c r="B1961" s="28">
        <v>0.60416666666666663</v>
      </c>
      <c r="C1961" s="32">
        <f t="shared" si="64"/>
        <v>43692.604166666664</v>
      </c>
      <c r="D1961" s="38">
        <f t="shared" si="63"/>
        <v>525465</v>
      </c>
      <c r="E1961" s="38">
        <f t="shared" si="63"/>
        <v>6300495</v>
      </c>
      <c r="F1961" s="38">
        <f t="shared" si="63"/>
        <v>2536</v>
      </c>
      <c r="G1961" s="39">
        <v>160.19999999999999</v>
      </c>
      <c r="H1961" s="39">
        <v>11.5</v>
      </c>
      <c r="I1961" s="44">
        <v>7.1785268414481906E-2</v>
      </c>
      <c r="J1961" s="39">
        <v>331.86217684505817</v>
      </c>
      <c r="K1961" s="39">
        <v>340.79817684505821</v>
      </c>
      <c r="L1961" s="39">
        <v>1.96</v>
      </c>
      <c r="M1961" s="48">
        <v>100</v>
      </c>
      <c r="N1961" s="39">
        <v>0.88500000000000001</v>
      </c>
      <c r="O1961" s="39">
        <v>747.23199999999997</v>
      </c>
      <c r="P1961" s="39">
        <v>0.4</v>
      </c>
    </row>
    <row r="1962" spans="1:16" x14ac:dyDescent="0.3">
      <c r="A1962" s="27">
        <v>43692</v>
      </c>
      <c r="B1962" s="28">
        <v>0.625</v>
      </c>
      <c r="C1962" s="32">
        <f t="shared" si="64"/>
        <v>43692.625</v>
      </c>
      <c r="D1962" s="38">
        <f t="shared" si="63"/>
        <v>525465</v>
      </c>
      <c r="E1962" s="38">
        <f t="shared" si="63"/>
        <v>6300495</v>
      </c>
      <c r="F1962" s="38">
        <f t="shared" si="63"/>
        <v>2536</v>
      </c>
      <c r="G1962" s="39">
        <v>235.1</v>
      </c>
      <c r="H1962" s="39">
        <v>14.9</v>
      </c>
      <c r="I1962" s="44">
        <v>6.3377286261165469E-2</v>
      </c>
      <c r="J1962" s="39">
        <v>331.80754879866947</v>
      </c>
      <c r="K1962" s="39">
        <v>339.80654879866944</v>
      </c>
      <c r="L1962" s="39">
        <v>2.0859999999999999</v>
      </c>
      <c r="M1962" s="48">
        <v>100</v>
      </c>
      <c r="N1962" s="39">
        <v>0.42899999999999999</v>
      </c>
      <c r="O1962" s="39">
        <v>747.37800000000004</v>
      </c>
      <c r="P1962" s="39">
        <v>0.2</v>
      </c>
    </row>
    <row r="1963" spans="1:16" x14ac:dyDescent="0.3">
      <c r="A1963" s="27">
        <v>43692</v>
      </c>
      <c r="B1963" s="28">
        <v>0.64583333333333337</v>
      </c>
      <c r="C1963" s="32">
        <f t="shared" si="64"/>
        <v>43692.645833333336</v>
      </c>
      <c r="D1963" s="38">
        <f t="shared" si="63"/>
        <v>525465</v>
      </c>
      <c r="E1963" s="38">
        <f t="shared" si="63"/>
        <v>6300495</v>
      </c>
      <c r="F1963" s="38">
        <f t="shared" si="63"/>
        <v>2536</v>
      </c>
      <c r="G1963" s="39">
        <v>141.6</v>
      </c>
      <c r="H1963" s="39">
        <v>10.3</v>
      </c>
      <c r="I1963" s="44">
        <v>7.2740112994350292E-2</v>
      </c>
      <c r="J1963" s="39">
        <v>323.94726907789072</v>
      </c>
      <c r="K1963" s="39">
        <v>335.36626907789071</v>
      </c>
      <c r="L1963" s="39">
        <v>1.897</v>
      </c>
      <c r="M1963" s="48">
        <v>100</v>
      </c>
      <c r="N1963" s="39">
        <v>0.45100000000000001</v>
      </c>
      <c r="O1963" s="39">
        <v>747.18799999999999</v>
      </c>
      <c r="P1963" s="39">
        <v>0.4</v>
      </c>
    </row>
    <row r="1964" spans="1:16" x14ac:dyDescent="0.3">
      <c r="A1964" s="27">
        <v>43692</v>
      </c>
      <c r="B1964" s="28">
        <v>0.66666666666666663</v>
      </c>
      <c r="C1964" s="32">
        <f t="shared" si="64"/>
        <v>43692.666666666664</v>
      </c>
      <c r="D1964" s="38">
        <f t="shared" si="63"/>
        <v>525465</v>
      </c>
      <c r="E1964" s="38">
        <f t="shared" si="63"/>
        <v>6300495</v>
      </c>
      <c r="F1964" s="38">
        <f t="shared" si="63"/>
        <v>2536</v>
      </c>
      <c r="G1964" s="39">
        <v>77.8</v>
      </c>
      <c r="H1964" s="39">
        <v>6</v>
      </c>
      <c r="I1964" s="44">
        <v>7.7120822622107968E-2</v>
      </c>
      <c r="J1964" s="39">
        <v>329.16054737794906</v>
      </c>
      <c r="K1964" s="39">
        <v>337.99754737794905</v>
      </c>
      <c r="L1964" s="39">
        <v>2.0230000000000001</v>
      </c>
      <c r="M1964" s="48">
        <v>100</v>
      </c>
      <c r="N1964" s="39">
        <v>0.82499999999999996</v>
      </c>
      <c r="O1964" s="39">
        <v>747.38499999999999</v>
      </c>
      <c r="P1964" s="39">
        <v>0.2</v>
      </c>
    </row>
    <row r="1965" spans="1:16" x14ac:dyDescent="0.3">
      <c r="A1965" s="27">
        <v>43692</v>
      </c>
      <c r="B1965" s="28">
        <v>0.6875</v>
      </c>
      <c r="C1965" s="32">
        <f t="shared" si="64"/>
        <v>43692.6875</v>
      </c>
      <c r="D1965" s="38">
        <f t="shared" si="63"/>
        <v>525465</v>
      </c>
      <c r="E1965" s="38">
        <f t="shared" si="63"/>
        <v>6300495</v>
      </c>
      <c r="F1965" s="38">
        <f t="shared" si="63"/>
        <v>2536</v>
      </c>
      <c r="G1965" s="39">
        <v>75.400000000000006</v>
      </c>
      <c r="H1965" s="39">
        <v>5.8</v>
      </c>
      <c r="I1965" s="44">
        <v>7.6923076923076913E-2</v>
      </c>
      <c r="J1965" s="39">
        <v>324.98944153010791</v>
      </c>
      <c r="K1965" s="39">
        <v>332.70944153010794</v>
      </c>
      <c r="L1965" s="39">
        <v>1.7709999999999999</v>
      </c>
      <c r="M1965" s="48">
        <v>100</v>
      </c>
      <c r="N1965" s="39">
        <v>2.5129999999999999</v>
      </c>
      <c r="O1965" s="39">
        <v>747.40200000000004</v>
      </c>
      <c r="P1965" s="39">
        <v>0.2</v>
      </c>
    </row>
    <row r="1966" spans="1:16" x14ac:dyDescent="0.3">
      <c r="A1966" s="27">
        <v>43692</v>
      </c>
      <c r="B1966" s="28">
        <v>0.70833333333333337</v>
      </c>
      <c r="C1966" s="32">
        <f t="shared" si="64"/>
        <v>43692.708333333336</v>
      </c>
      <c r="D1966" s="38">
        <f t="shared" si="63"/>
        <v>525465</v>
      </c>
      <c r="E1966" s="38">
        <f t="shared" si="63"/>
        <v>6300495</v>
      </c>
      <c r="F1966" s="38">
        <f t="shared" si="63"/>
        <v>2536</v>
      </c>
      <c r="G1966" s="39">
        <v>47.5</v>
      </c>
      <c r="H1966" s="39">
        <v>3.8</v>
      </c>
      <c r="I1966" s="44">
        <v>0.08</v>
      </c>
      <c r="J1966" s="39">
        <v>324.30431912550443</v>
      </c>
      <c r="K1966" s="39">
        <v>330.61031912550447</v>
      </c>
      <c r="L1966" s="39">
        <v>1.708</v>
      </c>
      <c r="M1966" s="48">
        <v>100</v>
      </c>
      <c r="N1966" s="39">
        <v>2.4039999999999999</v>
      </c>
      <c r="O1966" s="39">
        <v>747.59299999999996</v>
      </c>
      <c r="P1966" s="39">
        <v>0.2</v>
      </c>
    </row>
    <row r="1967" spans="1:16" x14ac:dyDescent="0.3">
      <c r="A1967" s="27">
        <v>43692</v>
      </c>
      <c r="B1967" s="28">
        <v>0.72916666666666663</v>
      </c>
      <c r="C1967" s="32">
        <f t="shared" si="64"/>
        <v>43692.729166666664</v>
      </c>
      <c r="D1967" s="38">
        <f t="shared" si="63"/>
        <v>525465</v>
      </c>
      <c r="E1967" s="38">
        <f t="shared" si="63"/>
        <v>6300495</v>
      </c>
      <c r="F1967" s="38">
        <f t="shared" si="63"/>
        <v>2536</v>
      </c>
      <c r="G1967" s="39">
        <v>33.5</v>
      </c>
      <c r="H1967" s="39">
        <v>3.1</v>
      </c>
      <c r="I1967" s="44">
        <v>9.2537313432835819E-2</v>
      </c>
      <c r="J1967" s="39">
        <v>322.82004172423245</v>
      </c>
      <c r="K1967" s="39">
        <v>328.91804172423241</v>
      </c>
      <c r="L1967" s="39">
        <v>1.583</v>
      </c>
      <c r="M1967" s="48">
        <v>100</v>
      </c>
      <c r="N1967" s="39">
        <v>1.944</v>
      </c>
      <c r="O1967" s="39">
        <v>747.60699999999997</v>
      </c>
      <c r="P1967" s="39">
        <v>0</v>
      </c>
    </row>
    <row r="1968" spans="1:16" x14ac:dyDescent="0.3">
      <c r="A1968" s="27">
        <v>43692</v>
      </c>
      <c r="B1968" s="28">
        <v>0.75</v>
      </c>
      <c r="C1968" s="32">
        <f t="shared" si="64"/>
        <v>43692.75</v>
      </c>
      <c r="D1968" s="38">
        <f t="shared" si="63"/>
        <v>525465</v>
      </c>
      <c r="E1968" s="38">
        <f t="shared" si="63"/>
        <v>6300495</v>
      </c>
      <c r="F1968" s="38">
        <f t="shared" si="63"/>
        <v>2536</v>
      </c>
      <c r="G1968" s="39">
        <v>31.9</v>
      </c>
      <c r="H1968" s="39">
        <v>3.7</v>
      </c>
      <c r="I1968" s="44">
        <v>0.11598746081504703</v>
      </c>
      <c r="J1968" s="39">
        <v>323.01895554578778</v>
      </c>
      <c r="K1968" s="39">
        <v>328.28895554578781</v>
      </c>
      <c r="L1968" s="39">
        <v>1.52</v>
      </c>
      <c r="M1968" s="48">
        <v>100</v>
      </c>
      <c r="N1968" s="39">
        <v>1.944</v>
      </c>
      <c r="O1968" s="39">
        <v>747.85299999999995</v>
      </c>
      <c r="P1968" s="39">
        <v>0</v>
      </c>
    </row>
    <row r="1969" spans="1:16" x14ac:dyDescent="0.3">
      <c r="A1969" s="27">
        <v>43692</v>
      </c>
      <c r="B1969" s="28">
        <v>0.77083333333333337</v>
      </c>
      <c r="C1969" s="32">
        <f t="shared" si="64"/>
        <v>43692.770833333336</v>
      </c>
      <c r="D1969" s="38">
        <f t="shared" si="63"/>
        <v>525465</v>
      </c>
      <c r="E1969" s="38">
        <f t="shared" si="63"/>
        <v>6300495</v>
      </c>
      <c r="F1969" s="38">
        <f t="shared" si="63"/>
        <v>2536</v>
      </c>
      <c r="G1969" s="39">
        <v>12.7</v>
      </c>
      <c r="H1969" s="39">
        <v>0.9</v>
      </c>
      <c r="I1969" s="44">
        <v>7.0866141732283464E-2</v>
      </c>
      <c r="J1969" s="39">
        <v>320.83208466534677</v>
      </c>
      <c r="K1969" s="39">
        <v>325.49808466534677</v>
      </c>
      <c r="L1969" s="39">
        <v>1.52</v>
      </c>
      <c r="M1969" s="48">
        <v>100</v>
      </c>
      <c r="N1969" s="39">
        <v>1.516</v>
      </c>
      <c r="O1969" s="39">
        <v>747.73699999999997</v>
      </c>
      <c r="P1969" s="39">
        <v>0</v>
      </c>
    </row>
    <row r="1970" spans="1:16" x14ac:dyDescent="0.3">
      <c r="A1970" s="27">
        <v>43692</v>
      </c>
      <c r="B1970" s="28">
        <v>0.79166666666666663</v>
      </c>
      <c r="C1970" s="32">
        <f t="shared" si="64"/>
        <v>43692.791666666664</v>
      </c>
      <c r="D1970" s="38">
        <f t="shared" si="63"/>
        <v>525465</v>
      </c>
      <c r="E1970" s="38">
        <f t="shared" si="63"/>
        <v>6300495</v>
      </c>
      <c r="F1970" s="38">
        <f t="shared" si="63"/>
        <v>2536</v>
      </c>
      <c r="G1970" s="39">
        <v>10.9</v>
      </c>
      <c r="H1970" s="39">
        <v>1.9</v>
      </c>
      <c r="I1970" s="44">
        <v>0.17431192660550457</v>
      </c>
      <c r="J1970" s="39">
        <v>319.48757598238848</v>
      </c>
      <c r="K1970" s="39">
        <v>324.39757598238845</v>
      </c>
      <c r="L1970" s="39">
        <v>1.079</v>
      </c>
      <c r="M1970" s="48">
        <v>100</v>
      </c>
      <c r="N1970" s="39">
        <v>1.7390000000000001</v>
      </c>
      <c r="O1970" s="39">
        <v>747.77</v>
      </c>
      <c r="P1970" s="39">
        <v>0</v>
      </c>
    </row>
    <row r="1971" spans="1:16" x14ac:dyDescent="0.3">
      <c r="A1971" s="27">
        <v>43692</v>
      </c>
      <c r="B1971" s="28">
        <v>0.8125</v>
      </c>
      <c r="C1971" s="32">
        <f t="shared" si="64"/>
        <v>43692.8125</v>
      </c>
      <c r="D1971" s="38">
        <f t="shared" si="63"/>
        <v>525465</v>
      </c>
      <c r="E1971" s="38">
        <f t="shared" si="63"/>
        <v>6300495</v>
      </c>
      <c r="F1971" s="38">
        <f t="shared" si="63"/>
        <v>2536</v>
      </c>
      <c r="G1971" s="39">
        <v>4.5999999999999996</v>
      </c>
      <c r="H1971" s="39">
        <v>0.7</v>
      </c>
      <c r="I1971" s="44">
        <v>0.15217391304347827</v>
      </c>
      <c r="J1971" s="39">
        <v>320.11840771730249</v>
      </c>
      <c r="K1971" s="39">
        <v>323.63440771730251</v>
      </c>
      <c r="L1971" s="39">
        <v>1.1419999999999999</v>
      </c>
      <c r="M1971" s="48">
        <v>100</v>
      </c>
      <c r="N1971" s="39">
        <v>1.458</v>
      </c>
      <c r="O1971" s="39">
        <v>747.92700000000002</v>
      </c>
      <c r="P1971" s="39">
        <v>0.2</v>
      </c>
    </row>
    <row r="1972" spans="1:16" x14ac:dyDescent="0.3">
      <c r="A1972" s="27">
        <v>43692</v>
      </c>
      <c r="B1972" s="28">
        <v>0.83333333333333337</v>
      </c>
      <c r="C1972" s="32">
        <f t="shared" si="64"/>
        <v>43692.833333333336</v>
      </c>
      <c r="D1972" s="38">
        <f t="shared" si="63"/>
        <v>525465</v>
      </c>
      <c r="E1972" s="38">
        <f t="shared" si="63"/>
        <v>6300495</v>
      </c>
      <c r="F1972" s="38">
        <f t="shared" si="63"/>
        <v>2536</v>
      </c>
      <c r="G1972" s="39">
        <v>0.7</v>
      </c>
      <c r="H1972" s="39">
        <v>2.2999999999999998</v>
      </c>
      <c r="I1972" s="45" t="s">
        <v>19</v>
      </c>
      <c r="J1972" s="39">
        <v>318.93927551537593</v>
      </c>
      <c r="K1972" s="39">
        <v>322.99027551537591</v>
      </c>
      <c r="L1972" s="39">
        <v>1.2050000000000001</v>
      </c>
      <c r="M1972" s="48">
        <v>100</v>
      </c>
      <c r="N1972" s="39">
        <v>1.1990000000000001</v>
      </c>
      <c r="O1972" s="39">
        <v>747.98500000000001</v>
      </c>
      <c r="P1972" s="39">
        <v>0</v>
      </c>
    </row>
    <row r="1973" spans="1:16" x14ac:dyDescent="0.3">
      <c r="A1973" s="27">
        <v>43692</v>
      </c>
      <c r="B1973" s="28">
        <v>0.85416666666666663</v>
      </c>
      <c r="C1973" s="32">
        <f t="shared" si="64"/>
        <v>43692.854166666664</v>
      </c>
      <c r="D1973" s="38">
        <f t="shared" si="63"/>
        <v>525465</v>
      </c>
      <c r="E1973" s="38">
        <f t="shared" si="63"/>
        <v>6300495</v>
      </c>
      <c r="F1973" s="38">
        <f t="shared" si="63"/>
        <v>2536</v>
      </c>
      <c r="G1973" s="40">
        <v>0</v>
      </c>
      <c r="H1973" s="40">
        <v>0</v>
      </c>
      <c r="I1973" s="45" t="s">
        <v>19</v>
      </c>
      <c r="J1973" s="39">
        <v>314.86505278738446</v>
      </c>
      <c r="K1973" s="39">
        <v>317.31905278738446</v>
      </c>
      <c r="L1973" s="39">
        <v>1.1419999999999999</v>
      </c>
      <c r="M1973" s="48">
        <v>98.819000000000003</v>
      </c>
      <c r="N1973" s="39">
        <v>1.177</v>
      </c>
      <c r="O1973" s="39">
        <v>748.05</v>
      </c>
      <c r="P1973" s="39">
        <v>0</v>
      </c>
    </row>
    <row r="1974" spans="1:16" x14ac:dyDescent="0.3">
      <c r="A1974" s="27">
        <v>43692</v>
      </c>
      <c r="B1974" s="28">
        <v>0.875</v>
      </c>
      <c r="C1974" s="32">
        <f t="shared" si="64"/>
        <v>43692.875</v>
      </c>
      <c r="D1974" s="38">
        <f t="shared" si="63"/>
        <v>525465</v>
      </c>
      <c r="E1974" s="38">
        <f t="shared" si="63"/>
        <v>6300495</v>
      </c>
      <c r="F1974" s="38">
        <f t="shared" si="63"/>
        <v>2536</v>
      </c>
      <c r="G1974" s="40">
        <v>0</v>
      </c>
      <c r="H1974" s="40">
        <v>0</v>
      </c>
      <c r="I1974" s="45" t="s">
        <v>19</v>
      </c>
      <c r="J1974" s="39">
        <v>314.71182182249697</v>
      </c>
      <c r="K1974" s="39">
        <v>316.66582182249698</v>
      </c>
      <c r="L1974" s="39">
        <v>1.1419999999999999</v>
      </c>
      <c r="M1974" s="48">
        <v>97.602000000000004</v>
      </c>
      <c r="N1974" s="39">
        <v>0.65400000000000003</v>
      </c>
      <c r="O1974" s="39">
        <v>747.94</v>
      </c>
      <c r="P1974" s="39">
        <v>0</v>
      </c>
    </row>
    <row r="1975" spans="1:16" x14ac:dyDescent="0.3">
      <c r="A1975" s="27">
        <v>43692</v>
      </c>
      <c r="B1975" s="28">
        <v>0.89583333333333337</v>
      </c>
      <c r="C1975" s="32">
        <f t="shared" si="64"/>
        <v>43692.895833333336</v>
      </c>
      <c r="D1975" s="38">
        <f t="shared" si="63"/>
        <v>525465</v>
      </c>
      <c r="E1975" s="38">
        <f t="shared" si="63"/>
        <v>6300495</v>
      </c>
      <c r="F1975" s="38">
        <f t="shared" si="63"/>
        <v>2536</v>
      </c>
      <c r="G1975" s="40">
        <v>0</v>
      </c>
      <c r="H1975" s="40">
        <v>0</v>
      </c>
      <c r="I1975" s="45" t="s">
        <v>19</v>
      </c>
      <c r="J1975" s="39">
        <v>316.73959029876193</v>
      </c>
      <c r="K1975" s="39">
        <v>317.72859029876196</v>
      </c>
      <c r="L1975" s="39">
        <v>1.079</v>
      </c>
      <c r="M1975" s="48">
        <v>100</v>
      </c>
      <c r="N1975" s="39">
        <v>1.0009999999999999</v>
      </c>
      <c r="O1975" s="39">
        <v>748.04499999999996</v>
      </c>
      <c r="P1975" s="39">
        <v>0</v>
      </c>
    </row>
    <row r="1976" spans="1:16" x14ac:dyDescent="0.3">
      <c r="A1976" s="27">
        <v>43692</v>
      </c>
      <c r="B1976" s="28">
        <v>0.91666666666666663</v>
      </c>
      <c r="C1976" s="32">
        <f t="shared" si="64"/>
        <v>43692.916666666664</v>
      </c>
      <c r="D1976" s="38">
        <f t="shared" si="63"/>
        <v>525465</v>
      </c>
      <c r="E1976" s="38">
        <f t="shared" si="63"/>
        <v>6300495</v>
      </c>
      <c r="F1976" s="38">
        <f t="shared" si="63"/>
        <v>2536</v>
      </c>
      <c r="G1976" s="40">
        <v>0</v>
      </c>
      <c r="H1976" s="40">
        <v>0</v>
      </c>
      <c r="I1976" s="45" t="s">
        <v>19</v>
      </c>
      <c r="J1976" s="39">
        <v>318.90566711969143</v>
      </c>
      <c r="K1976" s="39">
        <v>319.24966711969142</v>
      </c>
      <c r="L1976" s="39">
        <v>0.95299999999999996</v>
      </c>
      <c r="M1976" s="48">
        <v>100</v>
      </c>
      <c r="N1976" s="39">
        <v>1.4970000000000001</v>
      </c>
      <c r="O1976" s="39">
        <v>747.88699999999994</v>
      </c>
      <c r="P1976" s="39">
        <v>0</v>
      </c>
    </row>
    <row r="1977" spans="1:16" x14ac:dyDescent="0.3">
      <c r="A1977" s="27">
        <v>43692</v>
      </c>
      <c r="B1977" s="28">
        <v>0.9375</v>
      </c>
      <c r="C1977" s="32">
        <f t="shared" si="64"/>
        <v>43692.9375</v>
      </c>
      <c r="D1977" s="38">
        <f t="shared" si="63"/>
        <v>525465</v>
      </c>
      <c r="E1977" s="38">
        <f t="shared" si="63"/>
        <v>6300495</v>
      </c>
      <c r="F1977" s="38">
        <f t="shared" si="63"/>
        <v>2536</v>
      </c>
      <c r="G1977" s="40">
        <v>0</v>
      </c>
      <c r="H1977" s="40">
        <v>0</v>
      </c>
      <c r="I1977" s="45" t="s">
        <v>19</v>
      </c>
      <c r="J1977" s="39">
        <v>318.7894516792698</v>
      </c>
      <c r="K1977" s="39">
        <v>319.56245167926977</v>
      </c>
      <c r="L1977" s="39">
        <v>0.95299999999999996</v>
      </c>
      <c r="M1977" s="48">
        <v>100</v>
      </c>
      <c r="N1977" s="39">
        <v>1.1399999999999999</v>
      </c>
      <c r="O1977" s="39">
        <v>747.92499999999995</v>
      </c>
      <c r="P1977" s="39">
        <v>0</v>
      </c>
    </row>
    <row r="1978" spans="1:16" x14ac:dyDescent="0.3">
      <c r="A1978" s="27">
        <v>43692</v>
      </c>
      <c r="B1978" s="28">
        <v>0.95833333333333337</v>
      </c>
      <c r="C1978" s="32">
        <f t="shared" si="64"/>
        <v>43692.958333333336</v>
      </c>
      <c r="D1978" s="38">
        <f t="shared" si="63"/>
        <v>525465</v>
      </c>
      <c r="E1978" s="38">
        <f t="shared" si="63"/>
        <v>6300495</v>
      </c>
      <c r="F1978" s="38">
        <f t="shared" si="63"/>
        <v>2536</v>
      </c>
      <c r="G1978" s="40">
        <v>0</v>
      </c>
      <c r="H1978" s="40">
        <v>0</v>
      </c>
      <c r="I1978" s="45" t="s">
        <v>19</v>
      </c>
      <c r="J1978" s="39">
        <v>318.91883717465799</v>
      </c>
      <c r="K1978" s="39">
        <v>319.67883717465804</v>
      </c>
      <c r="L1978" s="39">
        <v>0.95299999999999996</v>
      </c>
      <c r="M1978" s="48">
        <v>100</v>
      </c>
      <c r="N1978" s="39">
        <v>1.085</v>
      </c>
      <c r="O1978" s="39">
        <v>747.84500000000003</v>
      </c>
      <c r="P1978" s="39">
        <v>0.2</v>
      </c>
    </row>
    <row r="1979" spans="1:16" x14ac:dyDescent="0.3">
      <c r="A1979" s="27">
        <v>43692</v>
      </c>
      <c r="B1979" s="28">
        <v>0.97916666666666663</v>
      </c>
      <c r="C1979" s="32">
        <f t="shared" si="64"/>
        <v>43692.979166666664</v>
      </c>
      <c r="D1979" s="38">
        <f t="shared" si="63"/>
        <v>525465</v>
      </c>
      <c r="E1979" s="38">
        <f t="shared" si="63"/>
        <v>6300495</v>
      </c>
      <c r="F1979" s="38">
        <f t="shared" si="63"/>
        <v>2536</v>
      </c>
      <c r="G1979" s="40">
        <v>0</v>
      </c>
      <c r="H1979" s="40">
        <v>0</v>
      </c>
      <c r="I1979" s="45" t="s">
        <v>19</v>
      </c>
      <c r="J1979" s="39">
        <v>316.48270786569856</v>
      </c>
      <c r="K1979" s="39">
        <v>316.74070786569854</v>
      </c>
      <c r="L1979" s="39">
        <v>0.89</v>
      </c>
      <c r="M1979" s="48">
        <v>100</v>
      </c>
      <c r="N1979" s="39">
        <v>1.71</v>
      </c>
      <c r="O1979" s="39">
        <v>747.86699999999996</v>
      </c>
      <c r="P1979" s="39">
        <v>0</v>
      </c>
    </row>
    <row r="1980" spans="1:16" x14ac:dyDescent="0.3">
      <c r="A1980" s="27">
        <v>43693</v>
      </c>
      <c r="B1980" s="28">
        <v>0</v>
      </c>
      <c r="C1980" s="32">
        <f t="shared" si="64"/>
        <v>43693</v>
      </c>
      <c r="D1980" s="38">
        <f t="shared" si="63"/>
        <v>525465</v>
      </c>
      <c r="E1980" s="38">
        <f t="shared" si="63"/>
        <v>6300495</v>
      </c>
      <c r="F1980" s="38">
        <f t="shared" si="63"/>
        <v>2536</v>
      </c>
      <c r="G1980" s="40">
        <v>0</v>
      </c>
      <c r="H1980" s="40">
        <v>0</v>
      </c>
      <c r="I1980" s="45" t="s">
        <v>19</v>
      </c>
      <c r="J1980" s="39">
        <v>316.48597541375625</v>
      </c>
      <c r="K1980" s="39">
        <v>316.16897541375624</v>
      </c>
      <c r="L1980" s="39">
        <v>0.95299999999999996</v>
      </c>
      <c r="M1980" s="48">
        <v>100</v>
      </c>
      <c r="N1980" s="39">
        <v>1.2989999999999999</v>
      </c>
      <c r="O1980" s="39">
        <v>747.84</v>
      </c>
      <c r="P1980" s="39">
        <v>0</v>
      </c>
    </row>
    <row r="1981" spans="1:16" x14ac:dyDescent="0.3">
      <c r="A1981" s="27">
        <v>43693</v>
      </c>
      <c r="B1981" s="28">
        <v>2.0833333333333332E-2</v>
      </c>
      <c r="C1981" s="32">
        <f t="shared" si="64"/>
        <v>43693.020833333336</v>
      </c>
      <c r="D1981" s="38">
        <f t="shared" si="63"/>
        <v>525465</v>
      </c>
      <c r="E1981" s="38">
        <f t="shared" si="63"/>
        <v>6300495</v>
      </c>
      <c r="F1981" s="38">
        <f t="shared" si="63"/>
        <v>2536</v>
      </c>
      <c r="G1981" s="40">
        <v>0</v>
      </c>
      <c r="H1981" s="40">
        <v>0</v>
      </c>
      <c r="I1981" s="45" t="s">
        <v>19</v>
      </c>
      <c r="J1981" s="39">
        <v>318.04407930099705</v>
      </c>
      <c r="K1981" s="39">
        <v>317.98107930099707</v>
      </c>
      <c r="L1981" s="39">
        <v>0.82699999999999996</v>
      </c>
      <c r="M1981" s="48">
        <v>100</v>
      </c>
      <c r="N1981" s="39">
        <v>1.339</v>
      </c>
      <c r="O1981" s="39">
        <v>747.88699999999994</v>
      </c>
      <c r="P1981" s="39">
        <v>0</v>
      </c>
    </row>
    <row r="1982" spans="1:16" x14ac:dyDescent="0.3">
      <c r="A1982" s="27">
        <v>43693</v>
      </c>
      <c r="B1982" s="28">
        <v>4.1666666666666664E-2</v>
      </c>
      <c r="C1982" s="32">
        <f t="shared" si="64"/>
        <v>43693.041666666664</v>
      </c>
      <c r="D1982" s="38">
        <f t="shared" si="63"/>
        <v>525465</v>
      </c>
      <c r="E1982" s="38">
        <f t="shared" si="63"/>
        <v>6300495</v>
      </c>
      <c r="F1982" s="38">
        <f t="shared" si="63"/>
        <v>2536</v>
      </c>
      <c r="G1982" s="40">
        <v>0</v>
      </c>
      <c r="H1982" s="40">
        <v>0</v>
      </c>
      <c r="I1982" s="45" t="s">
        <v>19</v>
      </c>
      <c r="J1982" s="39">
        <v>316.27902166682037</v>
      </c>
      <c r="K1982" s="39">
        <v>315.50402166682034</v>
      </c>
      <c r="L1982" s="39">
        <v>1.2050000000000001</v>
      </c>
      <c r="M1982" s="48">
        <v>100</v>
      </c>
      <c r="N1982" s="39">
        <v>1.69</v>
      </c>
      <c r="O1982" s="39">
        <v>747.72500000000002</v>
      </c>
      <c r="P1982" s="39">
        <v>0</v>
      </c>
    </row>
    <row r="1983" spans="1:16" x14ac:dyDescent="0.3">
      <c r="A1983" s="27">
        <v>43693</v>
      </c>
      <c r="B1983" s="28">
        <v>6.25E-2</v>
      </c>
      <c r="C1983" s="32">
        <f t="shared" si="64"/>
        <v>43693.0625</v>
      </c>
      <c r="D1983" s="38">
        <f t="shared" si="63"/>
        <v>525465</v>
      </c>
      <c r="E1983" s="38">
        <f t="shared" si="63"/>
        <v>6300495</v>
      </c>
      <c r="F1983" s="38">
        <f t="shared" si="63"/>
        <v>2536</v>
      </c>
      <c r="G1983" s="40">
        <v>0</v>
      </c>
      <c r="H1983" s="40">
        <v>0</v>
      </c>
      <c r="I1983" s="45" t="s">
        <v>19</v>
      </c>
      <c r="J1983" s="39">
        <v>313.22246135756592</v>
      </c>
      <c r="K1983" s="39">
        <v>313.37446135756591</v>
      </c>
      <c r="L1983" s="39">
        <v>0.63800000000000001</v>
      </c>
      <c r="M1983" s="48">
        <v>100</v>
      </c>
      <c r="N1983" s="39">
        <v>1.1950000000000001</v>
      </c>
      <c r="O1983" s="39">
        <v>747.80499999999995</v>
      </c>
      <c r="P1983" s="39">
        <v>0</v>
      </c>
    </row>
    <row r="1984" spans="1:16" x14ac:dyDescent="0.3">
      <c r="A1984" s="27">
        <v>43693</v>
      </c>
      <c r="B1984" s="28">
        <v>8.3333333333333329E-2</v>
      </c>
      <c r="C1984" s="32">
        <f t="shared" si="64"/>
        <v>43693.083333333336</v>
      </c>
      <c r="D1984" s="38">
        <f t="shared" si="63"/>
        <v>525465</v>
      </c>
      <c r="E1984" s="38">
        <f t="shared" si="63"/>
        <v>6300495</v>
      </c>
      <c r="F1984" s="38">
        <f t="shared" si="63"/>
        <v>2536</v>
      </c>
      <c r="G1984" s="40">
        <v>0</v>
      </c>
      <c r="H1984" s="40">
        <v>0</v>
      </c>
      <c r="I1984" s="45" t="s">
        <v>19</v>
      </c>
      <c r="J1984" s="39">
        <v>317.56300771745572</v>
      </c>
      <c r="K1984" s="39">
        <v>316.26600771745575</v>
      </c>
      <c r="L1984" s="39">
        <v>1.268</v>
      </c>
      <c r="M1984" s="48">
        <v>100</v>
      </c>
      <c r="N1984" s="39">
        <v>1.454</v>
      </c>
      <c r="O1984" s="39">
        <v>747.69799999999998</v>
      </c>
      <c r="P1984" s="39">
        <v>0</v>
      </c>
    </row>
    <row r="1985" spans="1:16" x14ac:dyDescent="0.3">
      <c r="A1985" s="27">
        <v>43693</v>
      </c>
      <c r="B1985" s="28">
        <v>0.10416666666666667</v>
      </c>
      <c r="C1985" s="32">
        <f t="shared" si="64"/>
        <v>43693.104166666664</v>
      </c>
      <c r="D1985" s="38">
        <f t="shared" si="63"/>
        <v>525465</v>
      </c>
      <c r="E1985" s="38">
        <f t="shared" si="63"/>
        <v>6300495</v>
      </c>
      <c r="F1985" s="38">
        <f t="shared" si="63"/>
        <v>2536</v>
      </c>
      <c r="G1985" s="40">
        <v>0</v>
      </c>
      <c r="H1985" s="40">
        <v>0</v>
      </c>
      <c r="I1985" s="45" t="s">
        <v>19</v>
      </c>
      <c r="J1985" s="39">
        <v>318.77859195111756</v>
      </c>
      <c r="K1985" s="39">
        <v>317.40759195111758</v>
      </c>
      <c r="L1985" s="39">
        <v>1.079</v>
      </c>
      <c r="M1985" s="48">
        <v>100</v>
      </c>
      <c r="N1985" s="39">
        <v>1.7330000000000001</v>
      </c>
      <c r="O1985" s="39">
        <v>747.78800000000001</v>
      </c>
      <c r="P1985" s="39">
        <v>0</v>
      </c>
    </row>
    <row r="1986" spans="1:16" x14ac:dyDescent="0.3">
      <c r="A1986" s="27">
        <v>43693</v>
      </c>
      <c r="B1986" s="28">
        <v>0.125</v>
      </c>
      <c r="C1986" s="32">
        <f t="shared" si="64"/>
        <v>43693.125</v>
      </c>
      <c r="D1986" s="38">
        <f t="shared" si="63"/>
        <v>525465</v>
      </c>
      <c r="E1986" s="38">
        <f t="shared" si="63"/>
        <v>6300495</v>
      </c>
      <c r="F1986" s="38">
        <f t="shared" si="63"/>
        <v>2536</v>
      </c>
      <c r="G1986" s="40">
        <v>0</v>
      </c>
      <c r="H1986" s="40">
        <v>0</v>
      </c>
      <c r="I1986" s="45" t="s">
        <v>19</v>
      </c>
      <c r="J1986" s="39">
        <v>320.10394686987286</v>
      </c>
      <c r="K1986" s="39">
        <v>318.42294686987287</v>
      </c>
      <c r="L1986" s="39">
        <v>1.331</v>
      </c>
      <c r="M1986" s="48">
        <v>100</v>
      </c>
      <c r="N1986" s="39">
        <v>1.3979999999999999</v>
      </c>
      <c r="O1986" s="39">
        <v>747.80200000000002</v>
      </c>
      <c r="P1986" s="39">
        <v>0</v>
      </c>
    </row>
    <row r="1987" spans="1:16" x14ac:dyDescent="0.3">
      <c r="A1987" s="27">
        <v>43693</v>
      </c>
      <c r="B1987" s="28">
        <v>0.14583333333333334</v>
      </c>
      <c r="C1987" s="32">
        <f t="shared" si="64"/>
        <v>43693.145833333336</v>
      </c>
      <c r="D1987" s="38">
        <f t="shared" si="63"/>
        <v>525465</v>
      </c>
      <c r="E1987" s="38">
        <f t="shared" si="63"/>
        <v>6300495</v>
      </c>
      <c r="F1987" s="38">
        <f t="shared" si="63"/>
        <v>2536</v>
      </c>
      <c r="G1987" s="40">
        <v>0</v>
      </c>
      <c r="H1987" s="40">
        <v>0</v>
      </c>
      <c r="I1987" s="45" t="s">
        <v>19</v>
      </c>
      <c r="J1987" s="39">
        <v>318.65531641289391</v>
      </c>
      <c r="K1987" s="39">
        <v>317.84831641289389</v>
      </c>
      <c r="L1987" s="39">
        <v>1.1419999999999999</v>
      </c>
      <c r="M1987" s="48">
        <v>100</v>
      </c>
      <c r="N1987" s="39">
        <v>0.249</v>
      </c>
      <c r="O1987" s="39">
        <v>747.89499999999998</v>
      </c>
      <c r="P1987" s="39">
        <v>0</v>
      </c>
    </row>
    <row r="1988" spans="1:16" x14ac:dyDescent="0.3">
      <c r="A1988" s="27">
        <v>43693</v>
      </c>
      <c r="B1988" s="28">
        <v>0.16666666666666666</v>
      </c>
      <c r="C1988" s="32">
        <f t="shared" si="64"/>
        <v>43693.166666666664</v>
      </c>
      <c r="D1988" s="38">
        <f t="shared" si="63"/>
        <v>525465</v>
      </c>
      <c r="E1988" s="38">
        <f t="shared" si="63"/>
        <v>6300495</v>
      </c>
      <c r="F1988" s="38">
        <f t="shared" si="63"/>
        <v>2536</v>
      </c>
      <c r="G1988" s="40">
        <v>0</v>
      </c>
      <c r="H1988" s="40">
        <v>0</v>
      </c>
      <c r="I1988" s="45" t="s">
        <v>19</v>
      </c>
      <c r="J1988" s="39">
        <v>319.74806606407287</v>
      </c>
      <c r="K1988" s="39">
        <v>318.74406606407285</v>
      </c>
      <c r="L1988" s="39">
        <v>1.016</v>
      </c>
      <c r="M1988" s="48">
        <v>100</v>
      </c>
      <c r="N1988" s="39">
        <v>0.155</v>
      </c>
      <c r="O1988" s="39">
        <v>747.995</v>
      </c>
      <c r="P1988" s="39">
        <v>0</v>
      </c>
    </row>
    <row r="1989" spans="1:16" x14ac:dyDescent="0.3">
      <c r="A1989" s="27">
        <v>43693</v>
      </c>
      <c r="B1989" s="28">
        <v>0.1875</v>
      </c>
      <c r="C1989" s="32">
        <f t="shared" si="64"/>
        <v>43693.1875</v>
      </c>
      <c r="D1989" s="38">
        <f t="shared" si="63"/>
        <v>525465</v>
      </c>
      <c r="E1989" s="38">
        <f t="shared" si="63"/>
        <v>6300495</v>
      </c>
      <c r="F1989" s="38">
        <f t="shared" si="63"/>
        <v>2536</v>
      </c>
      <c r="G1989" s="39">
        <v>0.4</v>
      </c>
      <c r="H1989" s="39">
        <v>0.3</v>
      </c>
      <c r="I1989" s="44">
        <v>0.74999999999999989</v>
      </c>
      <c r="J1989" s="39">
        <v>318.99737651127214</v>
      </c>
      <c r="K1989" s="39">
        <v>318.73637651127217</v>
      </c>
      <c r="L1989" s="39">
        <v>0.82699999999999996</v>
      </c>
      <c r="M1989" s="48">
        <v>100</v>
      </c>
      <c r="N1989" s="39">
        <v>0.15</v>
      </c>
      <c r="O1989" s="39">
        <v>748.01700000000005</v>
      </c>
      <c r="P1989" s="39">
        <v>0</v>
      </c>
    </row>
    <row r="1990" spans="1:16" x14ac:dyDescent="0.3">
      <c r="A1990" s="27">
        <v>43693</v>
      </c>
      <c r="B1990" s="28">
        <v>0.20833333333333334</v>
      </c>
      <c r="C1990" s="32">
        <f t="shared" si="64"/>
        <v>43693.208333333336</v>
      </c>
      <c r="D1990" s="38">
        <f t="shared" ref="D1990:F2053" si="65">D1989</f>
        <v>525465</v>
      </c>
      <c r="E1990" s="38">
        <f t="shared" si="65"/>
        <v>6300495</v>
      </c>
      <c r="F1990" s="38">
        <f t="shared" si="65"/>
        <v>2536</v>
      </c>
      <c r="G1990" s="39">
        <v>2.9</v>
      </c>
      <c r="H1990" s="39">
        <v>0.5</v>
      </c>
      <c r="I1990" s="44">
        <v>0.17241379310344829</v>
      </c>
      <c r="J1990" s="39">
        <v>319.05197483035352</v>
      </c>
      <c r="K1990" s="39">
        <v>318.99597483035348</v>
      </c>
      <c r="L1990" s="39">
        <v>0.82699999999999996</v>
      </c>
      <c r="M1990" s="48">
        <v>100</v>
      </c>
      <c r="N1990" s="39">
        <v>0.13200000000000001</v>
      </c>
      <c r="O1990" s="39">
        <v>747.95799999999997</v>
      </c>
      <c r="P1990" s="39">
        <v>0</v>
      </c>
    </row>
    <row r="1991" spans="1:16" x14ac:dyDescent="0.3">
      <c r="A1991" s="27">
        <v>43693</v>
      </c>
      <c r="B1991" s="28">
        <v>0.22916666666666666</v>
      </c>
      <c r="C1991" s="32">
        <f t="shared" si="64"/>
        <v>43693.229166666664</v>
      </c>
      <c r="D1991" s="38">
        <f t="shared" si="65"/>
        <v>525465</v>
      </c>
      <c r="E1991" s="38">
        <f t="shared" si="65"/>
        <v>6300495</v>
      </c>
      <c r="F1991" s="38">
        <f t="shared" si="65"/>
        <v>2536</v>
      </c>
      <c r="G1991" s="39">
        <v>9.4</v>
      </c>
      <c r="H1991" s="39">
        <v>0.7</v>
      </c>
      <c r="I1991" s="44">
        <v>7.4468085106382975E-2</v>
      </c>
      <c r="J1991" s="39">
        <v>320.40322156579509</v>
      </c>
      <c r="K1991" s="39">
        <v>319.87122156579511</v>
      </c>
      <c r="L1991" s="39">
        <v>1.079</v>
      </c>
      <c r="M1991" s="48">
        <v>100</v>
      </c>
      <c r="N1991" s="39">
        <v>0.81</v>
      </c>
      <c r="O1991" s="39">
        <v>748.06799999999998</v>
      </c>
      <c r="P1991" s="39">
        <v>0</v>
      </c>
    </row>
    <row r="1992" spans="1:16" x14ac:dyDescent="0.3">
      <c r="A1992" s="27">
        <v>43693</v>
      </c>
      <c r="B1992" s="28">
        <v>0.25</v>
      </c>
      <c r="C1992" s="32">
        <f t="shared" si="64"/>
        <v>43693.25</v>
      </c>
      <c r="D1992" s="38">
        <f t="shared" si="65"/>
        <v>525465</v>
      </c>
      <c r="E1992" s="38">
        <f t="shared" si="65"/>
        <v>6300495</v>
      </c>
      <c r="F1992" s="38">
        <f t="shared" si="65"/>
        <v>2536</v>
      </c>
      <c r="G1992" s="39">
        <v>17</v>
      </c>
      <c r="H1992" s="39">
        <v>1.3</v>
      </c>
      <c r="I1992" s="44">
        <v>7.6470588235294124E-2</v>
      </c>
      <c r="J1992" s="39">
        <v>321.25457056121633</v>
      </c>
      <c r="K1992" s="39">
        <v>320.82657056121633</v>
      </c>
      <c r="L1992" s="39">
        <v>1.268</v>
      </c>
      <c r="M1992" s="48">
        <v>100</v>
      </c>
      <c r="N1992" s="39">
        <v>1.0109999999999999</v>
      </c>
      <c r="O1992" s="39">
        <v>747.90200000000004</v>
      </c>
      <c r="P1992" s="39">
        <v>0</v>
      </c>
    </row>
    <row r="1993" spans="1:16" x14ac:dyDescent="0.3">
      <c r="A1993" s="27">
        <v>43693</v>
      </c>
      <c r="B1993" s="28">
        <v>0.27083333333333331</v>
      </c>
      <c r="C1993" s="32">
        <f t="shared" si="64"/>
        <v>43693.270833333336</v>
      </c>
      <c r="D1993" s="38">
        <f t="shared" si="65"/>
        <v>525465</v>
      </c>
      <c r="E1993" s="38">
        <f t="shared" si="65"/>
        <v>6300495</v>
      </c>
      <c r="F1993" s="38">
        <f t="shared" si="65"/>
        <v>2536</v>
      </c>
      <c r="G1993" s="39">
        <v>23.2</v>
      </c>
      <c r="H1993" s="39">
        <v>1.7</v>
      </c>
      <c r="I1993" s="44">
        <v>7.3275862068965511E-2</v>
      </c>
      <c r="J1993" s="39">
        <v>322.5674325045166</v>
      </c>
      <c r="K1993" s="39">
        <v>322.11743250451661</v>
      </c>
      <c r="L1993" s="39">
        <v>1.331</v>
      </c>
      <c r="M1993" s="48">
        <v>100</v>
      </c>
      <c r="N1993" s="39">
        <v>1.038</v>
      </c>
      <c r="O1993" s="39">
        <v>747.81299999999999</v>
      </c>
      <c r="P1993" s="39">
        <v>0</v>
      </c>
    </row>
    <row r="1994" spans="1:16" x14ac:dyDescent="0.3">
      <c r="A1994" s="27">
        <v>43693</v>
      </c>
      <c r="B1994" s="28">
        <v>0.29166666666666669</v>
      </c>
      <c r="C1994" s="32">
        <f t="shared" si="64"/>
        <v>43693.291666666664</v>
      </c>
      <c r="D1994" s="38">
        <f t="shared" si="65"/>
        <v>525465</v>
      </c>
      <c r="E1994" s="38">
        <f t="shared" si="65"/>
        <v>6300495</v>
      </c>
      <c r="F1994" s="38">
        <f t="shared" si="65"/>
        <v>2536</v>
      </c>
      <c r="G1994" s="39">
        <v>51.6</v>
      </c>
      <c r="H1994" s="39">
        <v>2.9</v>
      </c>
      <c r="I1994" s="44">
        <v>5.6201550387596895E-2</v>
      </c>
      <c r="J1994" s="39">
        <v>323.20785262238172</v>
      </c>
      <c r="K1994" s="39">
        <v>322.9348526223817</v>
      </c>
      <c r="L1994" s="39">
        <v>1.3939999999999999</v>
      </c>
      <c r="M1994" s="48">
        <v>100</v>
      </c>
      <c r="N1994" s="39">
        <v>1.7769999999999999</v>
      </c>
      <c r="O1994" s="39">
        <v>747.875</v>
      </c>
      <c r="P1994" s="39">
        <v>0</v>
      </c>
    </row>
    <row r="1995" spans="1:16" x14ac:dyDescent="0.3">
      <c r="A1995" s="27">
        <v>43693</v>
      </c>
      <c r="B1995" s="28">
        <v>0.3125</v>
      </c>
      <c r="C1995" s="32">
        <f t="shared" si="64"/>
        <v>43693.3125</v>
      </c>
      <c r="D1995" s="38">
        <f t="shared" si="65"/>
        <v>525465</v>
      </c>
      <c r="E1995" s="38">
        <f t="shared" si="65"/>
        <v>6300495</v>
      </c>
      <c r="F1995" s="38">
        <f t="shared" si="65"/>
        <v>2536</v>
      </c>
      <c r="G1995" s="39">
        <v>47.8</v>
      </c>
      <c r="H1995" s="39">
        <v>3</v>
      </c>
      <c r="I1995" s="44">
        <v>6.2761506276150625E-2</v>
      </c>
      <c r="J1995" s="39">
        <v>323.49494136372317</v>
      </c>
      <c r="K1995" s="39">
        <v>323.96794136372318</v>
      </c>
      <c r="L1995" s="39">
        <v>1.4570000000000001</v>
      </c>
      <c r="M1995" s="48">
        <v>100</v>
      </c>
      <c r="N1995" s="39">
        <v>1.6359999999999999</v>
      </c>
      <c r="O1995" s="39">
        <v>747.66200000000003</v>
      </c>
      <c r="P1995" s="39">
        <v>0</v>
      </c>
    </row>
    <row r="1996" spans="1:16" x14ac:dyDescent="0.3">
      <c r="A1996" s="27">
        <v>43693</v>
      </c>
      <c r="B1996" s="28">
        <v>0.33333333333333331</v>
      </c>
      <c r="C1996" s="32">
        <f t="shared" si="64"/>
        <v>43693.333333333336</v>
      </c>
      <c r="D1996" s="38">
        <f t="shared" si="65"/>
        <v>525465</v>
      </c>
      <c r="E1996" s="38">
        <f t="shared" si="65"/>
        <v>6300495</v>
      </c>
      <c r="F1996" s="38">
        <f t="shared" si="65"/>
        <v>2536</v>
      </c>
      <c r="G1996" s="39">
        <v>75.3</v>
      </c>
      <c r="H1996" s="39">
        <v>4.4000000000000004</v>
      </c>
      <c r="I1996" s="44">
        <v>5.8432934926958835E-2</v>
      </c>
      <c r="J1996" s="39">
        <v>324.53990831355787</v>
      </c>
      <c r="K1996" s="39">
        <v>325.31990831355785</v>
      </c>
      <c r="L1996" s="39">
        <v>1.4570000000000001</v>
      </c>
      <c r="M1996" s="48">
        <v>100</v>
      </c>
      <c r="N1996" s="39">
        <v>1.92</v>
      </c>
      <c r="O1996" s="39">
        <v>747.89</v>
      </c>
      <c r="P1996" s="39">
        <v>0</v>
      </c>
    </row>
    <row r="1997" spans="1:16" x14ac:dyDescent="0.3">
      <c r="A1997" s="27">
        <v>43693</v>
      </c>
      <c r="B1997" s="28">
        <v>0.35416666666666669</v>
      </c>
      <c r="C1997" s="32">
        <f t="shared" si="64"/>
        <v>43693.354166666664</v>
      </c>
      <c r="D1997" s="38">
        <f t="shared" si="65"/>
        <v>525465</v>
      </c>
      <c r="E1997" s="38">
        <f t="shared" si="65"/>
        <v>6300495</v>
      </c>
      <c r="F1997" s="38">
        <f t="shared" si="65"/>
        <v>2536</v>
      </c>
      <c r="G1997" s="39">
        <v>91.2</v>
      </c>
      <c r="H1997" s="39">
        <v>5.0999999999999996</v>
      </c>
      <c r="I1997" s="44">
        <v>5.5921052631578941E-2</v>
      </c>
      <c r="J1997" s="39">
        <v>325.97464355580445</v>
      </c>
      <c r="K1997" s="39">
        <v>326.77664355580447</v>
      </c>
      <c r="L1997" s="39">
        <v>1.645</v>
      </c>
      <c r="M1997" s="48">
        <v>100</v>
      </c>
      <c r="N1997" s="39">
        <v>1.548</v>
      </c>
      <c r="O1997" s="39">
        <v>748.01300000000003</v>
      </c>
      <c r="P1997" s="39">
        <v>0</v>
      </c>
    </row>
    <row r="1998" spans="1:16" x14ac:dyDescent="0.3">
      <c r="A1998" s="27">
        <v>43693</v>
      </c>
      <c r="B1998" s="28">
        <v>0.375</v>
      </c>
      <c r="C1998" s="32">
        <f t="shared" si="64"/>
        <v>43693.375</v>
      </c>
      <c r="D1998" s="38">
        <f t="shared" si="65"/>
        <v>525465</v>
      </c>
      <c r="E1998" s="38">
        <f t="shared" si="65"/>
        <v>6300495</v>
      </c>
      <c r="F1998" s="38">
        <f t="shared" si="65"/>
        <v>2536</v>
      </c>
      <c r="G1998" s="39">
        <v>66.900000000000006</v>
      </c>
      <c r="H1998" s="39">
        <v>4.2</v>
      </c>
      <c r="I1998" s="44">
        <v>6.2780269058295965E-2</v>
      </c>
      <c r="J1998" s="39">
        <v>324.91664557120214</v>
      </c>
      <c r="K1998" s="39">
        <v>326.44264557120215</v>
      </c>
      <c r="L1998" s="39">
        <v>1.7709999999999999</v>
      </c>
      <c r="M1998" s="48">
        <v>100</v>
      </c>
      <c r="N1998" s="39">
        <v>2.036</v>
      </c>
      <c r="O1998" s="39">
        <v>748.01300000000003</v>
      </c>
      <c r="P1998" s="39">
        <v>0</v>
      </c>
    </row>
    <row r="1999" spans="1:16" x14ac:dyDescent="0.3">
      <c r="A1999" s="27">
        <v>43693</v>
      </c>
      <c r="B1999" s="28">
        <v>0.39583333333333331</v>
      </c>
      <c r="C1999" s="32">
        <f t="shared" si="64"/>
        <v>43693.395833333336</v>
      </c>
      <c r="D1999" s="38">
        <f t="shared" si="65"/>
        <v>525465</v>
      </c>
      <c r="E1999" s="38">
        <f t="shared" si="65"/>
        <v>6300495</v>
      </c>
      <c r="F1999" s="38">
        <f t="shared" si="65"/>
        <v>2536</v>
      </c>
      <c r="G1999" s="39">
        <v>130</v>
      </c>
      <c r="H1999" s="39">
        <v>7.5</v>
      </c>
      <c r="I1999" s="44">
        <v>5.7692307692307696E-2</v>
      </c>
      <c r="J1999" s="39">
        <v>328.95287302350931</v>
      </c>
      <c r="K1999" s="39">
        <v>331.49387302350931</v>
      </c>
      <c r="L1999" s="39">
        <v>1.8340000000000001</v>
      </c>
      <c r="M1999" s="48">
        <v>100</v>
      </c>
      <c r="N1999" s="39">
        <v>1.6859999999999999</v>
      </c>
      <c r="O1999" s="39">
        <v>748.22500000000002</v>
      </c>
      <c r="P1999" s="39">
        <v>0</v>
      </c>
    </row>
    <row r="2000" spans="1:16" x14ac:dyDescent="0.3">
      <c r="A2000" s="27">
        <v>43693</v>
      </c>
      <c r="B2000" s="28">
        <v>0.41666666666666669</v>
      </c>
      <c r="C2000" s="32">
        <f t="shared" si="64"/>
        <v>43693.416666666664</v>
      </c>
      <c r="D2000" s="38">
        <f t="shared" si="65"/>
        <v>525465</v>
      </c>
      <c r="E2000" s="38">
        <f t="shared" si="65"/>
        <v>6300495</v>
      </c>
      <c r="F2000" s="38">
        <f t="shared" si="65"/>
        <v>2536</v>
      </c>
      <c r="G2000" s="39">
        <v>146.6</v>
      </c>
      <c r="H2000" s="39">
        <v>9.4</v>
      </c>
      <c r="I2000" s="44">
        <v>6.4120054570259211E-2</v>
      </c>
      <c r="J2000" s="39">
        <v>330.59170269042784</v>
      </c>
      <c r="K2000" s="39">
        <v>333.14170269042785</v>
      </c>
      <c r="L2000" s="39">
        <v>2.0230000000000001</v>
      </c>
      <c r="M2000" s="48">
        <v>100</v>
      </c>
      <c r="N2000" s="39">
        <v>1.5469999999999999</v>
      </c>
      <c r="O2000" s="39">
        <v>748.36699999999996</v>
      </c>
      <c r="P2000" s="39">
        <v>0</v>
      </c>
    </row>
    <row r="2001" spans="1:16" x14ac:dyDescent="0.3">
      <c r="A2001" s="27">
        <v>43693</v>
      </c>
      <c r="B2001" s="28">
        <v>0.4375</v>
      </c>
      <c r="C2001" s="32">
        <f t="shared" si="64"/>
        <v>43693.4375</v>
      </c>
      <c r="D2001" s="38">
        <f t="shared" si="65"/>
        <v>525465</v>
      </c>
      <c r="E2001" s="38">
        <f t="shared" si="65"/>
        <v>6300495</v>
      </c>
      <c r="F2001" s="38">
        <f t="shared" si="65"/>
        <v>2536</v>
      </c>
      <c r="G2001" s="39">
        <v>129.4</v>
      </c>
      <c r="H2001" s="39">
        <v>8.6</v>
      </c>
      <c r="I2001" s="44">
        <v>6.6460587326120549E-2</v>
      </c>
      <c r="J2001" s="39">
        <v>329.44595916352807</v>
      </c>
      <c r="K2001" s="39">
        <v>332.46595916352805</v>
      </c>
      <c r="L2001" s="39">
        <v>2.0859999999999999</v>
      </c>
      <c r="M2001" s="48">
        <v>100</v>
      </c>
      <c r="N2001" s="39">
        <v>1.1060000000000001</v>
      </c>
      <c r="O2001" s="39">
        <v>748.42700000000002</v>
      </c>
      <c r="P2001" s="39">
        <v>0</v>
      </c>
    </row>
    <row r="2002" spans="1:16" x14ac:dyDescent="0.3">
      <c r="A2002" s="27">
        <v>43693</v>
      </c>
      <c r="B2002" s="28">
        <v>0.45833333333333331</v>
      </c>
      <c r="C2002" s="32">
        <f t="shared" si="64"/>
        <v>43693.458333333336</v>
      </c>
      <c r="D2002" s="38">
        <f t="shared" si="65"/>
        <v>525465</v>
      </c>
      <c r="E2002" s="38">
        <f t="shared" si="65"/>
        <v>6300495</v>
      </c>
      <c r="F2002" s="38">
        <f t="shared" si="65"/>
        <v>2536</v>
      </c>
      <c r="G2002" s="39">
        <v>78.599999999999994</v>
      </c>
      <c r="H2002" s="39">
        <v>5.6</v>
      </c>
      <c r="I2002" s="44">
        <v>7.124681933842239E-2</v>
      </c>
      <c r="J2002" s="39">
        <v>331.29574849690636</v>
      </c>
      <c r="K2002" s="39">
        <v>334.62574849690634</v>
      </c>
      <c r="L2002" s="39">
        <v>2.464</v>
      </c>
      <c r="M2002" s="48">
        <v>100</v>
      </c>
      <c r="N2002" s="39">
        <v>0.55100000000000005</v>
      </c>
      <c r="O2002" s="39">
        <v>748.40499999999997</v>
      </c>
      <c r="P2002" s="39">
        <v>0</v>
      </c>
    </row>
    <row r="2003" spans="1:16" x14ac:dyDescent="0.3">
      <c r="A2003" s="27">
        <v>43693</v>
      </c>
      <c r="B2003" s="28">
        <v>0.47916666666666669</v>
      </c>
      <c r="C2003" s="32">
        <f t="shared" si="64"/>
        <v>43693.479166666664</v>
      </c>
      <c r="D2003" s="38">
        <f t="shared" si="65"/>
        <v>525465</v>
      </c>
      <c r="E2003" s="38">
        <f t="shared" si="65"/>
        <v>6300495</v>
      </c>
      <c r="F2003" s="38">
        <f t="shared" si="65"/>
        <v>2536</v>
      </c>
      <c r="G2003" s="39">
        <v>129.19999999999999</v>
      </c>
      <c r="H2003" s="39">
        <v>7.7</v>
      </c>
      <c r="I2003" s="44">
        <v>5.959752321981425E-2</v>
      </c>
      <c r="J2003" s="39">
        <v>332.30327917444913</v>
      </c>
      <c r="K2003" s="39">
        <v>335.28827917444914</v>
      </c>
      <c r="L2003" s="39">
        <v>2.2120000000000002</v>
      </c>
      <c r="M2003" s="48">
        <v>100</v>
      </c>
      <c r="N2003" s="39">
        <v>0.20100000000000001</v>
      </c>
      <c r="O2003" s="39">
        <v>748.55200000000002</v>
      </c>
      <c r="P2003" s="39">
        <v>0</v>
      </c>
    </row>
    <row r="2004" spans="1:16" x14ac:dyDescent="0.3">
      <c r="A2004" s="27">
        <v>43693</v>
      </c>
      <c r="B2004" s="28">
        <v>0.5</v>
      </c>
      <c r="C2004" s="32">
        <f t="shared" si="64"/>
        <v>43693.5</v>
      </c>
      <c r="D2004" s="38">
        <f t="shared" si="65"/>
        <v>525465</v>
      </c>
      <c r="E2004" s="38">
        <f t="shared" si="65"/>
        <v>6300495</v>
      </c>
      <c r="F2004" s="38">
        <f t="shared" si="65"/>
        <v>2536</v>
      </c>
      <c r="G2004" s="39">
        <v>99.4</v>
      </c>
      <c r="H2004" s="39">
        <v>6.4</v>
      </c>
      <c r="I2004" s="44">
        <v>6.4386317907444673E-2</v>
      </c>
      <c r="J2004" s="39">
        <v>331.25725075466056</v>
      </c>
      <c r="K2004" s="39">
        <v>334.95125075466052</v>
      </c>
      <c r="L2004" s="39">
        <v>2.464</v>
      </c>
      <c r="M2004" s="48">
        <v>100</v>
      </c>
      <c r="N2004" s="39">
        <v>0.29699999999999999</v>
      </c>
      <c r="O2004" s="39">
        <v>748.46799999999996</v>
      </c>
      <c r="P2004" s="39">
        <v>0</v>
      </c>
    </row>
    <row r="2005" spans="1:16" x14ac:dyDescent="0.3">
      <c r="A2005" s="27">
        <v>43693</v>
      </c>
      <c r="B2005" s="28">
        <v>0.52083333333333337</v>
      </c>
      <c r="C2005" s="32">
        <f t="shared" si="64"/>
        <v>43693.520833333336</v>
      </c>
      <c r="D2005" s="38">
        <f t="shared" si="65"/>
        <v>525465</v>
      </c>
      <c r="E2005" s="38">
        <f t="shared" si="65"/>
        <v>6300495</v>
      </c>
      <c r="F2005" s="38">
        <f t="shared" si="65"/>
        <v>2536</v>
      </c>
      <c r="G2005" s="39">
        <v>136.1</v>
      </c>
      <c r="H2005" s="39">
        <v>8.1</v>
      </c>
      <c r="I2005" s="44">
        <v>5.9515062454077887E-2</v>
      </c>
      <c r="J2005" s="39">
        <v>331.31836081404822</v>
      </c>
      <c r="K2005" s="39">
        <v>335.45336081404821</v>
      </c>
      <c r="L2005" s="39">
        <v>2.4009999999999998</v>
      </c>
      <c r="M2005" s="48">
        <v>100</v>
      </c>
      <c r="N2005" s="39">
        <v>0.49099999999999999</v>
      </c>
      <c r="O2005" s="39">
        <v>748.38800000000003</v>
      </c>
      <c r="P2005" s="39">
        <v>0</v>
      </c>
    </row>
    <row r="2006" spans="1:16" x14ac:dyDescent="0.3">
      <c r="A2006" s="27">
        <v>43693</v>
      </c>
      <c r="B2006" s="28">
        <v>0.54166666666666663</v>
      </c>
      <c r="C2006" s="32">
        <f t="shared" si="64"/>
        <v>43693.541666666664</v>
      </c>
      <c r="D2006" s="38">
        <f t="shared" si="65"/>
        <v>525465</v>
      </c>
      <c r="E2006" s="38">
        <f t="shared" si="65"/>
        <v>6300495</v>
      </c>
      <c r="F2006" s="38">
        <f t="shared" si="65"/>
        <v>2536</v>
      </c>
      <c r="G2006" s="39">
        <v>169.9</v>
      </c>
      <c r="H2006" s="39">
        <v>9.9</v>
      </c>
      <c r="I2006" s="44">
        <v>5.8269570335491468E-2</v>
      </c>
      <c r="J2006" s="39">
        <v>335.76138363520818</v>
      </c>
      <c r="K2006" s="39">
        <v>339.76238363520815</v>
      </c>
      <c r="L2006" s="39">
        <v>2.464</v>
      </c>
      <c r="M2006" s="48">
        <v>100</v>
      </c>
      <c r="N2006" s="39">
        <v>0.58899999999999997</v>
      </c>
      <c r="O2006" s="39">
        <v>748.51800000000003</v>
      </c>
      <c r="P2006" s="39">
        <v>0.2</v>
      </c>
    </row>
    <row r="2007" spans="1:16" x14ac:dyDescent="0.3">
      <c r="A2007" s="27">
        <v>43693</v>
      </c>
      <c r="B2007" s="28">
        <v>0.5625</v>
      </c>
      <c r="C2007" s="32">
        <f t="shared" si="64"/>
        <v>43693.5625</v>
      </c>
      <c r="D2007" s="38">
        <f t="shared" si="65"/>
        <v>525465</v>
      </c>
      <c r="E2007" s="38">
        <f t="shared" si="65"/>
        <v>6300495</v>
      </c>
      <c r="F2007" s="38">
        <f t="shared" si="65"/>
        <v>2536</v>
      </c>
      <c r="G2007" s="39">
        <v>232</v>
      </c>
      <c r="H2007" s="39">
        <v>12.7</v>
      </c>
      <c r="I2007" s="44">
        <v>5.4741379310344826E-2</v>
      </c>
      <c r="J2007" s="39">
        <v>338.14312539379779</v>
      </c>
      <c r="K2007" s="39">
        <v>342.7461253937978</v>
      </c>
      <c r="L2007" s="39">
        <v>2.6520000000000001</v>
      </c>
      <c r="M2007" s="48">
        <v>100</v>
      </c>
      <c r="N2007" s="39">
        <v>0.127</v>
      </c>
      <c r="O2007" s="39">
        <v>748.66300000000001</v>
      </c>
      <c r="P2007" s="39">
        <v>0.2</v>
      </c>
    </row>
    <row r="2008" spans="1:16" x14ac:dyDescent="0.3">
      <c r="A2008" s="27">
        <v>43693</v>
      </c>
      <c r="B2008" s="28">
        <v>0.58333333333333337</v>
      </c>
      <c r="C2008" s="32">
        <f t="shared" si="64"/>
        <v>43693.583333333336</v>
      </c>
      <c r="D2008" s="38">
        <f t="shared" si="65"/>
        <v>525465</v>
      </c>
      <c r="E2008" s="38">
        <f t="shared" si="65"/>
        <v>6300495</v>
      </c>
      <c r="F2008" s="38">
        <f t="shared" si="65"/>
        <v>2536</v>
      </c>
      <c r="G2008" s="39">
        <v>272.5</v>
      </c>
      <c r="H2008" s="39">
        <v>17.899999999999999</v>
      </c>
      <c r="I2008" s="44">
        <v>6.5688073394495408E-2</v>
      </c>
      <c r="J2008" s="39">
        <v>341.82026401441664</v>
      </c>
      <c r="K2008" s="39">
        <v>346.87626401441662</v>
      </c>
      <c r="L2008" s="39">
        <v>2.6520000000000001</v>
      </c>
      <c r="M2008" s="48">
        <v>100</v>
      </c>
      <c r="N2008" s="39">
        <v>0.28299999999999997</v>
      </c>
      <c r="O2008" s="39">
        <v>748.60500000000002</v>
      </c>
      <c r="P2008" s="39">
        <v>0</v>
      </c>
    </row>
    <row r="2009" spans="1:16" x14ac:dyDescent="0.3">
      <c r="A2009" s="27">
        <v>43693</v>
      </c>
      <c r="B2009" s="28">
        <v>0.60416666666666663</v>
      </c>
      <c r="C2009" s="32">
        <f t="shared" si="64"/>
        <v>43693.604166666664</v>
      </c>
      <c r="D2009" s="38">
        <f t="shared" si="65"/>
        <v>525465</v>
      </c>
      <c r="E2009" s="38">
        <f t="shared" si="65"/>
        <v>6300495</v>
      </c>
      <c r="F2009" s="38">
        <f t="shared" si="65"/>
        <v>2536</v>
      </c>
      <c r="G2009" s="39">
        <v>124.1</v>
      </c>
      <c r="H2009" s="39">
        <v>10.5</v>
      </c>
      <c r="I2009" s="44">
        <v>8.4609186140209514E-2</v>
      </c>
      <c r="J2009" s="39">
        <v>337.21012425430439</v>
      </c>
      <c r="K2009" s="39">
        <v>345.93912425430437</v>
      </c>
      <c r="L2009" s="39">
        <v>2.778</v>
      </c>
      <c r="M2009" s="48">
        <v>100</v>
      </c>
      <c r="N2009" s="39">
        <v>0.47299999999999998</v>
      </c>
      <c r="O2009" s="39">
        <v>748.46</v>
      </c>
      <c r="P2009" s="39">
        <v>0</v>
      </c>
    </row>
    <row r="2010" spans="1:16" x14ac:dyDescent="0.3">
      <c r="A2010" s="27">
        <v>43693</v>
      </c>
      <c r="B2010" s="28">
        <v>0.625</v>
      </c>
      <c r="C2010" s="32">
        <f t="shared" si="64"/>
        <v>43693.625</v>
      </c>
      <c r="D2010" s="38">
        <f t="shared" si="65"/>
        <v>525465</v>
      </c>
      <c r="E2010" s="38">
        <f t="shared" si="65"/>
        <v>6300495</v>
      </c>
      <c r="F2010" s="38">
        <f t="shared" si="65"/>
        <v>2536</v>
      </c>
      <c r="G2010" s="39">
        <v>275.39999999999998</v>
      </c>
      <c r="H2010" s="39">
        <v>21.1</v>
      </c>
      <c r="I2010" s="44">
        <v>7.6615831517792318E-2</v>
      </c>
      <c r="J2010" s="39">
        <v>340.16684336531574</v>
      </c>
      <c r="K2010" s="39">
        <v>346.20384336531572</v>
      </c>
      <c r="L2010" s="39">
        <v>2.9670000000000001</v>
      </c>
      <c r="M2010" s="48">
        <v>100</v>
      </c>
      <c r="N2010" s="39">
        <v>0.61199999999999999</v>
      </c>
      <c r="O2010" s="39">
        <v>748.54</v>
      </c>
      <c r="P2010" s="39">
        <v>0</v>
      </c>
    </row>
    <row r="2011" spans="1:16" x14ac:dyDescent="0.3">
      <c r="A2011" s="27">
        <v>43693</v>
      </c>
      <c r="B2011" s="28">
        <v>0.64583333333333337</v>
      </c>
      <c r="C2011" s="32">
        <f t="shared" si="64"/>
        <v>43693.645833333336</v>
      </c>
      <c r="D2011" s="38">
        <f t="shared" si="65"/>
        <v>525465</v>
      </c>
      <c r="E2011" s="38">
        <f t="shared" si="65"/>
        <v>6300495</v>
      </c>
      <c r="F2011" s="38">
        <f t="shared" si="65"/>
        <v>2536</v>
      </c>
      <c r="G2011" s="39">
        <v>173.2</v>
      </c>
      <c r="H2011" s="39">
        <v>16.5</v>
      </c>
      <c r="I2011" s="44">
        <v>9.5265588914549656E-2</v>
      </c>
      <c r="J2011" s="39">
        <v>339.50014044312775</v>
      </c>
      <c r="K2011" s="39">
        <v>350.15914044312774</v>
      </c>
      <c r="L2011" s="39">
        <v>2.9039999999999999</v>
      </c>
      <c r="M2011" s="48">
        <v>100</v>
      </c>
      <c r="N2011" s="39">
        <v>0.93300000000000005</v>
      </c>
      <c r="O2011" s="39">
        <v>748.64</v>
      </c>
      <c r="P2011" s="39">
        <v>0</v>
      </c>
    </row>
    <row r="2012" spans="1:16" x14ac:dyDescent="0.3">
      <c r="A2012" s="27">
        <v>43693</v>
      </c>
      <c r="B2012" s="28">
        <v>0.66666666666666663</v>
      </c>
      <c r="C2012" s="32">
        <f t="shared" si="64"/>
        <v>43693.666666666664</v>
      </c>
      <c r="D2012" s="38">
        <f t="shared" si="65"/>
        <v>525465</v>
      </c>
      <c r="E2012" s="38">
        <f t="shared" si="65"/>
        <v>6300495</v>
      </c>
      <c r="F2012" s="38">
        <f t="shared" si="65"/>
        <v>2536</v>
      </c>
      <c r="G2012" s="39">
        <v>70</v>
      </c>
      <c r="H2012" s="39">
        <v>8.4</v>
      </c>
      <c r="I2012" s="44">
        <v>0.12000000000000001</v>
      </c>
      <c r="J2012" s="39">
        <v>332.33490369458605</v>
      </c>
      <c r="K2012" s="39">
        <v>343.71090369458608</v>
      </c>
      <c r="L2012" s="39">
        <v>2.778</v>
      </c>
      <c r="M2012" s="48">
        <v>100</v>
      </c>
      <c r="N2012" s="39">
        <v>1.0269999999999999</v>
      </c>
      <c r="O2012" s="39">
        <v>748.54</v>
      </c>
      <c r="P2012" s="39">
        <v>0</v>
      </c>
    </row>
    <row r="2013" spans="1:16" x14ac:dyDescent="0.3">
      <c r="A2013" s="27">
        <v>43693</v>
      </c>
      <c r="B2013" s="28">
        <v>0.6875</v>
      </c>
      <c r="C2013" s="32">
        <f t="shared" si="64"/>
        <v>43693.6875</v>
      </c>
      <c r="D2013" s="38">
        <f t="shared" si="65"/>
        <v>525465</v>
      </c>
      <c r="E2013" s="38">
        <f t="shared" si="65"/>
        <v>6300495</v>
      </c>
      <c r="F2013" s="38">
        <f t="shared" si="65"/>
        <v>2536</v>
      </c>
      <c r="G2013" s="39">
        <v>102.8</v>
      </c>
      <c r="H2013" s="39">
        <v>11.4</v>
      </c>
      <c r="I2013" s="44">
        <v>0.11089494163424125</v>
      </c>
      <c r="J2013" s="39">
        <v>331.331262677084</v>
      </c>
      <c r="K2013" s="39">
        <v>339.64726267708403</v>
      </c>
      <c r="L2013" s="39">
        <v>2.8410000000000002</v>
      </c>
      <c r="M2013" s="48">
        <v>100</v>
      </c>
      <c r="N2013" s="39">
        <v>1.3540000000000001</v>
      </c>
      <c r="O2013" s="39">
        <v>748.77800000000002</v>
      </c>
      <c r="P2013" s="39">
        <v>0</v>
      </c>
    </row>
    <row r="2014" spans="1:16" x14ac:dyDescent="0.3">
      <c r="A2014" s="27">
        <v>43693</v>
      </c>
      <c r="B2014" s="28">
        <v>0.70833333333333337</v>
      </c>
      <c r="C2014" s="32">
        <f t="shared" si="64"/>
        <v>43693.708333333336</v>
      </c>
      <c r="D2014" s="38">
        <f t="shared" si="65"/>
        <v>525465</v>
      </c>
      <c r="E2014" s="38">
        <f t="shared" si="65"/>
        <v>6300495</v>
      </c>
      <c r="F2014" s="38">
        <f t="shared" si="65"/>
        <v>2536</v>
      </c>
      <c r="G2014" s="39">
        <v>50.2</v>
      </c>
      <c r="H2014" s="39">
        <v>5.8</v>
      </c>
      <c r="I2014" s="44">
        <v>0.11553784860557768</v>
      </c>
      <c r="J2014" s="39">
        <v>332.97830127804809</v>
      </c>
      <c r="K2014" s="39">
        <v>340.07530127804807</v>
      </c>
      <c r="L2014" s="39">
        <v>2.778</v>
      </c>
      <c r="M2014" s="48">
        <v>100</v>
      </c>
      <c r="N2014" s="39">
        <v>1.359</v>
      </c>
      <c r="O2014" s="39">
        <v>748.78200000000004</v>
      </c>
      <c r="P2014" s="39">
        <v>0</v>
      </c>
    </row>
    <row r="2015" spans="1:16" x14ac:dyDescent="0.3">
      <c r="A2015" s="27">
        <v>43693</v>
      </c>
      <c r="B2015" s="28">
        <v>0.72916666666666663</v>
      </c>
      <c r="C2015" s="32">
        <f t="shared" si="64"/>
        <v>43693.729166666664</v>
      </c>
      <c r="D2015" s="38">
        <f t="shared" si="65"/>
        <v>525465</v>
      </c>
      <c r="E2015" s="38">
        <f t="shared" si="65"/>
        <v>6300495</v>
      </c>
      <c r="F2015" s="38">
        <f t="shared" si="65"/>
        <v>2536</v>
      </c>
      <c r="G2015" s="39">
        <v>78.099999999999994</v>
      </c>
      <c r="H2015" s="39">
        <v>8.3000000000000007</v>
      </c>
      <c r="I2015" s="44">
        <v>0.1062740076824584</v>
      </c>
      <c r="J2015" s="39">
        <v>333.15147443867488</v>
      </c>
      <c r="K2015" s="39">
        <v>339.70647443867489</v>
      </c>
      <c r="L2015" s="39">
        <v>2.778</v>
      </c>
      <c r="M2015" s="48">
        <v>100</v>
      </c>
      <c r="N2015" s="39">
        <v>0.82499999999999996</v>
      </c>
      <c r="O2015" s="39">
        <v>748.90800000000002</v>
      </c>
      <c r="P2015" s="39">
        <v>0</v>
      </c>
    </row>
    <row r="2016" spans="1:16" x14ac:dyDescent="0.3">
      <c r="A2016" s="27">
        <v>43693</v>
      </c>
      <c r="B2016" s="28">
        <v>0.75</v>
      </c>
      <c r="C2016" s="32">
        <f t="shared" si="64"/>
        <v>43693.75</v>
      </c>
      <c r="D2016" s="38">
        <f t="shared" si="65"/>
        <v>525465</v>
      </c>
      <c r="E2016" s="38">
        <f t="shared" si="65"/>
        <v>6300495</v>
      </c>
      <c r="F2016" s="38">
        <f t="shared" si="65"/>
        <v>2536</v>
      </c>
      <c r="G2016" s="39">
        <v>70.2</v>
      </c>
      <c r="H2016" s="39">
        <v>8.1</v>
      </c>
      <c r="I2016" s="44">
        <v>0.11538461538461538</v>
      </c>
      <c r="J2016" s="39">
        <v>332.46152934090696</v>
      </c>
      <c r="K2016" s="39">
        <v>338.63252934090696</v>
      </c>
      <c r="L2016" s="39">
        <v>2.6520000000000001</v>
      </c>
      <c r="M2016" s="48">
        <v>100</v>
      </c>
      <c r="N2016" s="39">
        <v>0.39300000000000002</v>
      </c>
      <c r="O2016" s="39">
        <v>748.74</v>
      </c>
      <c r="P2016" s="39">
        <v>0</v>
      </c>
    </row>
    <row r="2017" spans="1:16" x14ac:dyDescent="0.3">
      <c r="A2017" s="27">
        <v>43693</v>
      </c>
      <c r="B2017" s="28">
        <v>0.77083333333333337</v>
      </c>
      <c r="C2017" s="32">
        <f t="shared" si="64"/>
        <v>43693.770833333336</v>
      </c>
      <c r="D2017" s="38">
        <f t="shared" si="65"/>
        <v>525465</v>
      </c>
      <c r="E2017" s="38">
        <f t="shared" si="65"/>
        <v>6300495</v>
      </c>
      <c r="F2017" s="38">
        <f t="shared" si="65"/>
        <v>2536</v>
      </c>
      <c r="G2017" s="39">
        <v>62.3</v>
      </c>
      <c r="H2017" s="39">
        <v>7.7</v>
      </c>
      <c r="I2017" s="44">
        <v>0.12359550561797754</v>
      </c>
      <c r="J2017" s="39">
        <v>329.60808030366314</v>
      </c>
      <c r="K2017" s="39">
        <v>336.45508030366312</v>
      </c>
      <c r="L2017" s="39">
        <v>2.59</v>
      </c>
      <c r="M2017" s="48">
        <v>100</v>
      </c>
      <c r="N2017" s="39">
        <v>0.874</v>
      </c>
      <c r="O2017" s="39">
        <v>748.91700000000003</v>
      </c>
      <c r="P2017" s="39">
        <v>0</v>
      </c>
    </row>
    <row r="2018" spans="1:16" x14ac:dyDescent="0.3">
      <c r="A2018" s="27">
        <v>43693</v>
      </c>
      <c r="B2018" s="28">
        <v>0.79166666666666663</v>
      </c>
      <c r="C2018" s="32">
        <f t="shared" si="64"/>
        <v>43693.791666666664</v>
      </c>
      <c r="D2018" s="38">
        <f t="shared" si="65"/>
        <v>525465</v>
      </c>
      <c r="E2018" s="38">
        <f t="shared" si="65"/>
        <v>6300495</v>
      </c>
      <c r="F2018" s="38">
        <f t="shared" si="65"/>
        <v>2536</v>
      </c>
      <c r="G2018" s="39">
        <v>22.2</v>
      </c>
      <c r="H2018" s="39">
        <v>3.3</v>
      </c>
      <c r="I2018" s="44">
        <v>0.14864864864864866</v>
      </c>
      <c r="J2018" s="39">
        <v>327.68972610833919</v>
      </c>
      <c r="K2018" s="39">
        <v>334.64672610833918</v>
      </c>
      <c r="L2018" s="39">
        <v>2.5270000000000001</v>
      </c>
      <c r="M2018" s="48">
        <v>100</v>
      </c>
      <c r="N2018" s="39">
        <v>0.58499999999999996</v>
      </c>
      <c r="O2018" s="39">
        <v>748.91</v>
      </c>
      <c r="P2018" s="39">
        <v>0</v>
      </c>
    </row>
    <row r="2019" spans="1:16" x14ac:dyDescent="0.3">
      <c r="A2019" s="27">
        <v>43693</v>
      </c>
      <c r="B2019" s="28">
        <v>0.8125</v>
      </c>
      <c r="C2019" s="32">
        <f t="shared" si="64"/>
        <v>43693.8125</v>
      </c>
      <c r="D2019" s="38">
        <f t="shared" si="65"/>
        <v>525465</v>
      </c>
      <c r="E2019" s="38">
        <f t="shared" si="65"/>
        <v>6300495</v>
      </c>
      <c r="F2019" s="38">
        <f t="shared" si="65"/>
        <v>2536</v>
      </c>
      <c r="G2019" s="39">
        <v>7.3</v>
      </c>
      <c r="H2019" s="39">
        <v>2.6</v>
      </c>
      <c r="I2019" s="44">
        <v>0.35616438356164387</v>
      </c>
      <c r="J2019" s="39">
        <v>325.43096255458067</v>
      </c>
      <c r="K2019" s="39">
        <v>332.10296255458064</v>
      </c>
      <c r="L2019" s="39">
        <v>2.2749999999999999</v>
      </c>
      <c r="M2019" s="48">
        <v>100</v>
      </c>
      <c r="N2019" s="39">
        <v>1.3779999999999999</v>
      </c>
      <c r="O2019" s="39">
        <v>748.97500000000002</v>
      </c>
      <c r="P2019" s="39">
        <v>0</v>
      </c>
    </row>
    <row r="2020" spans="1:16" x14ac:dyDescent="0.3">
      <c r="A2020" s="27">
        <v>43693</v>
      </c>
      <c r="B2020" s="28">
        <v>0.83333333333333337</v>
      </c>
      <c r="C2020" s="32">
        <f t="shared" si="64"/>
        <v>43693.833333333336</v>
      </c>
      <c r="D2020" s="38">
        <f t="shared" si="65"/>
        <v>525465</v>
      </c>
      <c r="E2020" s="38">
        <f t="shared" si="65"/>
        <v>6300495</v>
      </c>
      <c r="F2020" s="38">
        <f t="shared" si="65"/>
        <v>2536</v>
      </c>
      <c r="G2020" s="39">
        <v>0.3</v>
      </c>
      <c r="H2020" s="39">
        <v>1.2</v>
      </c>
      <c r="I2020" s="45" t="s">
        <v>19</v>
      </c>
      <c r="J2020" s="39">
        <v>324.15570235270962</v>
      </c>
      <c r="K2020" s="39">
        <v>329.60570235270967</v>
      </c>
      <c r="L2020" s="39">
        <v>2.149</v>
      </c>
      <c r="M2020" s="48">
        <v>100</v>
      </c>
      <c r="N2020" s="39">
        <v>1.306</v>
      </c>
      <c r="O2020" s="39">
        <v>749.17700000000002</v>
      </c>
      <c r="P2020" s="39">
        <v>0</v>
      </c>
    </row>
    <row r="2021" spans="1:16" x14ac:dyDescent="0.3">
      <c r="A2021" s="27">
        <v>43693</v>
      </c>
      <c r="B2021" s="28">
        <v>0.85416666666666663</v>
      </c>
      <c r="C2021" s="32">
        <f t="shared" si="64"/>
        <v>43693.854166666664</v>
      </c>
      <c r="D2021" s="38">
        <f t="shared" si="65"/>
        <v>525465</v>
      </c>
      <c r="E2021" s="38">
        <f t="shared" si="65"/>
        <v>6300495</v>
      </c>
      <c r="F2021" s="38">
        <f t="shared" si="65"/>
        <v>2536</v>
      </c>
      <c r="G2021" s="40">
        <v>0</v>
      </c>
      <c r="H2021" s="40">
        <v>0</v>
      </c>
      <c r="I2021" s="45" t="s">
        <v>19</v>
      </c>
      <c r="J2021" s="39">
        <v>322.72923698551642</v>
      </c>
      <c r="K2021" s="39">
        <v>326.19623698551641</v>
      </c>
      <c r="L2021" s="39">
        <v>2.0859999999999999</v>
      </c>
      <c r="M2021" s="48">
        <v>100</v>
      </c>
      <c r="N2021" s="39">
        <v>0.76800000000000002</v>
      </c>
      <c r="O2021" s="39">
        <v>749.32</v>
      </c>
      <c r="P2021" s="39">
        <v>0</v>
      </c>
    </row>
    <row r="2022" spans="1:16" x14ac:dyDescent="0.3">
      <c r="A2022" s="27">
        <v>43693</v>
      </c>
      <c r="B2022" s="28">
        <v>0.875</v>
      </c>
      <c r="C2022" s="32">
        <f t="shared" si="64"/>
        <v>43693.875</v>
      </c>
      <c r="D2022" s="38">
        <f t="shared" si="65"/>
        <v>525465</v>
      </c>
      <c r="E2022" s="38">
        <f t="shared" si="65"/>
        <v>6300495</v>
      </c>
      <c r="F2022" s="38">
        <f t="shared" si="65"/>
        <v>2536</v>
      </c>
      <c r="G2022" s="40">
        <v>0</v>
      </c>
      <c r="H2022" s="40">
        <v>0</v>
      </c>
      <c r="I2022" s="45" t="s">
        <v>19</v>
      </c>
      <c r="J2022" s="39">
        <v>319.07237429578237</v>
      </c>
      <c r="K2022" s="39">
        <v>322.6623742957824</v>
      </c>
      <c r="L2022" s="39">
        <v>2.0230000000000001</v>
      </c>
      <c r="M2022" s="48">
        <v>100</v>
      </c>
      <c r="N2022" s="39">
        <v>0.67200000000000004</v>
      </c>
      <c r="O2022" s="39">
        <v>749.06</v>
      </c>
      <c r="P2022" s="39">
        <v>0</v>
      </c>
    </row>
    <row r="2023" spans="1:16" x14ac:dyDescent="0.3">
      <c r="A2023" s="27">
        <v>43693</v>
      </c>
      <c r="B2023" s="28">
        <v>0.89583333333333337</v>
      </c>
      <c r="C2023" s="32">
        <f t="shared" si="64"/>
        <v>43693.895833333336</v>
      </c>
      <c r="D2023" s="38">
        <f t="shared" si="65"/>
        <v>525465</v>
      </c>
      <c r="E2023" s="38">
        <f t="shared" si="65"/>
        <v>6300495</v>
      </c>
      <c r="F2023" s="38">
        <f t="shared" si="65"/>
        <v>2536</v>
      </c>
      <c r="G2023" s="40">
        <v>0</v>
      </c>
      <c r="H2023" s="40">
        <v>0</v>
      </c>
      <c r="I2023" s="45" t="s">
        <v>19</v>
      </c>
      <c r="J2023" s="39">
        <v>321.09093665463467</v>
      </c>
      <c r="K2023" s="39">
        <v>323.2679366546347</v>
      </c>
      <c r="L2023" s="39">
        <v>1.96</v>
      </c>
      <c r="M2023" s="48">
        <v>100</v>
      </c>
      <c r="N2023" s="39">
        <v>0.59199999999999997</v>
      </c>
      <c r="O2023" s="39">
        <v>749.16200000000003</v>
      </c>
      <c r="P2023" s="39">
        <v>0</v>
      </c>
    </row>
    <row r="2024" spans="1:16" x14ac:dyDescent="0.3">
      <c r="A2024" s="27">
        <v>43693</v>
      </c>
      <c r="B2024" s="28">
        <v>0.91666666666666663</v>
      </c>
      <c r="C2024" s="32">
        <f t="shared" ref="C2024:C2087" si="66">A2024+B2024</f>
        <v>43693.916666666664</v>
      </c>
      <c r="D2024" s="38">
        <f t="shared" si="65"/>
        <v>525465</v>
      </c>
      <c r="E2024" s="38">
        <f t="shared" si="65"/>
        <v>6300495</v>
      </c>
      <c r="F2024" s="38">
        <f t="shared" si="65"/>
        <v>2536</v>
      </c>
      <c r="G2024" s="40">
        <v>0</v>
      </c>
      <c r="H2024" s="40">
        <v>0</v>
      </c>
      <c r="I2024" s="45" t="s">
        <v>19</v>
      </c>
      <c r="J2024" s="39">
        <v>321.50827899597215</v>
      </c>
      <c r="K2024" s="39">
        <v>322.93027899597212</v>
      </c>
      <c r="L2024" s="39">
        <v>1.897</v>
      </c>
      <c r="M2024" s="48">
        <v>100</v>
      </c>
      <c r="N2024" s="39">
        <v>0.52500000000000002</v>
      </c>
      <c r="O2024" s="39">
        <v>748.91200000000003</v>
      </c>
      <c r="P2024" s="39">
        <v>0</v>
      </c>
    </row>
    <row r="2025" spans="1:16" x14ac:dyDescent="0.3">
      <c r="A2025" s="27">
        <v>43693</v>
      </c>
      <c r="B2025" s="28">
        <v>0.9375</v>
      </c>
      <c r="C2025" s="32">
        <f t="shared" si="66"/>
        <v>43693.9375</v>
      </c>
      <c r="D2025" s="38">
        <f t="shared" si="65"/>
        <v>525465</v>
      </c>
      <c r="E2025" s="38">
        <f t="shared" si="65"/>
        <v>6300495</v>
      </c>
      <c r="F2025" s="38">
        <f t="shared" si="65"/>
        <v>2536</v>
      </c>
      <c r="G2025" s="40">
        <v>0</v>
      </c>
      <c r="H2025" s="40">
        <v>0</v>
      </c>
      <c r="I2025" s="45" t="s">
        <v>19</v>
      </c>
      <c r="J2025" s="39">
        <v>317.04878397388484</v>
      </c>
      <c r="K2025" s="39">
        <v>318.05378397388483</v>
      </c>
      <c r="L2025" s="39">
        <v>1.52</v>
      </c>
      <c r="M2025" s="48">
        <v>100</v>
      </c>
      <c r="N2025" s="39">
        <v>0.14599999999999999</v>
      </c>
      <c r="O2025" s="39">
        <v>749.07500000000005</v>
      </c>
      <c r="P2025" s="39">
        <v>0</v>
      </c>
    </row>
    <row r="2026" spans="1:16" x14ac:dyDescent="0.3">
      <c r="A2026" s="27">
        <v>43693</v>
      </c>
      <c r="B2026" s="28">
        <v>0.95833333333333337</v>
      </c>
      <c r="C2026" s="32">
        <f t="shared" si="66"/>
        <v>43693.958333333336</v>
      </c>
      <c r="D2026" s="38">
        <f t="shared" si="65"/>
        <v>525465</v>
      </c>
      <c r="E2026" s="38">
        <f t="shared" si="65"/>
        <v>6300495</v>
      </c>
      <c r="F2026" s="38">
        <f t="shared" si="65"/>
        <v>2536</v>
      </c>
      <c r="G2026" s="40">
        <v>0</v>
      </c>
      <c r="H2026" s="40">
        <v>0</v>
      </c>
      <c r="I2026" s="45" t="s">
        <v>19</v>
      </c>
      <c r="J2026" s="39">
        <v>319.31553356700016</v>
      </c>
      <c r="K2026" s="39">
        <v>320.15353356700018</v>
      </c>
      <c r="L2026" s="39">
        <v>1.8340000000000001</v>
      </c>
      <c r="M2026" s="48">
        <v>100</v>
      </c>
      <c r="N2026" s="39">
        <v>0</v>
      </c>
      <c r="O2026" s="39">
        <v>748.89800000000002</v>
      </c>
      <c r="P2026" s="39">
        <v>0</v>
      </c>
    </row>
    <row r="2027" spans="1:16" x14ac:dyDescent="0.3">
      <c r="A2027" s="27">
        <v>43693</v>
      </c>
      <c r="B2027" s="28">
        <v>0.97916666666666663</v>
      </c>
      <c r="C2027" s="32">
        <f t="shared" si="66"/>
        <v>43693.979166666664</v>
      </c>
      <c r="D2027" s="38">
        <f t="shared" si="65"/>
        <v>525465</v>
      </c>
      <c r="E2027" s="38">
        <f t="shared" si="65"/>
        <v>6300495</v>
      </c>
      <c r="F2027" s="38">
        <f t="shared" si="65"/>
        <v>2536</v>
      </c>
      <c r="G2027" s="40">
        <v>0</v>
      </c>
      <c r="H2027" s="40">
        <v>0</v>
      </c>
      <c r="I2027" s="45" t="s">
        <v>19</v>
      </c>
      <c r="J2027" s="39">
        <v>312.97158518397714</v>
      </c>
      <c r="K2027" s="39">
        <v>313.28258518397718</v>
      </c>
      <c r="L2027" s="39">
        <v>1.3939999999999999</v>
      </c>
      <c r="M2027" s="48">
        <v>100</v>
      </c>
      <c r="N2027" s="39">
        <v>5.8999999999999997E-2</v>
      </c>
      <c r="O2027" s="39">
        <v>748.96299999999997</v>
      </c>
      <c r="P2027" s="39">
        <v>0</v>
      </c>
    </row>
    <row r="2028" spans="1:16" x14ac:dyDescent="0.3">
      <c r="A2028" s="27">
        <v>43694</v>
      </c>
      <c r="B2028" s="28">
        <v>0</v>
      </c>
      <c r="C2028" s="32">
        <f t="shared" si="66"/>
        <v>43694</v>
      </c>
      <c r="D2028" s="38">
        <f t="shared" si="65"/>
        <v>525465</v>
      </c>
      <c r="E2028" s="38">
        <f t="shared" si="65"/>
        <v>6300495</v>
      </c>
      <c r="F2028" s="38">
        <f t="shared" si="65"/>
        <v>2536</v>
      </c>
      <c r="G2028" s="40">
        <v>0</v>
      </c>
      <c r="H2028" s="40">
        <v>0</v>
      </c>
      <c r="I2028" s="45" t="s">
        <v>19</v>
      </c>
      <c r="J2028" s="39">
        <v>318.15572050231305</v>
      </c>
      <c r="K2028" s="39">
        <v>317.59872050231309</v>
      </c>
      <c r="L2028" s="39">
        <v>1.897</v>
      </c>
      <c r="M2028" s="48">
        <v>100</v>
      </c>
      <c r="N2028" s="39">
        <v>1.2E-2</v>
      </c>
      <c r="O2028" s="39">
        <v>748.76499999999999</v>
      </c>
      <c r="P2028" s="39">
        <v>0</v>
      </c>
    </row>
    <row r="2029" spans="1:16" x14ac:dyDescent="0.3">
      <c r="A2029" s="27">
        <v>43694</v>
      </c>
      <c r="B2029" s="28">
        <v>2.0833333333333332E-2</v>
      </c>
      <c r="C2029" s="32">
        <f t="shared" si="66"/>
        <v>43694.020833333336</v>
      </c>
      <c r="D2029" s="38">
        <f t="shared" si="65"/>
        <v>525465</v>
      </c>
      <c r="E2029" s="38">
        <f t="shared" si="65"/>
        <v>6300495</v>
      </c>
      <c r="F2029" s="38">
        <f t="shared" si="65"/>
        <v>2536</v>
      </c>
      <c r="G2029" s="40">
        <v>0</v>
      </c>
      <c r="H2029" s="40">
        <v>0</v>
      </c>
      <c r="I2029" s="45" t="s">
        <v>19</v>
      </c>
      <c r="J2029" s="39">
        <v>316.87435572390797</v>
      </c>
      <c r="K2029" s="39">
        <v>315.83635572390796</v>
      </c>
      <c r="L2029" s="39">
        <v>1.897</v>
      </c>
      <c r="M2029" s="48">
        <v>100</v>
      </c>
      <c r="N2029" s="39">
        <v>3.1E-2</v>
      </c>
      <c r="O2029" s="39">
        <v>748.70699999999999</v>
      </c>
      <c r="P2029" s="39">
        <v>0</v>
      </c>
    </row>
    <row r="2030" spans="1:16" x14ac:dyDescent="0.3">
      <c r="A2030" s="27">
        <v>43694</v>
      </c>
      <c r="B2030" s="28">
        <v>4.1666666666666664E-2</v>
      </c>
      <c r="C2030" s="32">
        <f t="shared" si="66"/>
        <v>43694.041666666664</v>
      </c>
      <c r="D2030" s="38">
        <f t="shared" si="65"/>
        <v>525465</v>
      </c>
      <c r="E2030" s="38">
        <f t="shared" si="65"/>
        <v>6300495</v>
      </c>
      <c r="F2030" s="38">
        <f t="shared" si="65"/>
        <v>2536</v>
      </c>
      <c r="G2030" s="40">
        <v>0</v>
      </c>
      <c r="H2030" s="40">
        <v>0</v>
      </c>
      <c r="I2030" s="45" t="s">
        <v>19</v>
      </c>
      <c r="J2030" s="39">
        <v>318.91473330282946</v>
      </c>
      <c r="K2030" s="39">
        <v>317.66273330282945</v>
      </c>
      <c r="L2030" s="39">
        <v>1.645</v>
      </c>
      <c r="M2030" s="48">
        <v>100</v>
      </c>
      <c r="N2030" s="39">
        <v>1.2999999999999999E-2</v>
      </c>
      <c r="O2030" s="39">
        <v>748.52499999999998</v>
      </c>
      <c r="P2030" s="39">
        <v>0</v>
      </c>
    </row>
    <row r="2031" spans="1:16" x14ac:dyDescent="0.3">
      <c r="A2031" s="27">
        <v>43694</v>
      </c>
      <c r="B2031" s="28">
        <v>6.25E-2</v>
      </c>
      <c r="C2031" s="32">
        <f t="shared" si="66"/>
        <v>43694.0625</v>
      </c>
      <c r="D2031" s="38">
        <f t="shared" si="65"/>
        <v>525465</v>
      </c>
      <c r="E2031" s="38">
        <f t="shared" si="65"/>
        <v>6300495</v>
      </c>
      <c r="F2031" s="38">
        <f t="shared" si="65"/>
        <v>2536</v>
      </c>
      <c r="G2031" s="40">
        <v>0</v>
      </c>
      <c r="H2031" s="40">
        <v>0</v>
      </c>
      <c r="I2031" s="45" t="s">
        <v>19</v>
      </c>
      <c r="J2031" s="39">
        <v>319.86046092217504</v>
      </c>
      <c r="K2031" s="39">
        <v>318.80346092217502</v>
      </c>
      <c r="L2031" s="39">
        <v>1.52</v>
      </c>
      <c r="M2031" s="48">
        <v>100</v>
      </c>
      <c r="N2031" s="39">
        <v>8.0000000000000002E-3</v>
      </c>
      <c r="O2031" s="39">
        <v>748.60199999999998</v>
      </c>
      <c r="P2031" s="39">
        <v>0</v>
      </c>
    </row>
    <row r="2032" spans="1:16" x14ac:dyDescent="0.3">
      <c r="A2032" s="27">
        <v>43694</v>
      </c>
      <c r="B2032" s="28">
        <v>8.3333333333333329E-2</v>
      </c>
      <c r="C2032" s="32">
        <f t="shared" si="66"/>
        <v>43694.083333333336</v>
      </c>
      <c r="D2032" s="38">
        <f t="shared" si="65"/>
        <v>525465</v>
      </c>
      <c r="E2032" s="38">
        <f t="shared" si="65"/>
        <v>6300495</v>
      </c>
      <c r="F2032" s="38">
        <f t="shared" si="65"/>
        <v>2536</v>
      </c>
      <c r="G2032" s="40">
        <v>0</v>
      </c>
      <c r="H2032" s="40">
        <v>0</v>
      </c>
      <c r="I2032" s="45" t="s">
        <v>19</v>
      </c>
      <c r="J2032" s="39">
        <v>321.01375046547565</v>
      </c>
      <c r="K2032" s="39">
        <v>320.03075046547565</v>
      </c>
      <c r="L2032" s="39">
        <v>1.52</v>
      </c>
      <c r="M2032" s="48">
        <v>100</v>
      </c>
      <c r="N2032" s="39">
        <v>0</v>
      </c>
      <c r="O2032" s="39">
        <v>748.52499999999998</v>
      </c>
      <c r="P2032" s="39">
        <v>0</v>
      </c>
    </row>
    <row r="2033" spans="1:16" x14ac:dyDescent="0.3">
      <c r="A2033" s="27">
        <v>43694</v>
      </c>
      <c r="B2033" s="28">
        <v>0.10416666666666667</v>
      </c>
      <c r="C2033" s="32">
        <f t="shared" si="66"/>
        <v>43694.104166666664</v>
      </c>
      <c r="D2033" s="38">
        <f t="shared" si="65"/>
        <v>525465</v>
      </c>
      <c r="E2033" s="38">
        <f t="shared" si="65"/>
        <v>6300495</v>
      </c>
      <c r="F2033" s="38">
        <f t="shared" si="65"/>
        <v>2536</v>
      </c>
      <c r="G2033" s="40">
        <v>0</v>
      </c>
      <c r="H2033" s="40">
        <v>0</v>
      </c>
      <c r="I2033" s="45" t="s">
        <v>19</v>
      </c>
      <c r="J2033" s="39">
        <v>321.04721412780901</v>
      </c>
      <c r="K2033" s="39">
        <v>320.22621412780899</v>
      </c>
      <c r="L2033" s="39">
        <v>1.583</v>
      </c>
      <c r="M2033" s="48">
        <v>100</v>
      </c>
      <c r="N2033" s="39">
        <v>2.3E-2</v>
      </c>
      <c r="O2033" s="39">
        <v>748.23500000000001</v>
      </c>
      <c r="P2033" s="39">
        <v>0</v>
      </c>
    </row>
    <row r="2034" spans="1:16" x14ac:dyDescent="0.3">
      <c r="A2034" s="27">
        <v>43694</v>
      </c>
      <c r="B2034" s="28">
        <v>0.125</v>
      </c>
      <c r="C2034" s="32">
        <f t="shared" si="66"/>
        <v>43694.125</v>
      </c>
      <c r="D2034" s="38">
        <f t="shared" si="65"/>
        <v>525465</v>
      </c>
      <c r="E2034" s="38">
        <f t="shared" si="65"/>
        <v>6300495</v>
      </c>
      <c r="F2034" s="38">
        <f t="shared" si="65"/>
        <v>2536</v>
      </c>
      <c r="G2034" s="40">
        <v>0</v>
      </c>
      <c r="H2034" s="40">
        <v>0</v>
      </c>
      <c r="I2034" s="45" t="s">
        <v>19</v>
      </c>
      <c r="J2034" s="39">
        <v>316.78177548162557</v>
      </c>
      <c r="K2034" s="39">
        <v>314.38477548162558</v>
      </c>
      <c r="L2034" s="39">
        <v>2.149</v>
      </c>
      <c r="M2034" s="48">
        <v>99.024000000000001</v>
      </c>
      <c r="N2034" s="39">
        <v>0.39300000000000002</v>
      </c>
      <c r="O2034" s="39">
        <v>748.34</v>
      </c>
      <c r="P2034" s="39">
        <v>0</v>
      </c>
    </row>
    <row r="2035" spans="1:16" x14ac:dyDescent="0.3">
      <c r="A2035" s="27">
        <v>43694</v>
      </c>
      <c r="B2035" s="28">
        <v>0.14583333333333334</v>
      </c>
      <c r="C2035" s="32">
        <f t="shared" si="66"/>
        <v>43694.145833333336</v>
      </c>
      <c r="D2035" s="38">
        <f t="shared" si="65"/>
        <v>525465</v>
      </c>
      <c r="E2035" s="38">
        <f t="shared" si="65"/>
        <v>6300495</v>
      </c>
      <c r="F2035" s="38">
        <f t="shared" si="65"/>
        <v>2536</v>
      </c>
      <c r="G2035" s="40">
        <v>0</v>
      </c>
      <c r="H2035" s="40">
        <v>0</v>
      </c>
      <c r="I2035" s="45" t="s">
        <v>19</v>
      </c>
      <c r="J2035" s="39">
        <v>313.38595657524121</v>
      </c>
      <c r="K2035" s="39">
        <v>311.55795657524118</v>
      </c>
      <c r="L2035" s="39">
        <v>1.4570000000000001</v>
      </c>
      <c r="M2035" s="48">
        <v>100</v>
      </c>
      <c r="N2035" s="39">
        <v>0.16300000000000001</v>
      </c>
      <c r="O2035" s="39">
        <v>748.08</v>
      </c>
      <c r="P2035" s="39">
        <v>0</v>
      </c>
    </row>
    <row r="2036" spans="1:16" x14ac:dyDescent="0.3">
      <c r="A2036" s="27">
        <v>43694</v>
      </c>
      <c r="B2036" s="28">
        <v>0.16666666666666666</v>
      </c>
      <c r="C2036" s="32">
        <f t="shared" si="66"/>
        <v>43694.166666666664</v>
      </c>
      <c r="D2036" s="38">
        <f t="shared" si="65"/>
        <v>525465</v>
      </c>
      <c r="E2036" s="38">
        <f t="shared" si="65"/>
        <v>6300495</v>
      </c>
      <c r="F2036" s="38">
        <f t="shared" si="65"/>
        <v>2536</v>
      </c>
      <c r="G2036" s="40">
        <v>0</v>
      </c>
      <c r="H2036" s="40">
        <v>0</v>
      </c>
      <c r="I2036" s="45" t="s">
        <v>19</v>
      </c>
      <c r="J2036" s="39">
        <v>314.53265297429147</v>
      </c>
      <c r="K2036" s="39">
        <v>312.77465297429148</v>
      </c>
      <c r="L2036" s="39">
        <v>1.7709999999999999</v>
      </c>
      <c r="M2036" s="48">
        <v>97.575999999999993</v>
      </c>
      <c r="N2036" s="39">
        <v>9.6000000000000002E-2</v>
      </c>
      <c r="O2036" s="39">
        <v>747.96199999999999</v>
      </c>
      <c r="P2036" s="39">
        <v>0</v>
      </c>
    </row>
    <row r="2037" spans="1:16" x14ac:dyDescent="0.3">
      <c r="A2037" s="27">
        <v>43694</v>
      </c>
      <c r="B2037" s="28">
        <v>0.1875</v>
      </c>
      <c r="C2037" s="32">
        <f t="shared" si="66"/>
        <v>43694.1875</v>
      </c>
      <c r="D2037" s="38">
        <f t="shared" si="65"/>
        <v>525465</v>
      </c>
      <c r="E2037" s="38">
        <f t="shared" si="65"/>
        <v>6300495</v>
      </c>
      <c r="F2037" s="38">
        <f t="shared" si="65"/>
        <v>2536</v>
      </c>
      <c r="G2037" s="40">
        <v>0</v>
      </c>
      <c r="H2037" s="40">
        <v>0</v>
      </c>
      <c r="I2037" s="45" t="s">
        <v>19</v>
      </c>
      <c r="J2037" s="39">
        <v>313.64104247707286</v>
      </c>
      <c r="K2037" s="39">
        <v>312.06604247707287</v>
      </c>
      <c r="L2037" s="39">
        <v>1.3939999999999999</v>
      </c>
      <c r="M2037" s="48">
        <v>100</v>
      </c>
      <c r="N2037" s="39">
        <v>0.312</v>
      </c>
      <c r="O2037" s="39">
        <v>748.08199999999999</v>
      </c>
      <c r="P2037" s="39">
        <v>0</v>
      </c>
    </row>
    <row r="2038" spans="1:16" x14ac:dyDescent="0.3">
      <c r="A2038" s="27">
        <v>43694</v>
      </c>
      <c r="B2038" s="28">
        <v>0.20833333333333334</v>
      </c>
      <c r="C2038" s="32">
        <f t="shared" si="66"/>
        <v>43694.208333333336</v>
      </c>
      <c r="D2038" s="38">
        <f t="shared" si="65"/>
        <v>525465</v>
      </c>
      <c r="E2038" s="38">
        <f t="shared" si="65"/>
        <v>6300495</v>
      </c>
      <c r="F2038" s="38">
        <f t="shared" si="65"/>
        <v>2536</v>
      </c>
      <c r="G2038" s="39">
        <v>10.199999999999999</v>
      </c>
      <c r="H2038" s="39">
        <v>4.0999999999999996</v>
      </c>
      <c r="I2038" s="44">
        <v>0.40196078431372551</v>
      </c>
      <c r="J2038" s="39">
        <v>314.10080321734495</v>
      </c>
      <c r="K2038" s="39">
        <v>313.01680321734494</v>
      </c>
      <c r="L2038" s="39">
        <v>1.331</v>
      </c>
      <c r="M2038" s="48">
        <v>100</v>
      </c>
      <c r="N2038" s="39">
        <v>0.3</v>
      </c>
      <c r="O2038" s="39">
        <v>748.06500000000005</v>
      </c>
      <c r="P2038" s="39">
        <v>0</v>
      </c>
    </row>
    <row r="2039" spans="1:16" x14ac:dyDescent="0.3">
      <c r="A2039" s="27">
        <v>43694</v>
      </c>
      <c r="B2039" s="28">
        <v>0.22916666666666666</v>
      </c>
      <c r="C2039" s="32">
        <f t="shared" si="66"/>
        <v>43694.229166666664</v>
      </c>
      <c r="D2039" s="38">
        <f t="shared" si="65"/>
        <v>525465</v>
      </c>
      <c r="E2039" s="38">
        <f t="shared" si="65"/>
        <v>6300495</v>
      </c>
      <c r="F2039" s="38">
        <f t="shared" si="65"/>
        <v>2536</v>
      </c>
      <c r="G2039" s="39">
        <v>33.4</v>
      </c>
      <c r="H2039" s="39">
        <v>7.8</v>
      </c>
      <c r="I2039" s="44">
        <v>0.23353293413173654</v>
      </c>
      <c r="J2039" s="39">
        <v>316.59748546758829</v>
      </c>
      <c r="K2039" s="39">
        <v>314.82548546758829</v>
      </c>
      <c r="L2039" s="39">
        <v>2.0859999999999999</v>
      </c>
      <c r="M2039" s="48">
        <v>100</v>
      </c>
      <c r="N2039" s="39">
        <v>0.23499999999999999</v>
      </c>
      <c r="O2039" s="39">
        <v>748.17</v>
      </c>
      <c r="P2039" s="39">
        <v>0</v>
      </c>
    </row>
    <row r="2040" spans="1:16" x14ac:dyDescent="0.3">
      <c r="A2040" s="27">
        <v>43694</v>
      </c>
      <c r="B2040" s="28">
        <v>0.25</v>
      </c>
      <c r="C2040" s="32">
        <f t="shared" si="66"/>
        <v>43694.25</v>
      </c>
      <c r="D2040" s="38">
        <f t="shared" si="65"/>
        <v>525465</v>
      </c>
      <c r="E2040" s="38">
        <f t="shared" si="65"/>
        <v>6300495</v>
      </c>
      <c r="F2040" s="38">
        <f t="shared" si="65"/>
        <v>2536</v>
      </c>
      <c r="G2040" s="39">
        <v>71.3</v>
      </c>
      <c r="H2040" s="39">
        <v>11.5</v>
      </c>
      <c r="I2040" s="44">
        <v>0.16129032258064516</v>
      </c>
      <c r="J2040" s="39">
        <v>321.5269556845717</v>
      </c>
      <c r="K2040" s="39">
        <v>317.64895568457172</v>
      </c>
      <c r="L2040" s="39">
        <v>2.0859999999999999</v>
      </c>
      <c r="M2040" s="48">
        <v>97.944000000000003</v>
      </c>
      <c r="N2040" s="39">
        <v>0.71</v>
      </c>
      <c r="O2040" s="39">
        <v>747.78499999999997</v>
      </c>
      <c r="P2040" s="39">
        <v>0</v>
      </c>
    </row>
    <row r="2041" spans="1:16" x14ac:dyDescent="0.3">
      <c r="A2041" s="27">
        <v>43694</v>
      </c>
      <c r="B2041" s="28">
        <v>0.27083333333333331</v>
      </c>
      <c r="C2041" s="32">
        <f t="shared" si="66"/>
        <v>43694.270833333336</v>
      </c>
      <c r="D2041" s="38">
        <f t="shared" si="65"/>
        <v>525465</v>
      </c>
      <c r="E2041" s="38">
        <f t="shared" si="65"/>
        <v>6300495</v>
      </c>
      <c r="F2041" s="38">
        <f t="shared" si="65"/>
        <v>2536</v>
      </c>
      <c r="G2041" s="39">
        <v>132.4</v>
      </c>
      <c r="H2041" s="39">
        <v>16.100000000000001</v>
      </c>
      <c r="I2041" s="44">
        <v>0.1216012084592145</v>
      </c>
      <c r="J2041" s="39">
        <v>324.84580843834283</v>
      </c>
      <c r="K2041" s="39">
        <v>317.96280843834285</v>
      </c>
      <c r="L2041" s="39">
        <v>2.7149999999999999</v>
      </c>
      <c r="M2041" s="48">
        <v>95.17</v>
      </c>
      <c r="N2041" s="39">
        <v>0.69799999999999995</v>
      </c>
      <c r="O2041" s="39">
        <v>747.70799999999997</v>
      </c>
      <c r="P2041" s="39">
        <v>0</v>
      </c>
    </row>
    <row r="2042" spans="1:16" x14ac:dyDescent="0.3">
      <c r="A2042" s="27">
        <v>43694</v>
      </c>
      <c r="B2042" s="28">
        <v>0.29166666666666669</v>
      </c>
      <c r="C2042" s="32">
        <f t="shared" si="66"/>
        <v>43694.291666666664</v>
      </c>
      <c r="D2042" s="38">
        <f t="shared" si="65"/>
        <v>525465</v>
      </c>
      <c r="E2042" s="38">
        <f t="shared" si="65"/>
        <v>6300495</v>
      </c>
      <c r="F2042" s="38">
        <f t="shared" si="65"/>
        <v>2536</v>
      </c>
      <c r="G2042" s="39">
        <v>208.6</v>
      </c>
      <c r="H2042" s="39">
        <v>20.3</v>
      </c>
      <c r="I2042" s="44">
        <v>9.731543624161075E-2</v>
      </c>
      <c r="J2042" s="39">
        <v>334.10724915806435</v>
      </c>
      <c r="K2042" s="39">
        <v>323.83224915806437</v>
      </c>
      <c r="L2042" s="39">
        <v>3.4079999999999999</v>
      </c>
      <c r="M2042" s="48">
        <v>90.566000000000003</v>
      </c>
      <c r="N2042" s="39">
        <v>0.215</v>
      </c>
      <c r="O2042" s="39">
        <v>747.69500000000005</v>
      </c>
      <c r="P2042" s="39">
        <v>0</v>
      </c>
    </row>
    <row r="2043" spans="1:16" x14ac:dyDescent="0.3">
      <c r="A2043" s="27">
        <v>43694</v>
      </c>
      <c r="B2043" s="28">
        <v>0.3125</v>
      </c>
      <c r="C2043" s="32">
        <f t="shared" si="66"/>
        <v>43694.3125</v>
      </c>
      <c r="D2043" s="38">
        <f t="shared" si="65"/>
        <v>525465</v>
      </c>
      <c r="E2043" s="38">
        <f t="shared" si="65"/>
        <v>6300495</v>
      </c>
      <c r="F2043" s="38">
        <f t="shared" si="65"/>
        <v>2536</v>
      </c>
      <c r="G2043" s="39">
        <v>285.89999999999998</v>
      </c>
      <c r="H2043" s="39">
        <v>28.8</v>
      </c>
      <c r="I2043" s="44">
        <v>0.1007345225603358</v>
      </c>
      <c r="J2043" s="39">
        <v>342.16903948344714</v>
      </c>
      <c r="K2043" s="39">
        <v>331.58203948344715</v>
      </c>
      <c r="L2043" s="39">
        <v>3.4079999999999999</v>
      </c>
      <c r="M2043" s="48">
        <v>90.521000000000001</v>
      </c>
      <c r="N2043" s="39">
        <v>7.6999999999999999E-2</v>
      </c>
      <c r="O2043" s="39">
        <v>747.77499999999998</v>
      </c>
      <c r="P2043" s="39">
        <v>0</v>
      </c>
    </row>
    <row r="2044" spans="1:16" x14ac:dyDescent="0.3">
      <c r="A2044" s="27">
        <v>43694</v>
      </c>
      <c r="B2044" s="28">
        <v>0.33333333333333331</v>
      </c>
      <c r="C2044" s="32">
        <f t="shared" si="66"/>
        <v>43694.333333333336</v>
      </c>
      <c r="D2044" s="38">
        <f t="shared" si="65"/>
        <v>525465</v>
      </c>
      <c r="E2044" s="38">
        <f t="shared" si="65"/>
        <v>6300495</v>
      </c>
      <c r="F2044" s="38">
        <f t="shared" si="65"/>
        <v>2536</v>
      </c>
      <c r="G2044" s="39">
        <v>397.2</v>
      </c>
      <c r="H2044" s="39">
        <v>42.3</v>
      </c>
      <c r="I2044" s="44">
        <v>0.10649546827794562</v>
      </c>
      <c r="J2044" s="39">
        <v>348.97786629884615</v>
      </c>
      <c r="K2044" s="39">
        <v>341.72886629884613</v>
      </c>
      <c r="L2044" s="39">
        <v>3.6589999999999998</v>
      </c>
      <c r="M2044" s="48">
        <v>89.034999999999997</v>
      </c>
      <c r="N2044" s="39">
        <v>0.46400000000000002</v>
      </c>
      <c r="O2044" s="39">
        <v>747.67</v>
      </c>
      <c r="P2044" s="39">
        <v>0</v>
      </c>
    </row>
    <row r="2045" spans="1:16" x14ac:dyDescent="0.3">
      <c r="A2045" s="27">
        <v>43694</v>
      </c>
      <c r="B2045" s="28">
        <v>0.35416666666666669</v>
      </c>
      <c r="C2045" s="32">
        <f t="shared" si="66"/>
        <v>43694.354166666664</v>
      </c>
      <c r="D2045" s="38">
        <f t="shared" si="65"/>
        <v>525465</v>
      </c>
      <c r="E2045" s="38">
        <f t="shared" si="65"/>
        <v>6300495</v>
      </c>
      <c r="F2045" s="38">
        <f t="shared" si="65"/>
        <v>2536</v>
      </c>
      <c r="G2045" s="39">
        <v>546.79999999999995</v>
      </c>
      <c r="H2045" s="39">
        <v>57.3</v>
      </c>
      <c r="I2045" s="44">
        <v>0.10479151426481347</v>
      </c>
      <c r="J2045" s="39">
        <v>357.99149300467843</v>
      </c>
      <c r="K2045" s="39">
        <v>354.47449300467844</v>
      </c>
      <c r="L2045" s="39">
        <v>4.351</v>
      </c>
      <c r="M2045" s="48">
        <v>84.71</v>
      </c>
      <c r="N2045" s="39">
        <v>0.91500000000000004</v>
      </c>
      <c r="O2045" s="39">
        <v>747.57</v>
      </c>
      <c r="P2045" s="39">
        <v>0</v>
      </c>
    </row>
    <row r="2046" spans="1:16" x14ac:dyDescent="0.3">
      <c r="A2046" s="27">
        <v>43694</v>
      </c>
      <c r="B2046" s="28">
        <v>0.375</v>
      </c>
      <c r="C2046" s="32">
        <f t="shared" si="66"/>
        <v>43694.375</v>
      </c>
      <c r="D2046" s="38">
        <f t="shared" si="65"/>
        <v>525465</v>
      </c>
      <c r="E2046" s="38">
        <f t="shared" si="65"/>
        <v>6300495</v>
      </c>
      <c r="F2046" s="38">
        <f t="shared" si="65"/>
        <v>2536</v>
      </c>
      <c r="G2046" s="39">
        <v>379.2</v>
      </c>
      <c r="H2046" s="39">
        <v>39.9</v>
      </c>
      <c r="I2046" s="44">
        <v>0.10522151898734178</v>
      </c>
      <c r="J2046" s="39">
        <v>344.14689031397688</v>
      </c>
      <c r="K2046" s="39">
        <v>354.60489031397691</v>
      </c>
      <c r="L2046" s="39">
        <v>3.722</v>
      </c>
      <c r="M2046" s="48">
        <v>90.12</v>
      </c>
      <c r="N2046" s="39">
        <v>1.4390000000000001</v>
      </c>
      <c r="O2046" s="39">
        <v>747.5</v>
      </c>
      <c r="P2046" s="39">
        <v>0</v>
      </c>
    </row>
    <row r="2047" spans="1:16" x14ac:dyDescent="0.3">
      <c r="A2047" s="27">
        <v>43694</v>
      </c>
      <c r="B2047" s="28">
        <v>0.39583333333333331</v>
      </c>
      <c r="C2047" s="32">
        <f t="shared" si="66"/>
        <v>43694.395833333336</v>
      </c>
      <c r="D2047" s="38">
        <f t="shared" si="65"/>
        <v>525465</v>
      </c>
      <c r="E2047" s="38">
        <f t="shared" si="65"/>
        <v>6300495</v>
      </c>
      <c r="F2047" s="38">
        <f t="shared" si="65"/>
        <v>2536</v>
      </c>
      <c r="G2047" s="39">
        <v>398</v>
      </c>
      <c r="H2047" s="39">
        <v>43.2</v>
      </c>
      <c r="I2047" s="44">
        <v>0.10854271356783921</v>
      </c>
      <c r="J2047" s="39">
        <v>348.60276647826851</v>
      </c>
      <c r="K2047" s="39">
        <v>362.27876647826849</v>
      </c>
      <c r="L2047" s="39">
        <v>4.226</v>
      </c>
      <c r="M2047" s="48">
        <v>86.376000000000005</v>
      </c>
      <c r="N2047" s="39">
        <v>1.468</v>
      </c>
      <c r="O2047" s="39">
        <v>747.60500000000002</v>
      </c>
      <c r="P2047" s="39">
        <v>0</v>
      </c>
    </row>
    <row r="2048" spans="1:16" x14ac:dyDescent="0.3">
      <c r="A2048" s="27">
        <v>43694</v>
      </c>
      <c r="B2048" s="28">
        <v>0.41666666666666669</v>
      </c>
      <c r="C2048" s="32">
        <f t="shared" si="66"/>
        <v>43694.416666666664</v>
      </c>
      <c r="D2048" s="38">
        <f t="shared" si="65"/>
        <v>525465</v>
      </c>
      <c r="E2048" s="38">
        <f t="shared" si="65"/>
        <v>6300495</v>
      </c>
      <c r="F2048" s="38">
        <f t="shared" si="65"/>
        <v>2536</v>
      </c>
      <c r="G2048" s="39">
        <v>316.7</v>
      </c>
      <c r="H2048" s="39">
        <v>32.4</v>
      </c>
      <c r="I2048" s="44">
        <v>0.10230502052415535</v>
      </c>
      <c r="J2048" s="39">
        <v>350.11380821898115</v>
      </c>
      <c r="K2048" s="39">
        <v>365.55880821898114</v>
      </c>
      <c r="L2048" s="39">
        <v>4.0369999999999999</v>
      </c>
      <c r="M2048" s="48">
        <v>92.326999999999998</v>
      </c>
      <c r="N2048" s="39">
        <v>1.002</v>
      </c>
      <c r="O2048" s="39">
        <v>747.70500000000004</v>
      </c>
      <c r="P2048" s="39">
        <v>0</v>
      </c>
    </row>
    <row r="2049" spans="1:16" x14ac:dyDescent="0.3">
      <c r="A2049" s="27">
        <v>43694</v>
      </c>
      <c r="B2049" s="28">
        <v>0.4375</v>
      </c>
      <c r="C2049" s="32">
        <f t="shared" si="66"/>
        <v>43694.4375</v>
      </c>
      <c r="D2049" s="38">
        <f t="shared" si="65"/>
        <v>525465</v>
      </c>
      <c r="E2049" s="38">
        <f t="shared" si="65"/>
        <v>6300495</v>
      </c>
      <c r="F2049" s="38">
        <f t="shared" si="65"/>
        <v>2536</v>
      </c>
      <c r="G2049" s="39">
        <v>523.70000000000005</v>
      </c>
      <c r="H2049" s="39">
        <v>55.6</v>
      </c>
      <c r="I2049" s="44">
        <v>0.10616765323658582</v>
      </c>
      <c r="J2049" s="39">
        <v>356.43904664018436</v>
      </c>
      <c r="K2049" s="39">
        <v>371.69604664018436</v>
      </c>
      <c r="L2049" s="39">
        <v>3.7850000000000001</v>
      </c>
      <c r="M2049" s="48">
        <v>89.212000000000003</v>
      </c>
      <c r="N2049" s="39">
        <v>1.016</v>
      </c>
      <c r="O2049" s="39">
        <v>747.68200000000002</v>
      </c>
      <c r="P2049" s="39">
        <v>0</v>
      </c>
    </row>
    <row r="2050" spans="1:16" x14ac:dyDescent="0.3">
      <c r="A2050" s="27">
        <v>43694</v>
      </c>
      <c r="B2050" s="28">
        <v>0.45833333333333331</v>
      </c>
      <c r="C2050" s="32">
        <f t="shared" si="66"/>
        <v>43694.458333333336</v>
      </c>
      <c r="D2050" s="38">
        <f t="shared" si="65"/>
        <v>525465</v>
      </c>
      <c r="E2050" s="38">
        <f t="shared" si="65"/>
        <v>6300495</v>
      </c>
      <c r="F2050" s="38">
        <f t="shared" si="65"/>
        <v>2536</v>
      </c>
      <c r="G2050" s="39">
        <v>1059.5999999999999</v>
      </c>
      <c r="H2050" s="39">
        <v>110.8</v>
      </c>
      <c r="I2050" s="44">
        <v>0.10456776141940355</v>
      </c>
      <c r="J2050" s="39">
        <v>385.4800012355978</v>
      </c>
      <c r="K2050" s="39">
        <v>397.13900123559779</v>
      </c>
      <c r="L2050" s="39">
        <v>4.9180000000000001</v>
      </c>
      <c r="M2050" s="48">
        <v>84.132999999999996</v>
      </c>
      <c r="N2050" s="39">
        <v>1.0189999999999999</v>
      </c>
      <c r="O2050" s="39">
        <v>747.58</v>
      </c>
      <c r="P2050" s="39">
        <v>0</v>
      </c>
    </row>
    <row r="2051" spans="1:16" x14ac:dyDescent="0.3">
      <c r="A2051" s="27">
        <v>43694</v>
      </c>
      <c r="B2051" s="28">
        <v>0.47916666666666669</v>
      </c>
      <c r="C2051" s="32">
        <f t="shared" si="66"/>
        <v>43694.479166666664</v>
      </c>
      <c r="D2051" s="38">
        <f t="shared" si="65"/>
        <v>525465</v>
      </c>
      <c r="E2051" s="38">
        <f t="shared" si="65"/>
        <v>6300495</v>
      </c>
      <c r="F2051" s="38">
        <f t="shared" si="65"/>
        <v>2536</v>
      </c>
      <c r="G2051" s="39">
        <v>161.6</v>
      </c>
      <c r="H2051" s="39">
        <v>17.5</v>
      </c>
      <c r="I2051" s="44">
        <v>0.10829207920792079</v>
      </c>
      <c r="J2051" s="39">
        <v>348.16167459280553</v>
      </c>
      <c r="K2051" s="39">
        <v>384.16767459280555</v>
      </c>
      <c r="L2051" s="39">
        <v>4.4139999999999997</v>
      </c>
      <c r="M2051" s="48">
        <v>93.167000000000002</v>
      </c>
      <c r="N2051" s="39">
        <v>0.55900000000000005</v>
      </c>
      <c r="O2051" s="39">
        <v>747.08299999999997</v>
      </c>
      <c r="P2051" s="39">
        <v>0</v>
      </c>
    </row>
    <row r="2052" spans="1:16" x14ac:dyDescent="0.3">
      <c r="A2052" s="27">
        <v>43694</v>
      </c>
      <c r="B2052" s="28">
        <v>0.5</v>
      </c>
      <c r="C2052" s="32">
        <f t="shared" si="66"/>
        <v>43694.5</v>
      </c>
      <c r="D2052" s="38">
        <f t="shared" si="65"/>
        <v>525465</v>
      </c>
      <c r="E2052" s="38">
        <f t="shared" si="65"/>
        <v>6300495</v>
      </c>
      <c r="F2052" s="38">
        <f t="shared" si="65"/>
        <v>2536</v>
      </c>
      <c r="G2052" s="39">
        <v>109.3</v>
      </c>
      <c r="H2052" s="39">
        <v>12.2</v>
      </c>
      <c r="I2052" s="44">
        <v>0.11161939615736505</v>
      </c>
      <c r="J2052" s="39">
        <v>338.00914736985783</v>
      </c>
      <c r="K2052" s="39">
        <v>367.86614736985786</v>
      </c>
      <c r="L2052" s="39">
        <v>3.8479999999999999</v>
      </c>
      <c r="M2052" s="48">
        <v>97.506</v>
      </c>
      <c r="N2052" s="39">
        <v>0.66800000000000004</v>
      </c>
      <c r="O2052" s="39">
        <v>747.17</v>
      </c>
      <c r="P2052" s="39">
        <v>0</v>
      </c>
    </row>
    <row r="2053" spans="1:16" x14ac:dyDescent="0.3">
      <c r="A2053" s="27">
        <v>43694</v>
      </c>
      <c r="B2053" s="28">
        <v>0.52083333333333337</v>
      </c>
      <c r="C2053" s="32">
        <f t="shared" si="66"/>
        <v>43694.520833333336</v>
      </c>
      <c r="D2053" s="38">
        <f t="shared" si="65"/>
        <v>525465</v>
      </c>
      <c r="E2053" s="38">
        <f t="shared" si="65"/>
        <v>6300495</v>
      </c>
      <c r="F2053" s="38">
        <f t="shared" si="65"/>
        <v>2536</v>
      </c>
      <c r="G2053" s="39">
        <v>91.2</v>
      </c>
      <c r="H2053" s="39">
        <v>10.9</v>
      </c>
      <c r="I2053" s="44">
        <v>0.11951754385964912</v>
      </c>
      <c r="J2053" s="39">
        <v>336.75778033722645</v>
      </c>
      <c r="K2053" s="39">
        <v>360.98078033722646</v>
      </c>
      <c r="L2053" s="39">
        <v>3.9740000000000002</v>
      </c>
      <c r="M2053" s="48">
        <v>98.451999999999998</v>
      </c>
      <c r="N2053" s="39">
        <v>0.81100000000000005</v>
      </c>
      <c r="O2053" s="39">
        <v>747.30700000000002</v>
      </c>
      <c r="P2053" s="39">
        <v>0</v>
      </c>
    </row>
    <row r="2054" spans="1:16" x14ac:dyDescent="0.3">
      <c r="A2054" s="27">
        <v>43694</v>
      </c>
      <c r="B2054" s="28">
        <v>0.54166666666666663</v>
      </c>
      <c r="C2054" s="32">
        <f t="shared" si="66"/>
        <v>43694.541666666664</v>
      </c>
      <c r="D2054" s="38">
        <f t="shared" ref="D2054:F2117" si="67">D2053</f>
        <v>525465</v>
      </c>
      <c r="E2054" s="38">
        <f t="shared" si="67"/>
        <v>6300495</v>
      </c>
      <c r="F2054" s="38">
        <f t="shared" si="67"/>
        <v>2536</v>
      </c>
      <c r="G2054" s="39">
        <v>111.9</v>
      </c>
      <c r="H2054" s="39">
        <v>9.4</v>
      </c>
      <c r="I2054" s="44">
        <v>8.40035746201966E-2</v>
      </c>
      <c r="J2054" s="39">
        <v>335.74437687145036</v>
      </c>
      <c r="K2054" s="39">
        <v>355.57737687145033</v>
      </c>
      <c r="L2054" s="39">
        <v>3.2189999999999999</v>
      </c>
      <c r="M2054" s="48">
        <v>100</v>
      </c>
      <c r="N2054" s="39">
        <v>0.49099999999999999</v>
      </c>
      <c r="O2054" s="39">
        <v>747.19299999999998</v>
      </c>
      <c r="P2054" s="39">
        <v>0</v>
      </c>
    </row>
    <row r="2055" spans="1:16" x14ac:dyDescent="0.3">
      <c r="A2055" s="27">
        <v>43694</v>
      </c>
      <c r="B2055" s="28">
        <v>0.5625</v>
      </c>
      <c r="C2055" s="32">
        <f t="shared" si="66"/>
        <v>43694.5625</v>
      </c>
      <c r="D2055" s="38">
        <f t="shared" si="67"/>
        <v>525465</v>
      </c>
      <c r="E2055" s="38">
        <f t="shared" si="67"/>
        <v>6300495</v>
      </c>
      <c r="F2055" s="38">
        <f t="shared" si="67"/>
        <v>2536</v>
      </c>
      <c r="G2055" s="39">
        <v>231.7</v>
      </c>
      <c r="H2055" s="39">
        <v>16.2</v>
      </c>
      <c r="I2055" s="44">
        <v>6.9917997410444535E-2</v>
      </c>
      <c r="J2055" s="39">
        <v>339.42445367151367</v>
      </c>
      <c r="K2055" s="39">
        <v>355.47945367151368</v>
      </c>
      <c r="L2055" s="39">
        <v>3.4079999999999999</v>
      </c>
      <c r="M2055" s="48">
        <v>100</v>
      </c>
      <c r="N2055" s="39">
        <v>0.61799999999999999</v>
      </c>
      <c r="O2055" s="39">
        <v>747.04499999999996</v>
      </c>
      <c r="P2055" s="39">
        <v>0.2</v>
      </c>
    </row>
    <row r="2056" spans="1:16" x14ac:dyDescent="0.3">
      <c r="A2056" s="27">
        <v>43694</v>
      </c>
      <c r="B2056" s="28">
        <v>0.58333333333333337</v>
      </c>
      <c r="C2056" s="32">
        <f t="shared" si="66"/>
        <v>43694.583333333336</v>
      </c>
      <c r="D2056" s="38">
        <f t="shared" si="67"/>
        <v>525465</v>
      </c>
      <c r="E2056" s="38">
        <f t="shared" si="67"/>
        <v>6300495</v>
      </c>
      <c r="F2056" s="38">
        <f t="shared" si="67"/>
        <v>2536</v>
      </c>
      <c r="G2056" s="39">
        <v>845.3</v>
      </c>
      <c r="H2056" s="39">
        <v>68.599999999999994</v>
      </c>
      <c r="I2056" s="44">
        <v>8.1154619661658586E-2</v>
      </c>
      <c r="J2056" s="39">
        <v>348.48409868414188</v>
      </c>
      <c r="K2056" s="39">
        <v>357.3510986841419</v>
      </c>
      <c r="L2056" s="39">
        <v>4.6029999999999998</v>
      </c>
      <c r="M2056" s="48">
        <v>89.361999999999995</v>
      </c>
      <c r="N2056" s="39">
        <v>0.57999999999999996</v>
      </c>
      <c r="O2056" s="39">
        <v>746.89</v>
      </c>
      <c r="P2056" s="39">
        <v>0</v>
      </c>
    </row>
    <row r="2057" spans="1:16" x14ac:dyDescent="0.3">
      <c r="A2057" s="27">
        <v>43694</v>
      </c>
      <c r="B2057" s="28">
        <v>0.60416666666666663</v>
      </c>
      <c r="C2057" s="32">
        <f t="shared" si="66"/>
        <v>43694.604166666664</v>
      </c>
      <c r="D2057" s="38">
        <f t="shared" si="67"/>
        <v>525465</v>
      </c>
      <c r="E2057" s="38">
        <f t="shared" si="67"/>
        <v>6300495</v>
      </c>
      <c r="F2057" s="38">
        <f t="shared" si="67"/>
        <v>2536</v>
      </c>
      <c r="G2057" s="39">
        <v>162.9</v>
      </c>
      <c r="H2057" s="39">
        <v>20.5</v>
      </c>
      <c r="I2057" s="44">
        <v>0.1258440761203192</v>
      </c>
      <c r="J2057" s="39">
        <v>335.50275662988264</v>
      </c>
      <c r="K2057" s="39">
        <v>360.03375662988265</v>
      </c>
      <c r="L2057" s="39">
        <v>4.4139999999999997</v>
      </c>
      <c r="M2057" s="48">
        <v>94.855999999999995</v>
      </c>
      <c r="N2057" s="39">
        <v>1.125</v>
      </c>
      <c r="O2057" s="39">
        <v>746.70500000000004</v>
      </c>
      <c r="P2057" s="39">
        <v>0</v>
      </c>
    </row>
    <row r="2058" spans="1:16" x14ac:dyDescent="0.3">
      <c r="A2058" s="27">
        <v>43694</v>
      </c>
      <c r="B2058" s="28">
        <v>0.625</v>
      </c>
      <c r="C2058" s="32">
        <f t="shared" si="66"/>
        <v>43694.625</v>
      </c>
      <c r="D2058" s="38">
        <f t="shared" si="67"/>
        <v>525465</v>
      </c>
      <c r="E2058" s="38">
        <f t="shared" si="67"/>
        <v>6300495</v>
      </c>
      <c r="F2058" s="38">
        <f t="shared" si="67"/>
        <v>2536</v>
      </c>
      <c r="G2058" s="39">
        <v>158.1</v>
      </c>
      <c r="H2058" s="39">
        <v>18.2</v>
      </c>
      <c r="I2058" s="44">
        <v>0.11511701454775458</v>
      </c>
      <c r="J2058" s="39">
        <v>338.34282905997355</v>
      </c>
      <c r="K2058" s="39">
        <v>356.41082905997354</v>
      </c>
      <c r="L2058" s="39">
        <v>4.4139999999999997</v>
      </c>
      <c r="M2058" s="48">
        <v>93.626999999999995</v>
      </c>
      <c r="N2058" s="39">
        <v>0.82499999999999996</v>
      </c>
      <c r="O2058" s="39">
        <v>746.65</v>
      </c>
      <c r="P2058" s="39">
        <v>0</v>
      </c>
    </row>
    <row r="2059" spans="1:16" x14ac:dyDescent="0.3">
      <c r="A2059" s="27">
        <v>43694</v>
      </c>
      <c r="B2059" s="28">
        <v>0.64583333333333337</v>
      </c>
      <c r="C2059" s="32">
        <f t="shared" si="66"/>
        <v>43694.645833333336</v>
      </c>
      <c r="D2059" s="38">
        <f t="shared" si="67"/>
        <v>525465</v>
      </c>
      <c r="E2059" s="38">
        <f t="shared" si="67"/>
        <v>6300495</v>
      </c>
      <c r="F2059" s="38">
        <f t="shared" si="67"/>
        <v>2536</v>
      </c>
      <c r="G2059" s="39">
        <v>163.6</v>
      </c>
      <c r="H2059" s="39">
        <v>18.899999999999999</v>
      </c>
      <c r="I2059" s="44">
        <v>0.11552567237163813</v>
      </c>
      <c r="J2059" s="39">
        <v>340.37926688777293</v>
      </c>
      <c r="K2059" s="39">
        <v>357.41026688777288</v>
      </c>
      <c r="L2059" s="39">
        <v>4.0999999999999996</v>
      </c>
      <c r="M2059" s="48">
        <v>99.552000000000007</v>
      </c>
      <c r="N2059" s="39">
        <v>0.82199999999999995</v>
      </c>
      <c r="O2059" s="39">
        <v>746.66</v>
      </c>
      <c r="P2059" s="39">
        <v>0</v>
      </c>
    </row>
    <row r="2060" spans="1:16" x14ac:dyDescent="0.3">
      <c r="A2060" s="27">
        <v>43694</v>
      </c>
      <c r="B2060" s="28">
        <v>0.66666666666666663</v>
      </c>
      <c r="C2060" s="32">
        <f t="shared" si="66"/>
        <v>43694.666666666664</v>
      </c>
      <c r="D2060" s="38">
        <f t="shared" si="67"/>
        <v>525465</v>
      </c>
      <c r="E2060" s="38">
        <f t="shared" si="67"/>
        <v>6300495</v>
      </c>
      <c r="F2060" s="38">
        <f t="shared" si="67"/>
        <v>2536</v>
      </c>
      <c r="G2060" s="39">
        <v>54.2</v>
      </c>
      <c r="H2060" s="39">
        <v>8.1</v>
      </c>
      <c r="I2060" s="44">
        <v>0.14944649446494462</v>
      </c>
      <c r="J2060" s="39">
        <v>338.24782525193393</v>
      </c>
      <c r="K2060" s="39">
        <v>355.09282525193396</v>
      </c>
      <c r="L2060" s="39">
        <v>3.722</v>
      </c>
      <c r="M2060" s="48">
        <v>100</v>
      </c>
      <c r="N2060" s="39">
        <v>0.97299999999999998</v>
      </c>
      <c r="O2060" s="39">
        <v>746.65499999999997</v>
      </c>
      <c r="P2060" s="39">
        <v>0</v>
      </c>
    </row>
    <row r="2061" spans="1:16" x14ac:dyDescent="0.3">
      <c r="A2061" s="27">
        <v>43694</v>
      </c>
      <c r="B2061" s="28">
        <v>0.6875</v>
      </c>
      <c r="C2061" s="32">
        <f t="shared" si="66"/>
        <v>43694.6875</v>
      </c>
      <c r="D2061" s="38">
        <f t="shared" si="67"/>
        <v>525465</v>
      </c>
      <c r="E2061" s="38">
        <f t="shared" si="67"/>
        <v>6300495</v>
      </c>
      <c r="F2061" s="38">
        <f t="shared" si="67"/>
        <v>2536</v>
      </c>
      <c r="G2061" s="39">
        <v>98.3</v>
      </c>
      <c r="H2061" s="39">
        <v>10.199999999999999</v>
      </c>
      <c r="I2061" s="44">
        <v>0.10376398779247202</v>
      </c>
      <c r="J2061" s="39">
        <v>330.822001977441</v>
      </c>
      <c r="K2061" s="39">
        <v>346.52100197744102</v>
      </c>
      <c r="L2061" s="39">
        <v>3.2189999999999999</v>
      </c>
      <c r="M2061" s="48">
        <v>96.153999999999996</v>
      </c>
      <c r="N2061" s="39">
        <v>1.1759999999999999</v>
      </c>
      <c r="O2061" s="39">
        <v>746.65200000000004</v>
      </c>
      <c r="P2061" s="39">
        <v>0.8</v>
      </c>
    </row>
    <row r="2062" spans="1:16" x14ac:dyDescent="0.3">
      <c r="A2062" s="27">
        <v>43694</v>
      </c>
      <c r="B2062" s="28">
        <v>0.70833333333333337</v>
      </c>
      <c r="C2062" s="32">
        <f t="shared" si="66"/>
        <v>43694.708333333336</v>
      </c>
      <c r="D2062" s="38">
        <f t="shared" si="67"/>
        <v>525465</v>
      </c>
      <c r="E2062" s="38">
        <f t="shared" si="67"/>
        <v>6300495</v>
      </c>
      <c r="F2062" s="38">
        <f t="shared" si="67"/>
        <v>2536</v>
      </c>
      <c r="G2062" s="39">
        <v>98.7</v>
      </c>
      <c r="H2062" s="39">
        <v>8.1999999999999993</v>
      </c>
      <c r="I2062" s="44">
        <v>8.3080040526849031E-2</v>
      </c>
      <c r="J2062" s="39">
        <v>331.88364488730173</v>
      </c>
      <c r="K2062" s="39">
        <v>344.11164488730174</v>
      </c>
      <c r="L2062" s="39">
        <v>3.5329999999999999</v>
      </c>
      <c r="M2062" s="48">
        <v>100</v>
      </c>
      <c r="N2062" s="39">
        <v>1.595</v>
      </c>
      <c r="O2062" s="39">
        <v>746.53800000000001</v>
      </c>
      <c r="P2062" s="39">
        <v>0.4</v>
      </c>
    </row>
    <row r="2063" spans="1:16" x14ac:dyDescent="0.3">
      <c r="A2063" s="27">
        <v>43694</v>
      </c>
      <c r="B2063" s="28">
        <v>0.72916666666666663</v>
      </c>
      <c r="C2063" s="32">
        <f t="shared" si="66"/>
        <v>43694.729166666664</v>
      </c>
      <c r="D2063" s="38">
        <f t="shared" si="67"/>
        <v>525465</v>
      </c>
      <c r="E2063" s="38">
        <f t="shared" si="67"/>
        <v>6300495</v>
      </c>
      <c r="F2063" s="38">
        <f t="shared" si="67"/>
        <v>2536</v>
      </c>
      <c r="G2063" s="39">
        <v>52.6</v>
      </c>
      <c r="H2063" s="39">
        <v>5.3</v>
      </c>
      <c r="I2063" s="44">
        <v>0.10076045627376425</v>
      </c>
      <c r="J2063" s="39">
        <v>331.15162646051431</v>
      </c>
      <c r="K2063" s="39">
        <v>341.58062646051428</v>
      </c>
      <c r="L2063" s="39">
        <v>3.3450000000000002</v>
      </c>
      <c r="M2063" s="48">
        <v>100</v>
      </c>
      <c r="N2063" s="39">
        <v>1.528</v>
      </c>
      <c r="O2063" s="39">
        <v>746.53</v>
      </c>
      <c r="P2063" s="39">
        <v>0</v>
      </c>
    </row>
    <row r="2064" spans="1:16" x14ac:dyDescent="0.3">
      <c r="A2064" s="27">
        <v>43694</v>
      </c>
      <c r="B2064" s="28">
        <v>0.75</v>
      </c>
      <c r="C2064" s="32">
        <f t="shared" si="66"/>
        <v>43694.75</v>
      </c>
      <c r="D2064" s="38">
        <f t="shared" si="67"/>
        <v>525465</v>
      </c>
      <c r="E2064" s="38">
        <f t="shared" si="67"/>
        <v>6300495</v>
      </c>
      <c r="F2064" s="38">
        <f t="shared" si="67"/>
        <v>2536</v>
      </c>
      <c r="G2064" s="39">
        <v>59.3</v>
      </c>
      <c r="H2064" s="39">
        <v>7.7</v>
      </c>
      <c r="I2064" s="44">
        <v>0.12984822934232715</v>
      </c>
      <c r="J2064" s="39">
        <v>331.14635673809295</v>
      </c>
      <c r="K2064" s="39">
        <v>340.37135673809291</v>
      </c>
      <c r="L2064" s="39">
        <v>3.282</v>
      </c>
      <c r="M2064" s="48">
        <v>100</v>
      </c>
      <c r="N2064" s="39">
        <v>1.3069999999999999</v>
      </c>
      <c r="O2064" s="39">
        <v>746.37</v>
      </c>
      <c r="P2064" s="39">
        <v>0</v>
      </c>
    </row>
    <row r="2065" spans="1:16" x14ac:dyDescent="0.3">
      <c r="A2065" s="27">
        <v>43694</v>
      </c>
      <c r="B2065" s="28">
        <v>0.77083333333333337</v>
      </c>
      <c r="C2065" s="32">
        <f t="shared" si="66"/>
        <v>43694.770833333336</v>
      </c>
      <c r="D2065" s="38">
        <f t="shared" si="67"/>
        <v>525465</v>
      </c>
      <c r="E2065" s="38">
        <f t="shared" si="67"/>
        <v>6300495</v>
      </c>
      <c r="F2065" s="38">
        <f t="shared" si="67"/>
        <v>2536</v>
      </c>
      <c r="G2065" s="39">
        <v>23.3</v>
      </c>
      <c r="H2065" s="39">
        <v>3</v>
      </c>
      <c r="I2065" s="44">
        <v>0.12875536480686695</v>
      </c>
      <c r="J2065" s="39">
        <v>329.99994681599395</v>
      </c>
      <c r="K2065" s="39">
        <v>337.86394681599393</v>
      </c>
      <c r="L2065" s="39">
        <v>2.9039999999999999</v>
      </c>
      <c r="M2065" s="48">
        <v>100</v>
      </c>
      <c r="N2065" s="39">
        <v>1.1240000000000001</v>
      </c>
      <c r="O2065" s="39">
        <v>746.303</v>
      </c>
      <c r="P2065" s="39">
        <v>0</v>
      </c>
    </row>
    <row r="2066" spans="1:16" x14ac:dyDescent="0.3">
      <c r="A2066" s="27">
        <v>43694</v>
      </c>
      <c r="B2066" s="28">
        <v>0.79166666666666663</v>
      </c>
      <c r="C2066" s="32">
        <f t="shared" si="66"/>
        <v>43694.791666666664</v>
      </c>
      <c r="D2066" s="38">
        <f t="shared" si="67"/>
        <v>525465</v>
      </c>
      <c r="E2066" s="38">
        <f t="shared" si="67"/>
        <v>6300495</v>
      </c>
      <c r="F2066" s="38">
        <f t="shared" si="67"/>
        <v>2536</v>
      </c>
      <c r="G2066" s="39">
        <v>6.5</v>
      </c>
      <c r="H2066" s="39">
        <v>1.3</v>
      </c>
      <c r="I2066" s="44">
        <v>0.2</v>
      </c>
      <c r="J2066" s="39">
        <v>328.47403067405588</v>
      </c>
      <c r="K2066" s="39">
        <v>335.71203067405588</v>
      </c>
      <c r="L2066" s="39">
        <v>2.7149999999999999</v>
      </c>
      <c r="M2066" s="48">
        <v>100</v>
      </c>
      <c r="N2066" s="39">
        <v>0.80500000000000005</v>
      </c>
      <c r="O2066" s="39">
        <v>746.24</v>
      </c>
      <c r="P2066" s="39">
        <v>0.2</v>
      </c>
    </row>
    <row r="2067" spans="1:16" x14ac:dyDescent="0.3">
      <c r="A2067" s="27">
        <v>43694</v>
      </c>
      <c r="B2067" s="28">
        <v>0.8125</v>
      </c>
      <c r="C2067" s="32">
        <f t="shared" si="66"/>
        <v>43694.8125</v>
      </c>
      <c r="D2067" s="38">
        <f t="shared" si="67"/>
        <v>525465</v>
      </c>
      <c r="E2067" s="38">
        <f t="shared" si="67"/>
        <v>6300495</v>
      </c>
      <c r="F2067" s="38">
        <f t="shared" si="67"/>
        <v>2536</v>
      </c>
      <c r="G2067" s="39">
        <v>2.8</v>
      </c>
      <c r="H2067" s="39">
        <v>1.2</v>
      </c>
      <c r="I2067" s="44">
        <v>0.4285714285714286</v>
      </c>
      <c r="J2067" s="39">
        <v>326.96239459008552</v>
      </c>
      <c r="K2067" s="39">
        <v>333.57339459008557</v>
      </c>
      <c r="L2067" s="39">
        <v>2.3380000000000001</v>
      </c>
      <c r="M2067" s="48">
        <v>100</v>
      </c>
      <c r="N2067" s="39">
        <v>1.1200000000000001</v>
      </c>
      <c r="O2067" s="39">
        <v>746.39800000000002</v>
      </c>
      <c r="P2067" s="39">
        <v>0.2</v>
      </c>
    </row>
    <row r="2068" spans="1:16" x14ac:dyDescent="0.3">
      <c r="A2068" s="27">
        <v>43694</v>
      </c>
      <c r="B2068" s="28">
        <v>0.83333333333333337</v>
      </c>
      <c r="C2068" s="32">
        <f t="shared" si="66"/>
        <v>43694.833333333336</v>
      </c>
      <c r="D2068" s="38">
        <f t="shared" si="67"/>
        <v>525465</v>
      </c>
      <c r="E2068" s="38">
        <f t="shared" si="67"/>
        <v>6300495</v>
      </c>
      <c r="F2068" s="38">
        <f t="shared" si="67"/>
        <v>2536</v>
      </c>
      <c r="G2068" s="39">
        <v>0.3</v>
      </c>
      <c r="H2068" s="39">
        <v>1.5</v>
      </c>
      <c r="I2068" s="45" t="s">
        <v>19</v>
      </c>
      <c r="J2068" s="39">
        <v>325.21024444768756</v>
      </c>
      <c r="K2068" s="39">
        <v>331.38724444768752</v>
      </c>
      <c r="L2068" s="39">
        <v>2.464</v>
      </c>
      <c r="M2068" s="48">
        <v>100</v>
      </c>
      <c r="N2068" s="39">
        <v>0.35499999999999998</v>
      </c>
      <c r="O2068" s="39">
        <v>746.57799999999997</v>
      </c>
      <c r="P2068" s="39">
        <v>0</v>
      </c>
    </row>
    <row r="2069" spans="1:16" x14ac:dyDescent="0.3">
      <c r="A2069" s="27">
        <v>43694</v>
      </c>
      <c r="B2069" s="28">
        <v>0.85416666666666663</v>
      </c>
      <c r="C2069" s="32">
        <f t="shared" si="66"/>
        <v>43694.854166666664</v>
      </c>
      <c r="D2069" s="38">
        <f t="shared" si="67"/>
        <v>525465</v>
      </c>
      <c r="E2069" s="38">
        <f t="shared" si="67"/>
        <v>6300495</v>
      </c>
      <c r="F2069" s="38">
        <f t="shared" si="67"/>
        <v>2536</v>
      </c>
      <c r="G2069" s="40">
        <v>0</v>
      </c>
      <c r="H2069" s="40">
        <v>0</v>
      </c>
      <c r="I2069" s="45" t="s">
        <v>19</v>
      </c>
      <c r="J2069" s="39">
        <v>325.74478276797845</v>
      </c>
      <c r="K2069" s="39">
        <v>330.53678276797848</v>
      </c>
      <c r="L2069" s="39">
        <v>2.2749999999999999</v>
      </c>
      <c r="M2069" s="48">
        <v>100</v>
      </c>
      <c r="N2069" s="39">
        <v>0.84399999999999997</v>
      </c>
      <c r="O2069" s="39">
        <v>746.53800000000001</v>
      </c>
      <c r="P2069" s="39">
        <v>0.2</v>
      </c>
    </row>
    <row r="2070" spans="1:16" x14ac:dyDescent="0.3">
      <c r="A2070" s="27">
        <v>43694</v>
      </c>
      <c r="B2070" s="28">
        <v>0.875</v>
      </c>
      <c r="C2070" s="32">
        <f t="shared" si="66"/>
        <v>43694.875</v>
      </c>
      <c r="D2070" s="38">
        <f t="shared" si="67"/>
        <v>525465</v>
      </c>
      <c r="E2070" s="38">
        <f t="shared" si="67"/>
        <v>6300495</v>
      </c>
      <c r="F2070" s="38">
        <f t="shared" si="67"/>
        <v>2536</v>
      </c>
      <c r="G2070" s="40">
        <v>0</v>
      </c>
      <c r="H2070" s="40">
        <v>0</v>
      </c>
      <c r="I2070" s="45" t="s">
        <v>19</v>
      </c>
      <c r="J2070" s="39">
        <v>325.17590381019096</v>
      </c>
      <c r="K2070" s="39">
        <v>329.39990381019101</v>
      </c>
      <c r="L2070" s="39">
        <v>2.59</v>
      </c>
      <c r="M2070" s="48">
        <v>100</v>
      </c>
      <c r="N2070" s="39">
        <v>0.95699999999999996</v>
      </c>
      <c r="O2070" s="39">
        <v>746.37800000000004</v>
      </c>
      <c r="P2070" s="39">
        <v>0</v>
      </c>
    </row>
    <row r="2071" spans="1:16" x14ac:dyDescent="0.3">
      <c r="A2071" s="27">
        <v>43694</v>
      </c>
      <c r="B2071" s="28">
        <v>0.89583333333333337</v>
      </c>
      <c r="C2071" s="32">
        <f t="shared" si="66"/>
        <v>43694.895833333336</v>
      </c>
      <c r="D2071" s="38">
        <f t="shared" si="67"/>
        <v>525465</v>
      </c>
      <c r="E2071" s="38">
        <f t="shared" si="67"/>
        <v>6300495</v>
      </c>
      <c r="F2071" s="38">
        <f t="shared" si="67"/>
        <v>2536</v>
      </c>
      <c r="G2071" s="40">
        <v>0</v>
      </c>
      <c r="H2071" s="40">
        <v>0</v>
      </c>
      <c r="I2071" s="45" t="s">
        <v>19</v>
      </c>
      <c r="J2071" s="39">
        <v>323.80514747446415</v>
      </c>
      <c r="K2071" s="39">
        <v>327.79214747446417</v>
      </c>
      <c r="L2071" s="39">
        <v>2.59</v>
      </c>
      <c r="M2071" s="48">
        <v>100</v>
      </c>
      <c r="N2071" s="39">
        <v>1.1519999999999999</v>
      </c>
      <c r="O2071" s="39">
        <v>746.32</v>
      </c>
      <c r="P2071" s="39">
        <v>0</v>
      </c>
    </row>
    <row r="2072" spans="1:16" x14ac:dyDescent="0.3">
      <c r="A2072" s="27">
        <v>43694</v>
      </c>
      <c r="B2072" s="28">
        <v>0.91666666666666663</v>
      </c>
      <c r="C2072" s="32">
        <f t="shared" si="66"/>
        <v>43694.916666666664</v>
      </c>
      <c r="D2072" s="38">
        <f t="shared" si="67"/>
        <v>525465</v>
      </c>
      <c r="E2072" s="38">
        <f t="shared" si="67"/>
        <v>6300495</v>
      </c>
      <c r="F2072" s="38">
        <f t="shared" si="67"/>
        <v>2536</v>
      </c>
      <c r="G2072" s="40">
        <v>0</v>
      </c>
      <c r="H2072" s="40">
        <v>0</v>
      </c>
      <c r="I2072" s="45" t="s">
        <v>19</v>
      </c>
      <c r="J2072" s="39">
        <v>325.40509722015969</v>
      </c>
      <c r="K2072" s="39">
        <v>327.23609722015971</v>
      </c>
      <c r="L2072" s="39">
        <v>2.4009999999999998</v>
      </c>
      <c r="M2072" s="48">
        <v>100</v>
      </c>
      <c r="N2072" s="39">
        <v>0.76300000000000001</v>
      </c>
      <c r="O2072" s="39">
        <v>746.05499999999995</v>
      </c>
      <c r="P2072" s="39">
        <v>0</v>
      </c>
    </row>
    <row r="2073" spans="1:16" x14ac:dyDescent="0.3">
      <c r="A2073" s="27">
        <v>43694</v>
      </c>
      <c r="B2073" s="28">
        <v>0.9375</v>
      </c>
      <c r="C2073" s="32">
        <f t="shared" si="66"/>
        <v>43694.9375</v>
      </c>
      <c r="D2073" s="38">
        <f t="shared" si="67"/>
        <v>525465</v>
      </c>
      <c r="E2073" s="38">
        <f t="shared" si="67"/>
        <v>6300495</v>
      </c>
      <c r="F2073" s="38">
        <f t="shared" si="67"/>
        <v>2536</v>
      </c>
      <c r="G2073" s="40">
        <v>0</v>
      </c>
      <c r="H2073" s="40">
        <v>0</v>
      </c>
      <c r="I2073" s="45" t="s">
        <v>19</v>
      </c>
      <c r="J2073" s="39">
        <v>323.07304709516319</v>
      </c>
      <c r="K2073" s="39">
        <v>324.98304709516322</v>
      </c>
      <c r="L2073" s="39">
        <v>2.2749999999999999</v>
      </c>
      <c r="M2073" s="48">
        <v>100</v>
      </c>
      <c r="N2073" s="39">
        <v>1.282</v>
      </c>
      <c r="O2073" s="39">
        <v>745.97500000000002</v>
      </c>
      <c r="P2073" s="39">
        <v>0</v>
      </c>
    </row>
    <row r="2074" spans="1:16" x14ac:dyDescent="0.3">
      <c r="A2074" s="27">
        <v>43694</v>
      </c>
      <c r="B2074" s="28">
        <v>0.95833333333333337</v>
      </c>
      <c r="C2074" s="32">
        <f t="shared" si="66"/>
        <v>43694.958333333336</v>
      </c>
      <c r="D2074" s="38">
        <f t="shared" si="67"/>
        <v>525465</v>
      </c>
      <c r="E2074" s="38">
        <f t="shared" si="67"/>
        <v>6300495</v>
      </c>
      <c r="F2074" s="38">
        <f t="shared" si="67"/>
        <v>2536</v>
      </c>
      <c r="G2074" s="40">
        <v>0</v>
      </c>
      <c r="H2074" s="40">
        <v>0</v>
      </c>
      <c r="I2074" s="45" t="s">
        <v>19</v>
      </c>
      <c r="J2074" s="39">
        <v>324.50267945056305</v>
      </c>
      <c r="K2074" s="39">
        <v>326.51967945056305</v>
      </c>
      <c r="L2074" s="39">
        <v>2.2749999999999999</v>
      </c>
      <c r="M2074" s="48">
        <v>100</v>
      </c>
      <c r="N2074" s="39">
        <v>1.161</v>
      </c>
      <c r="O2074" s="39">
        <v>745.91499999999996</v>
      </c>
      <c r="P2074" s="39">
        <v>0</v>
      </c>
    </row>
    <row r="2075" spans="1:16" x14ac:dyDescent="0.3">
      <c r="A2075" s="27">
        <v>43694</v>
      </c>
      <c r="B2075" s="28">
        <v>0.97916666666666663</v>
      </c>
      <c r="C2075" s="32">
        <f t="shared" si="66"/>
        <v>43694.979166666664</v>
      </c>
      <c r="D2075" s="38">
        <f t="shared" si="67"/>
        <v>525465</v>
      </c>
      <c r="E2075" s="38">
        <f t="shared" si="67"/>
        <v>6300495</v>
      </c>
      <c r="F2075" s="38">
        <f t="shared" si="67"/>
        <v>2536</v>
      </c>
      <c r="G2075" s="40">
        <v>0</v>
      </c>
      <c r="H2075" s="40">
        <v>0</v>
      </c>
      <c r="I2075" s="45" t="s">
        <v>19</v>
      </c>
      <c r="J2075" s="39">
        <v>324.36256808439538</v>
      </c>
      <c r="K2075" s="39">
        <v>326.36856808439541</v>
      </c>
      <c r="L2075" s="39">
        <v>2.149</v>
      </c>
      <c r="M2075" s="48">
        <v>100</v>
      </c>
      <c r="N2075" s="39">
        <v>1.1910000000000001</v>
      </c>
      <c r="O2075" s="39">
        <v>745.84799999999996</v>
      </c>
      <c r="P2075" s="39">
        <v>0</v>
      </c>
    </row>
    <row r="2076" spans="1:16" x14ac:dyDescent="0.3">
      <c r="A2076" s="27">
        <v>43695</v>
      </c>
      <c r="B2076" s="28">
        <v>0</v>
      </c>
      <c r="C2076" s="32">
        <f t="shared" si="66"/>
        <v>43695</v>
      </c>
      <c r="D2076" s="38">
        <f t="shared" si="67"/>
        <v>525465</v>
      </c>
      <c r="E2076" s="38">
        <f t="shared" si="67"/>
        <v>6300495</v>
      </c>
      <c r="F2076" s="38">
        <f t="shared" si="67"/>
        <v>2536</v>
      </c>
      <c r="G2076" s="40">
        <v>0</v>
      </c>
      <c r="H2076" s="40">
        <v>0</v>
      </c>
      <c r="I2076" s="45" t="s">
        <v>19</v>
      </c>
      <c r="J2076" s="39">
        <v>324.44918105344857</v>
      </c>
      <c r="K2076" s="39">
        <v>326.29118105344861</v>
      </c>
      <c r="L2076" s="39">
        <v>2.149</v>
      </c>
      <c r="M2076" s="48">
        <v>100</v>
      </c>
      <c r="N2076" s="39">
        <v>0.40799999999999997</v>
      </c>
      <c r="O2076" s="39">
        <v>745.66</v>
      </c>
      <c r="P2076" s="39">
        <v>0</v>
      </c>
    </row>
    <row r="2077" spans="1:16" x14ac:dyDescent="0.3">
      <c r="A2077" s="27">
        <v>43695</v>
      </c>
      <c r="B2077" s="28">
        <v>2.0833333333333332E-2</v>
      </c>
      <c r="C2077" s="32">
        <f t="shared" si="66"/>
        <v>43695.020833333336</v>
      </c>
      <c r="D2077" s="38">
        <f t="shared" si="67"/>
        <v>525465</v>
      </c>
      <c r="E2077" s="38">
        <f t="shared" si="67"/>
        <v>6300495</v>
      </c>
      <c r="F2077" s="38">
        <f t="shared" si="67"/>
        <v>2536</v>
      </c>
      <c r="G2077" s="40">
        <v>0</v>
      </c>
      <c r="H2077" s="40">
        <v>0</v>
      </c>
      <c r="I2077" s="45" t="s">
        <v>19</v>
      </c>
      <c r="J2077" s="39">
        <v>324.85105543440085</v>
      </c>
      <c r="K2077" s="39">
        <v>326.4250554344008</v>
      </c>
      <c r="L2077" s="39">
        <v>2.149</v>
      </c>
      <c r="M2077" s="48">
        <v>100</v>
      </c>
      <c r="N2077" s="39">
        <v>0.41299999999999998</v>
      </c>
      <c r="O2077" s="39">
        <v>745.47299999999996</v>
      </c>
      <c r="P2077" s="39">
        <v>0</v>
      </c>
    </row>
    <row r="2078" spans="1:16" x14ac:dyDescent="0.3">
      <c r="A2078" s="27">
        <v>43695</v>
      </c>
      <c r="B2078" s="28">
        <v>4.1666666666666664E-2</v>
      </c>
      <c r="C2078" s="32">
        <f t="shared" si="66"/>
        <v>43695.041666666664</v>
      </c>
      <c r="D2078" s="38">
        <f t="shared" si="67"/>
        <v>525465</v>
      </c>
      <c r="E2078" s="38">
        <f t="shared" si="67"/>
        <v>6300495</v>
      </c>
      <c r="F2078" s="38">
        <f t="shared" si="67"/>
        <v>2536</v>
      </c>
      <c r="G2078" s="40">
        <v>0</v>
      </c>
      <c r="H2078" s="40">
        <v>0</v>
      </c>
      <c r="I2078" s="45" t="s">
        <v>19</v>
      </c>
      <c r="J2078" s="39">
        <v>321.1728743237839</v>
      </c>
      <c r="K2078" s="39">
        <v>325.91687432378393</v>
      </c>
      <c r="L2078" s="39">
        <v>1.708</v>
      </c>
      <c r="M2078" s="48">
        <v>100</v>
      </c>
      <c r="N2078" s="39">
        <v>0.44400000000000001</v>
      </c>
      <c r="O2078" s="39">
        <v>745.34</v>
      </c>
      <c r="P2078" s="39">
        <v>0.6</v>
      </c>
    </row>
    <row r="2079" spans="1:16" x14ac:dyDescent="0.3">
      <c r="A2079" s="27">
        <v>43695</v>
      </c>
      <c r="B2079" s="28">
        <v>6.25E-2</v>
      </c>
      <c r="C2079" s="32">
        <f t="shared" si="66"/>
        <v>43695.0625</v>
      </c>
      <c r="D2079" s="38">
        <f t="shared" si="67"/>
        <v>525465</v>
      </c>
      <c r="E2079" s="38">
        <f t="shared" si="67"/>
        <v>6300495</v>
      </c>
      <c r="F2079" s="38">
        <f t="shared" si="67"/>
        <v>2536</v>
      </c>
      <c r="G2079" s="40">
        <v>0</v>
      </c>
      <c r="H2079" s="40">
        <v>0</v>
      </c>
      <c r="I2079" s="45" t="s">
        <v>19</v>
      </c>
      <c r="J2079" s="39">
        <v>321.21098614766169</v>
      </c>
      <c r="K2079" s="39">
        <v>323.6309861476617</v>
      </c>
      <c r="L2079" s="39">
        <v>1.52</v>
      </c>
      <c r="M2079" s="48">
        <v>100</v>
      </c>
      <c r="N2079" s="39">
        <v>1.216</v>
      </c>
      <c r="O2079" s="39">
        <v>745.35</v>
      </c>
      <c r="P2079" s="39">
        <v>0.6</v>
      </c>
    </row>
    <row r="2080" spans="1:16" x14ac:dyDescent="0.3">
      <c r="A2080" s="27">
        <v>43695</v>
      </c>
      <c r="B2080" s="28">
        <v>8.3333333333333329E-2</v>
      </c>
      <c r="C2080" s="32">
        <f t="shared" si="66"/>
        <v>43695.083333333336</v>
      </c>
      <c r="D2080" s="38">
        <f t="shared" si="67"/>
        <v>525465</v>
      </c>
      <c r="E2080" s="38">
        <f t="shared" si="67"/>
        <v>6300495</v>
      </c>
      <c r="F2080" s="38">
        <f t="shared" si="67"/>
        <v>2536</v>
      </c>
      <c r="G2080" s="40">
        <v>0</v>
      </c>
      <c r="H2080" s="40">
        <v>0</v>
      </c>
      <c r="I2080" s="45" t="s">
        <v>19</v>
      </c>
      <c r="J2080" s="39">
        <v>320.71432629799085</v>
      </c>
      <c r="K2080" s="39">
        <v>323.04932629799083</v>
      </c>
      <c r="L2080" s="39">
        <v>1.708</v>
      </c>
      <c r="M2080" s="48">
        <v>100</v>
      </c>
      <c r="N2080" s="39">
        <v>1.444</v>
      </c>
      <c r="O2080" s="39">
        <v>745.31799999999998</v>
      </c>
      <c r="P2080" s="39">
        <v>0</v>
      </c>
    </row>
    <row r="2081" spans="1:16" x14ac:dyDescent="0.3">
      <c r="A2081" s="27">
        <v>43695</v>
      </c>
      <c r="B2081" s="28">
        <v>0.10416666666666667</v>
      </c>
      <c r="C2081" s="32">
        <f t="shared" si="66"/>
        <v>43695.104166666664</v>
      </c>
      <c r="D2081" s="38">
        <f t="shared" si="67"/>
        <v>525465</v>
      </c>
      <c r="E2081" s="38">
        <f t="shared" si="67"/>
        <v>6300495</v>
      </c>
      <c r="F2081" s="38">
        <f t="shared" si="67"/>
        <v>2536</v>
      </c>
      <c r="G2081" s="40">
        <v>0</v>
      </c>
      <c r="H2081" s="40">
        <v>0</v>
      </c>
      <c r="I2081" s="45" t="s">
        <v>19</v>
      </c>
      <c r="J2081" s="39">
        <v>321.29113972455212</v>
      </c>
      <c r="K2081" s="39">
        <v>323.15213972455211</v>
      </c>
      <c r="L2081" s="39">
        <v>1.645</v>
      </c>
      <c r="M2081" s="48">
        <v>100</v>
      </c>
      <c r="N2081" s="39">
        <v>1.5509999999999999</v>
      </c>
      <c r="O2081" s="39">
        <v>745.17499999999995</v>
      </c>
      <c r="P2081" s="39">
        <v>0</v>
      </c>
    </row>
    <row r="2082" spans="1:16" x14ac:dyDescent="0.3">
      <c r="A2082" s="27">
        <v>43695</v>
      </c>
      <c r="B2082" s="28">
        <v>0.125</v>
      </c>
      <c r="C2082" s="32">
        <f t="shared" si="66"/>
        <v>43695.125</v>
      </c>
      <c r="D2082" s="38">
        <f t="shared" si="67"/>
        <v>525465</v>
      </c>
      <c r="E2082" s="38">
        <f t="shared" si="67"/>
        <v>6300495</v>
      </c>
      <c r="F2082" s="38">
        <f t="shared" si="67"/>
        <v>2536</v>
      </c>
      <c r="G2082" s="40">
        <v>0</v>
      </c>
      <c r="H2082" s="40">
        <v>0</v>
      </c>
      <c r="I2082" s="45" t="s">
        <v>19</v>
      </c>
      <c r="J2082" s="39">
        <v>318.46721223005807</v>
      </c>
      <c r="K2082" s="39">
        <v>321.58921223005808</v>
      </c>
      <c r="L2082" s="39">
        <v>1.583</v>
      </c>
      <c r="M2082" s="48">
        <v>100</v>
      </c>
      <c r="N2082" s="39">
        <v>2.431</v>
      </c>
      <c r="O2082" s="39">
        <v>744.93</v>
      </c>
      <c r="P2082" s="39">
        <v>0</v>
      </c>
    </row>
    <row r="2083" spans="1:16" x14ac:dyDescent="0.3">
      <c r="A2083" s="27">
        <v>43695</v>
      </c>
      <c r="B2083" s="28">
        <v>0.14583333333333334</v>
      </c>
      <c r="C2083" s="32">
        <f t="shared" si="66"/>
        <v>43695.145833333336</v>
      </c>
      <c r="D2083" s="38">
        <f t="shared" si="67"/>
        <v>525465</v>
      </c>
      <c r="E2083" s="38">
        <f t="shared" si="67"/>
        <v>6300495</v>
      </c>
      <c r="F2083" s="38">
        <f t="shared" si="67"/>
        <v>2536</v>
      </c>
      <c r="G2083" s="40">
        <v>0</v>
      </c>
      <c r="H2083" s="40">
        <v>0</v>
      </c>
      <c r="I2083" s="45" t="s">
        <v>19</v>
      </c>
      <c r="J2083" s="39">
        <v>321.68973545851679</v>
      </c>
      <c r="K2083" s="39">
        <v>322.69973545851678</v>
      </c>
      <c r="L2083" s="39">
        <v>1.52</v>
      </c>
      <c r="M2083" s="48">
        <v>100</v>
      </c>
      <c r="N2083" s="39">
        <v>2.0790000000000002</v>
      </c>
      <c r="O2083" s="39">
        <v>744.85199999999998</v>
      </c>
      <c r="P2083" s="39">
        <v>0</v>
      </c>
    </row>
    <row r="2084" spans="1:16" x14ac:dyDescent="0.3">
      <c r="A2084" s="27">
        <v>43695</v>
      </c>
      <c r="B2084" s="28">
        <v>0.16666666666666666</v>
      </c>
      <c r="C2084" s="32">
        <f t="shared" si="66"/>
        <v>43695.166666666664</v>
      </c>
      <c r="D2084" s="38">
        <f t="shared" si="67"/>
        <v>525465</v>
      </c>
      <c r="E2084" s="38">
        <f t="shared" si="67"/>
        <v>6300495</v>
      </c>
      <c r="F2084" s="38">
        <f t="shared" si="67"/>
        <v>2536</v>
      </c>
      <c r="G2084" s="40">
        <v>0</v>
      </c>
      <c r="H2084" s="40">
        <v>0</v>
      </c>
      <c r="I2084" s="45" t="s">
        <v>19</v>
      </c>
      <c r="J2084" s="39">
        <v>321.76527043940854</v>
      </c>
      <c r="K2084" s="39">
        <v>323.00927043940851</v>
      </c>
      <c r="L2084" s="39">
        <v>1.52</v>
      </c>
      <c r="M2084" s="48">
        <v>100</v>
      </c>
      <c r="N2084" s="39">
        <v>1.748</v>
      </c>
      <c r="O2084" s="39">
        <v>744.86500000000001</v>
      </c>
      <c r="P2084" s="39">
        <v>0.2</v>
      </c>
    </row>
    <row r="2085" spans="1:16" x14ac:dyDescent="0.3">
      <c r="A2085" s="27">
        <v>43695</v>
      </c>
      <c r="B2085" s="28">
        <v>0.1875</v>
      </c>
      <c r="C2085" s="32">
        <f t="shared" si="66"/>
        <v>43695.1875</v>
      </c>
      <c r="D2085" s="38">
        <f t="shared" si="67"/>
        <v>525465</v>
      </c>
      <c r="E2085" s="38">
        <f t="shared" si="67"/>
        <v>6300495</v>
      </c>
      <c r="F2085" s="38">
        <f t="shared" si="67"/>
        <v>2536</v>
      </c>
      <c r="G2085" s="39">
        <v>0.1</v>
      </c>
      <c r="H2085" s="39">
        <v>1.3</v>
      </c>
      <c r="I2085" s="45" t="s">
        <v>19</v>
      </c>
      <c r="J2085" s="39">
        <v>321.49419911818154</v>
      </c>
      <c r="K2085" s="39">
        <v>322.77819911818153</v>
      </c>
      <c r="L2085" s="39">
        <v>1.645</v>
      </c>
      <c r="M2085" s="48">
        <v>100</v>
      </c>
      <c r="N2085" s="39">
        <v>1.4510000000000001</v>
      </c>
      <c r="O2085" s="39">
        <v>744.89499999999998</v>
      </c>
      <c r="P2085" s="39">
        <v>0</v>
      </c>
    </row>
    <row r="2086" spans="1:16" x14ac:dyDescent="0.3">
      <c r="A2086" s="27">
        <v>43695</v>
      </c>
      <c r="B2086" s="28">
        <v>0.20833333333333334</v>
      </c>
      <c r="C2086" s="32">
        <f t="shared" si="66"/>
        <v>43695.208333333336</v>
      </c>
      <c r="D2086" s="38">
        <f t="shared" si="67"/>
        <v>525465</v>
      </c>
      <c r="E2086" s="38">
        <f t="shared" si="67"/>
        <v>6300495</v>
      </c>
      <c r="F2086" s="38">
        <f t="shared" si="67"/>
        <v>2536</v>
      </c>
      <c r="G2086" s="39">
        <v>3.5</v>
      </c>
      <c r="H2086" s="39">
        <v>1.7</v>
      </c>
      <c r="I2086" s="44">
        <v>0.48571428571428571</v>
      </c>
      <c r="J2086" s="39">
        <v>321.3220791346792</v>
      </c>
      <c r="K2086" s="39">
        <v>322.9230791346792</v>
      </c>
      <c r="L2086" s="39">
        <v>1.583</v>
      </c>
      <c r="M2086" s="48">
        <v>100</v>
      </c>
      <c r="N2086" s="39">
        <v>1.5169999999999999</v>
      </c>
      <c r="O2086" s="39">
        <v>744.99800000000005</v>
      </c>
      <c r="P2086" s="39">
        <v>0.2</v>
      </c>
    </row>
    <row r="2087" spans="1:16" x14ac:dyDescent="0.3">
      <c r="A2087" s="27">
        <v>43695</v>
      </c>
      <c r="B2087" s="28">
        <v>0.22916666666666666</v>
      </c>
      <c r="C2087" s="32">
        <f t="shared" si="66"/>
        <v>43695.229166666664</v>
      </c>
      <c r="D2087" s="38">
        <f t="shared" si="67"/>
        <v>525465</v>
      </c>
      <c r="E2087" s="38">
        <f t="shared" si="67"/>
        <v>6300495</v>
      </c>
      <c r="F2087" s="38">
        <f t="shared" si="67"/>
        <v>2536</v>
      </c>
      <c r="G2087" s="39">
        <v>13.1</v>
      </c>
      <c r="H2087" s="39">
        <v>1.7</v>
      </c>
      <c r="I2087" s="44">
        <v>0.12977099236641221</v>
      </c>
      <c r="J2087" s="39">
        <v>321.54604130783241</v>
      </c>
      <c r="K2087" s="39">
        <v>322.82404130783237</v>
      </c>
      <c r="L2087" s="39">
        <v>1.4570000000000001</v>
      </c>
      <c r="M2087" s="48">
        <v>100</v>
      </c>
      <c r="N2087" s="39">
        <v>1.399</v>
      </c>
      <c r="O2087" s="39">
        <v>744.97</v>
      </c>
      <c r="P2087" s="39">
        <v>0</v>
      </c>
    </row>
    <row r="2088" spans="1:16" x14ac:dyDescent="0.3">
      <c r="A2088" s="27">
        <v>43695</v>
      </c>
      <c r="B2088" s="28">
        <v>0.25</v>
      </c>
      <c r="C2088" s="32">
        <f t="shared" ref="C2088:C2151" si="68">A2088+B2088</f>
        <v>43695.25</v>
      </c>
      <c r="D2088" s="38">
        <f t="shared" si="67"/>
        <v>525465</v>
      </c>
      <c r="E2088" s="38">
        <f t="shared" si="67"/>
        <v>6300495</v>
      </c>
      <c r="F2088" s="38">
        <f t="shared" si="67"/>
        <v>2536</v>
      </c>
      <c r="G2088" s="39">
        <v>21.5</v>
      </c>
      <c r="H2088" s="39">
        <v>2.8</v>
      </c>
      <c r="I2088" s="44">
        <v>0.13023255813953488</v>
      </c>
      <c r="J2088" s="39">
        <v>320.52650955869331</v>
      </c>
      <c r="K2088" s="39">
        <v>322.63950955869331</v>
      </c>
      <c r="L2088" s="39">
        <v>1.3939999999999999</v>
      </c>
      <c r="M2088" s="48">
        <v>100</v>
      </c>
      <c r="N2088" s="39">
        <v>1.633</v>
      </c>
      <c r="O2088" s="39">
        <v>745.08</v>
      </c>
      <c r="P2088" s="39">
        <v>0</v>
      </c>
    </row>
    <row r="2089" spans="1:16" x14ac:dyDescent="0.3">
      <c r="A2089" s="27">
        <v>43695</v>
      </c>
      <c r="B2089" s="28">
        <v>0.27083333333333331</v>
      </c>
      <c r="C2089" s="32">
        <f t="shared" si="68"/>
        <v>43695.270833333336</v>
      </c>
      <c r="D2089" s="38">
        <f t="shared" si="67"/>
        <v>525465</v>
      </c>
      <c r="E2089" s="38">
        <f t="shared" si="67"/>
        <v>6300495</v>
      </c>
      <c r="F2089" s="38">
        <f t="shared" si="67"/>
        <v>2536</v>
      </c>
      <c r="G2089" s="39">
        <v>129</v>
      </c>
      <c r="H2089" s="39">
        <v>9.4</v>
      </c>
      <c r="I2089" s="44">
        <v>7.2868217054263565E-2</v>
      </c>
      <c r="J2089" s="39">
        <v>323.43117800199639</v>
      </c>
      <c r="K2089" s="39">
        <v>324.36717800199636</v>
      </c>
      <c r="L2089" s="39">
        <v>1.3939999999999999</v>
      </c>
      <c r="M2089" s="48">
        <v>100</v>
      </c>
      <c r="N2089" s="39">
        <v>1.9219999999999999</v>
      </c>
      <c r="O2089" s="39">
        <v>745.16700000000003</v>
      </c>
      <c r="P2089" s="39">
        <v>0.2</v>
      </c>
    </row>
    <row r="2090" spans="1:16" x14ac:dyDescent="0.3">
      <c r="A2090" s="27">
        <v>43695</v>
      </c>
      <c r="B2090" s="28">
        <v>0.29166666666666669</v>
      </c>
      <c r="C2090" s="32">
        <f t="shared" si="68"/>
        <v>43695.291666666664</v>
      </c>
      <c r="D2090" s="38">
        <f t="shared" si="67"/>
        <v>525465</v>
      </c>
      <c r="E2090" s="38">
        <f t="shared" si="67"/>
        <v>6300495</v>
      </c>
      <c r="F2090" s="38">
        <f t="shared" si="67"/>
        <v>2536</v>
      </c>
      <c r="G2090" s="39">
        <v>139.6</v>
      </c>
      <c r="H2090" s="39">
        <v>9.6999999999999993</v>
      </c>
      <c r="I2090" s="44">
        <v>6.9484240687679083E-2</v>
      </c>
      <c r="J2090" s="39">
        <v>324.13690847468274</v>
      </c>
      <c r="K2090" s="39">
        <v>325.57190847468274</v>
      </c>
      <c r="L2090" s="39">
        <v>1.52</v>
      </c>
      <c r="M2090" s="48">
        <v>100</v>
      </c>
      <c r="N2090" s="39">
        <v>2.2170000000000001</v>
      </c>
      <c r="O2090" s="39">
        <v>745.17700000000002</v>
      </c>
      <c r="P2090" s="39">
        <v>0</v>
      </c>
    </row>
    <row r="2091" spans="1:16" x14ac:dyDescent="0.3">
      <c r="A2091" s="27">
        <v>43695</v>
      </c>
      <c r="B2091" s="28">
        <v>0.3125</v>
      </c>
      <c r="C2091" s="32">
        <f t="shared" si="68"/>
        <v>43695.3125</v>
      </c>
      <c r="D2091" s="38">
        <f t="shared" si="67"/>
        <v>525465</v>
      </c>
      <c r="E2091" s="38">
        <f t="shared" si="67"/>
        <v>6300495</v>
      </c>
      <c r="F2091" s="38">
        <f t="shared" si="67"/>
        <v>2536</v>
      </c>
      <c r="G2091" s="39">
        <v>187.3</v>
      </c>
      <c r="H2091" s="39">
        <v>12.3</v>
      </c>
      <c r="I2091" s="44">
        <v>6.5670048051254676E-2</v>
      </c>
      <c r="J2091" s="39">
        <v>324.11561378158569</v>
      </c>
      <c r="K2091" s="39">
        <v>326.94161378158572</v>
      </c>
      <c r="L2091" s="39">
        <v>1.52</v>
      </c>
      <c r="M2091" s="48">
        <v>100</v>
      </c>
      <c r="N2091" s="39">
        <v>1.875</v>
      </c>
      <c r="O2091" s="39">
        <v>745.03</v>
      </c>
      <c r="P2091" s="39">
        <v>0.2</v>
      </c>
    </row>
    <row r="2092" spans="1:16" x14ac:dyDescent="0.3">
      <c r="A2092" s="27">
        <v>43695</v>
      </c>
      <c r="B2092" s="28">
        <v>0.33333333333333331</v>
      </c>
      <c r="C2092" s="32">
        <f t="shared" si="68"/>
        <v>43695.333333333336</v>
      </c>
      <c r="D2092" s="38">
        <f t="shared" si="67"/>
        <v>525465</v>
      </c>
      <c r="E2092" s="38">
        <f t="shared" si="67"/>
        <v>6300495</v>
      </c>
      <c r="F2092" s="38">
        <f t="shared" si="67"/>
        <v>2536</v>
      </c>
      <c r="G2092" s="39">
        <v>123.6</v>
      </c>
      <c r="H2092" s="39">
        <v>13.1</v>
      </c>
      <c r="I2092" s="44">
        <v>0.10598705501618123</v>
      </c>
      <c r="J2092" s="39">
        <v>326.54855734220837</v>
      </c>
      <c r="K2092" s="39">
        <v>332.75355734220835</v>
      </c>
      <c r="L2092" s="39">
        <v>1.4570000000000001</v>
      </c>
      <c r="M2092" s="48">
        <v>100</v>
      </c>
      <c r="N2092" s="39">
        <v>1.7769999999999999</v>
      </c>
      <c r="O2092" s="39">
        <v>745.12</v>
      </c>
      <c r="P2092" s="39">
        <v>0</v>
      </c>
    </row>
    <row r="2093" spans="1:16" x14ac:dyDescent="0.3">
      <c r="A2093" s="27">
        <v>43695</v>
      </c>
      <c r="B2093" s="28">
        <v>0.35416666666666669</v>
      </c>
      <c r="C2093" s="32">
        <f t="shared" si="68"/>
        <v>43695.354166666664</v>
      </c>
      <c r="D2093" s="38">
        <f t="shared" si="67"/>
        <v>525465</v>
      </c>
      <c r="E2093" s="38">
        <f t="shared" si="67"/>
        <v>6300495</v>
      </c>
      <c r="F2093" s="38">
        <f t="shared" si="67"/>
        <v>2536</v>
      </c>
      <c r="G2093" s="39">
        <v>212.7</v>
      </c>
      <c r="H2093" s="39">
        <v>15.6</v>
      </c>
      <c r="I2093" s="44">
        <v>7.334273624823695E-2</v>
      </c>
      <c r="J2093" s="39">
        <v>325.71756241960162</v>
      </c>
      <c r="K2093" s="39">
        <v>330.9635624196016</v>
      </c>
      <c r="L2093" s="39">
        <v>1.583</v>
      </c>
      <c r="M2093" s="48">
        <v>100</v>
      </c>
      <c r="N2093" s="39">
        <v>2.3260000000000001</v>
      </c>
      <c r="O2093" s="39">
        <v>745.13300000000004</v>
      </c>
      <c r="P2093" s="39">
        <v>0.2</v>
      </c>
    </row>
    <row r="2094" spans="1:16" x14ac:dyDescent="0.3">
      <c r="A2094" s="27">
        <v>43695</v>
      </c>
      <c r="B2094" s="28">
        <v>0.375</v>
      </c>
      <c r="C2094" s="32">
        <f t="shared" si="68"/>
        <v>43695.375</v>
      </c>
      <c r="D2094" s="38">
        <f t="shared" si="67"/>
        <v>525465</v>
      </c>
      <c r="E2094" s="38">
        <f t="shared" si="67"/>
        <v>6300495</v>
      </c>
      <c r="F2094" s="38">
        <f t="shared" si="67"/>
        <v>2536</v>
      </c>
      <c r="G2094" s="39">
        <v>185.2</v>
      </c>
      <c r="H2094" s="39">
        <v>15.2</v>
      </c>
      <c r="I2094" s="44">
        <v>8.2073434125269976E-2</v>
      </c>
      <c r="J2094" s="39">
        <v>326.55861793882366</v>
      </c>
      <c r="K2094" s="39">
        <v>334.90561793882364</v>
      </c>
      <c r="L2094" s="39">
        <v>2.0230000000000001</v>
      </c>
      <c r="M2094" s="48">
        <v>98.388000000000005</v>
      </c>
      <c r="N2094" s="39">
        <v>2.5529999999999999</v>
      </c>
      <c r="O2094" s="39">
        <v>745.23</v>
      </c>
      <c r="P2094" s="39">
        <v>0</v>
      </c>
    </row>
    <row r="2095" spans="1:16" x14ac:dyDescent="0.3">
      <c r="A2095" s="27">
        <v>43695</v>
      </c>
      <c r="B2095" s="28">
        <v>0.39583333333333331</v>
      </c>
      <c r="C2095" s="32">
        <f t="shared" si="68"/>
        <v>43695.395833333336</v>
      </c>
      <c r="D2095" s="38">
        <f t="shared" si="67"/>
        <v>525465</v>
      </c>
      <c r="E2095" s="38">
        <f t="shared" si="67"/>
        <v>6300495</v>
      </c>
      <c r="F2095" s="38">
        <f t="shared" si="67"/>
        <v>2536</v>
      </c>
      <c r="G2095" s="39">
        <v>169.8</v>
      </c>
      <c r="H2095" s="39">
        <v>15.5</v>
      </c>
      <c r="I2095" s="44">
        <v>9.1283863368669019E-2</v>
      </c>
      <c r="J2095" s="39">
        <v>326.69731986166818</v>
      </c>
      <c r="K2095" s="39">
        <v>333.05831986166817</v>
      </c>
      <c r="L2095" s="39">
        <v>1.96</v>
      </c>
      <c r="M2095" s="48">
        <v>100</v>
      </c>
      <c r="N2095" s="39">
        <v>1.397</v>
      </c>
      <c r="O2095" s="39">
        <v>745.24</v>
      </c>
      <c r="P2095" s="39">
        <v>0</v>
      </c>
    </row>
    <row r="2096" spans="1:16" x14ac:dyDescent="0.3">
      <c r="A2096" s="27">
        <v>43695</v>
      </c>
      <c r="B2096" s="28">
        <v>0.41666666666666669</v>
      </c>
      <c r="C2096" s="32">
        <f t="shared" si="68"/>
        <v>43695.416666666664</v>
      </c>
      <c r="D2096" s="38">
        <f t="shared" si="67"/>
        <v>525465</v>
      </c>
      <c r="E2096" s="38">
        <f t="shared" si="67"/>
        <v>6300495</v>
      </c>
      <c r="F2096" s="38">
        <f t="shared" si="67"/>
        <v>2536</v>
      </c>
      <c r="G2096" s="39">
        <v>104.9</v>
      </c>
      <c r="H2096" s="39">
        <v>10.8</v>
      </c>
      <c r="I2096" s="44">
        <v>0.10295519542421354</v>
      </c>
      <c r="J2096" s="39">
        <v>330.71714548807012</v>
      </c>
      <c r="K2096" s="39">
        <v>338.88414548807009</v>
      </c>
      <c r="L2096" s="39">
        <v>2.2749999999999999</v>
      </c>
      <c r="M2096" s="48">
        <v>99.507000000000005</v>
      </c>
      <c r="N2096" s="39">
        <v>1.76</v>
      </c>
      <c r="O2096" s="39">
        <v>745.43799999999999</v>
      </c>
      <c r="P2096" s="39">
        <v>0</v>
      </c>
    </row>
    <row r="2097" spans="1:16" x14ac:dyDescent="0.3">
      <c r="A2097" s="27">
        <v>43695</v>
      </c>
      <c r="B2097" s="28">
        <v>0.4375</v>
      </c>
      <c r="C2097" s="32">
        <f t="shared" si="68"/>
        <v>43695.4375</v>
      </c>
      <c r="D2097" s="38">
        <f t="shared" si="67"/>
        <v>525465</v>
      </c>
      <c r="E2097" s="38">
        <f t="shared" si="67"/>
        <v>6300495</v>
      </c>
      <c r="F2097" s="38">
        <f t="shared" si="67"/>
        <v>2536</v>
      </c>
      <c r="G2097" s="39">
        <v>264.3</v>
      </c>
      <c r="H2097" s="39">
        <v>23.8</v>
      </c>
      <c r="I2097" s="44">
        <v>9.0049186530457806E-2</v>
      </c>
      <c r="J2097" s="39">
        <v>335.12983210559918</v>
      </c>
      <c r="K2097" s="39">
        <v>342.81583210559921</v>
      </c>
      <c r="L2097" s="39">
        <v>2.4009999999999998</v>
      </c>
      <c r="M2097" s="48">
        <v>100</v>
      </c>
      <c r="N2097" s="39">
        <v>1.9359999999999999</v>
      </c>
      <c r="O2097" s="39">
        <v>745.08500000000004</v>
      </c>
      <c r="P2097" s="39">
        <v>0</v>
      </c>
    </row>
    <row r="2098" spans="1:16" x14ac:dyDescent="0.3">
      <c r="A2098" s="27">
        <v>43695</v>
      </c>
      <c r="B2098" s="28">
        <v>0.45833333333333331</v>
      </c>
      <c r="C2098" s="32">
        <f t="shared" si="68"/>
        <v>43695.458333333336</v>
      </c>
      <c r="D2098" s="38">
        <f t="shared" si="67"/>
        <v>525465</v>
      </c>
      <c r="E2098" s="38">
        <f t="shared" si="67"/>
        <v>6300495</v>
      </c>
      <c r="F2098" s="38">
        <f t="shared" si="67"/>
        <v>2536</v>
      </c>
      <c r="G2098" s="39">
        <v>123.8</v>
      </c>
      <c r="H2098" s="39">
        <v>12.6</v>
      </c>
      <c r="I2098" s="44">
        <v>0.10177705977382875</v>
      </c>
      <c r="J2098" s="39">
        <v>329.84192917372116</v>
      </c>
      <c r="K2098" s="39">
        <v>341.28292917372113</v>
      </c>
      <c r="L2098" s="39">
        <v>2.464</v>
      </c>
      <c r="M2098" s="48">
        <v>95.698999999999998</v>
      </c>
      <c r="N2098" s="39">
        <v>1.9850000000000001</v>
      </c>
      <c r="O2098" s="39">
        <v>745.41</v>
      </c>
      <c r="P2098" s="39">
        <v>0</v>
      </c>
    </row>
    <row r="2099" spans="1:16" x14ac:dyDescent="0.3">
      <c r="A2099" s="27">
        <v>43695</v>
      </c>
      <c r="B2099" s="28">
        <v>0.47916666666666669</v>
      </c>
      <c r="C2099" s="32">
        <f t="shared" si="68"/>
        <v>43695.479166666664</v>
      </c>
      <c r="D2099" s="38">
        <f t="shared" si="67"/>
        <v>525465</v>
      </c>
      <c r="E2099" s="38">
        <f t="shared" si="67"/>
        <v>6300495</v>
      </c>
      <c r="F2099" s="38">
        <f t="shared" si="67"/>
        <v>2536</v>
      </c>
      <c r="G2099" s="39">
        <v>245.7</v>
      </c>
      <c r="H2099" s="39">
        <v>24.6</v>
      </c>
      <c r="I2099" s="44">
        <v>0.10012210012210013</v>
      </c>
      <c r="J2099" s="39">
        <v>336.31051552047916</v>
      </c>
      <c r="K2099" s="39">
        <v>347.22651552047915</v>
      </c>
      <c r="L2099" s="39">
        <v>2.778</v>
      </c>
      <c r="M2099" s="48">
        <v>96.679000000000002</v>
      </c>
      <c r="N2099" s="39">
        <v>1.2909999999999999</v>
      </c>
      <c r="O2099" s="39">
        <v>745.31500000000005</v>
      </c>
      <c r="P2099" s="39">
        <v>0</v>
      </c>
    </row>
    <row r="2100" spans="1:16" x14ac:dyDescent="0.3">
      <c r="A2100" s="27">
        <v>43695</v>
      </c>
      <c r="B2100" s="28">
        <v>0.5</v>
      </c>
      <c r="C2100" s="32">
        <f t="shared" si="68"/>
        <v>43695.5</v>
      </c>
      <c r="D2100" s="38">
        <f t="shared" si="67"/>
        <v>525465</v>
      </c>
      <c r="E2100" s="38">
        <f t="shared" si="67"/>
        <v>6300495</v>
      </c>
      <c r="F2100" s="38">
        <f t="shared" si="67"/>
        <v>2536</v>
      </c>
      <c r="G2100" s="39">
        <v>181.3</v>
      </c>
      <c r="H2100" s="39">
        <v>16.5</v>
      </c>
      <c r="I2100" s="44">
        <v>9.1009376723662438E-2</v>
      </c>
      <c r="J2100" s="39">
        <v>331.42477788850152</v>
      </c>
      <c r="K2100" s="39">
        <v>341.91177788850155</v>
      </c>
      <c r="L2100" s="39">
        <v>2.7149999999999999</v>
      </c>
      <c r="M2100" s="48">
        <v>98.962000000000003</v>
      </c>
      <c r="N2100" s="39">
        <v>1.2470000000000001</v>
      </c>
      <c r="O2100" s="39">
        <v>745.40800000000002</v>
      </c>
      <c r="P2100" s="39">
        <v>0</v>
      </c>
    </row>
    <row r="2101" spans="1:16" x14ac:dyDescent="0.3">
      <c r="A2101" s="27">
        <v>43695</v>
      </c>
      <c r="B2101" s="28">
        <v>0.52083333333333337</v>
      </c>
      <c r="C2101" s="32">
        <f t="shared" si="68"/>
        <v>43695.520833333336</v>
      </c>
      <c r="D2101" s="38">
        <f t="shared" si="67"/>
        <v>525465</v>
      </c>
      <c r="E2101" s="38">
        <f t="shared" si="67"/>
        <v>6300495</v>
      </c>
      <c r="F2101" s="38">
        <f t="shared" si="67"/>
        <v>2536</v>
      </c>
      <c r="G2101" s="39">
        <v>119.6</v>
      </c>
      <c r="H2101" s="39">
        <v>10.3</v>
      </c>
      <c r="I2101" s="44">
        <v>8.6120401337792654E-2</v>
      </c>
      <c r="J2101" s="39">
        <v>329.99406754999319</v>
      </c>
      <c r="K2101" s="39">
        <v>341.83006754999315</v>
      </c>
      <c r="L2101" s="39">
        <v>2.59</v>
      </c>
      <c r="M2101" s="48">
        <v>100</v>
      </c>
      <c r="N2101" s="39">
        <v>1.2769999999999999</v>
      </c>
      <c r="O2101" s="39">
        <v>745.48</v>
      </c>
      <c r="P2101" s="39">
        <v>0</v>
      </c>
    </row>
    <row r="2102" spans="1:16" x14ac:dyDescent="0.3">
      <c r="A2102" s="27">
        <v>43695</v>
      </c>
      <c r="B2102" s="28">
        <v>0.54166666666666663</v>
      </c>
      <c r="C2102" s="32">
        <f t="shared" si="68"/>
        <v>43695.541666666664</v>
      </c>
      <c r="D2102" s="38">
        <f t="shared" si="67"/>
        <v>525465</v>
      </c>
      <c r="E2102" s="38">
        <f t="shared" si="67"/>
        <v>6300495</v>
      </c>
      <c r="F2102" s="38">
        <f t="shared" si="67"/>
        <v>2536</v>
      </c>
      <c r="G2102" s="39">
        <v>130.19999999999999</v>
      </c>
      <c r="H2102" s="39">
        <v>10.3</v>
      </c>
      <c r="I2102" s="44">
        <v>7.9109062980030731E-2</v>
      </c>
      <c r="J2102" s="39">
        <v>333.70719600044941</v>
      </c>
      <c r="K2102" s="39">
        <v>342.92919600044939</v>
      </c>
      <c r="L2102" s="39">
        <v>2.7149999999999999</v>
      </c>
      <c r="M2102" s="48">
        <v>100</v>
      </c>
      <c r="N2102" s="39">
        <v>1.804</v>
      </c>
      <c r="O2102" s="39">
        <v>745.56</v>
      </c>
      <c r="P2102" s="39">
        <v>0.2</v>
      </c>
    </row>
    <row r="2103" spans="1:16" x14ac:dyDescent="0.3">
      <c r="A2103" s="27">
        <v>43695</v>
      </c>
      <c r="B2103" s="28">
        <v>0.5625</v>
      </c>
      <c r="C2103" s="32">
        <f t="shared" si="68"/>
        <v>43695.5625</v>
      </c>
      <c r="D2103" s="38">
        <f t="shared" si="67"/>
        <v>525465</v>
      </c>
      <c r="E2103" s="38">
        <f t="shared" si="67"/>
        <v>6300495</v>
      </c>
      <c r="F2103" s="38">
        <f t="shared" si="67"/>
        <v>2536</v>
      </c>
      <c r="G2103" s="39">
        <v>171.2</v>
      </c>
      <c r="H2103" s="39">
        <v>13.2</v>
      </c>
      <c r="I2103" s="44">
        <v>7.7102803738317752E-2</v>
      </c>
      <c r="J2103" s="39">
        <v>330.52769452652467</v>
      </c>
      <c r="K2103" s="39">
        <v>342.4686945265247</v>
      </c>
      <c r="L2103" s="39">
        <v>2.8410000000000002</v>
      </c>
      <c r="M2103" s="48">
        <v>98.375</v>
      </c>
      <c r="N2103" s="39">
        <v>1.68</v>
      </c>
      <c r="O2103" s="39">
        <v>745.745</v>
      </c>
      <c r="P2103" s="39">
        <v>0</v>
      </c>
    </row>
    <row r="2104" spans="1:16" x14ac:dyDescent="0.3">
      <c r="A2104" s="27">
        <v>43695</v>
      </c>
      <c r="B2104" s="28">
        <v>0.58333333333333337</v>
      </c>
      <c r="C2104" s="32">
        <f t="shared" si="68"/>
        <v>43695.583333333336</v>
      </c>
      <c r="D2104" s="38">
        <f t="shared" si="67"/>
        <v>525465</v>
      </c>
      <c r="E2104" s="38">
        <f t="shared" si="67"/>
        <v>6300495</v>
      </c>
      <c r="F2104" s="38">
        <f t="shared" si="67"/>
        <v>2536</v>
      </c>
      <c r="G2104" s="39">
        <v>159.9</v>
      </c>
      <c r="H2104" s="39">
        <v>11.8</v>
      </c>
      <c r="I2104" s="44">
        <v>7.379612257661039E-2</v>
      </c>
      <c r="J2104" s="39">
        <v>332.11499573886567</v>
      </c>
      <c r="K2104" s="39">
        <v>343.42999573886567</v>
      </c>
      <c r="L2104" s="39">
        <v>2.6520000000000001</v>
      </c>
      <c r="M2104" s="48">
        <v>100</v>
      </c>
      <c r="N2104" s="39">
        <v>0.70199999999999996</v>
      </c>
      <c r="O2104" s="39">
        <v>745.72199999999998</v>
      </c>
      <c r="P2104" s="39">
        <v>0.4</v>
      </c>
    </row>
    <row r="2105" spans="1:16" x14ac:dyDescent="0.3">
      <c r="A2105" s="27">
        <v>43695</v>
      </c>
      <c r="B2105" s="28">
        <v>0.60416666666666663</v>
      </c>
      <c r="C2105" s="32">
        <f t="shared" si="68"/>
        <v>43695.604166666664</v>
      </c>
      <c r="D2105" s="38">
        <f t="shared" si="67"/>
        <v>525465</v>
      </c>
      <c r="E2105" s="38">
        <f t="shared" si="67"/>
        <v>6300495</v>
      </c>
      <c r="F2105" s="38">
        <f t="shared" si="67"/>
        <v>2536</v>
      </c>
      <c r="G2105" s="39">
        <v>728.8</v>
      </c>
      <c r="H2105" s="39">
        <v>46.7</v>
      </c>
      <c r="I2105" s="44">
        <v>6.4077936333699237E-2</v>
      </c>
      <c r="J2105" s="39">
        <v>346.23181523677181</v>
      </c>
      <c r="K2105" s="39">
        <v>351.9388152367718</v>
      </c>
      <c r="L2105" s="39">
        <v>3.03</v>
      </c>
      <c r="M2105" s="48">
        <v>97.341999999999999</v>
      </c>
      <c r="N2105" s="39">
        <v>1.3480000000000001</v>
      </c>
      <c r="O2105" s="39">
        <v>745.67200000000003</v>
      </c>
      <c r="P2105" s="39">
        <v>0.2</v>
      </c>
    </row>
    <row r="2106" spans="1:16" x14ac:dyDescent="0.3">
      <c r="A2106" s="27">
        <v>43695</v>
      </c>
      <c r="B2106" s="28">
        <v>0.625</v>
      </c>
      <c r="C2106" s="32">
        <f t="shared" si="68"/>
        <v>43695.625</v>
      </c>
      <c r="D2106" s="38">
        <f t="shared" si="67"/>
        <v>525465</v>
      </c>
      <c r="E2106" s="38">
        <f t="shared" si="67"/>
        <v>6300495</v>
      </c>
      <c r="F2106" s="38">
        <f t="shared" si="67"/>
        <v>2536</v>
      </c>
      <c r="G2106" s="39">
        <v>764.6</v>
      </c>
      <c r="H2106" s="39">
        <v>80.599999999999994</v>
      </c>
      <c r="I2106" s="44">
        <v>0.10541459586712006</v>
      </c>
      <c r="J2106" s="39">
        <v>349.05618450339631</v>
      </c>
      <c r="K2106" s="39">
        <v>365.28318450339628</v>
      </c>
      <c r="L2106" s="39">
        <v>4.4139999999999997</v>
      </c>
      <c r="M2106" s="48">
        <v>91.323999999999998</v>
      </c>
      <c r="N2106" s="39">
        <v>2.0379999999999998</v>
      </c>
      <c r="O2106" s="39">
        <v>745.57</v>
      </c>
      <c r="P2106" s="39">
        <v>0</v>
      </c>
    </row>
    <row r="2107" spans="1:16" x14ac:dyDescent="0.3">
      <c r="A2107" s="27">
        <v>43695</v>
      </c>
      <c r="B2107" s="28">
        <v>0.64583333333333337</v>
      </c>
      <c r="C2107" s="32">
        <f t="shared" si="68"/>
        <v>43695.645833333336</v>
      </c>
      <c r="D2107" s="38">
        <f t="shared" si="67"/>
        <v>525465</v>
      </c>
      <c r="E2107" s="38">
        <f t="shared" si="67"/>
        <v>6300495</v>
      </c>
      <c r="F2107" s="38">
        <f t="shared" si="67"/>
        <v>2536</v>
      </c>
      <c r="G2107" s="39">
        <v>108.4</v>
      </c>
      <c r="H2107" s="39">
        <v>10.4</v>
      </c>
      <c r="I2107" s="44">
        <v>9.5940959409594101E-2</v>
      </c>
      <c r="J2107" s="39">
        <v>333.87598736813567</v>
      </c>
      <c r="K2107" s="39">
        <v>352.94998736813568</v>
      </c>
      <c r="L2107" s="39">
        <v>3.282</v>
      </c>
      <c r="M2107" s="48">
        <v>99.537000000000006</v>
      </c>
      <c r="N2107" s="39">
        <v>1.359</v>
      </c>
      <c r="O2107" s="39">
        <v>745.74199999999996</v>
      </c>
      <c r="P2107" s="39">
        <v>0</v>
      </c>
    </row>
    <row r="2108" spans="1:16" x14ac:dyDescent="0.3">
      <c r="A2108" s="27">
        <v>43695</v>
      </c>
      <c r="B2108" s="28">
        <v>0.66666666666666663</v>
      </c>
      <c r="C2108" s="32">
        <f t="shared" si="68"/>
        <v>43695.666666666664</v>
      </c>
      <c r="D2108" s="38">
        <f t="shared" si="67"/>
        <v>525465</v>
      </c>
      <c r="E2108" s="38">
        <f t="shared" si="67"/>
        <v>6300495</v>
      </c>
      <c r="F2108" s="38">
        <f t="shared" si="67"/>
        <v>2536</v>
      </c>
      <c r="G2108" s="39">
        <v>66.8</v>
      </c>
      <c r="H2108" s="39">
        <v>5.7</v>
      </c>
      <c r="I2108" s="44">
        <v>8.5329341317365276E-2</v>
      </c>
      <c r="J2108" s="39">
        <v>332.44240737566037</v>
      </c>
      <c r="K2108" s="39">
        <v>347.75840737566034</v>
      </c>
      <c r="L2108" s="39">
        <v>2.6520000000000001</v>
      </c>
      <c r="M2108" s="48">
        <v>100</v>
      </c>
      <c r="N2108" s="39">
        <v>0.68</v>
      </c>
      <c r="O2108" s="39">
        <v>745.875</v>
      </c>
      <c r="P2108" s="39">
        <v>0.2</v>
      </c>
    </row>
    <row r="2109" spans="1:16" x14ac:dyDescent="0.3">
      <c r="A2109" s="27">
        <v>43695</v>
      </c>
      <c r="B2109" s="28">
        <v>0.6875</v>
      </c>
      <c r="C2109" s="32">
        <f t="shared" si="68"/>
        <v>43695.6875</v>
      </c>
      <c r="D2109" s="38">
        <f t="shared" si="67"/>
        <v>525465</v>
      </c>
      <c r="E2109" s="38">
        <f t="shared" si="67"/>
        <v>6300495</v>
      </c>
      <c r="F2109" s="38">
        <f t="shared" si="67"/>
        <v>2536</v>
      </c>
      <c r="G2109" s="39">
        <v>69.5</v>
      </c>
      <c r="H2109" s="39">
        <v>5.2</v>
      </c>
      <c r="I2109" s="44">
        <v>7.4820143884892096E-2</v>
      </c>
      <c r="J2109" s="39">
        <v>328.45571055117387</v>
      </c>
      <c r="K2109" s="39">
        <v>341.31071055117388</v>
      </c>
      <c r="L2109" s="39">
        <v>2.4009999999999998</v>
      </c>
      <c r="M2109" s="48">
        <v>100</v>
      </c>
      <c r="N2109" s="39">
        <v>1.1579999999999999</v>
      </c>
      <c r="O2109" s="39">
        <v>745.77300000000002</v>
      </c>
      <c r="P2109" s="39">
        <v>0</v>
      </c>
    </row>
    <row r="2110" spans="1:16" x14ac:dyDescent="0.3">
      <c r="A2110" s="27">
        <v>43695</v>
      </c>
      <c r="B2110" s="28">
        <v>0.70833333333333337</v>
      </c>
      <c r="C2110" s="32">
        <f t="shared" si="68"/>
        <v>43695.708333333336</v>
      </c>
      <c r="D2110" s="38">
        <f t="shared" si="67"/>
        <v>525465</v>
      </c>
      <c r="E2110" s="38">
        <f t="shared" si="67"/>
        <v>6300495</v>
      </c>
      <c r="F2110" s="38">
        <f t="shared" si="67"/>
        <v>2536</v>
      </c>
      <c r="G2110" s="39">
        <v>47.4</v>
      </c>
      <c r="H2110" s="39">
        <v>4.0999999999999996</v>
      </c>
      <c r="I2110" s="44">
        <v>8.6497890295358648E-2</v>
      </c>
      <c r="J2110" s="39">
        <v>329.32578984451544</v>
      </c>
      <c r="K2110" s="39">
        <v>339.51678984451547</v>
      </c>
      <c r="L2110" s="39">
        <v>2.2749999999999999</v>
      </c>
      <c r="M2110" s="48">
        <v>100</v>
      </c>
      <c r="N2110" s="39">
        <v>1.3740000000000001</v>
      </c>
      <c r="O2110" s="39">
        <v>745.80499999999995</v>
      </c>
      <c r="P2110" s="39">
        <v>0</v>
      </c>
    </row>
    <row r="2111" spans="1:16" x14ac:dyDescent="0.3">
      <c r="A2111" s="27">
        <v>43695</v>
      </c>
      <c r="B2111" s="28">
        <v>0.72916666666666663</v>
      </c>
      <c r="C2111" s="32">
        <f t="shared" si="68"/>
        <v>43695.729166666664</v>
      </c>
      <c r="D2111" s="38">
        <f t="shared" si="67"/>
        <v>525465</v>
      </c>
      <c r="E2111" s="38">
        <f t="shared" si="67"/>
        <v>6300495</v>
      </c>
      <c r="F2111" s="38">
        <f t="shared" si="67"/>
        <v>2536</v>
      </c>
      <c r="G2111" s="39">
        <v>49</v>
      </c>
      <c r="H2111" s="39">
        <v>4.9000000000000004</v>
      </c>
      <c r="I2111" s="44">
        <v>0.1</v>
      </c>
      <c r="J2111" s="39">
        <v>326.67747115591533</v>
      </c>
      <c r="K2111" s="39">
        <v>336.12247115591538</v>
      </c>
      <c r="L2111" s="39">
        <v>2.2749999999999999</v>
      </c>
      <c r="M2111" s="48">
        <v>100</v>
      </c>
      <c r="N2111" s="39">
        <v>1.8680000000000001</v>
      </c>
      <c r="O2111" s="39">
        <v>745.76300000000003</v>
      </c>
      <c r="P2111" s="39">
        <v>0</v>
      </c>
    </row>
    <row r="2112" spans="1:16" x14ac:dyDescent="0.3">
      <c r="A2112" s="27">
        <v>43695</v>
      </c>
      <c r="B2112" s="28">
        <v>0.75</v>
      </c>
      <c r="C2112" s="32">
        <f t="shared" si="68"/>
        <v>43695.75</v>
      </c>
      <c r="D2112" s="38">
        <f t="shared" si="67"/>
        <v>525465</v>
      </c>
      <c r="E2112" s="38">
        <f t="shared" si="67"/>
        <v>6300495</v>
      </c>
      <c r="F2112" s="38">
        <f t="shared" si="67"/>
        <v>2536</v>
      </c>
      <c r="G2112" s="39">
        <v>30.8</v>
      </c>
      <c r="H2112" s="39">
        <v>4.9000000000000004</v>
      </c>
      <c r="I2112" s="44">
        <v>0.15909090909090909</v>
      </c>
      <c r="J2112" s="39">
        <v>325.6028150749479</v>
      </c>
      <c r="K2112" s="39">
        <v>334.1148150749479</v>
      </c>
      <c r="L2112" s="39">
        <v>2.4009999999999998</v>
      </c>
      <c r="M2112" s="48">
        <v>100</v>
      </c>
      <c r="N2112" s="39">
        <v>1.621</v>
      </c>
      <c r="O2112" s="39">
        <v>746.12</v>
      </c>
      <c r="P2112" s="39">
        <v>0</v>
      </c>
    </row>
    <row r="2113" spans="1:16" x14ac:dyDescent="0.3">
      <c r="A2113" s="27">
        <v>43695</v>
      </c>
      <c r="B2113" s="28">
        <v>0.77083333333333337</v>
      </c>
      <c r="C2113" s="32">
        <f t="shared" si="68"/>
        <v>43695.770833333336</v>
      </c>
      <c r="D2113" s="38">
        <f t="shared" si="67"/>
        <v>525465</v>
      </c>
      <c r="E2113" s="38">
        <f t="shared" si="67"/>
        <v>6300495</v>
      </c>
      <c r="F2113" s="38">
        <f t="shared" si="67"/>
        <v>2536</v>
      </c>
      <c r="G2113" s="39">
        <v>30.2</v>
      </c>
      <c r="H2113" s="39">
        <v>4.9000000000000004</v>
      </c>
      <c r="I2113" s="44">
        <v>0.1622516556291391</v>
      </c>
      <c r="J2113" s="39">
        <v>324.32335016794002</v>
      </c>
      <c r="K2113" s="39">
        <v>332.03835016794</v>
      </c>
      <c r="L2113" s="39">
        <v>2.464</v>
      </c>
      <c r="M2113" s="48">
        <v>100</v>
      </c>
      <c r="N2113" s="39">
        <v>1.482</v>
      </c>
      <c r="O2113" s="39">
        <v>746.27800000000002</v>
      </c>
      <c r="P2113" s="39">
        <v>0</v>
      </c>
    </row>
    <row r="2114" spans="1:16" x14ac:dyDescent="0.3">
      <c r="A2114" s="27">
        <v>43695</v>
      </c>
      <c r="B2114" s="28">
        <v>0.79166666666666663</v>
      </c>
      <c r="C2114" s="32">
        <f t="shared" si="68"/>
        <v>43695.791666666664</v>
      </c>
      <c r="D2114" s="38">
        <f t="shared" si="67"/>
        <v>525465</v>
      </c>
      <c r="E2114" s="38">
        <f t="shared" si="67"/>
        <v>6300495</v>
      </c>
      <c r="F2114" s="38">
        <f t="shared" si="67"/>
        <v>2536</v>
      </c>
      <c r="G2114" s="39">
        <v>8.4</v>
      </c>
      <c r="H2114" s="39">
        <v>1.6</v>
      </c>
      <c r="I2114" s="44">
        <v>0.19047619047619047</v>
      </c>
      <c r="J2114" s="39">
        <v>324.62257496693809</v>
      </c>
      <c r="K2114" s="39">
        <v>330.36357496693807</v>
      </c>
      <c r="L2114" s="39">
        <v>2.3380000000000001</v>
      </c>
      <c r="M2114" s="48">
        <v>100</v>
      </c>
      <c r="N2114" s="39">
        <v>1.3149999999999999</v>
      </c>
      <c r="O2114" s="39">
        <v>746.36500000000001</v>
      </c>
      <c r="P2114" s="39">
        <v>0</v>
      </c>
    </row>
    <row r="2115" spans="1:16" x14ac:dyDescent="0.3">
      <c r="A2115" s="27">
        <v>43695</v>
      </c>
      <c r="B2115" s="28">
        <v>0.8125</v>
      </c>
      <c r="C2115" s="32">
        <f t="shared" si="68"/>
        <v>43695.8125</v>
      </c>
      <c r="D2115" s="38">
        <f t="shared" si="67"/>
        <v>525465</v>
      </c>
      <c r="E2115" s="38">
        <f t="shared" si="67"/>
        <v>6300495</v>
      </c>
      <c r="F2115" s="38">
        <f t="shared" si="67"/>
        <v>2536</v>
      </c>
      <c r="G2115" s="39">
        <v>2.2999999999999998</v>
      </c>
      <c r="H2115" s="39">
        <v>0.7</v>
      </c>
      <c r="I2115" s="44">
        <v>0.30434782608695654</v>
      </c>
      <c r="J2115" s="39">
        <v>324.9616200527725</v>
      </c>
      <c r="K2115" s="39">
        <v>329.59362005277251</v>
      </c>
      <c r="L2115" s="39">
        <v>2.149</v>
      </c>
      <c r="M2115" s="48">
        <v>100</v>
      </c>
      <c r="N2115" s="39">
        <v>0.61599999999999999</v>
      </c>
      <c r="O2115" s="39">
        <v>746.41700000000003</v>
      </c>
      <c r="P2115" s="39">
        <v>0</v>
      </c>
    </row>
    <row r="2116" spans="1:16" x14ac:dyDescent="0.3">
      <c r="A2116" s="27">
        <v>43695</v>
      </c>
      <c r="B2116" s="28">
        <v>0.83333333333333337</v>
      </c>
      <c r="C2116" s="32">
        <f t="shared" si="68"/>
        <v>43695.833333333336</v>
      </c>
      <c r="D2116" s="38">
        <f t="shared" si="67"/>
        <v>525465</v>
      </c>
      <c r="E2116" s="38">
        <f t="shared" si="67"/>
        <v>6300495</v>
      </c>
      <c r="F2116" s="38">
        <f t="shared" si="67"/>
        <v>2536</v>
      </c>
      <c r="G2116" s="40">
        <v>0</v>
      </c>
      <c r="H2116" s="40">
        <v>0</v>
      </c>
      <c r="I2116" s="45" t="s">
        <v>19</v>
      </c>
      <c r="J2116" s="39">
        <v>323.16646751840403</v>
      </c>
      <c r="K2116" s="39">
        <v>329.12946751840406</v>
      </c>
      <c r="L2116" s="39">
        <v>1.708</v>
      </c>
      <c r="M2116" s="48">
        <v>100</v>
      </c>
      <c r="N2116" s="39">
        <v>0.14299999999999999</v>
      </c>
      <c r="O2116" s="39">
        <v>746.625</v>
      </c>
      <c r="P2116" s="39">
        <v>0.2</v>
      </c>
    </row>
    <row r="2117" spans="1:16" x14ac:dyDescent="0.3">
      <c r="A2117" s="27">
        <v>43695</v>
      </c>
      <c r="B2117" s="28">
        <v>0.85416666666666663</v>
      </c>
      <c r="C2117" s="32">
        <f t="shared" si="68"/>
        <v>43695.854166666664</v>
      </c>
      <c r="D2117" s="38">
        <f t="shared" si="67"/>
        <v>525465</v>
      </c>
      <c r="E2117" s="38">
        <f t="shared" si="67"/>
        <v>6300495</v>
      </c>
      <c r="F2117" s="38">
        <f t="shared" si="67"/>
        <v>2536</v>
      </c>
      <c r="G2117" s="40">
        <v>0</v>
      </c>
      <c r="H2117" s="40">
        <v>0</v>
      </c>
      <c r="I2117" s="45" t="s">
        <v>19</v>
      </c>
      <c r="J2117" s="39">
        <v>319.44082173869822</v>
      </c>
      <c r="K2117" s="39">
        <v>325.90082173869826</v>
      </c>
      <c r="L2117" s="39">
        <v>1.4570000000000001</v>
      </c>
      <c r="M2117" s="48">
        <v>100</v>
      </c>
      <c r="N2117" s="39">
        <v>0.72799999999999998</v>
      </c>
      <c r="O2117" s="39">
        <v>746.67</v>
      </c>
      <c r="P2117" s="39">
        <v>0.2</v>
      </c>
    </row>
    <row r="2118" spans="1:16" x14ac:dyDescent="0.3">
      <c r="A2118" s="27">
        <v>43695</v>
      </c>
      <c r="B2118" s="28">
        <v>0.875</v>
      </c>
      <c r="C2118" s="32">
        <f t="shared" si="68"/>
        <v>43695.875</v>
      </c>
      <c r="D2118" s="38">
        <f t="shared" ref="D2118:F2181" si="69">D2117</f>
        <v>525465</v>
      </c>
      <c r="E2118" s="38">
        <f t="shared" si="69"/>
        <v>6300495</v>
      </c>
      <c r="F2118" s="38">
        <f t="shared" si="69"/>
        <v>2536</v>
      </c>
      <c r="G2118" s="40">
        <v>0</v>
      </c>
      <c r="H2118" s="40">
        <v>0</v>
      </c>
      <c r="I2118" s="45" t="s">
        <v>19</v>
      </c>
      <c r="J2118" s="39">
        <v>320.90835527255746</v>
      </c>
      <c r="K2118" s="39">
        <v>325.75535527255749</v>
      </c>
      <c r="L2118" s="39">
        <v>1.3939999999999999</v>
      </c>
      <c r="M2118" s="48">
        <v>100</v>
      </c>
      <c r="N2118" s="39">
        <v>1.296</v>
      </c>
      <c r="O2118" s="39">
        <v>746.63300000000004</v>
      </c>
      <c r="P2118" s="39">
        <v>0</v>
      </c>
    </row>
    <row r="2119" spans="1:16" x14ac:dyDescent="0.3">
      <c r="A2119" s="27">
        <v>43695</v>
      </c>
      <c r="B2119" s="28">
        <v>0.89583333333333337</v>
      </c>
      <c r="C2119" s="32">
        <f t="shared" si="68"/>
        <v>43695.895833333336</v>
      </c>
      <c r="D2119" s="38">
        <f t="shared" si="69"/>
        <v>525465</v>
      </c>
      <c r="E2119" s="38">
        <f t="shared" si="69"/>
        <v>6300495</v>
      </c>
      <c r="F2119" s="38">
        <f t="shared" si="69"/>
        <v>2536</v>
      </c>
      <c r="G2119" s="40">
        <v>0</v>
      </c>
      <c r="H2119" s="40">
        <v>0</v>
      </c>
      <c r="I2119" s="45" t="s">
        <v>19</v>
      </c>
      <c r="J2119" s="39">
        <v>320.56668235769325</v>
      </c>
      <c r="K2119" s="39">
        <v>324.45668235769324</v>
      </c>
      <c r="L2119" s="39">
        <v>1.331</v>
      </c>
      <c r="M2119" s="48">
        <v>100</v>
      </c>
      <c r="N2119" s="39">
        <v>0.72799999999999998</v>
      </c>
      <c r="O2119" s="39">
        <v>746.49699999999996</v>
      </c>
      <c r="P2119" s="39">
        <v>0</v>
      </c>
    </row>
    <row r="2120" spans="1:16" x14ac:dyDescent="0.3">
      <c r="A2120" s="27">
        <v>43695</v>
      </c>
      <c r="B2120" s="28">
        <v>0.91666666666666663</v>
      </c>
      <c r="C2120" s="32">
        <f t="shared" si="68"/>
        <v>43695.916666666664</v>
      </c>
      <c r="D2120" s="38">
        <f t="shared" si="69"/>
        <v>525465</v>
      </c>
      <c r="E2120" s="38">
        <f t="shared" si="69"/>
        <v>6300495</v>
      </c>
      <c r="F2120" s="38">
        <f t="shared" si="69"/>
        <v>2536</v>
      </c>
      <c r="G2120" s="40">
        <v>0</v>
      </c>
      <c r="H2120" s="40">
        <v>0</v>
      </c>
      <c r="I2120" s="45" t="s">
        <v>19</v>
      </c>
      <c r="J2120" s="39">
        <v>310.96713832959847</v>
      </c>
      <c r="K2120" s="39">
        <v>319.20713832959848</v>
      </c>
      <c r="L2120" s="39">
        <v>1.016</v>
      </c>
      <c r="M2120" s="48">
        <v>100</v>
      </c>
      <c r="N2120" s="39">
        <v>0.60199999999999998</v>
      </c>
      <c r="O2120" s="39">
        <v>746.625</v>
      </c>
      <c r="P2120" s="39">
        <v>0</v>
      </c>
    </row>
    <row r="2121" spans="1:16" x14ac:dyDescent="0.3">
      <c r="A2121" s="27">
        <v>43695</v>
      </c>
      <c r="B2121" s="28">
        <v>0.9375</v>
      </c>
      <c r="C2121" s="32">
        <f t="shared" si="68"/>
        <v>43695.9375</v>
      </c>
      <c r="D2121" s="38">
        <f t="shared" si="69"/>
        <v>525465</v>
      </c>
      <c r="E2121" s="38">
        <f t="shared" si="69"/>
        <v>6300495</v>
      </c>
      <c r="F2121" s="38">
        <f t="shared" si="69"/>
        <v>2536</v>
      </c>
      <c r="G2121" s="40">
        <v>0</v>
      </c>
      <c r="H2121" s="40">
        <v>0</v>
      </c>
      <c r="I2121" s="45" t="s">
        <v>19</v>
      </c>
      <c r="J2121" s="39">
        <v>320.1376158062705</v>
      </c>
      <c r="K2121" s="39">
        <v>322.1956158062705</v>
      </c>
      <c r="L2121" s="39">
        <v>1.2050000000000001</v>
      </c>
      <c r="M2121" s="48">
        <v>100</v>
      </c>
      <c r="N2121" s="39">
        <v>0.69499999999999995</v>
      </c>
      <c r="O2121" s="39">
        <v>746.64</v>
      </c>
      <c r="P2121" s="39">
        <v>0</v>
      </c>
    </row>
    <row r="2122" spans="1:16" x14ac:dyDescent="0.3">
      <c r="A2122" s="27">
        <v>43695</v>
      </c>
      <c r="B2122" s="28">
        <v>0.95833333333333337</v>
      </c>
      <c r="C2122" s="32">
        <f t="shared" si="68"/>
        <v>43695.958333333336</v>
      </c>
      <c r="D2122" s="38">
        <f t="shared" si="69"/>
        <v>525465</v>
      </c>
      <c r="E2122" s="38">
        <f t="shared" si="69"/>
        <v>6300495</v>
      </c>
      <c r="F2122" s="38">
        <f t="shared" si="69"/>
        <v>2536</v>
      </c>
      <c r="G2122" s="40">
        <v>0</v>
      </c>
      <c r="H2122" s="40">
        <v>0</v>
      </c>
      <c r="I2122" s="45" t="s">
        <v>19</v>
      </c>
      <c r="J2122" s="39">
        <v>320.25063661282866</v>
      </c>
      <c r="K2122" s="39">
        <v>322.57363661282864</v>
      </c>
      <c r="L2122" s="39">
        <v>1.268</v>
      </c>
      <c r="M2122" s="48">
        <v>100</v>
      </c>
      <c r="N2122" s="39">
        <v>1.0720000000000001</v>
      </c>
      <c r="O2122" s="39">
        <v>746.65800000000002</v>
      </c>
      <c r="P2122" s="39">
        <v>0</v>
      </c>
    </row>
    <row r="2123" spans="1:16" x14ac:dyDescent="0.3">
      <c r="A2123" s="27">
        <v>43695</v>
      </c>
      <c r="B2123" s="28">
        <v>0.97916666666666663</v>
      </c>
      <c r="C2123" s="32">
        <f t="shared" si="68"/>
        <v>43695.979166666664</v>
      </c>
      <c r="D2123" s="38">
        <f t="shared" si="69"/>
        <v>525465</v>
      </c>
      <c r="E2123" s="38">
        <f t="shared" si="69"/>
        <v>6300495</v>
      </c>
      <c r="F2123" s="38">
        <f t="shared" si="69"/>
        <v>2536</v>
      </c>
      <c r="G2123" s="40">
        <v>0</v>
      </c>
      <c r="H2123" s="40">
        <v>0</v>
      </c>
      <c r="I2123" s="45" t="s">
        <v>19</v>
      </c>
      <c r="J2123" s="39">
        <v>321.19540113634497</v>
      </c>
      <c r="K2123" s="39">
        <v>322.963401136345</v>
      </c>
      <c r="L2123" s="39">
        <v>1.3939999999999999</v>
      </c>
      <c r="M2123" s="48">
        <v>100</v>
      </c>
      <c r="N2123" s="39">
        <v>0.63600000000000001</v>
      </c>
      <c r="O2123" s="39">
        <v>746.71</v>
      </c>
      <c r="P2123" s="39">
        <v>0</v>
      </c>
    </row>
    <row r="2124" spans="1:16" x14ac:dyDescent="0.3">
      <c r="A2124" s="27">
        <v>43696</v>
      </c>
      <c r="B2124" s="28">
        <v>0</v>
      </c>
      <c r="C2124" s="32">
        <f t="shared" si="68"/>
        <v>43696</v>
      </c>
      <c r="D2124" s="38">
        <f t="shared" si="69"/>
        <v>525465</v>
      </c>
      <c r="E2124" s="38">
        <f t="shared" si="69"/>
        <v>6300495</v>
      </c>
      <c r="F2124" s="38">
        <f t="shared" si="69"/>
        <v>2536</v>
      </c>
      <c r="G2124" s="40">
        <v>0</v>
      </c>
      <c r="H2124" s="40">
        <v>0</v>
      </c>
      <c r="I2124" s="45" t="s">
        <v>19</v>
      </c>
      <c r="J2124" s="39">
        <v>321.05648789540476</v>
      </c>
      <c r="K2124" s="39">
        <v>323.13548789540471</v>
      </c>
      <c r="L2124" s="39">
        <v>1.331</v>
      </c>
      <c r="M2124" s="48">
        <v>100</v>
      </c>
      <c r="N2124" s="39">
        <v>7.8E-2</v>
      </c>
      <c r="O2124" s="39">
        <v>746.69500000000005</v>
      </c>
      <c r="P2124" s="39">
        <v>0</v>
      </c>
    </row>
    <row r="2125" spans="1:16" x14ac:dyDescent="0.3">
      <c r="A2125" s="27">
        <v>43696</v>
      </c>
      <c r="B2125" s="28">
        <v>2.0833333333333332E-2</v>
      </c>
      <c r="C2125" s="32">
        <f t="shared" si="68"/>
        <v>43696.020833333336</v>
      </c>
      <c r="D2125" s="38">
        <f t="shared" si="69"/>
        <v>525465</v>
      </c>
      <c r="E2125" s="38">
        <f t="shared" si="69"/>
        <v>6300495</v>
      </c>
      <c r="F2125" s="38">
        <f t="shared" si="69"/>
        <v>2536</v>
      </c>
      <c r="G2125" s="40">
        <v>0</v>
      </c>
      <c r="H2125" s="40">
        <v>0</v>
      </c>
      <c r="I2125" s="45" t="s">
        <v>19</v>
      </c>
      <c r="J2125" s="39">
        <v>319.76216611304375</v>
      </c>
      <c r="K2125" s="39">
        <v>322.47016611304377</v>
      </c>
      <c r="L2125" s="39">
        <v>1.268</v>
      </c>
      <c r="M2125" s="48">
        <v>100</v>
      </c>
      <c r="N2125" s="39">
        <v>6.6000000000000003E-2</v>
      </c>
      <c r="O2125" s="39">
        <v>746.68499999999995</v>
      </c>
      <c r="P2125" s="39">
        <v>0</v>
      </c>
    </row>
    <row r="2126" spans="1:16" x14ac:dyDescent="0.3">
      <c r="A2126" s="27">
        <v>43696</v>
      </c>
      <c r="B2126" s="28">
        <v>4.1666666666666664E-2</v>
      </c>
      <c r="C2126" s="32">
        <f t="shared" si="68"/>
        <v>43696.041666666664</v>
      </c>
      <c r="D2126" s="38">
        <f t="shared" si="69"/>
        <v>525465</v>
      </c>
      <c r="E2126" s="38">
        <f t="shared" si="69"/>
        <v>6300495</v>
      </c>
      <c r="F2126" s="38">
        <f t="shared" si="69"/>
        <v>2536</v>
      </c>
      <c r="G2126" s="40">
        <v>0</v>
      </c>
      <c r="H2126" s="40">
        <v>0</v>
      </c>
      <c r="I2126" s="45" t="s">
        <v>19</v>
      </c>
      <c r="J2126" s="39">
        <v>320.61612384276862</v>
      </c>
      <c r="K2126" s="39">
        <v>322.65412384276863</v>
      </c>
      <c r="L2126" s="39">
        <v>1.3939999999999999</v>
      </c>
      <c r="M2126" s="48">
        <v>100</v>
      </c>
      <c r="N2126" s="39">
        <v>0.124</v>
      </c>
      <c r="O2126" s="39">
        <v>746.55</v>
      </c>
      <c r="P2126" s="39">
        <v>0</v>
      </c>
    </row>
    <row r="2127" spans="1:16" x14ac:dyDescent="0.3">
      <c r="A2127" s="27">
        <v>43696</v>
      </c>
      <c r="B2127" s="28">
        <v>6.25E-2</v>
      </c>
      <c r="C2127" s="32">
        <f t="shared" si="68"/>
        <v>43696.0625</v>
      </c>
      <c r="D2127" s="38">
        <f t="shared" si="69"/>
        <v>525465</v>
      </c>
      <c r="E2127" s="38">
        <f t="shared" si="69"/>
        <v>6300495</v>
      </c>
      <c r="F2127" s="38">
        <f t="shared" si="69"/>
        <v>2536</v>
      </c>
      <c r="G2127" s="40">
        <v>0</v>
      </c>
      <c r="H2127" s="40">
        <v>0</v>
      </c>
      <c r="I2127" s="45" t="s">
        <v>19</v>
      </c>
      <c r="J2127" s="39">
        <v>320.45209561103326</v>
      </c>
      <c r="K2127" s="39">
        <v>322.55409561103323</v>
      </c>
      <c r="L2127" s="39">
        <v>1.331</v>
      </c>
      <c r="M2127" s="48">
        <v>100</v>
      </c>
      <c r="N2127" s="39">
        <v>0.106</v>
      </c>
      <c r="O2127" s="39">
        <v>746.65</v>
      </c>
      <c r="P2127" s="39">
        <v>0</v>
      </c>
    </row>
    <row r="2128" spans="1:16" x14ac:dyDescent="0.3">
      <c r="A2128" s="27">
        <v>43696</v>
      </c>
      <c r="B2128" s="28">
        <v>8.3333333333333329E-2</v>
      </c>
      <c r="C2128" s="32">
        <f t="shared" si="68"/>
        <v>43696.083333333336</v>
      </c>
      <c r="D2128" s="38">
        <f t="shared" si="69"/>
        <v>525465</v>
      </c>
      <c r="E2128" s="38">
        <f t="shared" si="69"/>
        <v>6300495</v>
      </c>
      <c r="F2128" s="38">
        <f t="shared" si="69"/>
        <v>2536</v>
      </c>
      <c r="G2128" s="40">
        <v>0</v>
      </c>
      <c r="H2128" s="40">
        <v>0</v>
      </c>
      <c r="I2128" s="45" t="s">
        <v>19</v>
      </c>
      <c r="J2128" s="39">
        <v>321.08325617387663</v>
      </c>
      <c r="K2128" s="39">
        <v>322.84225617387665</v>
      </c>
      <c r="L2128" s="39">
        <v>1.268</v>
      </c>
      <c r="M2128" s="48">
        <v>100</v>
      </c>
      <c r="N2128" s="39">
        <v>0.54500000000000004</v>
      </c>
      <c r="O2128" s="39">
        <v>746.78800000000001</v>
      </c>
      <c r="P2128" s="39">
        <v>0</v>
      </c>
    </row>
    <row r="2129" spans="1:16" x14ac:dyDescent="0.3">
      <c r="A2129" s="27">
        <v>43696</v>
      </c>
      <c r="B2129" s="28">
        <v>0.10416666666666667</v>
      </c>
      <c r="C2129" s="32">
        <f t="shared" si="68"/>
        <v>43696.104166666664</v>
      </c>
      <c r="D2129" s="38">
        <f t="shared" si="69"/>
        <v>525465</v>
      </c>
      <c r="E2129" s="38">
        <f t="shared" si="69"/>
        <v>6300495</v>
      </c>
      <c r="F2129" s="38">
        <f t="shared" si="69"/>
        <v>2536</v>
      </c>
      <c r="G2129" s="40">
        <v>0</v>
      </c>
      <c r="H2129" s="40">
        <v>0</v>
      </c>
      <c r="I2129" s="45" t="s">
        <v>19</v>
      </c>
      <c r="J2129" s="39">
        <v>319.69813965138178</v>
      </c>
      <c r="K2129" s="39">
        <v>322.31813965138178</v>
      </c>
      <c r="L2129" s="39">
        <v>1.331</v>
      </c>
      <c r="M2129" s="48">
        <v>100</v>
      </c>
      <c r="N2129" s="39">
        <v>0.73399999999999999</v>
      </c>
      <c r="O2129" s="39">
        <v>746.82299999999998</v>
      </c>
      <c r="P2129" s="39">
        <v>0</v>
      </c>
    </row>
    <row r="2130" spans="1:16" x14ac:dyDescent="0.3">
      <c r="A2130" s="27">
        <v>43696</v>
      </c>
      <c r="B2130" s="28">
        <v>0.125</v>
      </c>
      <c r="C2130" s="32">
        <f t="shared" si="68"/>
        <v>43696.125</v>
      </c>
      <c r="D2130" s="38">
        <f t="shared" si="69"/>
        <v>525465</v>
      </c>
      <c r="E2130" s="38">
        <f t="shared" si="69"/>
        <v>6300495</v>
      </c>
      <c r="F2130" s="38">
        <f t="shared" si="69"/>
        <v>2536</v>
      </c>
      <c r="G2130" s="40">
        <v>0</v>
      </c>
      <c r="H2130" s="40">
        <v>0</v>
      </c>
      <c r="I2130" s="45" t="s">
        <v>19</v>
      </c>
      <c r="J2130" s="39">
        <v>319.51176059328975</v>
      </c>
      <c r="K2130" s="39">
        <v>322.04476059328977</v>
      </c>
      <c r="L2130" s="39">
        <v>1.3939999999999999</v>
      </c>
      <c r="M2130" s="48">
        <v>100</v>
      </c>
      <c r="N2130" s="39">
        <v>0.60899999999999999</v>
      </c>
      <c r="O2130" s="39">
        <v>746.8</v>
      </c>
      <c r="P2130" s="39">
        <v>0</v>
      </c>
    </row>
    <row r="2131" spans="1:16" x14ac:dyDescent="0.3">
      <c r="A2131" s="27">
        <v>43696</v>
      </c>
      <c r="B2131" s="28">
        <v>0.14583333333333334</v>
      </c>
      <c r="C2131" s="32">
        <f t="shared" si="68"/>
        <v>43696.145833333336</v>
      </c>
      <c r="D2131" s="38">
        <f t="shared" si="69"/>
        <v>525465</v>
      </c>
      <c r="E2131" s="38">
        <f t="shared" si="69"/>
        <v>6300495</v>
      </c>
      <c r="F2131" s="38">
        <f t="shared" si="69"/>
        <v>2536</v>
      </c>
      <c r="G2131" s="40">
        <v>0</v>
      </c>
      <c r="H2131" s="40">
        <v>0</v>
      </c>
      <c r="I2131" s="45" t="s">
        <v>19</v>
      </c>
      <c r="J2131" s="39">
        <v>319.12151046490334</v>
      </c>
      <c r="K2131" s="39">
        <v>321.80651046490334</v>
      </c>
      <c r="L2131" s="39">
        <v>1.52</v>
      </c>
      <c r="M2131" s="48">
        <v>100</v>
      </c>
      <c r="N2131" s="39">
        <v>0.73199999999999998</v>
      </c>
      <c r="O2131" s="39">
        <v>746.77</v>
      </c>
      <c r="P2131" s="39">
        <v>0</v>
      </c>
    </row>
    <row r="2132" spans="1:16" x14ac:dyDescent="0.3">
      <c r="A2132" s="27">
        <v>43696</v>
      </c>
      <c r="B2132" s="28">
        <v>0.16666666666666666</v>
      </c>
      <c r="C2132" s="32">
        <f t="shared" si="68"/>
        <v>43696.166666666664</v>
      </c>
      <c r="D2132" s="38">
        <f t="shared" si="69"/>
        <v>525465</v>
      </c>
      <c r="E2132" s="38">
        <f t="shared" si="69"/>
        <v>6300495</v>
      </c>
      <c r="F2132" s="38">
        <f t="shared" si="69"/>
        <v>2536</v>
      </c>
      <c r="G2132" s="40">
        <v>0</v>
      </c>
      <c r="H2132" s="40">
        <v>0</v>
      </c>
      <c r="I2132" s="45" t="s">
        <v>19</v>
      </c>
      <c r="J2132" s="39">
        <v>319.08225790651409</v>
      </c>
      <c r="K2132" s="39">
        <v>321.19525790651409</v>
      </c>
      <c r="L2132" s="39">
        <v>1.016</v>
      </c>
      <c r="M2132" s="48">
        <v>100</v>
      </c>
      <c r="N2132" s="39">
        <v>0.311</v>
      </c>
      <c r="O2132" s="39">
        <v>746.72299999999996</v>
      </c>
      <c r="P2132" s="39">
        <v>0</v>
      </c>
    </row>
    <row r="2133" spans="1:16" x14ac:dyDescent="0.3">
      <c r="A2133" s="27">
        <v>43696</v>
      </c>
      <c r="B2133" s="28">
        <v>0.1875</v>
      </c>
      <c r="C2133" s="32">
        <f t="shared" si="68"/>
        <v>43696.1875</v>
      </c>
      <c r="D2133" s="38">
        <f t="shared" si="69"/>
        <v>525465</v>
      </c>
      <c r="E2133" s="38">
        <f t="shared" si="69"/>
        <v>6300495</v>
      </c>
      <c r="F2133" s="38">
        <f t="shared" si="69"/>
        <v>2536</v>
      </c>
      <c r="G2133" s="39">
        <v>0.1</v>
      </c>
      <c r="H2133" s="39">
        <v>0.6</v>
      </c>
      <c r="I2133" s="45" t="s">
        <v>19</v>
      </c>
      <c r="J2133" s="39">
        <v>319.47137843333229</v>
      </c>
      <c r="K2133" s="39">
        <v>321.32237843333229</v>
      </c>
      <c r="L2133" s="39">
        <v>1.016</v>
      </c>
      <c r="M2133" s="48">
        <v>100</v>
      </c>
      <c r="N2133" s="39">
        <v>0.23200000000000001</v>
      </c>
      <c r="O2133" s="39">
        <v>746.75300000000004</v>
      </c>
      <c r="P2133" s="39">
        <v>0</v>
      </c>
    </row>
    <row r="2134" spans="1:16" x14ac:dyDescent="0.3">
      <c r="A2134" s="27">
        <v>43696</v>
      </c>
      <c r="B2134" s="28">
        <v>0.20833333333333334</v>
      </c>
      <c r="C2134" s="32">
        <f t="shared" si="68"/>
        <v>43696.208333333336</v>
      </c>
      <c r="D2134" s="38">
        <f t="shared" si="69"/>
        <v>525465</v>
      </c>
      <c r="E2134" s="38">
        <f t="shared" si="69"/>
        <v>6300495</v>
      </c>
      <c r="F2134" s="38">
        <f t="shared" si="69"/>
        <v>2536</v>
      </c>
      <c r="G2134" s="39">
        <v>9.1999999999999993</v>
      </c>
      <c r="H2134" s="39">
        <v>2.5</v>
      </c>
      <c r="I2134" s="44">
        <v>0.27173913043478265</v>
      </c>
      <c r="J2134" s="39">
        <v>315.9872489749651</v>
      </c>
      <c r="K2134" s="39">
        <v>320.00524897496513</v>
      </c>
      <c r="L2134" s="39">
        <v>1.2050000000000001</v>
      </c>
      <c r="M2134" s="48">
        <v>100</v>
      </c>
      <c r="N2134" s="39">
        <v>0.129</v>
      </c>
      <c r="O2134" s="39">
        <v>746.59699999999998</v>
      </c>
      <c r="P2134" s="39">
        <v>0</v>
      </c>
    </row>
    <row r="2135" spans="1:16" x14ac:dyDescent="0.3">
      <c r="A2135" s="27">
        <v>43696</v>
      </c>
      <c r="B2135" s="28">
        <v>0.22916666666666666</v>
      </c>
      <c r="C2135" s="32">
        <f t="shared" si="68"/>
        <v>43696.229166666664</v>
      </c>
      <c r="D2135" s="38">
        <f t="shared" si="69"/>
        <v>525465</v>
      </c>
      <c r="E2135" s="38">
        <f t="shared" si="69"/>
        <v>6300495</v>
      </c>
      <c r="F2135" s="38">
        <f t="shared" si="69"/>
        <v>2536</v>
      </c>
      <c r="G2135" s="39">
        <v>16.8</v>
      </c>
      <c r="H2135" s="39">
        <v>1.5</v>
      </c>
      <c r="I2135" s="44">
        <v>8.9285714285714288E-2</v>
      </c>
      <c r="J2135" s="39">
        <v>319.51371267174079</v>
      </c>
      <c r="K2135" s="39">
        <v>321.5087126717408</v>
      </c>
      <c r="L2135" s="39">
        <v>0.89</v>
      </c>
      <c r="M2135" s="48">
        <v>100</v>
      </c>
      <c r="N2135" s="39">
        <v>5.7000000000000002E-2</v>
      </c>
      <c r="O2135" s="39">
        <v>746.745</v>
      </c>
      <c r="P2135" s="39">
        <v>0</v>
      </c>
    </row>
    <row r="2136" spans="1:16" x14ac:dyDescent="0.3">
      <c r="A2136" s="27">
        <v>43696</v>
      </c>
      <c r="B2136" s="28">
        <v>0.25</v>
      </c>
      <c r="C2136" s="32">
        <f t="shared" si="68"/>
        <v>43696.25</v>
      </c>
      <c r="D2136" s="38">
        <f t="shared" si="69"/>
        <v>525465</v>
      </c>
      <c r="E2136" s="38">
        <f t="shared" si="69"/>
        <v>6300495</v>
      </c>
      <c r="F2136" s="38">
        <f t="shared" si="69"/>
        <v>2536</v>
      </c>
      <c r="G2136" s="39">
        <v>89.5</v>
      </c>
      <c r="H2136" s="39">
        <v>7.1</v>
      </c>
      <c r="I2136" s="44">
        <v>7.9329608938547486E-2</v>
      </c>
      <c r="J2136" s="39">
        <v>320.8305474619641</v>
      </c>
      <c r="K2136" s="39">
        <v>321.51654746196414</v>
      </c>
      <c r="L2136" s="39">
        <v>1.2050000000000001</v>
      </c>
      <c r="M2136" s="48">
        <v>100</v>
      </c>
      <c r="N2136" s="39">
        <v>0.219</v>
      </c>
      <c r="O2136" s="39">
        <v>746.99</v>
      </c>
      <c r="P2136" s="39">
        <v>0</v>
      </c>
    </row>
    <row r="2137" spans="1:16" x14ac:dyDescent="0.3">
      <c r="A2137" s="27">
        <v>43696</v>
      </c>
      <c r="B2137" s="28">
        <v>0.27083333333333331</v>
      </c>
      <c r="C2137" s="32">
        <f t="shared" si="68"/>
        <v>43696.270833333336</v>
      </c>
      <c r="D2137" s="38">
        <f t="shared" si="69"/>
        <v>525465</v>
      </c>
      <c r="E2137" s="38">
        <f t="shared" si="69"/>
        <v>6300495</v>
      </c>
      <c r="F2137" s="38">
        <f t="shared" si="69"/>
        <v>2536</v>
      </c>
      <c r="G2137" s="39">
        <v>88.9</v>
      </c>
      <c r="H2137" s="39">
        <v>6.6</v>
      </c>
      <c r="I2137" s="44">
        <v>7.4240719910011244E-2</v>
      </c>
      <c r="J2137" s="39">
        <v>328.38968675641007</v>
      </c>
      <c r="K2137" s="39">
        <v>329.25068675641006</v>
      </c>
      <c r="L2137" s="39">
        <v>1.331</v>
      </c>
      <c r="M2137" s="48">
        <v>100</v>
      </c>
      <c r="N2137" s="39">
        <v>0.23599999999999999</v>
      </c>
      <c r="O2137" s="39">
        <v>747.04700000000003</v>
      </c>
      <c r="P2137" s="39">
        <v>0</v>
      </c>
    </row>
    <row r="2138" spans="1:16" x14ac:dyDescent="0.3">
      <c r="A2138" s="27">
        <v>43696</v>
      </c>
      <c r="B2138" s="28">
        <v>0.29166666666666669</v>
      </c>
      <c r="C2138" s="32">
        <f t="shared" si="68"/>
        <v>43696.291666666664</v>
      </c>
      <c r="D2138" s="38">
        <f t="shared" si="69"/>
        <v>525465</v>
      </c>
      <c r="E2138" s="38">
        <f t="shared" si="69"/>
        <v>6300495</v>
      </c>
      <c r="F2138" s="38">
        <f t="shared" si="69"/>
        <v>2536</v>
      </c>
      <c r="G2138" s="39">
        <v>401.5</v>
      </c>
      <c r="H2138" s="39">
        <v>29.4</v>
      </c>
      <c r="I2138" s="44">
        <v>7.3225404732254043E-2</v>
      </c>
      <c r="J2138" s="39">
        <v>332.84713245470402</v>
      </c>
      <c r="K2138" s="39">
        <v>333.95213245470399</v>
      </c>
      <c r="L2138" s="39">
        <v>1.3939999999999999</v>
      </c>
      <c r="M2138" s="48">
        <v>100</v>
      </c>
      <c r="N2138" s="39">
        <v>0.26</v>
      </c>
      <c r="O2138" s="39">
        <v>747.12</v>
      </c>
      <c r="P2138" s="39">
        <v>0</v>
      </c>
    </row>
    <row r="2139" spans="1:16" x14ac:dyDescent="0.3">
      <c r="A2139" s="27">
        <v>43696</v>
      </c>
      <c r="B2139" s="28">
        <v>0.3125</v>
      </c>
      <c r="C2139" s="32">
        <f t="shared" si="68"/>
        <v>43696.3125</v>
      </c>
      <c r="D2139" s="38">
        <f t="shared" si="69"/>
        <v>525465</v>
      </c>
      <c r="E2139" s="38">
        <f t="shared" si="69"/>
        <v>6300495</v>
      </c>
      <c r="F2139" s="38">
        <f t="shared" si="69"/>
        <v>2536</v>
      </c>
      <c r="G2139" s="39">
        <v>374.4</v>
      </c>
      <c r="H2139" s="39">
        <v>35.200000000000003</v>
      </c>
      <c r="I2139" s="44">
        <v>9.401709401709403E-2</v>
      </c>
      <c r="J2139" s="39">
        <v>333.89744673281297</v>
      </c>
      <c r="K2139" s="39">
        <v>338.23844673281297</v>
      </c>
      <c r="L2139" s="39">
        <v>2.6520000000000001</v>
      </c>
      <c r="M2139" s="48">
        <v>98.183999999999997</v>
      </c>
      <c r="N2139" s="39">
        <v>0.32300000000000001</v>
      </c>
      <c r="O2139" s="39">
        <v>747.03700000000003</v>
      </c>
      <c r="P2139" s="39">
        <v>0</v>
      </c>
    </row>
    <row r="2140" spans="1:16" x14ac:dyDescent="0.3">
      <c r="A2140" s="27">
        <v>43696</v>
      </c>
      <c r="B2140" s="28">
        <v>0.33333333333333331</v>
      </c>
      <c r="C2140" s="32">
        <f t="shared" si="68"/>
        <v>43696.333333333336</v>
      </c>
      <c r="D2140" s="38">
        <f t="shared" si="69"/>
        <v>525465</v>
      </c>
      <c r="E2140" s="38">
        <f t="shared" si="69"/>
        <v>6300495</v>
      </c>
      <c r="F2140" s="38">
        <f t="shared" si="69"/>
        <v>2536</v>
      </c>
      <c r="G2140" s="39">
        <v>264.10000000000002</v>
      </c>
      <c r="H2140" s="39">
        <v>24.9</v>
      </c>
      <c r="I2140" s="44">
        <v>9.4282468761832619E-2</v>
      </c>
      <c r="J2140" s="39">
        <v>338.09472137886848</v>
      </c>
      <c r="K2140" s="39">
        <v>348.35972137886847</v>
      </c>
      <c r="L2140" s="39">
        <v>1.897</v>
      </c>
      <c r="M2140" s="48">
        <v>100</v>
      </c>
      <c r="N2140" s="39">
        <v>0.749</v>
      </c>
      <c r="O2140" s="39">
        <v>747.18499999999995</v>
      </c>
      <c r="P2140" s="39">
        <v>0</v>
      </c>
    </row>
    <row r="2141" spans="1:16" x14ac:dyDescent="0.3">
      <c r="A2141" s="27">
        <v>43696</v>
      </c>
      <c r="B2141" s="28">
        <v>0.35416666666666669</v>
      </c>
      <c r="C2141" s="32">
        <f t="shared" si="68"/>
        <v>43696.354166666664</v>
      </c>
      <c r="D2141" s="38">
        <f t="shared" si="69"/>
        <v>525465</v>
      </c>
      <c r="E2141" s="38">
        <f t="shared" si="69"/>
        <v>6300495</v>
      </c>
      <c r="F2141" s="38">
        <f t="shared" si="69"/>
        <v>2536</v>
      </c>
      <c r="G2141" s="39">
        <v>253.3</v>
      </c>
      <c r="H2141" s="39">
        <v>27.1</v>
      </c>
      <c r="I2141" s="44">
        <v>0.10698776154757204</v>
      </c>
      <c r="J2141" s="39">
        <v>331.38078636730421</v>
      </c>
      <c r="K2141" s="39">
        <v>346.11078636730423</v>
      </c>
      <c r="L2141" s="39">
        <v>2.0230000000000001</v>
      </c>
      <c r="M2141" s="48">
        <v>100</v>
      </c>
      <c r="N2141" s="39">
        <v>0.66600000000000004</v>
      </c>
      <c r="O2141" s="39">
        <v>747.19</v>
      </c>
      <c r="P2141" s="39">
        <v>0</v>
      </c>
    </row>
    <row r="2142" spans="1:16" x14ac:dyDescent="0.3">
      <c r="A2142" s="27">
        <v>43696</v>
      </c>
      <c r="B2142" s="28">
        <v>0.375</v>
      </c>
      <c r="C2142" s="32">
        <f t="shared" si="68"/>
        <v>43696.375</v>
      </c>
      <c r="D2142" s="38">
        <f t="shared" si="69"/>
        <v>525465</v>
      </c>
      <c r="E2142" s="38">
        <f t="shared" si="69"/>
        <v>6300495</v>
      </c>
      <c r="F2142" s="38">
        <f t="shared" si="69"/>
        <v>2536</v>
      </c>
      <c r="G2142" s="39">
        <v>206.5</v>
      </c>
      <c r="H2142" s="39">
        <v>20.5</v>
      </c>
      <c r="I2142" s="44">
        <v>9.9273607748184015E-2</v>
      </c>
      <c r="J2142" s="39">
        <v>329.99505513770396</v>
      </c>
      <c r="K2142" s="39">
        <v>343.36305513770401</v>
      </c>
      <c r="L2142" s="39">
        <v>1.96</v>
      </c>
      <c r="M2142" s="48">
        <v>100</v>
      </c>
      <c r="N2142" s="39">
        <v>1.0780000000000001</v>
      </c>
      <c r="O2142" s="39">
        <v>747.08799999999997</v>
      </c>
      <c r="P2142" s="39">
        <v>0</v>
      </c>
    </row>
    <row r="2143" spans="1:16" x14ac:dyDescent="0.3">
      <c r="A2143" s="27">
        <v>43696</v>
      </c>
      <c r="B2143" s="28">
        <v>0.39583333333333331</v>
      </c>
      <c r="C2143" s="32">
        <f t="shared" si="68"/>
        <v>43696.395833333336</v>
      </c>
      <c r="D2143" s="38">
        <f t="shared" si="69"/>
        <v>525465</v>
      </c>
      <c r="E2143" s="38">
        <f t="shared" si="69"/>
        <v>6300495</v>
      </c>
      <c r="F2143" s="38">
        <f t="shared" si="69"/>
        <v>2536</v>
      </c>
      <c r="G2143" s="39">
        <v>87.3</v>
      </c>
      <c r="H2143" s="39">
        <v>10.199999999999999</v>
      </c>
      <c r="I2143" s="44">
        <v>0.11683848797250859</v>
      </c>
      <c r="J2143" s="39">
        <v>331.82152412723764</v>
      </c>
      <c r="K2143" s="39">
        <v>348.55552412723762</v>
      </c>
      <c r="L2143" s="39">
        <v>1.897</v>
      </c>
      <c r="M2143" s="48">
        <v>100</v>
      </c>
      <c r="N2143" s="39">
        <v>0.94299999999999995</v>
      </c>
      <c r="O2143" s="39">
        <v>747.33299999999997</v>
      </c>
      <c r="P2143" s="39">
        <v>0</v>
      </c>
    </row>
    <row r="2144" spans="1:16" x14ac:dyDescent="0.3">
      <c r="A2144" s="27">
        <v>43696</v>
      </c>
      <c r="B2144" s="28">
        <v>0.41666666666666669</v>
      </c>
      <c r="C2144" s="32">
        <f t="shared" si="68"/>
        <v>43696.416666666664</v>
      </c>
      <c r="D2144" s="38">
        <f t="shared" si="69"/>
        <v>525465</v>
      </c>
      <c r="E2144" s="38">
        <f t="shared" si="69"/>
        <v>6300495</v>
      </c>
      <c r="F2144" s="38">
        <f t="shared" si="69"/>
        <v>2536</v>
      </c>
      <c r="G2144" s="39">
        <v>40.6</v>
      </c>
      <c r="H2144" s="39">
        <v>6</v>
      </c>
      <c r="I2144" s="44">
        <v>0.14778325123152708</v>
      </c>
      <c r="J2144" s="39">
        <v>327.11023980171149</v>
      </c>
      <c r="K2144" s="39">
        <v>343.17023980171149</v>
      </c>
      <c r="L2144" s="39">
        <v>2.2120000000000002</v>
      </c>
      <c r="M2144" s="48">
        <v>100</v>
      </c>
      <c r="N2144" s="39">
        <v>0.57399999999999995</v>
      </c>
      <c r="O2144" s="39">
        <v>747.18799999999999</v>
      </c>
      <c r="P2144" s="39">
        <v>0</v>
      </c>
    </row>
    <row r="2145" spans="1:16" x14ac:dyDescent="0.3">
      <c r="A2145" s="27">
        <v>43696</v>
      </c>
      <c r="B2145" s="28">
        <v>0.4375</v>
      </c>
      <c r="C2145" s="32">
        <f t="shared" si="68"/>
        <v>43696.4375</v>
      </c>
      <c r="D2145" s="38">
        <f t="shared" si="69"/>
        <v>525465</v>
      </c>
      <c r="E2145" s="38">
        <f t="shared" si="69"/>
        <v>6300495</v>
      </c>
      <c r="F2145" s="38">
        <f t="shared" si="69"/>
        <v>2536</v>
      </c>
      <c r="G2145" s="39">
        <v>149.9</v>
      </c>
      <c r="H2145" s="39">
        <v>11.8</v>
      </c>
      <c r="I2145" s="44">
        <v>7.8719146097398274E-2</v>
      </c>
      <c r="J2145" s="39">
        <v>326.67443344872521</v>
      </c>
      <c r="K2145" s="39">
        <v>338.51343344872521</v>
      </c>
      <c r="L2145" s="39">
        <v>2.2120000000000002</v>
      </c>
      <c r="M2145" s="48">
        <v>93.05</v>
      </c>
      <c r="N2145" s="39">
        <v>0.93799999999999994</v>
      </c>
      <c r="O2145" s="39">
        <v>747.08</v>
      </c>
      <c r="P2145" s="39">
        <v>0</v>
      </c>
    </row>
    <row r="2146" spans="1:16" x14ac:dyDescent="0.3">
      <c r="A2146" s="27">
        <v>43696</v>
      </c>
      <c r="B2146" s="28">
        <v>0.45833333333333331</v>
      </c>
      <c r="C2146" s="32">
        <f t="shared" si="68"/>
        <v>43696.458333333336</v>
      </c>
      <c r="D2146" s="38">
        <f t="shared" si="69"/>
        <v>525465</v>
      </c>
      <c r="E2146" s="38">
        <f t="shared" si="69"/>
        <v>6300495</v>
      </c>
      <c r="F2146" s="38">
        <f t="shared" si="69"/>
        <v>2536</v>
      </c>
      <c r="G2146" s="39">
        <v>340.9</v>
      </c>
      <c r="H2146" s="39">
        <v>24.9</v>
      </c>
      <c r="I2146" s="44">
        <v>7.3041947785274272E-2</v>
      </c>
      <c r="J2146" s="39">
        <v>326.11220532352667</v>
      </c>
      <c r="K2146" s="39">
        <v>336.05920532352667</v>
      </c>
      <c r="L2146" s="39">
        <v>1.7709999999999999</v>
      </c>
      <c r="M2146" s="48">
        <v>93.460999999999999</v>
      </c>
      <c r="N2146" s="39">
        <v>1.3129999999999999</v>
      </c>
      <c r="O2146" s="39">
        <v>747.30499999999995</v>
      </c>
      <c r="P2146" s="39">
        <v>0</v>
      </c>
    </row>
    <row r="2147" spans="1:16" x14ac:dyDescent="0.3">
      <c r="A2147" s="27">
        <v>43696</v>
      </c>
      <c r="B2147" s="28">
        <v>0.47916666666666669</v>
      </c>
      <c r="C2147" s="32">
        <f t="shared" si="68"/>
        <v>43696.479166666664</v>
      </c>
      <c r="D2147" s="38">
        <f t="shared" si="69"/>
        <v>525465</v>
      </c>
      <c r="E2147" s="38">
        <f t="shared" si="69"/>
        <v>6300495</v>
      </c>
      <c r="F2147" s="38">
        <f t="shared" si="69"/>
        <v>2536</v>
      </c>
      <c r="G2147" s="39">
        <v>835.2</v>
      </c>
      <c r="H2147" s="39">
        <v>83.4</v>
      </c>
      <c r="I2147" s="44">
        <v>9.9856321839080456E-2</v>
      </c>
      <c r="J2147" s="39">
        <v>351.52436087174857</v>
      </c>
      <c r="K2147" s="39">
        <v>361.16536087174859</v>
      </c>
      <c r="L2147" s="39">
        <v>3.4079999999999999</v>
      </c>
      <c r="M2147" s="48">
        <v>87.302999999999997</v>
      </c>
      <c r="N2147" s="39">
        <v>1.238</v>
      </c>
      <c r="O2147" s="39">
        <v>747.52</v>
      </c>
      <c r="P2147" s="39">
        <v>0</v>
      </c>
    </row>
    <row r="2148" spans="1:16" x14ac:dyDescent="0.3">
      <c r="A2148" s="27">
        <v>43696</v>
      </c>
      <c r="B2148" s="28">
        <v>0.5</v>
      </c>
      <c r="C2148" s="32">
        <f t="shared" si="68"/>
        <v>43696.5</v>
      </c>
      <c r="D2148" s="38">
        <f t="shared" si="69"/>
        <v>525465</v>
      </c>
      <c r="E2148" s="38">
        <f t="shared" si="69"/>
        <v>6300495</v>
      </c>
      <c r="F2148" s="38">
        <f t="shared" si="69"/>
        <v>2536</v>
      </c>
      <c r="G2148" s="39">
        <v>65.7</v>
      </c>
      <c r="H2148" s="39">
        <v>10.5</v>
      </c>
      <c r="I2148" s="44">
        <v>0.15981735159817351</v>
      </c>
      <c r="J2148" s="39">
        <v>327.31779848698238</v>
      </c>
      <c r="K2148" s="39">
        <v>349.81979848698239</v>
      </c>
      <c r="L2148" s="39">
        <v>2.9039999999999999</v>
      </c>
      <c r="M2148" s="48">
        <v>94.713999999999999</v>
      </c>
      <c r="N2148" s="39">
        <v>1.181</v>
      </c>
      <c r="O2148" s="39">
        <v>747.58299999999997</v>
      </c>
      <c r="P2148" s="39">
        <v>0.4</v>
      </c>
    </row>
    <row r="2149" spans="1:16" x14ac:dyDescent="0.3">
      <c r="A2149" s="27">
        <v>43696</v>
      </c>
      <c r="B2149" s="28">
        <v>0.52083333333333337</v>
      </c>
      <c r="C2149" s="32">
        <f t="shared" si="68"/>
        <v>43696.520833333336</v>
      </c>
      <c r="D2149" s="38">
        <f t="shared" si="69"/>
        <v>525465</v>
      </c>
      <c r="E2149" s="38">
        <f t="shared" si="69"/>
        <v>6300495</v>
      </c>
      <c r="F2149" s="38">
        <f t="shared" si="69"/>
        <v>2536</v>
      </c>
      <c r="G2149" s="39">
        <v>237.8</v>
      </c>
      <c r="H2149" s="39">
        <v>20.9</v>
      </c>
      <c r="I2149" s="44">
        <v>8.7888982338099234E-2</v>
      </c>
      <c r="J2149" s="39">
        <v>334.16446978262138</v>
      </c>
      <c r="K2149" s="39">
        <v>351.18846978262138</v>
      </c>
      <c r="L2149" s="39">
        <v>2.7149999999999999</v>
      </c>
      <c r="M2149" s="48">
        <v>89.474000000000004</v>
      </c>
      <c r="N2149" s="39">
        <v>1.323</v>
      </c>
      <c r="O2149" s="39">
        <v>747.375</v>
      </c>
      <c r="P2149" s="39">
        <v>0.4</v>
      </c>
    </row>
    <row r="2150" spans="1:16" x14ac:dyDescent="0.3">
      <c r="A2150" s="27">
        <v>43696</v>
      </c>
      <c r="B2150" s="28">
        <v>0.54166666666666663</v>
      </c>
      <c r="C2150" s="32">
        <f t="shared" si="68"/>
        <v>43696.541666666664</v>
      </c>
      <c r="D2150" s="38">
        <f t="shared" si="69"/>
        <v>525465</v>
      </c>
      <c r="E2150" s="38">
        <f t="shared" si="69"/>
        <v>6300495</v>
      </c>
      <c r="F2150" s="38">
        <f t="shared" si="69"/>
        <v>2536</v>
      </c>
      <c r="G2150" s="39">
        <v>176.4</v>
      </c>
      <c r="H2150" s="39">
        <v>16.2</v>
      </c>
      <c r="I2150" s="44">
        <v>9.1836734693877542E-2</v>
      </c>
      <c r="J2150" s="39">
        <v>327.75819161242259</v>
      </c>
      <c r="K2150" s="39">
        <v>344.11419161242259</v>
      </c>
      <c r="L2150" s="39">
        <v>2.59</v>
      </c>
      <c r="M2150" s="48">
        <v>92.97</v>
      </c>
      <c r="N2150" s="39">
        <v>0.96</v>
      </c>
      <c r="O2150" s="39">
        <v>747.32299999999998</v>
      </c>
      <c r="P2150" s="39">
        <v>0</v>
      </c>
    </row>
    <row r="2151" spans="1:16" x14ac:dyDescent="0.3">
      <c r="A2151" s="27">
        <v>43696</v>
      </c>
      <c r="B2151" s="28">
        <v>0.5625</v>
      </c>
      <c r="C2151" s="32">
        <f t="shared" si="68"/>
        <v>43696.5625</v>
      </c>
      <c r="D2151" s="38">
        <f t="shared" si="69"/>
        <v>525465</v>
      </c>
      <c r="E2151" s="38">
        <f t="shared" si="69"/>
        <v>6300495</v>
      </c>
      <c r="F2151" s="38">
        <f t="shared" si="69"/>
        <v>2536</v>
      </c>
      <c r="G2151" s="39">
        <v>178.8</v>
      </c>
      <c r="H2151" s="39">
        <v>18.899999999999999</v>
      </c>
      <c r="I2151" s="44">
        <v>0.10570469798657717</v>
      </c>
      <c r="J2151" s="39">
        <v>335.99518184367082</v>
      </c>
      <c r="K2151" s="39">
        <v>351.06518184367081</v>
      </c>
      <c r="L2151" s="39">
        <v>2.8410000000000002</v>
      </c>
      <c r="M2151" s="48">
        <v>90.569000000000003</v>
      </c>
      <c r="N2151" s="39">
        <v>0.59599999999999997</v>
      </c>
      <c r="O2151" s="39">
        <v>747.39499999999998</v>
      </c>
      <c r="P2151" s="39">
        <v>0</v>
      </c>
    </row>
    <row r="2152" spans="1:16" x14ac:dyDescent="0.3">
      <c r="A2152" s="27">
        <v>43696</v>
      </c>
      <c r="B2152" s="28">
        <v>0.58333333333333337</v>
      </c>
      <c r="C2152" s="32">
        <f t="shared" ref="C2152:C2215" si="70">A2152+B2152</f>
        <v>43696.583333333336</v>
      </c>
      <c r="D2152" s="38">
        <f t="shared" si="69"/>
        <v>525465</v>
      </c>
      <c r="E2152" s="38">
        <f t="shared" si="69"/>
        <v>6300495</v>
      </c>
      <c r="F2152" s="38">
        <f t="shared" si="69"/>
        <v>2536</v>
      </c>
      <c r="G2152" s="39">
        <v>188.8</v>
      </c>
      <c r="H2152" s="39">
        <v>15</v>
      </c>
      <c r="I2152" s="44">
        <v>7.9449152542372878E-2</v>
      </c>
      <c r="J2152" s="39">
        <v>331.89463108001326</v>
      </c>
      <c r="K2152" s="39">
        <v>347.19663108001328</v>
      </c>
      <c r="L2152" s="39">
        <v>2.7149999999999999</v>
      </c>
      <c r="M2152" s="48">
        <v>93.605999999999995</v>
      </c>
      <c r="N2152" s="39">
        <v>0.39100000000000001</v>
      </c>
      <c r="O2152" s="39">
        <v>747.68200000000002</v>
      </c>
      <c r="P2152" s="39">
        <v>0.2</v>
      </c>
    </row>
    <row r="2153" spans="1:16" x14ac:dyDescent="0.3">
      <c r="A2153" s="27">
        <v>43696</v>
      </c>
      <c r="B2153" s="28">
        <v>0.60416666666666663</v>
      </c>
      <c r="C2153" s="32">
        <f t="shared" si="70"/>
        <v>43696.604166666664</v>
      </c>
      <c r="D2153" s="38">
        <f t="shared" si="69"/>
        <v>525465</v>
      </c>
      <c r="E2153" s="38">
        <f t="shared" si="69"/>
        <v>6300495</v>
      </c>
      <c r="F2153" s="38">
        <f t="shared" si="69"/>
        <v>2536</v>
      </c>
      <c r="G2153" s="39">
        <v>228.9</v>
      </c>
      <c r="H2153" s="39">
        <v>23.7</v>
      </c>
      <c r="I2153" s="44">
        <v>0.10353866317169069</v>
      </c>
      <c r="J2153" s="39">
        <v>339.59364306187985</v>
      </c>
      <c r="K2153" s="39">
        <v>352.88464306187984</v>
      </c>
      <c r="L2153" s="39">
        <v>3.6589999999999998</v>
      </c>
      <c r="M2153" s="48">
        <v>91.641999999999996</v>
      </c>
      <c r="N2153" s="39">
        <v>0.93300000000000005</v>
      </c>
      <c r="O2153" s="39">
        <v>747.58699999999999</v>
      </c>
      <c r="P2153" s="39">
        <v>0</v>
      </c>
    </row>
    <row r="2154" spans="1:16" x14ac:dyDescent="0.3">
      <c r="A2154" s="27">
        <v>43696</v>
      </c>
      <c r="B2154" s="28">
        <v>0.625</v>
      </c>
      <c r="C2154" s="32">
        <f t="shared" si="70"/>
        <v>43696.625</v>
      </c>
      <c r="D2154" s="38">
        <f t="shared" si="69"/>
        <v>525465</v>
      </c>
      <c r="E2154" s="38">
        <f t="shared" si="69"/>
        <v>6300495</v>
      </c>
      <c r="F2154" s="38">
        <f t="shared" si="69"/>
        <v>2536</v>
      </c>
      <c r="G2154" s="39">
        <v>69.900000000000006</v>
      </c>
      <c r="H2154" s="39">
        <v>10.199999999999999</v>
      </c>
      <c r="I2154" s="44">
        <v>0.14592274678111586</v>
      </c>
      <c r="J2154" s="39">
        <v>331.80003306397981</v>
      </c>
      <c r="K2154" s="39">
        <v>349.2380330639798</v>
      </c>
      <c r="L2154" s="39">
        <v>3.282</v>
      </c>
      <c r="M2154" s="48">
        <v>92.489000000000004</v>
      </c>
      <c r="N2154" s="39">
        <v>0.72099999999999997</v>
      </c>
      <c r="O2154" s="39">
        <v>747.65</v>
      </c>
      <c r="P2154" s="39">
        <v>0</v>
      </c>
    </row>
    <row r="2155" spans="1:16" x14ac:dyDescent="0.3">
      <c r="A2155" s="27">
        <v>43696</v>
      </c>
      <c r="B2155" s="28">
        <v>0.64583333333333337</v>
      </c>
      <c r="C2155" s="32">
        <f t="shared" si="70"/>
        <v>43696.645833333336</v>
      </c>
      <c r="D2155" s="38">
        <f t="shared" si="69"/>
        <v>525465</v>
      </c>
      <c r="E2155" s="38">
        <f t="shared" si="69"/>
        <v>6300495</v>
      </c>
      <c r="F2155" s="38">
        <f t="shared" si="69"/>
        <v>2536</v>
      </c>
      <c r="G2155" s="39">
        <v>94.3</v>
      </c>
      <c r="H2155" s="39">
        <v>10.3</v>
      </c>
      <c r="I2155" s="44">
        <v>0.10922587486744434</v>
      </c>
      <c r="J2155" s="39">
        <v>319.05553686662597</v>
      </c>
      <c r="K2155" s="39">
        <v>332.15653686662597</v>
      </c>
      <c r="L2155" s="39">
        <v>2.9039999999999999</v>
      </c>
      <c r="M2155" s="48">
        <v>97.775999999999996</v>
      </c>
      <c r="N2155" s="39">
        <v>1.038</v>
      </c>
      <c r="O2155" s="39">
        <v>747.39200000000005</v>
      </c>
      <c r="P2155" s="39">
        <v>0</v>
      </c>
    </row>
    <row r="2156" spans="1:16" x14ac:dyDescent="0.3">
      <c r="A2156" s="27">
        <v>43696</v>
      </c>
      <c r="B2156" s="28">
        <v>0.66666666666666663</v>
      </c>
      <c r="C2156" s="32">
        <f t="shared" si="70"/>
        <v>43696.666666666664</v>
      </c>
      <c r="D2156" s="38">
        <f t="shared" si="69"/>
        <v>525465</v>
      </c>
      <c r="E2156" s="38">
        <f t="shared" si="69"/>
        <v>6300495</v>
      </c>
      <c r="F2156" s="38">
        <f t="shared" si="69"/>
        <v>2536</v>
      </c>
      <c r="G2156" s="39">
        <v>190.4</v>
      </c>
      <c r="H2156" s="39">
        <v>14.8</v>
      </c>
      <c r="I2156" s="44">
        <v>7.7731092436974791E-2</v>
      </c>
      <c r="J2156" s="39">
        <v>331.52948572699103</v>
      </c>
      <c r="K2156" s="39">
        <v>339.05848572699102</v>
      </c>
      <c r="L2156" s="39">
        <v>2.8410000000000002</v>
      </c>
      <c r="M2156" s="48">
        <v>92.406000000000006</v>
      </c>
      <c r="N2156" s="39">
        <v>1.147</v>
      </c>
      <c r="O2156" s="39">
        <v>747.82799999999997</v>
      </c>
      <c r="P2156" s="39">
        <v>0.4</v>
      </c>
    </row>
    <row r="2157" spans="1:16" x14ac:dyDescent="0.3">
      <c r="A2157" s="27">
        <v>43696</v>
      </c>
      <c r="B2157" s="28">
        <v>0.6875</v>
      </c>
      <c r="C2157" s="32">
        <f t="shared" si="70"/>
        <v>43696.6875</v>
      </c>
      <c r="D2157" s="38">
        <f t="shared" si="69"/>
        <v>525465</v>
      </c>
      <c r="E2157" s="38">
        <f t="shared" si="69"/>
        <v>6300495</v>
      </c>
      <c r="F2157" s="38">
        <f t="shared" si="69"/>
        <v>2536</v>
      </c>
      <c r="G2157" s="39">
        <v>177</v>
      </c>
      <c r="H2157" s="39">
        <v>17.100000000000001</v>
      </c>
      <c r="I2157" s="44">
        <v>9.6610169491525427E-2</v>
      </c>
      <c r="J2157" s="39">
        <v>329.98158862528311</v>
      </c>
      <c r="K2157" s="39">
        <v>337.66258862528309</v>
      </c>
      <c r="L2157" s="39">
        <v>3.1560000000000001</v>
      </c>
      <c r="M2157" s="48">
        <v>91.087000000000003</v>
      </c>
      <c r="N2157" s="39">
        <v>0.80600000000000005</v>
      </c>
      <c r="O2157" s="39">
        <v>747.61199999999997</v>
      </c>
      <c r="P2157" s="39">
        <v>0.2</v>
      </c>
    </row>
    <row r="2158" spans="1:16" x14ac:dyDescent="0.3">
      <c r="A2158" s="27">
        <v>43696</v>
      </c>
      <c r="B2158" s="28">
        <v>0.70833333333333337</v>
      </c>
      <c r="C2158" s="32">
        <f t="shared" si="70"/>
        <v>43696.708333333336</v>
      </c>
      <c r="D2158" s="38">
        <f t="shared" si="69"/>
        <v>525465</v>
      </c>
      <c r="E2158" s="38">
        <f t="shared" si="69"/>
        <v>6300495</v>
      </c>
      <c r="F2158" s="38">
        <f t="shared" si="69"/>
        <v>2536</v>
      </c>
      <c r="G2158" s="39">
        <v>138.4</v>
      </c>
      <c r="H2158" s="39">
        <v>15.7</v>
      </c>
      <c r="I2158" s="44">
        <v>0.11343930635838149</v>
      </c>
      <c r="J2158" s="39">
        <v>330.80635923570247</v>
      </c>
      <c r="K2158" s="39">
        <v>338.90935923570248</v>
      </c>
      <c r="L2158" s="39">
        <v>3.3450000000000002</v>
      </c>
      <c r="M2158" s="48">
        <v>89.59</v>
      </c>
      <c r="N2158" s="39">
        <v>1.1140000000000001</v>
      </c>
      <c r="O2158" s="39">
        <v>747.60299999999995</v>
      </c>
      <c r="P2158" s="39">
        <v>0</v>
      </c>
    </row>
    <row r="2159" spans="1:16" x14ac:dyDescent="0.3">
      <c r="A2159" s="27">
        <v>43696</v>
      </c>
      <c r="B2159" s="28">
        <v>0.72916666666666663</v>
      </c>
      <c r="C2159" s="32">
        <f t="shared" si="70"/>
        <v>43696.729166666664</v>
      </c>
      <c r="D2159" s="38">
        <f t="shared" si="69"/>
        <v>525465</v>
      </c>
      <c r="E2159" s="38">
        <f t="shared" si="69"/>
        <v>6300495</v>
      </c>
      <c r="F2159" s="38">
        <f t="shared" si="69"/>
        <v>2536</v>
      </c>
      <c r="G2159" s="39">
        <v>214.3</v>
      </c>
      <c r="H2159" s="39">
        <v>23</v>
      </c>
      <c r="I2159" s="44">
        <v>0.10732617825478301</v>
      </c>
      <c r="J2159" s="39">
        <v>333.55823764322082</v>
      </c>
      <c r="K2159" s="39">
        <v>338.25023764322083</v>
      </c>
      <c r="L2159" s="39">
        <v>3.4710000000000001</v>
      </c>
      <c r="M2159" s="48">
        <v>89.307000000000002</v>
      </c>
      <c r="N2159" s="39">
        <v>1.1020000000000001</v>
      </c>
      <c r="O2159" s="39">
        <v>747.69500000000005</v>
      </c>
      <c r="P2159" s="39">
        <v>0.2</v>
      </c>
    </row>
    <row r="2160" spans="1:16" x14ac:dyDescent="0.3">
      <c r="A2160" s="27">
        <v>43696</v>
      </c>
      <c r="B2160" s="28">
        <v>0.75</v>
      </c>
      <c r="C2160" s="32">
        <f t="shared" si="70"/>
        <v>43696.75</v>
      </c>
      <c r="D2160" s="38">
        <f t="shared" si="69"/>
        <v>525465</v>
      </c>
      <c r="E2160" s="38">
        <f t="shared" si="69"/>
        <v>6300495</v>
      </c>
      <c r="F2160" s="38">
        <f t="shared" si="69"/>
        <v>2536</v>
      </c>
      <c r="G2160" s="39">
        <v>112.5</v>
      </c>
      <c r="H2160" s="39">
        <v>15.1</v>
      </c>
      <c r="I2160" s="44">
        <v>0.13422222222222221</v>
      </c>
      <c r="J2160" s="39">
        <v>327.53703093846354</v>
      </c>
      <c r="K2160" s="39">
        <v>335.36203093846359</v>
      </c>
      <c r="L2160" s="39">
        <v>3.093</v>
      </c>
      <c r="M2160" s="48">
        <v>89.697000000000003</v>
      </c>
      <c r="N2160" s="39">
        <v>0.8</v>
      </c>
      <c r="O2160" s="39">
        <v>747.63499999999999</v>
      </c>
      <c r="P2160" s="39">
        <v>0.2</v>
      </c>
    </row>
    <row r="2161" spans="1:16" x14ac:dyDescent="0.3">
      <c r="A2161" s="27">
        <v>43696</v>
      </c>
      <c r="B2161" s="28">
        <v>0.77083333333333337</v>
      </c>
      <c r="C2161" s="32">
        <f t="shared" si="70"/>
        <v>43696.770833333336</v>
      </c>
      <c r="D2161" s="38">
        <f t="shared" si="69"/>
        <v>525465</v>
      </c>
      <c r="E2161" s="38">
        <f t="shared" si="69"/>
        <v>6300495</v>
      </c>
      <c r="F2161" s="38">
        <f t="shared" si="69"/>
        <v>2536</v>
      </c>
      <c r="G2161" s="39">
        <v>67.3</v>
      </c>
      <c r="H2161" s="39">
        <v>9.9</v>
      </c>
      <c r="I2161" s="44">
        <v>0.14710252600297177</v>
      </c>
      <c r="J2161" s="39">
        <v>327.8692766241814</v>
      </c>
      <c r="K2161" s="39">
        <v>335.07127662418139</v>
      </c>
      <c r="L2161" s="39">
        <v>3.5329999999999999</v>
      </c>
      <c r="M2161" s="48">
        <v>88.091999999999999</v>
      </c>
      <c r="N2161" s="39">
        <v>0.85299999999999998</v>
      </c>
      <c r="O2161" s="39">
        <v>747.91200000000003</v>
      </c>
      <c r="P2161" s="39">
        <v>0</v>
      </c>
    </row>
    <row r="2162" spans="1:16" x14ac:dyDescent="0.3">
      <c r="A2162" s="27">
        <v>43696</v>
      </c>
      <c r="B2162" s="28">
        <v>0.79166666666666663</v>
      </c>
      <c r="C2162" s="32">
        <f t="shared" si="70"/>
        <v>43696.791666666664</v>
      </c>
      <c r="D2162" s="38">
        <f t="shared" si="69"/>
        <v>525465</v>
      </c>
      <c r="E2162" s="38">
        <f t="shared" si="69"/>
        <v>6300495</v>
      </c>
      <c r="F2162" s="38">
        <f t="shared" si="69"/>
        <v>2536</v>
      </c>
      <c r="G2162" s="39">
        <v>8.5</v>
      </c>
      <c r="H2162" s="39">
        <v>3.3</v>
      </c>
      <c r="I2162" s="44">
        <v>0.38823529411764701</v>
      </c>
      <c r="J2162" s="39">
        <v>328.10449465906891</v>
      </c>
      <c r="K2162" s="39">
        <v>333.81649465906889</v>
      </c>
      <c r="L2162" s="39">
        <v>3.3450000000000002</v>
      </c>
      <c r="M2162" s="48">
        <v>89.637</v>
      </c>
      <c r="N2162" s="39">
        <v>1.0660000000000001</v>
      </c>
      <c r="O2162" s="39">
        <v>747.98699999999997</v>
      </c>
      <c r="P2162" s="39">
        <v>0</v>
      </c>
    </row>
    <row r="2163" spans="1:16" x14ac:dyDescent="0.3">
      <c r="A2163" s="27">
        <v>43696</v>
      </c>
      <c r="B2163" s="28">
        <v>0.8125</v>
      </c>
      <c r="C2163" s="32">
        <f t="shared" si="70"/>
        <v>43696.8125</v>
      </c>
      <c r="D2163" s="38">
        <f t="shared" si="69"/>
        <v>525465</v>
      </c>
      <c r="E2163" s="38">
        <f t="shared" si="69"/>
        <v>6300495</v>
      </c>
      <c r="F2163" s="38">
        <f t="shared" si="69"/>
        <v>2536</v>
      </c>
      <c r="G2163" s="39">
        <v>6.8</v>
      </c>
      <c r="H2163" s="39">
        <v>3.1</v>
      </c>
      <c r="I2163" s="44">
        <v>0.45588235294117652</v>
      </c>
      <c r="J2163" s="39">
        <v>326.87087908458233</v>
      </c>
      <c r="K2163" s="39">
        <v>331.67587908458228</v>
      </c>
      <c r="L2163" s="39">
        <v>3.2189999999999999</v>
      </c>
      <c r="M2163" s="48">
        <v>91.447999999999993</v>
      </c>
      <c r="N2163" s="39">
        <v>1.0089999999999999</v>
      </c>
      <c r="O2163" s="39">
        <v>747.94500000000005</v>
      </c>
      <c r="P2163" s="39">
        <v>0</v>
      </c>
    </row>
    <row r="2164" spans="1:16" x14ac:dyDescent="0.3">
      <c r="A2164" s="27">
        <v>43696</v>
      </c>
      <c r="B2164" s="28">
        <v>0.83333333333333337</v>
      </c>
      <c r="C2164" s="32">
        <f t="shared" si="70"/>
        <v>43696.833333333336</v>
      </c>
      <c r="D2164" s="38">
        <f t="shared" si="69"/>
        <v>525465</v>
      </c>
      <c r="E2164" s="38">
        <f t="shared" si="69"/>
        <v>6300495</v>
      </c>
      <c r="F2164" s="38">
        <f t="shared" si="69"/>
        <v>2536</v>
      </c>
      <c r="G2164" s="39">
        <v>0.7</v>
      </c>
      <c r="H2164" s="39">
        <v>1.9</v>
      </c>
      <c r="I2164" s="45" t="s">
        <v>19</v>
      </c>
      <c r="J2164" s="39">
        <v>326.13793657205457</v>
      </c>
      <c r="K2164" s="39">
        <v>330.00093657205457</v>
      </c>
      <c r="L2164" s="39">
        <v>3.03</v>
      </c>
      <c r="M2164" s="48">
        <v>92.481999999999999</v>
      </c>
      <c r="N2164" s="39">
        <v>1.149</v>
      </c>
      <c r="O2164" s="39">
        <v>748.06</v>
      </c>
      <c r="P2164" s="39">
        <v>0</v>
      </c>
    </row>
    <row r="2165" spans="1:16" x14ac:dyDescent="0.3">
      <c r="A2165" s="27">
        <v>43696</v>
      </c>
      <c r="B2165" s="28">
        <v>0.85416666666666663</v>
      </c>
      <c r="C2165" s="32">
        <f t="shared" si="70"/>
        <v>43696.854166666664</v>
      </c>
      <c r="D2165" s="38">
        <f t="shared" si="69"/>
        <v>525465</v>
      </c>
      <c r="E2165" s="38">
        <f t="shared" si="69"/>
        <v>6300495</v>
      </c>
      <c r="F2165" s="38">
        <f t="shared" si="69"/>
        <v>2536</v>
      </c>
      <c r="G2165" s="40">
        <v>0</v>
      </c>
      <c r="H2165" s="40">
        <v>0</v>
      </c>
      <c r="I2165" s="45" t="s">
        <v>19</v>
      </c>
      <c r="J2165" s="39">
        <v>325.06085954882877</v>
      </c>
      <c r="K2165" s="39">
        <v>329.08985954882877</v>
      </c>
      <c r="L2165" s="39">
        <v>2.9039999999999999</v>
      </c>
      <c r="M2165" s="48">
        <v>90.93</v>
      </c>
      <c r="N2165" s="39">
        <v>0.76700000000000002</v>
      </c>
      <c r="O2165" s="39">
        <v>748.08199999999999</v>
      </c>
      <c r="P2165" s="39">
        <v>0</v>
      </c>
    </row>
    <row r="2166" spans="1:16" x14ac:dyDescent="0.3">
      <c r="A2166" s="27">
        <v>43696</v>
      </c>
      <c r="B2166" s="28">
        <v>0.875</v>
      </c>
      <c r="C2166" s="32">
        <f t="shared" si="70"/>
        <v>43696.875</v>
      </c>
      <c r="D2166" s="38">
        <f t="shared" si="69"/>
        <v>525465</v>
      </c>
      <c r="E2166" s="38">
        <f t="shared" si="69"/>
        <v>6300495</v>
      </c>
      <c r="F2166" s="38">
        <f t="shared" si="69"/>
        <v>2536</v>
      </c>
      <c r="G2166" s="40">
        <v>0</v>
      </c>
      <c r="H2166" s="40">
        <v>0</v>
      </c>
      <c r="I2166" s="45" t="s">
        <v>19</v>
      </c>
      <c r="J2166" s="39">
        <v>323.74122207205914</v>
      </c>
      <c r="K2166" s="39">
        <v>327.40622207205911</v>
      </c>
      <c r="L2166" s="39">
        <v>2.7149999999999999</v>
      </c>
      <c r="M2166" s="48">
        <v>92.269000000000005</v>
      </c>
      <c r="N2166" s="39">
        <v>0.88600000000000001</v>
      </c>
      <c r="O2166" s="39">
        <v>748.07299999999998</v>
      </c>
      <c r="P2166" s="39">
        <v>0</v>
      </c>
    </row>
    <row r="2167" spans="1:16" x14ac:dyDescent="0.3">
      <c r="A2167" s="27">
        <v>43696</v>
      </c>
      <c r="B2167" s="28">
        <v>0.89583333333333337</v>
      </c>
      <c r="C2167" s="32">
        <f t="shared" si="70"/>
        <v>43696.895833333336</v>
      </c>
      <c r="D2167" s="38">
        <f t="shared" si="69"/>
        <v>525465</v>
      </c>
      <c r="E2167" s="38">
        <f t="shared" si="69"/>
        <v>6300495</v>
      </c>
      <c r="F2167" s="38">
        <f t="shared" si="69"/>
        <v>2536</v>
      </c>
      <c r="G2167" s="40">
        <v>0</v>
      </c>
      <c r="H2167" s="40">
        <v>0</v>
      </c>
      <c r="I2167" s="45" t="s">
        <v>19</v>
      </c>
      <c r="J2167" s="39">
        <v>312.32705700384304</v>
      </c>
      <c r="K2167" s="39">
        <v>319.63705700384304</v>
      </c>
      <c r="L2167" s="39">
        <v>2.2120000000000002</v>
      </c>
      <c r="M2167" s="48">
        <v>92.478999999999999</v>
      </c>
      <c r="N2167" s="39">
        <v>0.27900000000000003</v>
      </c>
      <c r="O2167" s="39">
        <v>748.01499999999999</v>
      </c>
      <c r="P2167" s="39">
        <v>0</v>
      </c>
    </row>
    <row r="2168" spans="1:16" x14ac:dyDescent="0.3">
      <c r="A2168" s="27">
        <v>43696</v>
      </c>
      <c r="B2168" s="28">
        <v>0.91666666666666663</v>
      </c>
      <c r="C2168" s="32">
        <f t="shared" si="70"/>
        <v>43696.916666666664</v>
      </c>
      <c r="D2168" s="38">
        <f t="shared" si="69"/>
        <v>525465</v>
      </c>
      <c r="E2168" s="38">
        <f t="shared" si="69"/>
        <v>6300495</v>
      </c>
      <c r="F2168" s="38">
        <f t="shared" si="69"/>
        <v>2536</v>
      </c>
      <c r="G2168" s="40">
        <v>0</v>
      </c>
      <c r="H2168" s="40">
        <v>0</v>
      </c>
      <c r="I2168" s="45" t="s">
        <v>19</v>
      </c>
      <c r="J2168" s="39">
        <v>308.88985028458376</v>
      </c>
      <c r="K2168" s="39">
        <v>314.57285028458375</v>
      </c>
      <c r="L2168" s="39">
        <v>1.897</v>
      </c>
      <c r="M2168" s="48">
        <v>95.162000000000006</v>
      </c>
      <c r="N2168" s="39">
        <v>0.20599999999999999</v>
      </c>
      <c r="O2168" s="39">
        <v>748.1</v>
      </c>
      <c r="P2168" s="39">
        <v>0</v>
      </c>
    </row>
    <row r="2169" spans="1:16" x14ac:dyDescent="0.3">
      <c r="A2169" s="27">
        <v>43696</v>
      </c>
      <c r="B2169" s="28">
        <v>0.9375</v>
      </c>
      <c r="C2169" s="32">
        <f t="shared" si="70"/>
        <v>43696.9375</v>
      </c>
      <c r="D2169" s="38">
        <f t="shared" si="69"/>
        <v>525465</v>
      </c>
      <c r="E2169" s="38">
        <f t="shared" si="69"/>
        <v>6300495</v>
      </c>
      <c r="F2169" s="38">
        <f t="shared" si="69"/>
        <v>2536</v>
      </c>
      <c r="G2169" s="40">
        <v>0</v>
      </c>
      <c r="H2169" s="40">
        <v>0</v>
      </c>
      <c r="I2169" s="45" t="s">
        <v>19</v>
      </c>
      <c r="J2169" s="39">
        <v>306.46384034686065</v>
      </c>
      <c r="K2169" s="39">
        <v>311.69584034686068</v>
      </c>
      <c r="L2169" s="39">
        <v>1.268</v>
      </c>
      <c r="M2169" s="48">
        <v>98.084000000000003</v>
      </c>
      <c r="N2169" s="39">
        <v>4.0000000000000001E-3</v>
      </c>
      <c r="O2169" s="39">
        <v>748.10699999999997</v>
      </c>
      <c r="P2169" s="39">
        <v>0</v>
      </c>
    </row>
    <row r="2170" spans="1:16" x14ac:dyDescent="0.3">
      <c r="A2170" s="27">
        <v>43696</v>
      </c>
      <c r="B2170" s="28">
        <v>0.95833333333333337</v>
      </c>
      <c r="C2170" s="32">
        <f t="shared" si="70"/>
        <v>43696.958333333336</v>
      </c>
      <c r="D2170" s="38">
        <f t="shared" si="69"/>
        <v>525465</v>
      </c>
      <c r="E2170" s="38">
        <f t="shared" si="69"/>
        <v>6300495</v>
      </c>
      <c r="F2170" s="38">
        <f t="shared" si="69"/>
        <v>2536</v>
      </c>
      <c r="G2170" s="40">
        <v>0</v>
      </c>
      <c r="H2170" s="40">
        <v>0</v>
      </c>
      <c r="I2170" s="45" t="s">
        <v>19</v>
      </c>
      <c r="J2170" s="39">
        <v>311.43551893159173</v>
      </c>
      <c r="K2170" s="39">
        <v>313.01751893159172</v>
      </c>
      <c r="L2170" s="39">
        <v>1.645</v>
      </c>
      <c r="M2170" s="48">
        <v>99.073999999999998</v>
      </c>
      <c r="N2170" s="39">
        <v>0.185</v>
      </c>
      <c r="O2170" s="39">
        <v>748.048</v>
      </c>
      <c r="P2170" s="39">
        <v>0</v>
      </c>
    </row>
    <row r="2171" spans="1:16" x14ac:dyDescent="0.3">
      <c r="A2171" s="27">
        <v>43696</v>
      </c>
      <c r="B2171" s="28">
        <v>0.97916666666666663</v>
      </c>
      <c r="C2171" s="32">
        <f t="shared" si="70"/>
        <v>43696.979166666664</v>
      </c>
      <c r="D2171" s="38">
        <f t="shared" si="69"/>
        <v>525465</v>
      </c>
      <c r="E2171" s="38">
        <f t="shared" si="69"/>
        <v>6300495</v>
      </c>
      <c r="F2171" s="38">
        <f t="shared" si="69"/>
        <v>2536</v>
      </c>
      <c r="G2171" s="40">
        <v>0</v>
      </c>
      <c r="H2171" s="40">
        <v>0</v>
      </c>
      <c r="I2171" s="45" t="s">
        <v>19</v>
      </c>
      <c r="J2171" s="39">
        <v>314.93841613104246</v>
      </c>
      <c r="K2171" s="39">
        <v>315.55041613104248</v>
      </c>
      <c r="L2171" s="39">
        <v>1.331</v>
      </c>
      <c r="M2171" s="48">
        <v>100</v>
      </c>
      <c r="N2171" s="39">
        <v>6.0999999999999999E-2</v>
      </c>
      <c r="O2171" s="39">
        <v>748.13300000000004</v>
      </c>
      <c r="P2171" s="39">
        <v>0</v>
      </c>
    </row>
    <row r="2172" spans="1:16" x14ac:dyDescent="0.3">
      <c r="A2172" s="27">
        <v>43697</v>
      </c>
      <c r="B2172" s="28">
        <v>0</v>
      </c>
      <c r="C2172" s="32">
        <f t="shared" si="70"/>
        <v>43697</v>
      </c>
      <c r="D2172" s="38">
        <f t="shared" si="69"/>
        <v>525465</v>
      </c>
      <c r="E2172" s="38">
        <f t="shared" si="69"/>
        <v>6300495</v>
      </c>
      <c r="F2172" s="38">
        <f t="shared" si="69"/>
        <v>2536</v>
      </c>
      <c r="G2172" s="40">
        <v>0</v>
      </c>
      <c r="H2172" s="40">
        <v>0</v>
      </c>
      <c r="I2172" s="45" t="s">
        <v>19</v>
      </c>
      <c r="J2172" s="39">
        <v>310.05662854513884</v>
      </c>
      <c r="K2172" s="39">
        <v>311.61162854513884</v>
      </c>
      <c r="L2172" s="39">
        <v>1.268</v>
      </c>
      <c r="M2172" s="48">
        <v>98.997</v>
      </c>
      <c r="N2172" s="39">
        <v>5.8999999999999997E-2</v>
      </c>
      <c r="O2172" s="39">
        <v>747.87199999999996</v>
      </c>
      <c r="P2172" s="39">
        <v>0</v>
      </c>
    </row>
    <row r="2173" spans="1:16" x14ac:dyDescent="0.3">
      <c r="A2173" s="27">
        <v>43697</v>
      </c>
      <c r="B2173" s="28">
        <v>2.0833333333333332E-2</v>
      </c>
      <c r="C2173" s="32">
        <f t="shared" si="70"/>
        <v>43697.020833333336</v>
      </c>
      <c r="D2173" s="38">
        <f t="shared" si="69"/>
        <v>525465</v>
      </c>
      <c r="E2173" s="38">
        <f t="shared" si="69"/>
        <v>6300495</v>
      </c>
      <c r="F2173" s="38">
        <f t="shared" si="69"/>
        <v>2536</v>
      </c>
      <c r="G2173" s="40">
        <v>0</v>
      </c>
      <c r="H2173" s="40">
        <v>0</v>
      </c>
      <c r="I2173" s="45" t="s">
        <v>19</v>
      </c>
      <c r="J2173" s="39">
        <v>307.76381674111713</v>
      </c>
      <c r="K2173" s="39">
        <v>309.66581674111711</v>
      </c>
      <c r="L2173" s="39">
        <v>1.268</v>
      </c>
      <c r="M2173" s="48">
        <v>98.54</v>
      </c>
      <c r="N2173" s="39">
        <v>2E-3</v>
      </c>
      <c r="O2173" s="39">
        <v>747.82500000000005</v>
      </c>
      <c r="P2173" s="39">
        <v>0</v>
      </c>
    </row>
    <row r="2174" spans="1:16" x14ac:dyDescent="0.3">
      <c r="A2174" s="27">
        <v>43697</v>
      </c>
      <c r="B2174" s="28">
        <v>4.1666666666666664E-2</v>
      </c>
      <c r="C2174" s="32">
        <f t="shared" si="70"/>
        <v>43697.041666666664</v>
      </c>
      <c r="D2174" s="38">
        <f t="shared" si="69"/>
        <v>525465</v>
      </c>
      <c r="E2174" s="38">
        <f t="shared" si="69"/>
        <v>6300495</v>
      </c>
      <c r="F2174" s="38">
        <f t="shared" si="69"/>
        <v>2536</v>
      </c>
      <c r="G2174" s="40">
        <v>0</v>
      </c>
      <c r="H2174" s="40">
        <v>0</v>
      </c>
      <c r="I2174" s="45" t="s">
        <v>19</v>
      </c>
      <c r="J2174" s="39">
        <v>308.7709406785653</v>
      </c>
      <c r="K2174" s="39">
        <v>310.23294067856528</v>
      </c>
      <c r="L2174" s="39">
        <v>1.52</v>
      </c>
      <c r="M2174" s="48">
        <v>91.129000000000005</v>
      </c>
      <c r="N2174" s="39">
        <v>0.106</v>
      </c>
      <c r="O2174" s="39">
        <v>747.84500000000003</v>
      </c>
      <c r="P2174" s="39">
        <v>0</v>
      </c>
    </row>
    <row r="2175" spans="1:16" x14ac:dyDescent="0.3">
      <c r="A2175" s="27">
        <v>43697</v>
      </c>
      <c r="B2175" s="28">
        <v>6.25E-2</v>
      </c>
      <c r="C2175" s="32">
        <f t="shared" si="70"/>
        <v>43697.0625</v>
      </c>
      <c r="D2175" s="38">
        <f t="shared" si="69"/>
        <v>525465</v>
      </c>
      <c r="E2175" s="38">
        <f t="shared" si="69"/>
        <v>6300495</v>
      </c>
      <c r="F2175" s="38">
        <f t="shared" si="69"/>
        <v>2536</v>
      </c>
      <c r="G2175" s="40">
        <v>0</v>
      </c>
      <c r="H2175" s="40">
        <v>0</v>
      </c>
      <c r="I2175" s="45" t="s">
        <v>19</v>
      </c>
      <c r="J2175" s="39">
        <v>306.32611894114967</v>
      </c>
      <c r="K2175" s="39">
        <v>308.32311894114969</v>
      </c>
      <c r="L2175" s="39">
        <v>1.583</v>
      </c>
      <c r="M2175" s="48">
        <v>86.418999999999997</v>
      </c>
      <c r="N2175" s="39">
        <v>0.30099999999999999</v>
      </c>
      <c r="O2175" s="39">
        <v>747.67200000000003</v>
      </c>
      <c r="P2175" s="39">
        <v>0</v>
      </c>
    </row>
    <row r="2176" spans="1:16" x14ac:dyDescent="0.3">
      <c r="A2176" s="27">
        <v>43697</v>
      </c>
      <c r="B2176" s="28">
        <v>8.3333333333333329E-2</v>
      </c>
      <c r="C2176" s="32">
        <f t="shared" si="70"/>
        <v>43697.083333333336</v>
      </c>
      <c r="D2176" s="38">
        <f t="shared" si="69"/>
        <v>525465</v>
      </c>
      <c r="E2176" s="38">
        <f t="shared" si="69"/>
        <v>6300495</v>
      </c>
      <c r="F2176" s="38">
        <f t="shared" si="69"/>
        <v>2536</v>
      </c>
      <c r="G2176" s="40">
        <v>0</v>
      </c>
      <c r="H2176" s="40">
        <v>0</v>
      </c>
      <c r="I2176" s="45" t="s">
        <v>19</v>
      </c>
      <c r="J2176" s="39">
        <v>303.69483755683916</v>
      </c>
      <c r="K2176" s="39">
        <v>305.56183755683918</v>
      </c>
      <c r="L2176" s="39">
        <v>1.645</v>
      </c>
      <c r="M2176" s="48">
        <v>83.84</v>
      </c>
      <c r="N2176" s="39">
        <v>0.17299999999999999</v>
      </c>
      <c r="O2176" s="39">
        <v>747.58699999999999</v>
      </c>
      <c r="P2176" s="39">
        <v>0</v>
      </c>
    </row>
    <row r="2177" spans="1:16" x14ac:dyDescent="0.3">
      <c r="A2177" s="27">
        <v>43697</v>
      </c>
      <c r="B2177" s="28">
        <v>0.10416666666666667</v>
      </c>
      <c r="C2177" s="32">
        <f t="shared" si="70"/>
        <v>43697.104166666664</v>
      </c>
      <c r="D2177" s="38">
        <f t="shared" si="69"/>
        <v>525465</v>
      </c>
      <c r="E2177" s="38">
        <f t="shared" si="69"/>
        <v>6300495</v>
      </c>
      <c r="F2177" s="38">
        <f t="shared" si="69"/>
        <v>2536</v>
      </c>
      <c r="G2177" s="40">
        <v>0</v>
      </c>
      <c r="H2177" s="40">
        <v>0</v>
      </c>
      <c r="I2177" s="45" t="s">
        <v>19</v>
      </c>
      <c r="J2177" s="39">
        <v>304.42414462877451</v>
      </c>
      <c r="K2177" s="39">
        <v>305.75214462877454</v>
      </c>
      <c r="L2177" s="39">
        <v>1.3939999999999999</v>
      </c>
      <c r="M2177" s="48">
        <v>85.775999999999996</v>
      </c>
      <c r="N2177" s="39">
        <v>7.1999999999999995E-2</v>
      </c>
      <c r="O2177" s="39">
        <v>747.71699999999998</v>
      </c>
      <c r="P2177" s="39">
        <v>0</v>
      </c>
    </row>
    <row r="2178" spans="1:16" x14ac:dyDescent="0.3">
      <c r="A2178" s="27">
        <v>43697</v>
      </c>
      <c r="B2178" s="28">
        <v>0.125</v>
      </c>
      <c r="C2178" s="32">
        <f t="shared" si="70"/>
        <v>43697.125</v>
      </c>
      <c r="D2178" s="38">
        <f t="shared" si="69"/>
        <v>525465</v>
      </c>
      <c r="E2178" s="38">
        <f t="shared" si="69"/>
        <v>6300495</v>
      </c>
      <c r="F2178" s="38">
        <f t="shared" si="69"/>
        <v>2536</v>
      </c>
      <c r="G2178" s="40">
        <v>0</v>
      </c>
      <c r="H2178" s="40">
        <v>0</v>
      </c>
      <c r="I2178" s="45" t="s">
        <v>19</v>
      </c>
      <c r="J2178" s="39">
        <v>308.9561528199954</v>
      </c>
      <c r="K2178" s="39">
        <v>308.39715281999537</v>
      </c>
      <c r="L2178" s="39">
        <v>1.583</v>
      </c>
      <c r="M2178" s="48">
        <v>84.894999999999996</v>
      </c>
      <c r="N2178" s="39">
        <v>5.7000000000000002E-2</v>
      </c>
      <c r="O2178" s="39">
        <v>747.73500000000001</v>
      </c>
      <c r="P2178" s="39">
        <v>0</v>
      </c>
    </row>
    <row r="2179" spans="1:16" x14ac:dyDescent="0.3">
      <c r="A2179" s="27">
        <v>43697</v>
      </c>
      <c r="B2179" s="28">
        <v>0.14583333333333334</v>
      </c>
      <c r="C2179" s="32">
        <f t="shared" si="70"/>
        <v>43697.145833333336</v>
      </c>
      <c r="D2179" s="38">
        <f t="shared" si="69"/>
        <v>525465</v>
      </c>
      <c r="E2179" s="38">
        <f t="shared" si="69"/>
        <v>6300495</v>
      </c>
      <c r="F2179" s="38">
        <f t="shared" si="69"/>
        <v>2536</v>
      </c>
      <c r="G2179" s="40">
        <v>0</v>
      </c>
      <c r="H2179" s="40">
        <v>0</v>
      </c>
      <c r="I2179" s="45" t="s">
        <v>19</v>
      </c>
      <c r="J2179" s="39">
        <v>309.62987642875942</v>
      </c>
      <c r="K2179" s="39">
        <v>308.58387642875942</v>
      </c>
      <c r="L2179" s="39">
        <v>1.331</v>
      </c>
      <c r="M2179" s="48">
        <v>89.570999999999998</v>
      </c>
      <c r="N2179" s="39">
        <v>8.2000000000000003E-2</v>
      </c>
      <c r="O2179" s="39">
        <v>747.62199999999996</v>
      </c>
      <c r="P2179" s="39">
        <v>0</v>
      </c>
    </row>
    <row r="2180" spans="1:16" x14ac:dyDescent="0.3">
      <c r="A2180" s="27">
        <v>43697</v>
      </c>
      <c r="B2180" s="28">
        <v>0.16666666666666666</v>
      </c>
      <c r="C2180" s="32">
        <f t="shared" si="70"/>
        <v>43697.166666666664</v>
      </c>
      <c r="D2180" s="38">
        <f t="shared" si="69"/>
        <v>525465</v>
      </c>
      <c r="E2180" s="38">
        <f t="shared" si="69"/>
        <v>6300495</v>
      </c>
      <c r="F2180" s="38">
        <f t="shared" si="69"/>
        <v>2536</v>
      </c>
      <c r="G2180" s="40">
        <v>0</v>
      </c>
      <c r="H2180" s="40">
        <v>0</v>
      </c>
      <c r="I2180" s="45" t="s">
        <v>19</v>
      </c>
      <c r="J2180" s="39">
        <v>305.00140019739104</v>
      </c>
      <c r="K2180" s="39">
        <v>305.63640019739103</v>
      </c>
      <c r="L2180" s="39">
        <v>1.079</v>
      </c>
      <c r="M2180" s="48">
        <v>93.024000000000001</v>
      </c>
      <c r="N2180" s="39">
        <v>7.8E-2</v>
      </c>
      <c r="O2180" s="39">
        <v>747.56799999999998</v>
      </c>
      <c r="P2180" s="39">
        <v>0</v>
      </c>
    </row>
    <row r="2181" spans="1:16" x14ac:dyDescent="0.3">
      <c r="A2181" s="27">
        <v>43697</v>
      </c>
      <c r="B2181" s="28">
        <v>0.1875</v>
      </c>
      <c r="C2181" s="32">
        <f t="shared" si="70"/>
        <v>43697.1875</v>
      </c>
      <c r="D2181" s="38">
        <f t="shared" si="69"/>
        <v>525465</v>
      </c>
      <c r="E2181" s="38">
        <f t="shared" si="69"/>
        <v>6300495</v>
      </c>
      <c r="F2181" s="38">
        <f t="shared" si="69"/>
        <v>2536</v>
      </c>
      <c r="G2181" s="40">
        <v>0</v>
      </c>
      <c r="H2181" s="40">
        <v>0</v>
      </c>
      <c r="I2181" s="45" t="s">
        <v>19</v>
      </c>
      <c r="J2181" s="39">
        <v>305.06879890633019</v>
      </c>
      <c r="K2181" s="39">
        <v>305.87679890633018</v>
      </c>
      <c r="L2181" s="39">
        <v>1.016</v>
      </c>
      <c r="M2181" s="48">
        <v>95.141999999999996</v>
      </c>
      <c r="N2181" s="39">
        <v>4.9000000000000002E-2</v>
      </c>
      <c r="O2181" s="39">
        <v>747.53700000000003</v>
      </c>
      <c r="P2181" s="39">
        <v>0</v>
      </c>
    </row>
    <row r="2182" spans="1:16" x14ac:dyDescent="0.3">
      <c r="A2182" s="27">
        <v>43697</v>
      </c>
      <c r="B2182" s="28">
        <v>0.20833333333333334</v>
      </c>
      <c r="C2182" s="32">
        <f t="shared" si="70"/>
        <v>43697.208333333336</v>
      </c>
      <c r="D2182" s="38">
        <f t="shared" ref="D2182:F2245" si="71">D2181</f>
        <v>525465</v>
      </c>
      <c r="E2182" s="38">
        <f t="shared" si="71"/>
        <v>6300495</v>
      </c>
      <c r="F2182" s="38">
        <f t="shared" si="71"/>
        <v>2536</v>
      </c>
      <c r="G2182" s="39">
        <v>5.4</v>
      </c>
      <c r="H2182" s="39">
        <v>6.1</v>
      </c>
      <c r="I2182" s="45" t="s">
        <v>19</v>
      </c>
      <c r="J2182" s="39">
        <v>304.10262192996214</v>
      </c>
      <c r="K2182" s="39">
        <v>304.84362192996218</v>
      </c>
      <c r="L2182" s="39">
        <v>1.016</v>
      </c>
      <c r="M2182" s="48">
        <v>93.164000000000001</v>
      </c>
      <c r="N2182" s="39">
        <v>0.20399999999999999</v>
      </c>
      <c r="O2182" s="39">
        <v>747.495</v>
      </c>
      <c r="P2182" s="39">
        <v>0</v>
      </c>
    </row>
    <row r="2183" spans="1:16" x14ac:dyDescent="0.3">
      <c r="A2183" s="27">
        <v>43697</v>
      </c>
      <c r="B2183" s="28">
        <v>0.22916666666666666</v>
      </c>
      <c r="C2183" s="32">
        <f t="shared" si="70"/>
        <v>43697.229166666664</v>
      </c>
      <c r="D2183" s="38">
        <f t="shared" si="71"/>
        <v>525465</v>
      </c>
      <c r="E2183" s="38">
        <f t="shared" si="71"/>
        <v>6300495</v>
      </c>
      <c r="F2183" s="38">
        <f t="shared" si="71"/>
        <v>2536</v>
      </c>
      <c r="G2183" s="39">
        <v>25</v>
      </c>
      <c r="H2183" s="39">
        <v>7</v>
      </c>
      <c r="I2183" s="44">
        <v>0.28000000000000003</v>
      </c>
      <c r="J2183" s="39">
        <v>305.38287816346877</v>
      </c>
      <c r="K2183" s="39">
        <v>305.32987816346878</v>
      </c>
      <c r="L2183" s="39">
        <v>1.2050000000000001</v>
      </c>
      <c r="M2183" s="48">
        <v>91.831000000000003</v>
      </c>
      <c r="N2183" s="39">
        <v>0</v>
      </c>
      <c r="O2183" s="39">
        <v>747.54200000000003</v>
      </c>
      <c r="P2183" s="39">
        <v>0</v>
      </c>
    </row>
    <row r="2184" spans="1:16" x14ac:dyDescent="0.3">
      <c r="A2184" s="27">
        <v>43697</v>
      </c>
      <c r="B2184" s="28">
        <v>0.25</v>
      </c>
      <c r="C2184" s="32">
        <f t="shared" si="70"/>
        <v>43697.25</v>
      </c>
      <c r="D2184" s="38">
        <f t="shared" si="71"/>
        <v>525465</v>
      </c>
      <c r="E2184" s="38">
        <f t="shared" si="71"/>
        <v>6300495</v>
      </c>
      <c r="F2184" s="38">
        <f t="shared" si="71"/>
        <v>2536</v>
      </c>
      <c r="G2184" s="39">
        <v>41.5</v>
      </c>
      <c r="H2184" s="39">
        <v>7.7</v>
      </c>
      <c r="I2184" s="44">
        <v>0.1855421686746988</v>
      </c>
      <c r="J2184" s="39">
        <v>307.51170165466561</v>
      </c>
      <c r="K2184" s="39">
        <v>307.00670165466562</v>
      </c>
      <c r="L2184" s="39">
        <v>1.4570000000000001</v>
      </c>
      <c r="M2184" s="48">
        <v>90.965000000000003</v>
      </c>
      <c r="N2184" s="39">
        <v>0</v>
      </c>
      <c r="O2184" s="39">
        <v>747.57299999999998</v>
      </c>
      <c r="P2184" s="39">
        <v>0</v>
      </c>
    </row>
    <row r="2185" spans="1:16" x14ac:dyDescent="0.3">
      <c r="A2185" s="27">
        <v>43697</v>
      </c>
      <c r="B2185" s="28">
        <v>0.27083333333333331</v>
      </c>
      <c r="C2185" s="32">
        <f t="shared" si="70"/>
        <v>43697.270833333336</v>
      </c>
      <c r="D2185" s="38">
        <f t="shared" si="71"/>
        <v>525465</v>
      </c>
      <c r="E2185" s="38">
        <f t="shared" si="71"/>
        <v>6300495</v>
      </c>
      <c r="F2185" s="38">
        <f t="shared" si="71"/>
        <v>2536</v>
      </c>
      <c r="G2185" s="39">
        <v>39.9</v>
      </c>
      <c r="H2185" s="39">
        <v>7.2</v>
      </c>
      <c r="I2185" s="44">
        <v>0.18045112781954889</v>
      </c>
      <c r="J2185" s="39">
        <v>307.83666183393865</v>
      </c>
      <c r="K2185" s="39">
        <v>306.67666183393868</v>
      </c>
      <c r="L2185" s="39">
        <v>1.583</v>
      </c>
      <c r="M2185" s="48">
        <v>91.75</v>
      </c>
      <c r="N2185" s="39">
        <v>2E-3</v>
      </c>
      <c r="O2185" s="39">
        <v>747.60299999999995</v>
      </c>
      <c r="P2185" s="39">
        <v>0</v>
      </c>
    </row>
    <row r="2186" spans="1:16" x14ac:dyDescent="0.3">
      <c r="A2186" s="27">
        <v>43697</v>
      </c>
      <c r="B2186" s="28">
        <v>0.29166666666666669</v>
      </c>
      <c r="C2186" s="32">
        <f t="shared" si="70"/>
        <v>43697.291666666664</v>
      </c>
      <c r="D2186" s="38">
        <f t="shared" si="71"/>
        <v>525465</v>
      </c>
      <c r="E2186" s="38">
        <f t="shared" si="71"/>
        <v>6300495</v>
      </c>
      <c r="F2186" s="38">
        <f t="shared" si="71"/>
        <v>2536</v>
      </c>
      <c r="G2186" s="39">
        <v>142.30000000000001</v>
      </c>
      <c r="H2186" s="39">
        <v>14.3</v>
      </c>
      <c r="I2186" s="44">
        <v>0.10049191848208011</v>
      </c>
      <c r="J2186" s="39">
        <v>317.38122223056564</v>
      </c>
      <c r="K2186" s="39">
        <v>311.15022223056565</v>
      </c>
      <c r="L2186" s="39">
        <v>2.3380000000000001</v>
      </c>
      <c r="M2186" s="48">
        <v>88.078000000000003</v>
      </c>
      <c r="N2186" s="39">
        <v>1.7999999999999999E-2</v>
      </c>
      <c r="O2186" s="39">
        <v>747.6</v>
      </c>
      <c r="P2186" s="39">
        <v>0</v>
      </c>
    </row>
    <row r="2187" spans="1:16" x14ac:dyDescent="0.3">
      <c r="A2187" s="27">
        <v>43697</v>
      </c>
      <c r="B2187" s="28">
        <v>0.3125</v>
      </c>
      <c r="C2187" s="32">
        <f t="shared" si="70"/>
        <v>43697.3125</v>
      </c>
      <c r="D2187" s="38">
        <f t="shared" si="71"/>
        <v>525465</v>
      </c>
      <c r="E2187" s="38">
        <f t="shared" si="71"/>
        <v>6300495</v>
      </c>
      <c r="F2187" s="38">
        <f t="shared" si="71"/>
        <v>2536</v>
      </c>
      <c r="G2187" s="39">
        <v>139.6</v>
      </c>
      <c r="H2187" s="39">
        <v>12.9</v>
      </c>
      <c r="I2187" s="44">
        <v>9.2406876790830955E-2</v>
      </c>
      <c r="J2187" s="39">
        <v>321.11362728505549</v>
      </c>
      <c r="K2187" s="39">
        <v>315.40362728505551</v>
      </c>
      <c r="L2187" s="39">
        <v>2.2749999999999999</v>
      </c>
      <c r="M2187" s="48">
        <v>88.372</v>
      </c>
      <c r="N2187" s="39">
        <v>4.3999999999999997E-2</v>
      </c>
      <c r="O2187" s="39">
        <v>747.57299999999998</v>
      </c>
      <c r="P2187" s="39">
        <v>0</v>
      </c>
    </row>
    <row r="2188" spans="1:16" x14ac:dyDescent="0.3">
      <c r="A2188" s="27">
        <v>43697</v>
      </c>
      <c r="B2188" s="28">
        <v>0.33333333333333331</v>
      </c>
      <c r="C2188" s="32">
        <f t="shared" si="70"/>
        <v>43697.333333333336</v>
      </c>
      <c r="D2188" s="38">
        <f t="shared" si="71"/>
        <v>525465</v>
      </c>
      <c r="E2188" s="38">
        <f t="shared" si="71"/>
        <v>6300495</v>
      </c>
      <c r="F2188" s="38">
        <f t="shared" si="71"/>
        <v>2536</v>
      </c>
      <c r="G2188" s="39">
        <v>225.4</v>
      </c>
      <c r="H2188" s="39">
        <v>19.100000000000001</v>
      </c>
      <c r="I2188" s="44">
        <v>8.473824312333629E-2</v>
      </c>
      <c r="J2188" s="39">
        <v>324.99014147086962</v>
      </c>
      <c r="K2188" s="39">
        <v>318.09514147086963</v>
      </c>
      <c r="L2188" s="39">
        <v>3.4710000000000001</v>
      </c>
      <c r="M2188" s="48">
        <v>81.25</v>
      </c>
      <c r="N2188" s="39">
        <v>0</v>
      </c>
      <c r="O2188" s="39">
        <v>747.59299999999996</v>
      </c>
      <c r="P2188" s="39">
        <v>0</v>
      </c>
    </row>
    <row r="2189" spans="1:16" x14ac:dyDescent="0.3">
      <c r="A2189" s="27">
        <v>43697</v>
      </c>
      <c r="B2189" s="28">
        <v>0.35416666666666669</v>
      </c>
      <c r="C2189" s="32">
        <f t="shared" si="70"/>
        <v>43697.354166666664</v>
      </c>
      <c r="D2189" s="38">
        <f t="shared" si="71"/>
        <v>525465</v>
      </c>
      <c r="E2189" s="38">
        <f t="shared" si="71"/>
        <v>6300495</v>
      </c>
      <c r="F2189" s="38">
        <f t="shared" si="71"/>
        <v>2536</v>
      </c>
      <c r="G2189" s="39">
        <v>379.3</v>
      </c>
      <c r="H2189" s="39">
        <v>30.2</v>
      </c>
      <c r="I2189" s="44">
        <v>7.9620353282362236E-2</v>
      </c>
      <c r="J2189" s="39">
        <v>343.54121049890819</v>
      </c>
      <c r="K2189" s="39">
        <v>331.62421049890816</v>
      </c>
      <c r="L2189" s="39">
        <v>3.5960000000000001</v>
      </c>
      <c r="M2189" s="48">
        <v>85.037999999999997</v>
      </c>
      <c r="N2189" s="39">
        <v>0</v>
      </c>
      <c r="O2189" s="39">
        <v>747.53499999999997</v>
      </c>
      <c r="P2189" s="39">
        <v>0</v>
      </c>
    </row>
    <row r="2190" spans="1:16" x14ac:dyDescent="0.3">
      <c r="A2190" s="27">
        <v>43697</v>
      </c>
      <c r="B2190" s="28">
        <v>0.375</v>
      </c>
      <c r="C2190" s="32">
        <f t="shared" si="70"/>
        <v>43697.375</v>
      </c>
      <c r="D2190" s="38">
        <f t="shared" si="71"/>
        <v>525465</v>
      </c>
      <c r="E2190" s="38">
        <f t="shared" si="71"/>
        <v>6300495</v>
      </c>
      <c r="F2190" s="38">
        <f t="shared" si="71"/>
        <v>2536</v>
      </c>
      <c r="G2190" s="39">
        <v>266.60000000000002</v>
      </c>
      <c r="H2190" s="39">
        <v>24.1</v>
      </c>
      <c r="I2190" s="44">
        <v>9.0397599399849954E-2</v>
      </c>
      <c r="J2190" s="39">
        <v>336.69059348388606</v>
      </c>
      <c r="K2190" s="39">
        <v>333.91459348388605</v>
      </c>
      <c r="L2190" s="39">
        <v>3.4710000000000001</v>
      </c>
      <c r="M2190" s="48">
        <v>86.855000000000004</v>
      </c>
      <c r="N2190" s="39">
        <v>3.0000000000000001E-3</v>
      </c>
      <c r="O2190" s="39">
        <v>747.73</v>
      </c>
      <c r="P2190" s="39">
        <v>0</v>
      </c>
    </row>
    <row r="2191" spans="1:16" x14ac:dyDescent="0.3">
      <c r="A2191" s="27">
        <v>43697</v>
      </c>
      <c r="B2191" s="28">
        <v>0.39583333333333331</v>
      </c>
      <c r="C2191" s="32">
        <f t="shared" si="70"/>
        <v>43697.395833333336</v>
      </c>
      <c r="D2191" s="38">
        <f t="shared" si="71"/>
        <v>525465</v>
      </c>
      <c r="E2191" s="38">
        <f t="shared" si="71"/>
        <v>6300495</v>
      </c>
      <c r="F2191" s="38">
        <f t="shared" si="71"/>
        <v>2536</v>
      </c>
      <c r="G2191" s="39">
        <v>408.6</v>
      </c>
      <c r="H2191" s="39">
        <v>39</v>
      </c>
      <c r="I2191" s="44">
        <v>9.5447870778267246E-2</v>
      </c>
      <c r="J2191" s="39">
        <v>340.00412696592718</v>
      </c>
      <c r="K2191" s="39">
        <v>339.65212696592721</v>
      </c>
      <c r="L2191" s="39">
        <v>4.0369999999999999</v>
      </c>
      <c r="M2191" s="48">
        <v>84.962000000000003</v>
      </c>
      <c r="N2191" s="39">
        <v>8.6999999999999994E-2</v>
      </c>
      <c r="O2191" s="39">
        <v>747.66</v>
      </c>
      <c r="P2191" s="39">
        <v>0</v>
      </c>
    </row>
    <row r="2192" spans="1:16" x14ac:dyDescent="0.3">
      <c r="A2192" s="27">
        <v>43697</v>
      </c>
      <c r="B2192" s="28">
        <v>0.41666666666666669</v>
      </c>
      <c r="C2192" s="32">
        <f t="shared" si="70"/>
        <v>43697.416666666664</v>
      </c>
      <c r="D2192" s="38">
        <f t="shared" si="71"/>
        <v>525465</v>
      </c>
      <c r="E2192" s="38">
        <f t="shared" si="71"/>
        <v>6300495</v>
      </c>
      <c r="F2192" s="38">
        <f t="shared" si="71"/>
        <v>2536</v>
      </c>
      <c r="G2192" s="39">
        <v>305.2</v>
      </c>
      <c r="H2192" s="39">
        <v>28.6</v>
      </c>
      <c r="I2192" s="44">
        <v>9.3709043250327667E-2</v>
      </c>
      <c r="J2192" s="39">
        <v>347.64741497647128</v>
      </c>
      <c r="K2192" s="39">
        <v>354.45641497647131</v>
      </c>
      <c r="L2192" s="39">
        <v>4.4139999999999997</v>
      </c>
      <c r="M2192" s="48">
        <v>84.414000000000001</v>
      </c>
      <c r="N2192" s="39">
        <v>0.112</v>
      </c>
      <c r="O2192" s="39">
        <v>747.90800000000002</v>
      </c>
      <c r="P2192" s="39">
        <v>0.2</v>
      </c>
    </row>
    <row r="2193" spans="1:16" x14ac:dyDescent="0.3">
      <c r="A2193" s="27">
        <v>43697</v>
      </c>
      <c r="B2193" s="28">
        <v>0.4375</v>
      </c>
      <c r="C2193" s="32">
        <f t="shared" si="70"/>
        <v>43697.4375</v>
      </c>
      <c r="D2193" s="38">
        <f t="shared" si="71"/>
        <v>525465</v>
      </c>
      <c r="E2193" s="38">
        <f t="shared" si="71"/>
        <v>6300495</v>
      </c>
      <c r="F2193" s="38">
        <f t="shared" si="71"/>
        <v>2536</v>
      </c>
      <c r="G2193" s="39">
        <v>226.5</v>
      </c>
      <c r="H2193" s="39">
        <v>22.9</v>
      </c>
      <c r="I2193" s="44">
        <v>0.1011037527593819</v>
      </c>
      <c r="J2193" s="39">
        <v>337.6957602796079</v>
      </c>
      <c r="K2193" s="39">
        <v>349.93076027960791</v>
      </c>
      <c r="L2193" s="39">
        <v>3.8479999999999999</v>
      </c>
      <c r="M2193" s="48">
        <v>82.781000000000006</v>
      </c>
      <c r="N2193" s="39">
        <v>0.77800000000000002</v>
      </c>
      <c r="O2193" s="39">
        <v>747.745</v>
      </c>
      <c r="P2193" s="39">
        <v>0</v>
      </c>
    </row>
    <row r="2194" spans="1:16" x14ac:dyDescent="0.3">
      <c r="A2194" s="27">
        <v>43697</v>
      </c>
      <c r="B2194" s="28">
        <v>0.45833333333333331</v>
      </c>
      <c r="C2194" s="32">
        <f t="shared" si="70"/>
        <v>43697.458333333336</v>
      </c>
      <c r="D2194" s="38">
        <f t="shared" si="71"/>
        <v>525465</v>
      </c>
      <c r="E2194" s="38">
        <f t="shared" si="71"/>
        <v>6300495</v>
      </c>
      <c r="F2194" s="38">
        <f t="shared" si="71"/>
        <v>2536</v>
      </c>
      <c r="G2194" s="39">
        <v>250</v>
      </c>
      <c r="H2194" s="39">
        <v>26.2</v>
      </c>
      <c r="I2194" s="44">
        <v>0.10479999999999999</v>
      </c>
      <c r="J2194" s="39">
        <v>335.24387643726794</v>
      </c>
      <c r="K2194" s="39">
        <v>347.93487643726797</v>
      </c>
      <c r="L2194" s="39">
        <v>3.8479999999999999</v>
      </c>
      <c r="M2194" s="48">
        <v>86.001999999999995</v>
      </c>
      <c r="N2194" s="39">
        <v>1.552</v>
      </c>
      <c r="O2194" s="39">
        <v>747.99</v>
      </c>
      <c r="P2194" s="39">
        <v>0</v>
      </c>
    </row>
    <row r="2195" spans="1:16" x14ac:dyDescent="0.3">
      <c r="A2195" s="27">
        <v>43697</v>
      </c>
      <c r="B2195" s="28">
        <v>0.47916666666666669</v>
      </c>
      <c r="C2195" s="32">
        <f t="shared" si="70"/>
        <v>43697.479166666664</v>
      </c>
      <c r="D2195" s="38">
        <f t="shared" si="71"/>
        <v>525465</v>
      </c>
      <c r="E2195" s="38">
        <f t="shared" si="71"/>
        <v>6300495</v>
      </c>
      <c r="F2195" s="38">
        <f t="shared" si="71"/>
        <v>2536</v>
      </c>
      <c r="G2195" s="39">
        <v>173.5</v>
      </c>
      <c r="H2195" s="39">
        <v>18.2</v>
      </c>
      <c r="I2195" s="44">
        <v>0.10489913544668587</v>
      </c>
      <c r="J2195" s="39">
        <v>333.19800183278511</v>
      </c>
      <c r="K2195" s="39">
        <v>348.52800183278509</v>
      </c>
      <c r="L2195" s="39">
        <v>3.9740000000000002</v>
      </c>
      <c r="M2195" s="48">
        <v>85.103999999999999</v>
      </c>
      <c r="N2195" s="39">
        <v>2.3250000000000002</v>
      </c>
      <c r="O2195" s="39">
        <v>747.97</v>
      </c>
      <c r="P2195" s="39">
        <v>0</v>
      </c>
    </row>
    <row r="2196" spans="1:16" x14ac:dyDescent="0.3">
      <c r="A2196" s="27">
        <v>43697</v>
      </c>
      <c r="B2196" s="28">
        <v>0.5</v>
      </c>
      <c r="C2196" s="32">
        <f t="shared" si="70"/>
        <v>43697.5</v>
      </c>
      <c r="D2196" s="38">
        <f t="shared" si="71"/>
        <v>525465</v>
      </c>
      <c r="E2196" s="38">
        <f t="shared" si="71"/>
        <v>6300495</v>
      </c>
      <c r="F2196" s="38">
        <f t="shared" si="71"/>
        <v>2536</v>
      </c>
      <c r="G2196" s="39">
        <v>221.6</v>
      </c>
      <c r="H2196" s="39">
        <v>22.3</v>
      </c>
      <c r="I2196" s="44">
        <v>0.10063176895306859</v>
      </c>
      <c r="J2196" s="39">
        <v>333.55631459913911</v>
      </c>
      <c r="K2196" s="39">
        <v>348.05831459913907</v>
      </c>
      <c r="L2196" s="39">
        <v>3.6589999999999998</v>
      </c>
      <c r="M2196" s="48">
        <v>86.888999999999996</v>
      </c>
      <c r="N2196" s="39">
        <v>2.2759999999999998</v>
      </c>
      <c r="O2196" s="39">
        <v>747.92200000000003</v>
      </c>
      <c r="P2196" s="39">
        <v>0</v>
      </c>
    </row>
    <row r="2197" spans="1:16" x14ac:dyDescent="0.3">
      <c r="A2197" s="27">
        <v>43697</v>
      </c>
      <c r="B2197" s="28">
        <v>0.52083333333333337</v>
      </c>
      <c r="C2197" s="32">
        <f t="shared" si="70"/>
        <v>43697.520833333336</v>
      </c>
      <c r="D2197" s="38">
        <f t="shared" si="71"/>
        <v>525465</v>
      </c>
      <c r="E2197" s="38">
        <f t="shared" si="71"/>
        <v>6300495</v>
      </c>
      <c r="F2197" s="38">
        <f t="shared" si="71"/>
        <v>2536</v>
      </c>
      <c r="G2197" s="39">
        <v>139.19999999999999</v>
      </c>
      <c r="H2197" s="39">
        <v>14.4</v>
      </c>
      <c r="I2197" s="44">
        <v>0.10344827586206898</v>
      </c>
      <c r="J2197" s="39">
        <v>332.02035131895707</v>
      </c>
      <c r="K2197" s="39">
        <v>346.28935131895707</v>
      </c>
      <c r="L2197" s="39">
        <v>3.5960000000000001</v>
      </c>
      <c r="M2197" s="48">
        <v>92.396000000000001</v>
      </c>
      <c r="N2197" s="39">
        <v>2.6120000000000001</v>
      </c>
      <c r="O2197" s="39">
        <v>747.92</v>
      </c>
      <c r="P2197" s="39">
        <v>0</v>
      </c>
    </row>
    <row r="2198" spans="1:16" x14ac:dyDescent="0.3">
      <c r="A2198" s="27">
        <v>43697</v>
      </c>
      <c r="B2198" s="28">
        <v>0.54166666666666663</v>
      </c>
      <c r="C2198" s="32">
        <f t="shared" si="70"/>
        <v>43697.541666666664</v>
      </c>
      <c r="D2198" s="38">
        <f t="shared" si="71"/>
        <v>525465</v>
      </c>
      <c r="E2198" s="38">
        <f t="shared" si="71"/>
        <v>6300495</v>
      </c>
      <c r="F2198" s="38">
        <f t="shared" si="71"/>
        <v>2536</v>
      </c>
      <c r="G2198" s="39">
        <v>105.4</v>
      </c>
      <c r="H2198" s="39">
        <v>11.2</v>
      </c>
      <c r="I2198" s="44">
        <v>0.10626185958254268</v>
      </c>
      <c r="J2198" s="39">
        <v>327.22122834282345</v>
      </c>
      <c r="K2198" s="39">
        <v>341.63722834282345</v>
      </c>
      <c r="L2198" s="39">
        <v>2.9670000000000001</v>
      </c>
      <c r="M2198" s="48">
        <v>95.492000000000004</v>
      </c>
      <c r="N2198" s="39">
        <v>2.5270000000000001</v>
      </c>
      <c r="O2198" s="39">
        <v>747.78499999999997</v>
      </c>
      <c r="P2198" s="39">
        <v>0</v>
      </c>
    </row>
    <row r="2199" spans="1:16" x14ac:dyDescent="0.3">
      <c r="A2199" s="27">
        <v>43697</v>
      </c>
      <c r="B2199" s="28">
        <v>0.5625</v>
      </c>
      <c r="C2199" s="32">
        <f t="shared" si="70"/>
        <v>43697.5625</v>
      </c>
      <c r="D2199" s="38">
        <f t="shared" si="71"/>
        <v>525465</v>
      </c>
      <c r="E2199" s="38">
        <f t="shared" si="71"/>
        <v>6300495</v>
      </c>
      <c r="F2199" s="38">
        <f t="shared" si="71"/>
        <v>2536</v>
      </c>
      <c r="G2199" s="39">
        <v>114.2</v>
      </c>
      <c r="H2199" s="39">
        <v>9.9</v>
      </c>
      <c r="I2199" s="44">
        <v>8.6690017513134848E-2</v>
      </c>
      <c r="J2199" s="39">
        <v>324.87775950193804</v>
      </c>
      <c r="K2199" s="39">
        <v>338.52475950193804</v>
      </c>
      <c r="L2199" s="39">
        <v>2.2120000000000002</v>
      </c>
      <c r="M2199" s="48">
        <v>100</v>
      </c>
      <c r="N2199" s="39">
        <v>3.0739999999999998</v>
      </c>
      <c r="O2199" s="39">
        <v>747.83799999999997</v>
      </c>
      <c r="P2199" s="39">
        <v>0</v>
      </c>
    </row>
    <row r="2200" spans="1:16" x14ac:dyDescent="0.3">
      <c r="A2200" s="27">
        <v>43697</v>
      </c>
      <c r="B2200" s="28">
        <v>0.58333333333333337</v>
      </c>
      <c r="C2200" s="32">
        <f t="shared" si="70"/>
        <v>43697.583333333336</v>
      </c>
      <c r="D2200" s="38">
        <f t="shared" si="71"/>
        <v>525465</v>
      </c>
      <c r="E2200" s="38">
        <f t="shared" si="71"/>
        <v>6300495</v>
      </c>
      <c r="F2200" s="38">
        <f t="shared" si="71"/>
        <v>2536</v>
      </c>
      <c r="G2200" s="39">
        <v>88</v>
      </c>
      <c r="H2200" s="39">
        <v>6.5</v>
      </c>
      <c r="I2200" s="44">
        <v>7.3863636363636367E-2</v>
      </c>
      <c r="J2200" s="39">
        <v>326.01306133525497</v>
      </c>
      <c r="K2200" s="39">
        <v>337.63406133525496</v>
      </c>
      <c r="L2200" s="39">
        <v>1.8340000000000001</v>
      </c>
      <c r="M2200" s="48">
        <v>100</v>
      </c>
      <c r="N2200" s="39">
        <v>1.8009999999999999</v>
      </c>
      <c r="O2200" s="39">
        <v>747.97299999999996</v>
      </c>
      <c r="P2200" s="39">
        <v>0.2</v>
      </c>
    </row>
    <row r="2201" spans="1:16" x14ac:dyDescent="0.3">
      <c r="A2201" s="27">
        <v>43697</v>
      </c>
      <c r="B2201" s="28">
        <v>0.60416666666666663</v>
      </c>
      <c r="C2201" s="32">
        <f t="shared" si="70"/>
        <v>43697.604166666664</v>
      </c>
      <c r="D2201" s="38">
        <f t="shared" si="71"/>
        <v>525465</v>
      </c>
      <c r="E2201" s="38">
        <f t="shared" si="71"/>
        <v>6300495</v>
      </c>
      <c r="F2201" s="38">
        <f t="shared" si="71"/>
        <v>2536</v>
      </c>
      <c r="G2201" s="39">
        <v>117</v>
      </c>
      <c r="H2201" s="39">
        <v>8.1999999999999993</v>
      </c>
      <c r="I2201" s="44">
        <v>7.0085470085470086E-2</v>
      </c>
      <c r="J2201" s="39">
        <v>325.26304722973208</v>
      </c>
      <c r="K2201" s="39">
        <v>334.46504722973208</v>
      </c>
      <c r="L2201" s="39">
        <v>1.645</v>
      </c>
      <c r="M2201" s="48">
        <v>100</v>
      </c>
      <c r="N2201" s="39">
        <v>1.323</v>
      </c>
      <c r="O2201" s="39">
        <v>747.84500000000003</v>
      </c>
      <c r="P2201" s="39">
        <v>0.6</v>
      </c>
    </row>
    <row r="2202" spans="1:16" x14ac:dyDescent="0.3">
      <c r="A2202" s="27">
        <v>43697</v>
      </c>
      <c r="B2202" s="28">
        <v>0.625</v>
      </c>
      <c r="C2202" s="32">
        <f t="shared" si="70"/>
        <v>43697.625</v>
      </c>
      <c r="D2202" s="38">
        <f t="shared" si="71"/>
        <v>525465</v>
      </c>
      <c r="E2202" s="38">
        <f t="shared" si="71"/>
        <v>6300495</v>
      </c>
      <c r="F2202" s="38">
        <f t="shared" si="71"/>
        <v>2536</v>
      </c>
      <c r="G2202" s="39">
        <v>64.2</v>
      </c>
      <c r="H2202" s="39">
        <v>4.9000000000000004</v>
      </c>
      <c r="I2202" s="44">
        <v>7.6323987538940818E-2</v>
      </c>
      <c r="J2202" s="39">
        <v>323.7216075265876</v>
      </c>
      <c r="K2202" s="39">
        <v>332.62760752658761</v>
      </c>
      <c r="L2202" s="39">
        <v>1.708</v>
      </c>
      <c r="M2202" s="48">
        <v>100</v>
      </c>
      <c r="N2202" s="39">
        <v>1.135</v>
      </c>
      <c r="O2202" s="39">
        <v>747.96799999999996</v>
      </c>
      <c r="P2202" s="39">
        <v>0.4</v>
      </c>
    </row>
    <row r="2203" spans="1:16" x14ac:dyDescent="0.3">
      <c r="A2203" s="27">
        <v>43697</v>
      </c>
      <c r="B2203" s="28">
        <v>0.64583333333333337</v>
      </c>
      <c r="C2203" s="32">
        <f t="shared" si="70"/>
        <v>43697.645833333336</v>
      </c>
      <c r="D2203" s="38">
        <f t="shared" si="71"/>
        <v>525465</v>
      </c>
      <c r="E2203" s="38">
        <f t="shared" si="71"/>
        <v>6300495</v>
      </c>
      <c r="F2203" s="38">
        <f t="shared" si="71"/>
        <v>2536</v>
      </c>
      <c r="G2203" s="39">
        <v>85.3</v>
      </c>
      <c r="H2203" s="39">
        <v>7.3</v>
      </c>
      <c r="I2203" s="44">
        <v>8.5580304806565061E-2</v>
      </c>
      <c r="J2203" s="39">
        <v>322.65809718046847</v>
      </c>
      <c r="K2203" s="39">
        <v>330.80109718046845</v>
      </c>
      <c r="L2203" s="39">
        <v>1.52</v>
      </c>
      <c r="M2203" s="48">
        <v>100</v>
      </c>
      <c r="N2203" s="39">
        <v>0.27900000000000003</v>
      </c>
      <c r="O2203" s="39">
        <v>747.79</v>
      </c>
      <c r="P2203" s="39">
        <v>0.6</v>
      </c>
    </row>
    <row r="2204" spans="1:16" x14ac:dyDescent="0.3">
      <c r="A2204" s="27">
        <v>43697</v>
      </c>
      <c r="B2204" s="28">
        <v>0.66666666666666663</v>
      </c>
      <c r="C2204" s="32">
        <f t="shared" si="70"/>
        <v>43697.666666666664</v>
      </c>
      <c r="D2204" s="38">
        <f t="shared" si="71"/>
        <v>525465</v>
      </c>
      <c r="E2204" s="38">
        <f t="shared" si="71"/>
        <v>6300495</v>
      </c>
      <c r="F2204" s="38">
        <f t="shared" si="71"/>
        <v>2536</v>
      </c>
      <c r="G2204" s="39">
        <v>53.4</v>
      </c>
      <c r="H2204" s="39">
        <v>5.3</v>
      </c>
      <c r="I2204" s="44">
        <v>9.9250936329588008E-2</v>
      </c>
      <c r="J2204" s="39">
        <v>321.90127989585204</v>
      </c>
      <c r="K2204" s="39">
        <v>330.37027989585204</v>
      </c>
      <c r="L2204" s="39">
        <v>1.331</v>
      </c>
      <c r="M2204" s="48">
        <v>100</v>
      </c>
      <c r="N2204" s="39">
        <v>0.95199999999999996</v>
      </c>
      <c r="O2204" s="39">
        <v>747.97299999999996</v>
      </c>
      <c r="P2204" s="39">
        <v>0.2</v>
      </c>
    </row>
    <row r="2205" spans="1:16" x14ac:dyDescent="0.3">
      <c r="A2205" s="27">
        <v>43697</v>
      </c>
      <c r="B2205" s="28">
        <v>0.6875</v>
      </c>
      <c r="C2205" s="32">
        <f t="shared" si="70"/>
        <v>43697.6875</v>
      </c>
      <c r="D2205" s="38">
        <f t="shared" si="71"/>
        <v>525465</v>
      </c>
      <c r="E2205" s="38">
        <f t="shared" si="71"/>
        <v>6300495</v>
      </c>
      <c r="F2205" s="38">
        <f t="shared" si="71"/>
        <v>2536</v>
      </c>
      <c r="G2205" s="39">
        <v>63.7</v>
      </c>
      <c r="H2205" s="39">
        <v>5.6</v>
      </c>
      <c r="I2205" s="44">
        <v>8.7912087912087905E-2</v>
      </c>
      <c r="J2205" s="39">
        <v>320.33890755959055</v>
      </c>
      <c r="K2205" s="39">
        <v>327.40890755959055</v>
      </c>
      <c r="L2205" s="39">
        <v>1.268</v>
      </c>
      <c r="M2205" s="48">
        <v>100</v>
      </c>
      <c r="N2205" s="39">
        <v>0.89500000000000002</v>
      </c>
      <c r="O2205" s="39">
        <v>748.18200000000002</v>
      </c>
      <c r="P2205" s="39">
        <v>0.2</v>
      </c>
    </row>
    <row r="2206" spans="1:16" x14ac:dyDescent="0.3">
      <c r="A2206" s="27">
        <v>43697</v>
      </c>
      <c r="B2206" s="28">
        <v>0.70833333333333337</v>
      </c>
      <c r="C2206" s="32">
        <f t="shared" si="70"/>
        <v>43697.708333333336</v>
      </c>
      <c r="D2206" s="38">
        <f t="shared" si="71"/>
        <v>525465</v>
      </c>
      <c r="E2206" s="38">
        <f t="shared" si="71"/>
        <v>6300495</v>
      </c>
      <c r="F2206" s="38">
        <f t="shared" si="71"/>
        <v>2536</v>
      </c>
      <c r="G2206" s="39">
        <v>39.1</v>
      </c>
      <c r="H2206" s="39">
        <v>4.3</v>
      </c>
      <c r="I2206" s="44">
        <v>0.10997442455242966</v>
      </c>
      <c r="J2206" s="39">
        <v>321.42969515469167</v>
      </c>
      <c r="K2206" s="39">
        <v>327.63369515469168</v>
      </c>
      <c r="L2206" s="39">
        <v>1.268</v>
      </c>
      <c r="M2206" s="48">
        <v>100</v>
      </c>
      <c r="N2206" s="39">
        <v>1.1930000000000001</v>
      </c>
      <c r="O2206" s="39">
        <v>747.91800000000001</v>
      </c>
      <c r="P2206" s="39">
        <v>0.4</v>
      </c>
    </row>
    <row r="2207" spans="1:16" x14ac:dyDescent="0.3">
      <c r="A2207" s="27">
        <v>43697</v>
      </c>
      <c r="B2207" s="28">
        <v>0.72916666666666663</v>
      </c>
      <c r="C2207" s="32">
        <f t="shared" si="70"/>
        <v>43697.729166666664</v>
      </c>
      <c r="D2207" s="38">
        <f t="shared" si="71"/>
        <v>525465</v>
      </c>
      <c r="E2207" s="38">
        <f t="shared" si="71"/>
        <v>6300495</v>
      </c>
      <c r="F2207" s="38">
        <f t="shared" si="71"/>
        <v>2536</v>
      </c>
      <c r="G2207" s="39">
        <v>29.4</v>
      </c>
      <c r="H2207" s="39">
        <v>4.2</v>
      </c>
      <c r="I2207" s="44">
        <v>0.14285714285714288</v>
      </c>
      <c r="J2207" s="39">
        <v>318.91658512409845</v>
      </c>
      <c r="K2207" s="39">
        <v>325.66558512409847</v>
      </c>
      <c r="L2207" s="39">
        <v>1.1419999999999999</v>
      </c>
      <c r="M2207" s="48">
        <v>100</v>
      </c>
      <c r="N2207" s="39">
        <v>1.0149999999999999</v>
      </c>
      <c r="O2207" s="39">
        <v>748.125</v>
      </c>
      <c r="P2207" s="39">
        <v>0.4</v>
      </c>
    </row>
    <row r="2208" spans="1:16" x14ac:dyDescent="0.3">
      <c r="A2208" s="27">
        <v>43697</v>
      </c>
      <c r="B2208" s="28">
        <v>0.75</v>
      </c>
      <c r="C2208" s="32">
        <f t="shared" si="70"/>
        <v>43697.75</v>
      </c>
      <c r="D2208" s="38">
        <f t="shared" si="71"/>
        <v>525465</v>
      </c>
      <c r="E2208" s="38">
        <f t="shared" si="71"/>
        <v>6300495</v>
      </c>
      <c r="F2208" s="38">
        <f t="shared" si="71"/>
        <v>2536</v>
      </c>
      <c r="G2208" s="39">
        <v>17.399999999999999</v>
      </c>
      <c r="H2208" s="39">
        <v>3</v>
      </c>
      <c r="I2208" s="44">
        <v>0.17241379310344829</v>
      </c>
      <c r="J2208" s="39">
        <v>317.96728141431447</v>
      </c>
      <c r="K2208" s="39">
        <v>323.09228141431447</v>
      </c>
      <c r="L2208" s="39">
        <v>0.89</v>
      </c>
      <c r="M2208" s="48">
        <v>100</v>
      </c>
      <c r="N2208" s="39">
        <v>0.23400000000000001</v>
      </c>
      <c r="O2208" s="39">
        <v>748.15</v>
      </c>
      <c r="P2208" s="39">
        <v>0.4</v>
      </c>
    </row>
    <row r="2209" spans="1:16" x14ac:dyDescent="0.3">
      <c r="A2209" s="27">
        <v>43697</v>
      </c>
      <c r="B2209" s="28">
        <v>0.77083333333333337</v>
      </c>
      <c r="C2209" s="32">
        <f t="shared" si="70"/>
        <v>43697.770833333336</v>
      </c>
      <c r="D2209" s="38">
        <f t="shared" si="71"/>
        <v>525465</v>
      </c>
      <c r="E2209" s="38">
        <f t="shared" si="71"/>
        <v>6300495</v>
      </c>
      <c r="F2209" s="38">
        <f t="shared" si="71"/>
        <v>2536</v>
      </c>
      <c r="G2209" s="39">
        <v>12.1</v>
      </c>
      <c r="H2209" s="39">
        <v>2.7</v>
      </c>
      <c r="I2209" s="44">
        <v>0.22314049586776863</v>
      </c>
      <c r="J2209" s="39">
        <v>315.45791366971048</v>
      </c>
      <c r="K2209" s="39">
        <v>318.12191366971047</v>
      </c>
      <c r="L2209" s="39">
        <v>0.38600000000000001</v>
      </c>
      <c r="M2209" s="48">
        <v>100</v>
      </c>
      <c r="N2209" s="39">
        <v>0.36599999999999999</v>
      </c>
      <c r="O2209" s="39">
        <v>748.25300000000004</v>
      </c>
      <c r="P2209" s="39">
        <v>0.2</v>
      </c>
    </row>
    <row r="2210" spans="1:16" x14ac:dyDescent="0.3">
      <c r="A2210" s="27">
        <v>43697</v>
      </c>
      <c r="B2210" s="28">
        <v>0.79166666666666663</v>
      </c>
      <c r="C2210" s="32">
        <f t="shared" si="70"/>
        <v>43697.791666666664</v>
      </c>
      <c r="D2210" s="38">
        <f t="shared" si="71"/>
        <v>525465</v>
      </c>
      <c r="E2210" s="38">
        <f t="shared" si="71"/>
        <v>6300495</v>
      </c>
      <c r="F2210" s="38">
        <f t="shared" si="71"/>
        <v>2536</v>
      </c>
      <c r="G2210" s="39">
        <v>4.0999999999999996</v>
      </c>
      <c r="H2210" s="39">
        <v>2.2999999999999998</v>
      </c>
      <c r="I2210" s="44">
        <v>0.56097560975609762</v>
      </c>
      <c r="J2210" s="39">
        <v>315.50451500399629</v>
      </c>
      <c r="K2210" s="39">
        <v>316.48051500399629</v>
      </c>
      <c r="L2210" s="39">
        <v>0.32300000000000001</v>
      </c>
      <c r="M2210" s="48">
        <v>100</v>
      </c>
      <c r="N2210" s="39">
        <v>0.33100000000000002</v>
      </c>
      <c r="O2210" s="39">
        <v>748.38499999999999</v>
      </c>
      <c r="P2210" s="39">
        <v>0</v>
      </c>
    </row>
    <row r="2211" spans="1:16" x14ac:dyDescent="0.3">
      <c r="A2211" s="27">
        <v>43697</v>
      </c>
      <c r="B2211" s="28">
        <v>0.8125</v>
      </c>
      <c r="C2211" s="32">
        <f t="shared" si="70"/>
        <v>43697.8125</v>
      </c>
      <c r="D2211" s="38">
        <f t="shared" si="71"/>
        <v>525465</v>
      </c>
      <c r="E2211" s="38">
        <f t="shared" si="71"/>
        <v>6300495</v>
      </c>
      <c r="F2211" s="38">
        <f t="shared" si="71"/>
        <v>2536</v>
      </c>
      <c r="G2211" s="39">
        <v>1.3</v>
      </c>
      <c r="H2211" s="39">
        <v>0.9</v>
      </c>
      <c r="I2211" s="44">
        <v>0.69230769230769229</v>
      </c>
      <c r="J2211" s="39">
        <v>315.5641045460672</v>
      </c>
      <c r="K2211" s="39">
        <v>315.80610454606722</v>
      </c>
      <c r="L2211" s="39">
        <v>7.1999999999999995E-2</v>
      </c>
      <c r="M2211" s="48">
        <v>100</v>
      </c>
      <c r="N2211" s="39">
        <v>4.3999999999999997E-2</v>
      </c>
      <c r="O2211" s="39">
        <v>748.46</v>
      </c>
      <c r="P2211" s="39">
        <v>0.2</v>
      </c>
    </row>
    <row r="2212" spans="1:16" x14ac:dyDescent="0.3">
      <c r="A2212" s="27">
        <v>43697</v>
      </c>
      <c r="B2212" s="28">
        <v>0.83333333333333337</v>
      </c>
      <c r="C2212" s="32">
        <f t="shared" si="70"/>
        <v>43697.833333333336</v>
      </c>
      <c r="D2212" s="38">
        <f t="shared" si="71"/>
        <v>525465</v>
      </c>
      <c r="E2212" s="38">
        <f t="shared" si="71"/>
        <v>6300495</v>
      </c>
      <c r="F2212" s="38">
        <f t="shared" si="71"/>
        <v>2536</v>
      </c>
      <c r="G2212" s="39">
        <v>0.2</v>
      </c>
      <c r="H2212" s="39">
        <v>1.3</v>
      </c>
      <c r="I2212" s="45" t="s">
        <v>19</v>
      </c>
      <c r="J2212" s="39">
        <v>315.53498263760048</v>
      </c>
      <c r="K2212" s="39">
        <v>315.94798263760049</v>
      </c>
      <c r="L2212" s="39">
        <v>0.38600000000000001</v>
      </c>
      <c r="M2212" s="48">
        <v>100</v>
      </c>
      <c r="N2212" s="39">
        <v>1E-3</v>
      </c>
      <c r="O2212" s="39">
        <v>748.52700000000004</v>
      </c>
      <c r="P2212" s="39">
        <v>0</v>
      </c>
    </row>
    <row r="2213" spans="1:16" x14ac:dyDescent="0.3">
      <c r="A2213" s="27">
        <v>43697</v>
      </c>
      <c r="B2213" s="28">
        <v>0.85416666666666663</v>
      </c>
      <c r="C2213" s="32">
        <f t="shared" si="70"/>
        <v>43697.854166666664</v>
      </c>
      <c r="D2213" s="38">
        <f t="shared" si="71"/>
        <v>525465</v>
      </c>
      <c r="E2213" s="38">
        <f t="shared" si="71"/>
        <v>6300495</v>
      </c>
      <c r="F2213" s="38">
        <f t="shared" si="71"/>
        <v>2536</v>
      </c>
      <c r="G2213" s="40">
        <v>0</v>
      </c>
      <c r="H2213" s="40">
        <v>0</v>
      </c>
      <c r="I2213" s="45" t="s">
        <v>19</v>
      </c>
      <c r="J2213" s="39">
        <v>315.51187381716483</v>
      </c>
      <c r="K2213" s="39">
        <v>315.86287381716483</v>
      </c>
      <c r="L2213" s="39">
        <v>0.44900000000000001</v>
      </c>
      <c r="M2213" s="48">
        <v>100</v>
      </c>
      <c r="N2213" s="39">
        <v>0.219</v>
      </c>
      <c r="O2213" s="39">
        <v>748.5</v>
      </c>
      <c r="P2213" s="39">
        <v>0</v>
      </c>
    </row>
    <row r="2214" spans="1:16" x14ac:dyDescent="0.3">
      <c r="A2214" s="27">
        <v>43697</v>
      </c>
      <c r="B2214" s="28">
        <v>0.875</v>
      </c>
      <c r="C2214" s="32">
        <f t="shared" si="70"/>
        <v>43697.875</v>
      </c>
      <c r="D2214" s="38">
        <f t="shared" si="71"/>
        <v>525465</v>
      </c>
      <c r="E2214" s="38">
        <f t="shared" si="71"/>
        <v>6300495</v>
      </c>
      <c r="F2214" s="38">
        <f t="shared" si="71"/>
        <v>2536</v>
      </c>
      <c r="G2214" s="40">
        <v>0</v>
      </c>
      <c r="H2214" s="40">
        <v>0</v>
      </c>
      <c r="I2214" s="45" t="s">
        <v>19</v>
      </c>
      <c r="J2214" s="39">
        <v>315.59299915125882</v>
      </c>
      <c r="K2214" s="39">
        <v>315.80499915125881</v>
      </c>
      <c r="L2214" s="39">
        <v>0.51200000000000001</v>
      </c>
      <c r="M2214" s="48">
        <v>100</v>
      </c>
      <c r="N2214" s="39">
        <v>0.151</v>
      </c>
      <c r="O2214" s="39">
        <v>748.62</v>
      </c>
      <c r="P2214" s="39">
        <v>0</v>
      </c>
    </row>
    <row r="2215" spans="1:16" x14ac:dyDescent="0.3">
      <c r="A2215" s="27">
        <v>43697</v>
      </c>
      <c r="B2215" s="28">
        <v>0.89583333333333337</v>
      </c>
      <c r="C2215" s="32">
        <f t="shared" si="70"/>
        <v>43697.895833333336</v>
      </c>
      <c r="D2215" s="38">
        <f t="shared" si="71"/>
        <v>525465</v>
      </c>
      <c r="E2215" s="38">
        <f t="shared" si="71"/>
        <v>6300495</v>
      </c>
      <c r="F2215" s="38">
        <f t="shared" si="71"/>
        <v>2536</v>
      </c>
      <c r="G2215" s="40">
        <v>0</v>
      </c>
      <c r="H2215" s="40">
        <v>0</v>
      </c>
      <c r="I2215" s="45" t="s">
        <v>19</v>
      </c>
      <c r="J2215" s="39">
        <v>315.57807879042679</v>
      </c>
      <c r="K2215" s="39">
        <v>315.97607879042681</v>
      </c>
      <c r="L2215" s="39">
        <v>0.70099999999999996</v>
      </c>
      <c r="M2215" s="48">
        <v>100</v>
      </c>
      <c r="N2215" s="39">
        <v>0.17499999999999999</v>
      </c>
      <c r="O2215" s="39">
        <v>748.42200000000003</v>
      </c>
      <c r="P2215" s="39">
        <v>0</v>
      </c>
    </row>
    <row r="2216" spans="1:16" x14ac:dyDescent="0.3">
      <c r="A2216" s="27">
        <v>43697</v>
      </c>
      <c r="B2216" s="28">
        <v>0.91666666666666663</v>
      </c>
      <c r="C2216" s="32">
        <f t="shared" ref="C2216:C2279" si="72">A2216+B2216</f>
        <v>43697.916666666664</v>
      </c>
      <c r="D2216" s="38">
        <f t="shared" si="71"/>
        <v>525465</v>
      </c>
      <c r="E2216" s="38">
        <f t="shared" si="71"/>
        <v>6300495</v>
      </c>
      <c r="F2216" s="38">
        <f t="shared" si="71"/>
        <v>2536</v>
      </c>
      <c r="G2216" s="40">
        <v>0</v>
      </c>
      <c r="H2216" s="40">
        <v>0</v>
      </c>
      <c r="I2216" s="45" t="s">
        <v>19</v>
      </c>
      <c r="J2216" s="39">
        <v>315.48226728480648</v>
      </c>
      <c r="K2216" s="39">
        <v>315.99226728480653</v>
      </c>
      <c r="L2216" s="39">
        <v>0.57499999999999996</v>
      </c>
      <c r="M2216" s="48">
        <v>100</v>
      </c>
      <c r="N2216" s="39">
        <v>0</v>
      </c>
      <c r="O2216" s="39">
        <v>748.43200000000002</v>
      </c>
      <c r="P2216" s="39">
        <v>0</v>
      </c>
    </row>
    <row r="2217" spans="1:16" x14ac:dyDescent="0.3">
      <c r="A2217" s="27">
        <v>43697</v>
      </c>
      <c r="B2217" s="28">
        <v>0.9375</v>
      </c>
      <c r="C2217" s="32">
        <f t="shared" si="72"/>
        <v>43697.9375</v>
      </c>
      <c r="D2217" s="38">
        <f t="shared" si="71"/>
        <v>525465</v>
      </c>
      <c r="E2217" s="38">
        <f t="shared" si="71"/>
        <v>6300495</v>
      </c>
      <c r="F2217" s="38">
        <f t="shared" si="71"/>
        <v>2536</v>
      </c>
      <c r="G2217" s="40">
        <v>0</v>
      </c>
      <c r="H2217" s="40">
        <v>0</v>
      </c>
      <c r="I2217" s="45" t="s">
        <v>19</v>
      </c>
      <c r="J2217" s="39">
        <v>315.51318757179882</v>
      </c>
      <c r="K2217" s="39">
        <v>315.8721875717988</v>
      </c>
      <c r="L2217" s="39">
        <v>0.38600000000000001</v>
      </c>
      <c r="M2217" s="48">
        <v>100</v>
      </c>
      <c r="N2217" s="39">
        <v>0</v>
      </c>
      <c r="O2217" s="39">
        <v>748.40300000000002</v>
      </c>
      <c r="P2217" s="39">
        <v>0</v>
      </c>
    </row>
    <row r="2218" spans="1:16" x14ac:dyDescent="0.3">
      <c r="A2218" s="27">
        <v>43697</v>
      </c>
      <c r="B2218" s="28">
        <v>0.95833333333333337</v>
      </c>
      <c r="C2218" s="32">
        <f t="shared" si="72"/>
        <v>43697.958333333336</v>
      </c>
      <c r="D2218" s="38">
        <f t="shared" si="71"/>
        <v>525465</v>
      </c>
      <c r="E2218" s="38">
        <f t="shared" si="71"/>
        <v>6300495</v>
      </c>
      <c r="F2218" s="38">
        <f t="shared" si="71"/>
        <v>2536</v>
      </c>
      <c r="G2218" s="40">
        <v>0</v>
      </c>
      <c r="H2218" s="40">
        <v>0</v>
      </c>
      <c r="I2218" s="45" t="s">
        <v>19</v>
      </c>
      <c r="J2218" s="39">
        <v>315.54636134916416</v>
      </c>
      <c r="K2218" s="39">
        <v>315.89236134916416</v>
      </c>
      <c r="L2218" s="39">
        <v>0.51200000000000001</v>
      </c>
      <c r="M2218" s="48">
        <v>100</v>
      </c>
      <c r="N2218" s="39">
        <v>0</v>
      </c>
      <c r="O2218" s="39">
        <v>748.32500000000005</v>
      </c>
      <c r="P2218" s="39">
        <v>0</v>
      </c>
    </row>
    <row r="2219" spans="1:16" x14ac:dyDescent="0.3">
      <c r="A2219" s="27">
        <v>43697</v>
      </c>
      <c r="B2219" s="28">
        <v>0.97916666666666663</v>
      </c>
      <c r="C2219" s="32">
        <f t="shared" si="72"/>
        <v>43697.979166666664</v>
      </c>
      <c r="D2219" s="38">
        <f t="shared" si="71"/>
        <v>525465</v>
      </c>
      <c r="E2219" s="38">
        <f t="shared" si="71"/>
        <v>6300495</v>
      </c>
      <c r="F2219" s="38">
        <f t="shared" si="71"/>
        <v>2536</v>
      </c>
      <c r="G2219" s="40">
        <v>0</v>
      </c>
      <c r="H2219" s="40">
        <v>0</v>
      </c>
      <c r="I2219" s="45" t="s">
        <v>19</v>
      </c>
      <c r="J2219" s="39">
        <v>315.52130438219496</v>
      </c>
      <c r="K2219" s="39">
        <v>316.44430438219496</v>
      </c>
      <c r="L2219" s="39">
        <v>0.89</v>
      </c>
      <c r="M2219" s="48">
        <v>100</v>
      </c>
      <c r="N2219" s="39">
        <v>0.16</v>
      </c>
      <c r="O2219" s="39">
        <v>748.36</v>
      </c>
      <c r="P2219" s="39">
        <v>0</v>
      </c>
    </row>
    <row r="2220" spans="1:16" x14ac:dyDescent="0.3">
      <c r="A2220" s="27">
        <v>43698</v>
      </c>
      <c r="B2220" s="28">
        <v>0</v>
      </c>
      <c r="C2220" s="32">
        <f t="shared" si="72"/>
        <v>43698</v>
      </c>
      <c r="D2220" s="38">
        <f t="shared" si="71"/>
        <v>525465</v>
      </c>
      <c r="E2220" s="38">
        <f t="shared" si="71"/>
        <v>6300495</v>
      </c>
      <c r="F2220" s="38">
        <f t="shared" si="71"/>
        <v>2536</v>
      </c>
      <c r="G2220" s="40">
        <v>0</v>
      </c>
      <c r="H2220" s="40">
        <v>0</v>
      </c>
      <c r="I2220" s="45" t="s">
        <v>19</v>
      </c>
      <c r="J2220" s="39">
        <v>315.52652777413027</v>
      </c>
      <c r="K2220" s="39">
        <v>316.40252777413025</v>
      </c>
      <c r="L2220" s="39">
        <v>0.82699999999999996</v>
      </c>
      <c r="M2220" s="48">
        <v>100</v>
      </c>
      <c r="N2220" s="39">
        <v>0.27600000000000002</v>
      </c>
      <c r="O2220" s="39">
        <v>748.577</v>
      </c>
      <c r="P2220" s="39">
        <v>0</v>
      </c>
    </row>
    <row r="2221" spans="1:16" x14ac:dyDescent="0.3">
      <c r="A2221" s="27">
        <v>43698</v>
      </c>
      <c r="B2221" s="28">
        <v>2.0833333333333332E-2</v>
      </c>
      <c r="C2221" s="32">
        <f t="shared" si="72"/>
        <v>43698.020833333336</v>
      </c>
      <c r="D2221" s="38">
        <f t="shared" si="71"/>
        <v>525465</v>
      </c>
      <c r="E2221" s="38">
        <f t="shared" si="71"/>
        <v>6300495</v>
      </c>
      <c r="F2221" s="38">
        <f t="shared" si="71"/>
        <v>2536</v>
      </c>
      <c r="G2221" s="40">
        <v>0</v>
      </c>
      <c r="H2221" s="40">
        <v>0</v>
      </c>
      <c r="I2221" s="45" t="s">
        <v>19</v>
      </c>
      <c r="J2221" s="39">
        <v>315.55930646429118</v>
      </c>
      <c r="K2221" s="39">
        <v>316.17030646429117</v>
      </c>
      <c r="L2221" s="39">
        <v>0.82699999999999996</v>
      </c>
      <c r="M2221" s="48">
        <v>100</v>
      </c>
      <c r="N2221" s="39">
        <v>1.155</v>
      </c>
      <c r="O2221" s="39">
        <v>748.36500000000001</v>
      </c>
      <c r="P2221" s="39">
        <v>0</v>
      </c>
    </row>
    <row r="2222" spans="1:16" x14ac:dyDescent="0.3">
      <c r="A2222" s="27">
        <v>43698</v>
      </c>
      <c r="B2222" s="28">
        <v>4.1666666666666664E-2</v>
      </c>
      <c r="C2222" s="32">
        <f t="shared" si="72"/>
        <v>43698.041666666664</v>
      </c>
      <c r="D2222" s="38">
        <f t="shared" si="71"/>
        <v>525465</v>
      </c>
      <c r="E2222" s="38">
        <f t="shared" si="71"/>
        <v>6300495</v>
      </c>
      <c r="F2222" s="38">
        <f t="shared" si="71"/>
        <v>2536</v>
      </c>
      <c r="G2222" s="40">
        <v>0</v>
      </c>
      <c r="H2222" s="40">
        <v>0</v>
      </c>
      <c r="I2222" s="45" t="s">
        <v>19</v>
      </c>
      <c r="J2222" s="39">
        <v>315.24846205087351</v>
      </c>
      <c r="K2222" s="39">
        <v>317.18446205087349</v>
      </c>
      <c r="L2222" s="39">
        <v>1.331</v>
      </c>
      <c r="M2222" s="48">
        <v>100</v>
      </c>
      <c r="N2222" s="39">
        <v>0.997</v>
      </c>
      <c r="O2222" s="39">
        <v>748.36</v>
      </c>
      <c r="P2222" s="39">
        <v>0.2</v>
      </c>
    </row>
    <row r="2223" spans="1:16" x14ac:dyDescent="0.3">
      <c r="A2223" s="27">
        <v>43698</v>
      </c>
      <c r="B2223" s="28">
        <v>6.25E-2</v>
      </c>
      <c r="C2223" s="32">
        <f t="shared" si="72"/>
        <v>43698.0625</v>
      </c>
      <c r="D2223" s="38">
        <f t="shared" si="71"/>
        <v>525465</v>
      </c>
      <c r="E2223" s="38">
        <f t="shared" si="71"/>
        <v>6300495</v>
      </c>
      <c r="F2223" s="38">
        <f t="shared" si="71"/>
        <v>2536</v>
      </c>
      <c r="G2223" s="40">
        <v>0</v>
      </c>
      <c r="H2223" s="40">
        <v>0</v>
      </c>
      <c r="I2223" s="45" t="s">
        <v>19</v>
      </c>
      <c r="J2223" s="39">
        <v>315.49799126795449</v>
      </c>
      <c r="K2223" s="39">
        <v>316.8459912679545</v>
      </c>
      <c r="L2223" s="39">
        <v>1.3939999999999999</v>
      </c>
      <c r="M2223" s="48">
        <v>100</v>
      </c>
      <c r="N2223" s="39">
        <v>1.163</v>
      </c>
      <c r="O2223" s="39">
        <v>748.35500000000002</v>
      </c>
      <c r="P2223" s="39">
        <v>0</v>
      </c>
    </row>
    <row r="2224" spans="1:16" x14ac:dyDescent="0.3">
      <c r="A2224" s="27">
        <v>43698</v>
      </c>
      <c r="B2224" s="28">
        <v>8.3333333333333329E-2</v>
      </c>
      <c r="C2224" s="32">
        <f t="shared" si="72"/>
        <v>43698.083333333336</v>
      </c>
      <c r="D2224" s="38">
        <f t="shared" si="71"/>
        <v>525465</v>
      </c>
      <c r="E2224" s="38">
        <f t="shared" si="71"/>
        <v>6300495</v>
      </c>
      <c r="F2224" s="38">
        <f t="shared" si="71"/>
        <v>2536</v>
      </c>
      <c r="G2224" s="40">
        <v>0</v>
      </c>
      <c r="H2224" s="40">
        <v>0</v>
      </c>
      <c r="I2224" s="45" t="s">
        <v>19</v>
      </c>
      <c r="J2224" s="39">
        <v>315.1238675668892</v>
      </c>
      <c r="K2224" s="39">
        <v>316.81286756688922</v>
      </c>
      <c r="L2224" s="39">
        <v>1.4570000000000001</v>
      </c>
      <c r="M2224" s="48">
        <v>100</v>
      </c>
      <c r="N2224" s="39">
        <v>1.5069999999999999</v>
      </c>
      <c r="O2224" s="39">
        <v>748.41300000000001</v>
      </c>
      <c r="P2224" s="39">
        <v>0.2</v>
      </c>
    </row>
    <row r="2225" spans="1:16" x14ac:dyDescent="0.3">
      <c r="A2225" s="27">
        <v>43698</v>
      </c>
      <c r="B2225" s="28">
        <v>0.10416666666666667</v>
      </c>
      <c r="C2225" s="32">
        <f t="shared" si="72"/>
        <v>43698.104166666664</v>
      </c>
      <c r="D2225" s="38">
        <f t="shared" si="71"/>
        <v>525465</v>
      </c>
      <c r="E2225" s="38">
        <f t="shared" si="71"/>
        <v>6300495</v>
      </c>
      <c r="F2225" s="38">
        <f t="shared" si="71"/>
        <v>2536</v>
      </c>
      <c r="G2225" s="40">
        <v>0</v>
      </c>
      <c r="H2225" s="40">
        <v>0</v>
      </c>
      <c r="I2225" s="45" t="s">
        <v>19</v>
      </c>
      <c r="J2225" s="39">
        <v>308.34179400716204</v>
      </c>
      <c r="K2225" s="39">
        <v>317.70279400716203</v>
      </c>
      <c r="L2225" s="39">
        <v>1.708</v>
      </c>
      <c r="M2225" s="48">
        <v>99.087000000000003</v>
      </c>
      <c r="N2225" s="39">
        <v>1.86</v>
      </c>
      <c r="O2225" s="39">
        <v>748.29499999999996</v>
      </c>
      <c r="P2225" s="39">
        <v>0.4</v>
      </c>
    </row>
    <row r="2226" spans="1:16" x14ac:dyDescent="0.3">
      <c r="A2226" s="27">
        <v>43698</v>
      </c>
      <c r="B2226" s="28">
        <v>0.125</v>
      </c>
      <c r="C2226" s="32">
        <f t="shared" si="72"/>
        <v>43698.125</v>
      </c>
      <c r="D2226" s="38">
        <f t="shared" si="71"/>
        <v>525465</v>
      </c>
      <c r="E2226" s="38">
        <f t="shared" si="71"/>
        <v>6300495</v>
      </c>
      <c r="F2226" s="38">
        <f t="shared" si="71"/>
        <v>2536</v>
      </c>
      <c r="G2226" s="40">
        <v>0</v>
      </c>
      <c r="H2226" s="40">
        <v>0</v>
      </c>
      <c r="I2226" s="45" t="s">
        <v>19</v>
      </c>
      <c r="J2226" s="39">
        <v>318.04327841000099</v>
      </c>
      <c r="K2226" s="39">
        <v>317.43527841000099</v>
      </c>
      <c r="L2226" s="39">
        <v>1.96</v>
      </c>
      <c r="M2226" s="48">
        <v>97.156000000000006</v>
      </c>
      <c r="N2226" s="39">
        <v>1.5529999999999999</v>
      </c>
      <c r="O2226" s="39">
        <v>748.52</v>
      </c>
      <c r="P2226" s="39">
        <v>0.4</v>
      </c>
    </row>
    <row r="2227" spans="1:16" x14ac:dyDescent="0.3">
      <c r="A2227" s="27">
        <v>43698</v>
      </c>
      <c r="B2227" s="28">
        <v>0.14583333333333334</v>
      </c>
      <c r="C2227" s="32">
        <f t="shared" si="72"/>
        <v>43698.145833333336</v>
      </c>
      <c r="D2227" s="38">
        <f t="shared" si="71"/>
        <v>525465</v>
      </c>
      <c r="E2227" s="38">
        <f t="shared" si="71"/>
        <v>6300495</v>
      </c>
      <c r="F2227" s="38">
        <f t="shared" si="71"/>
        <v>2536</v>
      </c>
      <c r="G2227" s="40">
        <v>0</v>
      </c>
      <c r="H2227" s="40">
        <v>0</v>
      </c>
      <c r="I2227" s="45" t="s">
        <v>19</v>
      </c>
      <c r="J2227" s="39">
        <v>318.90152077410795</v>
      </c>
      <c r="K2227" s="39">
        <v>317.55452077410791</v>
      </c>
      <c r="L2227" s="39">
        <v>1.8340000000000001</v>
      </c>
      <c r="M2227" s="48">
        <v>100</v>
      </c>
      <c r="N2227" s="39">
        <v>1.611</v>
      </c>
      <c r="O2227" s="39">
        <v>748.49199999999996</v>
      </c>
      <c r="P2227" s="39">
        <v>0.4</v>
      </c>
    </row>
    <row r="2228" spans="1:16" x14ac:dyDescent="0.3">
      <c r="A2228" s="27">
        <v>43698</v>
      </c>
      <c r="B2228" s="28">
        <v>0.16666666666666666</v>
      </c>
      <c r="C2228" s="32">
        <f t="shared" si="72"/>
        <v>43698.166666666664</v>
      </c>
      <c r="D2228" s="38">
        <f t="shared" si="71"/>
        <v>525465</v>
      </c>
      <c r="E2228" s="38">
        <f t="shared" si="71"/>
        <v>6300495</v>
      </c>
      <c r="F2228" s="38">
        <f t="shared" si="71"/>
        <v>2536</v>
      </c>
      <c r="G2228" s="40">
        <v>0</v>
      </c>
      <c r="H2228" s="40">
        <v>0</v>
      </c>
      <c r="I2228" s="45" t="s">
        <v>19</v>
      </c>
      <c r="J2228" s="39">
        <v>319.84466077190115</v>
      </c>
      <c r="K2228" s="39">
        <v>317.48266077190118</v>
      </c>
      <c r="L2228" s="39">
        <v>2.0230000000000001</v>
      </c>
      <c r="M2228" s="48">
        <v>99.912999999999997</v>
      </c>
      <c r="N2228" s="39">
        <v>1.3380000000000001</v>
      </c>
      <c r="O2228" s="39">
        <v>748.48</v>
      </c>
      <c r="P2228" s="39">
        <v>0.6</v>
      </c>
    </row>
    <row r="2229" spans="1:16" x14ac:dyDescent="0.3">
      <c r="A2229" s="27">
        <v>43698</v>
      </c>
      <c r="B2229" s="28">
        <v>0.1875</v>
      </c>
      <c r="C2229" s="32">
        <f t="shared" si="72"/>
        <v>43698.1875</v>
      </c>
      <c r="D2229" s="38">
        <f t="shared" si="71"/>
        <v>525465</v>
      </c>
      <c r="E2229" s="38">
        <f t="shared" si="71"/>
        <v>6300495</v>
      </c>
      <c r="F2229" s="38">
        <f t="shared" si="71"/>
        <v>2536</v>
      </c>
      <c r="G2229" s="39">
        <v>0.1</v>
      </c>
      <c r="H2229" s="39">
        <v>1.5</v>
      </c>
      <c r="I2229" s="45" t="s">
        <v>19</v>
      </c>
      <c r="J2229" s="39">
        <v>320.16770401355501</v>
      </c>
      <c r="K2229" s="39">
        <v>317.42670401355502</v>
      </c>
      <c r="L2229" s="39">
        <v>1.7709999999999999</v>
      </c>
      <c r="M2229" s="48">
        <v>100</v>
      </c>
      <c r="N2229" s="39">
        <v>0.91600000000000004</v>
      </c>
      <c r="O2229" s="39">
        <v>748.67700000000002</v>
      </c>
      <c r="P2229" s="39">
        <v>0.6</v>
      </c>
    </row>
    <row r="2230" spans="1:16" x14ac:dyDescent="0.3">
      <c r="A2230" s="27">
        <v>43698</v>
      </c>
      <c r="B2230" s="28">
        <v>0.20833333333333334</v>
      </c>
      <c r="C2230" s="32">
        <f t="shared" si="72"/>
        <v>43698.208333333336</v>
      </c>
      <c r="D2230" s="38">
        <f t="shared" si="71"/>
        <v>525465</v>
      </c>
      <c r="E2230" s="38">
        <f t="shared" si="71"/>
        <v>6300495</v>
      </c>
      <c r="F2230" s="38">
        <f t="shared" si="71"/>
        <v>2536</v>
      </c>
      <c r="G2230" s="39">
        <v>3.4</v>
      </c>
      <c r="H2230" s="39">
        <v>2.2000000000000002</v>
      </c>
      <c r="I2230" s="44">
        <v>0.6470588235294118</v>
      </c>
      <c r="J2230" s="39">
        <v>319.04616123749088</v>
      </c>
      <c r="K2230" s="39">
        <v>316.65416123749088</v>
      </c>
      <c r="L2230" s="39">
        <v>1.2050000000000001</v>
      </c>
      <c r="M2230" s="48">
        <v>100</v>
      </c>
      <c r="N2230" s="39">
        <v>0.33700000000000002</v>
      </c>
      <c r="O2230" s="39">
        <v>748.72</v>
      </c>
      <c r="P2230" s="39">
        <v>0.4</v>
      </c>
    </row>
    <row r="2231" spans="1:16" x14ac:dyDescent="0.3">
      <c r="A2231" s="27">
        <v>43698</v>
      </c>
      <c r="B2231" s="28">
        <v>0.22916666666666666</v>
      </c>
      <c r="C2231" s="32">
        <f t="shared" si="72"/>
        <v>43698.229166666664</v>
      </c>
      <c r="D2231" s="38">
        <f t="shared" si="71"/>
        <v>525465</v>
      </c>
      <c r="E2231" s="38">
        <f t="shared" si="71"/>
        <v>6300495</v>
      </c>
      <c r="F2231" s="38">
        <f t="shared" si="71"/>
        <v>2536</v>
      </c>
      <c r="G2231" s="39">
        <v>19.399999999999999</v>
      </c>
      <c r="H2231" s="39">
        <v>8.1</v>
      </c>
      <c r="I2231" s="44">
        <v>0.4175257731958763</v>
      </c>
      <c r="J2231" s="39">
        <v>319.18435795647071</v>
      </c>
      <c r="K2231" s="39">
        <v>316.84535795647071</v>
      </c>
      <c r="L2231" s="39">
        <v>1.1419999999999999</v>
      </c>
      <c r="M2231" s="48">
        <v>100</v>
      </c>
      <c r="N2231" s="39">
        <v>0.34799999999999998</v>
      </c>
      <c r="O2231" s="39">
        <v>748.625</v>
      </c>
      <c r="P2231" s="39">
        <v>0.4</v>
      </c>
    </row>
    <row r="2232" spans="1:16" x14ac:dyDescent="0.3">
      <c r="A2232" s="27">
        <v>43698</v>
      </c>
      <c r="B2232" s="28">
        <v>0.25</v>
      </c>
      <c r="C2232" s="32">
        <f t="shared" si="72"/>
        <v>43698.25</v>
      </c>
      <c r="D2232" s="38">
        <f t="shared" si="71"/>
        <v>525465</v>
      </c>
      <c r="E2232" s="38">
        <f t="shared" si="71"/>
        <v>6300495</v>
      </c>
      <c r="F2232" s="38">
        <f t="shared" si="71"/>
        <v>2536</v>
      </c>
      <c r="G2232" s="39">
        <v>30.9</v>
      </c>
      <c r="H2232" s="39">
        <v>12.4</v>
      </c>
      <c r="I2232" s="44">
        <v>0.40129449838187703</v>
      </c>
      <c r="J2232" s="39">
        <v>322.22804903016993</v>
      </c>
      <c r="K2232" s="39">
        <v>317.53004903016989</v>
      </c>
      <c r="L2232" s="39">
        <v>1.3939999999999999</v>
      </c>
      <c r="M2232" s="48">
        <v>100</v>
      </c>
      <c r="N2232" s="39">
        <v>0.189</v>
      </c>
      <c r="O2232" s="39">
        <v>748.69799999999998</v>
      </c>
      <c r="P2232" s="39">
        <v>0.4</v>
      </c>
    </row>
    <row r="2233" spans="1:16" x14ac:dyDescent="0.3">
      <c r="A2233" s="27">
        <v>43698</v>
      </c>
      <c r="B2233" s="28">
        <v>0.27083333333333331</v>
      </c>
      <c r="C2233" s="32">
        <f t="shared" si="72"/>
        <v>43698.270833333336</v>
      </c>
      <c r="D2233" s="38">
        <f t="shared" si="71"/>
        <v>525465</v>
      </c>
      <c r="E2233" s="38">
        <f t="shared" si="71"/>
        <v>6300495</v>
      </c>
      <c r="F2233" s="38">
        <f t="shared" si="71"/>
        <v>2536</v>
      </c>
      <c r="G2233" s="39">
        <v>59.4</v>
      </c>
      <c r="H2233" s="39">
        <v>23.4</v>
      </c>
      <c r="I2233" s="44">
        <v>0.39393939393939392</v>
      </c>
      <c r="J2233" s="39">
        <v>324.99987058943384</v>
      </c>
      <c r="K2233" s="39">
        <v>318.57987058943382</v>
      </c>
      <c r="L2233" s="39">
        <v>1.7709999999999999</v>
      </c>
      <c r="M2233" s="48">
        <v>100</v>
      </c>
      <c r="N2233" s="39">
        <v>0.52400000000000002</v>
      </c>
      <c r="O2233" s="39">
        <v>748.80700000000002</v>
      </c>
      <c r="P2233" s="39">
        <v>0.2</v>
      </c>
    </row>
    <row r="2234" spans="1:16" x14ac:dyDescent="0.3">
      <c r="A2234" s="27">
        <v>43698</v>
      </c>
      <c r="B2234" s="28">
        <v>0.29166666666666669</v>
      </c>
      <c r="C2234" s="32">
        <f t="shared" si="72"/>
        <v>43698.291666666664</v>
      </c>
      <c r="D2234" s="38">
        <f t="shared" si="71"/>
        <v>525465</v>
      </c>
      <c r="E2234" s="38">
        <f t="shared" si="71"/>
        <v>6300495</v>
      </c>
      <c r="F2234" s="38">
        <f t="shared" si="71"/>
        <v>2536</v>
      </c>
      <c r="G2234" s="39">
        <v>162.69999999999999</v>
      </c>
      <c r="H2234" s="39">
        <v>56.9</v>
      </c>
      <c r="I2234" s="44">
        <v>0.34972341733251383</v>
      </c>
      <c r="J2234" s="39">
        <v>327.4486190520297</v>
      </c>
      <c r="K2234" s="39">
        <v>319.28961905202971</v>
      </c>
      <c r="L2234" s="39">
        <v>1.708</v>
      </c>
      <c r="M2234" s="48">
        <v>100</v>
      </c>
      <c r="N2234" s="39">
        <v>1.1950000000000001</v>
      </c>
      <c r="O2234" s="39">
        <v>748.93499999999995</v>
      </c>
      <c r="P2234" s="39">
        <v>0.4</v>
      </c>
    </row>
    <row r="2235" spans="1:16" x14ac:dyDescent="0.3">
      <c r="A2235" s="27">
        <v>43698</v>
      </c>
      <c r="B2235" s="28">
        <v>0.3125</v>
      </c>
      <c r="C2235" s="32">
        <f t="shared" si="72"/>
        <v>43698.3125</v>
      </c>
      <c r="D2235" s="38">
        <f t="shared" si="71"/>
        <v>525465</v>
      </c>
      <c r="E2235" s="38">
        <f t="shared" si="71"/>
        <v>6300495</v>
      </c>
      <c r="F2235" s="38">
        <f t="shared" si="71"/>
        <v>2536</v>
      </c>
      <c r="G2235" s="39">
        <v>232.8</v>
      </c>
      <c r="H2235" s="39">
        <v>70.7</v>
      </c>
      <c r="I2235" s="44">
        <v>0.30369415807560135</v>
      </c>
      <c r="J2235" s="39">
        <v>334.90035384863415</v>
      </c>
      <c r="K2235" s="39">
        <v>321.57535384863411</v>
      </c>
      <c r="L2235" s="39">
        <v>1.96</v>
      </c>
      <c r="M2235" s="48">
        <v>100</v>
      </c>
      <c r="N2235" s="39">
        <v>0.41299999999999998</v>
      </c>
      <c r="O2235" s="39">
        <v>748.96299999999997</v>
      </c>
      <c r="P2235" s="39">
        <v>0.6</v>
      </c>
    </row>
    <row r="2236" spans="1:16" x14ac:dyDescent="0.3">
      <c r="A2236" s="27">
        <v>43698</v>
      </c>
      <c r="B2236" s="28">
        <v>0.33333333333333331</v>
      </c>
      <c r="C2236" s="32">
        <f t="shared" si="72"/>
        <v>43698.333333333336</v>
      </c>
      <c r="D2236" s="38">
        <f t="shared" si="71"/>
        <v>525465</v>
      </c>
      <c r="E2236" s="38">
        <f t="shared" si="71"/>
        <v>6300495</v>
      </c>
      <c r="F2236" s="38">
        <f t="shared" si="71"/>
        <v>2536</v>
      </c>
      <c r="G2236" s="39">
        <v>126</v>
      </c>
      <c r="H2236" s="39">
        <v>34.299999999999997</v>
      </c>
      <c r="I2236" s="44">
        <v>0.2722222222222222</v>
      </c>
      <c r="J2236" s="39">
        <v>329.25109052688464</v>
      </c>
      <c r="K2236" s="39">
        <v>320.76109052688463</v>
      </c>
      <c r="L2236" s="39">
        <v>1.645</v>
      </c>
      <c r="M2236" s="48">
        <v>100</v>
      </c>
      <c r="N2236" s="39">
        <v>0.14299999999999999</v>
      </c>
      <c r="O2236" s="39">
        <v>748.95799999999997</v>
      </c>
      <c r="P2236" s="39">
        <v>0.6</v>
      </c>
    </row>
    <row r="2237" spans="1:16" x14ac:dyDescent="0.3">
      <c r="A2237" s="27">
        <v>43698</v>
      </c>
      <c r="B2237" s="28">
        <v>0.35416666666666669</v>
      </c>
      <c r="C2237" s="32">
        <f t="shared" si="72"/>
        <v>43698.354166666664</v>
      </c>
      <c r="D2237" s="38">
        <f t="shared" si="71"/>
        <v>525465</v>
      </c>
      <c r="E2237" s="38">
        <f t="shared" si="71"/>
        <v>6300495</v>
      </c>
      <c r="F2237" s="38">
        <f t="shared" si="71"/>
        <v>2536</v>
      </c>
      <c r="G2237" s="39">
        <v>146.69999999999999</v>
      </c>
      <c r="H2237" s="39">
        <v>36.1</v>
      </c>
      <c r="I2237" s="44">
        <v>0.24608043626448536</v>
      </c>
      <c r="J2237" s="39">
        <v>327.63075073102891</v>
      </c>
      <c r="K2237" s="39">
        <v>320.0157507310289</v>
      </c>
      <c r="L2237" s="39">
        <v>1.52</v>
      </c>
      <c r="M2237" s="48">
        <v>100</v>
      </c>
      <c r="N2237" s="39">
        <v>0.13100000000000001</v>
      </c>
      <c r="O2237" s="39">
        <v>749.09</v>
      </c>
      <c r="P2237" s="39">
        <v>0.4</v>
      </c>
    </row>
    <row r="2238" spans="1:16" x14ac:dyDescent="0.3">
      <c r="A2238" s="27">
        <v>43698</v>
      </c>
      <c r="B2238" s="28">
        <v>0.375</v>
      </c>
      <c r="C2238" s="32">
        <f t="shared" si="72"/>
        <v>43698.375</v>
      </c>
      <c r="D2238" s="38">
        <f t="shared" si="71"/>
        <v>525465</v>
      </c>
      <c r="E2238" s="38">
        <f t="shared" si="71"/>
        <v>6300495</v>
      </c>
      <c r="F2238" s="38">
        <f t="shared" si="71"/>
        <v>2536</v>
      </c>
      <c r="G2238" s="39">
        <v>99.6</v>
      </c>
      <c r="H2238" s="39">
        <v>19.8</v>
      </c>
      <c r="I2238" s="44">
        <v>0.1987951807228916</v>
      </c>
      <c r="J2238" s="39">
        <v>332.89076077731318</v>
      </c>
      <c r="K2238" s="39">
        <v>323.31976077731315</v>
      </c>
      <c r="L2238" s="39">
        <v>1.96</v>
      </c>
      <c r="M2238" s="48">
        <v>100</v>
      </c>
      <c r="N2238" s="39">
        <v>1.7000000000000001E-2</v>
      </c>
      <c r="O2238" s="39">
        <v>749.12699999999995</v>
      </c>
      <c r="P2238" s="39">
        <v>0.6</v>
      </c>
    </row>
    <row r="2239" spans="1:16" x14ac:dyDescent="0.3">
      <c r="A2239" s="27">
        <v>43698</v>
      </c>
      <c r="B2239" s="28">
        <v>0.39583333333333331</v>
      </c>
      <c r="C2239" s="32">
        <f t="shared" si="72"/>
        <v>43698.395833333336</v>
      </c>
      <c r="D2239" s="38">
        <f t="shared" si="71"/>
        <v>525465</v>
      </c>
      <c r="E2239" s="38">
        <f t="shared" si="71"/>
        <v>6300495</v>
      </c>
      <c r="F2239" s="38">
        <f t="shared" si="71"/>
        <v>2536</v>
      </c>
      <c r="G2239" s="39">
        <v>146.6</v>
      </c>
      <c r="H2239" s="39">
        <v>22.5</v>
      </c>
      <c r="I2239" s="44">
        <v>0.15347885402455663</v>
      </c>
      <c r="J2239" s="39">
        <v>334.72434855613221</v>
      </c>
      <c r="K2239" s="39">
        <v>325.26434855613218</v>
      </c>
      <c r="L2239" s="39">
        <v>1.96</v>
      </c>
      <c r="M2239" s="48">
        <v>100</v>
      </c>
      <c r="N2239" s="39">
        <v>4.5999999999999999E-2</v>
      </c>
      <c r="O2239" s="39">
        <v>749.255</v>
      </c>
      <c r="P2239" s="39">
        <v>0.4</v>
      </c>
    </row>
    <row r="2240" spans="1:16" x14ac:dyDescent="0.3">
      <c r="A2240" s="27">
        <v>43698</v>
      </c>
      <c r="B2240" s="28">
        <v>0.41666666666666669</v>
      </c>
      <c r="C2240" s="32">
        <f t="shared" si="72"/>
        <v>43698.416666666664</v>
      </c>
      <c r="D2240" s="38">
        <f t="shared" si="71"/>
        <v>525465</v>
      </c>
      <c r="E2240" s="38">
        <f t="shared" si="71"/>
        <v>6300495</v>
      </c>
      <c r="F2240" s="38">
        <f t="shared" si="71"/>
        <v>2536</v>
      </c>
      <c r="G2240" s="39">
        <v>164.8</v>
      </c>
      <c r="H2240" s="39">
        <v>16.399999999999999</v>
      </c>
      <c r="I2240" s="44">
        <v>9.95145631067961E-2</v>
      </c>
      <c r="J2240" s="39">
        <v>332.94937549921889</v>
      </c>
      <c r="K2240" s="39">
        <v>327.26737549921893</v>
      </c>
      <c r="L2240" s="39">
        <v>2.0859999999999999</v>
      </c>
      <c r="M2240" s="48">
        <v>100</v>
      </c>
      <c r="N2240" s="39">
        <v>0.05</v>
      </c>
      <c r="O2240" s="39">
        <v>749.32</v>
      </c>
      <c r="P2240" s="39">
        <v>0.4</v>
      </c>
    </row>
    <row r="2241" spans="1:16" x14ac:dyDescent="0.3">
      <c r="A2241" s="27">
        <v>43698</v>
      </c>
      <c r="B2241" s="28">
        <v>0.4375</v>
      </c>
      <c r="C2241" s="32">
        <f t="shared" si="72"/>
        <v>43698.4375</v>
      </c>
      <c r="D2241" s="38">
        <f t="shared" si="71"/>
        <v>525465</v>
      </c>
      <c r="E2241" s="38">
        <f t="shared" si="71"/>
        <v>6300495</v>
      </c>
      <c r="F2241" s="38">
        <f t="shared" si="71"/>
        <v>2536</v>
      </c>
      <c r="G2241" s="39">
        <v>219.5</v>
      </c>
      <c r="H2241" s="39">
        <v>18</v>
      </c>
      <c r="I2241" s="44">
        <v>8.2004555808656038E-2</v>
      </c>
      <c r="J2241" s="39">
        <v>334.18220676932714</v>
      </c>
      <c r="K2241" s="39">
        <v>331.51320676932716</v>
      </c>
      <c r="L2241" s="39">
        <v>2.149</v>
      </c>
      <c r="M2241" s="48">
        <v>100</v>
      </c>
      <c r="N2241" s="39">
        <v>0.317</v>
      </c>
      <c r="O2241" s="39">
        <v>749.26</v>
      </c>
      <c r="P2241" s="39">
        <v>0.4</v>
      </c>
    </row>
    <row r="2242" spans="1:16" x14ac:dyDescent="0.3">
      <c r="A2242" s="27">
        <v>43698</v>
      </c>
      <c r="B2242" s="28">
        <v>0.45833333333333331</v>
      </c>
      <c r="C2242" s="32">
        <f t="shared" si="72"/>
        <v>43698.458333333336</v>
      </c>
      <c r="D2242" s="38">
        <f t="shared" si="71"/>
        <v>525465</v>
      </c>
      <c r="E2242" s="38">
        <f t="shared" si="71"/>
        <v>6300495</v>
      </c>
      <c r="F2242" s="38">
        <f t="shared" si="71"/>
        <v>2536</v>
      </c>
      <c r="G2242" s="39">
        <v>453.3</v>
      </c>
      <c r="H2242" s="39">
        <v>31.9</v>
      </c>
      <c r="I2242" s="44">
        <v>7.0372821530994917E-2</v>
      </c>
      <c r="J2242" s="39">
        <v>345.63486995020349</v>
      </c>
      <c r="K2242" s="39">
        <v>344.60786995020351</v>
      </c>
      <c r="L2242" s="39">
        <v>2.6520000000000001</v>
      </c>
      <c r="M2242" s="48">
        <v>97.878</v>
      </c>
      <c r="N2242" s="39">
        <v>0.63</v>
      </c>
      <c r="O2242" s="39">
        <v>749.09</v>
      </c>
      <c r="P2242" s="39">
        <v>0.4</v>
      </c>
    </row>
    <row r="2243" spans="1:16" x14ac:dyDescent="0.3">
      <c r="A2243" s="27">
        <v>43698</v>
      </c>
      <c r="B2243" s="28">
        <v>0.47916666666666669</v>
      </c>
      <c r="C2243" s="32">
        <f t="shared" si="72"/>
        <v>43698.479166666664</v>
      </c>
      <c r="D2243" s="38">
        <f t="shared" si="71"/>
        <v>525465</v>
      </c>
      <c r="E2243" s="38">
        <f t="shared" si="71"/>
        <v>6300495</v>
      </c>
      <c r="F2243" s="38">
        <f t="shared" si="71"/>
        <v>2536</v>
      </c>
      <c r="G2243" s="39">
        <v>233.1</v>
      </c>
      <c r="H2243" s="39">
        <v>19.7</v>
      </c>
      <c r="I2243" s="44">
        <v>8.4513084513084508E-2</v>
      </c>
      <c r="J2243" s="39">
        <v>335.57436973849406</v>
      </c>
      <c r="K2243" s="39">
        <v>344.59336973849406</v>
      </c>
      <c r="L2243" s="39">
        <v>2.6520000000000001</v>
      </c>
      <c r="M2243" s="48">
        <v>97.572000000000003</v>
      </c>
      <c r="N2243" s="39">
        <v>1.097</v>
      </c>
      <c r="O2243" s="39">
        <v>749.1</v>
      </c>
      <c r="P2243" s="39">
        <v>0.4</v>
      </c>
    </row>
    <row r="2244" spans="1:16" x14ac:dyDescent="0.3">
      <c r="A2244" s="27">
        <v>43698</v>
      </c>
      <c r="B2244" s="28">
        <v>0.5</v>
      </c>
      <c r="C2244" s="32">
        <f t="shared" si="72"/>
        <v>43698.5</v>
      </c>
      <c r="D2244" s="38">
        <f t="shared" si="71"/>
        <v>525465</v>
      </c>
      <c r="E2244" s="38">
        <f t="shared" si="71"/>
        <v>6300495</v>
      </c>
      <c r="F2244" s="38">
        <f t="shared" si="71"/>
        <v>2536</v>
      </c>
      <c r="G2244" s="39">
        <v>161.19999999999999</v>
      </c>
      <c r="H2244" s="39">
        <v>15</v>
      </c>
      <c r="I2244" s="44">
        <v>9.3052109181141443E-2</v>
      </c>
      <c r="J2244" s="39">
        <v>333.17578942198804</v>
      </c>
      <c r="K2244" s="39">
        <v>343.01278942198803</v>
      </c>
      <c r="L2244" s="39">
        <v>2.59</v>
      </c>
      <c r="M2244" s="48">
        <v>98.63</v>
      </c>
      <c r="N2244" s="39">
        <v>0.84099999999999997</v>
      </c>
      <c r="O2244" s="39">
        <v>749.34199999999998</v>
      </c>
      <c r="P2244" s="39">
        <v>0</v>
      </c>
    </row>
    <row r="2245" spans="1:16" x14ac:dyDescent="0.3">
      <c r="A2245" s="27">
        <v>43698</v>
      </c>
      <c r="B2245" s="28">
        <v>0.52083333333333337</v>
      </c>
      <c r="C2245" s="32">
        <f t="shared" si="72"/>
        <v>43698.520833333336</v>
      </c>
      <c r="D2245" s="38">
        <f t="shared" si="71"/>
        <v>525465</v>
      </c>
      <c r="E2245" s="38">
        <f t="shared" si="71"/>
        <v>6300495</v>
      </c>
      <c r="F2245" s="38">
        <f t="shared" si="71"/>
        <v>2536</v>
      </c>
      <c r="G2245" s="39">
        <v>161.9</v>
      </c>
      <c r="H2245" s="39">
        <v>15.5</v>
      </c>
      <c r="I2245" s="44">
        <v>9.5738109944410121E-2</v>
      </c>
      <c r="J2245" s="39">
        <v>335.00314632212212</v>
      </c>
      <c r="K2245" s="39">
        <v>343.68614632212211</v>
      </c>
      <c r="L2245" s="39">
        <v>2.59</v>
      </c>
      <c r="M2245" s="48">
        <v>100</v>
      </c>
      <c r="N2245" s="39">
        <v>1.0389999999999999</v>
      </c>
      <c r="O2245" s="39">
        <v>749.65</v>
      </c>
      <c r="P2245" s="39">
        <v>0.2</v>
      </c>
    </row>
    <row r="2246" spans="1:16" x14ac:dyDescent="0.3">
      <c r="A2246" s="27">
        <v>43698</v>
      </c>
      <c r="B2246" s="28">
        <v>0.54166666666666663</v>
      </c>
      <c r="C2246" s="32">
        <f t="shared" si="72"/>
        <v>43698.541666666664</v>
      </c>
      <c r="D2246" s="38">
        <f t="shared" ref="D2246:F2309" si="73">D2245</f>
        <v>525465</v>
      </c>
      <c r="E2246" s="38">
        <f t="shared" si="73"/>
        <v>6300495</v>
      </c>
      <c r="F2246" s="38">
        <f t="shared" si="73"/>
        <v>2536</v>
      </c>
      <c r="G2246" s="39">
        <v>149.9</v>
      </c>
      <c r="H2246" s="39">
        <v>15</v>
      </c>
      <c r="I2246" s="44">
        <v>0.1000667111407605</v>
      </c>
      <c r="J2246" s="39">
        <v>337.36456050273273</v>
      </c>
      <c r="K2246" s="39">
        <v>345.75956050273271</v>
      </c>
      <c r="L2246" s="39">
        <v>2.9670000000000001</v>
      </c>
      <c r="M2246" s="48">
        <v>100</v>
      </c>
      <c r="N2246" s="39">
        <v>0.83899999999999997</v>
      </c>
      <c r="O2246" s="39">
        <v>749.64</v>
      </c>
      <c r="P2246" s="39">
        <v>0</v>
      </c>
    </row>
    <row r="2247" spans="1:16" x14ac:dyDescent="0.3">
      <c r="A2247" s="27">
        <v>43698</v>
      </c>
      <c r="B2247" s="28">
        <v>0.5625</v>
      </c>
      <c r="C2247" s="32">
        <f t="shared" si="72"/>
        <v>43698.5625</v>
      </c>
      <c r="D2247" s="38">
        <f t="shared" si="73"/>
        <v>525465</v>
      </c>
      <c r="E2247" s="38">
        <f t="shared" si="73"/>
        <v>6300495</v>
      </c>
      <c r="F2247" s="38">
        <f t="shared" si="73"/>
        <v>2536</v>
      </c>
      <c r="G2247" s="39">
        <v>160.1</v>
      </c>
      <c r="H2247" s="39">
        <v>15.5</v>
      </c>
      <c r="I2247" s="44">
        <v>9.6814490943160525E-2</v>
      </c>
      <c r="J2247" s="39">
        <v>336.1736843019105</v>
      </c>
      <c r="K2247" s="39">
        <v>344.88168430191052</v>
      </c>
      <c r="L2247" s="39">
        <v>2.7149999999999999</v>
      </c>
      <c r="M2247" s="48">
        <v>100</v>
      </c>
      <c r="N2247" s="39">
        <v>0.71599999999999997</v>
      </c>
      <c r="O2247" s="39">
        <v>749.71799999999996</v>
      </c>
      <c r="P2247" s="39">
        <v>0</v>
      </c>
    </row>
    <row r="2248" spans="1:16" x14ac:dyDescent="0.3">
      <c r="A2248" s="27">
        <v>43698</v>
      </c>
      <c r="B2248" s="28">
        <v>0.58333333333333337</v>
      </c>
      <c r="C2248" s="32">
        <f t="shared" si="72"/>
        <v>43698.583333333336</v>
      </c>
      <c r="D2248" s="38">
        <f t="shared" si="73"/>
        <v>525465</v>
      </c>
      <c r="E2248" s="38">
        <f t="shared" si="73"/>
        <v>6300495</v>
      </c>
      <c r="F2248" s="38">
        <f t="shared" si="73"/>
        <v>2536</v>
      </c>
      <c r="G2248" s="39">
        <v>116.2</v>
      </c>
      <c r="H2248" s="39">
        <v>11.4</v>
      </c>
      <c r="I2248" s="44">
        <v>9.8106712564543896E-2</v>
      </c>
      <c r="J2248" s="39">
        <v>332.16379384893065</v>
      </c>
      <c r="K2248" s="39">
        <v>341.98279384893061</v>
      </c>
      <c r="L2248" s="39">
        <v>2.7149999999999999</v>
      </c>
      <c r="M2248" s="48">
        <v>100</v>
      </c>
      <c r="N2248" s="39">
        <v>0.872</v>
      </c>
      <c r="O2248" s="39">
        <v>749.79700000000003</v>
      </c>
      <c r="P2248" s="39">
        <v>0</v>
      </c>
    </row>
    <row r="2249" spans="1:16" x14ac:dyDescent="0.3">
      <c r="A2249" s="27">
        <v>43698</v>
      </c>
      <c r="B2249" s="28">
        <v>0.60416666666666663</v>
      </c>
      <c r="C2249" s="32">
        <f t="shared" si="72"/>
        <v>43698.604166666664</v>
      </c>
      <c r="D2249" s="38">
        <f t="shared" si="73"/>
        <v>525465</v>
      </c>
      <c r="E2249" s="38">
        <f t="shared" si="73"/>
        <v>6300495</v>
      </c>
      <c r="F2249" s="38">
        <f t="shared" si="73"/>
        <v>2536</v>
      </c>
      <c r="G2249" s="39">
        <v>117.5</v>
      </c>
      <c r="H2249" s="39">
        <v>12.5</v>
      </c>
      <c r="I2249" s="44">
        <v>0.10638297872340426</v>
      </c>
      <c r="J2249" s="39">
        <v>331.30586070646882</v>
      </c>
      <c r="K2249" s="39">
        <v>340.46086070646879</v>
      </c>
      <c r="L2249" s="39">
        <v>2.59</v>
      </c>
      <c r="M2249" s="48">
        <v>100</v>
      </c>
      <c r="N2249" s="39">
        <v>1.3640000000000001</v>
      </c>
      <c r="O2249" s="39">
        <v>749.78499999999997</v>
      </c>
      <c r="P2249" s="39">
        <v>0</v>
      </c>
    </row>
    <row r="2250" spans="1:16" x14ac:dyDescent="0.3">
      <c r="A2250" s="27">
        <v>43698</v>
      </c>
      <c r="B2250" s="28">
        <v>0.625</v>
      </c>
      <c r="C2250" s="32">
        <f t="shared" si="72"/>
        <v>43698.625</v>
      </c>
      <c r="D2250" s="38">
        <f t="shared" si="73"/>
        <v>525465</v>
      </c>
      <c r="E2250" s="38">
        <f t="shared" si="73"/>
        <v>6300495</v>
      </c>
      <c r="F2250" s="38">
        <f t="shared" si="73"/>
        <v>2536</v>
      </c>
      <c r="G2250" s="39">
        <v>138.9</v>
      </c>
      <c r="H2250" s="39">
        <v>14.1</v>
      </c>
      <c r="I2250" s="44">
        <v>0.10151187904967601</v>
      </c>
      <c r="J2250" s="39">
        <v>335.07491034902938</v>
      </c>
      <c r="K2250" s="39">
        <v>342.08591034902935</v>
      </c>
      <c r="L2250" s="39">
        <v>2.9039999999999999</v>
      </c>
      <c r="M2250" s="48">
        <v>97.929000000000002</v>
      </c>
      <c r="N2250" s="39">
        <v>0.114</v>
      </c>
      <c r="O2250" s="39">
        <v>750.07799999999997</v>
      </c>
      <c r="P2250" s="39">
        <v>0</v>
      </c>
    </row>
    <row r="2251" spans="1:16" x14ac:dyDescent="0.3">
      <c r="A2251" s="27">
        <v>43698</v>
      </c>
      <c r="B2251" s="28">
        <v>0.64583333333333337</v>
      </c>
      <c r="C2251" s="32">
        <f t="shared" si="72"/>
        <v>43698.645833333336</v>
      </c>
      <c r="D2251" s="38">
        <f t="shared" si="73"/>
        <v>525465</v>
      </c>
      <c r="E2251" s="38">
        <f t="shared" si="73"/>
        <v>6300495</v>
      </c>
      <c r="F2251" s="38">
        <f t="shared" si="73"/>
        <v>2536</v>
      </c>
      <c r="G2251" s="39">
        <v>250.3</v>
      </c>
      <c r="H2251" s="39">
        <v>26.1</v>
      </c>
      <c r="I2251" s="44">
        <v>0.10427487015581302</v>
      </c>
      <c r="J2251" s="39">
        <v>335.95272423590598</v>
      </c>
      <c r="K2251" s="39">
        <v>342.65772423590596</v>
      </c>
      <c r="L2251" s="39">
        <v>3.03</v>
      </c>
      <c r="M2251" s="48">
        <v>94.278999999999996</v>
      </c>
      <c r="N2251" s="39">
        <v>0.153</v>
      </c>
      <c r="O2251" s="39">
        <v>750.24199999999996</v>
      </c>
      <c r="P2251" s="39">
        <v>0</v>
      </c>
    </row>
    <row r="2252" spans="1:16" x14ac:dyDescent="0.3">
      <c r="A2252" s="27">
        <v>43698</v>
      </c>
      <c r="B2252" s="28">
        <v>0.66666666666666663</v>
      </c>
      <c r="C2252" s="32">
        <f t="shared" si="72"/>
        <v>43698.666666666664</v>
      </c>
      <c r="D2252" s="38">
        <f t="shared" si="73"/>
        <v>525465</v>
      </c>
      <c r="E2252" s="38">
        <f t="shared" si="73"/>
        <v>6300495</v>
      </c>
      <c r="F2252" s="38">
        <f t="shared" si="73"/>
        <v>2536</v>
      </c>
      <c r="G2252" s="39">
        <v>245.3</v>
      </c>
      <c r="H2252" s="39">
        <v>26.7</v>
      </c>
      <c r="I2252" s="44">
        <v>0.10884631064003261</v>
      </c>
      <c r="J2252" s="39">
        <v>340.48483951104879</v>
      </c>
      <c r="K2252" s="39">
        <v>347.03083951104878</v>
      </c>
      <c r="L2252" s="39">
        <v>3.4710000000000001</v>
      </c>
      <c r="M2252" s="48">
        <v>96.816999999999993</v>
      </c>
      <c r="N2252" s="39">
        <v>0.28399999999999997</v>
      </c>
      <c r="O2252" s="39">
        <v>750.18</v>
      </c>
      <c r="P2252" s="39">
        <v>0</v>
      </c>
    </row>
    <row r="2253" spans="1:16" x14ac:dyDescent="0.3">
      <c r="A2253" s="27">
        <v>43698</v>
      </c>
      <c r="B2253" s="28">
        <v>0.6875</v>
      </c>
      <c r="C2253" s="32">
        <f t="shared" si="72"/>
        <v>43698.6875</v>
      </c>
      <c r="D2253" s="38">
        <f t="shared" si="73"/>
        <v>525465</v>
      </c>
      <c r="E2253" s="38">
        <f t="shared" si="73"/>
        <v>6300495</v>
      </c>
      <c r="F2253" s="38">
        <f t="shared" si="73"/>
        <v>2536</v>
      </c>
      <c r="G2253" s="39">
        <v>97</v>
      </c>
      <c r="H2253" s="39">
        <v>10.5</v>
      </c>
      <c r="I2253" s="44">
        <v>0.10824742268041238</v>
      </c>
      <c r="J2253" s="39">
        <v>337.52462153196331</v>
      </c>
      <c r="K2253" s="39">
        <v>346.99562153196331</v>
      </c>
      <c r="L2253" s="39">
        <v>3.4079999999999999</v>
      </c>
      <c r="M2253" s="48">
        <v>100</v>
      </c>
      <c r="N2253" s="39">
        <v>0.5</v>
      </c>
      <c r="O2253" s="39">
        <v>750.22500000000002</v>
      </c>
      <c r="P2253" s="39">
        <v>0</v>
      </c>
    </row>
    <row r="2254" spans="1:16" x14ac:dyDescent="0.3">
      <c r="A2254" s="27">
        <v>43698</v>
      </c>
      <c r="B2254" s="28">
        <v>0.70833333333333337</v>
      </c>
      <c r="C2254" s="32">
        <f t="shared" si="72"/>
        <v>43698.708333333336</v>
      </c>
      <c r="D2254" s="38">
        <f t="shared" si="73"/>
        <v>525465</v>
      </c>
      <c r="E2254" s="38">
        <f t="shared" si="73"/>
        <v>6300495</v>
      </c>
      <c r="F2254" s="38">
        <f t="shared" si="73"/>
        <v>2536</v>
      </c>
      <c r="G2254" s="39">
        <v>51.5</v>
      </c>
      <c r="H2254" s="39">
        <v>5.8</v>
      </c>
      <c r="I2254" s="44">
        <v>0.11262135922330097</v>
      </c>
      <c r="J2254" s="39">
        <v>329.62846190534685</v>
      </c>
      <c r="K2254" s="39">
        <v>341.08346190534689</v>
      </c>
      <c r="L2254" s="39">
        <v>2.778</v>
      </c>
      <c r="M2254" s="48">
        <v>100</v>
      </c>
      <c r="N2254" s="39">
        <v>0.84499999999999997</v>
      </c>
      <c r="O2254" s="39">
        <v>750.51</v>
      </c>
      <c r="P2254" s="39">
        <v>0</v>
      </c>
    </row>
    <row r="2255" spans="1:16" x14ac:dyDescent="0.3">
      <c r="A2255" s="27">
        <v>43698</v>
      </c>
      <c r="B2255" s="28">
        <v>0.72916666666666663</v>
      </c>
      <c r="C2255" s="32">
        <f t="shared" si="72"/>
        <v>43698.729166666664</v>
      </c>
      <c r="D2255" s="38">
        <f t="shared" si="73"/>
        <v>525465</v>
      </c>
      <c r="E2255" s="38">
        <f t="shared" si="73"/>
        <v>6300495</v>
      </c>
      <c r="F2255" s="38">
        <f t="shared" si="73"/>
        <v>2536</v>
      </c>
      <c r="G2255" s="39">
        <v>26.4</v>
      </c>
      <c r="H2255" s="39">
        <v>2.5</v>
      </c>
      <c r="I2255" s="44">
        <v>9.4696969696969696E-2</v>
      </c>
      <c r="J2255" s="39">
        <v>328.3170981686838</v>
      </c>
      <c r="K2255" s="39">
        <v>337.23109816868379</v>
      </c>
      <c r="L2255" s="39">
        <v>2.5270000000000001</v>
      </c>
      <c r="M2255" s="48">
        <v>100</v>
      </c>
      <c r="N2255" s="39">
        <v>1.1299999999999999</v>
      </c>
      <c r="O2255" s="39">
        <v>750.48699999999997</v>
      </c>
      <c r="P2255" s="39">
        <v>0</v>
      </c>
    </row>
    <row r="2256" spans="1:16" x14ac:dyDescent="0.3">
      <c r="A2256" s="27">
        <v>43698</v>
      </c>
      <c r="B2256" s="28">
        <v>0.75</v>
      </c>
      <c r="C2256" s="32">
        <f t="shared" si="72"/>
        <v>43698.75</v>
      </c>
      <c r="D2256" s="38">
        <f t="shared" si="73"/>
        <v>525465</v>
      </c>
      <c r="E2256" s="38">
        <f t="shared" si="73"/>
        <v>6300495</v>
      </c>
      <c r="F2256" s="38">
        <f t="shared" si="73"/>
        <v>2536</v>
      </c>
      <c r="G2256" s="39">
        <v>14.2</v>
      </c>
      <c r="H2256" s="39">
        <v>1.6</v>
      </c>
      <c r="I2256" s="44">
        <v>0.11267605633802819</v>
      </c>
      <c r="J2256" s="39">
        <v>327.8451799050606</v>
      </c>
      <c r="K2256" s="39">
        <v>334.79917990506061</v>
      </c>
      <c r="L2256" s="39">
        <v>2.5270000000000001</v>
      </c>
      <c r="M2256" s="48">
        <v>100</v>
      </c>
      <c r="N2256" s="39">
        <v>0.46200000000000002</v>
      </c>
      <c r="O2256" s="39">
        <v>750.67</v>
      </c>
      <c r="P2256" s="39">
        <v>0</v>
      </c>
    </row>
    <row r="2257" spans="1:16" x14ac:dyDescent="0.3">
      <c r="A2257" s="27">
        <v>43698</v>
      </c>
      <c r="B2257" s="28">
        <v>0.77083333333333337</v>
      </c>
      <c r="C2257" s="32">
        <f t="shared" si="72"/>
        <v>43698.770833333336</v>
      </c>
      <c r="D2257" s="38">
        <f t="shared" si="73"/>
        <v>525465</v>
      </c>
      <c r="E2257" s="38">
        <f t="shared" si="73"/>
        <v>6300495</v>
      </c>
      <c r="F2257" s="38">
        <f t="shared" si="73"/>
        <v>2536</v>
      </c>
      <c r="G2257" s="39">
        <v>17.100000000000001</v>
      </c>
      <c r="H2257" s="39">
        <v>2.2999999999999998</v>
      </c>
      <c r="I2257" s="44">
        <v>0.13450292397660815</v>
      </c>
      <c r="J2257" s="39">
        <v>327.38611670287241</v>
      </c>
      <c r="K2257" s="39">
        <v>334.02311670287241</v>
      </c>
      <c r="L2257" s="39">
        <v>2.464</v>
      </c>
      <c r="M2257" s="48">
        <v>100</v>
      </c>
      <c r="N2257" s="39">
        <v>0.223</v>
      </c>
      <c r="O2257" s="39">
        <v>750.875</v>
      </c>
      <c r="P2257" s="39">
        <v>0.2</v>
      </c>
    </row>
    <row r="2258" spans="1:16" x14ac:dyDescent="0.3">
      <c r="A2258" s="27">
        <v>43698</v>
      </c>
      <c r="B2258" s="28">
        <v>0.79166666666666663</v>
      </c>
      <c r="C2258" s="32">
        <f t="shared" si="72"/>
        <v>43698.791666666664</v>
      </c>
      <c r="D2258" s="38">
        <f t="shared" si="73"/>
        <v>525465</v>
      </c>
      <c r="E2258" s="38">
        <f t="shared" si="73"/>
        <v>6300495</v>
      </c>
      <c r="F2258" s="38">
        <f t="shared" si="73"/>
        <v>2536</v>
      </c>
      <c r="G2258" s="39">
        <v>12.8</v>
      </c>
      <c r="H2258" s="39">
        <v>1.5</v>
      </c>
      <c r="I2258" s="44">
        <v>0.1171875</v>
      </c>
      <c r="J2258" s="39">
        <v>327.10128127317648</v>
      </c>
      <c r="K2258" s="39">
        <v>332.5642812731765</v>
      </c>
      <c r="L2258" s="39">
        <v>2.4009999999999998</v>
      </c>
      <c r="M2258" s="48">
        <v>100</v>
      </c>
      <c r="N2258" s="39">
        <v>3.0000000000000001E-3</v>
      </c>
      <c r="O2258" s="39">
        <v>750.745</v>
      </c>
      <c r="P2258" s="39">
        <v>0.2</v>
      </c>
    </row>
    <row r="2259" spans="1:16" x14ac:dyDescent="0.3">
      <c r="A2259" s="27">
        <v>43698</v>
      </c>
      <c r="B2259" s="28">
        <v>0.8125</v>
      </c>
      <c r="C2259" s="32">
        <f t="shared" si="72"/>
        <v>43698.8125</v>
      </c>
      <c r="D2259" s="38">
        <f t="shared" si="73"/>
        <v>525465</v>
      </c>
      <c r="E2259" s="38">
        <f t="shared" si="73"/>
        <v>6300495</v>
      </c>
      <c r="F2259" s="38">
        <f t="shared" si="73"/>
        <v>2536</v>
      </c>
      <c r="G2259" s="39">
        <v>1.6</v>
      </c>
      <c r="H2259" s="39">
        <v>0.9</v>
      </c>
      <c r="I2259" s="44">
        <v>0.5625</v>
      </c>
      <c r="J2259" s="39">
        <v>328.07261864403523</v>
      </c>
      <c r="K2259" s="39">
        <v>331.82361864403521</v>
      </c>
      <c r="L2259" s="39">
        <v>2.2749999999999999</v>
      </c>
      <c r="M2259" s="48">
        <v>100</v>
      </c>
      <c r="N2259" s="39">
        <v>0.246</v>
      </c>
      <c r="O2259" s="39">
        <v>750.92700000000002</v>
      </c>
      <c r="P2259" s="39">
        <v>0</v>
      </c>
    </row>
    <row r="2260" spans="1:16" x14ac:dyDescent="0.3">
      <c r="A2260" s="27">
        <v>43698</v>
      </c>
      <c r="B2260" s="28">
        <v>0.83333333333333337</v>
      </c>
      <c r="C2260" s="32">
        <f t="shared" si="72"/>
        <v>43698.833333333336</v>
      </c>
      <c r="D2260" s="38">
        <f t="shared" si="73"/>
        <v>525465</v>
      </c>
      <c r="E2260" s="38">
        <f t="shared" si="73"/>
        <v>6300495</v>
      </c>
      <c r="F2260" s="38">
        <f t="shared" si="73"/>
        <v>2536</v>
      </c>
      <c r="G2260" s="40">
        <v>0</v>
      </c>
      <c r="H2260" s="40">
        <v>0</v>
      </c>
      <c r="I2260" s="45" t="s">
        <v>19</v>
      </c>
      <c r="J2260" s="39">
        <v>325.65451043013201</v>
      </c>
      <c r="K2260" s="39">
        <v>330.03551043013198</v>
      </c>
      <c r="L2260" s="39">
        <v>2.3380000000000001</v>
      </c>
      <c r="M2260" s="48">
        <v>100</v>
      </c>
      <c r="N2260" s="39">
        <v>2.1999999999999999E-2</v>
      </c>
      <c r="O2260" s="39">
        <v>750.92</v>
      </c>
      <c r="P2260" s="39">
        <v>0</v>
      </c>
    </row>
    <row r="2261" spans="1:16" x14ac:dyDescent="0.3">
      <c r="A2261" s="27">
        <v>43698</v>
      </c>
      <c r="B2261" s="28">
        <v>0.85416666666666663</v>
      </c>
      <c r="C2261" s="32">
        <f t="shared" si="72"/>
        <v>43698.854166666664</v>
      </c>
      <c r="D2261" s="38">
        <f t="shared" si="73"/>
        <v>525465</v>
      </c>
      <c r="E2261" s="38">
        <f t="shared" si="73"/>
        <v>6300495</v>
      </c>
      <c r="F2261" s="38">
        <f t="shared" si="73"/>
        <v>2536</v>
      </c>
      <c r="G2261" s="40">
        <v>0</v>
      </c>
      <c r="H2261" s="40">
        <v>0</v>
      </c>
      <c r="I2261" s="45" t="s">
        <v>19</v>
      </c>
      <c r="J2261" s="39">
        <v>325.86648362143006</v>
      </c>
      <c r="K2261" s="39">
        <v>329.52848362143004</v>
      </c>
      <c r="L2261" s="39">
        <v>2.149</v>
      </c>
      <c r="M2261" s="48">
        <v>100</v>
      </c>
      <c r="N2261" s="39">
        <v>0.19400000000000001</v>
      </c>
      <c r="O2261" s="39">
        <v>750.93799999999999</v>
      </c>
      <c r="P2261" s="39">
        <v>0</v>
      </c>
    </row>
    <row r="2262" spans="1:16" x14ac:dyDescent="0.3">
      <c r="A2262" s="27">
        <v>43698</v>
      </c>
      <c r="B2262" s="28">
        <v>0.875</v>
      </c>
      <c r="C2262" s="32">
        <f t="shared" si="72"/>
        <v>43698.875</v>
      </c>
      <c r="D2262" s="38">
        <f t="shared" si="73"/>
        <v>525465</v>
      </c>
      <c r="E2262" s="38">
        <f t="shared" si="73"/>
        <v>6300495</v>
      </c>
      <c r="F2262" s="38">
        <f t="shared" si="73"/>
        <v>2536</v>
      </c>
      <c r="G2262" s="40">
        <v>0</v>
      </c>
      <c r="H2262" s="40">
        <v>0</v>
      </c>
      <c r="I2262" s="45" t="s">
        <v>19</v>
      </c>
      <c r="J2262" s="39">
        <v>324.65952419110744</v>
      </c>
      <c r="K2262" s="39">
        <v>328.33352419110741</v>
      </c>
      <c r="L2262" s="39">
        <v>2.149</v>
      </c>
      <c r="M2262" s="48">
        <v>100</v>
      </c>
      <c r="N2262" s="39">
        <v>0.19600000000000001</v>
      </c>
      <c r="O2262" s="39">
        <v>750.78300000000002</v>
      </c>
      <c r="P2262" s="39">
        <v>0</v>
      </c>
    </row>
    <row r="2263" spans="1:16" x14ac:dyDescent="0.3">
      <c r="A2263" s="27">
        <v>43698</v>
      </c>
      <c r="B2263" s="28">
        <v>0.89583333333333337</v>
      </c>
      <c r="C2263" s="32">
        <f t="shared" si="72"/>
        <v>43698.895833333336</v>
      </c>
      <c r="D2263" s="38">
        <f t="shared" si="73"/>
        <v>525465</v>
      </c>
      <c r="E2263" s="38">
        <f t="shared" si="73"/>
        <v>6300495</v>
      </c>
      <c r="F2263" s="38">
        <f t="shared" si="73"/>
        <v>2536</v>
      </c>
      <c r="G2263" s="40">
        <v>0</v>
      </c>
      <c r="H2263" s="40">
        <v>0</v>
      </c>
      <c r="I2263" s="45" t="s">
        <v>19</v>
      </c>
      <c r="J2263" s="39">
        <v>324.24449513427766</v>
      </c>
      <c r="K2263" s="39">
        <v>326.81449513427765</v>
      </c>
      <c r="L2263" s="39">
        <v>2.3380000000000001</v>
      </c>
      <c r="M2263" s="48">
        <v>100</v>
      </c>
      <c r="N2263" s="39">
        <v>0.02</v>
      </c>
      <c r="O2263" s="39">
        <v>750.86199999999997</v>
      </c>
      <c r="P2263" s="39">
        <v>0</v>
      </c>
    </row>
    <row r="2264" spans="1:16" x14ac:dyDescent="0.3">
      <c r="A2264" s="27">
        <v>43698</v>
      </c>
      <c r="B2264" s="28">
        <v>0.91666666666666663</v>
      </c>
      <c r="C2264" s="32">
        <f t="shared" si="72"/>
        <v>43698.916666666664</v>
      </c>
      <c r="D2264" s="38">
        <f t="shared" si="73"/>
        <v>525465</v>
      </c>
      <c r="E2264" s="38">
        <f t="shared" si="73"/>
        <v>6300495</v>
      </c>
      <c r="F2264" s="38">
        <f t="shared" si="73"/>
        <v>2536</v>
      </c>
      <c r="G2264" s="40">
        <v>0</v>
      </c>
      <c r="H2264" s="40">
        <v>0</v>
      </c>
      <c r="I2264" s="45" t="s">
        <v>19</v>
      </c>
      <c r="J2264" s="39">
        <v>323.14153991118161</v>
      </c>
      <c r="K2264" s="39">
        <v>324.80353991118159</v>
      </c>
      <c r="L2264" s="39">
        <v>2.2749999999999999</v>
      </c>
      <c r="M2264" s="48">
        <v>100</v>
      </c>
      <c r="N2264" s="39">
        <v>0.30299999999999999</v>
      </c>
      <c r="O2264" s="39">
        <v>750.76499999999999</v>
      </c>
      <c r="P2264" s="39">
        <v>0</v>
      </c>
    </row>
    <row r="2265" spans="1:16" x14ac:dyDescent="0.3">
      <c r="A2265" s="27">
        <v>43698</v>
      </c>
      <c r="B2265" s="28">
        <v>0.9375</v>
      </c>
      <c r="C2265" s="32">
        <f t="shared" si="72"/>
        <v>43698.9375</v>
      </c>
      <c r="D2265" s="38">
        <f t="shared" si="73"/>
        <v>525465</v>
      </c>
      <c r="E2265" s="38">
        <f t="shared" si="73"/>
        <v>6300495</v>
      </c>
      <c r="F2265" s="38">
        <f t="shared" si="73"/>
        <v>2536</v>
      </c>
      <c r="G2265" s="40">
        <v>0</v>
      </c>
      <c r="H2265" s="40">
        <v>0</v>
      </c>
      <c r="I2265" s="45" t="s">
        <v>19</v>
      </c>
      <c r="J2265" s="39">
        <v>325.80825356649734</v>
      </c>
      <c r="K2265" s="39">
        <v>326.45425356649736</v>
      </c>
      <c r="L2265" s="39">
        <v>1.96</v>
      </c>
      <c r="M2265" s="48">
        <v>100</v>
      </c>
      <c r="N2265" s="39">
        <v>0.56200000000000006</v>
      </c>
      <c r="O2265" s="39">
        <v>751.03700000000003</v>
      </c>
      <c r="P2265" s="39">
        <v>0</v>
      </c>
    </row>
    <row r="2266" spans="1:16" x14ac:dyDescent="0.3">
      <c r="A2266" s="27">
        <v>43698</v>
      </c>
      <c r="B2266" s="28">
        <v>0.95833333333333337</v>
      </c>
      <c r="C2266" s="32">
        <f t="shared" si="72"/>
        <v>43698.958333333336</v>
      </c>
      <c r="D2266" s="38">
        <f t="shared" si="73"/>
        <v>525465</v>
      </c>
      <c r="E2266" s="38">
        <f t="shared" si="73"/>
        <v>6300495</v>
      </c>
      <c r="F2266" s="38">
        <f t="shared" si="73"/>
        <v>2536</v>
      </c>
      <c r="G2266" s="40">
        <v>0</v>
      </c>
      <c r="H2266" s="40">
        <v>0</v>
      </c>
      <c r="I2266" s="45" t="s">
        <v>19</v>
      </c>
      <c r="J2266" s="39">
        <v>324.26712018111311</v>
      </c>
      <c r="K2266" s="39">
        <v>325.67512018111313</v>
      </c>
      <c r="L2266" s="39">
        <v>1.7709999999999999</v>
      </c>
      <c r="M2266" s="48">
        <v>100</v>
      </c>
      <c r="N2266" s="39">
        <v>7.0000000000000001E-3</v>
      </c>
      <c r="O2266" s="39">
        <v>750.87800000000004</v>
      </c>
      <c r="P2266" s="39">
        <v>0</v>
      </c>
    </row>
    <row r="2267" spans="1:16" x14ac:dyDescent="0.3">
      <c r="A2267" s="27">
        <v>43698</v>
      </c>
      <c r="B2267" s="28">
        <v>0.97916666666666663</v>
      </c>
      <c r="C2267" s="32">
        <f t="shared" si="72"/>
        <v>43698.979166666664</v>
      </c>
      <c r="D2267" s="38">
        <f t="shared" si="73"/>
        <v>525465</v>
      </c>
      <c r="E2267" s="38">
        <f t="shared" si="73"/>
        <v>6300495</v>
      </c>
      <c r="F2267" s="38">
        <f t="shared" si="73"/>
        <v>2536</v>
      </c>
      <c r="G2267" s="40">
        <v>0</v>
      </c>
      <c r="H2267" s="40">
        <v>0</v>
      </c>
      <c r="I2267" s="45" t="s">
        <v>19</v>
      </c>
      <c r="J2267" s="39">
        <v>323.62134616596762</v>
      </c>
      <c r="K2267" s="39">
        <v>325.26934616596765</v>
      </c>
      <c r="L2267" s="39">
        <v>1.897</v>
      </c>
      <c r="M2267" s="48">
        <v>100</v>
      </c>
      <c r="N2267" s="39">
        <v>0.27300000000000002</v>
      </c>
      <c r="O2267" s="39">
        <v>750.9</v>
      </c>
      <c r="P2267" s="39">
        <v>0</v>
      </c>
    </row>
    <row r="2268" spans="1:16" x14ac:dyDescent="0.3">
      <c r="A2268" s="27">
        <v>43699</v>
      </c>
      <c r="B2268" s="28">
        <v>0</v>
      </c>
      <c r="C2268" s="32">
        <f t="shared" si="72"/>
        <v>43699</v>
      </c>
      <c r="D2268" s="38">
        <f t="shared" si="73"/>
        <v>525465</v>
      </c>
      <c r="E2268" s="38">
        <f t="shared" si="73"/>
        <v>6300495</v>
      </c>
      <c r="F2268" s="38">
        <f t="shared" si="73"/>
        <v>2536</v>
      </c>
      <c r="G2268" s="40">
        <v>0</v>
      </c>
      <c r="H2268" s="40">
        <v>0</v>
      </c>
      <c r="I2268" s="45" t="s">
        <v>19</v>
      </c>
      <c r="J2268" s="39">
        <v>323.07341876860448</v>
      </c>
      <c r="K2268" s="39">
        <v>324.8084187686045</v>
      </c>
      <c r="L2268" s="39">
        <v>1.8340000000000001</v>
      </c>
      <c r="M2268" s="48">
        <v>100</v>
      </c>
      <c r="N2268" s="39">
        <v>3.6999999999999998E-2</v>
      </c>
      <c r="O2268" s="39">
        <v>750.79499999999996</v>
      </c>
      <c r="P2268" s="39">
        <v>0</v>
      </c>
    </row>
    <row r="2269" spans="1:16" x14ac:dyDescent="0.3">
      <c r="A2269" s="27">
        <v>43699</v>
      </c>
      <c r="B2269" s="28">
        <v>2.0833333333333332E-2</v>
      </c>
      <c r="C2269" s="32">
        <f t="shared" si="72"/>
        <v>43699.020833333336</v>
      </c>
      <c r="D2269" s="38">
        <f t="shared" si="73"/>
        <v>525465</v>
      </c>
      <c r="E2269" s="38">
        <f t="shared" si="73"/>
        <v>6300495</v>
      </c>
      <c r="F2269" s="38">
        <f t="shared" si="73"/>
        <v>2536</v>
      </c>
      <c r="G2269" s="40">
        <v>0</v>
      </c>
      <c r="H2269" s="40">
        <v>0</v>
      </c>
      <c r="I2269" s="45" t="s">
        <v>19</v>
      </c>
      <c r="J2269" s="39">
        <v>322.07301301564894</v>
      </c>
      <c r="K2269" s="39">
        <v>323.57701301564896</v>
      </c>
      <c r="L2269" s="39">
        <v>1.708</v>
      </c>
      <c r="M2269" s="48">
        <v>100</v>
      </c>
      <c r="N2269" s="39">
        <v>1E-3</v>
      </c>
      <c r="O2269" s="39">
        <v>751.10799999999995</v>
      </c>
      <c r="P2269" s="39">
        <v>0</v>
      </c>
    </row>
    <row r="2270" spans="1:16" x14ac:dyDescent="0.3">
      <c r="A2270" s="27">
        <v>43699</v>
      </c>
      <c r="B2270" s="28">
        <v>4.1666666666666664E-2</v>
      </c>
      <c r="C2270" s="32">
        <f t="shared" si="72"/>
        <v>43699.041666666664</v>
      </c>
      <c r="D2270" s="38">
        <f t="shared" si="73"/>
        <v>525465</v>
      </c>
      <c r="E2270" s="38">
        <f t="shared" si="73"/>
        <v>6300495</v>
      </c>
      <c r="F2270" s="38">
        <f t="shared" si="73"/>
        <v>2536</v>
      </c>
      <c r="G2270" s="40">
        <v>0</v>
      </c>
      <c r="H2270" s="40">
        <v>0</v>
      </c>
      <c r="I2270" s="45" t="s">
        <v>19</v>
      </c>
      <c r="J2270" s="39">
        <v>320.2748337263269</v>
      </c>
      <c r="K2270" s="39">
        <v>322.07483372632691</v>
      </c>
      <c r="L2270" s="39">
        <v>1.7709999999999999</v>
      </c>
      <c r="M2270" s="48">
        <v>100</v>
      </c>
      <c r="N2270" s="39">
        <v>0</v>
      </c>
      <c r="O2270" s="39">
        <v>750.995</v>
      </c>
      <c r="P2270" s="39">
        <v>0</v>
      </c>
    </row>
    <row r="2271" spans="1:16" x14ac:dyDescent="0.3">
      <c r="A2271" s="27">
        <v>43699</v>
      </c>
      <c r="B2271" s="28">
        <v>6.25E-2</v>
      </c>
      <c r="C2271" s="32">
        <f t="shared" si="72"/>
        <v>43699.0625</v>
      </c>
      <c r="D2271" s="38">
        <f t="shared" si="73"/>
        <v>525465</v>
      </c>
      <c r="E2271" s="38">
        <f t="shared" si="73"/>
        <v>6300495</v>
      </c>
      <c r="F2271" s="38">
        <f t="shared" si="73"/>
        <v>2536</v>
      </c>
      <c r="G2271" s="40">
        <v>0</v>
      </c>
      <c r="H2271" s="40">
        <v>0</v>
      </c>
      <c r="I2271" s="45" t="s">
        <v>19</v>
      </c>
      <c r="J2271" s="39">
        <v>323.24578329253245</v>
      </c>
      <c r="K2271" s="39">
        <v>323.87478329253247</v>
      </c>
      <c r="L2271" s="39">
        <v>1.96</v>
      </c>
      <c r="M2271" s="48">
        <v>100</v>
      </c>
      <c r="N2271" s="39">
        <v>0.28899999999999998</v>
      </c>
      <c r="O2271" s="39">
        <v>751.03700000000003</v>
      </c>
      <c r="P2271" s="39">
        <v>0</v>
      </c>
    </row>
    <row r="2272" spans="1:16" x14ac:dyDescent="0.3">
      <c r="A2272" s="27">
        <v>43699</v>
      </c>
      <c r="B2272" s="28">
        <v>8.3333333333333329E-2</v>
      </c>
      <c r="C2272" s="32">
        <f t="shared" si="72"/>
        <v>43699.083333333336</v>
      </c>
      <c r="D2272" s="38">
        <f t="shared" si="73"/>
        <v>525465</v>
      </c>
      <c r="E2272" s="38">
        <f t="shared" si="73"/>
        <v>6300495</v>
      </c>
      <c r="F2272" s="38">
        <f t="shared" si="73"/>
        <v>2536</v>
      </c>
      <c r="G2272" s="40">
        <v>0</v>
      </c>
      <c r="H2272" s="40">
        <v>0</v>
      </c>
      <c r="I2272" s="45" t="s">
        <v>19</v>
      </c>
      <c r="J2272" s="39">
        <v>322.71258115052171</v>
      </c>
      <c r="K2272" s="39">
        <v>323.55258115052169</v>
      </c>
      <c r="L2272" s="39">
        <v>2.0230000000000001</v>
      </c>
      <c r="M2272" s="48">
        <v>100</v>
      </c>
      <c r="N2272" s="39">
        <v>0.112</v>
      </c>
      <c r="O2272" s="39">
        <v>751.08299999999997</v>
      </c>
      <c r="P2272" s="39">
        <v>0</v>
      </c>
    </row>
    <row r="2273" spans="1:16" x14ac:dyDescent="0.3">
      <c r="A2273" s="27">
        <v>43699</v>
      </c>
      <c r="B2273" s="28">
        <v>0.10416666666666667</v>
      </c>
      <c r="C2273" s="32">
        <f t="shared" si="72"/>
        <v>43699.104166666664</v>
      </c>
      <c r="D2273" s="38">
        <f t="shared" si="73"/>
        <v>525465</v>
      </c>
      <c r="E2273" s="38">
        <f t="shared" si="73"/>
        <v>6300495</v>
      </c>
      <c r="F2273" s="38">
        <f t="shared" si="73"/>
        <v>2536</v>
      </c>
      <c r="G2273" s="40">
        <v>0</v>
      </c>
      <c r="H2273" s="40">
        <v>0</v>
      </c>
      <c r="I2273" s="45" t="s">
        <v>19</v>
      </c>
      <c r="J2273" s="39">
        <v>322.44968108090342</v>
      </c>
      <c r="K2273" s="39">
        <v>323.18468108090343</v>
      </c>
      <c r="L2273" s="39">
        <v>2.0230000000000001</v>
      </c>
      <c r="M2273" s="48">
        <v>100</v>
      </c>
      <c r="N2273" s="39">
        <v>1.2E-2</v>
      </c>
      <c r="O2273" s="39">
        <v>750.97500000000002</v>
      </c>
      <c r="P2273" s="39">
        <v>0</v>
      </c>
    </row>
    <row r="2274" spans="1:16" x14ac:dyDescent="0.3">
      <c r="A2274" s="27">
        <v>43699</v>
      </c>
      <c r="B2274" s="28">
        <v>0.125</v>
      </c>
      <c r="C2274" s="32">
        <f t="shared" si="72"/>
        <v>43699.125</v>
      </c>
      <c r="D2274" s="38">
        <f t="shared" si="73"/>
        <v>525465</v>
      </c>
      <c r="E2274" s="38">
        <f t="shared" si="73"/>
        <v>6300495</v>
      </c>
      <c r="F2274" s="38">
        <f t="shared" si="73"/>
        <v>2536</v>
      </c>
      <c r="G2274" s="40">
        <v>0</v>
      </c>
      <c r="H2274" s="40">
        <v>0</v>
      </c>
      <c r="I2274" s="45" t="s">
        <v>19</v>
      </c>
      <c r="J2274" s="39">
        <v>322.26939813690672</v>
      </c>
      <c r="K2274" s="39">
        <v>322.65739813690675</v>
      </c>
      <c r="L2274" s="39">
        <v>1.96</v>
      </c>
      <c r="M2274" s="48">
        <v>100</v>
      </c>
      <c r="N2274" s="39">
        <v>5.8000000000000003E-2</v>
      </c>
      <c r="O2274" s="39">
        <v>750.84199999999998</v>
      </c>
      <c r="P2274" s="39">
        <v>0</v>
      </c>
    </row>
    <row r="2275" spans="1:16" x14ac:dyDescent="0.3">
      <c r="A2275" s="27">
        <v>43699</v>
      </c>
      <c r="B2275" s="28">
        <v>0.14583333333333334</v>
      </c>
      <c r="C2275" s="32">
        <f t="shared" si="72"/>
        <v>43699.145833333336</v>
      </c>
      <c r="D2275" s="38">
        <f t="shared" si="73"/>
        <v>525465</v>
      </c>
      <c r="E2275" s="38">
        <f t="shared" si="73"/>
        <v>6300495</v>
      </c>
      <c r="F2275" s="38">
        <f t="shared" si="73"/>
        <v>2536</v>
      </c>
      <c r="G2275" s="40">
        <v>0</v>
      </c>
      <c r="H2275" s="40">
        <v>0</v>
      </c>
      <c r="I2275" s="45" t="s">
        <v>19</v>
      </c>
      <c r="J2275" s="39">
        <v>321.97133319896966</v>
      </c>
      <c r="K2275" s="39">
        <v>322.41833319896966</v>
      </c>
      <c r="L2275" s="39">
        <v>2.0859999999999999</v>
      </c>
      <c r="M2275" s="48">
        <v>100</v>
      </c>
      <c r="N2275" s="39">
        <v>0.13500000000000001</v>
      </c>
      <c r="O2275" s="39">
        <v>751.02700000000004</v>
      </c>
      <c r="P2275" s="39">
        <v>0</v>
      </c>
    </row>
    <row r="2276" spans="1:16" x14ac:dyDescent="0.3">
      <c r="A2276" s="27">
        <v>43699</v>
      </c>
      <c r="B2276" s="28">
        <v>0.16666666666666666</v>
      </c>
      <c r="C2276" s="32">
        <f t="shared" si="72"/>
        <v>43699.166666666664</v>
      </c>
      <c r="D2276" s="38">
        <f t="shared" si="73"/>
        <v>525465</v>
      </c>
      <c r="E2276" s="38">
        <f t="shared" si="73"/>
        <v>6300495</v>
      </c>
      <c r="F2276" s="38">
        <f t="shared" si="73"/>
        <v>2536</v>
      </c>
      <c r="G2276" s="40">
        <v>0</v>
      </c>
      <c r="H2276" s="40">
        <v>0</v>
      </c>
      <c r="I2276" s="45" t="s">
        <v>19</v>
      </c>
      <c r="J2276" s="39">
        <v>323.69246267621264</v>
      </c>
      <c r="K2276" s="39">
        <v>323.36846267621263</v>
      </c>
      <c r="L2276" s="39">
        <v>1.96</v>
      </c>
      <c r="M2276" s="48">
        <v>100</v>
      </c>
      <c r="N2276" s="39">
        <v>0.216</v>
      </c>
      <c r="O2276" s="39">
        <v>751</v>
      </c>
      <c r="P2276" s="39">
        <v>0</v>
      </c>
    </row>
    <row r="2277" spans="1:16" x14ac:dyDescent="0.3">
      <c r="A2277" s="27">
        <v>43699</v>
      </c>
      <c r="B2277" s="28">
        <v>0.1875</v>
      </c>
      <c r="C2277" s="32">
        <f t="shared" si="72"/>
        <v>43699.1875</v>
      </c>
      <c r="D2277" s="38">
        <f t="shared" si="73"/>
        <v>525465</v>
      </c>
      <c r="E2277" s="38">
        <f t="shared" si="73"/>
        <v>6300495</v>
      </c>
      <c r="F2277" s="38">
        <f t="shared" si="73"/>
        <v>2536</v>
      </c>
      <c r="G2277" s="39">
        <v>0.2</v>
      </c>
      <c r="H2277" s="39">
        <v>0.3</v>
      </c>
      <c r="I2277" s="45" t="s">
        <v>19</v>
      </c>
      <c r="J2277" s="39">
        <v>323.93543750164804</v>
      </c>
      <c r="K2277" s="39">
        <v>323.74343750164803</v>
      </c>
      <c r="L2277" s="39">
        <v>1.96</v>
      </c>
      <c r="M2277" s="48">
        <v>100</v>
      </c>
      <c r="N2277" s="39">
        <v>0.17299999999999999</v>
      </c>
      <c r="O2277" s="39">
        <v>750.97</v>
      </c>
      <c r="P2277" s="39">
        <v>0.2</v>
      </c>
    </row>
    <row r="2278" spans="1:16" x14ac:dyDescent="0.3">
      <c r="A2278" s="27">
        <v>43699</v>
      </c>
      <c r="B2278" s="28">
        <v>0.20833333333333334</v>
      </c>
      <c r="C2278" s="32">
        <f t="shared" si="72"/>
        <v>43699.208333333336</v>
      </c>
      <c r="D2278" s="38">
        <f t="shared" si="73"/>
        <v>525465</v>
      </c>
      <c r="E2278" s="38">
        <f t="shared" si="73"/>
        <v>6300495</v>
      </c>
      <c r="F2278" s="38">
        <f t="shared" si="73"/>
        <v>2536</v>
      </c>
      <c r="G2278" s="39">
        <v>3.3</v>
      </c>
      <c r="H2278" s="39">
        <v>0.8</v>
      </c>
      <c r="I2278" s="44">
        <v>0.24242424242424246</v>
      </c>
      <c r="J2278" s="39">
        <v>324.53046810534539</v>
      </c>
      <c r="K2278" s="39">
        <v>324.09546810534539</v>
      </c>
      <c r="L2278" s="39">
        <v>2.0230000000000001</v>
      </c>
      <c r="M2278" s="48">
        <v>100</v>
      </c>
      <c r="N2278" s="39">
        <v>0.89500000000000002</v>
      </c>
      <c r="O2278" s="39">
        <v>750.90300000000002</v>
      </c>
      <c r="P2278" s="39">
        <v>0.2</v>
      </c>
    </row>
    <row r="2279" spans="1:16" x14ac:dyDescent="0.3">
      <c r="A2279" s="27">
        <v>43699</v>
      </c>
      <c r="B2279" s="28">
        <v>0.22916666666666666</v>
      </c>
      <c r="C2279" s="32">
        <f t="shared" si="72"/>
        <v>43699.229166666664</v>
      </c>
      <c r="D2279" s="38">
        <f t="shared" si="73"/>
        <v>525465</v>
      </c>
      <c r="E2279" s="38">
        <f t="shared" si="73"/>
        <v>6300495</v>
      </c>
      <c r="F2279" s="38">
        <f t="shared" si="73"/>
        <v>2536</v>
      </c>
      <c r="G2279" s="39">
        <v>14.5</v>
      </c>
      <c r="H2279" s="39">
        <v>1.3</v>
      </c>
      <c r="I2279" s="44">
        <v>8.9655172413793102E-2</v>
      </c>
      <c r="J2279" s="39">
        <v>325.18736413364468</v>
      </c>
      <c r="K2279" s="39">
        <v>324.76336413364464</v>
      </c>
      <c r="L2279" s="39">
        <v>2.0859999999999999</v>
      </c>
      <c r="M2279" s="48">
        <v>100</v>
      </c>
      <c r="N2279" s="39">
        <v>0.78100000000000003</v>
      </c>
      <c r="O2279" s="39">
        <v>751.16</v>
      </c>
      <c r="P2279" s="39">
        <v>0</v>
      </c>
    </row>
    <row r="2280" spans="1:16" x14ac:dyDescent="0.3">
      <c r="A2280" s="27">
        <v>43699</v>
      </c>
      <c r="B2280" s="28">
        <v>0.25</v>
      </c>
      <c r="C2280" s="32">
        <f t="shared" ref="C2280:C2343" si="74">A2280+B2280</f>
        <v>43699.25</v>
      </c>
      <c r="D2280" s="38">
        <f t="shared" si="73"/>
        <v>525465</v>
      </c>
      <c r="E2280" s="38">
        <f t="shared" si="73"/>
        <v>6300495</v>
      </c>
      <c r="F2280" s="38">
        <f t="shared" si="73"/>
        <v>2536</v>
      </c>
      <c r="G2280" s="39">
        <v>26.7</v>
      </c>
      <c r="H2280" s="39">
        <v>1.6</v>
      </c>
      <c r="I2280" s="44">
        <v>5.9925093632958809E-2</v>
      </c>
      <c r="J2280" s="39">
        <v>325.90175389350469</v>
      </c>
      <c r="K2280" s="39">
        <v>325.63775389350468</v>
      </c>
      <c r="L2280" s="39">
        <v>2.0859999999999999</v>
      </c>
      <c r="M2280" s="48">
        <v>100</v>
      </c>
      <c r="N2280" s="39">
        <v>0.65300000000000002</v>
      </c>
      <c r="O2280" s="39">
        <v>751.13499999999999</v>
      </c>
      <c r="P2280" s="39">
        <v>0</v>
      </c>
    </row>
    <row r="2281" spans="1:16" x14ac:dyDescent="0.3">
      <c r="A2281" s="27">
        <v>43699</v>
      </c>
      <c r="B2281" s="28">
        <v>0.27083333333333331</v>
      </c>
      <c r="C2281" s="32">
        <f t="shared" si="74"/>
        <v>43699.270833333336</v>
      </c>
      <c r="D2281" s="38">
        <f t="shared" si="73"/>
        <v>525465</v>
      </c>
      <c r="E2281" s="38">
        <f t="shared" si="73"/>
        <v>6300495</v>
      </c>
      <c r="F2281" s="38">
        <f t="shared" si="73"/>
        <v>2536</v>
      </c>
      <c r="G2281" s="39">
        <v>65.8</v>
      </c>
      <c r="H2281" s="39">
        <v>4.0999999999999996</v>
      </c>
      <c r="I2281" s="44">
        <v>6.2310030395136773E-2</v>
      </c>
      <c r="J2281" s="39">
        <v>328.03889291289948</v>
      </c>
      <c r="K2281" s="39">
        <v>327.98089291289949</v>
      </c>
      <c r="L2281" s="39">
        <v>2.0859999999999999</v>
      </c>
      <c r="M2281" s="48">
        <v>100</v>
      </c>
      <c r="N2281" s="39">
        <v>0.59199999999999997</v>
      </c>
      <c r="O2281" s="39">
        <v>751.25800000000004</v>
      </c>
      <c r="P2281" s="39">
        <v>0.2</v>
      </c>
    </row>
    <row r="2282" spans="1:16" x14ac:dyDescent="0.3">
      <c r="A2282" s="27">
        <v>43699</v>
      </c>
      <c r="B2282" s="28">
        <v>0.29166666666666669</v>
      </c>
      <c r="C2282" s="32">
        <f t="shared" si="74"/>
        <v>43699.291666666664</v>
      </c>
      <c r="D2282" s="38">
        <f t="shared" si="73"/>
        <v>525465</v>
      </c>
      <c r="E2282" s="38">
        <f t="shared" si="73"/>
        <v>6300495</v>
      </c>
      <c r="F2282" s="38">
        <f t="shared" si="73"/>
        <v>2536</v>
      </c>
      <c r="G2282" s="39">
        <v>73.900000000000006</v>
      </c>
      <c r="H2282" s="39">
        <v>5.2</v>
      </c>
      <c r="I2282" s="44">
        <v>7.0365358592692828E-2</v>
      </c>
      <c r="J2282" s="39">
        <v>327.07111424720199</v>
      </c>
      <c r="K2282" s="39">
        <v>328.49211424720198</v>
      </c>
      <c r="L2282" s="39">
        <v>2.2120000000000002</v>
      </c>
      <c r="M2282" s="48">
        <v>100</v>
      </c>
      <c r="N2282" s="39">
        <v>0.73799999999999999</v>
      </c>
      <c r="O2282" s="39">
        <v>751.36199999999997</v>
      </c>
      <c r="P2282" s="39">
        <v>0.2</v>
      </c>
    </row>
    <row r="2283" spans="1:16" x14ac:dyDescent="0.3">
      <c r="A2283" s="27">
        <v>43699</v>
      </c>
      <c r="B2283" s="28">
        <v>0.3125</v>
      </c>
      <c r="C2283" s="32">
        <f t="shared" si="74"/>
        <v>43699.3125</v>
      </c>
      <c r="D2283" s="38">
        <f t="shared" si="73"/>
        <v>525465</v>
      </c>
      <c r="E2283" s="38">
        <f t="shared" si="73"/>
        <v>6300495</v>
      </c>
      <c r="F2283" s="38">
        <f t="shared" si="73"/>
        <v>2536</v>
      </c>
      <c r="G2283" s="39">
        <v>221.4</v>
      </c>
      <c r="H2283" s="39">
        <v>15.3</v>
      </c>
      <c r="I2283" s="44">
        <v>6.910569105691057E-2</v>
      </c>
      <c r="J2283" s="39">
        <v>336.6459475694237</v>
      </c>
      <c r="K2283" s="39">
        <v>334.91394756942373</v>
      </c>
      <c r="L2283" s="39">
        <v>2.59</v>
      </c>
      <c r="M2283" s="48">
        <v>100</v>
      </c>
      <c r="N2283" s="39">
        <v>0.96399999999999997</v>
      </c>
      <c r="O2283" s="39">
        <v>751.56299999999999</v>
      </c>
      <c r="P2283" s="39">
        <v>0</v>
      </c>
    </row>
    <row r="2284" spans="1:16" x14ac:dyDescent="0.3">
      <c r="A2284" s="27">
        <v>43699</v>
      </c>
      <c r="B2284" s="28">
        <v>0.33333333333333331</v>
      </c>
      <c r="C2284" s="32">
        <f t="shared" si="74"/>
        <v>43699.333333333336</v>
      </c>
      <c r="D2284" s="38">
        <f t="shared" si="73"/>
        <v>525465</v>
      </c>
      <c r="E2284" s="38">
        <f t="shared" si="73"/>
        <v>6300495</v>
      </c>
      <c r="F2284" s="38">
        <f t="shared" si="73"/>
        <v>2536</v>
      </c>
      <c r="G2284" s="39">
        <v>181.7</v>
      </c>
      <c r="H2284" s="39">
        <v>14</v>
      </c>
      <c r="I2284" s="44">
        <v>7.7050082553659888E-2</v>
      </c>
      <c r="J2284" s="39">
        <v>334.36699895656369</v>
      </c>
      <c r="K2284" s="39">
        <v>336.23599895656366</v>
      </c>
      <c r="L2284" s="39">
        <v>2.5270000000000001</v>
      </c>
      <c r="M2284" s="48">
        <v>100</v>
      </c>
      <c r="N2284" s="39">
        <v>1.4279999999999999</v>
      </c>
      <c r="O2284" s="39">
        <v>751.53</v>
      </c>
      <c r="P2284" s="39">
        <v>0</v>
      </c>
    </row>
    <row r="2285" spans="1:16" x14ac:dyDescent="0.3">
      <c r="A2285" s="27">
        <v>43699</v>
      </c>
      <c r="B2285" s="28">
        <v>0.35416666666666669</v>
      </c>
      <c r="C2285" s="32">
        <f t="shared" si="74"/>
        <v>43699.354166666664</v>
      </c>
      <c r="D2285" s="38">
        <f t="shared" si="73"/>
        <v>525465</v>
      </c>
      <c r="E2285" s="38">
        <f t="shared" si="73"/>
        <v>6300495</v>
      </c>
      <c r="F2285" s="38">
        <f t="shared" si="73"/>
        <v>2536</v>
      </c>
      <c r="G2285" s="39">
        <v>264.89999999999998</v>
      </c>
      <c r="H2285" s="39">
        <v>23.5</v>
      </c>
      <c r="I2285" s="44">
        <v>8.8712721781804463E-2</v>
      </c>
      <c r="J2285" s="39">
        <v>337.65658337570346</v>
      </c>
      <c r="K2285" s="39">
        <v>342.06958337570347</v>
      </c>
      <c r="L2285" s="39">
        <v>2.6520000000000001</v>
      </c>
      <c r="M2285" s="48">
        <v>100</v>
      </c>
      <c r="N2285" s="39">
        <v>1.865</v>
      </c>
      <c r="O2285" s="39">
        <v>751.70799999999997</v>
      </c>
      <c r="P2285" s="39">
        <v>0</v>
      </c>
    </row>
    <row r="2286" spans="1:16" x14ac:dyDescent="0.3">
      <c r="A2286" s="27">
        <v>43699</v>
      </c>
      <c r="B2286" s="28">
        <v>0.375</v>
      </c>
      <c r="C2286" s="32">
        <f t="shared" si="74"/>
        <v>43699.375</v>
      </c>
      <c r="D2286" s="38">
        <f t="shared" si="73"/>
        <v>525465</v>
      </c>
      <c r="E2286" s="38">
        <f t="shared" si="73"/>
        <v>6300495</v>
      </c>
      <c r="F2286" s="38">
        <f t="shared" si="73"/>
        <v>2536</v>
      </c>
      <c r="G2286" s="39">
        <v>279.5</v>
      </c>
      <c r="H2286" s="39">
        <v>25.6</v>
      </c>
      <c r="I2286" s="44">
        <v>9.1592128801431139E-2</v>
      </c>
      <c r="J2286" s="39">
        <v>339.7273549227819</v>
      </c>
      <c r="K2286" s="39">
        <v>346.32935492278193</v>
      </c>
      <c r="L2286" s="39">
        <v>3.1560000000000001</v>
      </c>
      <c r="M2286" s="48">
        <v>100</v>
      </c>
      <c r="N2286" s="39">
        <v>1.3440000000000001</v>
      </c>
      <c r="O2286" s="39">
        <v>751.81299999999999</v>
      </c>
      <c r="P2286" s="39">
        <v>0</v>
      </c>
    </row>
    <row r="2287" spans="1:16" x14ac:dyDescent="0.3">
      <c r="A2287" s="27">
        <v>43699</v>
      </c>
      <c r="B2287" s="28">
        <v>0.39583333333333331</v>
      </c>
      <c r="C2287" s="32">
        <f t="shared" si="74"/>
        <v>43699.395833333336</v>
      </c>
      <c r="D2287" s="38">
        <f t="shared" si="73"/>
        <v>525465</v>
      </c>
      <c r="E2287" s="38">
        <f t="shared" si="73"/>
        <v>6300495</v>
      </c>
      <c r="F2287" s="38">
        <f t="shared" si="73"/>
        <v>2536</v>
      </c>
      <c r="G2287" s="39">
        <v>365.3</v>
      </c>
      <c r="H2287" s="39">
        <v>35.6</v>
      </c>
      <c r="I2287" s="44">
        <v>9.7454147276211336E-2</v>
      </c>
      <c r="J2287" s="39">
        <v>345.192690940879</v>
      </c>
      <c r="K2287" s="39">
        <v>352.17169094087905</v>
      </c>
      <c r="L2287" s="39">
        <v>3.2189999999999999</v>
      </c>
      <c r="M2287" s="48">
        <v>100</v>
      </c>
      <c r="N2287" s="39">
        <v>1.1579999999999999</v>
      </c>
      <c r="O2287" s="39">
        <v>751.875</v>
      </c>
      <c r="P2287" s="39">
        <v>0</v>
      </c>
    </row>
    <row r="2288" spans="1:16" x14ac:dyDescent="0.3">
      <c r="A2288" s="27">
        <v>43699</v>
      </c>
      <c r="B2288" s="28">
        <v>0.41666666666666669</v>
      </c>
      <c r="C2288" s="32">
        <f t="shared" si="74"/>
        <v>43699.416666666664</v>
      </c>
      <c r="D2288" s="38">
        <f t="shared" si="73"/>
        <v>525465</v>
      </c>
      <c r="E2288" s="38">
        <f t="shared" si="73"/>
        <v>6300495</v>
      </c>
      <c r="F2288" s="38">
        <f t="shared" si="73"/>
        <v>2536</v>
      </c>
      <c r="G2288" s="39">
        <v>405.7</v>
      </c>
      <c r="H2288" s="39">
        <v>40</v>
      </c>
      <c r="I2288" s="44">
        <v>9.8595020951441958E-2</v>
      </c>
      <c r="J2288" s="39">
        <v>350.11646022961571</v>
      </c>
      <c r="K2288" s="39">
        <v>357.11246022961569</v>
      </c>
      <c r="L2288" s="39">
        <v>3.8479999999999999</v>
      </c>
      <c r="M2288" s="48">
        <v>100</v>
      </c>
      <c r="N2288" s="39">
        <v>1.0349999999999999</v>
      </c>
      <c r="O2288" s="39">
        <v>751.88499999999999</v>
      </c>
      <c r="P2288" s="39">
        <v>0</v>
      </c>
    </row>
    <row r="2289" spans="1:16" x14ac:dyDescent="0.3">
      <c r="A2289" s="27">
        <v>43699</v>
      </c>
      <c r="B2289" s="28">
        <v>0.4375</v>
      </c>
      <c r="C2289" s="32">
        <f t="shared" si="74"/>
        <v>43699.4375</v>
      </c>
      <c r="D2289" s="38">
        <f t="shared" si="73"/>
        <v>525465</v>
      </c>
      <c r="E2289" s="38">
        <f t="shared" si="73"/>
        <v>6300495</v>
      </c>
      <c r="F2289" s="38">
        <f t="shared" si="73"/>
        <v>2536</v>
      </c>
      <c r="G2289" s="39">
        <v>232</v>
      </c>
      <c r="H2289" s="39">
        <v>23.6</v>
      </c>
      <c r="I2289" s="44">
        <v>0.10172413793103449</v>
      </c>
      <c r="J2289" s="39">
        <v>339.21551067104485</v>
      </c>
      <c r="K2289" s="39">
        <v>352.26351067104486</v>
      </c>
      <c r="L2289" s="39">
        <v>3.6589999999999998</v>
      </c>
      <c r="M2289" s="48">
        <v>100</v>
      </c>
      <c r="N2289" s="39">
        <v>1.343</v>
      </c>
      <c r="O2289" s="39">
        <v>751.94</v>
      </c>
      <c r="P2289" s="39">
        <v>0</v>
      </c>
    </row>
    <row r="2290" spans="1:16" x14ac:dyDescent="0.3">
      <c r="A2290" s="27">
        <v>43699</v>
      </c>
      <c r="B2290" s="28">
        <v>0.45833333333333331</v>
      </c>
      <c r="C2290" s="32">
        <f t="shared" si="74"/>
        <v>43699.458333333336</v>
      </c>
      <c r="D2290" s="38">
        <f t="shared" si="73"/>
        <v>525465</v>
      </c>
      <c r="E2290" s="38">
        <f t="shared" si="73"/>
        <v>6300495</v>
      </c>
      <c r="F2290" s="38">
        <f t="shared" si="73"/>
        <v>2536</v>
      </c>
      <c r="G2290" s="39">
        <v>130.80000000000001</v>
      </c>
      <c r="H2290" s="39">
        <v>9.1</v>
      </c>
      <c r="I2290" s="44">
        <v>6.9571865443425071E-2</v>
      </c>
      <c r="J2290" s="39">
        <v>336.83924547617056</v>
      </c>
      <c r="K2290" s="39">
        <v>348.72824547617051</v>
      </c>
      <c r="L2290" s="39">
        <v>3.6589999999999998</v>
      </c>
      <c r="M2290" s="48">
        <v>100</v>
      </c>
      <c r="N2290" s="39">
        <v>0.74</v>
      </c>
      <c r="O2290" s="39">
        <v>751.96500000000003</v>
      </c>
      <c r="P2290" s="39">
        <v>0.2</v>
      </c>
    </row>
    <row r="2291" spans="1:16" x14ac:dyDescent="0.3">
      <c r="A2291" s="27">
        <v>43699</v>
      </c>
      <c r="B2291" s="28">
        <v>0.47916666666666669</v>
      </c>
      <c r="C2291" s="32">
        <f t="shared" si="74"/>
        <v>43699.479166666664</v>
      </c>
      <c r="D2291" s="38">
        <f t="shared" si="73"/>
        <v>525465</v>
      </c>
      <c r="E2291" s="38">
        <f t="shared" si="73"/>
        <v>6300495</v>
      </c>
      <c r="F2291" s="38">
        <f t="shared" si="73"/>
        <v>2536</v>
      </c>
      <c r="G2291" s="39">
        <v>239.1</v>
      </c>
      <c r="H2291" s="39">
        <v>14.9</v>
      </c>
      <c r="I2291" s="44">
        <v>6.2317022166457549E-2</v>
      </c>
      <c r="J2291" s="39">
        <v>343.83265488885144</v>
      </c>
      <c r="K2291" s="39">
        <v>352.15065488885142</v>
      </c>
      <c r="L2291" s="39">
        <v>3.4079999999999999</v>
      </c>
      <c r="M2291" s="48">
        <v>100</v>
      </c>
      <c r="N2291" s="39">
        <v>0.20100000000000001</v>
      </c>
      <c r="O2291" s="39">
        <v>751.94799999999998</v>
      </c>
      <c r="P2291" s="39">
        <v>0.8</v>
      </c>
    </row>
    <row r="2292" spans="1:16" x14ac:dyDescent="0.3">
      <c r="A2292" s="27">
        <v>43699</v>
      </c>
      <c r="B2292" s="28">
        <v>0.5</v>
      </c>
      <c r="C2292" s="32">
        <f t="shared" si="74"/>
        <v>43699.5</v>
      </c>
      <c r="D2292" s="38">
        <f t="shared" si="73"/>
        <v>525465</v>
      </c>
      <c r="E2292" s="38">
        <f t="shared" si="73"/>
        <v>6300495</v>
      </c>
      <c r="F2292" s="38">
        <f t="shared" si="73"/>
        <v>2536</v>
      </c>
      <c r="G2292" s="39">
        <v>422</v>
      </c>
      <c r="H2292" s="39">
        <v>25</v>
      </c>
      <c r="I2292" s="44">
        <v>5.9241706161137442E-2</v>
      </c>
      <c r="J2292" s="39">
        <v>348.45217166493541</v>
      </c>
      <c r="K2292" s="39">
        <v>356.39317166493538</v>
      </c>
      <c r="L2292" s="39">
        <v>3.8479999999999999</v>
      </c>
      <c r="M2292" s="48">
        <v>100</v>
      </c>
      <c r="N2292" s="39">
        <v>3.4000000000000002E-2</v>
      </c>
      <c r="O2292" s="39">
        <v>751.97199999999998</v>
      </c>
      <c r="P2292" s="39">
        <v>0.4</v>
      </c>
    </row>
    <row r="2293" spans="1:16" x14ac:dyDescent="0.3">
      <c r="A2293" s="27">
        <v>43699</v>
      </c>
      <c r="B2293" s="28">
        <v>0.52083333333333337</v>
      </c>
      <c r="C2293" s="32">
        <f t="shared" si="74"/>
        <v>43699.520833333336</v>
      </c>
      <c r="D2293" s="38">
        <f t="shared" si="73"/>
        <v>525465</v>
      </c>
      <c r="E2293" s="38">
        <f t="shared" si="73"/>
        <v>6300495</v>
      </c>
      <c r="F2293" s="38">
        <f t="shared" si="73"/>
        <v>2536</v>
      </c>
      <c r="G2293" s="39">
        <v>273.3</v>
      </c>
      <c r="H2293" s="39">
        <v>21.4</v>
      </c>
      <c r="I2293" s="44">
        <v>7.8302231979509682E-2</v>
      </c>
      <c r="J2293" s="39">
        <v>345.13643179451509</v>
      </c>
      <c r="K2293" s="39">
        <v>358.69943179451508</v>
      </c>
      <c r="L2293" s="39">
        <v>4.1630000000000003</v>
      </c>
      <c r="M2293" s="48">
        <v>100</v>
      </c>
      <c r="N2293" s="39">
        <v>0.35599999999999998</v>
      </c>
      <c r="O2293" s="39">
        <v>751.89</v>
      </c>
      <c r="P2293" s="39">
        <v>0</v>
      </c>
    </row>
    <row r="2294" spans="1:16" x14ac:dyDescent="0.3">
      <c r="A2294" s="27">
        <v>43699</v>
      </c>
      <c r="B2294" s="28">
        <v>0.54166666666666663</v>
      </c>
      <c r="C2294" s="32">
        <f t="shared" si="74"/>
        <v>43699.541666666664</v>
      </c>
      <c r="D2294" s="38">
        <f t="shared" si="73"/>
        <v>525465</v>
      </c>
      <c r="E2294" s="38">
        <f t="shared" si="73"/>
        <v>6300495</v>
      </c>
      <c r="F2294" s="38">
        <f t="shared" si="73"/>
        <v>2536</v>
      </c>
      <c r="G2294" s="39">
        <v>298.7</v>
      </c>
      <c r="H2294" s="39">
        <v>21.6</v>
      </c>
      <c r="I2294" s="44">
        <v>7.2313357884164722E-2</v>
      </c>
      <c r="J2294" s="39">
        <v>345.70494136789006</v>
      </c>
      <c r="K2294" s="39">
        <v>359.00894136789003</v>
      </c>
      <c r="L2294" s="39">
        <v>3.9740000000000002</v>
      </c>
      <c r="M2294" s="48">
        <v>100</v>
      </c>
      <c r="N2294" s="39">
        <v>0.82699999999999996</v>
      </c>
      <c r="O2294" s="39">
        <v>751.91</v>
      </c>
      <c r="P2294" s="39">
        <v>0</v>
      </c>
    </row>
    <row r="2295" spans="1:16" x14ac:dyDescent="0.3">
      <c r="A2295" s="27">
        <v>43699</v>
      </c>
      <c r="B2295" s="28">
        <v>0.5625</v>
      </c>
      <c r="C2295" s="32">
        <f t="shared" si="74"/>
        <v>43699.5625</v>
      </c>
      <c r="D2295" s="38">
        <f t="shared" si="73"/>
        <v>525465</v>
      </c>
      <c r="E2295" s="38">
        <f t="shared" si="73"/>
        <v>6300495</v>
      </c>
      <c r="F2295" s="38">
        <f t="shared" si="73"/>
        <v>2536</v>
      </c>
      <c r="G2295" s="39">
        <v>252</v>
      </c>
      <c r="H2295" s="39">
        <v>17.3</v>
      </c>
      <c r="I2295" s="44">
        <v>6.8650793650793657E-2</v>
      </c>
      <c r="J2295" s="39">
        <v>340.48330919544179</v>
      </c>
      <c r="K2295" s="39">
        <v>354.45130919544181</v>
      </c>
      <c r="L2295" s="39">
        <v>3.6589999999999998</v>
      </c>
      <c r="M2295" s="48">
        <v>100</v>
      </c>
      <c r="N2295" s="39">
        <v>0.83499999999999996</v>
      </c>
      <c r="O2295" s="39">
        <v>752.21500000000003</v>
      </c>
      <c r="P2295" s="39">
        <v>0.2</v>
      </c>
    </row>
    <row r="2296" spans="1:16" x14ac:dyDescent="0.3">
      <c r="A2296" s="27">
        <v>43699</v>
      </c>
      <c r="B2296" s="28">
        <v>0.58333333333333337</v>
      </c>
      <c r="C2296" s="32">
        <f t="shared" si="74"/>
        <v>43699.583333333336</v>
      </c>
      <c r="D2296" s="38">
        <f t="shared" si="73"/>
        <v>525465</v>
      </c>
      <c r="E2296" s="38">
        <f t="shared" si="73"/>
        <v>6300495</v>
      </c>
      <c r="F2296" s="38">
        <f t="shared" si="73"/>
        <v>2536</v>
      </c>
      <c r="G2296" s="39">
        <v>427.9</v>
      </c>
      <c r="H2296" s="39">
        <v>29</v>
      </c>
      <c r="I2296" s="44">
        <v>6.7772844122458528E-2</v>
      </c>
      <c r="J2296" s="39">
        <v>341.71257178651109</v>
      </c>
      <c r="K2296" s="39">
        <v>354.39557178651108</v>
      </c>
      <c r="L2296" s="39">
        <v>3.5960000000000001</v>
      </c>
      <c r="M2296" s="48">
        <v>100</v>
      </c>
      <c r="N2296" s="39">
        <v>1.196</v>
      </c>
      <c r="O2296" s="39">
        <v>752.19500000000005</v>
      </c>
      <c r="P2296" s="39">
        <v>0</v>
      </c>
    </row>
    <row r="2297" spans="1:16" x14ac:dyDescent="0.3">
      <c r="A2297" s="27">
        <v>43699</v>
      </c>
      <c r="B2297" s="28">
        <v>0.60416666666666663</v>
      </c>
      <c r="C2297" s="32">
        <f t="shared" si="74"/>
        <v>43699.604166666664</v>
      </c>
      <c r="D2297" s="38">
        <f t="shared" si="73"/>
        <v>525465</v>
      </c>
      <c r="E2297" s="38">
        <f t="shared" si="73"/>
        <v>6300495</v>
      </c>
      <c r="F2297" s="38">
        <f t="shared" si="73"/>
        <v>2536</v>
      </c>
      <c r="G2297" s="39">
        <v>231.9</v>
      </c>
      <c r="H2297" s="39">
        <v>23.6</v>
      </c>
      <c r="I2297" s="44">
        <v>0.10176800344976283</v>
      </c>
      <c r="J2297" s="39">
        <v>340.19326849722353</v>
      </c>
      <c r="K2297" s="39">
        <v>355.71926849722354</v>
      </c>
      <c r="L2297" s="39">
        <v>4.226</v>
      </c>
      <c r="M2297" s="48">
        <v>100</v>
      </c>
      <c r="N2297" s="39">
        <v>1.4219999999999999</v>
      </c>
      <c r="O2297" s="39">
        <v>752.27499999999998</v>
      </c>
      <c r="P2297" s="39">
        <v>0</v>
      </c>
    </row>
    <row r="2298" spans="1:16" x14ac:dyDescent="0.3">
      <c r="A2298" s="27">
        <v>43699</v>
      </c>
      <c r="B2298" s="28">
        <v>0.625</v>
      </c>
      <c r="C2298" s="32">
        <f t="shared" si="74"/>
        <v>43699.625</v>
      </c>
      <c r="D2298" s="38">
        <f t="shared" si="73"/>
        <v>525465</v>
      </c>
      <c r="E2298" s="38">
        <f t="shared" si="73"/>
        <v>6300495</v>
      </c>
      <c r="F2298" s="38">
        <f t="shared" si="73"/>
        <v>2536</v>
      </c>
      <c r="G2298" s="39">
        <v>194.2</v>
      </c>
      <c r="H2298" s="39">
        <v>19.399999999999999</v>
      </c>
      <c r="I2298" s="44">
        <v>9.9897013388259528E-2</v>
      </c>
      <c r="J2298" s="39">
        <v>338.24160696206451</v>
      </c>
      <c r="K2298" s="39">
        <v>352.24360696206452</v>
      </c>
      <c r="L2298" s="39">
        <v>3.6589999999999998</v>
      </c>
      <c r="M2298" s="48">
        <v>100</v>
      </c>
      <c r="N2298" s="39">
        <v>0.94499999999999995</v>
      </c>
      <c r="O2298" s="39">
        <v>752.45299999999997</v>
      </c>
      <c r="P2298" s="39">
        <v>0</v>
      </c>
    </row>
    <row r="2299" spans="1:16" x14ac:dyDescent="0.3">
      <c r="A2299" s="27">
        <v>43699</v>
      </c>
      <c r="B2299" s="28">
        <v>0.64583333333333337</v>
      </c>
      <c r="C2299" s="32">
        <f t="shared" si="74"/>
        <v>43699.645833333336</v>
      </c>
      <c r="D2299" s="38">
        <f t="shared" si="73"/>
        <v>525465</v>
      </c>
      <c r="E2299" s="38">
        <f t="shared" si="73"/>
        <v>6300495</v>
      </c>
      <c r="F2299" s="38">
        <f t="shared" si="73"/>
        <v>2536</v>
      </c>
      <c r="G2299" s="39">
        <v>177.4</v>
      </c>
      <c r="H2299" s="39">
        <v>21</v>
      </c>
      <c r="I2299" s="44">
        <v>0.11837655016910935</v>
      </c>
      <c r="J2299" s="39">
        <v>334.4264714216684</v>
      </c>
      <c r="K2299" s="39">
        <v>350.2074714216684</v>
      </c>
      <c r="L2299" s="39">
        <v>3.8479999999999999</v>
      </c>
      <c r="M2299" s="48">
        <v>97.951999999999998</v>
      </c>
      <c r="N2299" s="39">
        <v>1.619</v>
      </c>
      <c r="O2299" s="39">
        <v>752.38199999999995</v>
      </c>
      <c r="P2299" s="39">
        <v>0</v>
      </c>
    </row>
    <row r="2300" spans="1:16" x14ac:dyDescent="0.3">
      <c r="A2300" s="27">
        <v>43699</v>
      </c>
      <c r="B2300" s="28">
        <v>0.66666666666666663</v>
      </c>
      <c r="C2300" s="32">
        <f t="shared" si="74"/>
        <v>43699.666666666664</v>
      </c>
      <c r="D2300" s="38">
        <f t="shared" si="73"/>
        <v>525465</v>
      </c>
      <c r="E2300" s="38">
        <f t="shared" si="73"/>
        <v>6300495</v>
      </c>
      <c r="F2300" s="38">
        <f t="shared" si="73"/>
        <v>2536</v>
      </c>
      <c r="G2300" s="39">
        <v>191</v>
      </c>
      <c r="H2300" s="39">
        <v>21.9</v>
      </c>
      <c r="I2300" s="44">
        <v>0.11465968586387434</v>
      </c>
      <c r="J2300" s="39">
        <v>334.17282461264767</v>
      </c>
      <c r="K2300" s="39">
        <v>347.90482461264764</v>
      </c>
      <c r="L2300" s="39">
        <v>4.1630000000000003</v>
      </c>
      <c r="M2300" s="48">
        <v>92.658000000000001</v>
      </c>
      <c r="N2300" s="39">
        <v>1.3109999999999999</v>
      </c>
      <c r="O2300" s="39">
        <v>752.54499999999996</v>
      </c>
      <c r="P2300" s="39">
        <v>0</v>
      </c>
    </row>
    <row r="2301" spans="1:16" x14ac:dyDescent="0.3">
      <c r="A2301" s="27">
        <v>43699</v>
      </c>
      <c r="B2301" s="28">
        <v>0.6875</v>
      </c>
      <c r="C2301" s="32">
        <f t="shared" si="74"/>
        <v>43699.6875</v>
      </c>
      <c r="D2301" s="38">
        <f t="shared" si="73"/>
        <v>525465</v>
      </c>
      <c r="E2301" s="38">
        <f t="shared" si="73"/>
        <v>6300495</v>
      </c>
      <c r="F2301" s="38">
        <f t="shared" si="73"/>
        <v>2536</v>
      </c>
      <c r="G2301" s="39">
        <v>123.4</v>
      </c>
      <c r="H2301" s="39">
        <v>15.8</v>
      </c>
      <c r="I2301" s="44">
        <v>0.1280388978930308</v>
      </c>
      <c r="J2301" s="39">
        <v>333.26590740755057</v>
      </c>
      <c r="K2301" s="39">
        <v>347.35690740755058</v>
      </c>
      <c r="L2301" s="39">
        <v>3.9740000000000002</v>
      </c>
      <c r="M2301" s="48">
        <v>94.923000000000002</v>
      </c>
      <c r="N2301" s="39">
        <v>1.0720000000000001</v>
      </c>
      <c r="O2301" s="39">
        <v>752.495</v>
      </c>
      <c r="P2301" s="39">
        <v>0</v>
      </c>
    </row>
    <row r="2302" spans="1:16" x14ac:dyDescent="0.3">
      <c r="A2302" s="27">
        <v>43699</v>
      </c>
      <c r="B2302" s="28">
        <v>0.70833333333333337</v>
      </c>
      <c r="C2302" s="32">
        <f t="shared" si="74"/>
        <v>43699.708333333336</v>
      </c>
      <c r="D2302" s="38">
        <f t="shared" si="73"/>
        <v>525465</v>
      </c>
      <c r="E2302" s="38">
        <f t="shared" si="73"/>
        <v>6300495</v>
      </c>
      <c r="F2302" s="38">
        <f t="shared" si="73"/>
        <v>2536</v>
      </c>
      <c r="G2302" s="39">
        <v>114.9</v>
      </c>
      <c r="H2302" s="39">
        <v>15.2</v>
      </c>
      <c r="I2302" s="44">
        <v>0.13228894691035681</v>
      </c>
      <c r="J2302" s="39">
        <v>330.8616213509938</v>
      </c>
      <c r="K2302" s="39">
        <v>344.66562135099383</v>
      </c>
      <c r="L2302" s="39">
        <v>4.0369999999999999</v>
      </c>
      <c r="M2302" s="48">
        <v>90.638999999999996</v>
      </c>
      <c r="N2302" s="39">
        <v>1.169</v>
      </c>
      <c r="O2302" s="39">
        <v>752.63499999999999</v>
      </c>
      <c r="P2302" s="39">
        <v>0</v>
      </c>
    </row>
    <row r="2303" spans="1:16" x14ac:dyDescent="0.3">
      <c r="A2303" s="27">
        <v>43699</v>
      </c>
      <c r="B2303" s="28">
        <v>0.72916666666666663</v>
      </c>
      <c r="C2303" s="32">
        <f t="shared" si="74"/>
        <v>43699.729166666664</v>
      </c>
      <c r="D2303" s="38">
        <f t="shared" si="73"/>
        <v>525465</v>
      </c>
      <c r="E2303" s="38">
        <f t="shared" si="73"/>
        <v>6300495</v>
      </c>
      <c r="F2303" s="38">
        <f t="shared" si="73"/>
        <v>2536</v>
      </c>
      <c r="G2303" s="39">
        <v>106.5</v>
      </c>
      <c r="H2303" s="39">
        <v>14.8</v>
      </c>
      <c r="I2303" s="44">
        <v>0.13896713615023476</v>
      </c>
      <c r="J2303" s="39">
        <v>321.23368417599232</v>
      </c>
      <c r="K2303" s="39">
        <v>341.28768417599235</v>
      </c>
      <c r="L2303" s="39">
        <v>4.0369999999999999</v>
      </c>
      <c r="M2303" s="48">
        <v>91.712999999999994</v>
      </c>
      <c r="N2303" s="39">
        <v>1.9390000000000001</v>
      </c>
      <c r="O2303" s="39">
        <v>752.745</v>
      </c>
      <c r="P2303" s="39">
        <v>0</v>
      </c>
    </row>
    <row r="2304" spans="1:16" x14ac:dyDescent="0.3">
      <c r="A2304" s="27">
        <v>43699</v>
      </c>
      <c r="B2304" s="28">
        <v>0.75</v>
      </c>
      <c r="C2304" s="32">
        <f t="shared" si="74"/>
        <v>43699.75</v>
      </c>
      <c r="D2304" s="38">
        <f t="shared" si="73"/>
        <v>525465</v>
      </c>
      <c r="E2304" s="38">
        <f t="shared" si="73"/>
        <v>6300495</v>
      </c>
      <c r="F2304" s="38">
        <f t="shared" si="73"/>
        <v>2536</v>
      </c>
      <c r="G2304" s="39">
        <v>40.700000000000003</v>
      </c>
      <c r="H2304" s="39">
        <v>8.9</v>
      </c>
      <c r="I2304" s="44">
        <v>0.21867321867321868</v>
      </c>
      <c r="J2304" s="39">
        <v>313.45555172386833</v>
      </c>
      <c r="K2304" s="39">
        <v>336.48355172386835</v>
      </c>
      <c r="L2304" s="39">
        <v>3.722</v>
      </c>
      <c r="M2304" s="48">
        <v>92.727000000000004</v>
      </c>
      <c r="N2304" s="39">
        <v>1.1910000000000001</v>
      </c>
      <c r="O2304" s="39">
        <v>752.63499999999999</v>
      </c>
      <c r="P2304" s="39">
        <v>0</v>
      </c>
    </row>
    <row r="2305" spans="1:16" x14ac:dyDescent="0.3">
      <c r="A2305" s="27">
        <v>43699</v>
      </c>
      <c r="B2305" s="28">
        <v>0.77083333333333337</v>
      </c>
      <c r="C2305" s="32">
        <f t="shared" si="74"/>
        <v>43699.770833333336</v>
      </c>
      <c r="D2305" s="38">
        <f t="shared" si="73"/>
        <v>525465</v>
      </c>
      <c r="E2305" s="38">
        <f t="shared" si="73"/>
        <v>6300495</v>
      </c>
      <c r="F2305" s="38">
        <f t="shared" si="73"/>
        <v>2536</v>
      </c>
      <c r="G2305" s="39">
        <v>46.6</v>
      </c>
      <c r="H2305" s="39">
        <v>6.5</v>
      </c>
      <c r="I2305" s="44">
        <v>0.13948497854077252</v>
      </c>
      <c r="J2305" s="39">
        <v>325.79801694083454</v>
      </c>
      <c r="K2305" s="39">
        <v>337.46401694083454</v>
      </c>
      <c r="L2305" s="39">
        <v>3.3450000000000002</v>
      </c>
      <c r="M2305" s="48">
        <v>100</v>
      </c>
      <c r="N2305" s="39">
        <v>1.5820000000000001</v>
      </c>
      <c r="O2305" s="39">
        <v>752.81299999999999</v>
      </c>
      <c r="P2305" s="39">
        <v>0</v>
      </c>
    </row>
    <row r="2306" spans="1:16" x14ac:dyDescent="0.3">
      <c r="A2306" s="27">
        <v>43699</v>
      </c>
      <c r="B2306" s="28">
        <v>0.79166666666666663</v>
      </c>
      <c r="C2306" s="32">
        <f t="shared" si="74"/>
        <v>43699.791666666664</v>
      </c>
      <c r="D2306" s="38">
        <f t="shared" si="73"/>
        <v>525465</v>
      </c>
      <c r="E2306" s="38">
        <f t="shared" si="73"/>
        <v>6300495</v>
      </c>
      <c r="F2306" s="38">
        <f t="shared" si="73"/>
        <v>2536</v>
      </c>
      <c r="G2306" s="39">
        <v>32.9</v>
      </c>
      <c r="H2306" s="39">
        <v>7.3</v>
      </c>
      <c r="I2306" s="44">
        <v>0.22188449848024316</v>
      </c>
      <c r="J2306" s="39">
        <v>314.83704649126548</v>
      </c>
      <c r="K2306" s="39">
        <v>333.11704649126546</v>
      </c>
      <c r="L2306" s="39">
        <v>3.5329999999999999</v>
      </c>
      <c r="M2306" s="48">
        <v>99.894999999999996</v>
      </c>
      <c r="N2306" s="39">
        <v>0.72</v>
      </c>
      <c r="O2306" s="39">
        <v>752.82</v>
      </c>
      <c r="P2306" s="39">
        <v>0</v>
      </c>
    </row>
    <row r="2307" spans="1:16" x14ac:dyDescent="0.3">
      <c r="A2307" s="27">
        <v>43699</v>
      </c>
      <c r="B2307" s="28">
        <v>0.8125</v>
      </c>
      <c r="C2307" s="32">
        <f t="shared" si="74"/>
        <v>43699.8125</v>
      </c>
      <c r="D2307" s="38">
        <f t="shared" si="73"/>
        <v>525465</v>
      </c>
      <c r="E2307" s="38">
        <f t="shared" si="73"/>
        <v>6300495</v>
      </c>
      <c r="F2307" s="38">
        <f t="shared" si="73"/>
        <v>2536</v>
      </c>
      <c r="G2307" s="39">
        <v>2.8</v>
      </c>
      <c r="H2307" s="39">
        <v>5.7</v>
      </c>
      <c r="I2307" s="45" t="s">
        <v>19</v>
      </c>
      <c r="J2307" s="39">
        <v>304.50987029762189</v>
      </c>
      <c r="K2307" s="39">
        <v>326.45087029762186</v>
      </c>
      <c r="L2307" s="39">
        <v>3.4079999999999999</v>
      </c>
      <c r="M2307" s="48">
        <v>93.777000000000001</v>
      </c>
      <c r="N2307" s="39">
        <v>0.498</v>
      </c>
      <c r="O2307" s="39">
        <v>752.94299999999998</v>
      </c>
      <c r="P2307" s="39">
        <v>0</v>
      </c>
    </row>
    <row r="2308" spans="1:16" x14ac:dyDescent="0.3">
      <c r="A2308" s="27">
        <v>43699</v>
      </c>
      <c r="B2308" s="28">
        <v>0.83333333333333337</v>
      </c>
      <c r="C2308" s="32">
        <f t="shared" si="74"/>
        <v>43699.833333333336</v>
      </c>
      <c r="D2308" s="38">
        <f t="shared" si="73"/>
        <v>525465</v>
      </c>
      <c r="E2308" s="38">
        <f t="shared" si="73"/>
        <v>6300495</v>
      </c>
      <c r="F2308" s="38">
        <f t="shared" si="73"/>
        <v>2536</v>
      </c>
      <c r="G2308" s="40">
        <v>0</v>
      </c>
      <c r="H2308" s="40">
        <v>0</v>
      </c>
      <c r="I2308" s="45" t="s">
        <v>19</v>
      </c>
      <c r="J2308" s="39">
        <v>308.62343956749993</v>
      </c>
      <c r="K2308" s="39">
        <v>322.65043956749992</v>
      </c>
      <c r="L2308" s="39">
        <v>2.464</v>
      </c>
      <c r="M2308" s="48">
        <v>100</v>
      </c>
      <c r="N2308" s="39">
        <v>0.67700000000000005</v>
      </c>
      <c r="O2308" s="39">
        <v>753.04200000000003</v>
      </c>
      <c r="P2308" s="39">
        <v>0</v>
      </c>
    </row>
    <row r="2309" spans="1:16" x14ac:dyDescent="0.3">
      <c r="A2309" s="27">
        <v>43699</v>
      </c>
      <c r="B2309" s="28">
        <v>0.85416666666666663</v>
      </c>
      <c r="C2309" s="32">
        <f t="shared" si="74"/>
        <v>43699.854166666664</v>
      </c>
      <c r="D2309" s="38">
        <f t="shared" si="73"/>
        <v>525465</v>
      </c>
      <c r="E2309" s="38">
        <f t="shared" si="73"/>
        <v>6300495</v>
      </c>
      <c r="F2309" s="38">
        <f t="shared" si="73"/>
        <v>2536</v>
      </c>
      <c r="G2309" s="40">
        <v>0</v>
      </c>
      <c r="H2309" s="40">
        <v>0</v>
      </c>
      <c r="I2309" s="45" t="s">
        <v>19</v>
      </c>
      <c r="J2309" s="39">
        <v>307.84926072092424</v>
      </c>
      <c r="K2309" s="39">
        <v>319.33126072092421</v>
      </c>
      <c r="L2309" s="39">
        <v>2.464</v>
      </c>
      <c r="M2309" s="48">
        <v>100</v>
      </c>
      <c r="N2309" s="39">
        <v>0.48299999999999998</v>
      </c>
      <c r="O2309" s="39">
        <v>752.98500000000001</v>
      </c>
      <c r="P2309" s="39">
        <v>0</v>
      </c>
    </row>
    <row r="2310" spans="1:16" x14ac:dyDescent="0.3">
      <c r="A2310" s="27">
        <v>43699</v>
      </c>
      <c r="B2310" s="28">
        <v>0.875</v>
      </c>
      <c r="C2310" s="32">
        <f t="shared" si="74"/>
        <v>43699.875</v>
      </c>
      <c r="D2310" s="38">
        <f t="shared" ref="D2310:F2373" si="75">D2309</f>
        <v>525465</v>
      </c>
      <c r="E2310" s="38">
        <f t="shared" si="75"/>
        <v>6300495</v>
      </c>
      <c r="F2310" s="38">
        <f t="shared" si="75"/>
        <v>2536</v>
      </c>
      <c r="G2310" s="40">
        <v>0</v>
      </c>
      <c r="H2310" s="40">
        <v>0</v>
      </c>
      <c r="I2310" s="45" t="s">
        <v>19</v>
      </c>
      <c r="J2310" s="39">
        <v>306.73080491930335</v>
      </c>
      <c r="K2310" s="39">
        <v>316.90080491930337</v>
      </c>
      <c r="L2310" s="39">
        <v>2.3380000000000001</v>
      </c>
      <c r="M2310" s="48">
        <v>100</v>
      </c>
      <c r="N2310" s="39">
        <v>1.2E-2</v>
      </c>
      <c r="O2310" s="39">
        <v>753.08199999999999</v>
      </c>
      <c r="P2310" s="39">
        <v>0</v>
      </c>
    </row>
    <row r="2311" spans="1:16" x14ac:dyDescent="0.3">
      <c r="A2311" s="27">
        <v>43699</v>
      </c>
      <c r="B2311" s="28">
        <v>0.89583333333333337</v>
      </c>
      <c r="C2311" s="32">
        <f t="shared" si="74"/>
        <v>43699.895833333336</v>
      </c>
      <c r="D2311" s="38">
        <f t="shared" si="75"/>
        <v>525465</v>
      </c>
      <c r="E2311" s="38">
        <f t="shared" si="75"/>
        <v>6300495</v>
      </c>
      <c r="F2311" s="38">
        <f t="shared" si="75"/>
        <v>2536</v>
      </c>
      <c r="G2311" s="40">
        <v>0</v>
      </c>
      <c r="H2311" s="40">
        <v>0</v>
      </c>
      <c r="I2311" s="45" t="s">
        <v>19</v>
      </c>
      <c r="J2311" s="39">
        <v>305.80667746580758</v>
      </c>
      <c r="K2311" s="39">
        <v>315.18767746580761</v>
      </c>
      <c r="L2311" s="39">
        <v>2.778</v>
      </c>
      <c r="M2311" s="48">
        <v>99</v>
      </c>
      <c r="N2311" s="39">
        <v>0.11799999999999999</v>
      </c>
      <c r="O2311" s="39">
        <v>753.08</v>
      </c>
      <c r="P2311" s="39">
        <v>0</v>
      </c>
    </row>
    <row r="2312" spans="1:16" x14ac:dyDescent="0.3">
      <c r="A2312" s="27">
        <v>43699</v>
      </c>
      <c r="B2312" s="28">
        <v>0.91666666666666663</v>
      </c>
      <c r="C2312" s="32">
        <f t="shared" si="74"/>
        <v>43699.916666666664</v>
      </c>
      <c r="D2312" s="38">
        <f t="shared" si="75"/>
        <v>525465</v>
      </c>
      <c r="E2312" s="38">
        <f t="shared" si="75"/>
        <v>6300495</v>
      </c>
      <c r="F2312" s="38">
        <f t="shared" si="75"/>
        <v>2536</v>
      </c>
      <c r="G2312" s="40">
        <v>0</v>
      </c>
      <c r="H2312" s="40">
        <v>0</v>
      </c>
      <c r="I2312" s="45" t="s">
        <v>19</v>
      </c>
      <c r="J2312" s="39">
        <v>306.98764955496119</v>
      </c>
      <c r="K2312" s="39">
        <v>315.72364955496118</v>
      </c>
      <c r="L2312" s="39">
        <v>2.9039999999999999</v>
      </c>
      <c r="M2312" s="48">
        <v>90.013999999999996</v>
      </c>
      <c r="N2312" s="39">
        <v>0.85699999999999998</v>
      </c>
      <c r="O2312" s="39">
        <v>753.12800000000004</v>
      </c>
      <c r="P2312" s="39">
        <v>0</v>
      </c>
    </row>
    <row r="2313" spans="1:16" x14ac:dyDescent="0.3">
      <c r="A2313" s="27">
        <v>43699</v>
      </c>
      <c r="B2313" s="28">
        <v>0.9375</v>
      </c>
      <c r="C2313" s="32">
        <f t="shared" si="74"/>
        <v>43699.9375</v>
      </c>
      <c r="D2313" s="38">
        <f t="shared" si="75"/>
        <v>525465</v>
      </c>
      <c r="E2313" s="38">
        <f t="shared" si="75"/>
        <v>6300495</v>
      </c>
      <c r="F2313" s="38">
        <f t="shared" si="75"/>
        <v>2536</v>
      </c>
      <c r="G2313" s="40">
        <v>0</v>
      </c>
      <c r="H2313" s="40">
        <v>0</v>
      </c>
      <c r="I2313" s="45" t="s">
        <v>19</v>
      </c>
      <c r="J2313" s="39">
        <v>302.61264823371909</v>
      </c>
      <c r="K2313" s="39">
        <v>312.23664823371911</v>
      </c>
      <c r="L2313" s="39">
        <v>2.2120000000000002</v>
      </c>
      <c r="M2313" s="48">
        <v>93.698999999999998</v>
      </c>
      <c r="N2313" s="39">
        <v>0.14599999999999999</v>
      </c>
      <c r="O2313" s="39">
        <v>753.06799999999998</v>
      </c>
      <c r="P2313" s="39">
        <v>0</v>
      </c>
    </row>
    <row r="2314" spans="1:16" x14ac:dyDescent="0.3">
      <c r="A2314" s="27">
        <v>43699</v>
      </c>
      <c r="B2314" s="28">
        <v>0.95833333333333337</v>
      </c>
      <c r="C2314" s="32">
        <f t="shared" si="74"/>
        <v>43699.958333333336</v>
      </c>
      <c r="D2314" s="38">
        <f t="shared" si="75"/>
        <v>525465</v>
      </c>
      <c r="E2314" s="38">
        <f t="shared" si="75"/>
        <v>6300495</v>
      </c>
      <c r="F2314" s="38">
        <f t="shared" si="75"/>
        <v>2536</v>
      </c>
      <c r="G2314" s="40">
        <v>0</v>
      </c>
      <c r="H2314" s="40">
        <v>0</v>
      </c>
      <c r="I2314" s="45" t="s">
        <v>19</v>
      </c>
      <c r="J2314" s="39">
        <v>301.34827372485</v>
      </c>
      <c r="K2314" s="39">
        <v>310.67727372484995</v>
      </c>
      <c r="L2314" s="39">
        <v>2.7149999999999999</v>
      </c>
      <c r="M2314" s="48">
        <v>78.834000000000003</v>
      </c>
      <c r="N2314" s="39">
        <v>0.11700000000000001</v>
      </c>
      <c r="O2314" s="39">
        <v>753.12</v>
      </c>
      <c r="P2314" s="39">
        <v>0</v>
      </c>
    </row>
    <row r="2315" spans="1:16" x14ac:dyDescent="0.3">
      <c r="A2315" s="27">
        <v>43699</v>
      </c>
      <c r="B2315" s="28">
        <v>0.97916666666666663</v>
      </c>
      <c r="C2315" s="32">
        <f t="shared" si="74"/>
        <v>43699.979166666664</v>
      </c>
      <c r="D2315" s="38">
        <f t="shared" si="75"/>
        <v>525465</v>
      </c>
      <c r="E2315" s="38">
        <f t="shared" si="75"/>
        <v>6300495</v>
      </c>
      <c r="F2315" s="38">
        <f t="shared" si="75"/>
        <v>2536</v>
      </c>
      <c r="G2315" s="40">
        <v>0</v>
      </c>
      <c r="H2315" s="40">
        <v>0</v>
      </c>
      <c r="I2315" s="45" t="s">
        <v>19</v>
      </c>
      <c r="J2315" s="39">
        <v>296.470873853971</v>
      </c>
      <c r="K2315" s="39">
        <v>310.51687385397099</v>
      </c>
      <c r="L2315" s="39">
        <v>2.9039999999999999</v>
      </c>
      <c r="M2315" s="48">
        <v>75.352000000000004</v>
      </c>
      <c r="N2315" s="39">
        <v>0.82499999999999996</v>
      </c>
      <c r="O2315" s="39">
        <v>753.13300000000004</v>
      </c>
      <c r="P2315" s="39">
        <v>0</v>
      </c>
    </row>
    <row r="2316" spans="1:16" x14ac:dyDescent="0.3">
      <c r="A2316" s="27">
        <v>43700</v>
      </c>
      <c r="B2316" s="28">
        <v>0</v>
      </c>
      <c r="C2316" s="32">
        <f t="shared" si="74"/>
        <v>43700</v>
      </c>
      <c r="D2316" s="38">
        <f t="shared" si="75"/>
        <v>525465</v>
      </c>
      <c r="E2316" s="38">
        <f t="shared" si="75"/>
        <v>6300495</v>
      </c>
      <c r="F2316" s="38">
        <f t="shared" si="75"/>
        <v>2536</v>
      </c>
      <c r="G2316" s="40">
        <v>0</v>
      </c>
      <c r="H2316" s="40">
        <v>0</v>
      </c>
      <c r="I2316" s="45" t="s">
        <v>19</v>
      </c>
      <c r="J2316" s="39">
        <v>289.38365098390312</v>
      </c>
      <c r="K2316" s="39">
        <v>305.5626509839031</v>
      </c>
      <c r="L2316" s="39">
        <v>2.59</v>
      </c>
      <c r="M2316" s="48">
        <v>72.861000000000004</v>
      </c>
      <c r="N2316" s="39">
        <v>0.46800000000000003</v>
      </c>
      <c r="O2316" s="39">
        <v>753.02499999999998</v>
      </c>
      <c r="P2316" s="39">
        <v>0</v>
      </c>
    </row>
    <row r="2317" spans="1:16" x14ac:dyDescent="0.3">
      <c r="A2317" s="27">
        <v>43700</v>
      </c>
      <c r="B2317" s="28">
        <v>2.0833333333333332E-2</v>
      </c>
      <c r="C2317" s="32">
        <f t="shared" si="74"/>
        <v>43700.020833333336</v>
      </c>
      <c r="D2317" s="38">
        <f t="shared" si="75"/>
        <v>525465</v>
      </c>
      <c r="E2317" s="38">
        <f t="shared" si="75"/>
        <v>6300495</v>
      </c>
      <c r="F2317" s="38">
        <f t="shared" si="75"/>
        <v>2536</v>
      </c>
      <c r="G2317" s="40">
        <v>0</v>
      </c>
      <c r="H2317" s="40">
        <v>0</v>
      </c>
      <c r="I2317" s="45" t="s">
        <v>19</v>
      </c>
      <c r="J2317" s="39">
        <v>295.23487525005447</v>
      </c>
      <c r="K2317" s="39">
        <v>307.80987525005446</v>
      </c>
      <c r="L2317" s="39">
        <v>2.9039999999999999</v>
      </c>
      <c r="M2317" s="48">
        <v>71.381</v>
      </c>
      <c r="N2317" s="39">
        <v>0.56200000000000006</v>
      </c>
      <c r="O2317" s="39">
        <v>753.02499999999998</v>
      </c>
      <c r="P2317" s="39">
        <v>0</v>
      </c>
    </row>
    <row r="2318" spans="1:16" x14ac:dyDescent="0.3">
      <c r="A2318" s="27">
        <v>43700</v>
      </c>
      <c r="B2318" s="28">
        <v>4.1666666666666664E-2</v>
      </c>
      <c r="C2318" s="32">
        <f t="shared" si="74"/>
        <v>43700.041666666664</v>
      </c>
      <c r="D2318" s="38">
        <f t="shared" si="75"/>
        <v>525465</v>
      </c>
      <c r="E2318" s="38">
        <f t="shared" si="75"/>
        <v>6300495</v>
      </c>
      <c r="F2318" s="38">
        <f t="shared" si="75"/>
        <v>2536</v>
      </c>
      <c r="G2318" s="40">
        <v>0</v>
      </c>
      <c r="H2318" s="40">
        <v>0</v>
      </c>
      <c r="I2318" s="45" t="s">
        <v>19</v>
      </c>
      <c r="J2318" s="39">
        <v>291.28110621094874</v>
      </c>
      <c r="K2318" s="39">
        <v>305.20610621094875</v>
      </c>
      <c r="L2318" s="39">
        <v>2.3380000000000001</v>
      </c>
      <c r="M2318" s="48">
        <v>73.433000000000007</v>
      </c>
      <c r="N2318" s="39">
        <v>0.65600000000000003</v>
      </c>
      <c r="O2318" s="39">
        <v>753.05499999999995</v>
      </c>
      <c r="P2318" s="39">
        <v>0</v>
      </c>
    </row>
    <row r="2319" spans="1:16" x14ac:dyDescent="0.3">
      <c r="A2319" s="27">
        <v>43700</v>
      </c>
      <c r="B2319" s="28">
        <v>6.25E-2</v>
      </c>
      <c r="C2319" s="32">
        <f t="shared" si="74"/>
        <v>43700.0625</v>
      </c>
      <c r="D2319" s="38">
        <f t="shared" si="75"/>
        <v>525465</v>
      </c>
      <c r="E2319" s="38">
        <f t="shared" si="75"/>
        <v>6300495</v>
      </c>
      <c r="F2319" s="38">
        <f t="shared" si="75"/>
        <v>2536</v>
      </c>
      <c r="G2319" s="40">
        <v>0</v>
      </c>
      <c r="H2319" s="40">
        <v>0</v>
      </c>
      <c r="I2319" s="45" t="s">
        <v>19</v>
      </c>
      <c r="J2319" s="39">
        <v>291.05944978660904</v>
      </c>
      <c r="K2319" s="39">
        <v>305.06744978660902</v>
      </c>
      <c r="L2319" s="39">
        <v>1.331</v>
      </c>
      <c r="M2319" s="48">
        <v>78.153000000000006</v>
      </c>
      <c r="N2319" s="39">
        <v>0.25900000000000001</v>
      </c>
      <c r="O2319" s="39">
        <v>753.07</v>
      </c>
      <c r="P2319" s="39">
        <v>0</v>
      </c>
    </row>
    <row r="2320" spans="1:16" x14ac:dyDescent="0.3">
      <c r="A2320" s="27">
        <v>43700</v>
      </c>
      <c r="B2320" s="28">
        <v>8.3333333333333329E-2</v>
      </c>
      <c r="C2320" s="32">
        <f t="shared" si="74"/>
        <v>43700.083333333336</v>
      </c>
      <c r="D2320" s="38">
        <f t="shared" si="75"/>
        <v>525465</v>
      </c>
      <c r="E2320" s="38">
        <f t="shared" si="75"/>
        <v>6300495</v>
      </c>
      <c r="F2320" s="38">
        <f t="shared" si="75"/>
        <v>2536</v>
      </c>
      <c r="G2320" s="40">
        <v>0</v>
      </c>
      <c r="H2320" s="40">
        <v>0</v>
      </c>
      <c r="I2320" s="45" t="s">
        <v>19</v>
      </c>
      <c r="J2320" s="39">
        <v>293.53390694270212</v>
      </c>
      <c r="K2320" s="39">
        <v>305.36690694270209</v>
      </c>
      <c r="L2320" s="39">
        <v>1.897</v>
      </c>
      <c r="M2320" s="48">
        <v>75.195999999999998</v>
      </c>
      <c r="N2320" s="39">
        <v>0.42099999999999999</v>
      </c>
      <c r="O2320" s="39">
        <v>753.03499999999997</v>
      </c>
      <c r="P2320" s="39">
        <v>0</v>
      </c>
    </row>
    <row r="2321" spans="1:16" x14ac:dyDescent="0.3">
      <c r="A2321" s="27">
        <v>43700</v>
      </c>
      <c r="B2321" s="28">
        <v>0.10416666666666667</v>
      </c>
      <c r="C2321" s="32">
        <f t="shared" si="74"/>
        <v>43700.104166666664</v>
      </c>
      <c r="D2321" s="38">
        <f t="shared" si="75"/>
        <v>525465</v>
      </c>
      <c r="E2321" s="38">
        <f t="shared" si="75"/>
        <v>6300495</v>
      </c>
      <c r="F2321" s="38">
        <f t="shared" si="75"/>
        <v>2536</v>
      </c>
      <c r="G2321" s="40">
        <v>0</v>
      </c>
      <c r="H2321" s="40">
        <v>0</v>
      </c>
      <c r="I2321" s="45" t="s">
        <v>19</v>
      </c>
      <c r="J2321" s="39">
        <v>289.23920335990283</v>
      </c>
      <c r="K2321" s="39">
        <v>303.09720335990278</v>
      </c>
      <c r="L2321" s="39">
        <v>1.52</v>
      </c>
      <c r="M2321" s="48">
        <v>75.899000000000001</v>
      </c>
      <c r="N2321" s="39">
        <v>3.2000000000000001E-2</v>
      </c>
      <c r="O2321" s="39">
        <v>752.98299999999995</v>
      </c>
      <c r="P2321" s="39">
        <v>0</v>
      </c>
    </row>
    <row r="2322" spans="1:16" x14ac:dyDescent="0.3">
      <c r="A2322" s="27">
        <v>43700</v>
      </c>
      <c r="B2322" s="28">
        <v>0.125</v>
      </c>
      <c r="C2322" s="32">
        <f t="shared" si="74"/>
        <v>43700.125</v>
      </c>
      <c r="D2322" s="38">
        <f t="shared" si="75"/>
        <v>525465</v>
      </c>
      <c r="E2322" s="38">
        <f t="shared" si="75"/>
        <v>6300495</v>
      </c>
      <c r="F2322" s="38">
        <f t="shared" si="75"/>
        <v>2536</v>
      </c>
      <c r="G2322" s="40">
        <v>0</v>
      </c>
      <c r="H2322" s="40">
        <v>0</v>
      </c>
      <c r="I2322" s="45" t="s">
        <v>19</v>
      </c>
      <c r="J2322" s="39">
        <v>285.54113809453867</v>
      </c>
      <c r="K2322" s="39">
        <v>301.35513809453869</v>
      </c>
      <c r="L2322" s="39">
        <v>0.89</v>
      </c>
      <c r="M2322" s="48">
        <v>77.17</v>
      </c>
      <c r="N2322" s="39">
        <v>0</v>
      </c>
      <c r="O2322" s="39">
        <v>752.90499999999997</v>
      </c>
      <c r="P2322" s="39">
        <v>0</v>
      </c>
    </row>
    <row r="2323" spans="1:16" x14ac:dyDescent="0.3">
      <c r="A2323" s="27">
        <v>43700</v>
      </c>
      <c r="B2323" s="28">
        <v>0.14583333333333334</v>
      </c>
      <c r="C2323" s="32">
        <f t="shared" si="74"/>
        <v>43700.145833333336</v>
      </c>
      <c r="D2323" s="38">
        <f t="shared" si="75"/>
        <v>525465</v>
      </c>
      <c r="E2323" s="38">
        <f t="shared" si="75"/>
        <v>6300495</v>
      </c>
      <c r="F2323" s="38">
        <f t="shared" si="75"/>
        <v>2536</v>
      </c>
      <c r="G2323" s="40">
        <v>0</v>
      </c>
      <c r="H2323" s="40">
        <v>0</v>
      </c>
      <c r="I2323" s="45" t="s">
        <v>19</v>
      </c>
      <c r="J2323" s="39">
        <v>288.11845559356914</v>
      </c>
      <c r="K2323" s="39">
        <v>301.94645559356911</v>
      </c>
      <c r="L2323" s="39">
        <v>1.708</v>
      </c>
      <c r="M2323" s="48">
        <v>71.814999999999998</v>
      </c>
      <c r="N2323" s="39">
        <v>0</v>
      </c>
      <c r="O2323" s="39">
        <v>752.85500000000002</v>
      </c>
      <c r="P2323" s="39">
        <v>0</v>
      </c>
    </row>
    <row r="2324" spans="1:16" x14ac:dyDescent="0.3">
      <c r="A2324" s="27">
        <v>43700</v>
      </c>
      <c r="B2324" s="28">
        <v>0.16666666666666666</v>
      </c>
      <c r="C2324" s="32">
        <f t="shared" si="74"/>
        <v>43700.166666666664</v>
      </c>
      <c r="D2324" s="38">
        <f t="shared" si="75"/>
        <v>525465</v>
      </c>
      <c r="E2324" s="38">
        <f t="shared" si="75"/>
        <v>6300495</v>
      </c>
      <c r="F2324" s="38">
        <f t="shared" si="75"/>
        <v>2536</v>
      </c>
      <c r="G2324" s="40">
        <v>0</v>
      </c>
      <c r="H2324" s="40">
        <v>0</v>
      </c>
      <c r="I2324" s="45" t="s">
        <v>19</v>
      </c>
      <c r="J2324" s="39">
        <v>291.75570654826942</v>
      </c>
      <c r="K2324" s="39">
        <v>302.66370654826937</v>
      </c>
      <c r="L2324" s="39">
        <v>1.7709999999999999</v>
      </c>
      <c r="M2324" s="48">
        <v>73.5</v>
      </c>
      <c r="N2324" s="39">
        <v>5.2999999999999999E-2</v>
      </c>
      <c r="O2324" s="39">
        <v>752.75300000000004</v>
      </c>
      <c r="P2324" s="39">
        <v>0</v>
      </c>
    </row>
    <row r="2325" spans="1:16" x14ac:dyDescent="0.3">
      <c r="A2325" s="27">
        <v>43700</v>
      </c>
      <c r="B2325" s="28">
        <v>0.1875</v>
      </c>
      <c r="C2325" s="32">
        <f t="shared" si="74"/>
        <v>43700.1875</v>
      </c>
      <c r="D2325" s="38">
        <f t="shared" si="75"/>
        <v>525465</v>
      </c>
      <c r="E2325" s="38">
        <f t="shared" si="75"/>
        <v>6300495</v>
      </c>
      <c r="F2325" s="38">
        <f t="shared" si="75"/>
        <v>2536</v>
      </c>
      <c r="G2325" s="40">
        <v>0</v>
      </c>
      <c r="H2325" s="40">
        <v>0</v>
      </c>
      <c r="I2325" s="45" t="s">
        <v>19</v>
      </c>
      <c r="J2325" s="39">
        <v>290.23857168920205</v>
      </c>
      <c r="K2325" s="39">
        <v>301.51257168920205</v>
      </c>
      <c r="L2325" s="39">
        <v>1.897</v>
      </c>
      <c r="M2325" s="48">
        <v>74.433999999999997</v>
      </c>
      <c r="N2325" s="39">
        <v>0.188</v>
      </c>
      <c r="O2325" s="39">
        <v>752.67200000000003</v>
      </c>
      <c r="P2325" s="39">
        <v>0</v>
      </c>
    </row>
    <row r="2326" spans="1:16" x14ac:dyDescent="0.3">
      <c r="A2326" s="27">
        <v>43700</v>
      </c>
      <c r="B2326" s="28">
        <v>0.20833333333333334</v>
      </c>
      <c r="C2326" s="32">
        <f t="shared" si="74"/>
        <v>43700.208333333336</v>
      </c>
      <c r="D2326" s="38">
        <f t="shared" si="75"/>
        <v>525465</v>
      </c>
      <c r="E2326" s="38">
        <f t="shared" si="75"/>
        <v>6300495</v>
      </c>
      <c r="F2326" s="38">
        <f t="shared" si="75"/>
        <v>2536</v>
      </c>
      <c r="G2326" s="39">
        <v>3.9</v>
      </c>
      <c r="H2326" s="39">
        <v>6.7</v>
      </c>
      <c r="I2326" s="45" t="s">
        <v>19</v>
      </c>
      <c r="J2326" s="39">
        <v>288.41502284797662</v>
      </c>
      <c r="K2326" s="39">
        <v>300.96102284797661</v>
      </c>
      <c r="L2326" s="39">
        <v>1.52</v>
      </c>
      <c r="M2326" s="48">
        <v>76.813000000000002</v>
      </c>
      <c r="N2326" s="39">
        <v>2.9000000000000001E-2</v>
      </c>
      <c r="O2326" s="39">
        <v>752.87699999999995</v>
      </c>
      <c r="P2326" s="39">
        <v>0</v>
      </c>
    </row>
    <row r="2327" spans="1:16" x14ac:dyDescent="0.3">
      <c r="A2327" s="27">
        <v>43700</v>
      </c>
      <c r="B2327" s="28">
        <v>0.22916666666666666</v>
      </c>
      <c r="C2327" s="32">
        <f t="shared" si="74"/>
        <v>43700.229166666664</v>
      </c>
      <c r="D2327" s="38">
        <f t="shared" si="75"/>
        <v>525465</v>
      </c>
      <c r="E2327" s="38">
        <f t="shared" si="75"/>
        <v>6300495</v>
      </c>
      <c r="F2327" s="38">
        <f t="shared" si="75"/>
        <v>2536</v>
      </c>
      <c r="G2327" s="39">
        <v>18.5</v>
      </c>
      <c r="H2327" s="39">
        <v>7.6</v>
      </c>
      <c r="I2327" s="44">
        <v>0.41081081081081078</v>
      </c>
      <c r="J2327" s="39">
        <v>288.68323116230601</v>
      </c>
      <c r="K2327" s="39">
        <v>301.63623116230599</v>
      </c>
      <c r="L2327" s="39">
        <v>1.645</v>
      </c>
      <c r="M2327" s="48">
        <v>77.593999999999994</v>
      </c>
      <c r="N2327" s="39">
        <v>7.0000000000000007E-2</v>
      </c>
      <c r="O2327" s="39">
        <v>752.85299999999995</v>
      </c>
      <c r="P2327" s="39">
        <v>0</v>
      </c>
    </row>
    <row r="2328" spans="1:16" x14ac:dyDescent="0.3">
      <c r="A2328" s="27">
        <v>43700</v>
      </c>
      <c r="B2328" s="28">
        <v>0.25</v>
      </c>
      <c r="C2328" s="32">
        <f t="shared" si="74"/>
        <v>43700.25</v>
      </c>
      <c r="D2328" s="38">
        <f t="shared" si="75"/>
        <v>525465</v>
      </c>
      <c r="E2328" s="38">
        <f t="shared" si="75"/>
        <v>6300495</v>
      </c>
      <c r="F2328" s="38">
        <f t="shared" si="75"/>
        <v>2536</v>
      </c>
      <c r="G2328" s="39">
        <v>52.2</v>
      </c>
      <c r="H2328" s="39">
        <v>10.6</v>
      </c>
      <c r="I2328" s="44">
        <v>0.20306513409961685</v>
      </c>
      <c r="J2328" s="39">
        <v>291.80286575361953</v>
      </c>
      <c r="K2328" s="39">
        <v>305.45186575361953</v>
      </c>
      <c r="L2328" s="39">
        <v>2.4009999999999998</v>
      </c>
      <c r="M2328" s="48">
        <v>72.831999999999994</v>
      </c>
      <c r="N2328" s="39">
        <v>1.7999999999999999E-2</v>
      </c>
      <c r="O2328" s="39">
        <v>752.84699999999998</v>
      </c>
      <c r="P2328" s="39">
        <v>0</v>
      </c>
    </row>
    <row r="2329" spans="1:16" x14ac:dyDescent="0.3">
      <c r="A2329" s="27">
        <v>43700</v>
      </c>
      <c r="B2329" s="28">
        <v>0.27083333333333331</v>
      </c>
      <c r="C2329" s="32">
        <f t="shared" si="74"/>
        <v>43700.270833333336</v>
      </c>
      <c r="D2329" s="38">
        <f t="shared" si="75"/>
        <v>525465</v>
      </c>
      <c r="E2329" s="38">
        <f t="shared" si="75"/>
        <v>6300495</v>
      </c>
      <c r="F2329" s="38">
        <f t="shared" si="75"/>
        <v>2536</v>
      </c>
      <c r="G2329" s="39">
        <v>116.8</v>
      </c>
      <c r="H2329" s="39">
        <v>15.3</v>
      </c>
      <c r="I2329" s="44">
        <v>0.1309931506849315</v>
      </c>
      <c r="J2329" s="39">
        <v>293.43084436148138</v>
      </c>
      <c r="K2329" s="39">
        <v>310.36384436148137</v>
      </c>
      <c r="L2329" s="39">
        <v>2.5270000000000001</v>
      </c>
      <c r="M2329" s="48">
        <v>71.783000000000001</v>
      </c>
      <c r="N2329" s="39">
        <v>2E-3</v>
      </c>
      <c r="O2329" s="39">
        <v>752.84</v>
      </c>
      <c r="P2329" s="39">
        <v>0</v>
      </c>
    </row>
    <row r="2330" spans="1:16" x14ac:dyDescent="0.3">
      <c r="A2330" s="27">
        <v>43700</v>
      </c>
      <c r="B2330" s="28">
        <v>0.29166666666666669</v>
      </c>
      <c r="C2330" s="32">
        <f t="shared" si="74"/>
        <v>43700.291666666664</v>
      </c>
      <c r="D2330" s="38">
        <f t="shared" si="75"/>
        <v>525465</v>
      </c>
      <c r="E2330" s="38">
        <f t="shared" si="75"/>
        <v>6300495</v>
      </c>
      <c r="F2330" s="38">
        <f t="shared" si="75"/>
        <v>2536</v>
      </c>
      <c r="G2330" s="39">
        <v>186.6</v>
      </c>
      <c r="H2330" s="39">
        <v>19.7</v>
      </c>
      <c r="I2330" s="44">
        <v>0.10557341907824223</v>
      </c>
      <c r="J2330" s="39">
        <v>290.03285772107319</v>
      </c>
      <c r="K2330" s="39">
        <v>316.34285772107319</v>
      </c>
      <c r="L2330" s="39">
        <v>2.59</v>
      </c>
      <c r="M2330" s="48">
        <v>72.512</v>
      </c>
      <c r="N2330" s="39">
        <v>3.2000000000000001E-2</v>
      </c>
      <c r="O2330" s="39">
        <v>753.09</v>
      </c>
      <c r="P2330" s="39">
        <v>0</v>
      </c>
    </row>
    <row r="2331" spans="1:16" x14ac:dyDescent="0.3">
      <c r="A2331" s="27">
        <v>43700</v>
      </c>
      <c r="B2331" s="28">
        <v>0.3125</v>
      </c>
      <c r="C2331" s="32">
        <f t="shared" si="74"/>
        <v>43700.3125</v>
      </c>
      <c r="D2331" s="38">
        <f t="shared" si="75"/>
        <v>525465</v>
      </c>
      <c r="E2331" s="38">
        <f t="shared" si="75"/>
        <v>6300495</v>
      </c>
      <c r="F2331" s="38">
        <f t="shared" si="75"/>
        <v>2536</v>
      </c>
      <c r="G2331" s="39">
        <v>248.7</v>
      </c>
      <c r="H2331" s="39">
        <v>24.6</v>
      </c>
      <c r="I2331" s="44">
        <v>9.8914354644149591E-2</v>
      </c>
      <c r="J2331" s="39">
        <v>287.35063170422904</v>
      </c>
      <c r="K2331" s="39">
        <v>321.57463170422903</v>
      </c>
      <c r="L2331" s="39">
        <v>2.8410000000000002</v>
      </c>
      <c r="M2331" s="48">
        <v>71.021000000000001</v>
      </c>
      <c r="N2331" s="39">
        <v>0.24199999999999999</v>
      </c>
      <c r="O2331" s="39">
        <v>752.88300000000004</v>
      </c>
      <c r="P2331" s="39">
        <v>0</v>
      </c>
    </row>
    <row r="2332" spans="1:16" x14ac:dyDescent="0.3">
      <c r="A2332" s="27">
        <v>43700</v>
      </c>
      <c r="B2332" s="28">
        <v>0.33333333333333331</v>
      </c>
      <c r="C2332" s="32">
        <f t="shared" si="74"/>
        <v>43700.333333333336</v>
      </c>
      <c r="D2332" s="38">
        <f t="shared" si="75"/>
        <v>525465</v>
      </c>
      <c r="E2332" s="38">
        <f t="shared" si="75"/>
        <v>6300495</v>
      </c>
      <c r="F2332" s="38">
        <f t="shared" si="75"/>
        <v>2536</v>
      </c>
      <c r="G2332" s="39">
        <v>329.6</v>
      </c>
      <c r="H2332" s="39">
        <v>32</v>
      </c>
      <c r="I2332" s="44">
        <v>9.7087378640776698E-2</v>
      </c>
      <c r="J2332" s="39">
        <v>285.42398624855321</v>
      </c>
      <c r="K2332" s="39">
        <v>329.22198624855321</v>
      </c>
      <c r="L2332" s="39">
        <v>2.9670000000000001</v>
      </c>
      <c r="M2332" s="48">
        <v>74.363</v>
      </c>
      <c r="N2332" s="39">
        <v>0.191</v>
      </c>
      <c r="O2332" s="39">
        <v>752.99</v>
      </c>
      <c r="P2332" s="39">
        <v>0</v>
      </c>
    </row>
    <row r="2333" spans="1:16" x14ac:dyDescent="0.3">
      <c r="A2333" s="27">
        <v>43700</v>
      </c>
      <c r="B2333" s="28">
        <v>0.35416666666666669</v>
      </c>
      <c r="C2333" s="32">
        <f t="shared" si="74"/>
        <v>43700.354166666664</v>
      </c>
      <c r="D2333" s="38">
        <f t="shared" si="75"/>
        <v>525465</v>
      </c>
      <c r="E2333" s="38">
        <f t="shared" si="75"/>
        <v>6300495</v>
      </c>
      <c r="F2333" s="38">
        <f t="shared" si="75"/>
        <v>2536</v>
      </c>
      <c r="G2333" s="39">
        <v>405</v>
      </c>
      <c r="H2333" s="39">
        <v>41.4</v>
      </c>
      <c r="I2333" s="44">
        <v>0.10222222222222221</v>
      </c>
      <c r="J2333" s="39">
        <v>274.34268204471459</v>
      </c>
      <c r="K2333" s="39">
        <v>336.36268204471457</v>
      </c>
      <c r="L2333" s="39">
        <v>3.282</v>
      </c>
      <c r="M2333" s="48">
        <v>80.08</v>
      </c>
      <c r="N2333" s="39">
        <v>0.52900000000000003</v>
      </c>
      <c r="O2333" s="39">
        <v>753.07799999999997</v>
      </c>
      <c r="P2333" s="39">
        <v>0</v>
      </c>
    </row>
    <row r="2334" spans="1:16" x14ac:dyDescent="0.3">
      <c r="A2334" s="27">
        <v>43700</v>
      </c>
      <c r="B2334" s="28">
        <v>0.375</v>
      </c>
      <c r="C2334" s="32">
        <f t="shared" si="74"/>
        <v>43700.375</v>
      </c>
      <c r="D2334" s="38">
        <f t="shared" si="75"/>
        <v>525465</v>
      </c>
      <c r="E2334" s="38">
        <f t="shared" si="75"/>
        <v>6300495</v>
      </c>
      <c r="F2334" s="38">
        <f t="shared" si="75"/>
        <v>2536</v>
      </c>
      <c r="G2334" s="39">
        <v>476</v>
      </c>
      <c r="H2334" s="39">
        <v>49.8</v>
      </c>
      <c r="I2334" s="44">
        <v>0.10462184873949579</v>
      </c>
      <c r="J2334" s="39">
        <v>268.64386814389184</v>
      </c>
      <c r="K2334" s="39">
        <v>345.36786814389188</v>
      </c>
      <c r="L2334" s="39">
        <v>3.3450000000000002</v>
      </c>
      <c r="M2334" s="48">
        <v>77.638999999999996</v>
      </c>
      <c r="N2334" s="39">
        <v>0.94</v>
      </c>
      <c r="O2334" s="39">
        <v>753.11</v>
      </c>
      <c r="P2334" s="39">
        <v>0</v>
      </c>
    </row>
    <row r="2335" spans="1:16" x14ac:dyDescent="0.3">
      <c r="A2335" s="27">
        <v>43700</v>
      </c>
      <c r="B2335" s="28">
        <v>0.39583333333333331</v>
      </c>
      <c r="C2335" s="32">
        <f t="shared" si="74"/>
        <v>43700.395833333336</v>
      </c>
      <c r="D2335" s="38">
        <f t="shared" si="75"/>
        <v>525465</v>
      </c>
      <c r="E2335" s="38">
        <f t="shared" si="75"/>
        <v>6300495</v>
      </c>
      <c r="F2335" s="38">
        <f t="shared" si="75"/>
        <v>2536</v>
      </c>
      <c r="G2335" s="39">
        <v>541.20000000000005</v>
      </c>
      <c r="H2335" s="39">
        <v>56.5</v>
      </c>
      <c r="I2335" s="44">
        <v>0.10439763488543975</v>
      </c>
      <c r="J2335" s="39">
        <v>256.80730830221398</v>
      </c>
      <c r="K2335" s="39">
        <v>352.94330830221395</v>
      </c>
      <c r="L2335" s="39">
        <v>3.9740000000000002</v>
      </c>
      <c r="M2335" s="48">
        <v>72.83</v>
      </c>
      <c r="N2335" s="39">
        <v>0.97299999999999998</v>
      </c>
      <c r="O2335" s="39">
        <v>753.11300000000006</v>
      </c>
      <c r="P2335" s="39">
        <v>0</v>
      </c>
    </row>
    <row r="2336" spans="1:16" x14ac:dyDescent="0.3">
      <c r="A2336" s="27">
        <v>43700</v>
      </c>
      <c r="B2336" s="28">
        <v>0.41666666666666669</v>
      </c>
      <c r="C2336" s="32">
        <f t="shared" si="74"/>
        <v>43700.416666666664</v>
      </c>
      <c r="D2336" s="38">
        <f t="shared" si="75"/>
        <v>525465</v>
      </c>
      <c r="E2336" s="38">
        <f t="shared" si="75"/>
        <v>6300495</v>
      </c>
      <c r="F2336" s="38">
        <f t="shared" si="75"/>
        <v>2536</v>
      </c>
      <c r="G2336" s="39">
        <v>603.29999999999995</v>
      </c>
      <c r="H2336" s="39">
        <v>66.3</v>
      </c>
      <c r="I2336" s="44">
        <v>0.10989557434112382</v>
      </c>
      <c r="J2336" s="39">
        <v>247.27305422638955</v>
      </c>
      <c r="K2336" s="39">
        <v>361.99105422638956</v>
      </c>
      <c r="L2336" s="39">
        <v>4.7290000000000001</v>
      </c>
      <c r="M2336" s="48">
        <v>66.489999999999995</v>
      </c>
      <c r="N2336" s="39">
        <v>1.1970000000000001</v>
      </c>
      <c r="O2336" s="39">
        <v>752.83299999999997</v>
      </c>
      <c r="P2336" s="39">
        <v>0</v>
      </c>
    </row>
    <row r="2337" spans="1:16" x14ac:dyDescent="0.3">
      <c r="A2337" s="27">
        <v>43700</v>
      </c>
      <c r="B2337" s="28">
        <v>0.4375</v>
      </c>
      <c r="C2337" s="32">
        <f t="shared" si="74"/>
        <v>43700.4375</v>
      </c>
      <c r="D2337" s="38">
        <f t="shared" si="75"/>
        <v>525465</v>
      </c>
      <c r="E2337" s="38">
        <f t="shared" si="75"/>
        <v>6300495</v>
      </c>
      <c r="F2337" s="38">
        <f t="shared" si="75"/>
        <v>2536</v>
      </c>
      <c r="G2337" s="39">
        <v>659.6</v>
      </c>
      <c r="H2337" s="39">
        <v>71.599999999999994</v>
      </c>
      <c r="I2337" s="44">
        <v>0.10855063674954517</v>
      </c>
      <c r="J2337" s="39">
        <v>248.80052829368577</v>
      </c>
      <c r="K2337" s="39">
        <v>372.4315282936858</v>
      </c>
      <c r="L2337" s="39">
        <v>5.2320000000000002</v>
      </c>
      <c r="M2337" s="48">
        <v>70.465999999999994</v>
      </c>
      <c r="N2337" s="39">
        <v>0.90200000000000002</v>
      </c>
      <c r="O2337" s="39">
        <v>752.71</v>
      </c>
      <c r="P2337" s="39">
        <v>0</v>
      </c>
    </row>
    <row r="2338" spans="1:16" x14ac:dyDescent="0.3">
      <c r="A2338" s="27">
        <v>43700</v>
      </c>
      <c r="B2338" s="28">
        <v>0.45833333333333331</v>
      </c>
      <c r="C2338" s="32">
        <f t="shared" si="74"/>
        <v>43700.458333333336</v>
      </c>
      <c r="D2338" s="38">
        <f t="shared" si="75"/>
        <v>525465</v>
      </c>
      <c r="E2338" s="38">
        <f t="shared" si="75"/>
        <v>6300495</v>
      </c>
      <c r="F2338" s="38">
        <f t="shared" si="75"/>
        <v>2536</v>
      </c>
      <c r="G2338" s="39">
        <v>763.8</v>
      </c>
      <c r="H2338" s="39">
        <v>83</v>
      </c>
      <c r="I2338" s="44">
        <v>0.10866719036396963</v>
      </c>
      <c r="J2338" s="39">
        <v>258.81882676554818</v>
      </c>
      <c r="K2338" s="39">
        <v>378.92582676554815</v>
      </c>
      <c r="L2338" s="39">
        <v>5.798</v>
      </c>
      <c r="M2338" s="48">
        <v>70.703000000000003</v>
      </c>
      <c r="N2338" s="39">
        <v>1.556</v>
      </c>
      <c r="O2338" s="39">
        <v>752.89800000000002</v>
      </c>
      <c r="P2338" s="39">
        <v>0</v>
      </c>
    </row>
    <row r="2339" spans="1:16" x14ac:dyDescent="0.3">
      <c r="A2339" s="27">
        <v>43700</v>
      </c>
      <c r="B2339" s="28">
        <v>0.47916666666666669</v>
      </c>
      <c r="C2339" s="32">
        <f t="shared" si="74"/>
        <v>43700.479166666664</v>
      </c>
      <c r="D2339" s="38">
        <f t="shared" si="75"/>
        <v>525465</v>
      </c>
      <c r="E2339" s="38">
        <f t="shared" si="75"/>
        <v>6300495</v>
      </c>
      <c r="F2339" s="38">
        <f t="shared" si="75"/>
        <v>2536</v>
      </c>
      <c r="G2339" s="39">
        <v>875.8</v>
      </c>
      <c r="H2339" s="39">
        <v>96.1</v>
      </c>
      <c r="I2339" s="44">
        <v>0.10972824845855218</v>
      </c>
      <c r="J2339" s="39">
        <v>285.64256002872708</v>
      </c>
      <c r="K2339" s="39">
        <v>391.34556002872711</v>
      </c>
      <c r="L2339" s="39">
        <v>6.49</v>
      </c>
      <c r="M2339" s="48">
        <v>68.331999999999994</v>
      </c>
      <c r="N2339" s="39">
        <v>1.294</v>
      </c>
      <c r="O2339" s="39">
        <v>752.84</v>
      </c>
      <c r="P2339" s="39">
        <v>0</v>
      </c>
    </row>
    <row r="2340" spans="1:16" x14ac:dyDescent="0.3">
      <c r="A2340" s="27">
        <v>43700</v>
      </c>
      <c r="B2340" s="28">
        <v>0.5</v>
      </c>
      <c r="C2340" s="32">
        <f t="shared" si="74"/>
        <v>43700.5</v>
      </c>
      <c r="D2340" s="38">
        <f t="shared" si="75"/>
        <v>525465</v>
      </c>
      <c r="E2340" s="38">
        <f t="shared" si="75"/>
        <v>6300495</v>
      </c>
      <c r="F2340" s="38">
        <f t="shared" si="75"/>
        <v>2536</v>
      </c>
      <c r="G2340" s="39">
        <v>275.7</v>
      </c>
      <c r="H2340" s="39">
        <v>31.9</v>
      </c>
      <c r="I2340" s="44">
        <v>0.11570547696771853</v>
      </c>
      <c r="J2340" s="39">
        <v>310.95690953168679</v>
      </c>
      <c r="K2340" s="39">
        <v>380.6439095316868</v>
      </c>
      <c r="L2340" s="39">
        <v>6.1749999999999998</v>
      </c>
      <c r="M2340" s="48">
        <v>69.106999999999999</v>
      </c>
      <c r="N2340" s="39">
        <v>1.605</v>
      </c>
      <c r="O2340" s="39">
        <v>752.70500000000004</v>
      </c>
      <c r="P2340" s="39">
        <v>0</v>
      </c>
    </row>
    <row r="2341" spans="1:16" x14ac:dyDescent="0.3">
      <c r="A2341" s="27">
        <v>43700</v>
      </c>
      <c r="B2341" s="28">
        <v>0.52083333333333337</v>
      </c>
      <c r="C2341" s="32">
        <f t="shared" si="74"/>
        <v>43700.520833333336</v>
      </c>
      <c r="D2341" s="38">
        <f t="shared" si="75"/>
        <v>525465</v>
      </c>
      <c r="E2341" s="38">
        <f t="shared" si="75"/>
        <v>6300495</v>
      </c>
      <c r="F2341" s="38">
        <f t="shared" si="75"/>
        <v>2536</v>
      </c>
      <c r="G2341" s="39">
        <v>306</v>
      </c>
      <c r="H2341" s="39">
        <v>35.200000000000003</v>
      </c>
      <c r="I2341" s="44">
        <v>0.1150326797385621</v>
      </c>
      <c r="J2341" s="39">
        <v>318.42946735464221</v>
      </c>
      <c r="K2341" s="39">
        <v>377.7544673546422</v>
      </c>
      <c r="L2341" s="39">
        <v>6.6790000000000003</v>
      </c>
      <c r="M2341" s="48">
        <v>69.180000000000007</v>
      </c>
      <c r="N2341" s="39">
        <v>1.32</v>
      </c>
      <c r="O2341" s="39">
        <v>752.63300000000004</v>
      </c>
      <c r="P2341" s="39">
        <v>0</v>
      </c>
    </row>
    <row r="2342" spans="1:16" x14ac:dyDescent="0.3">
      <c r="A2342" s="27">
        <v>43700</v>
      </c>
      <c r="B2342" s="28">
        <v>0.54166666666666663</v>
      </c>
      <c r="C2342" s="32">
        <f t="shared" si="74"/>
        <v>43700.541666666664</v>
      </c>
      <c r="D2342" s="38">
        <f t="shared" si="75"/>
        <v>525465</v>
      </c>
      <c r="E2342" s="38">
        <f t="shared" si="75"/>
        <v>6300495</v>
      </c>
      <c r="F2342" s="38">
        <f t="shared" si="75"/>
        <v>2536</v>
      </c>
      <c r="G2342" s="39">
        <v>209.6</v>
      </c>
      <c r="H2342" s="39">
        <v>25.9</v>
      </c>
      <c r="I2342" s="44">
        <v>0.12356870229007633</v>
      </c>
      <c r="J2342" s="39">
        <v>275.94706982813148</v>
      </c>
      <c r="K2342" s="39">
        <v>368.20506982813146</v>
      </c>
      <c r="L2342" s="39">
        <v>6.3010000000000002</v>
      </c>
      <c r="M2342" s="48">
        <v>65.781999999999996</v>
      </c>
      <c r="N2342" s="39">
        <v>1.353</v>
      </c>
      <c r="O2342" s="39">
        <v>752.60299999999995</v>
      </c>
      <c r="P2342" s="39">
        <v>0</v>
      </c>
    </row>
    <row r="2343" spans="1:16" x14ac:dyDescent="0.3">
      <c r="A2343" s="27">
        <v>43700</v>
      </c>
      <c r="B2343" s="28">
        <v>0.5625</v>
      </c>
      <c r="C2343" s="32">
        <f t="shared" si="74"/>
        <v>43700.5625</v>
      </c>
      <c r="D2343" s="38">
        <f t="shared" si="75"/>
        <v>525465</v>
      </c>
      <c r="E2343" s="38">
        <f t="shared" si="75"/>
        <v>6300495</v>
      </c>
      <c r="F2343" s="38">
        <f t="shared" si="75"/>
        <v>2536</v>
      </c>
      <c r="G2343" s="39">
        <v>287.5</v>
      </c>
      <c r="H2343" s="39">
        <v>32.9</v>
      </c>
      <c r="I2343" s="44">
        <v>0.11443478260869565</v>
      </c>
      <c r="J2343" s="39">
        <v>314.32227043102483</v>
      </c>
      <c r="K2343" s="39">
        <v>371.38627043102485</v>
      </c>
      <c r="L2343" s="39">
        <v>6.6790000000000003</v>
      </c>
      <c r="M2343" s="48">
        <v>67.838999999999999</v>
      </c>
      <c r="N2343" s="39">
        <v>1.1499999999999999</v>
      </c>
      <c r="O2343" s="39">
        <v>752.375</v>
      </c>
      <c r="P2343" s="39">
        <v>0</v>
      </c>
    </row>
    <row r="2344" spans="1:16" x14ac:dyDescent="0.3">
      <c r="A2344" s="27">
        <v>43700</v>
      </c>
      <c r="B2344" s="28">
        <v>0.58333333333333337</v>
      </c>
      <c r="C2344" s="32">
        <f t="shared" ref="C2344:C2407" si="76">A2344+B2344</f>
        <v>43700.583333333336</v>
      </c>
      <c r="D2344" s="38">
        <f t="shared" si="75"/>
        <v>525465</v>
      </c>
      <c r="E2344" s="38">
        <f t="shared" si="75"/>
        <v>6300495</v>
      </c>
      <c r="F2344" s="38">
        <f t="shared" si="75"/>
        <v>2536</v>
      </c>
      <c r="G2344" s="39">
        <v>185.8</v>
      </c>
      <c r="H2344" s="39">
        <v>21.4</v>
      </c>
      <c r="I2344" s="44">
        <v>0.11517761033369213</v>
      </c>
      <c r="J2344" s="39">
        <v>322.88375309354188</v>
      </c>
      <c r="K2344" s="39">
        <v>368.80075309354186</v>
      </c>
      <c r="L2344" s="39">
        <v>6.93</v>
      </c>
      <c r="M2344" s="48">
        <v>67.72</v>
      </c>
      <c r="N2344" s="39">
        <v>1.544</v>
      </c>
      <c r="O2344" s="39">
        <v>752.51499999999999</v>
      </c>
      <c r="P2344" s="39">
        <v>0</v>
      </c>
    </row>
    <row r="2345" spans="1:16" x14ac:dyDescent="0.3">
      <c r="A2345" s="27">
        <v>43700</v>
      </c>
      <c r="B2345" s="28">
        <v>0.60416666666666663</v>
      </c>
      <c r="C2345" s="32">
        <f t="shared" si="76"/>
        <v>43700.604166666664</v>
      </c>
      <c r="D2345" s="38">
        <f t="shared" si="75"/>
        <v>525465</v>
      </c>
      <c r="E2345" s="38">
        <f t="shared" si="75"/>
        <v>6300495</v>
      </c>
      <c r="F2345" s="38">
        <f t="shared" si="75"/>
        <v>2536</v>
      </c>
      <c r="G2345" s="39">
        <v>214.7</v>
      </c>
      <c r="H2345" s="39">
        <v>24.6</v>
      </c>
      <c r="I2345" s="44">
        <v>0.11457848160223569</v>
      </c>
      <c r="J2345" s="39">
        <v>318.87238678210747</v>
      </c>
      <c r="K2345" s="39">
        <v>366.17338678210751</v>
      </c>
      <c r="L2345" s="39">
        <v>6.8040000000000003</v>
      </c>
      <c r="M2345" s="48">
        <v>64.307000000000002</v>
      </c>
      <c r="N2345" s="39">
        <v>1.2010000000000001</v>
      </c>
      <c r="O2345" s="39">
        <v>752.39200000000005</v>
      </c>
      <c r="P2345" s="39">
        <v>0</v>
      </c>
    </row>
    <row r="2346" spans="1:16" x14ac:dyDescent="0.3">
      <c r="A2346" s="27">
        <v>43700</v>
      </c>
      <c r="B2346" s="28">
        <v>0.625</v>
      </c>
      <c r="C2346" s="32">
        <f t="shared" si="76"/>
        <v>43700.625</v>
      </c>
      <c r="D2346" s="38">
        <f t="shared" si="75"/>
        <v>525465</v>
      </c>
      <c r="E2346" s="38">
        <f t="shared" si="75"/>
        <v>6300495</v>
      </c>
      <c r="F2346" s="38">
        <f t="shared" si="75"/>
        <v>2536</v>
      </c>
      <c r="G2346" s="39">
        <v>205</v>
      </c>
      <c r="H2346" s="39">
        <v>23.5</v>
      </c>
      <c r="I2346" s="44">
        <v>0.11463414634146342</v>
      </c>
      <c r="J2346" s="39">
        <v>318.61567755658172</v>
      </c>
      <c r="K2346" s="39">
        <v>367.19667755658168</v>
      </c>
      <c r="L2346" s="39">
        <v>7.1189999999999998</v>
      </c>
      <c r="M2346" s="48">
        <v>63.731999999999999</v>
      </c>
      <c r="N2346" s="39">
        <v>1.165</v>
      </c>
      <c r="O2346" s="39">
        <v>752.23500000000001</v>
      </c>
      <c r="P2346" s="39">
        <v>0</v>
      </c>
    </row>
    <row r="2347" spans="1:16" x14ac:dyDescent="0.3">
      <c r="A2347" s="27">
        <v>43700</v>
      </c>
      <c r="B2347" s="28">
        <v>0.64583333333333337</v>
      </c>
      <c r="C2347" s="32">
        <f t="shared" si="76"/>
        <v>43700.645833333336</v>
      </c>
      <c r="D2347" s="38">
        <f t="shared" si="75"/>
        <v>525465</v>
      </c>
      <c r="E2347" s="38">
        <f t="shared" si="75"/>
        <v>6300495</v>
      </c>
      <c r="F2347" s="38">
        <f t="shared" si="75"/>
        <v>2536</v>
      </c>
      <c r="G2347" s="39">
        <v>250.6</v>
      </c>
      <c r="H2347" s="39">
        <v>28.2</v>
      </c>
      <c r="I2347" s="44">
        <v>0.11252992817238627</v>
      </c>
      <c r="J2347" s="39">
        <v>320.09519361038508</v>
      </c>
      <c r="K2347" s="39">
        <v>373.74519361038506</v>
      </c>
      <c r="L2347" s="39">
        <v>7.4960000000000004</v>
      </c>
      <c r="M2347" s="48">
        <v>61.097000000000001</v>
      </c>
      <c r="N2347" s="39">
        <v>1.1639999999999999</v>
      </c>
      <c r="O2347" s="39">
        <v>752.27700000000004</v>
      </c>
      <c r="P2347" s="39">
        <v>0</v>
      </c>
    </row>
    <row r="2348" spans="1:16" x14ac:dyDescent="0.3">
      <c r="A2348" s="27">
        <v>43700</v>
      </c>
      <c r="B2348" s="28">
        <v>0.66666666666666663</v>
      </c>
      <c r="C2348" s="32">
        <f t="shared" si="76"/>
        <v>43700.666666666664</v>
      </c>
      <c r="D2348" s="38">
        <f t="shared" si="75"/>
        <v>525465</v>
      </c>
      <c r="E2348" s="38">
        <f t="shared" si="75"/>
        <v>6300495</v>
      </c>
      <c r="F2348" s="38">
        <f t="shared" si="75"/>
        <v>2536</v>
      </c>
      <c r="G2348" s="39">
        <v>193.8</v>
      </c>
      <c r="H2348" s="39">
        <v>23.3</v>
      </c>
      <c r="I2348" s="44">
        <v>0.12022703818369453</v>
      </c>
      <c r="J2348" s="39">
        <v>309.90564311638121</v>
      </c>
      <c r="K2348" s="39">
        <v>371.90664311638125</v>
      </c>
      <c r="L2348" s="39">
        <v>7.4960000000000004</v>
      </c>
      <c r="M2348" s="48">
        <v>61.405999999999999</v>
      </c>
      <c r="N2348" s="39">
        <v>0.97599999999999998</v>
      </c>
      <c r="O2348" s="39">
        <v>752.01700000000005</v>
      </c>
      <c r="P2348" s="39">
        <v>0</v>
      </c>
    </row>
    <row r="2349" spans="1:16" x14ac:dyDescent="0.3">
      <c r="A2349" s="27">
        <v>43700</v>
      </c>
      <c r="B2349" s="28">
        <v>0.6875</v>
      </c>
      <c r="C2349" s="32">
        <f t="shared" si="76"/>
        <v>43700.6875</v>
      </c>
      <c r="D2349" s="38">
        <f t="shared" si="75"/>
        <v>525465</v>
      </c>
      <c r="E2349" s="38">
        <f t="shared" si="75"/>
        <v>6300495</v>
      </c>
      <c r="F2349" s="38">
        <f t="shared" si="75"/>
        <v>2536</v>
      </c>
      <c r="G2349" s="39">
        <v>133.9</v>
      </c>
      <c r="H2349" s="39">
        <v>18.3</v>
      </c>
      <c r="I2349" s="44">
        <v>0.13666915608663183</v>
      </c>
      <c r="J2349" s="39">
        <v>282.24771104510199</v>
      </c>
      <c r="K2349" s="39">
        <v>368.08771104510203</v>
      </c>
      <c r="L2349" s="39">
        <v>7.1820000000000004</v>
      </c>
      <c r="M2349" s="48">
        <v>64.203000000000003</v>
      </c>
      <c r="N2349" s="39">
        <v>0.755</v>
      </c>
      <c r="O2349" s="39">
        <v>752.04499999999996</v>
      </c>
      <c r="P2349" s="39">
        <v>0</v>
      </c>
    </row>
    <row r="2350" spans="1:16" x14ac:dyDescent="0.3">
      <c r="A2350" s="27">
        <v>43700</v>
      </c>
      <c r="B2350" s="28">
        <v>0.70833333333333337</v>
      </c>
      <c r="C2350" s="32">
        <f t="shared" si="76"/>
        <v>43700.708333333336</v>
      </c>
      <c r="D2350" s="38">
        <f t="shared" si="75"/>
        <v>525465</v>
      </c>
      <c r="E2350" s="38">
        <f t="shared" si="75"/>
        <v>6300495</v>
      </c>
      <c r="F2350" s="38">
        <f t="shared" si="75"/>
        <v>2536</v>
      </c>
      <c r="G2350" s="39">
        <v>104.3</v>
      </c>
      <c r="H2350" s="39">
        <v>13.3</v>
      </c>
      <c r="I2350" s="44">
        <v>0.12751677852348994</v>
      </c>
      <c r="J2350" s="39">
        <v>322.98230400812145</v>
      </c>
      <c r="K2350" s="39">
        <v>364.34030400812145</v>
      </c>
      <c r="L2350" s="39">
        <v>6.867</v>
      </c>
      <c r="M2350" s="48">
        <v>68.897999999999996</v>
      </c>
      <c r="N2350" s="39">
        <v>0.65400000000000003</v>
      </c>
      <c r="O2350" s="39">
        <v>752.08500000000004</v>
      </c>
      <c r="P2350" s="39">
        <v>0</v>
      </c>
    </row>
    <row r="2351" spans="1:16" x14ac:dyDescent="0.3">
      <c r="A2351" s="27">
        <v>43700</v>
      </c>
      <c r="B2351" s="28">
        <v>0.72916666666666663</v>
      </c>
      <c r="C2351" s="32">
        <f t="shared" si="76"/>
        <v>43700.729166666664</v>
      </c>
      <c r="D2351" s="38">
        <f t="shared" si="75"/>
        <v>525465</v>
      </c>
      <c r="E2351" s="38">
        <f t="shared" si="75"/>
        <v>6300495</v>
      </c>
      <c r="F2351" s="38">
        <f t="shared" si="75"/>
        <v>2536</v>
      </c>
      <c r="G2351" s="39">
        <v>60.9</v>
      </c>
      <c r="H2351" s="39">
        <v>8.6</v>
      </c>
      <c r="I2351" s="44">
        <v>0.14121510673234811</v>
      </c>
      <c r="J2351" s="39">
        <v>325.92948913956167</v>
      </c>
      <c r="K2351" s="39">
        <v>360.62448913956166</v>
      </c>
      <c r="L2351" s="39">
        <v>6.5529999999999999</v>
      </c>
      <c r="M2351" s="48">
        <v>71.369</v>
      </c>
      <c r="N2351" s="39">
        <v>0.90400000000000003</v>
      </c>
      <c r="O2351" s="39">
        <v>752.18799999999999</v>
      </c>
      <c r="P2351" s="39">
        <v>0</v>
      </c>
    </row>
    <row r="2352" spans="1:16" x14ac:dyDescent="0.3">
      <c r="A2352" s="27">
        <v>43700</v>
      </c>
      <c r="B2352" s="28">
        <v>0.75</v>
      </c>
      <c r="C2352" s="32">
        <f t="shared" si="76"/>
        <v>43700.75</v>
      </c>
      <c r="D2352" s="38">
        <f t="shared" si="75"/>
        <v>525465</v>
      </c>
      <c r="E2352" s="38">
        <f t="shared" si="75"/>
        <v>6300495</v>
      </c>
      <c r="F2352" s="38">
        <f t="shared" si="75"/>
        <v>2536</v>
      </c>
      <c r="G2352" s="39">
        <v>45.2</v>
      </c>
      <c r="H2352" s="39">
        <v>7.2</v>
      </c>
      <c r="I2352" s="44">
        <v>0.15929203539823009</v>
      </c>
      <c r="J2352" s="39">
        <v>311.12139496265934</v>
      </c>
      <c r="K2352" s="39">
        <v>355.59539496265933</v>
      </c>
      <c r="L2352" s="39">
        <v>6.6159999999999997</v>
      </c>
      <c r="M2352" s="48">
        <v>70.453000000000003</v>
      </c>
      <c r="N2352" s="39">
        <v>1.02</v>
      </c>
      <c r="O2352" s="39">
        <v>752.25</v>
      </c>
      <c r="P2352" s="39">
        <v>0</v>
      </c>
    </row>
    <row r="2353" spans="1:16" x14ac:dyDescent="0.3">
      <c r="A2353" s="27">
        <v>43700</v>
      </c>
      <c r="B2353" s="28">
        <v>0.77083333333333337</v>
      </c>
      <c r="C2353" s="32">
        <f t="shared" si="76"/>
        <v>43700.770833333336</v>
      </c>
      <c r="D2353" s="38">
        <f t="shared" si="75"/>
        <v>525465</v>
      </c>
      <c r="E2353" s="38">
        <f t="shared" si="75"/>
        <v>6300495</v>
      </c>
      <c r="F2353" s="38">
        <f t="shared" si="75"/>
        <v>2536</v>
      </c>
      <c r="G2353" s="39">
        <v>31.4</v>
      </c>
      <c r="H2353" s="39">
        <v>7.1</v>
      </c>
      <c r="I2353" s="44">
        <v>0.22611464968152867</v>
      </c>
      <c r="J2353" s="39">
        <v>289.35361146053913</v>
      </c>
      <c r="K2353" s="39">
        <v>350.49561146053912</v>
      </c>
      <c r="L2353" s="39">
        <v>6.3010000000000002</v>
      </c>
      <c r="M2353" s="48">
        <v>70.561000000000007</v>
      </c>
      <c r="N2353" s="39">
        <v>0.48299999999999998</v>
      </c>
      <c r="O2353" s="39">
        <v>752.04</v>
      </c>
      <c r="P2353" s="39">
        <v>0</v>
      </c>
    </row>
    <row r="2354" spans="1:16" x14ac:dyDescent="0.3">
      <c r="A2354" s="27">
        <v>43700</v>
      </c>
      <c r="B2354" s="28">
        <v>0.79166666666666663</v>
      </c>
      <c r="C2354" s="32">
        <f t="shared" si="76"/>
        <v>43700.791666666664</v>
      </c>
      <c r="D2354" s="38">
        <f t="shared" si="75"/>
        <v>525465</v>
      </c>
      <c r="E2354" s="38">
        <f t="shared" si="75"/>
        <v>6300495</v>
      </c>
      <c r="F2354" s="38">
        <f t="shared" si="75"/>
        <v>2536</v>
      </c>
      <c r="G2354" s="39">
        <v>18.5</v>
      </c>
      <c r="H2354" s="39">
        <v>6</v>
      </c>
      <c r="I2354" s="44">
        <v>0.32432432432432434</v>
      </c>
      <c r="J2354" s="39">
        <v>285.4928069960236</v>
      </c>
      <c r="K2354" s="39">
        <v>346.15280699602363</v>
      </c>
      <c r="L2354" s="39">
        <v>5.9240000000000004</v>
      </c>
      <c r="M2354" s="48">
        <v>70.506</v>
      </c>
      <c r="N2354" s="39">
        <v>0.69499999999999995</v>
      </c>
      <c r="O2354" s="39">
        <v>752.11199999999997</v>
      </c>
      <c r="P2354" s="39">
        <v>0</v>
      </c>
    </row>
    <row r="2355" spans="1:16" x14ac:dyDescent="0.3">
      <c r="A2355" s="27">
        <v>43700</v>
      </c>
      <c r="B2355" s="28">
        <v>0.8125</v>
      </c>
      <c r="C2355" s="32">
        <f t="shared" si="76"/>
        <v>43700.8125</v>
      </c>
      <c r="D2355" s="38">
        <f t="shared" si="75"/>
        <v>525465</v>
      </c>
      <c r="E2355" s="38">
        <f t="shared" si="75"/>
        <v>6300495</v>
      </c>
      <c r="F2355" s="38">
        <f t="shared" si="75"/>
        <v>2536</v>
      </c>
      <c r="G2355" s="39">
        <v>1.2</v>
      </c>
      <c r="H2355" s="39">
        <v>5.3</v>
      </c>
      <c r="I2355" s="45" t="s">
        <v>19</v>
      </c>
      <c r="J2355" s="39">
        <v>241.05499501657823</v>
      </c>
      <c r="K2355" s="39">
        <v>336.81799501657821</v>
      </c>
      <c r="L2355" s="39">
        <v>5.2949999999999999</v>
      </c>
      <c r="M2355" s="48">
        <v>74.105999999999995</v>
      </c>
      <c r="N2355" s="39">
        <v>0.61399999999999999</v>
      </c>
      <c r="O2355" s="39">
        <v>752.23199999999997</v>
      </c>
      <c r="P2355" s="39">
        <v>0</v>
      </c>
    </row>
    <row r="2356" spans="1:16" x14ac:dyDescent="0.3">
      <c r="A2356" s="27">
        <v>43700</v>
      </c>
      <c r="B2356" s="28">
        <v>0.83333333333333337</v>
      </c>
      <c r="C2356" s="32">
        <f t="shared" si="76"/>
        <v>43700.833333333336</v>
      </c>
      <c r="D2356" s="38">
        <f t="shared" si="75"/>
        <v>525465</v>
      </c>
      <c r="E2356" s="38">
        <f t="shared" si="75"/>
        <v>6300495</v>
      </c>
      <c r="F2356" s="38">
        <f t="shared" si="75"/>
        <v>2536</v>
      </c>
      <c r="G2356" s="40">
        <v>0</v>
      </c>
      <c r="H2356" s="40">
        <v>0</v>
      </c>
      <c r="I2356" s="45" t="s">
        <v>19</v>
      </c>
      <c r="J2356" s="39">
        <v>238.77858718205954</v>
      </c>
      <c r="K2356" s="39">
        <v>332.68158718205956</v>
      </c>
      <c r="L2356" s="39">
        <v>4.9800000000000004</v>
      </c>
      <c r="M2356" s="48">
        <v>77.44</v>
      </c>
      <c r="N2356" s="39">
        <v>0.61199999999999999</v>
      </c>
      <c r="O2356" s="39">
        <v>752.33699999999999</v>
      </c>
      <c r="P2356" s="39">
        <v>0</v>
      </c>
    </row>
    <row r="2357" spans="1:16" x14ac:dyDescent="0.3">
      <c r="A2357" s="27">
        <v>43700</v>
      </c>
      <c r="B2357" s="28">
        <v>0.85416666666666663</v>
      </c>
      <c r="C2357" s="32">
        <f t="shared" si="76"/>
        <v>43700.854166666664</v>
      </c>
      <c r="D2357" s="38">
        <f t="shared" si="75"/>
        <v>525465</v>
      </c>
      <c r="E2357" s="38">
        <f t="shared" si="75"/>
        <v>6300495</v>
      </c>
      <c r="F2357" s="38">
        <f t="shared" si="75"/>
        <v>2536</v>
      </c>
      <c r="G2357" s="40">
        <v>0</v>
      </c>
      <c r="H2357" s="40">
        <v>0</v>
      </c>
      <c r="I2357" s="45" t="s">
        <v>19</v>
      </c>
      <c r="J2357" s="39">
        <v>236.30332815529573</v>
      </c>
      <c r="K2357" s="39">
        <v>327.58732815529572</v>
      </c>
      <c r="L2357" s="39">
        <v>4.4770000000000003</v>
      </c>
      <c r="M2357" s="48">
        <v>77.281999999999996</v>
      </c>
      <c r="N2357" s="39">
        <v>0.108</v>
      </c>
      <c r="O2357" s="39">
        <v>752.245</v>
      </c>
      <c r="P2357" s="39">
        <v>0</v>
      </c>
    </row>
    <row r="2358" spans="1:16" x14ac:dyDescent="0.3">
      <c r="A2358" s="27">
        <v>43700</v>
      </c>
      <c r="B2358" s="28">
        <v>0.875</v>
      </c>
      <c r="C2358" s="32">
        <f t="shared" si="76"/>
        <v>43700.875</v>
      </c>
      <c r="D2358" s="38">
        <f t="shared" si="75"/>
        <v>525465</v>
      </c>
      <c r="E2358" s="38">
        <f t="shared" si="75"/>
        <v>6300495</v>
      </c>
      <c r="F2358" s="38">
        <f t="shared" si="75"/>
        <v>2536</v>
      </c>
      <c r="G2358" s="40">
        <v>0</v>
      </c>
      <c r="H2358" s="40">
        <v>0</v>
      </c>
      <c r="I2358" s="45" t="s">
        <v>19</v>
      </c>
      <c r="J2358" s="39">
        <v>233.88535681121868</v>
      </c>
      <c r="K2358" s="39">
        <v>323.26535681121868</v>
      </c>
      <c r="L2358" s="39">
        <v>4.4770000000000003</v>
      </c>
      <c r="M2358" s="48">
        <v>77.588999999999999</v>
      </c>
      <c r="N2358" s="39">
        <v>0.13900000000000001</v>
      </c>
      <c r="O2358" s="39">
        <v>752.04499999999996</v>
      </c>
      <c r="P2358" s="39">
        <v>0</v>
      </c>
    </row>
    <row r="2359" spans="1:16" x14ac:dyDescent="0.3">
      <c r="A2359" s="27">
        <v>43700</v>
      </c>
      <c r="B2359" s="28">
        <v>0.89583333333333337</v>
      </c>
      <c r="C2359" s="32">
        <f t="shared" si="76"/>
        <v>43700.895833333336</v>
      </c>
      <c r="D2359" s="38">
        <f t="shared" si="75"/>
        <v>525465</v>
      </c>
      <c r="E2359" s="38">
        <f t="shared" si="75"/>
        <v>6300495</v>
      </c>
      <c r="F2359" s="38">
        <f t="shared" si="75"/>
        <v>2536</v>
      </c>
      <c r="G2359" s="40">
        <v>0</v>
      </c>
      <c r="H2359" s="40">
        <v>0</v>
      </c>
      <c r="I2359" s="45" t="s">
        <v>19</v>
      </c>
      <c r="J2359" s="39">
        <v>234.74653269777275</v>
      </c>
      <c r="K2359" s="39">
        <v>322.65753269777275</v>
      </c>
      <c r="L2359" s="39">
        <v>4.4139999999999997</v>
      </c>
      <c r="M2359" s="48">
        <v>76.659000000000006</v>
      </c>
      <c r="N2359" s="39">
        <v>0.109</v>
      </c>
      <c r="O2359" s="39">
        <v>752.04</v>
      </c>
      <c r="P2359" s="39">
        <v>0</v>
      </c>
    </row>
    <row r="2360" spans="1:16" x14ac:dyDescent="0.3">
      <c r="A2360" s="27">
        <v>43700</v>
      </c>
      <c r="B2360" s="28">
        <v>0.91666666666666663</v>
      </c>
      <c r="C2360" s="32">
        <f t="shared" si="76"/>
        <v>43700.916666666664</v>
      </c>
      <c r="D2360" s="38">
        <f t="shared" si="75"/>
        <v>525465</v>
      </c>
      <c r="E2360" s="38">
        <f t="shared" si="75"/>
        <v>6300495</v>
      </c>
      <c r="F2360" s="38">
        <f t="shared" si="75"/>
        <v>2536</v>
      </c>
      <c r="G2360" s="40">
        <v>0</v>
      </c>
      <c r="H2360" s="40">
        <v>0</v>
      </c>
      <c r="I2360" s="45" t="s">
        <v>19</v>
      </c>
      <c r="J2360" s="39">
        <v>232.90518432854907</v>
      </c>
      <c r="K2360" s="39">
        <v>320.25418432854906</v>
      </c>
      <c r="L2360" s="39">
        <v>4.226</v>
      </c>
      <c r="M2360" s="48">
        <v>75.097999999999999</v>
      </c>
      <c r="N2360" s="39">
        <v>0.14599999999999999</v>
      </c>
      <c r="O2360" s="39">
        <v>752.02300000000002</v>
      </c>
      <c r="P2360" s="39">
        <v>0</v>
      </c>
    </row>
    <row r="2361" spans="1:16" x14ac:dyDescent="0.3">
      <c r="A2361" s="27">
        <v>43700</v>
      </c>
      <c r="B2361" s="28">
        <v>0.9375</v>
      </c>
      <c r="C2361" s="32">
        <f t="shared" si="76"/>
        <v>43700.9375</v>
      </c>
      <c r="D2361" s="38">
        <f t="shared" si="75"/>
        <v>525465</v>
      </c>
      <c r="E2361" s="38">
        <f t="shared" si="75"/>
        <v>6300495</v>
      </c>
      <c r="F2361" s="38">
        <f t="shared" si="75"/>
        <v>2536</v>
      </c>
      <c r="G2361" s="40">
        <v>0</v>
      </c>
      <c r="H2361" s="40">
        <v>0</v>
      </c>
      <c r="I2361" s="45" t="s">
        <v>19</v>
      </c>
      <c r="J2361" s="39">
        <v>231.89559257029441</v>
      </c>
      <c r="K2361" s="39">
        <v>317.74659257029441</v>
      </c>
      <c r="L2361" s="39">
        <v>4.351</v>
      </c>
      <c r="M2361" s="48">
        <v>72.054000000000002</v>
      </c>
      <c r="N2361" s="39">
        <v>0.24099999999999999</v>
      </c>
      <c r="O2361" s="39">
        <v>752.04200000000003</v>
      </c>
      <c r="P2361" s="39">
        <v>0</v>
      </c>
    </row>
    <row r="2362" spans="1:16" x14ac:dyDescent="0.3">
      <c r="A2362" s="27">
        <v>43700</v>
      </c>
      <c r="B2362" s="28">
        <v>0.95833333333333337</v>
      </c>
      <c r="C2362" s="32">
        <f t="shared" si="76"/>
        <v>43700.958333333336</v>
      </c>
      <c r="D2362" s="38">
        <f t="shared" si="75"/>
        <v>525465</v>
      </c>
      <c r="E2362" s="38">
        <f t="shared" si="75"/>
        <v>6300495</v>
      </c>
      <c r="F2362" s="38">
        <f t="shared" si="75"/>
        <v>2536</v>
      </c>
      <c r="G2362" s="40">
        <v>0</v>
      </c>
      <c r="H2362" s="40">
        <v>0</v>
      </c>
      <c r="I2362" s="45" t="s">
        <v>19</v>
      </c>
      <c r="J2362" s="39">
        <v>231.61655663689152</v>
      </c>
      <c r="K2362" s="39">
        <v>316.10155663689153</v>
      </c>
      <c r="L2362" s="39">
        <v>3.7850000000000001</v>
      </c>
      <c r="M2362" s="48">
        <v>74.265000000000001</v>
      </c>
      <c r="N2362" s="39">
        <v>0.23200000000000001</v>
      </c>
      <c r="O2362" s="39">
        <v>751.92499999999995</v>
      </c>
      <c r="P2362" s="39">
        <v>0</v>
      </c>
    </row>
    <row r="2363" spans="1:16" x14ac:dyDescent="0.3">
      <c r="A2363" s="27">
        <v>43700</v>
      </c>
      <c r="B2363" s="28">
        <v>0.97916666666666663</v>
      </c>
      <c r="C2363" s="32">
        <f t="shared" si="76"/>
        <v>43700.979166666664</v>
      </c>
      <c r="D2363" s="38">
        <f t="shared" si="75"/>
        <v>525465</v>
      </c>
      <c r="E2363" s="38">
        <f t="shared" si="75"/>
        <v>6300495</v>
      </c>
      <c r="F2363" s="38">
        <f t="shared" si="75"/>
        <v>2536</v>
      </c>
      <c r="G2363" s="40">
        <v>0</v>
      </c>
      <c r="H2363" s="40">
        <v>0</v>
      </c>
      <c r="I2363" s="45" t="s">
        <v>19</v>
      </c>
      <c r="J2363" s="39">
        <v>232.50344763153456</v>
      </c>
      <c r="K2363" s="39">
        <v>315.54244763153457</v>
      </c>
      <c r="L2363" s="39">
        <v>4.6029999999999998</v>
      </c>
      <c r="M2363" s="48">
        <v>72.090999999999994</v>
      </c>
      <c r="N2363" s="39">
        <v>0.68100000000000005</v>
      </c>
      <c r="O2363" s="39">
        <v>751.84199999999998</v>
      </c>
      <c r="P2363" s="39">
        <v>0</v>
      </c>
    </row>
    <row r="2364" spans="1:16" x14ac:dyDescent="0.3">
      <c r="A2364" s="27">
        <v>43701</v>
      </c>
      <c r="B2364" s="28">
        <v>0</v>
      </c>
      <c r="C2364" s="32">
        <f t="shared" si="76"/>
        <v>43701</v>
      </c>
      <c r="D2364" s="38">
        <f t="shared" si="75"/>
        <v>525465</v>
      </c>
      <c r="E2364" s="38">
        <f t="shared" si="75"/>
        <v>6300495</v>
      </c>
      <c r="F2364" s="38">
        <f t="shared" si="75"/>
        <v>2536</v>
      </c>
      <c r="G2364" s="40">
        <v>0</v>
      </c>
      <c r="H2364" s="40">
        <v>0</v>
      </c>
      <c r="I2364" s="45" t="s">
        <v>19</v>
      </c>
      <c r="J2364" s="39">
        <v>234.83304662276493</v>
      </c>
      <c r="K2364" s="39">
        <v>317.84604662276496</v>
      </c>
      <c r="L2364" s="39">
        <v>4.226</v>
      </c>
      <c r="M2364" s="48">
        <v>74.179000000000002</v>
      </c>
      <c r="N2364" s="39">
        <v>1.734</v>
      </c>
      <c r="O2364" s="39">
        <v>751.68799999999999</v>
      </c>
      <c r="P2364" s="39">
        <v>0</v>
      </c>
    </row>
    <row r="2365" spans="1:16" x14ac:dyDescent="0.3">
      <c r="A2365" s="27">
        <v>43701</v>
      </c>
      <c r="B2365" s="28">
        <v>2.0833333333333332E-2</v>
      </c>
      <c r="C2365" s="32">
        <f t="shared" si="76"/>
        <v>43701.020833333336</v>
      </c>
      <c r="D2365" s="38">
        <f t="shared" si="75"/>
        <v>525465</v>
      </c>
      <c r="E2365" s="38">
        <f t="shared" si="75"/>
        <v>6300495</v>
      </c>
      <c r="F2365" s="38">
        <f t="shared" si="75"/>
        <v>2536</v>
      </c>
      <c r="G2365" s="40">
        <v>0</v>
      </c>
      <c r="H2365" s="40">
        <v>0</v>
      </c>
      <c r="I2365" s="45" t="s">
        <v>19</v>
      </c>
      <c r="J2365" s="39">
        <v>239.03475180917491</v>
      </c>
      <c r="K2365" s="39">
        <v>315.28075180917494</v>
      </c>
      <c r="L2365" s="39">
        <v>3.9740000000000002</v>
      </c>
      <c r="M2365" s="48">
        <v>75.518000000000001</v>
      </c>
      <c r="N2365" s="39">
        <v>0.60799999999999998</v>
      </c>
      <c r="O2365" s="39">
        <v>751.88</v>
      </c>
      <c r="P2365" s="39">
        <v>0</v>
      </c>
    </row>
    <row r="2366" spans="1:16" x14ac:dyDescent="0.3">
      <c r="A2366" s="27">
        <v>43701</v>
      </c>
      <c r="B2366" s="28">
        <v>4.1666666666666664E-2</v>
      </c>
      <c r="C2366" s="32">
        <f t="shared" si="76"/>
        <v>43701.041666666664</v>
      </c>
      <c r="D2366" s="38">
        <f t="shared" si="75"/>
        <v>525465</v>
      </c>
      <c r="E2366" s="38">
        <f t="shared" si="75"/>
        <v>6300495</v>
      </c>
      <c r="F2366" s="38">
        <f t="shared" si="75"/>
        <v>2536</v>
      </c>
      <c r="G2366" s="40">
        <v>0</v>
      </c>
      <c r="H2366" s="40">
        <v>0</v>
      </c>
      <c r="I2366" s="45" t="s">
        <v>19</v>
      </c>
      <c r="J2366" s="39">
        <v>248.47488729694712</v>
      </c>
      <c r="K2366" s="39">
        <v>314.10688729694709</v>
      </c>
      <c r="L2366" s="39">
        <v>3.5329999999999999</v>
      </c>
      <c r="M2366" s="48">
        <v>79.578999999999994</v>
      </c>
      <c r="N2366" s="39">
        <v>0.121</v>
      </c>
      <c r="O2366" s="39">
        <v>751.89300000000003</v>
      </c>
      <c r="P2366" s="39">
        <v>0</v>
      </c>
    </row>
    <row r="2367" spans="1:16" x14ac:dyDescent="0.3">
      <c r="A2367" s="27">
        <v>43701</v>
      </c>
      <c r="B2367" s="28">
        <v>6.25E-2</v>
      </c>
      <c r="C2367" s="32">
        <f t="shared" si="76"/>
        <v>43701.0625</v>
      </c>
      <c r="D2367" s="38">
        <f t="shared" si="75"/>
        <v>525465</v>
      </c>
      <c r="E2367" s="38">
        <f t="shared" si="75"/>
        <v>6300495</v>
      </c>
      <c r="F2367" s="38">
        <f t="shared" si="75"/>
        <v>2536</v>
      </c>
      <c r="G2367" s="40">
        <v>0</v>
      </c>
      <c r="H2367" s="40">
        <v>0</v>
      </c>
      <c r="I2367" s="45" t="s">
        <v>19</v>
      </c>
      <c r="J2367" s="39">
        <v>248.56987351851308</v>
      </c>
      <c r="K2367" s="39">
        <v>314.09187351851307</v>
      </c>
      <c r="L2367" s="39">
        <v>3.7850000000000001</v>
      </c>
      <c r="M2367" s="48">
        <v>83.903999999999996</v>
      </c>
      <c r="N2367" s="39">
        <v>0.29399999999999998</v>
      </c>
      <c r="O2367" s="39">
        <v>751.72</v>
      </c>
      <c r="P2367" s="39">
        <v>0</v>
      </c>
    </row>
    <row r="2368" spans="1:16" x14ac:dyDescent="0.3">
      <c r="A2368" s="27">
        <v>43701</v>
      </c>
      <c r="B2368" s="28">
        <v>8.3333333333333329E-2</v>
      </c>
      <c r="C2368" s="32">
        <f t="shared" si="76"/>
        <v>43701.083333333336</v>
      </c>
      <c r="D2368" s="38">
        <f t="shared" si="75"/>
        <v>525465</v>
      </c>
      <c r="E2368" s="38">
        <f t="shared" si="75"/>
        <v>6300495</v>
      </c>
      <c r="F2368" s="38">
        <f t="shared" si="75"/>
        <v>2536</v>
      </c>
      <c r="G2368" s="40">
        <v>0</v>
      </c>
      <c r="H2368" s="40">
        <v>0</v>
      </c>
      <c r="I2368" s="45" t="s">
        <v>19</v>
      </c>
      <c r="J2368" s="39">
        <v>259.27981305065794</v>
      </c>
      <c r="K2368" s="39">
        <v>315.2478130506579</v>
      </c>
      <c r="L2368" s="39">
        <v>3.8479999999999999</v>
      </c>
      <c r="M2368" s="48">
        <v>85.444999999999993</v>
      </c>
      <c r="N2368" s="39">
        <v>0.45800000000000002</v>
      </c>
      <c r="O2368" s="39">
        <v>751.71500000000003</v>
      </c>
      <c r="P2368" s="39">
        <v>0</v>
      </c>
    </row>
    <row r="2369" spans="1:16" x14ac:dyDescent="0.3">
      <c r="A2369" s="27">
        <v>43701</v>
      </c>
      <c r="B2369" s="28">
        <v>0.10416666666666667</v>
      </c>
      <c r="C2369" s="32">
        <f t="shared" si="76"/>
        <v>43701.104166666664</v>
      </c>
      <c r="D2369" s="38">
        <f t="shared" si="75"/>
        <v>525465</v>
      </c>
      <c r="E2369" s="38">
        <f t="shared" si="75"/>
        <v>6300495</v>
      </c>
      <c r="F2369" s="38">
        <f t="shared" si="75"/>
        <v>2536</v>
      </c>
      <c r="G2369" s="40">
        <v>0</v>
      </c>
      <c r="H2369" s="40">
        <v>0</v>
      </c>
      <c r="I2369" s="45" t="s">
        <v>19</v>
      </c>
      <c r="J2369" s="39">
        <v>313.54874183965052</v>
      </c>
      <c r="K2369" s="39">
        <v>322.28474183965051</v>
      </c>
      <c r="L2369" s="39">
        <v>4.0999999999999996</v>
      </c>
      <c r="M2369" s="48">
        <v>89.623999999999995</v>
      </c>
      <c r="N2369" s="39">
        <v>0.64900000000000002</v>
      </c>
      <c r="O2369" s="39">
        <v>751.47</v>
      </c>
      <c r="P2369" s="39">
        <v>0</v>
      </c>
    </row>
    <row r="2370" spans="1:16" x14ac:dyDescent="0.3">
      <c r="A2370" s="27">
        <v>43701</v>
      </c>
      <c r="B2370" s="28">
        <v>0.125</v>
      </c>
      <c r="C2370" s="32">
        <f t="shared" si="76"/>
        <v>43701.125</v>
      </c>
      <c r="D2370" s="38">
        <f t="shared" si="75"/>
        <v>525465</v>
      </c>
      <c r="E2370" s="38">
        <f t="shared" si="75"/>
        <v>6300495</v>
      </c>
      <c r="F2370" s="38">
        <f t="shared" si="75"/>
        <v>2536</v>
      </c>
      <c r="G2370" s="40">
        <v>0</v>
      </c>
      <c r="H2370" s="40">
        <v>0</v>
      </c>
      <c r="I2370" s="45" t="s">
        <v>19</v>
      </c>
      <c r="J2370" s="39">
        <v>319.32634581842899</v>
      </c>
      <c r="K2370" s="39">
        <v>325.12334581842902</v>
      </c>
      <c r="L2370" s="39">
        <v>3.9740000000000002</v>
      </c>
      <c r="M2370" s="48">
        <v>90.06</v>
      </c>
      <c r="N2370" s="39">
        <v>0.79800000000000004</v>
      </c>
      <c r="O2370" s="39">
        <v>751.54499999999996</v>
      </c>
      <c r="P2370" s="39">
        <v>0</v>
      </c>
    </row>
    <row r="2371" spans="1:16" x14ac:dyDescent="0.3">
      <c r="A2371" s="27">
        <v>43701</v>
      </c>
      <c r="B2371" s="28">
        <v>0.14583333333333334</v>
      </c>
      <c r="C2371" s="32">
        <f t="shared" si="76"/>
        <v>43701.145833333336</v>
      </c>
      <c r="D2371" s="38">
        <f t="shared" si="75"/>
        <v>525465</v>
      </c>
      <c r="E2371" s="38">
        <f t="shared" si="75"/>
        <v>6300495</v>
      </c>
      <c r="F2371" s="38">
        <f t="shared" si="75"/>
        <v>2536</v>
      </c>
      <c r="G2371" s="40">
        <v>0</v>
      </c>
      <c r="H2371" s="40">
        <v>0</v>
      </c>
      <c r="I2371" s="45" t="s">
        <v>19</v>
      </c>
      <c r="J2371" s="39">
        <v>308.963399872612</v>
      </c>
      <c r="K2371" s="39">
        <v>324.38739987261198</v>
      </c>
      <c r="L2371" s="39">
        <v>4.1630000000000003</v>
      </c>
      <c r="M2371" s="48">
        <v>89.481999999999999</v>
      </c>
      <c r="N2371" s="39">
        <v>0.74399999999999999</v>
      </c>
      <c r="O2371" s="39">
        <v>751.33699999999999</v>
      </c>
      <c r="P2371" s="39">
        <v>0</v>
      </c>
    </row>
    <row r="2372" spans="1:16" x14ac:dyDescent="0.3">
      <c r="A2372" s="27">
        <v>43701</v>
      </c>
      <c r="B2372" s="28">
        <v>0.16666666666666666</v>
      </c>
      <c r="C2372" s="32">
        <f t="shared" si="76"/>
        <v>43701.166666666664</v>
      </c>
      <c r="D2372" s="38">
        <f t="shared" si="75"/>
        <v>525465</v>
      </c>
      <c r="E2372" s="38">
        <f t="shared" si="75"/>
        <v>6300495</v>
      </c>
      <c r="F2372" s="38">
        <f t="shared" si="75"/>
        <v>2536</v>
      </c>
      <c r="G2372" s="40">
        <v>0</v>
      </c>
      <c r="H2372" s="40">
        <v>0</v>
      </c>
      <c r="I2372" s="45" t="s">
        <v>19</v>
      </c>
      <c r="J2372" s="39">
        <v>314.41612674911011</v>
      </c>
      <c r="K2372" s="39">
        <v>326.05712674911013</v>
      </c>
      <c r="L2372" s="39">
        <v>3.911</v>
      </c>
      <c r="M2372" s="48">
        <v>90.353999999999999</v>
      </c>
      <c r="N2372" s="39">
        <v>0.47299999999999998</v>
      </c>
      <c r="O2372" s="39">
        <v>751.3</v>
      </c>
      <c r="P2372" s="39">
        <v>0</v>
      </c>
    </row>
    <row r="2373" spans="1:16" x14ac:dyDescent="0.3">
      <c r="A2373" s="27">
        <v>43701</v>
      </c>
      <c r="B2373" s="28">
        <v>0.1875</v>
      </c>
      <c r="C2373" s="32">
        <f t="shared" si="76"/>
        <v>43701.1875</v>
      </c>
      <c r="D2373" s="38">
        <f t="shared" si="75"/>
        <v>525465</v>
      </c>
      <c r="E2373" s="38">
        <f t="shared" si="75"/>
        <v>6300495</v>
      </c>
      <c r="F2373" s="38">
        <f t="shared" si="75"/>
        <v>2536</v>
      </c>
      <c r="G2373" s="40">
        <v>0</v>
      </c>
      <c r="H2373" s="40">
        <v>0</v>
      </c>
      <c r="I2373" s="45" t="s">
        <v>19</v>
      </c>
      <c r="J2373" s="39">
        <v>317.46112971469552</v>
      </c>
      <c r="K2373" s="39">
        <v>326.39812971469547</v>
      </c>
      <c r="L2373" s="39">
        <v>4.2880000000000003</v>
      </c>
      <c r="M2373" s="48">
        <v>90.224999999999994</v>
      </c>
      <c r="N2373" s="39">
        <v>0.61399999999999999</v>
      </c>
      <c r="O2373" s="39">
        <v>751.35299999999995</v>
      </c>
      <c r="P2373" s="39">
        <v>0</v>
      </c>
    </row>
    <row r="2374" spans="1:16" x14ac:dyDescent="0.3">
      <c r="A2374" s="27">
        <v>43701</v>
      </c>
      <c r="B2374" s="28">
        <v>0.20833333333333334</v>
      </c>
      <c r="C2374" s="32">
        <f t="shared" si="76"/>
        <v>43701.208333333336</v>
      </c>
      <c r="D2374" s="38">
        <f t="shared" ref="D2374:F2437" si="77">D2373</f>
        <v>525465</v>
      </c>
      <c r="E2374" s="38">
        <f t="shared" si="77"/>
        <v>6300495</v>
      </c>
      <c r="F2374" s="38">
        <f t="shared" si="77"/>
        <v>2536</v>
      </c>
      <c r="G2374" s="39">
        <v>2.4</v>
      </c>
      <c r="H2374" s="39">
        <v>3.8</v>
      </c>
      <c r="I2374" s="45" t="s">
        <v>19</v>
      </c>
      <c r="J2374" s="39">
        <v>276.72296367506419</v>
      </c>
      <c r="K2374" s="39">
        <v>321.6169636750642</v>
      </c>
      <c r="L2374" s="39">
        <v>3.722</v>
      </c>
      <c r="M2374" s="48">
        <v>90.272999999999996</v>
      </c>
      <c r="N2374" s="39">
        <v>0.372</v>
      </c>
      <c r="O2374" s="39">
        <v>751.28700000000003</v>
      </c>
      <c r="P2374" s="39">
        <v>0</v>
      </c>
    </row>
    <row r="2375" spans="1:16" x14ac:dyDescent="0.3">
      <c r="A2375" s="27">
        <v>43701</v>
      </c>
      <c r="B2375" s="28">
        <v>0.22916666666666666</v>
      </c>
      <c r="C2375" s="32">
        <f t="shared" si="76"/>
        <v>43701.229166666664</v>
      </c>
      <c r="D2375" s="38">
        <f t="shared" si="77"/>
        <v>525465</v>
      </c>
      <c r="E2375" s="38">
        <f t="shared" si="77"/>
        <v>6300495</v>
      </c>
      <c r="F2375" s="38">
        <f t="shared" si="77"/>
        <v>2536</v>
      </c>
      <c r="G2375" s="39">
        <v>33.6</v>
      </c>
      <c r="H2375" s="39">
        <v>7</v>
      </c>
      <c r="I2375" s="44">
        <v>0.20833333333333331</v>
      </c>
      <c r="J2375" s="39">
        <v>270.45831170195612</v>
      </c>
      <c r="K2375" s="39">
        <v>321.31031170195615</v>
      </c>
      <c r="L2375" s="39">
        <v>4.226</v>
      </c>
      <c r="M2375" s="48">
        <v>88.244</v>
      </c>
      <c r="N2375" s="39">
        <v>0.42399999999999999</v>
      </c>
      <c r="O2375" s="39">
        <v>751.30499999999995</v>
      </c>
      <c r="P2375" s="39">
        <v>0</v>
      </c>
    </row>
    <row r="2376" spans="1:16" x14ac:dyDescent="0.3">
      <c r="A2376" s="27">
        <v>43701</v>
      </c>
      <c r="B2376" s="28">
        <v>0.25</v>
      </c>
      <c r="C2376" s="32">
        <f t="shared" si="76"/>
        <v>43701.25</v>
      </c>
      <c r="D2376" s="38">
        <f t="shared" si="77"/>
        <v>525465</v>
      </c>
      <c r="E2376" s="38">
        <f t="shared" si="77"/>
        <v>6300495</v>
      </c>
      <c r="F2376" s="38">
        <f t="shared" si="77"/>
        <v>2536</v>
      </c>
      <c r="G2376" s="39">
        <v>64.900000000000006</v>
      </c>
      <c r="H2376" s="39">
        <v>11</v>
      </c>
      <c r="I2376" s="44">
        <v>0.16949152542372881</v>
      </c>
      <c r="J2376" s="39">
        <v>253.16392156318435</v>
      </c>
      <c r="K2376" s="39">
        <v>321.72692156318436</v>
      </c>
      <c r="L2376" s="39">
        <v>4.7290000000000001</v>
      </c>
      <c r="M2376" s="48">
        <v>85.754000000000005</v>
      </c>
      <c r="N2376" s="39">
        <v>0.58599999999999997</v>
      </c>
      <c r="O2376" s="39">
        <v>751.23199999999997</v>
      </c>
      <c r="P2376" s="39">
        <v>0</v>
      </c>
    </row>
    <row r="2377" spans="1:16" x14ac:dyDescent="0.3">
      <c r="A2377" s="27">
        <v>43701</v>
      </c>
      <c r="B2377" s="28">
        <v>0.27083333333333331</v>
      </c>
      <c r="C2377" s="32">
        <f t="shared" si="76"/>
        <v>43701.270833333336</v>
      </c>
      <c r="D2377" s="38">
        <f t="shared" si="77"/>
        <v>525465</v>
      </c>
      <c r="E2377" s="38">
        <f t="shared" si="77"/>
        <v>6300495</v>
      </c>
      <c r="F2377" s="38">
        <f t="shared" si="77"/>
        <v>2536</v>
      </c>
      <c r="G2377" s="39">
        <v>153</v>
      </c>
      <c r="H2377" s="39">
        <v>19</v>
      </c>
      <c r="I2377" s="44">
        <v>0.12418300653594772</v>
      </c>
      <c r="J2377" s="39">
        <v>266.31264476042793</v>
      </c>
      <c r="K2377" s="39">
        <v>325.14664476042793</v>
      </c>
      <c r="L2377" s="39">
        <v>4.6029999999999998</v>
      </c>
      <c r="M2377" s="48">
        <v>86.29</v>
      </c>
      <c r="N2377" s="39">
        <v>0.54200000000000004</v>
      </c>
      <c r="O2377" s="39">
        <v>751.17</v>
      </c>
      <c r="P2377" s="39">
        <v>0</v>
      </c>
    </row>
    <row r="2378" spans="1:16" x14ac:dyDescent="0.3">
      <c r="A2378" s="27">
        <v>43701</v>
      </c>
      <c r="B2378" s="28">
        <v>0.29166666666666669</v>
      </c>
      <c r="C2378" s="32">
        <f t="shared" si="76"/>
        <v>43701.291666666664</v>
      </c>
      <c r="D2378" s="38">
        <f t="shared" si="77"/>
        <v>525465</v>
      </c>
      <c r="E2378" s="38">
        <f t="shared" si="77"/>
        <v>6300495</v>
      </c>
      <c r="F2378" s="38">
        <f t="shared" si="77"/>
        <v>2536</v>
      </c>
      <c r="G2378" s="39">
        <v>215.9</v>
      </c>
      <c r="H2378" s="39">
        <v>25.2</v>
      </c>
      <c r="I2378" s="44">
        <v>0.11672070402964335</v>
      </c>
      <c r="J2378" s="39">
        <v>258.50036974410148</v>
      </c>
      <c r="K2378" s="39">
        <v>334.9273697441015</v>
      </c>
      <c r="L2378" s="39">
        <v>5.4210000000000003</v>
      </c>
      <c r="M2378" s="48">
        <v>82.588999999999999</v>
      </c>
      <c r="N2378" s="39">
        <v>0.46300000000000002</v>
      </c>
      <c r="O2378" s="39">
        <v>751.01199999999994</v>
      </c>
      <c r="P2378" s="39">
        <v>0</v>
      </c>
    </row>
    <row r="2379" spans="1:16" x14ac:dyDescent="0.3">
      <c r="A2379" s="27">
        <v>43701</v>
      </c>
      <c r="B2379" s="28">
        <v>0.3125</v>
      </c>
      <c r="C2379" s="32">
        <f t="shared" si="76"/>
        <v>43701.3125</v>
      </c>
      <c r="D2379" s="38">
        <f t="shared" si="77"/>
        <v>525465</v>
      </c>
      <c r="E2379" s="38">
        <f t="shared" si="77"/>
        <v>6300495</v>
      </c>
      <c r="F2379" s="38">
        <f t="shared" si="77"/>
        <v>2536</v>
      </c>
      <c r="G2379" s="39">
        <v>186.2</v>
      </c>
      <c r="H2379" s="39">
        <v>21.6</v>
      </c>
      <c r="I2379" s="44">
        <v>0.11600429645542429</v>
      </c>
      <c r="J2379" s="39">
        <v>253.60064338443229</v>
      </c>
      <c r="K2379" s="39">
        <v>336.85664338443229</v>
      </c>
      <c r="L2379" s="39">
        <v>4.9800000000000004</v>
      </c>
      <c r="M2379" s="48">
        <v>84.82</v>
      </c>
      <c r="N2379" s="39">
        <v>0.53800000000000003</v>
      </c>
      <c r="O2379" s="39">
        <v>750.94500000000005</v>
      </c>
      <c r="P2379" s="39">
        <v>0</v>
      </c>
    </row>
    <row r="2380" spans="1:16" x14ac:dyDescent="0.3">
      <c r="A2380" s="27">
        <v>43701</v>
      </c>
      <c r="B2380" s="28">
        <v>0.33333333333333331</v>
      </c>
      <c r="C2380" s="32">
        <f t="shared" si="76"/>
        <v>43701.333333333336</v>
      </c>
      <c r="D2380" s="38">
        <f t="shared" si="77"/>
        <v>525465</v>
      </c>
      <c r="E2380" s="38">
        <f t="shared" si="77"/>
        <v>6300495</v>
      </c>
      <c r="F2380" s="38">
        <f t="shared" si="77"/>
        <v>2536</v>
      </c>
      <c r="G2380" s="39">
        <v>214</v>
      </c>
      <c r="H2380" s="39">
        <v>22.5</v>
      </c>
      <c r="I2380" s="44">
        <v>0.10514018691588785</v>
      </c>
      <c r="J2380" s="39">
        <v>257.85759177665699</v>
      </c>
      <c r="K2380" s="39">
        <v>343.758591776657</v>
      </c>
      <c r="L2380" s="39">
        <v>5.3579999999999997</v>
      </c>
      <c r="M2380" s="48">
        <v>82.885999999999996</v>
      </c>
      <c r="N2380" s="39">
        <v>0.371</v>
      </c>
      <c r="O2380" s="39">
        <v>751.125</v>
      </c>
      <c r="P2380" s="39">
        <v>0</v>
      </c>
    </row>
    <row r="2381" spans="1:16" x14ac:dyDescent="0.3">
      <c r="A2381" s="27">
        <v>43701</v>
      </c>
      <c r="B2381" s="28">
        <v>0.35416666666666669</v>
      </c>
      <c r="C2381" s="32">
        <f t="shared" si="76"/>
        <v>43701.354166666664</v>
      </c>
      <c r="D2381" s="38">
        <f t="shared" si="77"/>
        <v>525465</v>
      </c>
      <c r="E2381" s="38">
        <f t="shared" si="77"/>
        <v>6300495</v>
      </c>
      <c r="F2381" s="38">
        <f t="shared" si="77"/>
        <v>2536</v>
      </c>
      <c r="G2381" s="39">
        <v>392.9</v>
      </c>
      <c r="H2381" s="39">
        <v>43</v>
      </c>
      <c r="I2381" s="44">
        <v>0.10944260626113515</v>
      </c>
      <c r="J2381" s="39">
        <v>266.08031490067822</v>
      </c>
      <c r="K2381" s="39">
        <v>353.70331490067821</v>
      </c>
      <c r="L2381" s="39">
        <v>5.484</v>
      </c>
      <c r="M2381" s="48">
        <v>82.754000000000005</v>
      </c>
      <c r="N2381" s="39">
        <v>0.85799999999999998</v>
      </c>
      <c r="O2381" s="39">
        <v>751.20299999999997</v>
      </c>
      <c r="P2381" s="39">
        <v>0</v>
      </c>
    </row>
    <row r="2382" spans="1:16" x14ac:dyDescent="0.3">
      <c r="A2382" s="27">
        <v>43701</v>
      </c>
      <c r="B2382" s="28">
        <v>0.375</v>
      </c>
      <c r="C2382" s="32">
        <f t="shared" si="76"/>
        <v>43701.375</v>
      </c>
      <c r="D2382" s="38">
        <f t="shared" si="77"/>
        <v>525465</v>
      </c>
      <c r="E2382" s="38">
        <f t="shared" si="77"/>
        <v>6300495</v>
      </c>
      <c r="F2382" s="38">
        <f t="shared" si="77"/>
        <v>2536</v>
      </c>
      <c r="G2382" s="39">
        <v>230.8</v>
      </c>
      <c r="H2382" s="39">
        <v>25.5</v>
      </c>
      <c r="I2382" s="44">
        <v>0.11048526863084922</v>
      </c>
      <c r="J2382" s="39">
        <v>261.1794446052574</v>
      </c>
      <c r="K2382" s="39">
        <v>358.49144460525741</v>
      </c>
      <c r="L2382" s="39">
        <v>5.6719999999999997</v>
      </c>
      <c r="M2382" s="48">
        <v>81.828999999999994</v>
      </c>
      <c r="N2382" s="39">
        <v>0.90500000000000003</v>
      </c>
      <c r="O2382" s="39">
        <v>751.24199999999996</v>
      </c>
      <c r="P2382" s="39">
        <v>0</v>
      </c>
    </row>
    <row r="2383" spans="1:16" x14ac:dyDescent="0.3">
      <c r="A2383" s="27">
        <v>43701</v>
      </c>
      <c r="B2383" s="28">
        <v>0.39583333333333331</v>
      </c>
      <c r="C2383" s="32">
        <f t="shared" si="76"/>
        <v>43701.395833333336</v>
      </c>
      <c r="D2383" s="38">
        <f t="shared" si="77"/>
        <v>525465</v>
      </c>
      <c r="E2383" s="38">
        <f t="shared" si="77"/>
        <v>6300495</v>
      </c>
      <c r="F2383" s="38">
        <f t="shared" si="77"/>
        <v>2536</v>
      </c>
      <c r="G2383" s="39">
        <v>590.4</v>
      </c>
      <c r="H2383" s="39">
        <v>65.5</v>
      </c>
      <c r="I2383" s="44">
        <v>0.11094173441734417</v>
      </c>
      <c r="J2383" s="39">
        <v>269.05783123056335</v>
      </c>
      <c r="K2383" s="39">
        <v>369.17583123056335</v>
      </c>
      <c r="L2383" s="39">
        <v>6.3639999999999999</v>
      </c>
      <c r="M2383" s="48">
        <v>78.396000000000001</v>
      </c>
      <c r="N2383" s="39">
        <v>1.115</v>
      </c>
      <c r="O2383" s="39">
        <v>751.02700000000004</v>
      </c>
      <c r="P2383" s="39">
        <v>0</v>
      </c>
    </row>
    <row r="2384" spans="1:16" x14ac:dyDescent="0.3">
      <c r="A2384" s="27">
        <v>43701</v>
      </c>
      <c r="B2384" s="28">
        <v>0.41666666666666669</v>
      </c>
      <c r="C2384" s="32">
        <f t="shared" si="76"/>
        <v>43701.416666666664</v>
      </c>
      <c r="D2384" s="38">
        <f t="shared" si="77"/>
        <v>525465</v>
      </c>
      <c r="E2384" s="38">
        <f t="shared" si="77"/>
        <v>6300495</v>
      </c>
      <c r="F2384" s="38">
        <f t="shared" si="77"/>
        <v>2536</v>
      </c>
      <c r="G2384" s="39">
        <v>651.6</v>
      </c>
      <c r="H2384" s="39">
        <v>71.099999999999994</v>
      </c>
      <c r="I2384" s="44">
        <v>0.1091160220994475</v>
      </c>
      <c r="J2384" s="39">
        <v>270.83915661912215</v>
      </c>
      <c r="K2384" s="39">
        <v>383.9331566191222</v>
      </c>
      <c r="L2384" s="39">
        <v>7.5590000000000002</v>
      </c>
      <c r="M2384" s="48">
        <v>72.710999999999999</v>
      </c>
      <c r="N2384" s="39">
        <v>1.0580000000000001</v>
      </c>
      <c r="O2384" s="39">
        <v>751.41200000000003</v>
      </c>
      <c r="P2384" s="39">
        <v>0</v>
      </c>
    </row>
    <row r="2385" spans="1:16" x14ac:dyDescent="0.3">
      <c r="A2385" s="27">
        <v>43701</v>
      </c>
      <c r="B2385" s="28">
        <v>0.4375</v>
      </c>
      <c r="C2385" s="32">
        <f t="shared" si="76"/>
        <v>43701.4375</v>
      </c>
      <c r="D2385" s="38">
        <f t="shared" si="77"/>
        <v>525465</v>
      </c>
      <c r="E2385" s="38">
        <f t="shared" si="77"/>
        <v>6300495</v>
      </c>
      <c r="F2385" s="38">
        <f t="shared" si="77"/>
        <v>2536</v>
      </c>
      <c r="G2385" s="39">
        <v>701.5</v>
      </c>
      <c r="H2385" s="39">
        <v>79.099999999999994</v>
      </c>
      <c r="I2385" s="44">
        <v>0.11275837491090519</v>
      </c>
      <c r="J2385" s="39">
        <v>274.83575817817666</v>
      </c>
      <c r="K2385" s="39">
        <v>384.22575817817665</v>
      </c>
      <c r="L2385" s="39">
        <v>7.9989999999999997</v>
      </c>
      <c r="M2385" s="48">
        <v>69.322000000000003</v>
      </c>
      <c r="N2385" s="39">
        <v>1E-3</v>
      </c>
      <c r="O2385" s="39">
        <v>751.15</v>
      </c>
      <c r="P2385" s="39">
        <v>0</v>
      </c>
    </row>
    <row r="2386" spans="1:16" x14ac:dyDescent="0.3">
      <c r="A2386" s="27">
        <v>43701</v>
      </c>
      <c r="B2386" s="28">
        <v>0.45833333333333331</v>
      </c>
      <c r="C2386" s="32">
        <f t="shared" si="76"/>
        <v>43701.458333333336</v>
      </c>
      <c r="D2386" s="38">
        <f t="shared" si="77"/>
        <v>525465</v>
      </c>
      <c r="E2386" s="38">
        <f t="shared" si="77"/>
        <v>6300495</v>
      </c>
      <c r="F2386" s="38">
        <f t="shared" si="77"/>
        <v>2536</v>
      </c>
      <c r="G2386" s="39">
        <v>110.2</v>
      </c>
      <c r="H2386" s="39">
        <v>14.3</v>
      </c>
      <c r="I2386" s="44">
        <v>0.12976406533575319</v>
      </c>
      <c r="J2386" s="39">
        <v>272.37332600602667</v>
      </c>
      <c r="K2386" s="39">
        <v>368.73732600602671</v>
      </c>
      <c r="L2386" s="39">
        <v>7.3070000000000004</v>
      </c>
      <c r="M2386" s="48">
        <v>70.554000000000002</v>
      </c>
      <c r="N2386" s="39">
        <v>1.48</v>
      </c>
      <c r="O2386" s="39">
        <v>751</v>
      </c>
      <c r="P2386" s="39">
        <v>0</v>
      </c>
    </row>
    <row r="2387" spans="1:16" x14ac:dyDescent="0.3">
      <c r="A2387" s="27">
        <v>43701</v>
      </c>
      <c r="B2387" s="28">
        <v>0.47916666666666669</v>
      </c>
      <c r="C2387" s="32">
        <f t="shared" si="76"/>
        <v>43701.479166666664</v>
      </c>
      <c r="D2387" s="38">
        <f t="shared" si="77"/>
        <v>525465</v>
      </c>
      <c r="E2387" s="38">
        <f t="shared" si="77"/>
        <v>6300495</v>
      </c>
      <c r="F2387" s="38">
        <f t="shared" si="77"/>
        <v>2536</v>
      </c>
      <c r="G2387" s="39">
        <v>144.30000000000001</v>
      </c>
      <c r="H2387" s="39">
        <v>17.5</v>
      </c>
      <c r="I2387" s="44">
        <v>0.12127512127512126</v>
      </c>
      <c r="J2387" s="39">
        <v>269.9021081159467</v>
      </c>
      <c r="K2387" s="39">
        <v>364.97010811594669</v>
      </c>
      <c r="L2387" s="39">
        <v>7.4960000000000004</v>
      </c>
      <c r="M2387" s="48">
        <v>69.344999999999999</v>
      </c>
      <c r="N2387" s="39">
        <v>1.776</v>
      </c>
      <c r="O2387" s="39">
        <v>750.9</v>
      </c>
      <c r="P2387" s="39">
        <v>0</v>
      </c>
    </row>
    <row r="2388" spans="1:16" x14ac:dyDescent="0.3">
      <c r="A2388" s="27">
        <v>43701</v>
      </c>
      <c r="B2388" s="28">
        <v>0.5</v>
      </c>
      <c r="C2388" s="32">
        <f t="shared" si="76"/>
        <v>43701.5</v>
      </c>
      <c r="D2388" s="38">
        <f t="shared" si="77"/>
        <v>525465</v>
      </c>
      <c r="E2388" s="38">
        <f t="shared" si="77"/>
        <v>6300495</v>
      </c>
      <c r="F2388" s="38">
        <f t="shared" si="77"/>
        <v>2536</v>
      </c>
      <c r="G2388" s="39">
        <v>263.5</v>
      </c>
      <c r="H2388" s="39">
        <v>30.6</v>
      </c>
      <c r="I2388" s="44">
        <v>0.11612903225806452</v>
      </c>
      <c r="J2388" s="39">
        <v>302.45795939029949</v>
      </c>
      <c r="K2388" s="39">
        <v>365.82995939029951</v>
      </c>
      <c r="L2388" s="39">
        <v>7.8730000000000002</v>
      </c>
      <c r="M2388" s="48">
        <v>66.924999999999997</v>
      </c>
      <c r="N2388" s="39">
        <v>1.486</v>
      </c>
      <c r="O2388" s="39">
        <v>750.68200000000002</v>
      </c>
      <c r="P2388" s="39">
        <v>0</v>
      </c>
    </row>
    <row r="2389" spans="1:16" x14ac:dyDescent="0.3">
      <c r="A2389" s="27">
        <v>43701</v>
      </c>
      <c r="B2389" s="28">
        <v>0.52083333333333337</v>
      </c>
      <c r="C2389" s="32">
        <f t="shared" si="76"/>
        <v>43701.520833333336</v>
      </c>
      <c r="D2389" s="38">
        <f t="shared" si="77"/>
        <v>525465</v>
      </c>
      <c r="E2389" s="38">
        <f t="shared" si="77"/>
        <v>6300495</v>
      </c>
      <c r="F2389" s="38">
        <f t="shared" si="77"/>
        <v>2536</v>
      </c>
      <c r="G2389" s="39">
        <v>268.60000000000002</v>
      </c>
      <c r="H2389" s="39">
        <v>30.9</v>
      </c>
      <c r="I2389" s="44">
        <v>0.11504095309009678</v>
      </c>
      <c r="J2389" s="39">
        <v>323.44966334621591</v>
      </c>
      <c r="K2389" s="39">
        <v>371.36966334621593</v>
      </c>
      <c r="L2389" s="39">
        <v>8.3130000000000006</v>
      </c>
      <c r="M2389" s="48">
        <v>62.905999999999999</v>
      </c>
      <c r="N2389" s="39">
        <v>1.625</v>
      </c>
      <c r="O2389" s="39">
        <v>750.84</v>
      </c>
      <c r="P2389" s="39">
        <v>0</v>
      </c>
    </row>
    <row r="2390" spans="1:16" x14ac:dyDescent="0.3">
      <c r="A2390" s="27">
        <v>43701</v>
      </c>
      <c r="B2390" s="28">
        <v>0.54166666666666663</v>
      </c>
      <c r="C2390" s="32">
        <f t="shared" si="76"/>
        <v>43701.541666666664</v>
      </c>
      <c r="D2390" s="38">
        <f t="shared" si="77"/>
        <v>525465</v>
      </c>
      <c r="E2390" s="38">
        <f t="shared" si="77"/>
        <v>6300495</v>
      </c>
      <c r="F2390" s="38">
        <f t="shared" si="77"/>
        <v>2536</v>
      </c>
      <c r="G2390" s="39">
        <v>307.10000000000002</v>
      </c>
      <c r="H2390" s="39">
        <v>33.799999999999997</v>
      </c>
      <c r="I2390" s="44">
        <v>0.11006186909801366</v>
      </c>
      <c r="J2390" s="39">
        <v>322.58869895960714</v>
      </c>
      <c r="K2390" s="39">
        <v>377.52369895960715</v>
      </c>
      <c r="L2390" s="39">
        <v>8.4390000000000001</v>
      </c>
      <c r="M2390" s="48">
        <v>63.851999999999997</v>
      </c>
      <c r="N2390" s="39">
        <v>1.61</v>
      </c>
      <c r="O2390" s="39">
        <v>750.81500000000005</v>
      </c>
      <c r="P2390" s="39">
        <v>0</v>
      </c>
    </row>
    <row r="2391" spans="1:16" x14ac:dyDescent="0.3">
      <c r="A2391" s="27">
        <v>43701</v>
      </c>
      <c r="B2391" s="28">
        <v>0.5625</v>
      </c>
      <c r="C2391" s="32">
        <f t="shared" si="76"/>
        <v>43701.5625</v>
      </c>
      <c r="D2391" s="38">
        <f t="shared" si="77"/>
        <v>525465</v>
      </c>
      <c r="E2391" s="38">
        <f t="shared" si="77"/>
        <v>6300495</v>
      </c>
      <c r="F2391" s="38">
        <f t="shared" si="77"/>
        <v>2536</v>
      </c>
      <c r="G2391" s="39">
        <v>311.2</v>
      </c>
      <c r="H2391" s="39">
        <v>38.700000000000003</v>
      </c>
      <c r="I2391" s="44">
        <v>0.12435732647814911</v>
      </c>
      <c r="J2391" s="39">
        <v>331.73401908925575</v>
      </c>
      <c r="K2391" s="39">
        <v>375.34901908925576</v>
      </c>
      <c r="L2391" s="39">
        <v>8.25</v>
      </c>
      <c r="M2391" s="48">
        <v>64.548000000000002</v>
      </c>
      <c r="N2391" s="39">
        <v>1.7989999999999999</v>
      </c>
      <c r="O2391" s="39">
        <v>750.85799999999995</v>
      </c>
      <c r="P2391" s="39">
        <v>0</v>
      </c>
    </row>
    <row r="2392" spans="1:16" x14ac:dyDescent="0.3">
      <c r="A2392" s="27">
        <v>43701</v>
      </c>
      <c r="B2392" s="28">
        <v>0.58333333333333337</v>
      </c>
      <c r="C2392" s="32">
        <f t="shared" si="76"/>
        <v>43701.583333333336</v>
      </c>
      <c r="D2392" s="38">
        <f t="shared" si="77"/>
        <v>525465</v>
      </c>
      <c r="E2392" s="38">
        <f t="shared" si="77"/>
        <v>6300495</v>
      </c>
      <c r="F2392" s="38">
        <f t="shared" si="77"/>
        <v>2536</v>
      </c>
      <c r="G2392" s="39">
        <v>330.1</v>
      </c>
      <c r="H2392" s="39">
        <v>36.9</v>
      </c>
      <c r="I2392" s="44">
        <v>0.11178430778551952</v>
      </c>
      <c r="J2392" s="39">
        <v>328.02690812895401</v>
      </c>
      <c r="K2392" s="39">
        <v>379.42990812895403</v>
      </c>
      <c r="L2392" s="39">
        <v>8.5649999999999995</v>
      </c>
      <c r="M2392" s="48">
        <v>62.883000000000003</v>
      </c>
      <c r="N2392" s="39">
        <v>1.7529999999999999</v>
      </c>
      <c r="O2392" s="39">
        <v>750.86500000000001</v>
      </c>
      <c r="P2392" s="39">
        <v>0</v>
      </c>
    </row>
    <row r="2393" spans="1:16" x14ac:dyDescent="0.3">
      <c r="A2393" s="27">
        <v>43701</v>
      </c>
      <c r="B2393" s="28">
        <v>0.60416666666666663</v>
      </c>
      <c r="C2393" s="32">
        <f t="shared" si="76"/>
        <v>43701.604166666664</v>
      </c>
      <c r="D2393" s="38">
        <f t="shared" si="77"/>
        <v>525465</v>
      </c>
      <c r="E2393" s="38">
        <f t="shared" si="77"/>
        <v>6300495</v>
      </c>
      <c r="F2393" s="38">
        <f t="shared" si="77"/>
        <v>2536</v>
      </c>
      <c r="G2393" s="39">
        <v>736.3</v>
      </c>
      <c r="H2393" s="39">
        <v>84.7</v>
      </c>
      <c r="I2393" s="44">
        <v>0.11503463262257234</v>
      </c>
      <c r="J2393" s="39">
        <v>324.13088063557348</v>
      </c>
      <c r="K2393" s="39">
        <v>374.57188063557345</v>
      </c>
      <c r="L2393" s="39">
        <v>8.9420000000000002</v>
      </c>
      <c r="M2393" s="48">
        <v>62.932000000000002</v>
      </c>
      <c r="N2393" s="39">
        <v>1.6850000000000001</v>
      </c>
      <c r="O2393" s="39">
        <v>750.88</v>
      </c>
      <c r="P2393" s="39">
        <v>0</v>
      </c>
    </row>
    <row r="2394" spans="1:16" x14ac:dyDescent="0.3">
      <c r="A2394" s="27">
        <v>43701</v>
      </c>
      <c r="B2394" s="28">
        <v>0.625</v>
      </c>
      <c r="C2394" s="32">
        <f t="shared" si="76"/>
        <v>43701.625</v>
      </c>
      <c r="D2394" s="38">
        <f t="shared" si="77"/>
        <v>525465</v>
      </c>
      <c r="E2394" s="38">
        <f t="shared" si="77"/>
        <v>6300495</v>
      </c>
      <c r="F2394" s="38">
        <f t="shared" si="77"/>
        <v>2536</v>
      </c>
      <c r="G2394" s="39">
        <v>174.1</v>
      </c>
      <c r="H2394" s="39">
        <v>20.6</v>
      </c>
      <c r="I2394" s="44">
        <v>0.11832280298678921</v>
      </c>
      <c r="J2394" s="39">
        <v>321.43365356197808</v>
      </c>
      <c r="K2394" s="39">
        <v>379.34165356197809</v>
      </c>
      <c r="L2394" s="39">
        <v>8.5649999999999995</v>
      </c>
      <c r="M2394" s="48">
        <v>63.404000000000003</v>
      </c>
      <c r="N2394" s="39">
        <v>1.3640000000000001</v>
      </c>
      <c r="O2394" s="39">
        <v>750.82799999999997</v>
      </c>
      <c r="P2394" s="39">
        <v>0</v>
      </c>
    </row>
    <row r="2395" spans="1:16" x14ac:dyDescent="0.3">
      <c r="A2395" s="27">
        <v>43701</v>
      </c>
      <c r="B2395" s="28">
        <v>0.64583333333333337</v>
      </c>
      <c r="C2395" s="32">
        <f t="shared" si="76"/>
        <v>43701.645833333336</v>
      </c>
      <c r="D2395" s="38">
        <f t="shared" si="77"/>
        <v>525465</v>
      </c>
      <c r="E2395" s="38">
        <f t="shared" si="77"/>
        <v>6300495</v>
      </c>
      <c r="F2395" s="38">
        <f t="shared" si="77"/>
        <v>2536</v>
      </c>
      <c r="G2395" s="39">
        <v>184.9</v>
      </c>
      <c r="H2395" s="39">
        <v>23</v>
      </c>
      <c r="I2395" s="44">
        <v>0.12439156300703082</v>
      </c>
      <c r="J2395" s="39">
        <v>317.93609608128742</v>
      </c>
      <c r="K2395" s="39">
        <v>379.56509608128744</v>
      </c>
      <c r="L2395" s="39">
        <v>9.0050000000000008</v>
      </c>
      <c r="M2395" s="48">
        <v>59.521999999999998</v>
      </c>
      <c r="N2395" s="39">
        <v>1.304</v>
      </c>
      <c r="O2395" s="39">
        <v>750.81500000000005</v>
      </c>
      <c r="P2395" s="39">
        <v>0</v>
      </c>
    </row>
    <row r="2396" spans="1:16" x14ac:dyDescent="0.3">
      <c r="A2396" s="27">
        <v>43701</v>
      </c>
      <c r="B2396" s="28">
        <v>0.66666666666666663</v>
      </c>
      <c r="C2396" s="32">
        <f t="shared" si="76"/>
        <v>43701.666666666664</v>
      </c>
      <c r="D2396" s="38">
        <f t="shared" si="77"/>
        <v>525465</v>
      </c>
      <c r="E2396" s="38">
        <f t="shared" si="77"/>
        <v>6300495</v>
      </c>
      <c r="F2396" s="38">
        <f t="shared" si="77"/>
        <v>2536</v>
      </c>
      <c r="G2396" s="39">
        <v>193.1</v>
      </c>
      <c r="H2396" s="39">
        <v>23.4</v>
      </c>
      <c r="I2396" s="44">
        <v>0.12118073537027446</v>
      </c>
      <c r="J2396" s="39">
        <v>311.76695215834263</v>
      </c>
      <c r="K2396" s="39">
        <v>377.19795215834267</v>
      </c>
      <c r="L2396" s="39">
        <v>9.0050000000000008</v>
      </c>
      <c r="M2396" s="48">
        <v>59.116</v>
      </c>
      <c r="N2396" s="39">
        <v>1.198</v>
      </c>
      <c r="O2396" s="39">
        <v>750.80200000000002</v>
      </c>
      <c r="P2396" s="39">
        <v>0</v>
      </c>
    </row>
    <row r="2397" spans="1:16" x14ac:dyDescent="0.3">
      <c r="A2397" s="27">
        <v>43701</v>
      </c>
      <c r="B2397" s="28">
        <v>0.6875</v>
      </c>
      <c r="C2397" s="32">
        <f t="shared" si="76"/>
        <v>43701.6875</v>
      </c>
      <c r="D2397" s="38">
        <f t="shared" si="77"/>
        <v>525465</v>
      </c>
      <c r="E2397" s="38">
        <f t="shared" si="77"/>
        <v>6300495</v>
      </c>
      <c r="F2397" s="38">
        <f t="shared" si="77"/>
        <v>2536</v>
      </c>
      <c r="G2397" s="39">
        <v>178.4</v>
      </c>
      <c r="H2397" s="39">
        <v>22.6</v>
      </c>
      <c r="I2397" s="44">
        <v>0.12668161434977579</v>
      </c>
      <c r="J2397" s="39">
        <v>313.39770443651338</v>
      </c>
      <c r="K2397" s="39">
        <v>373.83070443651337</v>
      </c>
      <c r="L2397" s="39">
        <v>8.8160000000000007</v>
      </c>
      <c r="M2397" s="48">
        <v>59.093000000000004</v>
      </c>
      <c r="N2397" s="39">
        <v>1.2549999999999999</v>
      </c>
      <c r="O2397" s="39">
        <v>750.50699999999995</v>
      </c>
      <c r="P2397" s="39">
        <v>0</v>
      </c>
    </row>
    <row r="2398" spans="1:16" x14ac:dyDescent="0.3">
      <c r="A2398" s="27">
        <v>43701</v>
      </c>
      <c r="B2398" s="28">
        <v>0.70833333333333337</v>
      </c>
      <c r="C2398" s="32">
        <f t="shared" si="76"/>
        <v>43701.708333333336</v>
      </c>
      <c r="D2398" s="38">
        <f t="shared" si="77"/>
        <v>525465</v>
      </c>
      <c r="E2398" s="38">
        <f t="shared" si="77"/>
        <v>6300495</v>
      </c>
      <c r="F2398" s="38">
        <f t="shared" si="77"/>
        <v>2536</v>
      </c>
      <c r="G2398" s="39">
        <v>144.1</v>
      </c>
      <c r="H2398" s="39">
        <v>19.399999999999999</v>
      </c>
      <c r="I2398" s="44">
        <v>0.13462873004857737</v>
      </c>
      <c r="J2398" s="39">
        <v>291.92834868773394</v>
      </c>
      <c r="K2398" s="39">
        <v>368.59134868773396</v>
      </c>
      <c r="L2398" s="39">
        <v>8.8160000000000007</v>
      </c>
      <c r="M2398" s="48">
        <v>57.603000000000002</v>
      </c>
      <c r="N2398" s="39">
        <v>1.161</v>
      </c>
      <c r="O2398" s="39">
        <v>750.68499999999995</v>
      </c>
      <c r="P2398" s="39">
        <v>0</v>
      </c>
    </row>
    <row r="2399" spans="1:16" x14ac:dyDescent="0.3">
      <c r="A2399" s="27">
        <v>43701</v>
      </c>
      <c r="B2399" s="28">
        <v>0.72916666666666663</v>
      </c>
      <c r="C2399" s="32">
        <f t="shared" si="76"/>
        <v>43701.729166666664</v>
      </c>
      <c r="D2399" s="38">
        <f t="shared" si="77"/>
        <v>525465</v>
      </c>
      <c r="E2399" s="38">
        <f t="shared" si="77"/>
        <v>6300495</v>
      </c>
      <c r="F2399" s="38">
        <f t="shared" si="77"/>
        <v>2536</v>
      </c>
      <c r="G2399" s="39">
        <v>78.400000000000006</v>
      </c>
      <c r="H2399" s="39">
        <v>12.5</v>
      </c>
      <c r="I2399" s="44">
        <v>0.15943877551020408</v>
      </c>
      <c r="J2399" s="39">
        <v>280.18060998388842</v>
      </c>
      <c r="K2399" s="39">
        <v>361.57760998388841</v>
      </c>
      <c r="L2399" s="39">
        <v>8.3759999999999994</v>
      </c>
      <c r="M2399" s="48">
        <v>62.293999999999997</v>
      </c>
      <c r="N2399" s="39">
        <v>0.78500000000000003</v>
      </c>
      <c r="O2399" s="39">
        <v>750.53200000000004</v>
      </c>
      <c r="P2399" s="39">
        <v>0</v>
      </c>
    </row>
    <row r="2400" spans="1:16" x14ac:dyDescent="0.3">
      <c r="A2400" s="27">
        <v>43701</v>
      </c>
      <c r="B2400" s="28">
        <v>0.75</v>
      </c>
      <c r="C2400" s="32">
        <f t="shared" si="76"/>
        <v>43701.75</v>
      </c>
      <c r="D2400" s="38">
        <f t="shared" si="77"/>
        <v>525465</v>
      </c>
      <c r="E2400" s="38">
        <f t="shared" si="77"/>
        <v>6300495</v>
      </c>
      <c r="F2400" s="38">
        <f t="shared" si="77"/>
        <v>2536</v>
      </c>
      <c r="G2400" s="39">
        <v>41</v>
      </c>
      <c r="H2400" s="39">
        <v>8.9</v>
      </c>
      <c r="I2400" s="44">
        <v>0.21707317073170732</v>
      </c>
      <c r="J2400" s="39">
        <v>257.08301656402364</v>
      </c>
      <c r="K2400" s="39">
        <v>356.4330165640236</v>
      </c>
      <c r="L2400" s="39">
        <v>8.25</v>
      </c>
      <c r="M2400" s="48">
        <v>55.988</v>
      </c>
      <c r="N2400" s="39">
        <v>1.0649999999999999</v>
      </c>
      <c r="O2400" s="39">
        <v>750.81299999999999</v>
      </c>
      <c r="P2400" s="39">
        <v>0</v>
      </c>
    </row>
    <row r="2401" spans="1:16" x14ac:dyDescent="0.3">
      <c r="A2401" s="27">
        <v>43701</v>
      </c>
      <c r="B2401" s="28">
        <v>0.77083333333333337</v>
      </c>
      <c r="C2401" s="32">
        <f t="shared" si="76"/>
        <v>43701.770833333336</v>
      </c>
      <c r="D2401" s="38">
        <f t="shared" si="77"/>
        <v>525465</v>
      </c>
      <c r="E2401" s="38">
        <f t="shared" si="77"/>
        <v>6300495</v>
      </c>
      <c r="F2401" s="38">
        <f t="shared" si="77"/>
        <v>2536</v>
      </c>
      <c r="G2401" s="39">
        <v>23.8</v>
      </c>
      <c r="H2401" s="39">
        <v>8.1</v>
      </c>
      <c r="I2401" s="44">
        <v>0.34033613445378147</v>
      </c>
      <c r="J2401" s="39">
        <v>249.98860804455748</v>
      </c>
      <c r="K2401" s="39">
        <v>349.25460804455747</v>
      </c>
      <c r="L2401" s="39">
        <v>7.81</v>
      </c>
      <c r="M2401" s="48">
        <v>62.277000000000001</v>
      </c>
      <c r="N2401" s="39">
        <v>0.875</v>
      </c>
      <c r="O2401" s="39">
        <v>750.83799999999997</v>
      </c>
      <c r="P2401" s="39">
        <v>0</v>
      </c>
    </row>
    <row r="2402" spans="1:16" x14ac:dyDescent="0.3">
      <c r="A2402" s="27">
        <v>43701</v>
      </c>
      <c r="B2402" s="28">
        <v>0.79166666666666663</v>
      </c>
      <c r="C2402" s="32">
        <f t="shared" si="76"/>
        <v>43701.791666666664</v>
      </c>
      <c r="D2402" s="38">
        <f t="shared" si="77"/>
        <v>525465</v>
      </c>
      <c r="E2402" s="38">
        <f t="shared" si="77"/>
        <v>6300495</v>
      </c>
      <c r="F2402" s="38">
        <f t="shared" si="77"/>
        <v>2536</v>
      </c>
      <c r="G2402" s="39">
        <v>12.9</v>
      </c>
      <c r="H2402" s="39">
        <v>6.8</v>
      </c>
      <c r="I2402" s="44">
        <v>0.52713178294573637</v>
      </c>
      <c r="J2402" s="39">
        <v>248.07084556450963</v>
      </c>
      <c r="K2402" s="39">
        <v>344.00184556450961</v>
      </c>
      <c r="L2402" s="39">
        <v>7.4960000000000004</v>
      </c>
      <c r="M2402" s="48">
        <v>61.771999999999998</v>
      </c>
      <c r="N2402" s="39">
        <v>1.085</v>
      </c>
      <c r="O2402" s="39">
        <v>750.71500000000003</v>
      </c>
      <c r="P2402" s="39">
        <v>0</v>
      </c>
    </row>
    <row r="2403" spans="1:16" x14ac:dyDescent="0.3">
      <c r="A2403" s="27">
        <v>43701</v>
      </c>
      <c r="B2403" s="28">
        <v>0.8125</v>
      </c>
      <c r="C2403" s="32">
        <f t="shared" si="76"/>
        <v>43701.8125</v>
      </c>
      <c r="D2403" s="38">
        <f t="shared" si="77"/>
        <v>525465</v>
      </c>
      <c r="E2403" s="38">
        <f t="shared" si="77"/>
        <v>6300495</v>
      </c>
      <c r="F2403" s="38">
        <f t="shared" si="77"/>
        <v>2536</v>
      </c>
      <c r="G2403" s="40">
        <v>0</v>
      </c>
      <c r="H2403" s="40">
        <v>0</v>
      </c>
      <c r="I2403" s="45" t="s">
        <v>19</v>
      </c>
      <c r="J2403" s="39">
        <v>247.00547146629799</v>
      </c>
      <c r="K2403" s="39">
        <v>340.23947146629797</v>
      </c>
      <c r="L2403" s="39">
        <v>6.7409999999999997</v>
      </c>
      <c r="M2403" s="48">
        <v>64.144999999999996</v>
      </c>
      <c r="N2403" s="39">
        <v>0.51800000000000002</v>
      </c>
      <c r="O2403" s="39">
        <v>750.65300000000002</v>
      </c>
      <c r="P2403" s="39">
        <v>0</v>
      </c>
    </row>
    <row r="2404" spans="1:16" x14ac:dyDescent="0.3">
      <c r="A2404" s="27">
        <v>43701</v>
      </c>
      <c r="B2404" s="28">
        <v>0.83333333333333337</v>
      </c>
      <c r="C2404" s="32">
        <f t="shared" si="76"/>
        <v>43701.833333333336</v>
      </c>
      <c r="D2404" s="38">
        <f t="shared" si="77"/>
        <v>525465</v>
      </c>
      <c r="E2404" s="38">
        <f t="shared" si="77"/>
        <v>6300495</v>
      </c>
      <c r="F2404" s="38">
        <f t="shared" si="77"/>
        <v>2536</v>
      </c>
      <c r="G2404" s="40">
        <v>0</v>
      </c>
      <c r="H2404" s="40">
        <v>0</v>
      </c>
      <c r="I2404" s="45" t="s">
        <v>19</v>
      </c>
      <c r="J2404" s="39">
        <v>245.21959482968236</v>
      </c>
      <c r="K2404" s="39">
        <v>334.32559482968236</v>
      </c>
      <c r="L2404" s="39">
        <v>6.1130000000000004</v>
      </c>
      <c r="M2404" s="48">
        <v>66.989000000000004</v>
      </c>
      <c r="N2404" s="39">
        <v>5.6000000000000001E-2</v>
      </c>
      <c r="O2404" s="39">
        <v>750.89</v>
      </c>
      <c r="P2404" s="39">
        <v>0</v>
      </c>
    </row>
    <row r="2405" spans="1:16" x14ac:dyDescent="0.3">
      <c r="A2405" s="27">
        <v>43701</v>
      </c>
      <c r="B2405" s="28">
        <v>0.85416666666666663</v>
      </c>
      <c r="C2405" s="32">
        <f t="shared" si="76"/>
        <v>43701.854166666664</v>
      </c>
      <c r="D2405" s="38">
        <f t="shared" si="77"/>
        <v>525465</v>
      </c>
      <c r="E2405" s="38">
        <f t="shared" si="77"/>
        <v>6300495</v>
      </c>
      <c r="F2405" s="38">
        <f t="shared" si="77"/>
        <v>2536</v>
      </c>
      <c r="G2405" s="40">
        <v>0</v>
      </c>
      <c r="H2405" s="40">
        <v>0</v>
      </c>
      <c r="I2405" s="45" t="s">
        <v>19</v>
      </c>
      <c r="J2405" s="39">
        <v>245.4446353160871</v>
      </c>
      <c r="K2405" s="39">
        <v>331.70363531608712</v>
      </c>
      <c r="L2405" s="39">
        <v>6.1749999999999998</v>
      </c>
      <c r="M2405" s="48">
        <v>67.614000000000004</v>
      </c>
      <c r="N2405" s="39">
        <v>8.2000000000000003E-2</v>
      </c>
      <c r="O2405" s="39">
        <v>750.57299999999998</v>
      </c>
      <c r="P2405" s="39">
        <v>0</v>
      </c>
    </row>
    <row r="2406" spans="1:16" x14ac:dyDescent="0.3">
      <c r="A2406" s="27">
        <v>43701</v>
      </c>
      <c r="B2406" s="28">
        <v>0.875</v>
      </c>
      <c r="C2406" s="32">
        <f t="shared" si="76"/>
        <v>43701.875</v>
      </c>
      <c r="D2406" s="38">
        <f t="shared" si="77"/>
        <v>525465</v>
      </c>
      <c r="E2406" s="38">
        <f t="shared" si="77"/>
        <v>6300495</v>
      </c>
      <c r="F2406" s="38">
        <f t="shared" si="77"/>
        <v>2536</v>
      </c>
      <c r="G2406" s="40">
        <v>0</v>
      </c>
      <c r="H2406" s="40">
        <v>0</v>
      </c>
      <c r="I2406" s="45" t="s">
        <v>19</v>
      </c>
      <c r="J2406" s="39">
        <v>245.25285796545694</v>
      </c>
      <c r="K2406" s="39">
        <v>330.21285796545692</v>
      </c>
      <c r="L2406" s="39">
        <v>6.2380000000000004</v>
      </c>
      <c r="M2406" s="48">
        <v>67.777000000000001</v>
      </c>
      <c r="N2406" s="39">
        <v>0.153</v>
      </c>
      <c r="O2406" s="39">
        <v>750.53499999999997</v>
      </c>
      <c r="P2406" s="39">
        <v>0</v>
      </c>
    </row>
    <row r="2407" spans="1:16" x14ac:dyDescent="0.3">
      <c r="A2407" s="27">
        <v>43701</v>
      </c>
      <c r="B2407" s="28">
        <v>0.89583333333333337</v>
      </c>
      <c r="C2407" s="32">
        <f t="shared" si="76"/>
        <v>43701.895833333336</v>
      </c>
      <c r="D2407" s="38">
        <f t="shared" si="77"/>
        <v>525465</v>
      </c>
      <c r="E2407" s="38">
        <f t="shared" si="77"/>
        <v>6300495</v>
      </c>
      <c r="F2407" s="38">
        <f t="shared" si="77"/>
        <v>2536</v>
      </c>
      <c r="G2407" s="40">
        <v>0</v>
      </c>
      <c r="H2407" s="40">
        <v>0</v>
      </c>
      <c r="I2407" s="45" t="s">
        <v>19</v>
      </c>
      <c r="J2407" s="39">
        <v>245.79729736982597</v>
      </c>
      <c r="K2407" s="39">
        <v>327.23929736982598</v>
      </c>
      <c r="L2407" s="39">
        <v>5.8609999999999998</v>
      </c>
      <c r="M2407" s="48">
        <v>70.697000000000003</v>
      </c>
      <c r="N2407" s="39">
        <v>2.5000000000000001E-2</v>
      </c>
      <c r="O2407" s="39">
        <v>750.55700000000002</v>
      </c>
      <c r="P2407" s="39">
        <v>0</v>
      </c>
    </row>
    <row r="2408" spans="1:16" x14ac:dyDescent="0.3">
      <c r="A2408" s="27">
        <v>43701</v>
      </c>
      <c r="B2408" s="28">
        <v>0.91666666666666663</v>
      </c>
      <c r="C2408" s="32">
        <f t="shared" ref="C2408:C2471" si="78">A2408+B2408</f>
        <v>43701.916666666664</v>
      </c>
      <c r="D2408" s="38">
        <f t="shared" si="77"/>
        <v>525465</v>
      </c>
      <c r="E2408" s="38">
        <f t="shared" si="77"/>
        <v>6300495</v>
      </c>
      <c r="F2408" s="38">
        <f t="shared" si="77"/>
        <v>2536</v>
      </c>
      <c r="G2408" s="40">
        <v>0</v>
      </c>
      <c r="H2408" s="40">
        <v>0</v>
      </c>
      <c r="I2408" s="45" t="s">
        <v>19</v>
      </c>
      <c r="J2408" s="39">
        <v>245.63028124296144</v>
      </c>
      <c r="K2408" s="39">
        <v>324.48628124296147</v>
      </c>
      <c r="L2408" s="39">
        <v>6.05</v>
      </c>
      <c r="M2408" s="48">
        <v>71.539000000000001</v>
      </c>
      <c r="N2408" s="39">
        <v>4.3999999999999997E-2</v>
      </c>
      <c r="O2408" s="39">
        <v>750.46</v>
      </c>
      <c r="P2408" s="39">
        <v>0</v>
      </c>
    </row>
    <row r="2409" spans="1:16" x14ac:dyDescent="0.3">
      <c r="A2409" s="27">
        <v>43701</v>
      </c>
      <c r="B2409" s="28">
        <v>0.9375</v>
      </c>
      <c r="C2409" s="32">
        <f t="shared" si="78"/>
        <v>43701.9375</v>
      </c>
      <c r="D2409" s="38">
        <f t="shared" si="77"/>
        <v>525465</v>
      </c>
      <c r="E2409" s="38">
        <f t="shared" si="77"/>
        <v>6300495</v>
      </c>
      <c r="F2409" s="38">
        <f t="shared" si="77"/>
        <v>2536</v>
      </c>
      <c r="G2409" s="40">
        <v>0</v>
      </c>
      <c r="H2409" s="40">
        <v>0</v>
      </c>
      <c r="I2409" s="45" t="s">
        <v>19</v>
      </c>
      <c r="J2409" s="39">
        <v>251.18313442781027</v>
      </c>
      <c r="K2409" s="39">
        <v>324.39213442781028</v>
      </c>
      <c r="L2409" s="39">
        <v>5.9870000000000001</v>
      </c>
      <c r="M2409" s="48">
        <v>74.141999999999996</v>
      </c>
      <c r="N2409" s="39">
        <v>0.14399999999999999</v>
      </c>
      <c r="O2409" s="39">
        <v>750.43499999999995</v>
      </c>
      <c r="P2409" s="39">
        <v>0</v>
      </c>
    </row>
    <row r="2410" spans="1:16" x14ac:dyDescent="0.3">
      <c r="A2410" s="27">
        <v>43701</v>
      </c>
      <c r="B2410" s="28">
        <v>0.95833333333333337</v>
      </c>
      <c r="C2410" s="32">
        <f t="shared" si="78"/>
        <v>43701.958333333336</v>
      </c>
      <c r="D2410" s="38">
        <f t="shared" si="77"/>
        <v>525465</v>
      </c>
      <c r="E2410" s="38">
        <f t="shared" si="77"/>
        <v>6300495</v>
      </c>
      <c r="F2410" s="38">
        <f t="shared" si="77"/>
        <v>2536</v>
      </c>
      <c r="G2410" s="40">
        <v>0</v>
      </c>
      <c r="H2410" s="40">
        <v>0</v>
      </c>
      <c r="I2410" s="45" t="s">
        <v>19</v>
      </c>
      <c r="J2410" s="39">
        <v>246.8935705787693</v>
      </c>
      <c r="K2410" s="39">
        <v>326.3215705787693</v>
      </c>
      <c r="L2410" s="39">
        <v>6.3639999999999999</v>
      </c>
      <c r="M2410" s="48">
        <v>75.349999999999994</v>
      </c>
      <c r="N2410" s="39">
        <v>0.88300000000000001</v>
      </c>
      <c r="O2410" s="39">
        <v>750.50300000000004</v>
      </c>
      <c r="P2410" s="39">
        <v>0</v>
      </c>
    </row>
    <row r="2411" spans="1:16" x14ac:dyDescent="0.3">
      <c r="A2411" s="27">
        <v>43701</v>
      </c>
      <c r="B2411" s="28">
        <v>0.97916666666666663</v>
      </c>
      <c r="C2411" s="32">
        <f t="shared" si="78"/>
        <v>43701.979166666664</v>
      </c>
      <c r="D2411" s="38">
        <f t="shared" si="77"/>
        <v>525465</v>
      </c>
      <c r="E2411" s="38">
        <f t="shared" si="77"/>
        <v>6300495</v>
      </c>
      <c r="F2411" s="38">
        <f t="shared" si="77"/>
        <v>2536</v>
      </c>
      <c r="G2411" s="40">
        <v>0</v>
      </c>
      <c r="H2411" s="40">
        <v>0</v>
      </c>
      <c r="I2411" s="45" t="s">
        <v>19</v>
      </c>
      <c r="J2411" s="39">
        <v>245.898286579353</v>
      </c>
      <c r="K2411" s="39">
        <v>325.333286579353</v>
      </c>
      <c r="L2411" s="39">
        <v>6.3010000000000002</v>
      </c>
      <c r="M2411" s="48">
        <v>77.036000000000001</v>
      </c>
      <c r="N2411" s="39">
        <v>1.0469999999999999</v>
      </c>
      <c r="O2411" s="39">
        <v>750.51</v>
      </c>
      <c r="P2411" s="39">
        <v>0</v>
      </c>
    </row>
    <row r="2412" spans="1:16" x14ac:dyDescent="0.3">
      <c r="A2412" s="27">
        <v>43702</v>
      </c>
      <c r="B2412" s="28">
        <v>0</v>
      </c>
      <c r="C2412" s="32">
        <f t="shared" si="78"/>
        <v>43702</v>
      </c>
      <c r="D2412" s="38">
        <f t="shared" si="77"/>
        <v>525465</v>
      </c>
      <c r="E2412" s="38">
        <f t="shared" si="77"/>
        <v>6300495</v>
      </c>
      <c r="F2412" s="38">
        <f t="shared" si="77"/>
        <v>2536</v>
      </c>
      <c r="G2412" s="40">
        <v>0</v>
      </c>
      <c r="H2412" s="40">
        <v>0</v>
      </c>
      <c r="I2412" s="45" t="s">
        <v>19</v>
      </c>
      <c r="J2412" s="39">
        <v>249.56684400957431</v>
      </c>
      <c r="K2412" s="39">
        <v>329.08684400957435</v>
      </c>
      <c r="L2412" s="39">
        <v>6.6159999999999997</v>
      </c>
      <c r="M2412" s="48">
        <v>78.012</v>
      </c>
      <c r="N2412" s="39">
        <v>2.2570000000000001</v>
      </c>
      <c r="O2412" s="39">
        <v>750.54499999999996</v>
      </c>
      <c r="P2412" s="39">
        <v>0</v>
      </c>
    </row>
    <row r="2413" spans="1:16" x14ac:dyDescent="0.3">
      <c r="A2413" s="27">
        <v>43702</v>
      </c>
      <c r="B2413" s="28">
        <v>2.0833333333333332E-2</v>
      </c>
      <c r="C2413" s="32">
        <f t="shared" si="78"/>
        <v>43702.020833333336</v>
      </c>
      <c r="D2413" s="38">
        <f t="shared" si="77"/>
        <v>525465</v>
      </c>
      <c r="E2413" s="38">
        <f t="shared" si="77"/>
        <v>6300495</v>
      </c>
      <c r="F2413" s="38">
        <f t="shared" si="77"/>
        <v>2536</v>
      </c>
      <c r="G2413" s="40">
        <v>0</v>
      </c>
      <c r="H2413" s="40">
        <v>0</v>
      </c>
      <c r="I2413" s="45" t="s">
        <v>19</v>
      </c>
      <c r="J2413" s="39">
        <v>249.05049543021619</v>
      </c>
      <c r="K2413" s="39">
        <v>329.16449543021616</v>
      </c>
      <c r="L2413" s="39">
        <v>6.5529999999999999</v>
      </c>
      <c r="M2413" s="48">
        <v>78.001999999999995</v>
      </c>
      <c r="N2413" s="39">
        <v>2.552</v>
      </c>
      <c r="O2413" s="39">
        <v>750.39499999999998</v>
      </c>
      <c r="P2413" s="39">
        <v>0</v>
      </c>
    </row>
    <row r="2414" spans="1:16" x14ac:dyDescent="0.3">
      <c r="A2414" s="27">
        <v>43702</v>
      </c>
      <c r="B2414" s="28">
        <v>4.1666666666666664E-2</v>
      </c>
      <c r="C2414" s="32">
        <f t="shared" si="78"/>
        <v>43702.041666666664</v>
      </c>
      <c r="D2414" s="38">
        <f t="shared" si="77"/>
        <v>525465</v>
      </c>
      <c r="E2414" s="38">
        <f t="shared" si="77"/>
        <v>6300495</v>
      </c>
      <c r="F2414" s="38">
        <f t="shared" si="77"/>
        <v>2536</v>
      </c>
      <c r="G2414" s="40">
        <v>0</v>
      </c>
      <c r="H2414" s="40">
        <v>0</v>
      </c>
      <c r="I2414" s="45" t="s">
        <v>19</v>
      </c>
      <c r="J2414" s="39">
        <v>248.9978136301869</v>
      </c>
      <c r="K2414" s="39">
        <v>328.7838136301869</v>
      </c>
      <c r="L2414" s="39">
        <v>6.5529999999999999</v>
      </c>
      <c r="M2414" s="48">
        <v>77.075999999999993</v>
      </c>
      <c r="N2414" s="39">
        <v>1.9990000000000001</v>
      </c>
      <c r="O2414" s="39">
        <v>750.17200000000003</v>
      </c>
      <c r="P2414" s="39">
        <v>0</v>
      </c>
    </row>
    <row r="2415" spans="1:16" x14ac:dyDescent="0.3">
      <c r="A2415" s="27">
        <v>43702</v>
      </c>
      <c r="B2415" s="28">
        <v>6.25E-2</v>
      </c>
      <c r="C2415" s="32">
        <f t="shared" si="78"/>
        <v>43702.0625</v>
      </c>
      <c r="D2415" s="38">
        <f t="shared" si="77"/>
        <v>525465</v>
      </c>
      <c r="E2415" s="38">
        <f t="shared" si="77"/>
        <v>6300495</v>
      </c>
      <c r="F2415" s="38">
        <f t="shared" si="77"/>
        <v>2536</v>
      </c>
      <c r="G2415" s="40">
        <v>0</v>
      </c>
      <c r="H2415" s="40">
        <v>0</v>
      </c>
      <c r="I2415" s="45" t="s">
        <v>19</v>
      </c>
      <c r="J2415" s="39">
        <v>248.77382566245132</v>
      </c>
      <c r="K2415" s="39">
        <v>327.3298256624513</v>
      </c>
      <c r="L2415" s="39">
        <v>6.1130000000000004</v>
      </c>
      <c r="M2415" s="48">
        <v>77.930000000000007</v>
      </c>
      <c r="N2415" s="39">
        <v>1.754</v>
      </c>
      <c r="O2415" s="39">
        <v>750.27200000000005</v>
      </c>
      <c r="P2415" s="39">
        <v>0</v>
      </c>
    </row>
    <row r="2416" spans="1:16" x14ac:dyDescent="0.3">
      <c r="A2416" s="27">
        <v>43702</v>
      </c>
      <c r="B2416" s="28">
        <v>8.3333333333333329E-2</v>
      </c>
      <c r="C2416" s="32">
        <f t="shared" si="78"/>
        <v>43702.083333333336</v>
      </c>
      <c r="D2416" s="38">
        <f t="shared" si="77"/>
        <v>525465</v>
      </c>
      <c r="E2416" s="38">
        <f t="shared" si="77"/>
        <v>6300495</v>
      </c>
      <c r="F2416" s="38">
        <f t="shared" si="77"/>
        <v>2536</v>
      </c>
      <c r="G2416" s="40">
        <v>0</v>
      </c>
      <c r="H2416" s="40">
        <v>0</v>
      </c>
      <c r="I2416" s="45" t="s">
        <v>19</v>
      </c>
      <c r="J2416" s="39">
        <v>246.23920952579232</v>
      </c>
      <c r="K2416" s="39">
        <v>326.10920952579232</v>
      </c>
      <c r="L2416" s="39">
        <v>5.6719999999999997</v>
      </c>
      <c r="M2416" s="48">
        <v>79.861000000000004</v>
      </c>
      <c r="N2416" s="39">
        <v>1.4950000000000001</v>
      </c>
      <c r="O2416" s="39">
        <v>749.96500000000003</v>
      </c>
      <c r="P2416" s="39">
        <v>0</v>
      </c>
    </row>
    <row r="2417" spans="1:16" x14ac:dyDescent="0.3">
      <c r="A2417" s="27">
        <v>43702</v>
      </c>
      <c r="B2417" s="28">
        <v>0.10416666666666667</v>
      </c>
      <c r="C2417" s="32">
        <f t="shared" si="78"/>
        <v>43702.104166666664</v>
      </c>
      <c r="D2417" s="38">
        <f t="shared" si="77"/>
        <v>525465</v>
      </c>
      <c r="E2417" s="38">
        <f t="shared" si="77"/>
        <v>6300495</v>
      </c>
      <c r="F2417" s="38">
        <f t="shared" si="77"/>
        <v>2536</v>
      </c>
      <c r="G2417" s="40">
        <v>0</v>
      </c>
      <c r="H2417" s="40">
        <v>0</v>
      </c>
      <c r="I2417" s="45" t="s">
        <v>19</v>
      </c>
      <c r="J2417" s="39">
        <v>244.95766404446985</v>
      </c>
      <c r="K2417" s="39">
        <v>325.62366404446988</v>
      </c>
      <c r="L2417" s="39">
        <v>6.2380000000000004</v>
      </c>
      <c r="M2417" s="48">
        <v>77.025999999999996</v>
      </c>
      <c r="N2417" s="39">
        <v>2.0880000000000001</v>
      </c>
      <c r="O2417" s="39">
        <v>749.99800000000005</v>
      </c>
      <c r="P2417" s="39">
        <v>0</v>
      </c>
    </row>
    <row r="2418" spans="1:16" x14ac:dyDescent="0.3">
      <c r="A2418" s="27">
        <v>43702</v>
      </c>
      <c r="B2418" s="28">
        <v>0.125</v>
      </c>
      <c r="C2418" s="32">
        <f t="shared" si="78"/>
        <v>43702.125</v>
      </c>
      <c r="D2418" s="38">
        <f t="shared" si="77"/>
        <v>525465</v>
      </c>
      <c r="E2418" s="38">
        <f t="shared" si="77"/>
        <v>6300495</v>
      </c>
      <c r="F2418" s="38">
        <f t="shared" si="77"/>
        <v>2536</v>
      </c>
      <c r="G2418" s="40">
        <v>0</v>
      </c>
      <c r="H2418" s="40">
        <v>0</v>
      </c>
      <c r="I2418" s="45" t="s">
        <v>19</v>
      </c>
      <c r="J2418" s="39">
        <v>244.70712559402494</v>
      </c>
      <c r="K2418" s="39">
        <v>323.93112559402493</v>
      </c>
      <c r="L2418" s="39">
        <v>6.05</v>
      </c>
      <c r="M2418" s="48">
        <v>77.150000000000006</v>
      </c>
      <c r="N2418" s="39">
        <v>1.738</v>
      </c>
      <c r="O2418" s="39">
        <v>749.81</v>
      </c>
      <c r="P2418" s="39">
        <v>0</v>
      </c>
    </row>
    <row r="2419" spans="1:16" x14ac:dyDescent="0.3">
      <c r="A2419" s="27">
        <v>43702</v>
      </c>
      <c r="B2419" s="28">
        <v>0.14583333333333334</v>
      </c>
      <c r="C2419" s="32">
        <f t="shared" si="78"/>
        <v>43702.145833333336</v>
      </c>
      <c r="D2419" s="38">
        <f t="shared" si="77"/>
        <v>525465</v>
      </c>
      <c r="E2419" s="38">
        <f t="shared" si="77"/>
        <v>6300495</v>
      </c>
      <c r="F2419" s="38">
        <f t="shared" si="77"/>
        <v>2536</v>
      </c>
      <c r="G2419" s="40">
        <v>0</v>
      </c>
      <c r="H2419" s="40">
        <v>0</v>
      </c>
      <c r="I2419" s="45" t="s">
        <v>19</v>
      </c>
      <c r="J2419" s="39">
        <v>246.51377470622333</v>
      </c>
      <c r="K2419" s="39">
        <v>324.00577470622329</v>
      </c>
      <c r="L2419" s="39">
        <v>5.8609999999999998</v>
      </c>
      <c r="M2419" s="48">
        <v>78.043999999999997</v>
      </c>
      <c r="N2419" s="39">
        <v>1.6859999999999999</v>
      </c>
      <c r="O2419" s="39">
        <v>749.98800000000006</v>
      </c>
      <c r="P2419" s="39">
        <v>0</v>
      </c>
    </row>
    <row r="2420" spans="1:16" x14ac:dyDescent="0.3">
      <c r="A2420" s="27">
        <v>43702</v>
      </c>
      <c r="B2420" s="28">
        <v>0.16666666666666666</v>
      </c>
      <c r="C2420" s="32">
        <f t="shared" si="78"/>
        <v>43702.166666666664</v>
      </c>
      <c r="D2420" s="38">
        <f t="shared" si="77"/>
        <v>525465</v>
      </c>
      <c r="E2420" s="38">
        <f t="shared" si="77"/>
        <v>6300495</v>
      </c>
      <c r="F2420" s="38">
        <f t="shared" si="77"/>
        <v>2536</v>
      </c>
      <c r="G2420" s="40">
        <v>0</v>
      </c>
      <c r="H2420" s="40">
        <v>0</v>
      </c>
      <c r="I2420" s="45" t="s">
        <v>19</v>
      </c>
      <c r="J2420" s="39">
        <v>246.76918647948065</v>
      </c>
      <c r="K2420" s="39">
        <v>323.63518647948064</v>
      </c>
      <c r="L2420" s="39">
        <v>6.1749999999999998</v>
      </c>
      <c r="M2420" s="48">
        <v>76.090999999999994</v>
      </c>
      <c r="N2420" s="39">
        <v>1.5960000000000001</v>
      </c>
      <c r="O2420" s="39">
        <v>749.58500000000004</v>
      </c>
      <c r="P2420" s="39">
        <v>0</v>
      </c>
    </row>
    <row r="2421" spans="1:16" x14ac:dyDescent="0.3">
      <c r="A2421" s="27">
        <v>43702</v>
      </c>
      <c r="B2421" s="28">
        <v>0.1875</v>
      </c>
      <c r="C2421" s="32">
        <f t="shared" si="78"/>
        <v>43702.1875</v>
      </c>
      <c r="D2421" s="38">
        <f t="shared" si="77"/>
        <v>525465</v>
      </c>
      <c r="E2421" s="38">
        <f t="shared" si="77"/>
        <v>6300495</v>
      </c>
      <c r="F2421" s="38">
        <f t="shared" si="77"/>
        <v>2536</v>
      </c>
      <c r="G2421" s="40">
        <v>0</v>
      </c>
      <c r="H2421" s="40">
        <v>0</v>
      </c>
      <c r="I2421" s="45" t="s">
        <v>19</v>
      </c>
      <c r="J2421" s="39">
        <v>245.81672698993748</v>
      </c>
      <c r="K2421" s="39">
        <v>322.10072698993747</v>
      </c>
      <c r="L2421" s="39">
        <v>6.3639999999999999</v>
      </c>
      <c r="M2421" s="48">
        <v>75.349999999999994</v>
      </c>
      <c r="N2421" s="39">
        <v>1.887</v>
      </c>
      <c r="O2421" s="39">
        <v>749.75199999999995</v>
      </c>
      <c r="P2421" s="39">
        <v>0</v>
      </c>
    </row>
    <row r="2422" spans="1:16" x14ac:dyDescent="0.3">
      <c r="A2422" s="27">
        <v>43702</v>
      </c>
      <c r="B2422" s="28">
        <v>0.20833333333333334</v>
      </c>
      <c r="C2422" s="32">
        <f t="shared" si="78"/>
        <v>43702.208333333336</v>
      </c>
      <c r="D2422" s="38">
        <f t="shared" si="77"/>
        <v>525465</v>
      </c>
      <c r="E2422" s="38">
        <f t="shared" si="77"/>
        <v>6300495</v>
      </c>
      <c r="F2422" s="38">
        <f t="shared" si="77"/>
        <v>2536</v>
      </c>
      <c r="G2422" s="39">
        <v>1.1000000000000001</v>
      </c>
      <c r="H2422" s="39">
        <v>4.0999999999999996</v>
      </c>
      <c r="I2422" s="45" t="s">
        <v>19</v>
      </c>
      <c r="J2422" s="39">
        <v>246.04347253378836</v>
      </c>
      <c r="K2422" s="39">
        <v>322.97247253378839</v>
      </c>
      <c r="L2422" s="39">
        <v>5.5469999999999997</v>
      </c>
      <c r="M2422" s="48">
        <v>78.454999999999998</v>
      </c>
      <c r="N2422" s="39">
        <v>1.5660000000000001</v>
      </c>
      <c r="O2422" s="39">
        <v>749.93799999999999</v>
      </c>
      <c r="P2422" s="39">
        <v>0</v>
      </c>
    </row>
    <row r="2423" spans="1:16" x14ac:dyDescent="0.3">
      <c r="A2423" s="27">
        <v>43702</v>
      </c>
      <c r="B2423" s="28">
        <v>0.22916666666666666</v>
      </c>
      <c r="C2423" s="32">
        <f t="shared" si="78"/>
        <v>43702.229166666664</v>
      </c>
      <c r="D2423" s="38">
        <f t="shared" si="77"/>
        <v>525465</v>
      </c>
      <c r="E2423" s="38">
        <f t="shared" si="77"/>
        <v>6300495</v>
      </c>
      <c r="F2423" s="38">
        <f t="shared" si="77"/>
        <v>2536</v>
      </c>
      <c r="G2423" s="39">
        <v>16.600000000000001</v>
      </c>
      <c r="H2423" s="39">
        <v>5.4</v>
      </c>
      <c r="I2423" s="44">
        <v>0.3253012048192771</v>
      </c>
      <c r="J2423" s="39">
        <v>244.81146094112108</v>
      </c>
      <c r="K2423" s="39">
        <v>322.09946094112109</v>
      </c>
      <c r="L2423" s="39">
        <v>5.9870000000000001</v>
      </c>
      <c r="M2423" s="48">
        <v>76.522999999999996</v>
      </c>
      <c r="N2423" s="39">
        <v>1.4910000000000001</v>
      </c>
      <c r="O2423" s="39">
        <v>749.65300000000002</v>
      </c>
      <c r="P2423" s="39">
        <v>0</v>
      </c>
    </row>
    <row r="2424" spans="1:16" x14ac:dyDescent="0.3">
      <c r="A2424" s="27">
        <v>43702</v>
      </c>
      <c r="B2424" s="28">
        <v>0.25</v>
      </c>
      <c r="C2424" s="32">
        <f t="shared" si="78"/>
        <v>43702.25</v>
      </c>
      <c r="D2424" s="38">
        <f t="shared" si="77"/>
        <v>525465</v>
      </c>
      <c r="E2424" s="38">
        <f t="shared" si="77"/>
        <v>6300495</v>
      </c>
      <c r="F2424" s="38">
        <f t="shared" si="77"/>
        <v>2536</v>
      </c>
      <c r="G2424" s="39">
        <v>45.2</v>
      </c>
      <c r="H2424" s="39">
        <v>9.6999999999999993</v>
      </c>
      <c r="I2424" s="44">
        <v>0.2146017699115044</v>
      </c>
      <c r="J2424" s="39">
        <v>245.17496812549433</v>
      </c>
      <c r="K2424" s="39">
        <v>324.7169681254943</v>
      </c>
      <c r="L2424" s="39">
        <v>5.5469999999999997</v>
      </c>
      <c r="M2424" s="48">
        <v>78.147000000000006</v>
      </c>
      <c r="N2424" s="39">
        <v>1.464</v>
      </c>
      <c r="O2424" s="39">
        <v>749.75199999999995</v>
      </c>
      <c r="P2424" s="39">
        <v>0</v>
      </c>
    </row>
    <row r="2425" spans="1:16" x14ac:dyDescent="0.3">
      <c r="A2425" s="27">
        <v>43702</v>
      </c>
      <c r="B2425" s="28">
        <v>0.27083333333333331</v>
      </c>
      <c r="C2425" s="32">
        <f t="shared" si="78"/>
        <v>43702.270833333336</v>
      </c>
      <c r="D2425" s="38">
        <f t="shared" si="77"/>
        <v>525465</v>
      </c>
      <c r="E2425" s="38">
        <f t="shared" si="77"/>
        <v>6300495</v>
      </c>
      <c r="F2425" s="38">
        <f t="shared" si="77"/>
        <v>2536</v>
      </c>
      <c r="G2425" s="39">
        <v>111.2</v>
      </c>
      <c r="H2425" s="39">
        <v>16.2</v>
      </c>
      <c r="I2425" s="44">
        <v>0.14568345323741005</v>
      </c>
      <c r="J2425" s="39">
        <v>245.54184506544163</v>
      </c>
      <c r="K2425" s="39">
        <v>328.45684506544166</v>
      </c>
      <c r="L2425" s="39">
        <v>5.8609999999999998</v>
      </c>
      <c r="M2425" s="48">
        <v>76.811000000000007</v>
      </c>
      <c r="N2425" s="39">
        <v>1.3240000000000001</v>
      </c>
      <c r="O2425" s="39">
        <v>749.47</v>
      </c>
      <c r="P2425" s="39">
        <v>0</v>
      </c>
    </row>
    <row r="2426" spans="1:16" x14ac:dyDescent="0.3">
      <c r="A2426" s="27">
        <v>43702</v>
      </c>
      <c r="B2426" s="28">
        <v>0.29166666666666669</v>
      </c>
      <c r="C2426" s="32">
        <f t="shared" si="78"/>
        <v>43702.291666666664</v>
      </c>
      <c r="D2426" s="38">
        <f t="shared" si="77"/>
        <v>525465</v>
      </c>
      <c r="E2426" s="38">
        <f t="shared" si="77"/>
        <v>6300495</v>
      </c>
      <c r="F2426" s="38">
        <f t="shared" si="77"/>
        <v>2536</v>
      </c>
      <c r="G2426" s="39">
        <v>172.6</v>
      </c>
      <c r="H2426" s="39">
        <v>23.3</v>
      </c>
      <c r="I2426" s="44">
        <v>0.13499420625724218</v>
      </c>
      <c r="J2426" s="39">
        <v>248.5747288141028</v>
      </c>
      <c r="K2426" s="39">
        <v>334.34572881410281</v>
      </c>
      <c r="L2426" s="39">
        <v>6.867</v>
      </c>
      <c r="M2426" s="48">
        <v>72.033000000000001</v>
      </c>
      <c r="N2426" s="39">
        <v>1.8839999999999999</v>
      </c>
      <c r="O2426" s="39">
        <v>749.42200000000003</v>
      </c>
      <c r="P2426" s="39">
        <v>0</v>
      </c>
    </row>
    <row r="2427" spans="1:16" x14ac:dyDescent="0.3">
      <c r="A2427" s="27">
        <v>43702</v>
      </c>
      <c r="B2427" s="28">
        <v>0.3125</v>
      </c>
      <c r="C2427" s="32">
        <f t="shared" si="78"/>
        <v>43702.3125</v>
      </c>
      <c r="D2427" s="38">
        <f t="shared" si="77"/>
        <v>525465</v>
      </c>
      <c r="E2427" s="38">
        <f t="shared" si="77"/>
        <v>6300495</v>
      </c>
      <c r="F2427" s="38">
        <f t="shared" si="77"/>
        <v>2536</v>
      </c>
      <c r="G2427" s="39">
        <v>243.5</v>
      </c>
      <c r="H2427" s="39">
        <v>30.4</v>
      </c>
      <c r="I2427" s="44">
        <v>0.12484599589322382</v>
      </c>
      <c r="J2427" s="39">
        <v>250.04834982895329</v>
      </c>
      <c r="K2427" s="39">
        <v>341.86934982895326</v>
      </c>
      <c r="L2427" s="39">
        <v>6.8040000000000003</v>
      </c>
      <c r="M2427" s="48">
        <v>72.331999999999994</v>
      </c>
      <c r="N2427" s="39">
        <v>1.704</v>
      </c>
      <c r="O2427" s="39">
        <v>749.42</v>
      </c>
      <c r="P2427" s="39">
        <v>0</v>
      </c>
    </row>
    <row r="2428" spans="1:16" x14ac:dyDescent="0.3">
      <c r="A2428" s="27">
        <v>43702</v>
      </c>
      <c r="B2428" s="28">
        <v>0.33333333333333331</v>
      </c>
      <c r="C2428" s="32">
        <f t="shared" si="78"/>
        <v>43702.333333333336</v>
      </c>
      <c r="D2428" s="38">
        <f t="shared" si="77"/>
        <v>525465</v>
      </c>
      <c r="E2428" s="38">
        <f t="shared" si="77"/>
        <v>6300495</v>
      </c>
      <c r="F2428" s="38">
        <f t="shared" si="77"/>
        <v>2536</v>
      </c>
      <c r="G2428" s="39">
        <v>310.8</v>
      </c>
      <c r="H2428" s="39">
        <v>36.9</v>
      </c>
      <c r="I2428" s="44">
        <v>0.11872586872586871</v>
      </c>
      <c r="J2428" s="39">
        <v>251.4154510820288</v>
      </c>
      <c r="K2428" s="39">
        <v>348.1494510820288</v>
      </c>
      <c r="L2428" s="39">
        <v>6.9930000000000003</v>
      </c>
      <c r="M2428" s="48">
        <v>71.125</v>
      </c>
      <c r="N2428" s="39">
        <v>1.5509999999999999</v>
      </c>
      <c r="O2428" s="39">
        <v>749.55700000000002</v>
      </c>
      <c r="P2428" s="39">
        <v>0</v>
      </c>
    </row>
    <row r="2429" spans="1:16" x14ac:dyDescent="0.3">
      <c r="A2429" s="27">
        <v>43702</v>
      </c>
      <c r="B2429" s="28">
        <v>0.35416666666666669</v>
      </c>
      <c r="C2429" s="32">
        <f t="shared" si="78"/>
        <v>43702.354166666664</v>
      </c>
      <c r="D2429" s="38">
        <f t="shared" si="77"/>
        <v>525465</v>
      </c>
      <c r="E2429" s="38">
        <f t="shared" si="77"/>
        <v>6300495</v>
      </c>
      <c r="F2429" s="38">
        <f t="shared" si="77"/>
        <v>2536</v>
      </c>
      <c r="G2429" s="39">
        <v>390.9</v>
      </c>
      <c r="H2429" s="39">
        <v>46.6</v>
      </c>
      <c r="I2429" s="44">
        <v>0.11921207469941163</v>
      </c>
      <c r="J2429" s="39">
        <v>252.74529718267232</v>
      </c>
      <c r="K2429" s="39">
        <v>355.71929718267234</v>
      </c>
      <c r="L2429" s="39">
        <v>7.1820000000000004</v>
      </c>
      <c r="M2429" s="48">
        <v>70.644000000000005</v>
      </c>
      <c r="N2429" s="39">
        <v>1.71</v>
      </c>
      <c r="O2429" s="39">
        <v>749.31299999999999</v>
      </c>
      <c r="P2429" s="39">
        <v>0</v>
      </c>
    </row>
    <row r="2430" spans="1:16" x14ac:dyDescent="0.3">
      <c r="A2430" s="27">
        <v>43702</v>
      </c>
      <c r="B2430" s="28">
        <v>0.375</v>
      </c>
      <c r="C2430" s="32">
        <f t="shared" si="78"/>
        <v>43702.375</v>
      </c>
      <c r="D2430" s="38">
        <f t="shared" si="77"/>
        <v>525465</v>
      </c>
      <c r="E2430" s="38">
        <f t="shared" si="77"/>
        <v>6300495</v>
      </c>
      <c r="F2430" s="38">
        <f t="shared" si="77"/>
        <v>2536</v>
      </c>
      <c r="G2430" s="39">
        <v>460.8</v>
      </c>
      <c r="H2430" s="39">
        <v>53.1</v>
      </c>
      <c r="I2430" s="44">
        <v>0.115234375</v>
      </c>
      <c r="J2430" s="39">
        <v>252.55810484913803</v>
      </c>
      <c r="K2430" s="39">
        <v>362.093104849138</v>
      </c>
      <c r="L2430" s="39">
        <v>6.8040000000000003</v>
      </c>
      <c r="M2430" s="48">
        <v>73.215000000000003</v>
      </c>
      <c r="N2430" s="39">
        <v>1.2969999999999999</v>
      </c>
      <c r="O2430" s="39">
        <v>749.4</v>
      </c>
      <c r="P2430" s="39">
        <v>0</v>
      </c>
    </row>
    <row r="2431" spans="1:16" x14ac:dyDescent="0.3">
      <c r="A2431" s="27">
        <v>43702</v>
      </c>
      <c r="B2431" s="28">
        <v>0.39583333333333331</v>
      </c>
      <c r="C2431" s="32">
        <f t="shared" si="78"/>
        <v>43702.395833333336</v>
      </c>
      <c r="D2431" s="38">
        <f t="shared" si="77"/>
        <v>525465</v>
      </c>
      <c r="E2431" s="38">
        <f t="shared" si="77"/>
        <v>6300495</v>
      </c>
      <c r="F2431" s="38">
        <f t="shared" si="77"/>
        <v>2536</v>
      </c>
      <c r="G2431" s="39">
        <v>522.9</v>
      </c>
      <c r="H2431" s="39">
        <v>60.2</v>
      </c>
      <c r="I2431" s="44">
        <v>0.11512717536813924</v>
      </c>
      <c r="J2431" s="39">
        <v>254.60288461263497</v>
      </c>
      <c r="K2431" s="39">
        <v>369.26388461263497</v>
      </c>
      <c r="L2431" s="39">
        <v>7.37</v>
      </c>
      <c r="M2431" s="48">
        <v>72.837000000000003</v>
      </c>
      <c r="N2431" s="39">
        <v>1.7569999999999999</v>
      </c>
      <c r="O2431" s="39">
        <v>749.39</v>
      </c>
      <c r="P2431" s="39">
        <v>0</v>
      </c>
    </row>
    <row r="2432" spans="1:16" x14ac:dyDescent="0.3">
      <c r="A2432" s="27">
        <v>43702</v>
      </c>
      <c r="B2432" s="28">
        <v>0.41666666666666669</v>
      </c>
      <c r="C2432" s="32">
        <f t="shared" si="78"/>
        <v>43702.416666666664</v>
      </c>
      <c r="D2432" s="38">
        <f t="shared" si="77"/>
        <v>525465</v>
      </c>
      <c r="E2432" s="38">
        <f t="shared" si="77"/>
        <v>6300495</v>
      </c>
      <c r="F2432" s="38">
        <f t="shared" si="77"/>
        <v>2536</v>
      </c>
      <c r="G2432" s="39">
        <v>591.6</v>
      </c>
      <c r="H2432" s="39">
        <v>67.8</v>
      </c>
      <c r="I2432" s="44">
        <v>0.11460446247464502</v>
      </c>
      <c r="J2432" s="39">
        <v>260.19450650242072</v>
      </c>
      <c r="K2432" s="39">
        <v>379.98750650242067</v>
      </c>
      <c r="L2432" s="39">
        <v>8.3759999999999994</v>
      </c>
      <c r="M2432" s="48">
        <v>67.823999999999998</v>
      </c>
      <c r="N2432" s="39">
        <v>1.58</v>
      </c>
      <c r="O2432" s="39">
        <v>749.65300000000002</v>
      </c>
      <c r="P2432" s="39">
        <v>0</v>
      </c>
    </row>
    <row r="2433" spans="1:16" x14ac:dyDescent="0.3">
      <c r="A2433" s="27">
        <v>43702</v>
      </c>
      <c r="B2433" s="28">
        <v>0.4375</v>
      </c>
      <c r="C2433" s="32">
        <f t="shared" si="78"/>
        <v>43702.4375</v>
      </c>
      <c r="D2433" s="38">
        <f t="shared" si="77"/>
        <v>525465</v>
      </c>
      <c r="E2433" s="38">
        <f t="shared" si="77"/>
        <v>6300495</v>
      </c>
      <c r="F2433" s="38">
        <f t="shared" si="77"/>
        <v>2536</v>
      </c>
      <c r="G2433" s="39">
        <v>628.20000000000005</v>
      </c>
      <c r="H2433" s="39">
        <v>72.2</v>
      </c>
      <c r="I2433" s="44">
        <v>0.11493155046163642</v>
      </c>
      <c r="J2433" s="39">
        <v>261.90048772275702</v>
      </c>
      <c r="K2433" s="39">
        <v>387.75348772275697</v>
      </c>
      <c r="L2433" s="39">
        <v>8.5020000000000007</v>
      </c>
      <c r="M2433" s="48">
        <v>66.444999999999993</v>
      </c>
      <c r="N2433" s="39">
        <v>1.5449999999999999</v>
      </c>
      <c r="O2433" s="39">
        <v>749.60500000000002</v>
      </c>
      <c r="P2433" s="39">
        <v>0</v>
      </c>
    </row>
    <row r="2434" spans="1:16" x14ac:dyDescent="0.3">
      <c r="A2434" s="27">
        <v>43702</v>
      </c>
      <c r="B2434" s="28">
        <v>0.45833333333333331</v>
      </c>
      <c r="C2434" s="32">
        <f t="shared" si="78"/>
        <v>43702.458333333336</v>
      </c>
      <c r="D2434" s="38">
        <f t="shared" si="77"/>
        <v>525465</v>
      </c>
      <c r="E2434" s="38">
        <f t="shared" si="77"/>
        <v>6300495</v>
      </c>
      <c r="F2434" s="38">
        <f t="shared" si="77"/>
        <v>2536</v>
      </c>
      <c r="G2434" s="39">
        <v>743.2</v>
      </c>
      <c r="H2434" s="39">
        <v>84.6</v>
      </c>
      <c r="I2434" s="44">
        <v>0.11383207750269105</v>
      </c>
      <c r="J2434" s="39">
        <v>275.18253653137037</v>
      </c>
      <c r="K2434" s="39">
        <v>399.27553653137039</v>
      </c>
      <c r="L2434" s="39">
        <v>9.0670000000000002</v>
      </c>
      <c r="M2434" s="48">
        <v>62.326999999999998</v>
      </c>
      <c r="N2434" s="39">
        <v>1.46</v>
      </c>
      <c r="O2434" s="39">
        <v>749.38699999999994</v>
      </c>
      <c r="P2434" s="39">
        <v>0</v>
      </c>
    </row>
    <row r="2435" spans="1:16" x14ac:dyDescent="0.3">
      <c r="A2435" s="27">
        <v>43702</v>
      </c>
      <c r="B2435" s="28">
        <v>0.47916666666666669</v>
      </c>
      <c r="C2435" s="32">
        <f t="shared" si="78"/>
        <v>43702.479166666664</v>
      </c>
      <c r="D2435" s="38">
        <f t="shared" si="77"/>
        <v>525465</v>
      </c>
      <c r="E2435" s="38">
        <f t="shared" si="77"/>
        <v>6300495</v>
      </c>
      <c r="F2435" s="38">
        <f t="shared" si="77"/>
        <v>2536</v>
      </c>
      <c r="G2435" s="39">
        <v>741.6</v>
      </c>
      <c r="H2435" s="39">
        <v>85.8</v>
      </c>
      <c r="I2435" s="44">
        <v>0.1156957928802589</v>
      </c>
      <c r="J2435" s="39">
        <v>270.38470144968272</v>
      </c>
      <c r="K2435" s="39">
        <v>404.88370144968269</v>
      </c>
      <c r="L2435" s="39">
        <v>9.5069999999999997</v>
      </c>
      <c r="M2435" s="48">
        <v>61.14</v>
      </c>
      <c r="N2435" s="39">
        <v>1.653</v>
      </c>
      <c r="O2435" s="39">
        <v>749.54200000000003</v>
      </c>
      <c r="P2435" s="39">
        <v>0</v>
      </c>
    </row>
    <row r="2436" spans="1:16" x14ac:dyDescent="0.3">
      <c r="A2436" s="29">
        <v>43702</v>
      </c>
      <c r="B2436" s="30">
        <v>0.5</v>
      </c>
      <c r="C2436" s="33">
        <f t="shared" si="78"/>
        <v>43702.5</v>
      </c>
      <c r="D2436" s="38">
        <f t="shared" si="77"/>
        <v>525465</v>
      </c>
      <c r="E2436" s="38">
        <f t="shared" si="77"/>
        <v>6300495</v>
      </c>
      <c r="F2436" s="38">
        <f t="shared" si="77"/>
        <v>2536</v>
      </c>
      <c r="G2436" s="39">
        <v>537.79999999999995</v>
      </c>
      <c r="H2436" s="39">
        <v>62.6</v>
      </c>
      <c r="I2436" s="44">
        <v>0.11640014875418372</v>
      </c>
      <c r="J2436" s="39">
        <v>279.68806533287011</v>
      </c>
      <c r="K2436" s="39">
        <v>409.33106533287014</v>
      </c>
      <c r="L2436" s="39">
        <v>10.135999999999999</v>
      </c>
      <c r="M2436" s="48">
        <v>57.948999999999998</v>
      </c>
      <c r="N2436" s="39">
        <v>1E-3</v>
      </c>
      <c r="O2436" s="39">
        <v>749.53300000000002</v>
      </c>
      <c r="P2436" s="47">
        <v>0</v>
      </c>
    </row>
    <row r="2437" spans="1:16" x14ac:dyDescent="0.3">
      <c r="A2437" s="29">
        <v>43702</v>
      </c>
      <c r="B2437" s="30">
        <v>0.52083333333333337</v>
      </c>
      <c r="C2437" s="33">
        <f t="shared" si="78"/>
        <v>43702.520833333336</v>
      </c>
      <c r="D2437" s="38">
        <f t="shared" si="77"/>
        <v>525465</v>
      </c>
      <c r="E2437" s="38">
        <f t="shared" si="77"/>
        <v>6300495</v>
      </c>
      <c r="F2437" s="38">
        <f t="shared" si="77"/>
        <v>2536</v>
      </c>
      <c r="G2437" s="39">
        <v>451.6</v>
      </c>
      <c r="H2437" s="39">
        <v>54.9</v>
      </c>
      <c r="I2437" s="44">
        <v>0.12156775907883081</v>
      </c>
      <c r="J2437" s="39">
        <v>280.88267061766049</v>
      </c>
      <c r="K2437" s="39">
        <v>400.84567061766046</v>
      </c>
      <c r="L2437" s="39">
        <v>10.387</v>
      </c>
      <c r="M2437" s="48">
        <v>58.914999999999999</v>
      </c>
      <c r="N2437" s="39">
        <v>1.6970000000000001</v>
      </c>
      <c r="O2437" s="39">
        <v>749.34500000000003</v>
      </c>
      <c r="P2437" s="47">
        <v>0</v>
      </c>
    </row>
    <row r="2438" spans="1:16" x14ac:dyDescent="0.3">
      <c r="A2438" s="29">
        <v>43702</v>
      </c>
      <c r="B2438" s="30">
        <v>0.54166666666666663</v>
      </c>
      <c r="C2438" s="33">
        <f t="shared" si="78"/>
        <v>43702.541666666664</v>
      </c>
      <c r="D2438" s="38">
        <f t="shared" ref="D2438:F2501" si="79">D2437</f>
        <v>525465</v>
      </c>
      <c r="E2438" s="38">
        <f t="shared" si="79"/>
        <v>6300495</v>
      </c>
      <c r="F2438" s="38">
        <f t="shared" si="79"/>
        <v>2536</v>
      </c>
      <c r="G2438" s="39">
        <v>211.8</v>
      </c>
      <c r="H2438" s="39">
        <v>26.8</v>
      </c>
      <c r="I2438" s="44">
        <v>0.12653446647780925</v>
      </c>
      <c r="J2438" s="39">
        <v>329.76927862064065</v>
      </c>
      <c r="K2438" s="39">
        <v>393.29527862064066</v>
      </c>
      <c r="L2438" s="39">
        <v>9.5069999999999997</v>
      </c>
      <c r="M2438" s="48">
        <v>61.295999999999999</v>
      </c>
      <c r="N2438" s="39">
        <v>1.6859999999999999</v>
      </c>
      <c r="O2438" s="39">
        <v>749.10500000000002</v>
      </c>
      <c r="P2438" s="47">
        <v>0</v>
      </c>
    </row>
    <row r="2439" spans="1:16" x14ac:dyDescent="0.3">
      <c r="A2439" s="29">
        <v>43702</v>
      </c>
      <c r="B2439" s="30">
        <v>0.5625</v>
      </c>
      <c r="C2439" s="33">
        <f t="shared" si="78"/>
        <v>43702.5625</v>
      </c>
      <c r="D2439" s="38">
        <f t="shared" si="79"/>
        <v>525465</v>
      </c>
      <c r="E2439" s="38">
        <f t="shared" si="79"/>
        <v>6300495</v>
      </c>
      <c r="F2439" s="38">
        <f t="shared" si="79"/>
        <v>2536</v>
      </c>
      <c r="G2439" s="39">
        <v>582.4</v>
      </c>
      <c r="H2439" s="39">
        <v>64.8</v>
      </c>
      <c r="I2439" s="44">
        <v>0.11126373626373626</v>
      </c>
      <c r="J2439" s="39">
        <v>305.44352276311565</v>
      </c>
      <c r="K2439" s="39">
        <v>385.16252276311565</v>
      </c>
      <c r="L2439" s="39">
        <v>9.6329999999999991</v>
      </c>
      <c r="M2439" s="48">
        <v>60.533999999999999</v>
      </c>
      <c r="N2439" s="39">
        <v>1.5629999999999999</v>
      </c>
      <c r="O2439" s="39">
        <v>749.35</v>
      </c>
      <c r="P2439" s="47">
        <v>0</v>
      </c>
    </row>
    <row r="2440" spans="1:16" x14ac:dyDescent="0.3">
      <c r="A2440" s="29">
        <v>43702</v>
      </c>
      <c r="B2440" s="30">
        <v>0.58333333333333337</v>
      </c>
      <c r="C2440" s="33">
        <f t="shared" si="78"/>
        <v>43702.583333333336</v>
      </c>
      <c r="D2440" s="38">
        <f t="shared" si="79"/>
        <v>525465</v>
      </c>
      <c r="E2440" s="38">
        <f t="shared" si="79"/>
        <v>6300495</v>
      </c>
      <c r="F2440" s="38">
        <f t="shared" si="79"/>
        <v>2536</v>
      </c>
      <c r="G2440" s="39">
        <v>140.4</v>
      </c>
      <c r="H2440" s="39">
        <v>18.5</v>
      </c>
      <c r="I2440" s="44">
        <v>0.13176638176638175</v>
      </c>
      <c r="J2440" s="39">
        <v>303.84347822890129</v>
      </c>
      <c r="K2440" s="39">
        <v>383.15347822890129</v>
      </c>
      <c r="L2440" s="39">
        <v>9.7590000000000003</v>
      </c>
      <c r="M2440" s="48">
        <v>59.149000000000001</v>
      </c>
      <c r="N2440" s="39">
        <v>1.304</v>
      </c>
      <c r="O2440" s="39">
        <v>749.08299999999997</v>
      </c>
      <c r="P2440" s="47">
        <v>0</v>
      </c>
    </row>
    <row r="2441" spans="1:16" x14ac:dyDescent="0.3">
      <c r="A2441" s="29">
        <v>43702</v>
      </c>
      <c r="B2441" s="30">
        <v>0.60416666666666663</v>
      </c>
      <c r="C2441" s="33">
        <f t="shared" si="78"/>
        <v>43702.604166666664</v>
      </c>
      <c r="D2441" s="38">
        <f t="shared" si="79"/>
        <v>525465</v>
      </c>
      <c r="E2441" s="38">
        <f t="shared" si="79"/>
        <v>6300495</v>
      </c>
      <c r="F2441" s="38">
        <f t="shared" si="79"/>
        <v>2536</v>
      </c>
      <c r="G2441" s="39">
        <v>140.6</v>
      </c>
      <c r="H2441" s="39">
        <v>19.5</v>
      </c>
      <c r="I2441" s="44">
        <v>0.13869132290184921</v>
      </c>
      <c r="J2441" s="39">
        <v>289.29605196792647</v>
      </c>
      <c r="K2441" s="39">
        <v>377.45005196792647</v>
      </c>
      <c r="L2441" s="39">
        <v>9.5069999999999997</v>
      </c>
      <c r="M2441" s="48">
        <v>57.406999999999996</v>
      </c>
      <c r="N2441" s="39">
        <v>1.5960000000000001</v>
      </c>
      <c r="O2441" s="39">
        <v>749.1</v>
      </c>
      <c r="P2441" s="47">
        <v>0</v>
      </c>
    </row>
    <row r="2442" spans="1:16" x14ac:dyDescent="0.3">
      <c r="A2442" s="29">
        <v>43702</v>
      </c>
      <c r="B2442" s="30">
        <v>0.625</v>
      </c>
      <c r="C2442" s="33">
        <f t="shared" si="78"/>
        <v>43702.625</v>
      </c>
      <c r="D2442" s="38">
        <f t="shared" si="79"/>
        <v>525465</v>
      </c>
      <c r="E2442" s="38">
        <f t="shared" si="79"/>
        <v>6300495</v>
      </c>
      <c r="F2442" s="38">
        <f t="shared" si="79"/>
        <v>2536</v>
      </c>
      <c r="G2442" s="39">
        <v>641.9</v>
      </c>
      <c r="H2442" s="39">
        <v>75.8</v>
      </c>
      <c r="I2442" s="44">
        <v>0.11808692942825985</v>
      </c>
      <c r="J2442" s="39">
        <v>273.3377889434779</v>
      </c>
      <c r="K2442" s="39">
        <v>389.6817889434779</v>
      </c>
      <c r="L2442" s="39">
        <v>10.387</v>
      </c>
      <c r="M2442" s="48">
        <v>54.462000000000003</v>
      </c>
      <c r="N2442" s="39">
        <v>1.51</v>
      </c>
      <c r="O2442" s="39">
        <v>749.07</v>
      </c>
      <c r="P2442" s="47">
        <v>0</v>
      </c>
    </row>
    <row r="2443" spans="1:16" x14ac:dyDescent="0.3">
      <c r="A2443" s="29">
        <v>43702</v>
      </c>
      <c r="B2443" s="30">
        <v>0.64583333333333337</v>
      </c>
      <c r="C2443" s="33">
        <f t="shared" si="78"/>
        <v>43702.645833333336</v>
      </c>
      <c r="D2443" s="38">
        <f t="shared" si="79"/>
        <v>525465</v>
      </c>
      <c r="E2443" s="38">
        <f t="shared" si="79"/>
        <v>6300495</v>
      </c>
      <c r="F2443" s="38">
        <f t="shared" si="79"/>
        <v>2536</v>
      </c>
      <c r="G2443" s="39">
        <v>632.70000000000005</v>
      </c>
      <c r="H2443" s="39">
        <v>77.400000000000006</v>
      </c>
      <c r="I2443" s="44">
        <v>0.12233285917496443</v>
      </c>
      <c r="J2443" s="39">
        <v>285.60200542256132</v>
      </c>
      <c r="K2443" s="39">
        <v>384.51200542256134</v>
      </c>
      <c r="L2443" s="39">
        <v>10.45</v>
      </c>
      <c r="M2443" s="48">
        <v>53.311999999999998</v>
      </c>
      <c r="N2443" s="39">
        <v>1.5149999999999999</v>
      </c>
      <c r="O2443" s="39">
        <v>749.01800000000003</v>
      </c>
      <c r="P2443" s="47">
        <v>0</v>
      </c>
    </row>
    <row r="2444" spans="1:16" x14ac:dyDescent="0.3">
      <c r="A2444" s="29">
        <v>43702</v>
      </c>
      <c r="B2444" s="30">
        <v>0.66666666666666663</v>
      </c>
      <c r="C2444" s="33">
        <f t="shared" si="78"/>
        <v>43702.666666666664</v>
      </c>
      <c r="D2444" s="38">
        <f t="shared" si="79"/>
        <v>525465</v>
      </c>
      <c r="E2444" s="38">
        <f t="shared" si="79"/>
        <v>6300495</v>
      </c>
      <c r="F2444" s="38">
        <f t="shared" si="79"/>
        <v>2536</v>
      </c>
      <c r="G2444" s="39">
        <v>80.7</v>
      </c>
      <c r="H2444" s="39">
        <v>11.4</v>
      </c>
      <c r="I2444" s="44">
        <v>0.14126394052044611</v>
      </c>
      <c r="J2444" s="39">
        <v>277.15796938596452</v>
      </c>
      <c r="K2444" s="39">
        <v>380.42796938596456</v>
      </c>
      <c r="L2444" s="39">
        <v>9.8209999999999997</v>
      </c>
      <c r="M2444" s="48">
        <v>56.354999999999997</v>
      </c>
      <c r="N2444" s="39">
        <v>1.429</v>
      </c>
      <c r="O2444" s="39">
        <v>749.13699999999994</v>
      </c>
      <c r="P2444" s="47">
        <v>0</v>
      </c>
    </row>
    <row r="2445" spans="1:16" x14ac:dyDescent="0.3">
      <c r="A2445" s="29">
        <v>43702</v>
      </c>
      <c r="B2445" s="30">
        <v>0.6875</v>
      </c>
      <c r="C2445" s="33">
        <f t="shared" si="78"/>
        <v>43702.6875</v>
      </c>
      <c r="D2445" s="38">
        <f t="shared" si="79"/>
        <v>525465</v>
      </c>
      <c r="E2445" s="38">
        <f t="shared" si="79"/>
        <v>6300495</v>
      </c>
      <c r="F2445" s="38">
        <f t="shared" si="79"/>
        <v>2536</v>
      </c>
      <c r="G2445" s="39">
        <v>67.2</v>
      </c>
      <c r="H2445" s="39">
        <v>11.1</v>
      </c>
      <c r="I2445" s="44">
        <v>0.16517857142857142</v>
      </c>
      <c r="J2445" s="39">
        <v>286.59521354660347</v>
      </c>
      <c r="K2445" s="39">
        <v>372.32421354660346</v>
      </c>
      <c r="L2445" s="39">
        <v>9.1929999999999996</v>
      </c>
      <c r="M2445" s="48">
        <v>58.363</v>
      </c>
      <c r="N2445" s="39">
        <v>1.048</v>
      </c>
      <c r="O2445" s="39">
        <v>748.97</v>
      </c>
      <c r="P2445" s="47">
        <v>0</v>
      </c>
    </row>
    <row r="2446" spans="1:16" x14ac:dyDescent="0.3">
      <c r="A2446" s="29">
        <v>43702</v>
      </c>
      <c r="B2446" s="30">
        <v>0.70833333333333337</v>
      </c>
      <c r="C2446" s="33">
        <f t="shared" si="78"/>
        <v>43702.708333333336</v>
      </c>
      <c r="D2446" s="38">
        <f t="shared" si="79"/>
        <v>525465</v>
      </c>
      <c r="E2446" s="38">
        <f t="shared" si="79"/>
        <v>6300495</v>
      </c>
      <c r="F2446" s="38">
        <f t="shared" si="79"/>
        <v>2536</v>
      </c>
      <c r="G2446" s="39">
        <v>68.7</v>
      </c>
      <c r="H2446" s="39">
        <v>11.9</v>
      </c>
      <c r="I2446" s="44">
        <v>0.17321688500727803</v>
      </c>
      <c r="J2446" s="39">
        <v>272.21979184174154</v>
      </c>
      <c r="K2446" s="39">
        <v>364.86579184174155</v>
      </c>
      <c r="L2446" s="39">
        <v>9.4440000000000008</v>
      </c>
      <c r="M2446" s="48">
        <v>57.088000000000001</v>
      </c>
      <c r="N2446" s="39">
        <v>1.0780000000000001</v>
      </c>
      <c r="O2446" s="39">
        <v>748.88499999999999</v>
      </c>
      <c r="P2446" s="47">
        <v>0</v>
      </c>
    </row>
    <row r="2447" spans="1:16" x14ac:dyDescent="0.3">
      <c r="A2447" s="29">
        <v>43702</v>
      </c>
      <c r="B2447" s="30">
        <v>0.72916666666666663</v>
      </c>
      <c r="C2447" s="33">
        <f t="shared" si="78"/>
        <v>43702.729166666664</v>
      </c>
      <c r="D2447" s="38">
        <f t="shared" si="79"/>
        <v>525465</v>
      </c>
      <c r="E2447" s="38">
        <f t="shared" si="79"/>
        <v>6300495</v>
      </c>
      <c r="F2447" s="38">
        <f t="shared" si="79"/>
        <v>2536</v>
      </c>
      <c r="G2447" s="39">
        <v>41.1</v>
      </c>
      <c r="H2447" s="39">
        <v>9</v>
      </c>
      <c r="I2447" s="44">
        <v>0.218978102189781</v>
      </c>
      <c r="J2447" s="39">
        <v>263.49124161936459</v>
      </c>
      <c r="K2447" s="39">
        <v>359.0772416193646</v>
      </c>
      <c r="L2447" s="39">
        <v>8.6270000000000007</v>
      </c>
      <c r="M2447" s="48">
        <v>60.155000000000001</v>
      </c>
      <c r="N2447" s="39">
        <v>1.012</v>
      </c>
      <c r="O2447" s="39">
        <v>748.90499999999997</v>
      </c>
      <c r="P2447" s="47">
        <v>0</v>
      </c>
    </row>
    <row r="2448" spans="1:16" x14ac:dyDescent="0.3">
      <c r="A2448" s="29">
        <v>43702</v>
      </c>
      <c r="B2448" s="30">
        <v>0.75</v>
      </c>
      <c r="C2448" s="33">
        <f t="shared" si="78"/>
        <v>43702.75</v>
      </c>
      <c r="D2448" s="38">
        <f t="shared" si="79"/>
        <v>525465</v>
      </c>
      <c r="E2448" s="38">
        <f t="shared" si="79"/>
        <v>6300495</v>
      </c>
      <c r="F2448" s="38">
        <f t="shared" si="79"/>
        <v>2536</v>
      </c>
      <c r="G2448" s="39">
        <v>43</v>
      </c>
      <c r="H2448" s="39">
        <v>9.6999999999999993</v>
      </c>
      <c r="I2448" s="44">
        <v>0.2255813953488372</v>
      </c>
      <c r="J2448" s="39">
        <v>262.60682582935124</v>
      </c>
      <c r="K2448" s="39">
        <v>354.44282582935125</v>
      </c>
      <c r="L2448" s="39">
        <v>8.69</v>
      </c>
      <c r="M2448" s="48">
        <v>60.008000000000003</v>
      </c>
      <c r="N2448" s="39">
        <v>0.52600000000000002</v>
      </c>
      <c r="O2448" s="39">
        <v>748.73199999999997</v>
      </c>
      <c r="P2448" s="47">
        <v>0</v>
      </c>
    </row>
    <row r="2449" spans="1:16" x14ac:dyDescent="0.3">
      <c r="A2449" s="29">
        <v>43702</v>
      </c>
      <c r="B2449" s="30">
        <v>0.77083333333333337</v>
      </c>
      <c r="C2449" s="33">
        <f t="shared" si="78"/>
        <v>43702.770833333336</v>
      </c>
      <c r="D2449" s="38">
        <f t="shared" si="79"/>
        <v>525465</v>
      </c>
      <c r="E2449" s="38">
        <f t="shared" si="79"/>
        <v>6300495</v>
      </c>
      <c r="F2449" s="38">
        <f t="shared" si="79"/>
        <v>2536</v>
      </c>
      <c r="G2449" s="39">
        <v>23.4</v>
      </c>
      <c r="H2449" s="39">
        <v>8</v>
      </c>
      <c r="I2449" s="44">
        <v>0.34188034188034189</v>
      </c>
      <c r="J2449" s="39">
        <v>254.65490362312255</v>
      </c>
      <c r="K2449" s="39">
        <v>350.20690362312257</v>
      </c>
      <c r="L2449" s="39">
        <v>8.5020000000000007</v>
      </c>
      <c r="M2449" s="48">
        <v>61.534999999999997</v>
      </c>
      <c r="N2449" s="39">
        <v>0.81799999999999995</v>
      </c>
      <c r="O2449" s="39">
        <v>748.89499999999998</v>
      </c>
      <c r="P2449" s="47">
        <v>0</v>
      </c>
    </row>
    <row r="2450" spans="1:16" x14ac:dyDescent="0.3">
      <c r="A2450" s="29">
        <v>43702</v>
      </c>
      <c r="B2450" s="30">
        <v>0.79166666666666663</v>
      </c>
      <c r="C2450" s="33">
        <f t="shared" si="78"/>
        <v>43702.791666666664</v>
      </c>
      <c r="D2450" s="38">
        <f t="shared" si="79"/>
        <v>525465</v>
      </c>
      <c r="E2450" s="38">
        <f t="shared" si="79"/>
        <v>6300495</v>
      </c>
      <c r="F2450" s="38">
        <f t="shared" si="79"/>
        <v>2536</v>
      </c>
      <c r="G2450" s="39">
        <v>9.4</v>
      </c>
      <c r="H2450" s="39">
        <v>7.3</v>
      </c>
      <c r="I2450" s="44">
        <v>0.77659574468085102</v>
      </c>
      <c r="J2450" s="39">
        <v>250.50168447787973</v>
      </c>
      <c r="K2450" s="39">
        <v>346.54568447787977</v>
      </c>
      <c r="L2450" s="39">
        <v>7.7469999999999999</v>
      </c>
      <c r="M2450" s="48">
        <v>63.506</v>
      </c>
      <c r="N2450" s="39">
        <v>0.64900000000000002</v>
      </c>
      <c r="O2450" s="39">
        <v>749.01300000000003</v>
      </c>
      <c r="P2450" s="47">
        <v>0</v>
      </c>
    </row>
    <row r="2451" spans="1:16" x14ac:dyDescent="0.3">
      <c r="A2451" s="29">
        <v>43702</v>
      </c>
      <c r="B2451" s="30">
        <v>0.8125</v>
      </c>
      <c r="C2451" s="33">
        <f t="shared" si="78"/>
        <v>43702.8125</v>
      </c>
      <c r="D2451" s="38">
        <f t="shared" si="79"/>
        <v>525465</v>
      </c>
      <c r="E2451" s="38">
        <f t="shared" si="79"/>
        <v>6300495</v>
      </c>
      <c r="F2451" s="38">
        <f t="shared" si="79"/>
        <v>2536</v>
      </c>
      <c r="G2451" s="40">
        <v>0</v>
      </c>
      <c r="H2451" s="40">
        <v>0</v>
      </c>
      <c r="I2451" s="45" t="s">
        <v>19</v>
      </c>
      <c r="J2451" s="39">
        <v>250.07867349243867</v>
      </c>
      <c r="K2451" s="39">
        <v>343.03967349243868</v>
      </c>
      <c r="L2451" s="39">
        <v>8.0619999999999994</v>
      </c>
      <c r="M2451" s="48">
        <v>60.762</v>
      </c>
      <c r="N2451" s="39">
        <v>1.204</v>
      </c>
      <c r="O2451" s="39">
        <v>748.92700000000002</v>
      </c>
      <c r="P2451" s="47">
        <v>0</v>
      </c>
    </row>
    <row r="2452" spans="1:16" x14ac:dyDescent="0.3">
      <c r="A2452" s="29">
        <v>43702</v>
      </c>
      <c r="B2452" s="30">
        <v>0.83333333333333337</v>
      </c>
      <c r="C2452" s="33">
        <f t="shared" si="78"/>
        <v>43702.833333333336</v>
      </c>
      <c r="D2452" s="38">
        <f t="shared" si="79"/>
        <v>525465</v>
      </c>
      <c r="E2452" s="38">
        <f t="shared" si="79"/>
        <v>6300495</v>
      </c>
      <c r="F2452" s="38">
        <f t="shared" si="79"/>
        <v>2536</v>
      </c>
      <c r="G2452" s="40">
        <v>0</v>
      </c>
      <c r="H2452" s="40">
        <v>0</v>
      </c>
      <c r="I2452" s="45" t="s">
        <v>19</v>
      </c>
      <c r="J2452" s="39">
        <v>254.99187021496283</v>
      </c>
      <c r="K2452" s="39">
        <v>340.3968702149628</v>
      </c>
      <c r="L2452" s="39">
        <v>7.6219999999999999</v>
      </c>
      <c r="M2452" s="48">
        <v>63.488999999999997</v>
      </c>
      <c r="N2452" s="39">
        <v>1.2090000000000001</v>
      </c>
      <c r="O2452" s="39">
        <v>748.95</v>
      </c>
      <c r="P2452" s="47">
        <v>0</v>
      </c>
    </row>
    <row r="2453" spans="1:16" x14ac:dyDescent="0.3">
      <c r="A2453" s="29">
        <v>43702</v>
      </c>
      <c r="B2453" s="30">
        <v>0.85416666666666663</v>
      </c>
      <c r="C2453" s="33">
        <f t="shared" si="78"/>
        <v>43702.854166666664</v>
      </c>
      <c r="D2453" s="38">
        <f t="shared" si="79"/>
        <v>525465</v>
      </c>
      <c r="E2453" s="38">
        <f t="shared" si="79"/>
        <v>6300495</v>
      </c>
      <c r="F2453" s="38">
        <f t="shared" si="79"/>
        <v>2536</v>
      </c>
      <c r="G2453" s="40">
        <v>0</v>
      </c>
      <c r="H2453" s="40">
        <v>0</v>
      </c>
      <c r="I2453" s="45" t="s">
        <v>19</v>
      </c>
      <c r="J2453" s="39">
        <v>279.62534625683338</v>
      </c>
      <c r="K2453" s="39">
        <v>338.21634625683333</v>
      </c>
      <c r="L2453" s="39">
        <v>6.93</v>
      </c>
      <c r="M2453" s="48">
        <v>67.411000000000001</v>
      </c>
      <c r="N2453" s="39">
        <v>0.82499999999999996</v>
      </c>
      <c r="O2453" s="39">
        <v>748.99199999999996</v>
      </c>
      <c r="P2453" s="47">
        <v>0</v>
      </c>
    </row>
    <row r="2454" spans="1:16" x14ac:dyDescent="0.3">
      <c r="A2454" s="29">
        <v>43702</v>
      </c>
      <c r="B2454" s="30">
        <v>0.875</v>
      </c>
      <c r="C2454" s="33">
        <f t="shared" si="78"/>
        <v>43702.875</v>
      </c>
      <c r="D2454" s="38">
        <f t="shared" si="79"/>
        <v>525465</v>
      </c>
      <c r="E2454" s="38">
        <f t="shared" si="79"/>
        <v>6300495</v>
      </c>
      <c r="F2454" s="38">
        <f t="shared" si="79"/>
        <v>2536</v>
      </c>
      <c r="G2454" s="40">
        <v>0</v>
      </c>
      <c r="H2454" s="40">
        <v>0</v>
      </c>
      <c r="I2454" s="45" t="s">
        <v>19</v>
      </c>
      <c r="J2454" s="39">
        <v>272.59384556450959</v>
      </c>
      <c r="K2454" s="39">
        <v>339.33584556450961</v>
      </c>
      <c r="L2454" s="39">
        <v>6.8040000000000003</v>
      </c>
      <c r="M2454" s="48">
        <v>68.628</v>
      </c>
      <c r="N2454" s="39">
        <v>0.45600000000000002</v>
      </c>
      <c r="O2454" s="39">
        <v>749.06299999999999</v>
      </c>
      <c r="P2454" s="47">
        <v>0</v>
      </c>
    </row>
    <row r="2455" spans="1:16" x14ac:dyDescent="0.3">
      <c r="A2455" s="29">
        <v>43702</v>
      </c>
      <c r="B2455" s="30">
        <v>0.89583333333333337</v>
      </c>
      <c r="C2455" s="33">
        <f t="shared" si="78"/>
        <v>43702.895833333336</v>
      </c>
      <c r="D2455" s="38">
        <f t="shared" si="79"/>
        <v>525465</v>
      </c>
      <c r="E2455" s="38">
        <f t="shared" si="79"/>
        <v>6300495</v>
      </c>
      <c r="F2455" s="38">
        <f t="shared" si="79"/>
        <v>2536</v>
      </c>
      <c r="G2455" s="40">
        <v>0</v>
      </c>
      <c r="H2455" s="40">
        <v>0</v>
      </c>
      <c r="I2455" s="45" t="s">
        <v>19</v>
      </c>
      <c r="J2455" s="39">
        <v>250.6463265652462</v>
      </c>
      <c r="K2455" s="39">
        <v>332.50432656524617</v>
      </c>
      <c r="L2455" s="39">
        <v>6.6790000000000003</v>
      </c>
      <c r="M2455" s="48">
        <v>67.53</v>
      </c>
      <c r="N2455" s="39">
        <v>0.10299999999999999</v>
      </c>
      <c r="O2455" s="39">
        <v>748.93</v>
      </c>
      <c r="P2455" s="47">
        <v>0</v>
      </c>
    </row>
    <row r="2456" spans="1:16" x14ac:dyDescent="0.3">
      <c r="A2456" s="29">
        <v>43702</v>
      </c>
      <c r="B2456" s="30">
        <v>0.91666666666666663</v>
      </c>
      <c r="C2456" s="33">
        <f t="shared" si="78"/>
        <v>43702.916666666664</v>
      </c>
      <c r="D2456" s="38">
        <f t="shared" si="79"/>
        <v>525465</v>
      </c>
      <c r="E2456" s="38">
        <f t="shared" si="79"/>
        <v>6300495</v>
      </c>
      <c r="F2456" s="38">
        <f t="shared" si="79"/>
        <v>2536</v>
      </c>
      <c r="G2456" s="40">
        <v>0</v>
      </c>
      <c r="H2456" s="40">
        <v>0</v>
      </c>
      <c r="I2456" s="45" t="s">
        <v>19</v>
      </c>
      <c r="J2456" s="39">
        <v>282.38687217602057</v>
      </c>
      <c r="K2456" s="39">
        <v>336.27087217602059</v>
      </c>
      <c r="L2456" s="39">
        <v>6.8040000000000003</v>
      </c>
      <c r="M2456" s="48">
        <v>66.468000000000004</v>
      </c>
      <c r="N2456" s="39">
        <v>0.754</v>
      </c>
      <c r="O2456" s="39">
        <v>748.94500000000005</v>
      </c>
      <c r="P2456" s="47">
        <v>0</v>
      </c>
    </row>
    <row r="2457" spans="1:16" x14ac:dyDescent="0.3">
      <c r="A2457" s="29">
        <v>43702</v>
      </c>
      <c r="B2457" s="30">
        <v>0.9375</v>
      </c>
      <c r="C2457" s="33">
        <f t="shared" si="78"/>
        <v>43702.9375</v>
      </c>
      <c r="D2457" s="38">
        <f t="shared" si="79"/>
        <v>525465</v>
      </c>
      <c r="E2457" s="38">
        <f t="shared" si="79"/>
        <v>6300495</v>
      </c>
      <c r="F2457" s="38">
        <f t="shared" si="79"/>
        <v>2536</v>
      </c>
      <c r="G2457" s="40">
        <v>0</v>
      </c>
      <c r="H2457" s="40">
        <v>0</v>
      </c>
      <c r="I2457" s="45" t="s">
        <v>19</v>
      </c>
      <c r="J2457" s="39">
        <v>293.22368557067114</v>
      </c>
      <c r="K2457" s="39">
        <v>337.55968557067109</v>
      </c>
      <c r="L2457" s="39">
        <v>6.8040000000000003</v>
      </c>
      <c r="M2457" s="48">
        <v>67.548000000000002</v>
      </c>
      <c r="N2457" s="39">
        <v>0.77100000000000002</v>
      </c>
      <c r="O2457" s="39">
        <v>748.95500000000004</v>
      </c>
      <c r="P2457" s="47">
        <v>0</v>
      </c>
    </row>
    <row r="2458" spans="1:16" x14ac:dyDescent="0.3">
      <c r="A2458" s="29">
        <v>43702</v>
      </c>
      <c r="B2458" s="30">
        <v>0.95833333333333337</v>
      </c>
      <c r="C2458" s="33">
        <f t="shared" si="78"/>
        <v>43702.958333333336</v>
      </c>
      <c r="D2458" s="38">
        <f t="shared" si="79"/>
        <v>525465</v>
      </c>
      <c r="E2458" s="38">
        <f t="shared" si="79"/>
        <v>6300495</v>
      </c>
      <c r="F2458" s="38">
        <f t="shared" si="79"/>
        <v>2536</v>
      </c>
      <c r="G2458" s="40">
        <v>0</v>
      </c>
      <c r="H2458" s="40">
        <v>0</v>
      </c>
      <c r="I2458" s="45" t="s">
        <v>19</v>
      </c>
      <c r="J2458" s="39">
        <v>282.61087391020396</v>
      </c>
      <c r="K2458" s="39">
        <v>334.93487391020398</v>
      </c>
      <c r="L2458" s="39">
        <v>6.3639999999999999</v>
      </c>
      <c r="M2458" s="48">
        <v>70.415999999999997</v>
      </c>
      <c r="N2458" s="39">
        <v>0.27200000000000002</v>
      </c>
      <c r="O2458" s="39">
        <v>748.95299999999997</v>
      </c>
      <c r="P2458" s="47">
        <v>0</v>
      </c>
    </row>
    <row r="2459" spans="1:16" x14ac:dyDescent="0.3">
      <c r="A2459" s="29">
        <v>43702</v>
      </c>
      <c r="B2459" s="30">
        <v>0.97916666666666663</v>
      </c>
      <c r="C2459" s="33">
        <f t="shared" si="78"/>
        <v>43702.979166666664</v>
      </c>
      <c r="D2459" s="38">
        <f t="shared" si="79"/>
        <v>525465</v>
      </c>
      <c r="E2459" s="38">
        <f t="shared" si="79"/>
        <v>6300495</v>
      </c>
      <c r="F2459" s="38">
        <f t="shared" si="79"/>
        <v>2536</v>
      </c>
      <c r="G2459" s="40">
        <v>0</v>
      </c>
      <c r="H2459" s="40">
        <v>0</v>
      </c>
      <c r="I2459" s="45" t="s">
        <v>19</v>
      </c>
      <c r="J2459" s="39">
        <v>252.81261612276461</v>
      </c>
      <c r="K2459" s="39">
        <v>331.50161612276463</v>
      </c>
      <c r="L2459" s="39">
        <v>6.3010000000000002</v>
      </c>
      <c r="M2459" s="48">
        <v>70.869</v>
      </c>
      <c r="N2459" s="39">
        <v>0.375</v>
      </c>
      <c r="O2459" s="39">
        <v>748.66700000000003</v>
      </c>
      <c r="P2459" s="47">
        <v>0</v>
      </c>
    </row>
    <row r="2460" spans="1:16" x14ac:dyDescent="0.3">
      <c r="A2460" s="29">
        <v>43703</v>
      </c>
      <c r="B2460" s="30">
        <v>0</v>
      </c>
      <c r="C2460" s="33">
        <f t="shared" si="78"/>
        <v>43703</v>
      </c>
      <c r="D2460" s="38">
        <f t="shared" si="79"/>
        <v>525465</v>
      </c>
      <c r="E2460" s="38">
        <f t="shared" si="79"/>
        <v>6300495</v>
      </c>
      <c r="F2460" s="38">
        <f t="shared" si="79"/>
        <v>2536</v>
      </c>
      <c r="G2460" s="40">
        <v>0</v>
      </c>
      <c r="H2460" s="40">
        <v>0</v>
      </c>
      <c r="I2460" s="45" t="s">
        <v>19</v>
      </c>
      <c r="J2460" s="39">
        <v>244.37571772590519</v>
      </c>
      <c r="K2460" s="39">
        <v>326.70271772590519</v>
      </c>
      <c r="L2460" s="39">
        <v>5.9870000000000001</v>
      </c>
      <c r="M2460" s="48">
        <v>73.596000000000004</v>
      </c>
      <c r="N2460" s="39">
        <v>3.6999999999999998E-2</v>
      </c>
      <c r="O2460" s="39">
        <v>748.66300000000001</v>
      </c>
      <c r="P2460" s="47">
        <v>0</v>
      </c>
    </row>
    <row r="2461" spans="1:16" x14ac:dyDescent="0.3">
      <c r="A2461" s="29">
        <v>43703</v>
      </c>
      <c r="B2461" s="30">
        <v>2.0833333333333332E-2</v>
      </c>
      <c r="C2461" s="33">
        <f t="shared" si="78"/>
        <v>43703.020833333336</v>
      </c>
      <c r="D2461" s="38">
        <f t="shared" si="79"/>
        <v>525465</v>
      </c>
      <c r="E2461" s="38">
        <f t="shared" si="79"/>
        <v>6300495</v>
      </c>
      <c r="F2461" s="38">
        <f t="shared" si="79"/>
        <v>2536</v>
      </c>
      <c r="G2461" s="40">
        <v>0</v>
      </c>
      <c r="H2461" s="40">
        <v>0</v>
      </c>
      <c r="I2461" s="45" t="s">
        <v>19</v>
      </c>
      <c r="J2461" s="39">
        <v>244.26700900890529</v>
      </c>
      <c r="K2461" s="39">
        <v>324.5670090089053</v>
      </c>
      <c r="L2461" s="39">
        <v>5.8609999999999998</v>
      </c>
      <c r="M2461" s="48">
        <v>79.122</v>
      </c>
      <c r="N2461" s="39">
        <v>0.13900000000000001</v>
      </c>
      <c r="O2461" s="39">
        <v>748.65</v>
      </c>
      <c r="P2461" s="47">
        <v>0</v>
      </c>
    </row>
    <row r="2462" spans="1:16" x14ac:dyDescent="0.3">
      <c r="A2462" s="29">
        <v>43703</v>
      </c>
      <c r="B2462" s="30">
        <v>4.1666666666666664E-2</v>
      </c>
      <c r="C2462" s="33">
        <f t="shared" si="78"/>
        <v>43703.041666666664</v>
      </c>
      <c r="D2462" s="38">
        <f t="shared" si="79"/>
        <v>525465</v>
      </c>
      <c r="E2462" s="38">
        <f t="shared" si="79"/>
        <v>6300495</v>
      </c>
      <c r="F2462" s="38">
        <f t="shared" si="79"/>
        <v>2536</v>
      </c>
      <c r="G2462" s="40">
        <v>0</v>
      </c>
      <c r="H2462" s="40">
        <v>0</v>
      </c>
      <c r="I2462" s="45" t="s">
        <v>19</v>
      </c>
      <c r="J2462" s="39">
        <v>244.90753483710165</v>
      </c>
      <c r="K2462" s="39">
        <v>326.44353483710165</v>
      </c>
      <c r="L2462" s="39">
        <v>6.4269999999999996</v>
      </c>
      <c r="M2462" s="48">
        <v>77.055999999999997</v>
      </c>
      <c r="N2462" s="39">
        <v>0.92500000000000004</v>
      </c>
      <c r="O2462" s="39">
        <v>748.82299999999998</v>
      </c>
      <c r="P2462" s="47">
        <v>0</v>
      </c>
    </row>
    <row r="2463" spans="1:16" x14ac:dyDescent="0.3">
      <c r="A2463" s="29">
        <v>43703</v>
      </c>
      <c r="B2463" s="30">
        <v>6.25E-2</v>
      </c>
      <c r="C2463" s="33">
        <f t="shared" si="78"/>
        <v>43703.0625</v>
      </c>
      <c r="D2463" s="38">
        <f t="shared" si="79"/>
        <v>525465</v>
      </c>
      <c r="E2463" s="38">
        <f t="shared" si="79"/>
        <v>6300495</v>
      </c>
      <c r="F2463" s="38">
        <f t="shared" si="79"/>
        <v>2536</v>
      </c>
      <c r="G2463" s="40">
        <v>0</v>
      </c>
      <c r="H2463" s="40">
        <v>0</v>
      </c>
      <c r="I2463" s="45" t="s">
        <v>19</v>
      </c>
      <c r="J2463" s="39">
        <v>244.56691190846229</v>
      </c>
      <c r="K2463" s="39">
        <v>324.11891190846228</v>
      </c>
      <c r="L2463" s="39">
        <v>5.6719999999999997</v>
      </c>
      <c r="M2463" s="48">
        <v>80.015000000000001</v>
      </c>
      <c r="N2463" s="39">
        <v>0.56599999999999995</v>
      </c>
      <c r="O2463" s="39">
        <v>748.92499999999995</v>
      </c>
      <c r="P2463" s="47">
        <v>0</v>
      </c>
    </row>
    <row r="2464" spans="1:16" x14ac:dyDescent="0.3">
      <c r="A2464" s="29">
        <v>43703</v>
      </c>
      <c r="B2464" s="30">
        <v>8.3333333333333329E-2</v>
      </c>
      <c r="C2464" s="33">
        <f t="shared" si="78"/>
        <v>43703.083333333336</v>
      </c>
      <c r="D2464" s="38">
        <f t="shared" si="79"/>
        <v>525465</v>
      </c>
      <c r="E2464" s="38">
        <f t="shared" si="79"/>
        <v>6300495</v>
      </c>
      <c r="F2464" s="38">
        <f t="shared" si="79"/>
        <v>2536</v>
      </c>
      <c r="G2464" s="40">
        <v>0</v>
      </c>
      <c r="H2464" s="40">
        <v>0</v>
      </c>
      <c r="I2464" s="45" t="s">
        <v>19</v>
      </c>
      <c r="J2464" s="39">
        <v>245.0412232694683</v>
      </c>
      <c r="K2464" s="39">
        <v>323.11822326946827</v>
      </c>
      <c r="L2464" s="39">
        <v>5.484</v>
      </c>
      <c r="M2464" s="48">
        <v>82.292000000000002</v>
      </c>
      <c r="N2464" s="39">
        <v>0.64100000000000001</v>
      </c>
      <c r="O2464" s="39">
        <v>748.87</v>
      </c>
      <c r="P2464" s="47">
        <v>0</v>
      </c>
    </row>
    <row r="2465" spans="1:16" x14ac:dyDescent="0.3">
      <c r="A2465" s="29">
        <v>43703</v>
      </c>
      <c r="B2465" s="30">
        <v>0.10416666666666667</v>
      </c>
      <c r="C2465" s="33">
        <f t="shared" si="78"/>
        <v>43703.104166666664</v>
      </c>
      <c r="D2465" s="38">
        <f t="shared" si="79"/>
        <v>525465</v>
      </c>
      <c r="E2465" s="38">
        <f t="shared" si="79"/>
        <v>6300495</v>
      </c>
      <c r="F2465" s="38">
        <f t="shared" si="79"/>
        <v>2536</v>
      </c>
      <c r="G2465" s="40">
        <v>0</v>
      </c>
      <c r="H2465" s="40">
        <v>0</v>
      </c>
      <c r="I2465" s="45" t="s">
        <v>19</v>
      </c>
      <c r="J2465" s="39">
        <v>244.07727200722491</v>
      </c>
      <c r="K2465" s="39">
        <v>322.77427200722491</v>
      </c>
      <c r="L2465" s="39">
        <v>5.9240000000000004</v>
      </c>
      <c r="M2465" s="48">
        <v>80.980999999999995</v>
      </c>
      <c r="N2465" s="39">
        <v>1.0860000000000001</v>
      </c>
      <c r="O2465" s="39">
        <v>748.68200000000002</v>
      </c>
      <c r="P2465" s="47">
        <v>0</v>
      </c>
    </row>
    <row r="2466" spans="1:16" x14ac:dyDescent="0.3">
      <c r="A2466" s="29">
        <v>43703</v>
      </c>
      <c r="B2466" s="30">
        <v>0.125</v>
      </c>
      <c r="C2466" s="33">
        <f t="shared" si="78"/>
        <v>43703.125</v>
      </c>
      <c r="D2466" s="38">
        <f t="shared" si="79"/>
        <v>525465</v>
      </c>
      <c r="E2466" s="38">
        <f t="shared" si="79"/>
        <v>6300495</v>
      </c>
      <c r="F2466" s="38">
        <f t="shared" si="79"/>
        <v>2536</v>
      </c>
      <c r="G2466" s="40">
        <v>0</v>
      </c>
      <c r="H2466" s="40">
        <v>0</v>
      </c>
      <c r="I2466" s="45" t="s">
        <v>19</v>
      </c>
      <c r="J2466" s="39">
        <v>243.23094954741839</v>
      </c>
      <c r="K2466" s="39">
        <v>319.42794954741839</v>
      </c>
      <c r="L2466" s="39">
        <v>5.2949999999999999</v>
      </c>
      <c r="M2466" s="48">
        <v>84.013000000000005</v>
      </c>
      <c r="N2466" s="39">
        <v>0.14399999999999999</v>
      </c>
      <c r="O2466" s="39">
        <v>748.70699999999999</v>
      </c>
      <c r="P2466" s="47">
        <v>0</v>
      </c>
    </row>
    <row r="2467" spans="1:16" x14ac:dyDescent="0.3">
      <c r="A2467" s="29">
        <v>43703</v>
      </c>
      <c r="B2467" s="30">
        <v>0.14583333333333334</v>
      </c>
      <c r="C2467" s="33">
        <f t="shared" si="78"/>
        <v>43703.145833333336</v>
      </c>
      <c r="D2467" s="38">
        <f t="shared" si="79"/>
        <v>525465</v>
      </c>
      <c r="E2467" s="38">
        <f t="shared" si="79"/>
        <v>6300495</v>
      </c>
      <c r="F2467" s="38">
        <f t="shared" si="79"/>
        <v>2536</v>
      </c>
      <c r="G2467" s="40">
        <v>0</v>
      </c>
      <c r="H2467" s="40">
        <v>0</v>
      </c>
      <c r="I2467" s="45" t="s">
        <v>19</v>
      </c>
      <c r="J2467" s="39">
        <v>245.04512576252415</v>
      </c>
      <c r="K2467" s="39">
        <v>320.10912576252412</v>
      </c>
      <c r="L2467" s="39">
        <v>5.4210000000000003</v>
      </c>
      <c r="M2467" s="48">
        <v>82.653000000000006</v>
      </c>
      <c r="N2467" s="39">
        <v>0.08</v>
      </c>
      <c r="O2467" s="39">
        <v>748.73199999999997</v>
      </c>
      <c r="P2467" s="47">
        <v>0</v>
      </c>
    </row>
    <row r="2468" spans="1:16" x14ac:dyDescent="0.3">
      <c r="A2468" s="29">
        <v>43703</v>
      </c>
      <c r="B2468" s="30">
        <v>0.16666666666666666</v>
      </c>
      <c r="C2468" s="33">
        <f t="shared" si="78"/>
        <v>43703.166666666664</v>
      </c>
      <c r="D2468" s="38">
        <f t="shared" si="79"/>
        <v>525465</v>
      </c>
      <c r="E2468" s="38">
        <f t="shared" si="79"/>
        <v>6300495</v>
      </c>
      <c r="F2468" s="38">
        <f t="shared" si="79"/>
        <v>2536</v>
      </c>
      <c r="G2468" s="40">
        <v>0</v>
      </c>
      <c r="H2468" s="40">
        <v>0</v>
      </c>
      <c r="I2468" s="45" t="s">
        <v>19</v>
      </c>
      <c r="J2468" s="39">
        <v>243.30415603833939</v>
      </c>
      <c r="K2468" s="39">
        <v>317.90515603833938</v>
      </c>
      <c r="L2468" s="39">
        <v>4.9180000000000001</v>
      </c>
      <c r="M2468" s="48">
        <v>85.941000000000003</v>
      </c>
      <c r="N2468" s="39">
        <v>0.26</v>
      </c>
      <c r="O2468" s="39">
        <v>748.63800000000003</v>
      </c>
      <c r="P2468" s="47">
        <v>0</v>
      </c>
    </row>
    <row r="2469" spans="1:16" x14ac:dyDescent="0.3">
      <c r="A2469" s="29">
        <v>43703</v>
      </c>
      <c r="B2469" s="30">
        <v>0.1875</v>
      </c>
      <c r="C2469" s="33">
        <f t="shared" si="78"/>
        <v>43703.1875</v>
      </c>
      <c r="D2469" s="38">
        <f t="shared" si="79"/>
        <v>525465</v>
      </c>
      <c r="E2469" s="38">
        <f t="shared" si="79"/>
        <v>6300495</v>
      </c>
      <c r="F2469" s="38">
        <f t="shared" si="79"/>
        <v>2536</v>
      </c>
      <c r="G2469" s="40">
        <v>0</v>
      </c>
      <c r="H2469" s="40">
        <v>0</v>
      </c>
      <c r="I2469" s="45" t="s">
        <v>19</v>
      </c>
      <c r="J2469" s="39">
        <v>242.15882265807673</v>
      </c>
      <c r="K2469" s="39">
        <v>317.08382265807671</v>
      </c>
      <c r="L2469" s="39">
        <v>4.9180000000000001</v>
      </c>
      <c r="M2469" s="48">
        <v>84.867999999999995</v>
      </c>
      <c r="N2469" s="39">
        <v>8.1000000000000003E-2</v>
      </c>
      <c r="O2469" s="39">
        <v>748.60500000000002</v>
      </c>
      <c r="P2469" s="47">
        <v>0</v>
      </c>
    </row>
    <row r="2470" spans="1:16" x14ac:dyDescent="0.3">
      <c r="A2470" s="29">
        <v>43703</v>
      </c>
      <c r="B2470" s="30">
        <v>0.20833333333333334</v>
      </c>
      <c r="C2470" s="33">
        <f t="shared" si="78"/>
        <v>43703.208333333336</v>
      </c>
      <c r="D2470" s="38">
        <f t="shared" si="79"/>
        <v>525465</v>
      </c>
      <c r="E2470" s="38">
        <f t="shared" si="79"/>
        <v>6300495</v>
      </c>
      <c r="F2470" s="38">
        <f t="shared" si="79"/>
        <v>2536</v>
      </c>
      <c r="G2470" s="39">
        <v>1.7</v>
      </c>
      <c r="H2470" s="39">
        <v>5.6</v>
      </c>
      <c r="I2470" s="45" t="s">
        <v>19</v>
      </c>
      <c r="J2470" s="39">
        <v>240.86464802108389</v>
      </c>
      <c r="K2470" s="39">
        <v>315.41864802108387</v>
      </c>
      <c r="L2470" s="39">
        <v>4.6660000000000004</v>
      </c>
      <c r="M2470" s="48">
        <v>82.831000000000003</v>
      </c>
      <c r="N2470" s="39">
        <v>3.0000000000000001E-3</v>
      </c>
      <c r="O2470" s="39">
        <v>748.6</v>
      </c>
      <c r="P2470" s="47">
        <v>0</v>
      </c>
    </row>
    <row r="2471" spans="1:16" x14ac:dyDescent="0.3">
      <c r="A2471" s="29">
        <v>43703</v>
      </c>
      <c r="B2471" s="30">
        <v>0.22916666666666666</v>
      </c>
      <c r="C2471" s="33">
        <f t="shared" si="78"/>
        <v>43703.229166666664</v>
      </c>
      <c r="D2471" s="38">
        <f t="shared" si="79"/>
        <v>525465</v>
      </c>
      <c r="E2471" s="38">
        <f t="shared" si="79"/>
        <v>6300495</v>
      </c>
      <c r="F2471" s="38">
        <f t="shared" si="79"/>
        <v>2536</v>
      </c>
      <c r="G2471" s="39">
        <v>13.4</v>
      </c>
      <c r="H2471" s="39">
        <v>7</v>
      </c>
      <c r="I2471" s="44">
        <v>0.52238805970149249</v>
      </c>
      <c r="J2471" s="39">
        <v>241.45314179706961</v>
      </c>
      <c r="K2471" s="39">
        <v>315.64014179706959</v>
      </c>
      <c r="L2471" s="39">
        <v>4.9180000000000001</v>
      </c>
      <c r="M2471" s="48">
        <v>80.42</v>
      </c>
      <c r="N2471" s="39">
        <v>2.8000000000000001E-2</v>
      </c>
      <c r="O2471" s="39">
        <v>748.69500000000005</v>
      </c>
      <c r="P2471" s="47">
        <v>0</v>
      </c>
    </row>
    <row r="2472" spans="1:16" x14ac:dyDescent="0.3">
      <c r="A2472" s="29">
        <v>43703</v>
      </c>
      <c r="B2472" s="30">
        <v>0.25</v>
      </c>
      <c r="C2472" s="33">
        <f t="shared" ref="C2472:C2535" si="80">A2472+B2472</f>
        <v>43703.25</v>
      </c>
      <c r="D2472" s="38">
        <f t="shared" si="79"/>
        <v>525465</v>
      </c>
      <c r="E2472" s="38">
        <f t="shared" si="79"/>
        <v>6300495</v>
      </c>
      <c r="F2472" s="38">
        <f t="shared" si="79"/>
        <v>2536</v>
      </c>
      <c r="G2472" s="39">
        <v>41.9</v>
      </c>
      <c r="H2472" s="39">
        <v>10.4</v>
      </c>
      <c r="I2472" s="44">
        <v>0.24821002386634847</v>
      </c>
      <c r="J2472" s="39">
        <v>240.7268365468081</v>
      </c>
      <c r="K2472" s="39">
        <v>315.3758365468081</v>
      </c>
      <c r="L2472" s="39">
        <v>5.7350000000000003</v>
      </c>
      <c r="M2472" s="48">
        <v>77.637</v>
      </c>
      <c r="N2472" s="39">
        <v>1E-3</v>
      </c>
      <c r="O2472" s="39">
        <v>748.75</v>
      </c>
      <c r="P2472" s="47">
        <v>0</v>
      </c>
    </row>
    <row r="2473" spans="1:16" x14ac:dyDescent="0.3">
      <c r="A2473" s="29">
        <v>43703</v>
      </c>
      <c r="B2473" s="30">
        <v>0.27083333333333331</v>
      </c>
      <c r="C2473" s="33">
        <f t="shared" si="80"/>
        <v>43703.270833333336</v>
      </c>
      <c r="D2473" s="38">
        <f t="shared" si="79"/>
        <v>525465</v>
      </c>
      <c r="E2473" s="38">
        <f t="shared" si="79"/>
        <v>6300495</v>
      </c>
      <c r="F2473" s="38">
        <f t="shared" si="79"/>
        <v>2536</v>
      </c>
      <c r="G2473" s="39">
        <v>109.7</v>
      </c>
      <c r="H2473" s="39">
        <v>15.6</v>
      </c>
      <c r="I2473" s="44">
        <v>0.14220601640838651</v>
      </c>
      <c r="J2473" s="39">
        <v>243.1176501984358</v>
      </c>
      <c r="K2473" s="39">
        <v>319.84165019843579</v>
      </c>
      <c r="L2473" s="39">
        <v>5.9870000000000001</v>
      </c>
      <c r="M2473" s="48">
        <v>75.024000000000001</v>
      </c>
      <c r="N2473" s="39">
        <v>0</v>
      </c>
      <c r="O2473" s="39">
        <v>748.74199999999996</v>
      </c>
      <c r="P2473" s="47">
        <v>0</v>
      </c>
    </row>
    <row r="2474" spans="1:16" x14ac:dyDescent="0.3">
      <c r="A2474" s="29">
        <v>43703</v>
      </c>
      <c r="B2474" s="30">
        <v>0.29166666666666669</v>
      </c>
      <c r="C2474" s="33">
        <f t="shared" si="80"/>
        <v>43703.291666666664</v>
      </c>
      <c r="D2474" s="38">
        <f t="shared" si="79"/>
        <v>525465</v>
      </c>
      <c r="E2474" s="38">
        <f t="shared" si="79"/>
        <v>6300495</v>
      </c>
      <c r="F2474" s="38">
        <f t="shared" si="79"/>
        <v>2536</v>
      </c>
      <c r="G2474" s="39">
        <v>142</v>
      </c>
      <c r="H2474" s="39">
        <v>12.9</v>
      </c>
      <c r="I2474" s="44">
        <v>9.0845070422535215E-2</v>
      </c>
      <c r="J2474" s="39">
        <v>296.23460515884977</v>
      </c>
      <c r="K2474" s="39">
        <v>334.52360515884976</v>
      </c>
      <c r="L2474" s="39">
        <v>9.0050000000000008</v>
      </c>
      <c r="M2474" s="48">
        <v>62.432000000000002</v>
      </c>
      <c r="N2474" s="39">
        <v>0</v>
      </c>
      <c r="O2474" s="39">
        <v>748.94</v>
      </c>
      <c r="P2474" s="47">
        <v>0</v>
      </c>
    </row>
    <row r="2475" spans="1:16" x14ac:dyDescent="0.3">
      <c r="A2475" s="29">
        <v>43703</v>
      </c>
      <c r="B2475" s="30">
        <v>0.3125</v>
      </c>
      <c r="C2475" s="33">
        <f t="shared" si="80"/>
        <v>43703.3125</v>
      </c>
      <c r="D2475" s="38">
        <f t="shared" si="79"/>
        <v>525465</v>
      </c>
      <c r="E2475" s="38">
        <f t="shared" si="79"/>
        <v>6300495</v>
      </c>
      <c r="F2475" s="38">
        <f t="shared" si="79"/>
        <v>2536</v>
      </c>
      <c r="G2475" s="39">
        <v>136.80000000000001</v>
      </c>
      <c r="H2475" s="39">
        <v>13.7</v>
      </c>
      <c r="I2475" s="44">
        <v>0.10014619883040934</v>
      </c>
      <c r="J2475" s="39">
        <v>292.68843456985167</v>
      </c>
      <c r="K2475" s="39">
        <v>335.45543456985166</v>
      </c>
      <c r="L2475" s="39">
        <v>6.93</v>
      </c>
      <c r="M2475" s="48">
        <v>70.962000000000003</v>
      </c>
      <c r="N2475" s="39">
        <v>0</v>
      </c>
      <c r="O2475" s="39">
        <v>749.08799999999997</v>
      </c>
      <c r="P2475" s="47">
        <v>0</v>
      </c>
    </row>
    <row r="2476" spans="1:16" x14ac:dyDescent="0.3">
      <c r="A2476" s="29">
        <v>43703</v>
      </c>
      <c r="B2476" s="30">
        <v>0.33333333333333331</v>
      </c>
      <c r="C2476" s="33">
        <f t="shared" si="80"/>
        <v>43703.333333333336</v>
      </c>
      <c r="D2476" s="38">
        <f t="shared" si="79"/>
        <v>525465</v>
      </c>
      <c r="E2476" s="38">
        <f t="shared" si="79"/>
        <v>6300495</v>
      </c>
      <c r="F2476" s="38">
        <f t="shared" si="79"/>
        <v>2536</v>
      </c>
      <c r="G2476" s="39">
        <v>133.6</v>
      </c>
      <c r="H2476" s="39">
        <v>13</v>
      </c>
      <c r="I2476" s="44">
        <v>9.730538922155689E-2</v>
      </c>
      <c r="J2476" s="39">
        <v>320.78871817606745</v>
      </c>
      <c r="K2476" s="39">
        <v>339.80171817606748</v>
      </c>
      <c r="L2476" s="39">
        <v>6.3639999999999999</v>
      </c>
      <c r="M2476" s="48">
        <v>74.116</v>
      </c>
      <c r="N2476" s="39">
        <v>6.5000000000000002E-2</v>
      </c>
      <c r="O2476" s="39">
        <v>749.04499999999996</v>
      </c>
      <c r="P2476" s="47">
        <v>0</v>
      </c>
    </row>
    <row r="2477" spans="1:16" x14ac:dyDescent="0.3">
      <c r="A2477" s="29">
        <v>43703</v>
      </c>
      <c r="B2477" s="30">
        <v>0.35416666666666669</v>
      </c>
      <c r="C2477" s="33">
        <f t="shared" si="80"/>
        <v>43703.354166666664</v>
      </c>
      <c r="D2477" s="38">
        <f t="shared" si="79"/>
        <v>525465</v>
      </c>
      <c r="E2477" s="38">
        <f t="shared" si="79"/>
        <v>6300495</v>
      </c>
      <c r="F2477" s="38">
        <f t="shared" si="79"/>
        <v>2536</v>
      </c>
      <c r="G2477" s="39">
        <v>193.9</v>
      </c>
      <c r="H2477" s="39">
        <v>20.9</v>
      </c>
      <c r="I2477" s="44">
        <v>0.1077875193398659</v>
      </c>
      <c r="J2477" s="39">
        <v>289.07314498125976</v>
      </c>
      <c r="K2477" s="39">
        <v>343.97514498125975</v>
      </c>
      <c r="L2477" s="39">
        <v>5.609</v>
      </c>
      <c r="M2477" s="48">
        <v>81.236000000000004</v>
      </c>
      <c r="N2477" s="39">
        <v>0.17199999999999999</v>
      </c>
      <c r="O2477" s="39">
        <v>749.072</v>
      </c>
      <c r="P2477" s="47">
        <v>0</v>
      </c>
    </row>
    <row r="2478" spans="1:16" x14ac:dyDescent="0.3">
      <c r="A2478" s="29">
        <v>43703</v>
      </c>
      <c r="B2478" s="30">
        <v>0.375</v>
      </c>
      <c r="C2478" s="33">
        <f t="shared" si="80"/>
        <v>43703.375</v>
      </c>
      <c r="D2478" s="38">
        <f t="shared" si="79"/>
        <v>525465</v>
      </c>
      <c r="E2478" s="38">
        <f t="shared" si="79"/>
        <v>6300495</v>
      </c>
      <c r="F2478" s="38">
        <f t="shared" si="79"/>
        <v>2536</v>
      </c>
      <c r="G2478" s="39">
        <v>134.4</v>
      </c>
      <c r="H2478" s="39">
        <v>16.3</v>
      </c>
      <c r="I2478" s="44">
        <v>0.1212797619047619</v>
      </c>
      <c r="J2478" s="39">
        <v>263.90472664283624</v>
      </c>
      <c r="K2478" s="39">
        <v>340.83972664283624</v>
      </c>
      <c r="L2478" s="39">
        <v>5.4210000000000003</v>
      </c>
      <c r="M2478" s="48">
        <v>93.822999999999993</v>
      </c>
      <c r="N2478" s="39">
        <v>0.33100000000000002</v>
      </c>
      <c r="O2478" s="39">
        <v>749.25</v>
      </c>
      <c r="P2478" s="47">
        <v>0</v>
      </c>
    </row>
    <row r="2479" spans="1:16" x14ac:dyDescent="0.3">
      <c r="A2479" s="29">
        <v>43703</v>
      </c>
      <c r="B2479" s="30">
        <v>0.39583333333333331</v>
      </c>
      <c r="C2479" s="33">
        <f t="shared" si="80"/>
        <v>43703.395833333336</v>
      </c>
      <c r="D2479" s="38">
        <f t="shared" si="79"/>
        <v>525465</v>
      </c>
      <c r="E2479" s="38">
        <f t="shared" si="79"/>
        <v>6300495</v>
      </c>
      <c r="F2479" s="38">
        <f t="shared" si="79"/>
        <v>2536</v>
      </c>
      <c r="G2479" s="39">
        <v>433.2</v>
      </c>
      <c r="H2479" s="39">
        <v>42.1</v>
      </c>
      <c r="I2479" s="44">
        <v>9.7183748845798709E-2</v>
      </c>
      <c r="J2479" s="39">
        <v>259.81763308953612</v>
      </c>
      <c r="K2479" s="39">
        <v>353.94863308953614</v>
      </c>
      <c r="L2479" s="39">
        <v>5.7350000000000003</v>
      </c>
      <c r="M2479" s="48">
        <v>88.031999999999996</v>
      </c>
      <c r="N2479" s="39">
        <v>0.34300000000000003</v>
      </c>
      <c r="O2479" s="39">
        <v>749.17499999999995</v>
      </c>
      <c r="P2479" s="47">
        <v>0</v>
      </c>
    </row>
    <row r="2480" spans="1:16" x14ac:dyDescent="0.3">
      <c r="A2480" s="29">
        <v>43703</v>
      </c>
      <c r="B2480" s="30">
        <v>0.41666666666666669</v>
      </c>
      <c r="C2480" s="33">
        <f t="shared" si="80"/>
        <v>43703.416666666664</v>
      </c>
      <c r="D2480" s="38">
        <f t="shared" si="79"/>
        <v>525465</v>
      </c>
      <c r="E2480" s="38">
        <f t="shared" si="79"/>
        <v>6300495</v>
      </c>
      <c r="F2480" s="38">
        <f t="shared" si="79"/>
        <v>2536</v>
      </c>
      <c r="G2480" s="39">
        <v>650</v>
      </c>
      <c r="H2480" s="39">
        <v>72.3</v>
      </c>
      <c r="I2480" s="44">
        <v>0.11123076923076923</v>
      </c>
      <c r="J2480" s="39">
        <v>270.1740302680335</v>
      </c>
      <c r="K2480" s="39">
        <v>373.07003026803346</v>
      </c>
      <c r="L2480" s="39">
        <v>6.867</v>
      </c>
      <c r="M2480" s="48">
        <v>85.557000000000002</v>
      </c>
      <c r="N2480" s="39">
        <v>0.72</v>
      </c>
      <c r="O2480" s="39">
        <v>749.31</v>
      </c>
      <c r="P2480" s="47">
        <v>0</v>
      </c>
    </row>
    <row r="2481" spans="1:16" x14ac:dyDescent="0.3">
      <c r="A2481" s="29">
        <v>43703</v>
      </c>
      <c r="B2481" s="30">
        <v>0.4375</v>
      </c>
      <c r="C2481" s="33">
        <f t="shared" si="80"/>
        <v>43703.4375</v>
      </c>
      <c r="D2481" s="38">
        <f t="shared" si="79"/>
        <v>525465</v>
      </c>
      <c r="E2481" s="38">
        <f t="shared" si="79"/>
        <v>6300495</v>
      </c>
      <c r="F2481" s="38">
        <f t="shared" si="79"/>
        <v>2536</v>
      </c>
      <c r="G2481" s="39">
        <v>234.9</v>
      </c>
      <c r="H2481" s="39">
        <v>24.4</v>
      </c>
      <c r="I2481" s="44">
        <v>0.10387398893146019</v>
      </c>
      <c r="J2481" s="39">
        <v>280.72445273014569</v>
      </c>
      <c r="K2481" s="39">
        <v>380.47545273014566</v>
      </c>
      <c r="L2481" s="39">
        <v>7.4960000000000004</v>
      </c>
      <c r="M2481" s="48">
        <v>82.105999999999995</v>
      </c>
      <c r="N2481" s="39">
        <v>0.83699999999999997</v>
      </c>
      <c r="O2481" s="39">
        <v>749.23500000000001</v>
      </c>
      <c r="P2481" s="47">
        <v>0</v>
      </c>
    </row>
    <row r="2482" spans="1:16" x14ac:dyDescent="0.3">
      <c r="A2482" s="29">
        <v>43703</v>
      </c>
      <c r="B2482" s="30">
        <v>0.45833333333333331</v>
      </c>
      <c r="C2482" s="33">
        <f t="shared" si="80"/>
        <v>43703.458333333336</v>
      </c>
      <c r="D2482" s="38">
        <f t="shared" si="79"/>
        <v>525465</v>
      </c>
      <c r="E2482" s="38">
        <f t="shared" si="79"/>
        <v>6300495</v>
      </c>
      <c r="F2482" s="38">
        <f t="shared" si="79"/>
        <v>2536</v>
      </c>
      <c r="G2482" s="39">
        <v>177.2</v>
      </c>
      <c r="H2482" s="39">
        <v>20.2</v>
      </c>
      <c r="I2482" s="44">
        <v>0.11399548532731377</v>
      </c>
      <c r="J2482" s="39">
        <v>301.58507751336651</v>
      </c>
      <c r="K2482" s="39">
        <v>374.3430775133665</v>
      </c>
      <c r="L2482" s="39">
        <v>7.2439999999999998</v>
      </c>
      <c r="M2482" s="48">
        <v>84.230999999999995</v>
      </c>
      <c r="N2482" s="39">
        <v>0.432</v>
      </c>
      <c r="O2482" s="39">
        <v>749.05200000000002</v>
      </c>
      <c r="P2482" s="47">
        <v>0</v>
      </c>
    </row>
    <row r="2483" spans="1:16" x14ac:dyDescent="0.3">
      <c r="A2483" s="29">
        <v>43703</v>
      </c>
      <c r="B2483" s="30">
        <v>0.47916666666666669</v>
      </c>
      <c r="C2483" s="33">
        <f t="shared" si="80"/>
        <v>43703.479166666664</v>
      </c>
      <c r="D2483" s="38">
        <f t="shared" si="79"/>
        <v>525465</v>
      </c>
      <c r="E2483" s="38">
        <f t="shared" si="79"/>
        <v>6300495</v>
      </c>
      <c r="F2483" s="38">
        <f t="shared" si="79"/>
        <v>2536</v>
      </c>
      <c r="G2483" s="39">
        <v>268.2</v>
      </c>
      <c r="H2483" s="39">
        <v>26.6</v>
      </c>
      <c r="I2483" s="44">
        <v>9.9179716629381062E-2</v>
      </c>
      <c r="J2483" s="39">
        <v>308.12545487689016</v>
      </c>
      <c r="K2483" s="39">
        <v>378.32545487689015</v>
      </c>
      <c r="L2483" s="39">
        <v>6.9930000000000003</v>
      </c>
      <c r="M2483" s="48">
        <v>89.009</v>
      </c>
      <c r="N2483" s="39">
        <v>0.33</v>
      </c>
      <c r="O2483" s="39">
        <v>749.02800000000002</v>
      </c>
      <c r="P2483" s="47">
        <v>0</v>
      </c>
    </row>
    <row r="2484" spans="1:16" x14ac:dyDescent="0.3">
      <c r="A2484" s="29">
        <v>43703</v>
      </c>
      <c r="B2484" s="30">
        <v>0.5</v>
      </c>
      <c r="C2484" s="33">
        <f t="shared" si="80"/>
        <v>43703.5</v>
      </c>
      <c r="D2484" s="38">
        <f t="shared" si="79"/>
        <v>525465</v>
      </c>
      <c r="E2484" s="38">
        <f t="shared" si="79"/>
        <v>6300495</v>
      </c>
      <c r="F2484" s="38">
        <f t="shared" si="79"/>
        <v>2536</v>
      </c>
      <c r="G2484" s="39">
        <v>269</v>
      </c>
      <c r="H2484" s="39">
        <v>30.4</v>
      </c>
      <c r="I2484" s="44">
        <v>0.11301115241635687</v>
      </c>
      <c r="J2484" s="39">
        <v>307.0814370797342</v>
      </c>
      <c r="K2484" s="39">
        <v>372.61143707973417</v>
      </c>
      <c r="L2484" s="39">
        <v>7.1820000000000004</v>
      </c>
      <c r="M2484" s="48">
        <v>86.231999999999999</v>
      </c>
      <c r="N2484" s="39">
        <v>1.639</v>
      </c>
      <c r="O2484" s="39">
        <v>749.02800000000002</v>
      </c>
      <c r="P2484" s="47">
        <v>0</v>
      </c>
    </row>
    <row r="2485" spans="1:16" x14ac:dyDescent="0.3">
      <c r="A2485" s="29">
        <v>43703</v>
      </c>
      <c r="B2485" s="30">
        <v>0.52083333333333337</v>
      </c>
      <c r="C2485" s="33">
        <f t="shared" si="80"/>
        <v>43703.520833333336</v>
      </c>
      <c r="D2485" s="38">
        <f t="shared" si="79"/>
        <v>525465</v>
      </c>
      <c r="E2485" s="38">
        <f t="shared" si="79"/>
        <v>6300495</v>
      </c>
      <c r="F2485" s="38">
        <f t="shared" si="79"/>
        <v>2536</v>
      </c>
      <c r="G2485" s="39">
        <v>114.1</v>
      </c>
      <c r="H2485" s="39">
        <v>13.6</v>
      </c>
      <c r="I2485" s="44">
        <v>0.11919368974583699</v>
      </c>
      <c r="J2485" s="39">
        <v>333.15317318226988</v>
      </c>
      <c r="K2485" s="39">
        <v>370.58917318226986</v>
      </c>
      <c r="L2485" s="39">
        <v>6.6159999999999997</v>
      </c>
      <c r="M2485" s="48">
        <v>85.695999999999998</v>
      </c>
      <c r="N2485" s="39">
        <v>1.3260000000000001</v>
      </c>
      <c r="O2485" s="39">
        <v>749.09</v>
      </c>
      <c r="P2485" s="47">
        <v>0</v>
      </c>
    </row>
    <row r="2486" spans="1:16" x14ac:dyDescent="0.3">
      <c r="A2486" s="29">
        <v>43703</v>
      </c>
      <c r="B2486" s="30">
        <v>0.54166666666666663</v>
      </c>
      <c r="C2486" s="33">
        <f t="shared" si="80"/>
        <v>43703.541666666664</v>
      </c>
      <c r="D2486" s="38">
        <f t="shared" si="79"/>
        <v>525465</v>
      </c>
      <c r="E2486" s="38">
        <f t="shared" si="79"/>
        <v>6300495</v>
      </c>
      <c r="F2486" s="38">
        <f t="shared" si="79"/>
        <v>2536</v>
      </c>
      <c r="G2486" s="39">
        <v>163.4</v>
      </c>
      <c r="H2486" s="39">
        <v>19.899999999999999</v>
      </c>
      <c r="I2486" s="44">
        <v>0.12178702570379436</v>
      </c>
      <c r="J2486" s="39">
        <v>307.06896249948062</v>
      </c>
      <c r="K2486" s="39">
        <v>365.90996249948057</v>
      </c>
      <c r="L2486" s="39">
        <v>6.7409999999999997</v>
      </c>
      <c r="M2486" s="48">
        <v>86.953999999999994</v>
      </c>
      <c r="N2486" s="39">
        <v>1.3939999999999999</v>
      </c>
      <c r="O2486" s="39">
        <v>748.97699999999998</v>
      </c>
      <c r="P2486" s="47">
        <v>0</v>
      </c>
    </row>
    <row r="2487" spans="1:16" x14ac:dyDescent="0.3">
      <c r="A2487" s="29">
        <v>43703</v>
      </c>
      <c r="B2487" s="30">
        <v>0.5625</v>
      </c>
      <c r="C2487" s="33">
        <f t="shared" si="80"/>
        <v>43703.5625</v>
      </c>
      <c r="D2487" s="38">
        <f t="shared" si="79"/>
        <v>525465</v>
      </c>
      <c r="E2487" s="38">
        <f t="shared" si="79"/>
        <v>6300495</v>
      </c>
      <c r="F2487" s="38">
        <f t="shared" si="79"/>
        <v>2536</v>
      </c>
      <c r="G2487" s="39">
        <v>272.3</v>
      </c>
      <c r="H2487" s="39">
        <v>30.8</v>
      </c>
      <c r="I2487" s="44">
        <v>0.11311053984575835</v>
      </c>
      <c r="J2487" s="39">
        <v>332.29520679401685</v>
      </c>
      <c r="K2487" s="39">
        <v>374.96420679401683</v>
      </c>
      <c r="L2487" s="39">
        <v>7.5590000000000002</v>
      </c>
      <c r="M2487" s="48">
        <v>79.638000000000005</v>
      </c>
      <c r="N2487" s="39">
        <v>0.88500000000000001</v>
      </c>
      <c r="O2487" s="39">
        <v>748.88</v>
      </c>
      <c r="P2487" s="47">
        <v>0</v>
      </c>
    </row>
    <row r="2488" spans="1:16" x14ac:dyDescent="0.3">
      <c r="A2488" s="29">
        <v>43703</v>
      </c>
      <c r="B2488" s="30">
        <v>0.58333333333333337</v>
      </c>
      <c r="C2488" s="33">
        <f t="shared" si="80"/>
        <v>43703.583333333336</v>
      </c>
      <c r="D2488" s="38">
        <f t="shared" si="79"/>
        <v>525465</v>
      </c>
      <c r="E2488" s="38">
        <f t="shared" si="79"/>
        <v>6300495</v>
      </c>
      <c r="F2488" s="38">
        <f t="shared" si="79"/>
        <v>2536</v>
      </c>
      <c r="G2488" s="39">
        <v>299.60000000000002</v>
      </c>
      <c r="H2488" s="39">
        <v>34.9</v>
      </c>
      <c r="I2488" s="44">
        <v>0.11648865153538049</v>
      </c>
      <c r="J2488" s="39">
        <v>292.38613392233844</v>
      </c>
      <c r="K2488" s="39">
        <v>371.66613392233842</v>
      </c>
      <c r="L2488" s="39">
        <v>7.37</v>
      </c>
      <c r="M2488" s="48">
        <v>83.974000000000004</v>
      </c>
      <c r="N2488" s="39">
        <v>1.24</v>
      </c>
      <c r="O2488" s="39">
        <v>748.89800000000002</v>
      </c>
      <c r="P2488" s="47">
        <v>0</v>
      </c>
    </row>
    <row r="2489" spans="1:16" x14ac:dyDescent="0.3">
      <c r="A2489" s="29">
        <v>43703</v>
      </c>
      <c r="B2489" s="30">
        <v>0.60416666666666663</v>
      </c>
      <c r="C2489" s="33">
        <f t="shared" si="80"/>
        <v>43703.604166666664</v>
      </c>
      <c r="D2489" s="38">
        <f t="shared" si="79"/>
        <v>525465</v>
      </c>
      <c r="E2489" s="38">
        <f t="shared" si="79"/>
        <v>6300495</v>
      </c>
      <c r="F2489" s="38">
        <f t="shared" si="79"/>
        <v>2536</v>
      </c>
      <c r="G2489" s="39">
        <v>649.9</v>
      </c>
      <c r="H2489" s="39">
        <v>74.5</v>
      </c>
      <c r="I2489" s="44">
        <v>0.11463302046468687</v>
      </c>
      <c r="J2489" s="39">
        <v>274.55810672376617</v>
      </c>
      <c r="K2489" s="39">
        <v>393.63810672376616</v>
      </c>
      <c r="L2489" s="39">
        <v>8.3130000000000006</v>
      </c>
      <c r="M2489" s="48">
        <v>72.936000000000007</v>
      </c>
      <c r="N2489" s="39">
        <v>0.67400000000000004</v>
      </c>
      <c r="O2489" s="39">
        <v>748.93200000000002</v>
      </c>
      <c r="P2489" s="47">
        <v>0</v>
      </c>
    </row>
    <row r="2490" spans="1:16" x14ac:dyDescent="0.3">
      <c r="A2490" s="29">
        <v>43703</v>
      </c>
      <c r="B2490" s="30">
        <v>0.625</v>
      </c>
      <c r="C2490" s="33">
        <f t="shared" si="80"/>
        <v>43703.625</v>
      </c>
      <c r="D2490" s="38">
        <f t="shared" si="79"/>
        <v>525465</v>
      </c>
      <c r="E2490" s="38">
        <f t="shared" si="79"/>
        <v>6300495</v>
      </c>
      <c r="F2490" s="38">
        <f t="shared" si="79"/>
        <v>2536</v>
      </c>
      <c r="G2490" s="39">
        <v>351.7</v>
      </c>
      <c r="H2490" s="39">
        <v>40</v>
      </c>
      <c r="I2490" s="44">
        <v>0.11373329542223486</v>
      </c>
      <c r="J2490" s="39">
        <v>269.60979032082071</v>
      </c>
      <c r="K2490" s="39">
        <v>393.17579032082068</v>
      </c>
      <c r="L2490" s="39">
        <v>8.4390000000000001</v>
      </c>
      <c r="M2490" s="48">
        <v>73.885999999999996</v>
      </c>
      <c r="N2490" s="39">
        <v>1.756</v>
      </c>
      <c r="O2490" s="39">
        <v>749.00800000000004</v>
      </c>
      <c r="P2490" s="47">
        <v>0</v>
      </c>
    </row>
    <row r="2491" spans="1:16" x14ac:dyDescent="0.3">
      <c r="A2491" s="29">
        <v>43703</v>
      </c>
      <c r="B2491" s="30">
        <v>0.64583333333333337</v>
      </c>
      <c r="C2491" s="33">
        <f t="shared" si="80"/>
        <v>43703.645833333336</v>
      </c>
      <c r="D2491" s="38">
        <f t="shared" si="79"/>
        <v>525465</v>
      </c>
      <c r="E2491" s="38">
        <f t="shared" si="79"/>
        <v>6300495</v>
      </c>
      <c r="F2491" s="38">
        <f t="shared" si="79"/>
        <v>2536</v>
      </c>
      <c r="G2491" s="39">
        <v>154.30000000000001</v>
      </c>
      <c r="H2491" s="39">
        <v>20.2</v>
      </c>
      <c r="I2491" s="44">
        <v>0.13091380427738172</v>
      </c>
      <c r="J2491" s="39">
        <v>299.09582863824289</v>
      </c>
      <c r="K2491" s="39">
        <v>377.41182863824292</v>
      </c>
      <c r="L2491" s="39">
        <v>7.4329999999999998</v>
      </c>
      <c r="M2491" s="48">
        <v>85.658000000000001</v>
      </c>
      <c r="N2491" s="39">
        <v>1.24</v>
      </c>
      <c r="O2491" s="39">
        <v>749.08</v>
      </c>
      <c r="P2491" s="47">
        <v>0</v>
      </c>
    </row>
    <row r="2492" spans="1:16" x14ac:dyDescent="0.3">
      <c r="A2492" s="29">
        <v>43703</v>
      </c>
      <c r="B2492" s="30">
        <v>0.66666666666666663</v>
      </c>
      <c r="C2492" s="33">
        <f t="shared" si="80"/>
        <v>43703.666666666664</v>
      </c>
      <c r="D2492" s="38">
        <f t="shared" si="79"/>
        <v>525465</v>
      </c>
      <c r="E2492" s="38">
        <f t="shared" si="79"/>
        <v>6300495</v>
      </c>
      <c r="F2492" s="38">
        <f t="shared" si="79"/>
        <v>2536</v>
      </c>
      <c r="G2492" s="39">
        <v>568.70000000000005</v>
      </c>
      <c r="H2492" s="39">
        <v>71.8</v>
      </c>
      <c r="I2492" s="44">
        <v>0.12625285739405662</v>
      </c>
      <c r="J2492" s="39">
        <v>281.99795012816969</v>
      </c>
      <c r="K2492" s="39">
        <v>370.27695012816963</v>
      </c>
      <c r="L2492" s="39">
        <v>7.9989999999999997</v>
      </c>
      <c r="M2492" s="48">
        <v>78.197999999999993</v>
      </c>
      <c r="N2492" s="39">
        <v>0.68799999999999994</v>
      </c>
      <c r="O2492" s="39">
        <v>749.02</v>
      </c>
      <c r="P2492" s="47">
        <v>0</v>
      </c>
    </row>
    <row r="2493" spans="1:16" x14ac:dyDescent="0.3">
      <c r="A2493" s="29">
        <v>43703</v>
      </c>
      <c r="B2493" s="30">
        <v>0.6875</v>
      </c>
      <c r="C2493" s="33">
        <f t="shared" si="80"/>
        <v>43703.6875</v>
      </c>
      <c r="D2493" s="38">
        <f t="shared" si="79"/>
        <v>525465</v>
      </c>
      <c r="E2493" s="38">
        <f t="shared" si="79"/>
        <v>6300495</v>
      </c>
      <c r="F2493" s="38">
        <f t="shared" si="79"/>
        <v>2536</v>
      </c>
      <c r="G2493" s="39">
        <v>53.9</v>
      </c>
      <c r="H2493" s="39">
        <v>9.9</v>
      </c>
      <c r="I2493" s="44">
        <v>0.18367346938775511</v>
      </c>
      <c r="J2493" s="39">
        <v>293.55251295230687</v>
      </c>
      <c r="K2493" s="39">
        <v>370.64051295230689</v>
      </c>
      <c r="L2493" s="39">
        <v>7.3070000000000004</v>
      </c>
      <c r="M2493" s="48">
        <v>89.352000000000004</v>
      </c>
      <c r="N2493" s="39">
        <v>0.85699999999999998</v>
      </c>
      <c r="O2493" s="39">
        <v>749.11300000000006</v>
      </c>
      <c r="P2493" s="47">
        <v>0</v>
      </c>
    </row>
    <row r="2494" spans="1:16" x14ac:dyDescent="0.3">
      <c r="A2494" s="29">
        <v>43703</v>
      </c>
      <c r="B2494" s="30">
        <v>0.70833333333333337</v>
      </c>
      <c r="C2494" s="33">
        <f t="shared" si="80"/>
        <v>43703.708333333336</v>
      </c>
      <c r="D2494" s="38">
        <f t="shared" si="79"/>
        <v>525465</v>
      </c>
      <c r="E2494" s="38">
        <f t="shared" si="79"/>
        <v>6300495</v>
      </c>
      <c r="F2494" s="38">
        <f t="shared" si="79"/>
        <v>2536</v>
      </c>
      <c r="G2494" s="39">
        <v>49.4</v>
      </c>
      <c r="H2494" s="39">
        <v>10.1</v>
      </c>
      <c r="I2494" s="44">
        <v>0.20445344129554655</v>
      </c>
      <c r="J2494" s="39">
        <v>258.29233719669372</v>
      </c>
      <c r="K2494" s="39">
        <v>359.68733719669376</v>
      </c>
      <c r="L2494" s="39">
        <v>7.056</v>
      </c>
      <c r="M2494" s="48">
        <v>87.501999999999995</v>
      </c>
      <c r="N2494" s="39">
        <v>0.5</v>
      </c>
      <c r="O2494" s="39">
        <v>749.33</v>
      </c>
      <c r="P2494" s="47">
        <v>0</v>
      </c>
    </row>
    <row r="2495" spans="1:16" x14ac:dyDescent="0.3">
      <c r="A2495" s="29">
        <v>43703</v>
      </c>
      <c r="B2495" s="30">
        <v>0.72916666666666663</v>
      </c>
      <c r="C2495" s="33">
        <f t="shared" si="80"/>
        <v>43703.729166666664</v>
      </c>
      <c r="D2495" s="38">
        <f t="shared" si="79"/>
        <v>525465</v>
      </c>
      <c r="E2495" s="38">
        <f t="shared" si="79"/>
        <v>6300495</v>
      </c>
      <c r="F2495" s="38">
        <f t="shared" si="79"/>
        <v>2536</v>
      </c>
      <c r="G2495" s="39">
        <v>28.9</v>
      </c>
      <c r="H2495" s="39">
        <v>7.6</v>
      </c>
      <c r="I2495" s="44">
        <v>0.26297577854671278</v>
      </c>
      <c r="J2495" s="39">
        <v>254.92203033825442</v>
      </c>
      <c r="K2495" s="39">
        <v>352.5850303382544</v>
      </c>
      <c r="L2495" s="39">
        <v>6.3010000000000002</v>
      </c>
      <c r="M2495" s="48">
        <v>92.277000000000001</v>
      </c>
      <c r="N2495" s="39">
        <v>1.3620000000000001</v>
      </c>
      <c r="O2495" s="39">
        <v>749.43799999999999</v>
      </c>
      <c r="P2495" s="47">
        <v>0</v>
      </c>
    </row>
    <row r="2496" spans="1:16" x14ac:dyDescent="0.3">
      <c r="A2496" s="29">
        <v>43703</v>
      </c>
      <c r="B2496" s="30">
        <v>0.75</v>
      </c>
      <c r="C2496" s="33">
        <f t="shared" si="80"/>
        <v>43703.75</v>
      </c>
      <c r="D2496" s="38">
        <f t="shared" si="79"/>
        <v>525465</v>
      </c>
      <c r="E2496" s="38">
        <f t="shared" si="79"/>
        <v>6300495</v>
      </c>
      <c r="F2496" s="38">
        <f t="shared" si="79"/>
        <v>2536</v>
      </c>
      <c r="G2496" s="39">
        <v>22.1</v>
      </c>
      <c r="H2496" s="39">
        <v>7.4</v>
      </c>
      <c r="I2496" s="44">
        <v>0.33484162895927599</v>
      </c>
      <c r="J2496" s="39">
        <v>253.08178553831956</v>
      </c>
      <c r="K2496" s="39">
        <v>347.55178553831956</v>
      </c>
      <c r="L2496" s="39">
        <v>6.49</v>
      </c>
      <c r="M2496" s="48">
        <v>88.016000000000005</v>
      </c>
      <c r="N2496" s="39">
        <v>1.107</v>
      </c>
      <c r="O2496" s="39">
        <v>749.69</v>
      </c>
      <c r="P2496" s="47">
        <v>0</v>
      </c>
    </row>
    <row r="2497" spans="1:16" x14ac:dyDescent="0.3">
      <c r="A2497" s="29">
        <v>43703</v>
      </c>
      <c r="B2497" s="30">
        <v>0.77083333333333337</v>
      </c>
      <c r="C2497" s="33">
        <f t="shared" si="80"/>
        <v>43703.770833333336</v>
      </c>
      <c r="D2497" s="38">
        <f t="shared" si="79"/>
        <v>525465</v>
      </c>
      <c r="E2497" s="38">
        <f t="shared" si="79"/>
        <v>6300495</v>
      </c>
      <c r="F2497" s="38">
        <f t="shared" si="79"/>
        <v>2536</v>
      </c>
      <c r="G2497" s="39">
        <v>23.3</v>
      </c>
      <c r="H2497" s="39">
        <v>7.6</v>
      </c>
      <c r="I2497" s="44">
        <v>0.3261802575107296</v>
      </c>
      <c r="J2497" s="39">
        <v>249.24393788853598</v>
      </c>
      <c r="K2497" s="39">
        <v>343.730937888536</v>
      </c>
      <c r="L2497" s="39">
        <v>6.1130000000000004</v>
      </c>
      <c r="M2497" s="48">
        <v>89.796000000000006</v>
      </c>
      <c r="N2497" s="39">
        <v>1.04</v>
      </c>
      <c r="O2497" s="39">
        <v>749.72199999999998</v>
      </c>
      <c r="P2497" s="47">
        <v>0</v>
      </c>
    </row>
    <row r="2498" spans="1:16" x14ac:dyDescent="0.3">
      <c r="A2498" s="29">
        <v>43703</v>
      </c>
      <c r="B2498" s="30">
        <v>0.79166666666666663</v>
      </c>
      <c r="C2498" s="33">
        <f t="shared" si="80"/>
        <v>43703.791666666664</v>
      </c>
      <c r="D2498" s="38">
        <f t="shared" si="79"/>
        <v>525465</v>
      </c>
      <c r="E2498" s="38">
        <f t="shared" si="79"/>
        <v>6300495</v>
      </c>
      <c r="F2498" s="38">
        <f t="shared" si="79"/>
        <v>2536</v>
      </c>
      <c r="G2498" s="39">
        <v>8.4</v>
      </c>
      <c r="H2498" s="39">
        <v>6.3</v>
      </c>
      <c r="I2498" s="44">
        <v>0.75</v>
      </c>
      <c r="J2498" s="39">
        <v>245.65182853662628</v>
      </c>
      <c r="K2498" s="39">
        <v>339.44982853662628</v>
      </c>
      <c r="L2498" s="39">
        <v>5.484</v>
      </c>
      <c r="M2498" s="48">
        <v>91.525999999999996</v>
      </c>
      <c r="N2498" s="39">
        <v>1.2749999999999999</v>
      </c>
      <c r="O2498" s="39">
        <v>749.76</v>
      </c>
      <c r="P2498" s="47">
        <v>0</v>
      </c>
    </row>
    <row r="2499" spans="1:16" x14ac:dyDescent="0.3">
      <c r="A2499" s="29">
        <v>43703</v>
      </c>
      <c r="B2499" s="30">
        <v>0.8125</v>
      </c>
      <c r="C2499" s="33">
        <f t="shared" si="80"/>
        <v>43703.8125</v>
      </c>
      <c r="D2499" s="38">
        <f t="shared" si="79"/>
        <v>525465</v>
      </c>
      <c r="E2499" s="38">
        <f t="shared" si="79"/>
        <v>6300495</v>
      </c>
      <c r="F2499" s="38">
        <f t="shared" si="79"/>
        <v>2536</v>
      </c>
      <c r="G2499" s="40">
        <v>0</v>
      </c>
      <c r="H2499" s="40">
        <v>0</v>
      </c>
      <c r="I2499" s="45" t="s">
        <v>19</v>
      </c>
      <c r="J2499" s="39">
        <v>243.17650472901204</v>
      </c>
      <c r="K2499" s="39">
        <v>335.61450472901203</v>
      </c>
      <c r="L2499" s="39">
        <v>5.0430000000000001</v>
      </c>
      <c r="M2499" s="48">
        <v>92.058000000000007</v>
      </c>
      <c r="N2499" s="39">
        <v>1.7649999999999999</v>
      </c>
      <c r="O2499" s="39">
        <v>750.09699999999998</v>
      </c>
      <c r="P2499" s="47">
        <v>0</v>
      </c>
    </row>
    <row r="2500" spans="1:16" x14ac:dyDescent="0.3">
      <c r="A2500" s="29">
        <v>43703</v>
      </c>
      <c r="B2500" s="30">
        <v>0.83333333333333337</v>
      </c>
      <c r="C2500" s="33">
        <f t="shared" si="80"/>
        <v>43703.833333333336</v>
      </c>
      <c r="D2500" s="38">
        <f t="shared" si="79"/>
        <v>525465</v>
      </c>
      <c r="E2500" s="38">
        <f t="shared" si="79"/>
        <v>6300495</v>
      </c>
      <c r="F2500" s="38">
        <f t="shared" si="79"/>
        <v>2536</v>
      </c>
      <c r="G2500" s="40">
        <v>0</v>
      </c>
      <c r="H2500" s="40">
        <v>0</v>
      </c>
      <c r="I2500" s="45" t="s">
        <v>19</v>
      </c>
      <c r="J2500" s="39">
        <v>242.2561303656187</v>
      </c>
      <c r="K2500" s="39">
        <v>332.81213036561871</v>
      </c>
      <c r="L2500" s="39">
        <v>5.0430000000000001</v>
      </c>
      <c r="M2500" s="48">
        <v>90.212999999999994</v>
      </c>
      <c r="N2500" s="39">
        <v>1.653</v>
      </c>
      <c r="O2500" s="39">
        <v>750.12800000000004</v>
      </c>
      <c r="P2500" s="47">
        <v>0</v>
      </c>
    </row>
    <row r="2501" spans="1:16" x14ac:dyDescent="0.3">
      <c r="A2501" s="29">
        <v>43703</v>
      </c>
      <c r="B2501" s="30">
        <v>0.85416666666666663</v>
      </c>
      <c r="C2501" s="33">
        <f t="shared" si="80"/>
        <v>43703.854166666664</v>
      </c>
      <c r="D2501" s="38">
        <f t="shared" si="79"/>
        <v>525465</v>
      </c>
      <c r="E2501" s="38">
        <f t="shared" si="79"/>
        <v>6300495</v>
      </c>
      <c r="F2501" s="38">
        <f t="shared" si="79"/>
        <v>2536</v>
      </c>
      <c r="G2501" s="40">
        <v>0</v>
      </c>
      <c r="H2501" s="40">
        <v>0</v>
      </c>
      <c r="I2501" s="45" t="s">
        <v>19</v>
      </c>
      <c r="J2501" s="39">
        <v>240.22108203323853</v>
      </c>
      <c r="K2501" s="39">
        <v>328.74508203323853</v>
      </c>
      <c r="L2501" s="39">
        <v>4.351</v>
      </c>
      <c r="M2501" s="48">
        <v>94.843999999999994</v>
      </c>
      <c r="N2501" s="39">
        <v>0.65900000000000003</v>
      </c>
      <c r="O2501" s="39">
        <v>750.17499999999995</v>
      </c>
      <c r="P2501" s="47">
        <v>0</v>
      </c>
    </row>
    <row r="2502" spans="1:16" x14ac:dyDescent="0.3">
      <c r="A2502" s="29">
        <v>43703</v>
      </c>
      <c r="B2502" s="30">
        <v>0.875</v>
      </c>
      <c r="C2502" s="33">
        <f t="shared" si="80"/>
        <v>43703.875</v>
      </c>
      <c r="D2502" s="38">
        <f t="shared" ref="D2502:F2565" si="81">D2501</f>
        <v>525465</v>
      </c>
      <c r="E2502" s="38">
        <f t="shared" si="81"/>
        <v>6300495</v>
      </c>
      <c r="F2502" s="38">
        <f t="shared" si="81"/>
        <v>2536</v>
      </c>
      <c r="G2502" s="40">
        <v>0</v>
      </c>
      <c r="H2502" s="40">
        <v>0</v>
      </c>
      <c r="I2502" s="45" t="s">
        <v>19</v>
      </c>
      <c r="J2502" s="39">
        <v>257.3208077582554</v>
      </c>
      <c r="K2502" s="39">
        <v>325.56680775825538</v>
      </c>
      <c r="L2502" s="39">
        <v>4.6029999999999998</v>
      </c>
      <c r="M2502" s="48">
        <v>95.540999999999997</v>
      </c>
      <c r="N2502" s="39">
        <v>9.9000000000000005E-2</v>
      </c>
      <c r="O2502" s="39">
        <v>750.31500000000005</v>
      </c>
      <c r="P2502" s="47">
        <v>0</v>
      </c>
    </row>
    <row r="2503" spans="1:16" x14ac:dyDescent="0.3">
      <c r="A2503" s="29">
        <v>43703</v>
      </c>
      <c r="B2503" s="30">
        <v>0.89583333333333337</v>
      </c>
      <c r="C2503" s="33">
        <f t="shared" si="80"/>
        <v>43703.895833333336</v>
      </c>
      <c r="D2503" s="38">
        <f t="shared" si="81"/>
        <v>525465</v>
      </c>
      <c r="E2503" s="38">
        <f t="shared" si="81"/>
        <v>6300495</v>
      </c>
      <c r="F2503" s="38">
        <f t="shared" si="81"/>
        <v>2536</v>
      </c>
      <c r="G2503" s="40">
        <v>0</v>
      </c>
      <c r="H2503" s="40">
        <v>0</v>
      </c>
      <c r="I2503" s="45" t="s">
        <v>19</v>
      </c>
      <c r="J2503" s="39">
        <v>265.63494904789792</v>
      </c>
      <c r="K2503" s="39">
        <v>324.66694904789796</v>
      </c>
      <c r="L2503" s="39">
        <v>4.4139999999999997</v>
      </c>
      <c r="M2503" s="48">
        <v>94.278000000000006</v>
      </c>
      <c r="N2503" s="39">
        <v>0.44700000000000001</v>
      </c>
      <c r="O2503" s="39">
        <v>750.19799999999998</v>
      </c>
      <c r="P2503" s="47">
        <v>0</v>
      </c>
    </row>
    <row r="2504" spans="1:16" x14ac:dyDescent="0.3">
      <c r="A2504" s="29">
        <v>43703</v>
      </c>
      <c r="B2504" s="30">
        <v>0.91666666666666663</v>
      </c>
      <c r="C2504" s="33">
        <f t="shared" si="80"/>
        <v>43703.916666666664</v>
      </c>
      <c r="D2504" s="38">
        <f t="shared" si="81"/>
        <v>525465</v>
      </c>
      <c r="E2504" s="38">
        <f t="shared" si="81"/>
        <v>6300495</v>
      </c>
      <c r="F2504" s="38">
        <f t="shared" si="81"/>
        <v>2536</v>
      </c>
      <c r="G2504" s="40">
        <v>0</v>
      </c>
      <c r="H2504" s="40">
        <v>0</v>
      </c>
      <c r="I2504" s="45" t="s">
        <v>19</v>
      </c>
      <c r="J2504" s="39">
        <v>274.83330166040406</v>
      </c>
      <c r="K2504" s="39">
        <v>325.07030166040408</v>
      </c>
      <c r="L2504" s="39">
        <v>4.226</v>
      </c>
      <c r="M2504" s="48">
        <v>95.161000000000001</v>
      </c>
      <c r="N2504" s="39">
        <v>0.88300000000000001</v>
      </c>
      <c r="O2504" s="39">
        <v>750.25800000000004</v>
      </c>
      <c r="P2504" s="47">
        <v>0</v>
      </c>
    </row>
    <row r="2505" spans="1:16" x14ac:dyDescent="0.3">
      <c r="A2505" s="29">
        <v>43703</v>
      </c>
      <c r="B2505" s="30">
        <v>0.9375</v>
      </c>
      <c r="C2505" s="33">
        <f t="shared" si="80"/>
        <v>43703.9375</v>
      </c>
      <c r="D2505" s="38">
        <f t="shared" si="81"/>
        <v>525465</v>
      </c>
      <c r="E2505" s="38">
        <f t="shared" si="81"/>
        <v>6300495</v>
      </c>
      <c r="F2505" s="38">
        <f t="shared" si="81"/>
        <v>2536</v>
      </c>
      <c r="G2505" s="40">
        <v>0</v>
      </c>
      <c r="H2505" s="40">
        <v>0</v>
      </c>
      <c r="I2505" s="45" t="s">
        <v>19</v>
      </c>
      <c r="J2505" s="39">
        <v>275.74184754491881</v>
      </c>
      <c r="K2505" s="39">
        <v>323.85584754491884</v>
      </c>
      <c r="L2505" s="39">
        <v>3.722</v>
      </c>
      <c r="M2505" s="48">
        <v>95.521000000000001</v>
      </c>
      <c r="N2505" s="39">
        <v>1.0329999999999999</v>
      </c>
      <c r="O2505" s="39">
        <v>750.05700000000002</v>
      </c>
      <c r="P2505" s="47">
        <v>0</v>
      </c>
    </row>
    <row r="2506" spans="1:16" x14ac:dyDescent="0.3">
      <c r="A2506" s="29">
        <v>43703</v>
      </c>
      <c r="B2506" s="30">
        <v>0.95833333333333337</v>
      </c>
      <c r="C2506" s="33">
        <f t="shared" si="80"/>
        <v>43703.958333333336</v>
      </c>
      <c r="D2506" s="38">
        <f t="shared" si="81"/>
        <v>525465</v>
      </c>
      <c r="E2506" s="38">
        <f t="shared" si="81"/>
        <v>6300495</v>
      </c>
      <c r="F2506" s="38">
        <f t="shared" si="81"/>
        <v>2536</v>
      </c>
      <c r="G2506" s="40">
        <v>0</v>
      </c>
      <c r="H2506" s="40">
        <v>0</v>
      </c>
      <c r="I2506" s="45" t="s">
        <v>19</v>
      </c>
      <c r="J2506" s="39">
        <v>283.38600744276999</v>
      </c>
      <c r="K2506" s="39">
        <v>321.90700744277001</v>
      </c>
      <c r="L2506" s="39">
        <v>3.4079999999999999</v>
      </c>
      <c r="M2506" s="48">
        <v>100</v>
      </c>
      <c r="N2506" s="39">
        <v>0.55500000000000005</v>
      </c>
      <c r="O2506" s="39">
        <v>750.18499999999995</v>
      </c>
      <c r="P2506" s="47">
        <v>0</v>
      </c>
    </row>
    <row r="2507" spans="1:16" x14ac:dyDescent="0.3">
      <c r="A2507" s="29">
        <v>43703</v>
      </c>
      <c r="B2507" s="30">
        <v>0.97916666666666663</v>
      </c>
      <c r="C2507" s="33">
        <f t="shared" si="80"/>
        <v>43703.979166666664</v>
      </c>
      <c r="D2507" s="38">
        <f t="shared" si="81"/>
        <v>525465</v>
      </c>
      <c r="E2507" s="38">
        <f t="shared" si="81"/>
        <v>6300495</v>
      </c>
      <c r="F2507" s="38">
        <f t="shared" si="81"/>
        <v>2536</v>
      </c>
      <c r="G2507" s="40">
        <v>0</v>
      </c>
      <c r="H2507" s="40">
        <v>0</v>
      </c>
      <c r="I2507" s="45" t="s">
        <v>19</v>
      </c>
      <c r="J2507" s="39">
        <v>323.84226942167783</v>
      </c>
      <c r="K2507" s="39">
        <v>326.77026942167782</v>
      </c>
      <c r="L2507" s="39">
        <v>2.3380000000000001</v>
      </c>
      <c r="M2507" s="48">
        <v>100</v>
      </c>
      <c r="N2507" s="39">
        <v>0.48599999999999999</v>
      </c>
      <c r="O2507" s="39">
        <v>750.19500000000005</v>
      </c>
      <c r="P2507" s="47">
        <v>0</v>
      </c>
    </row>
    <row r="2508" spans="1:16" x14ac:dyDescent="0.3">
      <c r="A2508" s="29">
        <v>43704</v>
      </c>
      <c r="B2508" s="30">
        <v>0</v>
      </c>
      <c r="C2508" s="33">
        <f t="shared" si="80"/>
        <v>43704</v>
      </c>
      <c r="D2508" s="38">
        <f t="shared" si="81"/>
        <v>525465</v>
      </c>
      <c r="E2508" s="38">
        <f t="shared" si="81"/>
        <v>6300495</v>
      </c>
      <c r="F2508" s="38">
        <f t="shared" si="81"/>
        <v>2536</v>
      </c>
      <c r="G2508" s="40">
        <v>0</v>
      </c>
      <c r="H2508" s="40">
        <v>0</v>
      </c>
      <c r="I2508" s="45" t="s">
        <v>19</v>
      </c>
      <c r="J2508" s="39">
        <v>297.87419836495889</v>
      </c>
      <c r="K2508" s="39">
        <v>322.98819836495886</v>
      </c>
      <c r="L2508" s="39">
        <v>2.0859999999999999</v>
      </c>
      <c r="M2508" s="48">
        <v>100</v>
      </c>
      <c r="N2508" s="39">
        <v>1.099</v>
      </c>
      <c r="O2508" s="39">
        <v>750.26</v>
      </c>
      <c r="P2508" s="47">
        <v>0</v>
      </c>
    </row>
    <row r="2509" spans="1:16" x14ac:dyDescent="0.3">
      <c r="A2509" s="29">
        <v>43704</v>
      </c>
      <c r="B2509" s="30">
        <v>2.0833333333333332E-2</v>
      </c>
      <c r="C2509" s="33">
        <f t="shared" si="80"/>
        <v>43704.020833333336</v>
      </c>
      <c r="D2509" s="38">
        <f t="shared" si="81"/>
        <v>525465</v>
      </c>
      <c r="E2509" s="38">
        <f t="shared" si="81"/>
        <v>6300495</v>
      </c>
      <c r="F2509" s="38">
        <f t="shared" si="81"/>
        <v>2536</v>
      </c>
      <c r="G2509" s="40">
        <v>0</v>
      </c>
      <c r="H2509" s="40">
        <v>0</v>
      </c>
      <c r="I2509" s="45" t="s">
        <v>19</v>
      </c>
      <c r="J2509" s="39">
        <v>287.56839760036979</v>
      </c>
      <c r="K2509" s="39">
        <v>317.56739760036982</v>
      </c>
      <c r="L2509" s="39">
        <v>1.897</v>
      </c>
      <c r="M2509" s="48">
        <v>100</v>
      </c>
      <c r="N2509" s="39">
        <v>0.98099999999999998</v>
      </c>
      <c r="O2509" s="39">
        <v>750.32</v>
      </c>
      <c r="P2509" s="47">
        <v>0</v>
      </c>
    </row>
    <row r="2510" spans="1:16" x14ac:dyDescent="0.3">
      <c r="A2510" s="29">
        <v>43704</v>
      </c>
      <c r="B2510" s="30">
        <v>4.1666666666666664E-2</v>
      </c>
      <c r="C2510" s="33">
        <f t="shared" si="80"/>
        <v>43704.041666666664</v>
      </c>
      <c r="D2510" s="38">
        <f t="shared" si="81"/>
        <v>525465</v>
      </c>
      <c r="E2510" s="38">
        <f t="shared" si="81"/>
        <v>6300495</v>
      </c>
      <c r="F2510" s="38">
        <f t="shared" si="81"/>
        <v>2536</v>
      </c>
      <c r="G2510" s="40">
        <v>0</v>
      </c>
      <c r="H2510" s="40">
        <v>0</v>
      </c>
      <c r="I2510" s="45" t="s">
        <v>19</v>
      </c>
      <c r="J2510" s="39">
        <v>289.383036391178</v>
      </c>
      <c r="K2510" s="39">
        <v>315.90603639117796</v>
      </c>
      <c r="L2510" s="39">
        <v>2.2120000000000002</v>
      </c>
      <c r="M2510" s="48">
        <v>100</v>
      </c>
      <c r="N2510" s="39">
        <v>0.27900000000000003</v>
      </c>
      <c r="O2510" s="39">
        <v>750.15</v>
      </c>
      <c r="P2510" s="47">
        <v>0</v>
      </c>
    </row>
    <row r="2511" spans="1:16" x14ac:dyDescent="0.3">
      <c r="A2511" s="29">
        <v>43704</v>
      </c>
      <c r="B2511" s="30">
        <v>6.25E-2</v>
      </c>
      <c r="C2511" s="33">
        <f t="shared" si="80"/>
        <v>43704.0625</v>
      </c>
      <c r="D2511" s="38">
        <f t="shared" si="81"/>
        <v>525465</v>
      </c>
      <c r="E2511" s="38">
        <f t="shared" si="81"/>
        <v>6300495</v>
      </c>
      <c r="F2511" s="38">
        <f t="shared" si="81"/>
        <v>2536</v>
      </c>
      <c r="G2511" s="40">
        <v>0</v>
      </c>
      <c r="H2511" s="40">
        <v>0</v>
      </c>
      <c r="I2511" s="45" t="s">
        <v>19</v>
      </c>
      <c r="J2511" s="39">
        <v>290.33917076342345</v>
      </c>
      <c r="K2511" s="39">
        <v>315.36517076342341</v>
      </c>
      <c r="L2511" s="39">
        <v>2.0859999999999999</v>
      </c>
      <c r="M2511" s="48">
        <v>100</v>
      </c>
      <c r="N2511" s="39">
        <v>0.54500000000000004</v>
      </c>
      <c r="O2511" s="39">
        <v>750.24</v>
      </c>
      <c r="P2511" s="47">
        <v>0</v>
      </c>
    </row>
    <row r="2512" spans="1:16" x14ac:dyDescent="0.3">
      <c r="A2512" s="29">
        <v>43704</v>
      </c>
      <c r="B2512" s="30">
        <v>8.3333333333333329E-2</v>
      </c>
      <c r="C2512" s="33">
        <f t="shared" si="80"/>
        <v>43704.083333333336</v>
      </c>
      <c r="D2512" s="38">
        <f t="shared" si="81"/>
        <v>525465</v>
      </c>
      <c r="E2512" s="38">
        <f t="shared" si="81"/>
        <v>6300495</v>
      </c>
      <c r="F2512" s="38">
        <f t="shared" si="81"/>
        <v>2536</v>
      </c>
      <c r="G2512" s="40">
        <v>0</v>
      </c>
      <c r="H2512" s="40">
        <v>0</v>
      </c>
      <c r="I2512" s="45" t="s">
        <v>19</v>
      </c>
      <c r="J2512" s="39">
        <v>292.42346459279457</v>
      </c>
      <c r="K2512" s="39">
        <v>317.53946459279456</v>
      </c>
      <c r="L2512" s="39">
        <v>2.59</v>
      </c>
      <c r="M2512" s="48">
        <v>97.281999999999996</v>
      </c>
      <c r="N2512" s="39">
        <v>0.75</v>
      </c>
      <c r="O2512" s="39">
        <v>750.11500000000001</v>
      </c>
      <c r="P2512" s="47">
        <v>0</v>
      </c>
    </row>
    <row r="2513" spans="1:16" x14ac:dyDescent="0.3">
      <c r="A2513" s="29">
        <v>43704</v>
      </c>
      <c r="B2513" s="30">
        <v>0.10416666666666667</v>
      </c>
      <c r="C2513" s="33">
        <f t="shared" si="80"/>
        <v>43704.104166666664</v>
      </c>
      <c r="D2513" s="38">
        <f t="shared" si="81"/>
        <v>525465</v>
      </c>
      <c r="E2513" s="38">
        <f t="shared" si="81"/>
        <v>6300495</v>
      </c>
      <c r="F2513" s="38">
        <f t="shared" si="81"/>
        <v>2536</v>
      </c>
      <c r="G2513" s="40">
        <v>0</v>
      </c>
      <c r="H2513" s="40">
        <v>0</v>
      </c>
      <c r="I2513" s="45" t="s">
        <v>19</v>
      </c>
      <c r="J2513" s="39">
        <v>291.11654374361689</v>
      </c>
      <c r="K2513" s="39">
        <v>316.75254374361685</v>
      </c>
      <c r="L2513" s="39">
        <v>2.778</v>
      </c>
      <c r="M2513" s="48">
        <v>90.600999999999999</v>
      </c>
      <c r="N2513" s="39">
        <v>1.163</v>
      </c>
      <c r="O2513" s="39">
        <v>750.25</v>
      </c>
      <c r="P2513" s="47">
        <v>0</v>
      </c>
    </row>
    <row r="2514" spans="1:16" x14ac:dyDescent="0.3">
      <c r="A2514" s="29">
        <v>43704</v>
      </c>
      <c r="B2514" s="30">
        <v>0.125</v>
      </c>
      <c r="C2514" s="33">
        <f t="shared" si="80"/>
        <v>43704.125</v>
      </c>
      <c r="D2514" s="38">
        <f t="shared" si="81"/>
        <v>525465</v>
      </c>
      <c r="E2514" s="38">
        <f t="shared" si="81"/>
        <v>6300495</v>
      </c>
      <c r="F2514" s="38">
        <f t="shared" si="81"/>
        <v>2536</v>
      </c>
      <c r="G2514" s="40">
        <v>0</v>
      </c>
      <c r="H2514" s="40">
        <v>0</v>
      </c>
      <c r="I2514" s="45" t="s">
        <v>19</v>
      </c>
      <c r="J2514" s="39">
        <v>291.64273657644765</v>
      </c>
      <c r="K2514" s="39">
        <v>318.15573657644762</v>
      </c>
      <c r="L2514" s="39">
        <v>2.7149999999999999</v>
      </c>
      <c r="M2514" s="48">
        <v>95.17</v>
      </c>
      <c r="N2514" s="39">
        <v>1.9379999999999999</v>
      </c>
      <c r="O2514" s="39">
        <v>750.18</v>
      </c>
      <c r="P2514" s="47">
        <v>0</v>
      </c>
    </row>
    <row r="2515" spans="1:16" x14ac:dyDescent="0.3">
      <c r="A2515" s="29">
        <v>43704</v>
      </c>
      <c r="B2515" s="30">
        <v>0.14583333333333334</v>
      </c>
      <c r="C2515" s="33">
        <f t="shared" si="80"/>
        <v>43704.145833333336</v>
      </c>
      <c r="D2515" s="38">
        <f t="shared" si="81"/>
        <v>525465</v>
      </c>
      <c r="E2515" s="38">
        <f t="shared" si="81"/>
        <v>6300495</v>
      </c>
      <c r="F2515" s="38">
        <f t="shared" si="81"/>
        <v>2536</v>
      </c>
      <c r="G2515" s="40">
        <v>0</v>
      </c>
      <c r="H2515" s="40">
        <v>0</v>
      </c>
      <c r="I2515" s="45" t="s">
        <v>19</v>
      </c>
      <c r="J2515" s="39">
        <v>290.6103472112153</v>
      </c>
      <c r="K2515" s="39">
        <v>315.3793472112153</v>
      </c>
      <c r="L2515" s="39">
        <v>2.3380000000000001</v>
      </c>
      <c r="M2515" s="48">
        <v>97.231999999999999</v>
      </c>
      <c r="N2515" s="39">
        <v>0.98199999999999998</v>
      </c>
      <c r="O2515" s="39">
        <v>750.27</v>
      </c>
      <c r="P2515" s="47">
        <v>0</v>
      </c>
    </row>
    <row r="2516" spans="1:16" x14ac:dyDescent="0.3">
      <c r="A2516" s="29">
        <v>43704</v>
      </c>
      <c r="B2516" s="30">
        <v>0.16666666666666666</v>
      </c>
      <c r="C2516" s="33">
        <f t="shared" si="80"/>
        <v>43704.166666666664</v>
      </c>
      <c r="D2516" s="38">
        <f t="shared" si="81"/>
        <v>525465</v>
      </c>
      <c r="E2516" s="38">
        <f t="shared" si="81"/>
        <v>6300495</v>
      </c>
      <c r="F2516" s="38">
        <f t="shared" si="81"/>
        <v>2536</v>
      </c>
      <c r="G2516" s="40">
        <v>0</v>
      </c>
      <c r="H2516" s="40">
        <v>0</v>
      </c>
      <c r="I2516" s="45" t="s">
        <v>19</v>
      </c>
      <c r="J2516" s="39">
        <v>291.92232199606076</v>
      </c>
      <c r="K2516" s="39">
        <v>317.2933219960608</v>
      </c>
      <c r="L2516" s="39">
        <v>2.2749999999999999</v>
      </c>
      <c r="M2516" s="48">
        <v>97.218999999999994</v>
      </c>
      <c r="N2516" s="39">
        <v>1.1240000000000001</v>
      </c>
      <c r="O2516" s="39">
        <v>750.09</v>
      </c>
      <c r="P2516" s="47">
        <v>0</v>
      </c>
    </row>
    <row r="2517" spans="1:16" x14ac:dyDescent="0.3">
      <c r="A2517" s="29">
        <v>43704</v>
      </c>
      <c r="B2517" s="30">
        <v>0.1875</v>
      </c>
      <c r="C2517" s="33">
        <f t="shared" si="80"/>
        <v>43704.1875</v>
      </c>
      <c r="D2517" s="38">
        <f t="shared" si="81"/>
        <v>525465</v>
      </c>
      <c r="E2517" s="38">
        <f t="shared" si="81"/>
        <v>6300495</v>
      </c>
      <c r="F2517" s="38">
        <f t="shared" si="81"/>
        <v>2536</v>
      </c>
      <c r="G2517" s="40">
        <v>0</v>
      </c>
      <c r="H2517" s="40">
        <v>0</v>
      </c>
      <c r="I2517" s="45" t="s">
        <v>19</v>
      </c>
      <c r="J2517" s="39">
        <v>292.95636728098816</v>
      </c>
      <c r="K2517" s="39">
        <v>317.38736728098814</v>
      </c>
      <c r="L2517" s="39">
        <v>2.5270000000000001</v>
      </c>
      <c r="M2517" s="48">
        <v>97.269000000000005</v>
      </c>
      <c r="N2517" s="39">
        <v>2.4129999999999998</v>
      </c>
      <c r="O2517" s="39">
        <v>750.27</v>
      </c>
      <c r="P2517" s="47">
        <v>0</v>
      </c>
    </row>
    <row r="2518" spans="1:16" x14ac:dyDescent="0.3">
      <c r="A2518" s="29">
        <v>43704</v>
      </c>
      <c r="B2518" s="30">
        <v>0.20833333333333334</v>
      </c>
      <c r="C2518" s="33">
        <f t="shared" si="80"/>
        <v>43704.208333333336</v>
      </c>
      <c r="D2518" s="38">
        <f t="shared" si="81"/>
        <v>525465</v>
      </c>
      <c r="E2518" s="38">
        <f t="shared" si="81"/>
        <v>6300495</v>
      </c>
      <c r="F2518" s="38">
        <f t="shared" si="81"/>
        <v>2536</v>
      </c>
      <c r="G2518" s="39">
        <v>0.6</v>
      </c>
      <c r="H2518" s="39">
        <v>5.7</v>
      </c>
      <c r="I2518" s="45" t="s">
        <v>19</v>
      </c>
      <c r="J2518" s="39">
        <v>292.33742702678842</v>
      </c>
      <c r="K2518" s="39">
        <v>317.2804270267884</v>
      </c>
      <c r="L2518" s="39">
        <v>2.4009999999999998</v>
      </c>
      <c r="M2518" s="48">
        <v>95.412999999999997</v>
      </c>
      <c r="N2518" s="39">
        <v>1.968</v>
      </c>
      <c r="O2518" s="39">
        <v>750.51300000000003</v>
      </c>
      <c r="P2518" s="47">
        <v>0</v>
      </c>
    </row>
    <row r="2519" spans="1:16" x14ac:dyDescent="0.3">
      <c r="A2519" s="29">
        <v>43704</v>
      </c>
      <c r="B2519" s="30">
        <v>0.22916666666666666</v>
      </c>
      <c r="C2519" s="33">
        <f t="shared" si="80"/>
        <v>43704.229166666664</v>
      </c>
      <c r="D2519" s="38">
        <f t="shared" si="81"/>
        <v>525465</v>
      </c>
      <c r="E2519" s="38">
        <f t="shared" si="81"/>
        <v>6300495</v>
      </c>
      <c r="F2519" s="38">
        <f t="shared" si="81"/>
        <v>2536</v>
      </c>
      <c r="G2519" s="39">
        <v>13.3</v>
      </c>
      <c r="H2519" s="39">
        <v>8.1999999999999993</v>
      </c>
      <c r="I2519" s="44">
        <v>0.61654135338345861</v>
      </c>
      <c r="J2519" s="39">
        <v>287.96090313379091</v>
      </c>
      <c r="K2519" s="39">
        <v>314.09490313379092</v>
      </c>
      <c r="L2519" s="39">
        <v>2.149</v>
      </c>
      <c r="M2519" s="48">
        <v>92.772000000000006</v>
      </c>
      <c r="N2519" s="39">
        <v>1.931</v>
      </c>
      <c r="O2519" s="39">
        <v>750.53499999999997</v>
      </c>
      <c r="P2519" s="47">
        <v>0</v>
      </c>
    </row>
    <row r="2520" spans="1:16" x14ac:dyDescent="0.3">
      <c r="A2520" s="29">
        <v>43704</v>
      </c>
      <c r="B2520" s="30">
        <v>0.25</v>
      </c>
      <c r="C2520" s="33">
        <f t="shared" si="80"/>
        <v>43704.25</v>
      </c>
      <c r="D2520" s="38">
        <f t="shared" si="81"/>
        <v>525465</v>
      </c>
      <c r="E2520" s="38">
        <f t="shared" si="81"/>
        <v>6300495</v>
      </c>
      <c r="F2520" s="38">
        <f t="shared" si="81"/>
        <v>2536</v>
      </c>
      <c r="G2520" s="39">
        <v>61.8</v>
      </c>
      <c r="H2520" s="39">
        <v>10.3</v>
      </c>
      <c r="I2520" s="44">
        <v>0.16666666666666669</v>
      </c>
      <c r="J2520" s="39">
        <v>291.10606119171285</v>
      </c>
      <c r="K2520" s="39">
        <v>316.01306119171284</v>
      </c>
      <c r="L2520" s="39">
        <v>2.59</v>
      </c>
      <c r="M2520" s="48">
        <v>93.619</v>
      </c>
      <c r="N2520" s="39">
        <v>0.41599999999999998</v>
      </c>
      <c r="O2520" s="39">
        <v>750.73699999999997</v>
      </c>
      <c r="P2520" s="47">
        <v>0</v>
      </c>
    </row>
    <row r="2521" spans="1:16" x14ac:dyDescent="0.3">
      <c r="A2521" s="29">
        <v>43704</v>
      </c>
      <c r="B2521" s="30">
        <v>0.27083333333333331</v>
      </c>
      <c r="C2521" s="33">
        <f t="shared" si="80"/>
        <v>43704.270833333336</v>
      </c>
      <c r="D2521" s="38">
        <f t="shared" si="81"/>
        <v>525465</v>
      </c>
      <c r="E2521" s="38">
        <f t="shared" si="81"/>
        <v>6300495</v>
      </c>
      <c r="F2521" s="38">
        <f t="shared" si="81"/>
        <v>2536</v>
      </c>
      <c r="G2521" s="39">
        <v>115.2</v>
      </c>
      <c r="H2521" s="39">
        <v>14.8</v>
      </c>
      <c r="I2521" s="44">
        <v>0.12847222222222224</v>
      </c>
      <c r="J2521" s="39">
        <v>292.54211523597741</v>
      </c>
      <c r="K2521" s="39">
        <v>317.57311523597741</v>
      </c>
      <c r="L2521" s="39">
        <v>2.6520000000000001</v>
      </c>
      <c r="M2521" s="48">
        <v>98.363</v>
      </c>
      <c r="N2521" s="39">
        <v>1.1850000000000001</v>
      </c>
      <c r="O2521" s="39">
        <v>750.94500000000005</v>
      </c>
      <c r="P2521" s="47">
        <v>0</v>
      </c>
    </row>
    <row r="2522" spans="1:16" x14ac:dyDescent="0.3">
      <c r="A2522" s="29">
        <v>43704</v>
      </c>
      <c r="B2522" s="30">
        <v>0.29166666666666669</v>
      </c>
      <c r="C2522" s="33">
        <f t="shared" si="80"/>
        <v>43704.291666666664</v>
      </c>
      <c r="D2522" s="38">
        <f t="shared" si="81"/>
        <v>525465</v>
      </c>
      <c r="E2522" s="38">
        <f t="shared" si="81"/>
        <v>6300495</v>
      </c>
      <c r="F2522" s="38">
        <f t="shared" si="81"/>
        <v>2536</v>
      </c>
      <c r="G2522" s="39">
        <v>171.6</v>
      </c>
      <c r="H2522" s="39">
        <v>20</v>
      </c>
      <c r="I2522" s="44">
        <v>0.11655011655011656</v>
      </c>
      <c r="J2522" s="39">
        <v>290.5600773095378</v>
      </c>
      <c r="K2522" s="39">
        <v>320.31807730953778</v>
      </c>
      <c r="L2522" s="39">
        <v>2.9039999999999999</v>
      </c>
      <c r="M2522" s="48">
        <v>96.733999999999995</v>
      </c>
      <c r="N2522" s="39">
        <v>1.298</v>
      </c>
      <c r="O2522" s="39">
        <v>751.12</v>
      </c>
      <c r="P2522" s="47">
        <v>0</v>
      </c>
    </row>
    <row r="2523" spans="1:16" x14ac:dyDescent="0.3">
      <c r="A2523" s="29">
        <v>43704</v>
      </c>
      <c r="B2523" s="30">
        <v>0.3125</v>
      </c>
      <c r="C2523" s="33">
        <f t="shared" si="80"/>
        <v>43704.3125</v>
      </c>
      <c r="D2523" s="38">
        <f t="shared" si="81"/>
        <v>525465</v>
      </c>
      <c r="E2523" s="38">
        <f t="shared" si="81"/>
        <v>6300495</v>
      </c>
      <c r="F2523" s="38">
        <f t="shared" si="81"/>
        <v>2536</v>
      </c>
      <c r="G2523" s="39">
        <v>233.4</v>
      </c>
      <c r="H2523" s="39">
        <v>25.4</v>
      </c>
      <c r="I2523" s="44">
        <v>0.10882604970008568</v>
      </c>
      <c r="J2523" s="39">
        <v>271.71201824904875</v>
      </c>
      <c r="K2523" s="39">
        <v>327.19601824904873</v>
      </c>
      <c r="L2523" s="39">
        <v>3.4710000000000001</v>
      </c>
      <c r="M2523" s="48">
        <v>93.597999999999999</v>
      </c>
      <c r="N2523" s="39">
        <v>0.64</v>
      </c>
      <c r="O2523" s="39">
        <v>751.19</v>
      </c>
      <c r="P2523" s="47">
        <v>0</v>
      </c>
    </row>
    <row r="2524" spans="1:16" x14ac:dyDescent="0.3">
      <c r="A2524" s="29">
        <v>43704</v>
      </c>
      <c r="B2524" s="30">
        <v>0.33333333333333331</v>
      </c>
      <c r="C2524" s="33">
        <f t="shared" si="80"/>
        <v>43704.333333333336</v>
      </c>
      <c r="D2524" s="38">
        <f t="shared" si="81"/>
        <v>525465</v>
      </c>
      <c r="E2524" s="38">
        <f t="shared" si="81"/>
        <v>6300495</v>
      </c>
      <c r="F2524" s="38">
        <f t="shared" si="81"/>
        <v>2536</v>
      </c>
      <c r="G2524" s="39">
        <v>261.8</v>
      </c>
      <c r="H2524" s="39">
        <v>25.1</v>
      </c>
      <c r="I2524" s="44">
        <v>9.5874713521772348E-2</v>
      </c>
      <c r="J2524" s="39">
        <v>226.46957515775935</v>
      </c>
      <c r="K2524" s="39">
        <v>330.77457515775933</v>
      </c>
      <c r="L2524" s="39">
        <v>3.4710000000000001</v>
      </c>
      <c r="M2524" s="48">
        <v>97.123000000000005</v>
      </c>
      <c r="N2524" s="39">
        <v>1.0409999999999999</v>
      </c>
      <c r="O2524" s="39">
        <v>751.31500000000005</v>
      </c>
      <c r="P2524" s="47">
        <v>0</v>
      </c>
    </row>
    <row r="2525" spans="1:16" x14ac:dyDescent="0.3">
      <c r="A2525" s="29">
        <v>43704</v>
      </c>
      <c r="B2525" s="30">
        <v>0.35416666666666669</v>
      </c>
      <c r="C2525" s="33">
        <f t="shared" si="80"/>
        <v>43704.354166666664</v>
      </c>
      <c r="D2525" s="38">
        <f t="shared" si="81"/>
        <v>525465</v>
      </c>
      <c r="E2525" s="38">
        <f t="shared" si="81"/>
        <v>6300495</v>
      </c>
      <c r="F2525" s="38">
        <f t="shared" si="81"/>
        <v>2536</v>
      </c>
      <c r="G2525" s="39">
        <v>395.4</v>
      </c>
      <c r="H2525" s="39">
        <v>39.9</v>
      </c>
      <c r="I2525" s="44">
        <v>0.10091047040971168</v>
      </c>
      <c r="J2525" s="39">
        <v>224.80170696178538</v>
      </c>
      <c r="K2525" s="39">
        <v>338.4767069617854</v>
      </c>
      <c r="L2525" s="39">
        <v>3.8479999999999999</v>
      </c>
      <c r="M2525" s="48">
        <v>95.819000000000003</v>
      </c>
      <c r="N2525" s="39">
        <v>1.135</v>
      </c>
      <c r="O2525" s="39">
        <v>751.58500000000004</v>
      </c>
      <c r="P2525" s="47">
        <v>0</v>
      </c>
    </row>
    <row r="2526" spans="1:16" x14ac:dyDescent="0.3">
      <c r="A2526" s="29">
        <v>43704</v>
      </c>
      <c r="B2526" s="30">
        <v>0.375</v>
      </c>
      <c r="C2526" s="33">
        <f t="shared" si="80"/>
        <v>43704.375</v>
      </c>
      <c r="D2526" s="38">
        <f t="shared" si="81"/>
        <v>525465</v>
      </c>
      <c r="E2526" s="38">
        <f t="shared" si="81"/>
        <v>6300495</v>
      </c>
      <c r="F2526" s="38">
        <f t="shared" si="81"/>
        <v>2536</v>
      </c>
      <c r="G2526" s="39">
        <v>498.9</v>
      </c>
      <c r="H2526" s="39">
        <v>51</v>
      </c>
      <c r="I2526" s="44">
        <v>0.10222489476849068</v>
      </c>
      <c r="J2526" s="39">
        <v>228.46880941743728</v>
      </c>
      <c r="K2526" s="39">
        <v>347.9178094174373</v>
      </c>
      <c r="L2526" s="39">
        <v>4.54</v>
      </c>
      <c r="M2526" s="48">
        <v>93.343999999999994</v>
      </c>
      <c r="N2526" s="39">
        <v>1.0429999999999999</v>
      </c>
      <c r="O2526" s="39">
        <v>751.81799999999998</v>
      </c>
      <c r="P2526" s="47">
        <v>0</v>
      </c>
    </row>
    <row r="2527" spans="1:16" x14ac:dyDescent="0.3">
      <c r="A2527" s="29">
        <v>43704</v>
      </c>
      <c r="B2527" s="30">
        <v>0.39583333333333331</v>
      </c>
      <c r="C2527" s="33">
        <f t="shared" si="80"/>
        <v>43704.395833333336</v>
      </c>
      <c r="D2527" s="38">
        <f t="shared" si="81"/>
        <v>525465</v>
      </c>
      <c r="E2527" s="38">
        <f t="shared" si="81"/>
        <v>6300495</v>
      </c>
      <c r="F2527" s="38">
        <f t="shared" si="81"/>
        <v>2536</v>
      </c>
      <c r="G2527" s="39">
        <v>617.70000000000005</v>
      </c>
      <c r="H2527" s="39">
        <v>69.400000000000006</v>
      </c>
      <c r="I2527" s="44">
        <v>0.11235227456694188</v>
      </c>
      <c r="J2527" s="39">
        <v>250.41526403082807</v>
      </c>
      <c r="K2527" s="39">
        <v>358.70426403082809</v>
      </c>
      <c r="L2527" s="39">
        <v>4.7290000000000001</v>
      </c>
      <c r="M2527" s="48">
        <v>92.88</v>
      </c>
      <c r="N2527" s="39">
        <v>0.98699999999999999</v>
      </c>
      <c r="O2527" s="39">
        <v>751.94799999999998</v>
      </c>
      <c r="P2527" s="47">
        <v>0</v>
      </c>
    </row>
    <row r="2528" spans="1:16" x14ac:dyDescent="0.3">
      <c r="A2528" s="29">
        <v>43704</v>
      </c>
      <c r="B2528" s="30">
        <v>0.41666666666666669</v>
      </c>
      <c r="C2528" s="33">
        <f t="shared" si="80"/>
        <v>43704.416666666664</v>
      </c>
      <c r="D2528" s="38">
        <f t="shared" si="81"/>
        <v>525465</v>
      </c>
      <c r="E2528" s="38">
        <f t="shared" si="81"/>
        <v>6300495</v>
      </c>
      <c r="F2528" s="38">
        <f t="shared" si="81"/>
        <v>2536</v>
      </c>
      <c r="G2528" s="39">
        <v>603</v>
      </c>
      <c r="H2528" s="39">
        <v>67.5</v>
      </c>
      <c r="I2528" s="44">
        <v>0.11194029850746269</v>
      </c>
      <c r="J2528" s="39">
        <v>238.10978430454608</v>
      </c>
      <c r="K2528" s="39">
        <v>369.0887843045461</v>
      </c>
      <c r="L2528" s="39">
        <v>4.9800000000000004</v>
      </c>
      <c r="M2528" s="48">
        <v>90.816000000000003</v>
      </c>
      <c r="N2528" s="39">
        <v>1.0369999999999999</v>
      </c>
      <c r="O2528" s="39">
        <v>752.09500000000003</v>
      </c>
      <c r="P2528" s="47">
        <v>0</v>
      </c>
    </row>
    <row r="2529" spans="1:16" x14ac:dyDescent="0.3">
      <c r="A2529" s="29">
        <v>43704</v>
      </c>
      <c r="B2529" s="30">
        <v>0.4375</v>
      </c>
      <c r="C2529" s="33">
        <f t="shared" si="80"/>
        <v>43704.4375</v>
      </c>
      <c r="D2529" s="38">
        <f t="shared" si="81"/>
        <v>525465</v>
      </c>
      <c r="E2529" s="38">
        <f t="shared" si="81"/>
        <v>6300495</v>
      </c>
      <c r="F2529" s="38">
        <f t="shared" si="81"/>
        <v>2536</v>
      </c>
      <c r="G2529" s="39">
        <v>655.6</v>
      </c>
      <c r="H2529" s="39">
        <v>72.400000000000006</v>
      </c>
      <c r="I2529" s="44">
        <v>0.11043319097010372</v>
      </c>
      <c r="J2529" s="39">
        <v>237.49813568046616</v>
      </c>
      <c r="K2529" s="39">
        <v>378.34313568046616</v>
      </c>
      <c r="L2529" s="39">
        <v>5.9240000000000004</v>
      </c>
      <c r="M2529" s="48">
        <v>81.992999999999995</v>
      </c>
      <c r="N2529" s="39">
        <v>0.84099999999999997</v>
      </c>
      <c r="O2529" s="39">
        <v>752.09199999999998</v>
      </c>
      <c r="P2529" s="47">
        <v>0</v>
      </c>
    </row>
    <row r="2530" spans="1:16" x14ac:dyDescent="0.3">
      <c r="A2530" s="29">
        <v>43704</v>
      </c>
      <c r="B2530" s="30">
        <v>0.45833333333333331</v>
      </c>
      <c r="C2530" s="33">
        <f t="shared" si="80"/>
        <v>43704.458333333336</v>
      </c>
      <c r="D2530" s="38">
        <f t="shared" si="81"/>
        <v>525465</v>
      </c>
      <c r="E2530" s="38">
        <f t="shared" si="81"/>
        <v>6300495</v>
      </c>
      <c r="F2530" s="38">
        <f t="shared" si="81"/>
        <v>2536</v>
      </c>
      <c r="G2530" s="39">
        <v>694.7</v>
      </c>
      <c r="H2530" s="39">
        <v>78.2</v>
      </c>
      <c r="I2530" s="44">
        <v>0.11256657550021591</v>
      </c>
      <c r="J2530" s="39">
        <v>240.2324990365928</v>
      </c>
      <c r="K2530" s="39">
        <v>386.73649903659282</v>
      </c>
      <c r="L2530" s="39">
        <v>6.3010000000000002</v>
      </c>
      <c r="M2530" s="48">
        <v>73.403999999999996</v>
      </c>
      <c r="N2530" s="39">
        <v>0.99099999999999999</v>
      </c>
      <c r="O2530" s="39">
        <v>752.10199999999998</v>
      </c>
      <c r="P2530" s="47">
        <v>0</v>
      </c>
    </row>
    <row r="2531" spans="1:16" x14ac:dyDescent="0.3">
      <c r="A2531" s="29">
        <v>43704</v>
      </c>
      <c r="B2531" s="30">
        <v>0.47916666666666669</v>
      </c>
      <c r="C2531" s="33">
        <f t="shared" si="80"/>
        <v>43704.479166666664</v>
      </c>
      <c r="D2531" s="38">
        <f t="shared" si="81"/>
        <v>525465</v>
      </c>
      <c r="E2531" s="38">
        <f t="shared" si="81"/>
        <v>6300495</v>
      </c>
      <c r="F2531" s="38">
        <f t="shared" si="81"/>
        <v>2536</v>
      </c>
      <c r="G2531" s="39">
        <v>725.7</v>
      </c>
      <c r="H2531" s="39">
        <v>81</v>
      </c>
      <c r="I2531" s="44">
        <v>0.11161637040099213</v>
      </c>
      <c r="J2531" s="39">
        <v>243.85013826614389</v>
      </c>
      <c r="K2531" s="39">
        <v>393.42013826614391</v>
      </c>
      <c r="L2531" s="39">
        <v>6.4269999999999996</v>
      </c>
      <c r="M2531" s="48">
        <v>80.841999999999999</v>
      </c>
      <c r="N2531" s="39">
        <v>1.2250000000000001</v>
      </c>
      <c r="O2531" s="39">
        <v>752.11699999999996</v>
      </c>
      <c r="P2531" s="47">
        <v>0</v>
      </c>
    </row>
    <row r="2532" spans="1:16" x14ac:dyDescent="0.3">
      <c r="A2532" s="29">
        <v>43704</v>
      </c>
      <c r="B2532" s="30">
        <v>0.5</v>
      </c>
      <c r="C2532" s="33">
        <f t="shared" si="80"/>
        <v>43704.5</v>
      </c>
      <c r="D2532" s="38">
        <f t="shared" si="81"/>
        <v>525465</v>
      </c>
      <c r="E2532" s="38">
        <f t="shared" si="81"/>
        <v>6300495</v>
      </c>
      <c r="F2532" s="38">
        <f t="shared" si="81"/>
        <v>2536</v>
      </c>
      <c r="G2532" s="39">
        <v>744.5</v>
      </c>
      <c r="H2532" s="39">
        <v>84.9</v>
      </c>
      <c r="I2532" s="44">
        <v>0.11403626595030222</v>
      </c>
      <c r="J2532" s="39">
        <v>247.40599368768315</v>
      </c>
      <c r="K2532" s="39">
        <v>400.40599368768318</v>
      </c>
      <c r="L2532" s="39">
        <v>6.867</v>
      </c>
      <c r="M2532" s="48">
        <v>78.441000000000003</v>
      </c>
      <c r="N2532" s="39">
        <v>1.1040000000000001</v>
      </c>
      <c r="O2532" s="39">
        <v>752.28499999999997</v>
      </c>
      <c r="P2532" s="47">
        <v>0</v>
      </c>
    </row>
    <row r="2533" spans="1:16" x14ac:dyDescent="0.3">
      <c r="A2533" s="29">
        <v>43704</v>
      </c>
      <c r="B2533" s="30">
        <v>0.52083333333333337</v>
      </c>
      <c r="C2533" s="33">
        <f t="shared" si="80"/>
        <v>43704.520833333336</v>
      </c>
      <c r="D2533" s="38">
        <f t="shared" si="81"/>
        <v>525465</v>
      </c>
      <c r="E2533" s="38">
        <f t="shared" si="81"/>
        <v>6300495</v>
      </c>
      <c r="F2533" s="38">
        <f t="shared" si="81"/>
        <v>2536</v>
      </c>
      <c r="G2533" s="39">
        <v>744.4</v>
      </c>
      <c r="H2533" s="39">
        <v>85.5</v>
      </c>
      <c r="I2533" s="44">
        <v>0.11485760343901129</v>
      </c>
      <c r="J2533" s="39">
        <v>250.71500047261793</v>
      </c>
      <c r="K2533" s="39">
        <v>407.96500047261793</v>
      </c>
      <c r="L2533" s="39">
        <v>7.37</v>
      </c>
      <c r="M2533" s="48">
        <v>74.341999999999999</v>
      </c>
      <c r="N2533" s="39">
        <v>1.0880000000000001</v>
      </c>
      <c r="O2533" s="39">
        <v>752.32</v>
      </c>
      <c r="P2533" s="47">
        <v>0</v>
      </c>
    </row>
    <row r="2534" spans="1:16" x14ac:dyDescent="0.3">
      <c r="A2534" s="29">
        <v>43704</v>
      </c>
      <c r="B2534" s="30">
        <v>0.54166666666666663</v>
      </c>
      <c r="C2534" s="33">
        <f t="shared" si="80"/>
        <v>43704.541666666664</v>
      </c>
      <c r="D2534" s="38">
        <f t="shared" si="81"/>
        <v>525465</v>
      </c>
      <c r="E2534" s="38">
        <f t="shared" si="81"/>
        <v>6300495</v>
      </c>
      <c r="F2534" s="38">
        <f t="shared" si="81"/>
        <v>2536</v>
      </c>
      <c r="G2534" s="39">
        <v>748.6</v>
      </c>
      <c r="H2534" s="39">
        <v>86.4</v>
      </c>
      <c r="I2534" s="44">
        <v>0.11541544215869624</v>
      </c>
      <c r="J2534" s="39">
        <v>254.51304133708607</v>
      </c>
      <c r="K2534" s="39">
        <v>411.52704133708608</v>
      </c>
      <c r="L2534" s="39">
        <v>7.7469999999999999</v>
      </c>
      <c r="M2534" s="48">
        <v>70.215000000000003</v>
      </c>
      <c r="N2534" s="39">
        <v>1.3440000000000001</v>
      </c>
      <c r="O2534" s="39">
        <v>752.495</v>
      </c>
      <c r="P2534" s="47">
        <v>0</v>
      </c>
    </row>
    <row r="2535" spans="1:16" x14ac:dyDescent="0.3">
      <c r="A2535" s="29">
        <v>43704</v>
      </c>
      <c r="B2535" s="30">
        <v>0.5625</v>
      </c>
      <c r="C2535" s="33">
        <f t="shared" si="80"/>
        <v>43704.5625</v>
      </c>
      <c r="D2535" s="38">
        <f t="shared" si="81"/>
        <v>525465</v>
      </c>
      <c r="E2535" s="38">
        <f t="shared" si="81"/>
        <v>6300495</v>
      </c>
      <c r="F2535" s="38">
        <f t="shared" si="81"/>
        <v>2536</v>
      </c>
      <c r="G2535" s="39">
        <v>254.7</v>
      </c>
      <c r="H2535" s="39">
        <v>30.2</v>
      </c>
      <c r="I2535" s="44">
        <v>0.11857086768747546</v>
      </c>
      <c r="J2535" s="39">
        <v>254.87455263385252</v>
      </c>
      <c r="K2535" s="39">
        <v>410.49255263385254</v>
      </c>
      <c r="L2535" s="39">
        <v>7.81</v>
      </c>
      <c r="M2535" s="48">
        <v>70.379000000000005</v>
      </c>
      <c r="N2535" s="39">
        <v>2.0630000000000002</v>
      </c>
      <c r="O2535" s="39">
        <v>752.77800000000002</v>
      </c>
      <c r="P2535" s="47">
        <v>0</v>
      </c>
    </row>
    <row r="2536" spans="1:16" x14ac:dyDescent="0.3">
      <c r="A2536" s="29">
        <v>43704</v>
      </c>
      <c r="B2536" s="30">
        <v>0.58333333333333337</v>
      </c>
      <c r="C2536" s="33">
        <f t="shared" ref="C2536:C2599" si="82">A2536+B2536</f>
        <v>43704.583333333336</v>
      </c>
      <c r="D2536" s="38">
        <f t="shared" si="81"/>
        <v>525465</v>
      </c>
      <c r="E2536" s="38">
        <f t="shared" si="81"/>
        <v>6300495</v>
      </c>
      <c r="F2536" s="38">
        <f t="shared" si="81"/>
        <v>2536</v>
      </c>
      <c r="G2536" s="39">
        <v>728.4</v>
      </c>
      <c r="H2536" s="39">
        <v>87.2</v>
      </c>
      <c r="I2536" s="44">
        <v>0.11971444261394838</v>
      </c>
      <c r="J2536" s="39">
        <v>252.39351849849299</v>
      </c>
      <c r="K2536" s="39">
        <v>397.11251849849299</v>
      </c>
      <c r="L2536" s="39">
        <v>7.2439999999999998</v>
      </c>
      <c r="M2536" s="48">
        <v>74.632000000000005</v>
      </c>
      <c r="N2536" s="39">
        <v>1.69</v>
      </c>
      <c r="O2536" s="39">
        <v>752.70500000000004</v>
      </c>
      <c r="P2536" s="47">
        <v>0</v>
      </c>
    </row>
    <row r="2537" spans="1:16" x14ac:dyDescent="0.3">
      <c r="A2537" s="29">
        <v>43704</v>
      </c>
      <c r="B2537" s="30">
        <v>0.60416666666666663</v>
      </c>
      <c r="C2537" s="33">
        <f t="shared" si="82"/>
        <v>43704.604166666664</v>
      </c>
      <c r="D2537" s="38">
        <f t="shared" si="81"/>
        <v>525465</v>
      </c>
      <c r="E2537" s="38">
        <f t="shared" si="81"/>
        <v>6300495</v>
      </c>
      <c r="F2537" s="38">
        <f t="shared" si="81"/>
        <v>2536</v>
      </c>
      <c r="G2537" s="39">
        <v>709.9</v>
      </c>
      <c r="H2537" s="39">
        <v>84.7</v>
      </c>
      <c r="I2537" s="44">
        <v>0.11931257923651219</v>
      </c>
      <c r="J2537" s="39">
        <v>262.85433175714803</v>
      </c>
      <c r="K2537" s="39">
        <v>397.240331757148</v>
      </c>
      <c r="L2537" s="39">
        <v>7.8730000000000002</v>
      </c>
      <c r="M2537" s="48">
        <v>72.093999999999994</v>
      </c>
      <c r="N2537" s="39">
        <v>0.86499999999999999</v>
      </c>
      <c r="O2537" s="39">
        <v>752.73299999999995</v>
      </c>
      <c r="P2537" s="47">
        <v>0</v>
      </c>
    </row>
    <row r="2538" spans="1:16" x14ac:dyDescent="0.3">
      <c r="A2538" s="29">
        <v>43704</v>
      </c>
      <c r="B2538" s="30">
        <v>0.625</v>
      </c>
      <c r="C2538" s="33">
        <f t="shared" si="82"/>
        <v>43704.625</v>
      </c>
      <c r="D2538" s="38">
        <f t="shared" si="81"/>
        <v>525465</v>
      </c>
      <c r="E2538" s="38">
        <f t="shared" si="81"/>
        <v>6300495</v>
      </c>
      <c r="F2538" s="38">
        <f t="shared" si="81"/>
        <v>2536</v>
      </c>
      <c r="G2538" s="39">
        <v>174.2</v>
      </c>
      <c r="H2538" s="39">
        <v>24</v>
      </c>
      <c r="I2538" s="44">
        <v>0.13777267508610794</v>
      </c>
      <c r="J2538" s="39">
        <v>276.94197379672312</v>
      </c>
      <c r="K2538" s="39">
        <v>386.17697379672313</v>
      </c>
      <c r="L2538" s="39">
        <v>7.056</v>
      </c>
      <c r="M2538" s="48">
        <v>76.305000000000007</v>
      </c>
      <c r="N2538" s="39">
        <v>0.94899999999999995</v>
      </c>
      <c r="O2538" s="39">
        <v>752.78499999999997</v>
      </c>
      <c r="P2538" s="47">
        <v>0</v>
      </c>
    </row>
    <row r="2539" spans="1:16" x14ac:dyDescent="0.3">
      <c r="A2539" s="29">
        <v>43704</v>
      </c>
      <c r="B2539" s="30">
        <v>0.64583333333333337</v>
      </c>
      <c r="C2539" s="33">
        <f t="shared" si="82"/>
        <v>43704.645833333336</v>
      </c>
      <c r="D2539" s="38">
        <f t="shared" si="81"/>
        <v>525465</v>
      </c>
      <c r="E2539" s="38">
        <f t="shared" si="81"/>
        <v>6300495</v>
      </c>
      <c r="F2539" s="38">
        <f t="shared" si="81"/>
        <v>2536</v>
      </c>
      <c r="G2539" s="39">
        <v>489.3</v>
      </c>
      <c r="H2539" s="39">
        <v>62</v>
      </c>
      <c r="I2539" s="44">
        <v>0.12671162885755161</v>
      </c>
      <c r="J2539" s="39">
        <v>265.94358282827187</v>
      </c>
      <c r="K2539" s="39">
        <v>375.42258282827186</v>
      </c>
      <c r="L2539" s="39">
        <v>6.867</v>
      </c>
      <c r="M2539" s="48">
        <v>77.048000000000002</v>
      </c>
      <c r="N2539" s="39">
        <v>1.3919999999999999</v>
      </c>
      <c r="O2539" s="39">
        <v>752.92700000000002</v>
      </c>
      <c r="P2539" s="47">
        <v>0</v>
      </c>
    </row>
    <row r="2540" spans="1:16" x14ac:dyDescent="0.3">
      <c r="A2540" s="29">
        <v>43704</v>
      </c>
      <c r="B2540" s="30">
        <v>0.66666666666666663</v>
      </c>
      <c r="C2540" s="33">
        <f t="shared" si="82"/>
        <v>43704.666666666664</v>
      </c>
      <c r="D2540" s="38">
        <f t="shared" si="81"/>
        <v>525465</v>
      </c>
      <c r="E2540" s="38">
        <f t="shared" si="81"/>
        <v>6300495</v>
      </c>
      <c r="F2540" s="38">
        <f t="shared" si="81"/>
        <v>2536</v>
      </c>
      <c r="G2540" s="39">
        <v>80.3</v>
      </c>
      <c r="H2540" s="39">
        <v>12.8</v>
      </c>
      <c r="I2540" s="44">
        <v>0.15940224159402244</v>
      </c>
      <c r="J2540" s="39">
        <v>267.36998150469964</v>
      </c>
      <c r="K2540" s="39">
        <v>366.95698150469963</v>
      </c>
      <c r="L2540" s="39">
        <v>6.6159999999999997</v>
      </c>
      <c r="M2540" s="48">
        <v>78.629000000000005</v>
      </c>
      <c r="N2540" s="39">
        <v>1.454</v>
      </c>
      <c r="O2540" s="39">
        <v>753.245</v>
      </c>
      <c r="P2540" s="47">
        <v>0</v>
      </c>
    </row>
    <row r="2541" spans="1:16" x14ac:dyDescent="0.3">
      <c r="A2541" s="29">
        <v>43704</v>
      </c>
      <c r="B2541" s="30">
        <v>0.6875</v>
      </c>
      <c r="C2541" s="33">
        <f t="shared" si="82"/>
        <v>43704.6875</v>
      </c>
      <c r="D2541" s="38">
        <f t="shared" si="81"/>
        <v>525465</v>
      </c>
      <c r="E2541" s="38">
        <f t="shared" si="81"/>
        <v>6300495</v>
      </c>
      <c r="F2541" s="38">
        <f t="shared" si="81"/>
        <v>2536</v>
      </c>
      <c r="G2541" s="39">
        <v>68.900000000000006</v>
      </c>
      <c r="H2541" s="39">
        <v>11.7</v>
      </c>
      <c r="I2541" s="44">
        <v>0.16981132075471694</v>
      </c>
      <c r="J2541" s="39">
        <v>260.35389288167187</v>
      </c>
      <c r="K2541" s="39">
        <v>359.95989288167186</v>
      </c>
      <c r="L2541" s="39">
        <v>6.1749999999999998</v>
      </c>
      <c r="M2541" s="48">
        <v>83.117000000000004</v>
      </c>
      <c r="N2541" s="39">
        <v>1.415</v>
      </c>
      <c r="O2541" s="39">
        <v>753.22799999999995</v>
      </c>
      <c r="P2541" s="47">
        <v>0</v>
      </c>
    </row>
    <row r="2542" spans="1:16" x14ac:dyDescent="0.3">
      <c r="A2542" s="29">
        <v>43704</v>
      </c>
      <c r="B2542" s="30">
        <v>0.70833333333333337</v>
      </c>
      <c r="C2542" s="33">
        <f t="shared" si="82"/>
        <v>43704.708333333336</v>
      </c>
      <c r="D2542" s="38">
        <f t="shared" si="81"/>
        <v>525465</v>
      </c>
      <c r="E2542" s="38">
        <f t="shared" si="81"/>
        <v>6300495</v>
      </c>
      <c r="F2542" s="38">
        <f t="shared" si="81"/>
        <v>2536</v>
      </c>
      <c r="G2542" s="39">
        <v>41.2</v>
      </c>
      <c r="H2542" s="39">
        <v>8.8000000000000007</v>
      </c>
      <c r="I2542" s="44">
        <v>0.21359223300970875</v>
      </c>
      <c r="J2542" s="39">
        <v>250.09878048563743</v>
      </c>
      <c r="K2542" s="39">
        <v>353.33578048563743</v>
      </c>
      <c r="L2542" s="39">
        <v>6.49</v>
      </c>
      <c r="M2542" s="48">
        <v>77.683000000000007</v>
      </c>
      <c r="N2542" s="39">
        <v>1.466</v>
      </c>
      <c r="O2542" s="39">
        <v>753.20299999999997</v>
      </c>
      <c r="P2542" s="47">
        <v>0</v>
      </c>
    </row>
    <row r="2543" spans="1:16" x14ac:dyDescent="0.3">
      <c r="A2543" s="29">
        <v>43704</v>
      </c>
      <c r="B2543" s="30">
        <v>0.72916666666666663</v>
      </c>
      <c r="C2543" s="33">
        <f t="shared" si="82"/>
        <v>43704.729166666664</v>
      </c>
      <c r="D2543" s="38">
        <f t="shared" si="81"/>
        <v>525465</v>
      </c>
      <c r="E2543" s="38">
        <f t="shared" si="81"/>
        <v>6300495</v>
      </c>
      <c r="F2543" s="38">
        <f t="shared" si="81"/>
        <v>2536</v>
      </c>
      <c r="G2543" s="39">
        <v>38.5</v>
      </c>
      <c r="H2543" s="39">
        <v>9</v>
      </c>
      <c r="I2543" s="44">
        <v>0.23376623376623376</v>
      </c>
      <c r="J2543" s="39">
        <v>247.059754469079</v>
      </c>
      <c r="K2543" s="39">
        <v>348.53175446907898</v>
      </c>
      <c r="L2543" s="39">
        <v>6.3010000000000002</v>
      </c>
      <c r="M2543" s="48">
        <v>79.194000000000003</v>
      </c>
      <c r="N2543" s="39">
        <v>1.4179999999999999</v>
      </c>
      <c r="O2543" s="39">
        <v>753.47799999999995</v>
      </c>
      <c r="P2543" s="47">
        <v>0</v>
      </c>
    </row>
    <row r="2544" spans="1:16" x14ac:dyDescent="0.3">
      <c r="A2544" s="29">
        <v>43704</v>
      </c>
      <c r="B2544" s="30">
        <v>0.75</v>
      </c>
      <c r="C2544" s="33">
        <f t="shared" si="82"/>
        <v>43704.75</v>
      </c>
      <c r="D2544" s="38">
        <f t="shared" si="81"/>
        <v>525465</v>
      </c>
      <c r="E2544" s="38">
        <f t="shared" si="81"/>
        <v>6300495</v>
      </c>
      <c r="F2544" s="38">
        <f t="shared" si="81"/>
        <v>2536</v>
      </c>
      <c r="G2544" s="39">
        <v>30.1</v>
      </c>
      <c r="H2544" s="39">
        <v>8</v>
      </c>
      <c r="I2544" s="44">
        <v>0.26578073089700993</v>
      </c>
      <c r="J2544" s="39">
        <v>246.04578564123517</v>
      </c>
      <c r="K2544" s="39">
        <v>344.44378564123514</v>
      </c>
      <c r="L2544" s="39">
        <v>5.9240000000000004</v>
      </c>
      <c r="M2544" s="48">
        <v>83.753</v>
      </c>
      <c r="N2544" s="39">
        <v>1.256</v>
      </c>
      <c r="O2544" s="39">
        <v>753.65700000000004</v>
      </c>
      <c r="P2544" s="47">
        <v>0</v>
      </c>
    </row>
    <row r="2545" spans="1:16" x14ac:dyDescent="0.3">
      <c r="A2545" s="29">
        <v>43704</v>
      </c>
      <c r="B2545" s="30">
        <v>0.77083333333333337</v>
      </c>
      <c r="C2545" s="33">
        <f t="shared" si="82"/>
        <v>43704.770833333336</v>
      </c>
      <c r="D2545" s="38">
        <f t="shared" si="81"/>
        <v>525465</v>
      </c>
      <c r="E2545" s="38">
        <f t="shared" si="81"/>
        <v>6300495</v>
      </c>
      <c r="F2545" s="38">
        <f t="shared" si="81"/>
        <v>2536</v>
      </c>
      <c r="G2545" s="39">
        <v>28</v>
      </c>
      <c r="H2545" s="39">
        <v>7.8</v>
      </c>
      <c r="I2545" s="44">
        <v>0.27857142857142858</v>
      </c>
      <c r="J2545" s="39">
        <v>247.47350601945328</v>
      </c>
      <c r="K2545" s="39">
        <v>341.29350601945328</v>
      </c>
      <c r="L2545" s="39">
        <v>5.798</v>
      </c>
      <c r="M2545" s="48">
        <v>85.888000000000005</v>
      </c>
      <c r="N2545" s="39">
        <v>1.681</v>
      </c>
      <c r="O2545" s="39">
        <v>753.71299999999997</v>
      </c>
      <c r="P2545" s="47">
        <v>0</v>
      </c>
    </row>
    <row r="2546" spans="1:16" x14ac:dyDescent="0.3">
      <c r="A2546" s="29">
        <v>43704</v>
      </c>
      <c r="B2546" s="30">
        <v>0.79166666666666663</v>
      </c>
      <c r="C2546" s="33">
        <f t="shared" si="82"/>
        <v>43704.791666666664</v>
      </c>
      <c r="D2546" s="38">
        <f t="shared" si="81"/>
        <v>525465</v>
      </c>
      <c r="E2546" s="38">
        <f t="shared" si="81"/>
        <v>6300495</v>
      </c>
      <c r="F2546" s="38">
        <f t="shared" si="81"/>
        <v>2536</v>
      </c>
      <c r="G2546" s="39">
        <v>9.3000000000000007</v>
      </c>
      <c r="H2546" s="39">
        <v>5.9</v>
      </c>
      <c r="I2546" s="44">
        <v>0.63440860215053763</v>
      </c>
      <c r="J2546" s="39">
        <v>240.73815111898136</v>
      </c>
      <c r="K2546" s="39">
        <v>336.87015111898137</v>
      </c>
      <c r="L2546" s="39">
        <v>5.5469999999999997</v>
      </c>
      <c r="M2546" s="48">
        <v>88.152000000000001</v>
      </c>
      <c r="N2546" s="39">
        <v>1.3220000000000001</v>
      </c>
      <c r="O2546" s="39">
        <v>753.90800000000002</v>
      </c>
      <c r="P2546" s="47">
        <v>0</v>
      </c>
    </row>
    <row r="2547" spans="1:16" x14ac:dyDescent="0.3">
      <c r="A2547" s="29">
        <v>43704</v>
      </c>
      <c r="B2547" s="30">
        <v>0.8125</v>
      </c>
      <c r="C2547" s="33">
        <f t="shared" si="82"/>
        <v>43704.8125</v>
      </c>
      <c r="D2547" s="38">
        <f t="shared" si="81"/>
        <v>525465</v>
      </c>
      <c r="E2547" s="38">
        <f t="shared" si="81"/>
        <v>6300495</v>
      </c>
      <c r="F2547" s="38">
        <f t="shared" si="81"/>
        <v>2536</v>
      </c>
      <c r="G2547" s="40">
        <v>0</v>
      </c>
      <c r="H2547" s="40">
        <v>0</v>
      </c>
      <c r="I2547" s="45" t="s">
        <v>19</v>
      </c>
      <c r="J2547" s="39">
        <v>243.17885201729831</v>
      </c>
      <c r="K2547" s="39">
        <v>333.82085201729831</v>
      </c>
      <c r="L2547" s="39">
        <v>5.2949999999999999</v>
      </c>
      <c r="M2547" s="48">
        <v>89.49</v>
      </c>
      <c r="N2547" s="39">
        <v>1.0329999999999999</v>
      </c>
      <c r="O2547" s="39">
        <v>753.92200000000003</v>
      </c>
      <c r="P2547" s="47">
        <v>0</v>
      </c>
    </row>
    <row r="2548" spans="1:16" x14ac:dyDescent="0.3">
      <c r="A2548" s="29">
        <v>43704</v>
      </c>
      <c r="B2548" s="30">
        <v>0.83333333333333337</v>
      </c>
      <c r="C2548" s="33">
        <f t="shared" si="82"/>
        <v>43704.833333333336</v>
      </c>
      <c r="D2548" s="38">
        <f t="shared" si="81"/>
        <v>525465</v>
      </c>
      <c r="E2548" s="38">
        <f t="shared" si="81"/>
        <v>6300495</v>
      </c>
      <c r="F2548" s="38">
        <f t="shared" si="81"/>
        <v>2536</v>
      </c>
      <c r="G2548" s="40">
        <v>0</v>
      </c>
      <c r="H2548" s="40">
        <v>0</v>
      </c>
      <c r="I2548" s="45" t="s">
        <v>19</v>
      </c>
      <c r="J2548" s="39">
        <v>237.46473991272867</v>
      </c>
      <c r="K2548" s="39">
        <v>331.08073991272869</v>
      </c>
      <c r="L2548" s="39">
        <v>4.9800000000000004</v>
      </c>
      <c r="M2548" s="48">
        <v>92.046000000000006</v>
      </c>
      <c r="N2548" s="39">
        <v>1.1870000000000001</v>
      </c>
      <c r="O2548" s="39">
        <v>754.23299999999995</v>
      </c>
      <c r="P2548" s="47">
        <v>0</v>
      </c>
    </row>
    <row r="2549" spans="1:16" x14ac:dyDescent="0.3">
      <c r="A2549" s="29">
        <v>43704</v>
      </c>
      <c r="B2549" s="30">
        <v>0.85416666666666663</v>
      </c>
      <c r="C2549" s="33">
        <f t="shared" si="82"/>
        <v>43704.854166666664</v>
      </c>
      <c r="D2549" s="38">
        <f t="shared" si="81"/>
        <v>525465</v>
      </c>
      <c r="E2549" s="38">
        <f t="shared" si="81"/>
        <v>6300495</v>
      </c>
      <c r="F2549" s="38">
        <f t="shared" si="81"/>
        <v>2536</v>
      </c>
      <c r="G2549" s="40">
        <v>0</v>
      </c>
      <c r="H2549" s="40">
        <v>0</v>
      </c>
      <c r="I2549" s="45" t="s">
        <v>19</v>
      </c>
      <c r="J2549" s="39">
        <v>289.76896064604057</v>
      </c>
      <c r="K2549" s="39">
        <v>333.11896064604059</v>
      </c>
      <c r="L2549" s="39">
        <v>4.6660000000000004</v>
      </c>
      <c r="M2549" s="48">
        <v>93.83</v>
      </c>
      <c r="N2549" s="39">
        <v>1.47</v>
      </c>
      <c r="O2549" s="39">
        <v>754.32500000000005</v>
      </c>
      <c r="P2549" s="47">
        <v>0</v>
      </c>
    </row>
    <row r="2550" spans="1:16" x14ac:dyDescent="0.3">
      <c r="A2550" s="29">
        <v>43704</v>
      </c>
      <c r="B2550" s="30">
        <v>0.875</v>
      </c>
      <c r="C2550" s="33">
        <f t="shared" si="82"/>
        <v>43704.875</v>
      </c>
      <c r="D2550" s="38">
        <f t="shared" si="81"/>
        <v>525465</v>
      </c>
      <c r="E2550" s="38">
        <f t="shared" si="81"/>
        <v>6300495</v>
      </c>
      <c r="F2550" s="38">
        <f t="shared" si="81"/>
        <v>2536</v>
      </c>
      <c r="G2550" s="40">
        <v>0</v>
      </c>
      <c r="H2550" s="40">
        <v>0</v>
      </c>
      <c r="I2550" s="45" t="s">
        <v>19</v>
      </c>
      <c r="J2550" s="39">
        <v>264.63302376374668</v>
      </c>
      <c r="K2550" s="39">
        <v>330.1200237637467</v>
      </c>
      <c r="L2550" s="39">
        <v>4.226</v>
      </c>
      <c r="M2550" s="48">
        <v>94.358000000000004</v>
      </c>
      <c r="N2550" s="39">
        <v>0.90500000000000003</v>
      </c>
      <c r="O2550" s="39">
        <v>754.49</v>
      </c>
      <c r="P2550" s="47">
        <v>0</v>
      </c>
    </row>
    <row r="2551" spans="1:16" x14ac:dyDescent="0.3">
      <c r="A2551" s="29">
        <v>43704</v>
      </c>
      <c r="B2551" s="30">
        <v>0.89583333333333337</v>
      </c>
      <c r="C2551" s="33">
        <f t="shared" si="82"/>
        <v>43704.895833333336</v>
      </c>
      <c r="D2551" s="38">
        <f t="shared" si="81"/>
        <v>525465</v>
      </c>
      <c r="E2551" s="38">
        <f t="shared" si="81"/>
        <v>6300495</v>
      </c>
      <c r="F2551" s="38">
        <f t="shared" si="81"/>
        <v>2536</v>
      </c>
      <c r="G2551" s="40">
        <v>0</v>
      </c>
      <c r="H2551" s="40">
        <v>0</v>
      </c>
      <c r="I2551" s="45" t="s">
        <v>19</v>
      </c>
      <c r="J2551" s="39">
        <v>275.12398762553499</v>
      </c>
      <c r="K2551" s="39">
        <v>330.48998762553504</v>
      </c>
      <c r="L2551" s="39">
        <v>4.226</v>
      </c>
      <c r="M2551" s="48">
        <v>94.512</v>
      </c>
      <c r="N2551" s="39">
        <v>0.93300000000000005</v>
      </c>
      <c r="O2551" s="39">
        <v>754.72199999999998</v>
      </c>
      <c r="P2551" s="47">
        <v>0</v>
      </c>
    </row>
    <row r="2552" spans="1:16" x14ac:dyDescent="0.3">
      <c r="A2552" s="29">
        <v>43704</v>
      </c>
      <c r="B2552" s="30">
        <v>0.91666666666666663</v>
      </c>
      <c r="C2552" s="33">
        <f t="shared" si="82"/>
        <v>43704.916666666664</v>
      </c>
      <c r="D2552" s="38">
        <f t="shared" si="81"/>
        <v>525465</v>
      </c>
      <c r="E2552" s="38">
        <f t="shared" si="81"/>
        <v>6300495</v>
      </c>
      <c r="F2552" s="38">
        <f t="shared" si="81"/>
        <v>2536</v>
      </c>
      <c r="G2552" s="40">
        <v>0</v>
      </c>
      <c r="H2552" s="40">
        <v>0</v>
      </c>
      <c r="I2552" s="45" t="s">
        <v>19</v>
      </c>
      <c r="J2552" s="39">
        <v>236.20366463560637</v>
      </c>
      <c r="K2552" s="39">
        <v>325.7206646356064</v>
      </c>
      <c r="L2552" s="39">
        <v>4.1630000000000003</v>
      </c>
      <c r="M2552" s="48">
        <v>91.472999999999999</v>
      </c>
      <c r="N2552" s="39">
        <v>0.94499999999999995</v>
      </c>
      <c r="O2552" s="39">
        <v>754.58500000000004</v>
      </c>
      <c r="P2552" s="47">
        <v>0</v>
      </c>
    </row>
    <row r="2553" spans="1:16" x14ac:dyDescent="0.3">
      <c r="A2553" s="29">
        <v>43704</v>
      </c>
      <c r="B2553" s="30">
        <v>0.9375</v>
      </c>
      <c r="C2553" s="33">
        <f t="shared" si="82"/>
        <v>43704.9375</v>
      </c>
      <c r="D2553" s="38">
        <f t="shared" si="81"/>
        <v>525465</v>
      </c>
      <c r="E2553" s="38">
        <f t="shared" si="81"/>
        <v>6300495</v>
      </c>
      <c r="F2553" s="38">
        <f t="shared" si="81"/>
        <v>2536</v>
      </c>
      <c r="G2553" s="40">
        <v>0</v>
      </c>
      <c r="H2553" s="40">
        <v>0</v>
      </c>
      <c r="I2553" s="45" t="s">
        <v>19</v>
      </c>
      <c r="J2553" s="39">
        <v>302.62350641178637</v>
      </c>
      <c r="K2553" s="39">
        <v>328.3335064117864</v>
      </c>
      <c r="L2553" s="39">
        <v>3.7850000000000001</v>
      </c>
      <c r="M2553" s="48">
        <v>97.980999999999995</v>
      </c>
      <c r="N2553" s="39">
        <v>1.1399999999999999</v>
      </c>
      <c r="O2553" s="39">
        <v>754.76199999999994</v>
      </c>
      <c r="P2553" s="47">
        <v>0</v>
      </c>
    </row>
    <row r="2554" spans="1:16" x14ac:dyDescent="0.3">
      <c r="A2554" s="29">
        <v>43704</v>
      </c>
      <c r="B2554" s="30">
        <v>0.95833333333333337</v>
      </c>
      <c r="C2554" s="33">
        <f t="shared" si="82"/>
        <v>43704.958333333336</v>
      </c>
      <c r="D2554" s="38">
        <f t="shared" si="81"/>
        <v>525465</v>
      </c>
      <c r="E2554" s="38">
        <f t="shared" si="81"/>
        <v>6300495</v>
      </c>
      <c r="F2554" s="38">
        <f t="shared" si="81"/>
        <v>2536</v>
      </c>
      <c r="G2554" s="40">
        <v>0</v>
      </c>
      <c r="H2554" s="40">
        <v>0</v>
      </c>
      <c r="I2554" s="45" t="s">
        <v>19</v>
      </c>
      <c r="J2554" s="39">
        <v>316.8266396531485</v>
      </c>
      <c r="K2554" s="39">
        <v>330.91163965314848</v>
      </c>
      <c r="L2554" s="39">
        <v>3.7850000000000001</v>
      </c>
      <c r="M2554" s="48">
        <v>95.533000000000001</v>
      </c>
      <c r="N2554" s="39">
        <v>1.4470000000000001</v>
      </c>
      <c r="O2554" s="39">
        <v>754.78</v>
      </c>
      <c r="P2554" s="47">
        <v>0</v>
      </c>
    </row>
    <row r="2555" spans="1:16" x14ac:dyDescent="0.3">
      <c r="A2555" s="29">
        <v>43704</v>
      </c>
      <c r="B2555" s="30">
        <v>0.97916666666666663</v>
      </c>
      <c r="C2555" s="33">
        <f t="shared" si="82"/>
        <v>43704.979166666664</v>
      </c>
      <c r="D2555" s="38">
        <f t="shared" si="81"/>
        <v>525465</v>
      </c>
      <c r="E2555" s="38">
        <f t="shared" si="81"/>
        <v>6300495</v>
      </c>
      <c r="F2555" s="38">
        <f t="shared" si="81"/>
        <v>2536</v>
      </c>
      <c r="G2555" s="40">
        <v>0</v>
      </c>
      <c r="H2555" s="40">
        <v>0</v>
      </c>
      <c r="I2555" s="45" t="s">
        <v>19</v>
      </c>
      <c r="J2555" s="39">
        <v>324.77299374318449</v>
      </c>
      <c r="K2555" s="39">
        <v>332.1499937431845</v>
      </c>
      <c r="L2555" s="39">
        <v>3.6589999999999998</v>
      </c>
      <c r="M2555" s="48">
        <v>97.775000000000006</v>
      </c>
      <c r="N2555" s="39">
        <v>1.49</v>
      </c>
      <c r="O2555" s="39">
        <v>754.82</v>
      </c>
      <c r="P2555" s="47">
        <v>0</v>
      </c>
    </row>
    <row r="2556" spans="1:16" x14ac:dyDescent="0.3">
      <c r="A2556" s="29">
        <v>43705</v>
      </c>
      <c r="B2556" s="30">
        <v>0</v>
      </c>
      <c r="C2556" s="33">
        <f t="shared" si="82"/>
        <v>43705</v>
      </c>
      <c r="D2556" s="38">
        <f t="shared" si="81"/>
        <v>525465</v>
      </c>
      <c r="E2556" s="38">
        <f t="shared" si="81"/>
        <v>6300495</v>
      </c>
      <c r="F2556" s="38">
        <f t="shared" si="81"/>
        <v>2536</v>
      </c>
      <c r="G2556" s="40">
        <v>0</v>
      </c>
      <c r="H2556" s="40">
        <v>0</v>
      </c>
      <c r="I2556" s="45" t="s">
        <v>19</v>
      </c>
      <c r="J2556" s="39">
        <v>307.80387899490177</v>
      </c>
      <c r="K2556" s="39">
        <v>328.17187899490176</v>
      </c>
      <c r="L2556" s="39">
        <v>3.5960000000000001</v>
      </c>
      <c r="M2556" s="48">
        <v>95.19</v>
      </c>
      <c r="N2556" s="39">
        <v>1.1639999999999999</v>
      </c>
      <c r="O2556" s="39">
        <v>754.68799999999999</v>
      </c>
      <c r="P2556" s="47">
        <v>0</v>
      </c>
    </row>
    <row r="2557" spans="1:16" x14ac:dyDescent="0.3">
      <c r="A2557" s="29">
        <v>43705</v>
      </c>
      <c r="B2557" s="30">
        <v>2.0833333333333332E-2</v>
      </c>
      <c r="C2557" s="33">
        <f t="shared" si="82"/>
        <v>43705.020833333336</v>
      </c>
      <c r="D2557" s="38">
        <f t="shared" si="81"/>
        <v>525465</v>
      </c>
      <c r="E2557" s="38">
        <f t="shared" si="81"/>
        <v>6300495</v>
      </c>
      <c r="F2557" s="38">
        <f t="shared" si="81"/>
        <v>2536</v>
      </c>
      <c r="G2557" s="40">
        <v>0</v>
      </c>
      <c r="H2557" s="40">
        <v>0</v>
      </c>
      <c r="I2557" s="45" t="s">
        <v>19</v>
      </c>
      <c r="J2557" s="39">
        <v>295.58441233192673</v>
      </c>
      <c r="K2557" s="39">
        <v>328.8934123319267</v>
      </c>
      <c r="L2557" s="39">
        <v>3.3450000000000002</v>
      </c>
      <c r="M2557" s="48">
        <v>97.572000000000003</v>
      </c>
      <c r="N2557" s="39">
        <v>0.68500000000000005</v>
      </c>
      <c r="O2557" s="39">
        <v>754.53499999999997</v>
      </c>
      <c r="P2557" s="47">
        <v>0</v>
      </c>
    </row>
    <row r="2558" spans="1:16" x14ac:dyDescent="0.3">
      <c r="A2558" s="29">
        <v>43705</v>
      </c>
      <c r="B2558" s="30">
        <v>4.1666666666666664E-2</v>
      </c>
      <c r="C2558" s="33">
        <f t="shared" si="82"/>
        <v>43705.041666666664</v>
      </c>
      <c r="D2558" s="38">
        <f t="shared" si="81"/>
        <v>525465</v>
      </c>
      <c r="E2558" s="38">
        <f t="shared" si="81"/>
        <v>6300495</v>
      </c>
      <c r="F2558" s="38">
        <f t="shared" si="81"/>
        <v>2536</v>
      </c>
      <c r="G2558" s="40">
        <v>0</v>
      </c>
      <c r="H2558" s="40">
        <v>0</v>
      </c>
      <c r="I2558" s="45" t="s">
        <v>19</v>
      </c>
      <c r="J2558" s="39">
        <v>300.71320218939798</v>
      </c>
      <c r="K2558" s="39">
        <v>327.31820218939794</v>
      </c>
      <c r="L2558" s="39">
        <v>3.282</v>
      </c>
      <c r="M2558" s="48">
        <v>96.504000000000005</v>
      </c>
      <c r="N2558" s="39">
        <v>0.91400000000000003</v>
      </c>
      <c r="O2558" s="39">
        <v>754.65499999999997</v>
      </c>
      <c r="P2558" s="47">
        <v>0</v>
      </c>
    </row>
    <row r="2559" spans="1:16" x14ac:dyDescent="0.3">
      <c r="A2559" s="29">
        <v>43705</v>
      </c>
      <c r="B2559" s="30">
        <v>6.25E-2</v>
      </c>
      <c r="C2559" s="33">
        <f t="shared" si="82"/>
        <v>43705.0625</v>
      </c>
      <c r="D2559" s="38">
        <f t="shared" si="81"/>
        <v>525465</v>
      </c>
      <c r="E2559" s="38">
        <f t="shared" si="81"/>
        <v>6300495</v>
      </c>
      <c r="F2559" s="38">
        <f t="shared" si="81"/>
        <v>2536</v>
      </c>
      <c r="G2559" s="40">
        <v>0</v>
      </c>
      <c r="H2559" s="40">
        <v>0</v>
      </c>
      <c r="I2559" s="45" t="s">
        <v>19</v>
      </c>
      <c r="J2559" s="39">
        <v>315.96796837426893</v>
      </c>
      <c r="K2559" s="39">
        <v>329.09296837426893</v>
      </c>
      <c r="L2559" s="39">
        <v>3.1560000000000001</v>
      </c>
      <c r="M2559" s="48">
        <v>97.853999999999999</v>
      </c>
      <c r="N2559" s="39">
        <v>0.995</v>
      </c>
      <c r="O2559" s="39">
        <v>754.625</v>
      </c>
      <c r="P2559" s="47">
        <v>0</v>
      </c>
    </row>
    <row r="2560" spans="1:16" x14ac:dyDescent="0.3">
      <c r="A2560" s="29">
        <v>43705</v>
      </c>
      <c r="B2560" s="30">
        <v>8.3333333333333329E-2</v>
      </c>
      <c r="C2560" s="33">
        <f t="shared" si="82"/>
        <v>43705.083333333336</v>
      </c>
      <c r="D2560" s="38">
        <f t="shared" si="81"/>
        <v>525465</v>
      </c>
      <c r="E2560" s="38">
        <f t="shared" si="81"/>
        <v>6300495</v>
      </c>
      <c r="F2560" s="38">
        <f t="shared" si="81"/>
        <v>2536</v>
      </c>
      <c r="G2560" s="40">
        <v>0</v>
      </c>
      <c r="H2560" s="40">
        <v>0</v>
      </c>
      <c r="I2560" s="45" t="s">
        <v>19</v>
      </c>
      <c r="J2560" s="39">
        <v>270.86839569396449</v>
      </c>
      <c r="K2560" s="39">
        <v>324.51139569396446</v>
      </c>
      <c r="L2560" s="39">
        <v>3.03</v>
      </c>
      <c r="M2560" s="48">
        <v>96.453999999999994</v>
      </c>
      <c r="N2560" s="39">
        <v>1.304</v>
      </c>
      <c r="O2560" s="39">
        <v>754.62800000000004</v>
      </c>
      <c r="P2560" s="47">
        <v>0</v>
      </c>
    </row>
    <row r="2561" spans="1:16" x14ac:dyDescent="0.3">
      <c r="A2561" s="29">
        <v>43705</v>
      </c>
      <c r="B2561" s="30">
        <v>0.10416666666666667</v>
      </c>
      <c r="C2561" s="33">
        <f t="shared" si="82"/>
        <v>43705.104166666664</v>
      </c>
      <c r="D2561" s="38">
        <f t="shared" si="81"/>
        <v>525465</v>
      </c>
      <c r="E2561" s="38">
        <f t="shared" si="81"/>
        <v>6300495</v>
      </c>
      <c r="F2561" s="38">
        <f t="shared" si="81"/>
        <v>2536</v>
      </c>
      <c r="G2561" s="40">
        <v>0</v>
      </c>
      <c r="H2561" s="40">
        <v>0</v>
      </c>
      <c r="I2561" s="45" t="s">
        <v>19</v>
      </c>
      <c r="J2561" s="39">
        <v>246.46533651557775</v>
      </c>
      <c r="K2561" s="39">
        <v>321.43333651557771</v>
      </c>
      <c r="L2561" s="39">
        <v>2.8410000000000002</v>
      </c>
      <c r="M2561" s="48">
        <v>95.653000000000006</v>
      </c>
      <c r="N2561" s="39">
        <v>1.05</v>
      </c>
      <c r="O2561" s="39">
        <v>754.55200000000002</v>
      </c>
      <c r="P2561" s="47">
        <v>0</v>
      </c>
    </row>
    <row r="2562" spans="1:16" x14ac:dyDescent="0.3">
      <c r="A2562" s="29">
        <v>43705</v>
      </c>
      <c r="B2562" s="30">
        <v>0.125</v>
      </c>
      <c r="C2562" s="33">
        <f t="shared" si="82"/>
        <v>43705.125</v>
      </c>
      <c r="D2562" s="38">
        <f t="shared" si="81"/>
        <v>525465</v>
      </c>
      <c r="E2562" s="38">
        <f t="shared" si="81"/>
        <v>6300495</v>
      </c>
      <c r="F2562" s="38">
        <f t="shared" si="81"/>
        <v>2536</v>
      </c>
      <c r="G2562" s="40">
        <v>0</v>
      </c>
      <c r="H2562" s="40">
        <v>0</v>
      </c>
      <c r="I2562" s="45" t="s">
        <v>19</v>
      </c>
      <c r="J2562" s="39">
        <v>281.352652926487</v>
      </c>
      <c r="K2562" s="39">
        <v>322.049652926487</v>
      </c>
      <c r="L2562" s="39">
        <v>2.7149999999999999</v>
      </c>
      <c r="M2562" s="48">
        <v>97.46</v>
      </c>
      <c r="N2562" s="39">
        <v>1.337</v>
      </c>
      <c r="O2562" s="39">
        <v>754.72500000000002</v>
      </c>
      <c r="P2562" s="47">
        <v>0</v>
      </c>
    </row>
    <row r="2563" spans="1:16" x14ac:dyDescent="0.3">
      <c r="A2563" s="29">
        <v>43705</v>
      </c>
      <c r="B2563" s="30">
        <v>0.14583333333333334</v>
      </c>
      <c r="C2563" s="33">
        <f t="shared" si="82"/>
        <v>43705.145833333336</v>
      </c>
      <c r="D2563" s="38">
        <f t="shared" si="81"/>
        <v>525465</v>
      </c>
      <c r="E2563" s="38">
        <f t="shared" si="81"/>
        <v>6300495</v>
      </c>
      <c r="F2563" s="38">
        <f t="shared" si="81"/>
        <v>2536</v>
      </c>
      <c r="G2563" s="40">
        <v>0</v>
      </c>
      <c r="H2563" s="40">
        <v>0</v>
      </c>
      <c r="I2563" s="45" t="s">
        <v>19</v>
      </c>
      <c r="J2563" s="39">
        <v>269.59355064134223</v>
      </c>
      <c r="K2563" s="39">
        <v>320.60555064134223</v>
      </c>
      <c r="L2563" s="39">
        <v>2.464</v>
      </c>
      <c r="M2563" s="48">
        <v>98.171999999999997</v>
      </c>
      <c r="N2563" s="39">
        <v>1.304</v>
      </c>
      <c r="O2563" s="39">
        <v>754.70500000000004</v>
      </c>
      <c r="P2563" s="47">
        <v>0</v>
      </c>
    </row>
    <row r="2564" spans="1:16" x14ac:dyDescent="0.3">
      <c r="A2564" s="29">
        <v>43705</v>
      </c>
      <c r="B2564" s="30">
        <v>0.16666666666666666</v>
      </c>
      <c r="C2564" s="33">
        <f t="shared" si="82"/>
        <v>43705.166666666664</v>
      </c>
      <c r="D2564" s="38">
        <f t="shared" si="81"/>
        <v>525465</v>
      </c>
      <c r="E2564" s="38">
        <f t="shared" si="81"/>
        <v>6300495</v>
      </c>
      <c r="F2564" s="38">
        <f t="shared" si="81"/>
        <v>2536</v>
      </c>
      <c r="G2564" s="40">
        <v>0</v>
      </c>
      <c r="H2564" s="40">
        <v>0</v>
      </c>
      <c r="I2564" s="45" t="s">
        <v>19</v>
      </c>
      <c r="J2564" s="39">
        <v>233.96338083298849</v>
      </c>
      <c r="K2564" s="39">
        <v>315.68938083298849</v>
      </c>
      <c r="L2564" s="39">
        <v>2.4009999999999998</v>
      </c>
      <c r="M2564" s="48">
        <v>95.870999999999995</v>
      </c>
      <c r="N2564" s="39">
        <v>1.206</v>
      </c>
      <c r="O2564" s="39">
        <v>754.79499999999996</v>
      </c>
      <c r="P2564" s="47">
        <v>0</v>
      </c>
    </row>
    <row r="2565" spans="1:16" x14ac:dyDescent="0.3">
      <c r="A2565" s="29">
        <v>43705</v>
      </c>
      <c r="B2565" s="30">
        <v>0.1875</v>
      </c>
      <c r="C2565" s="33">
        <f t="shared" si="82"/>
        <v>43705.1875</v>
      </c>
      <c r="D2565" s="38">
        <f t="shared" si="81"/>
        <v>525465</v>
      </c>
      <c r="E2565" s="38">
        <f t="shared" si="81"/>
        <v>6300495</v>
      </c>
      <c r="F2565" s="38">
        <f t="shared" si="81"/>
        <v>2536</v>
      </c>
      <c r="G2565" s="40">
        <v>0</v>
      </c>
      <c r="H2565" s="40">
        <v>0</v>
      </c>
      <c r="I2565" s="45" t="s">
        <v>19</v>
      </c>
      <c r="J2565" s="39">
        <v>303.17470730534183</v>
      </c>
      <c r="K2565" s="39">
        <v>319.60870730534185</v>
      </c>
      <c r="L2565" s="39">
        <v>2.4009999999999998</v>
      </c>
      <c r="M2565" s="48">
        <v>96.787000000000006</v>
      </c>
      <c r="N2565" s="39">
        <v>1.5349999999999999</v>
      </c>
      <c r="O2565" s="39">
        <v>754.81799999999998</v>
      </c>
      <c r="P2565" s="47">
        <v>0</v>
      </c>
    </row>
    <row r="2566" spans="1:16" x14ac:dyDescent="0.3">
      <c r="A2566" s="29">
        <v>43705</v>
      </c>
      <c r="B2566" s="30">
        <v>0.20833333333333334</v>
      </c>
      <c r="C2566" s="33">
        <f t="shared" si="82"/>
        <v>43705.208333333336</v>
      </c>
      <c r="D2566" s="38">
        <f t="shared" ref="D2566:F2629" si="83">D2565</f>
        <v>525465</v>
      </c>
      <c r="E2566" s="38">
        <f t="shared" si="83"/>
        <v>6300495</v>
      </c>
      <c r="F2566" s="38">
        <f t="shared" si="83"/>
        <v>2536</v>
      </c>
      <c r="G2566" s="39">
        <v>1.3</v>
      </c>
      <c r="H2566" s="39">
        <v>0.7</v>
      </c>
      <c r="I2566" s="44">
        <v>0.53846153846153844</v>
      </c>
      <c r="J2566" s="39">
        <v>313.16930864974762</v>
      </c>
      <c r="K2566" s="39">
        <v>323.25130864974761</v>
      </c>
      <c r="L2566" s="39">
        <v>2.3380000000000001</v>
      </c>
      <c r="M2566" s="48">
        <v>97.688999999999993</v>
      </c>
      <c r="N2566" s="39">
        <v>1.9990000000000001</v>
      </c>
      <c r="O2566" s="39">
        <v>754.74699999999996</v>
      </c>
      <c r="P2566" s="47">
        <v>0</v>
      </c>
    </row>
    <row r="2567" spans="1:16" x14ac:dyDescent="0.3">
      <c r="A2567" s="29">
        <v>43705</v>
      </c>
      <c r="B2567" s="30">
        <v>0.22916666666666666</v>
      </c>
      <c r="C2567" s="33">
        <f t="shared" si="82"/>
        <v>43705.229166666664</v>
      </c>
      <c r="D2567" s="38">
        <f t="shared" si="83"/>
        <v>525465</v>
      </c>
      <c r="E2567" s="38">
        <f t="shared" si="83"/>
        <v>6300495</v>
      </c>
      <c r="F2567" s="38">
        <f t="shared" si="83"/>
        <v>2536</v>
      </c>
      <c r="G2567" s="39">
        <v>9.9</v>
      </c>
      <c r="H2567" s="39">
        <v>3.3</v>
      </c>
      <c r="I2567" s="44">
        <v>0.33333333333333331</v>
      </c>
      <c r="J2567" s="39">
        <v>275.6288900447326</v>
      </c>
      <c r="K2567" s="39">
        <v>319.36489004473265</v>
      </c>
      <c r="L2567" s="39">
        <v>2.3380000000000001</v>
      </c>
      <c r="M2567" s="48">
        <v>94.942999999999998</v>
      </c>
      <c r="N2567" s="39">
        <v>2.19</v>
      </c>
      <c r="O2567" s="39">
        <v>754.89200000000005</v>
      </c>
      <c r="P2567" s="47">
        <v>0</v>
      </c>
    </row>
    <row r="2568" spans="1:16" x14ac:dyDescent="0.3">
      <c r="A2568" s="29">
        <v>43705</v>
      </c>
      <c r="B2568" s="30">
        <v>0.25</v>
      </c>
      <c r="C2568" s="33">
        <f t="shared" si="82"/>
        <v>43705.25</v>
      </c>
      <c r="D2568" s="38">
        <f t="shared" si="83"/>
        <v>525465</v>
      </c>
      <c r="E2568" s="38">
        <f t="shared" si="83"/>
        <v>6300495</v>
      </c>
      <c r="F2568" s="38">
        <f t="shared" si="83"/>
        <v>2536</v>
      </c>
      <c r="G2568" s="39">
        <v>28.3</v>
      </c>
      <c r="H2568" s="39">
        <v>4.7</v>
      </c>
      <c r="I2568" s="44">
        <v>0.16607773851590107</v>
      </c>
      <c r="J2568" s="39">
        <v>285.81628773056082</v>
      </c>
      <c r="K2568" s="39">
        <v>321.17228773056081</v>
      </c>
      <c r="L2568" s="39">
        <v>2.2749999999999999</v>
      </c>
      <c r="M2568" s="48">
        <v>93.863</v>
      </c>
      <c r="N2568" s="39">
        <v>1.8129999999999999</v>
      </c>
      <c r="O2568" s="39">
        <v>754.96299999999997</v>
      </c>
      <c r="P2568" s="47">
        <v>0</v>
      </c>
    </row>
    <row r="2569" spans="1:16" x14ac:dyDescent="0.3">
      <c r="A2569" s="29">
        <v>43705</v>
      </c>
      <c r="B2569" s="30">
        <v>0.27083333333333331</v>
      </c>
      <c r="C2569" s="33">
        <f t="shared" si="82"/>
        <v>43705.270833333336</v>
      </c>
      <c r="D2569" s="38">
        <f t="shared" si="83"/>
        <v>525465</v>
      </c>
      <c r="E2569" s="38">
        <f t="shared" si="83"/>
        <v>6300495</v>
      </c>
      <c r="F2569" s="38">
        <f t="shared" si="83"/>
        <v>2536</v>
      </c>
      <c r="G2569" s="39">
        <v>56.2</v>
      </c>
      <c r="H2569" s="39">
        <v>10.199999999999999</v>
      </c>
      <c r="I2569" s="44">
        <v>0.18149466192170816</v>
      </c>
      <c r="J2569" s="39">
        <v>224.22904589326117</v>
      </c>
      <c r="K2569" s="39">
        <v>316.06104589326117</v>
      </c>
      <c r="L2569" s="39">
        <v>2.4009999999999998</v>
      </c>
      <c r="M2569" s="48">
        <v>90.835999999999999</v>
      </c>
      <c r="N2569" s="39">
        <v>1.286</v>
      </c>
      <c r="O2569" s="39">
        <v>755.14499999999998</v>
      </c>
      <c r="P2569" s="47">
        <v>0</v>
      </c>
    </row>
    <row r="2570" spans="1:16" x14ac:dyDescent="0.3">
      <c r="A2570" s="29">
        <v>43705</v>
      </c>
      <c r="B2570" s="30">
        <v>0.29166666666666669</v>
      </c>
      <c r="C2570" s="33">
        <f t="shared" si="82"/>
        <v>43705.291666666664</v>
      </c>
      <c r="D2570" s="38">
        <f t="shared" si="83"/>
        <v>525465</v>
      </c>
      <c r="E2570" s="38">
        <f t="shared" si="83"/>
        <v>6300495</v>
      </c>
      <c r="F2570" s="38">
        <f t="shared" si="83"/>
        <v>2536</v>
      </c>
      <c r="G2570" s="39">
        <v>170.2</v>
      </c>
      <c r="H2570" s="39">
        <v>22.8</v>
      </c>
      <c r="I2570" s="44">
        <v>0.13396004700352529</v>
      </c>
      <c r="J2570" s="39">
        <v>225.15171573039032</v>
      </c>
      <c r="K2570" s="39">
        <v>322.05571573039032</v>
      </c>
      <c r="L2570" s="39">
        <v>3.282</v>
      </c>
      <c r="M2570" s="48">
        <v>84.887</v>
      </c>
      <c r="N2570" s="39">
        <v>1.343</v>
      </c>
      <c r="O2570" s="39">
        <v>755.2</v>
      </c>
      <c r="P2570" s="47">
        <v>0</v>
      </c>
    </row>
    <row r="2571" spans="1:16" x14ac:dyDescent="0.3">
      <c r="A2571" s="29">
        <v>43705</v>
      </c>
      <c r="B2571" s="30">
        <v>0.3125</v>
      </c>
      <c r="C2571" s="33">
        <f t="shared" si="82"/>
        <v>43705.3125</v>
      </c>
      <c r="D2571" s="38">
        <f t="shared" si="83"/>
        <v>525465</v>
      </c>
      <c r="E2571" s="38">
        <f t="shared" si="83"/>
        <v>6300495</v>
      </c>
      <c r="F2571" s="38">
        <f t="shared" si="83"/>
        <v>2536</v>
      </c>
      <c r="G2571" s="39">
        <v>247</v>
      </c>
      <c r="H2571" s="39">
        <v>30.5</v>
      </c>
      <c r="I2571" s="44">
        <v>0.12348178137651822</v>
      </c>
      <c r="J2571" s="39">
        <v>228.23208139544187</v>
      </c>
      <c r="K2571" s="39">
        <v>327.67808139544189</v>
      </c>
      <c r="L2571" s="39">
        <v>3.722</v>
      </c>
      <c r="M2571" s="48">
        <v>81.379000000000005</v>
      </c>
      <c r="N2571" s="39">
        <v>1.58</v>
      </c>
      <c r="O2571" s="39">
        <v>755.36</v>
      </c>
      <c r="P2571" s="47">
        <v>0</v>
      </c>
    </row>
    <row r="2572" spans="1:16" x14ac:dyDescent="0.3">
      <c r="A2572" s="29">
        <v>43705</v>
      </c>
      <c r="B2572" s="30">
        <v>0.33333333333333331</v>
      </c>
      <c r="C2572" s="33">
        <f t="shared" si="82"/>
        <v>43705.333333333336</v>
      </c>
      <c r="D2572" s="38">
        <f t="shared" si="83"/>
        <v>525465</v>
      </c>
      <c r="E2572" s="38">
        <f t="shared" si="83"/>
        <v>6300495</v>
      </c>
      <c r="F2572" s="38">
        <f t="shared" si="83"/>
        <v>2536</v>
      </c>
      <c r="G2572" s="39">
        <v>322.10000000000002</v>
      </c>
      <c r="H2572" s="39">
        <v>38.200000000000003</v>
      </c>
      <c r="I2572" s="44">
        <v>0.11859670909655387</v>
      </c>
      <c r="J2572" s="39">
        <v>233.87853873091308</v>
      </c>
      <c r="K2572" s="39">
        <v>337.56353873091308</v>
      </c>
      <c r="L2572" s="39">
        <v>4.351</v>
      </c>
      <c r="M2572" s="48">
        <v>79.95</v>
      </c>
      <c r="N2572" s="39">
        <v>1.4159999999999999</v>
      </c>
      <c r="O2572" s="39">
        <v>755.27200000000005</v>
      </c>
      <c r="P2572" s="47">
        <v>0</v>
      </c>
    </row>
    <row r="2573" spans="1:16" x14ac:dyDescent="0.3">
      <c r="A2573" s="29">
        <v>43705</v>
      </c>
      <c r="B2573" s="30">
        <v>0.35416666666666669</v>
      </c>
      <c r="C2573" s="33">
        <f t="shared" si="82"/>
        <v>43705.354166666664</v>
      </c>
      <c r="D2573" s="38">
        <f t="shared" si="83"/>
        <v>525465</v>
      </c>
      <c r="E2573" s="38">
        <f t="shared" si="83"/>
        <v>6300495</v>
      </c>
      <c r="F2573" s="38">
        <f t="shared" si="83"/>
        <v>2536</v>
      </c>
      <c r="G2573" s="39">
        <v>480.6</v>
      </c>
      <c r="H2573" s="39">
        <v>55.3</v>
      </c>
      <c r="I2573" s="44">
        <v>0.11506450270495214</v>
      </c>
      <c r="J2573" s="39">
        <v>268.54083506089512</v>
      </c>
      <c r="K2573" s="39">
        <v>350.88083506089515</v>
      </c>
      <c r="L2573" s="39">
        <v>4.6029999999999998</v>
      </c>
      <c r="M2573" s="48">
        <v>79.376999999999995</v>
      </c>
      <c r="N2573" s="39">
        <v>1.5229999999999999</v>
      </c>
      <c r="O2573" s="39">
        <v>755.50300000000004</v>
      </c>
      <c r="P2573" s="47">
        <v>0</v>
      </c>
    </row>
    <row r="2574" spans="1:16" x14ac:dyDescent="0.3">
      <c r="A2574" s="29">
        <v>43705</v>
      </c>
      <c r="B2574" s="30">
        <v>0.375</v>
      </c>
      <c r="C2574" s="33">
        <f t="shared" si="82"/>
        <v>43705.375</v>
      </c>
      <c r="D2574" s="38">
        <f t="shared" si="83"/>
        <v>525465</v>
      </c>
      <c r="E2574" s="38">
        <f t="shared" si="83"/>
        <v>6300495</v>
      </c>
      <c r="F2574" s="38">
        <f t="shared" si="83"/>
        <v>2536</v>
      </c>
      <c r="G2574" s="39">
        <v>578.29999999999995</v>
      </c>
      <c r="H2574" s="39">
        <v>64.099999999999994</v>
      </c>
      <c r="I2574" s="44">
        <v>0.11084212346532941</v>
      </c>
      <c r="J2574" s="39">
        <v>277.23262084563908</v>
      </c>
      <c r="K2574" s="39">
        <v>366.00262084563911</v>
      </c>
      <c r="L2574" s="39">
        <v>4.9800000000000004</v>
      </c>
      <c r="M2574" s="48">
        <v>80.635000000000005</v>
      </c>
      <c r="N2574" s="39">
        <v>0.94699999999999995</v>
      </c>
      <c r="O2574" s="39">
        <v>755.65499999999997</v>
      </c>
      <c r="P2574" s="47">
        <v>0</v>
      </c>
    </row>
    <row r="2575" spans="1:16" x14ac:dyDescent="0.3">
      <c r="A2575" s="29">
        <v>43705</v>
      </c>
      <c r="B2575" s="30">
        <v>0.39583333333333331</v>
      </c>
      <c r="C2575" s="33">
        <f t="shared" si="82"/>
        <v>43705.395833333336</v>
      </c>
      <c r="D2575" s="38">
        <f t="shared" si="83"/>
        <v>525465</v>
      </c>
      <c r="E2575" s="38">
        <f t="shared" si="83"/>
        <v>6300495</v>
      </c>
      <c r="F2575" s="38">
        <f t="shared" si="83"/>
        <v>2536</v>
      </c>
      <c r="G2575" s="39">
        <v>691.3</v>
      </c>
      <c r="H2575" s="39">
        <v>78.8</v>
      </c>
      <c r="I2575" s="44">
        <v>0.11398813829017793</v>
      </c>
      <c r="J2575" s="39">
        <v>292.04495184097664</v>
      </c>
      <c r="K2575" s="39">
        <v>375.65995184097665</v>
      </c>
      <c r="L2575" s="39">
        <v>5.1059999999999999</v>
      </c>
      <c r="M2575" s="48">
        <v>83.858000000000004</v>
      </c>
      <c r="N2575" s="39">
        <v>1.427</v>
      </c>
      <c r="O2575" s="39">
        <v>755.83299999999997</v>
      </c>
      <c r="P2575" s="47">
        <v>0</v>
      </c>
    </row>
    <row r="2576" spans="1:16" x14ac:dyDescent="0.3">
      <c r="A2576" s="29">
        <v>43705</v>
      </c>
      <c r="B2576" s="30">
        <v>0.41666666666666669</v>
      </c>
      <c r="C2576" s="33">
        <f t="shared" si="82"/>
        <v>43705.416666666664</v>
      </c>
      <c r="D2576" s="38">
        <f t="shared" si="83"/>
        <v>525465</v>
      </c>
      <c r="E2576" s="38">
        <f t="shared" si="83"/>
        <v>6300495</v>
      </c>
      <c r="F2576" s="38">
        <f t="shared" si="83"/>
        <v>2536</v>
      </c>
      <c r="G2576" s="39">
        <v>766.2</v>
      </c>
      <c r="H2576" s="39">
        <v>87.6</v>
      </c>
      <c r="I2576" s="44">
        <v>0.11433046202036021</v>
      </c>
      <c r="J2576" s="39">
        <v>294.0633128076953</v>
      </c>
      <c r="K2576" s="39">
        <v>381.29131280769531</v>
      </c>
      <c r="L2576" s="39">
        <v>5.5469999999999997</v>
      </c>
      <c r="M2576" s="48">
        <v>83.78</v>
      </c>
      <c r="N2576" s="39">
        <v>1.59</v>
      </c>
      <c r="O2576" s="39">
        <v>755.89700000000005</v>
      </c>
      <c r="P2576" s="47">
        <v>0</v>
      </c>
    </row>
    <row r="2577" spans="1:16" x14ac:dyDescent="0.3">
      <c r="A2577" s="29">
        <v>43705</v>
      </c>
      <c r="B2577" s="30">
        <v>0.4375</v>
      </c>
      <c r="C2577" s="33">
        <f t="shared" si="82"/>
        <v>43705.4375</v>
      </c>
      <c r="D2577" s="38">
        <f t="shared" si="83"/>
        <v>525465</v>
      </c>
      <c r="E2577" s="38">
        <f t="shared" si="83"/>
        <v>6300495</v>
      </c>
      <c r="F2577" s="38">
        <f t="shared" si="83"/>
        <v>2536</v>
      </c>
      <c r="G2577" s="39">
        <v>551.5</v>
      </c>
      <c r="H2577" s="39">
        <v>56.2</v>
      </c>
      <c r="I2577" s="44">
        <v>0.10190389845874886</v>
      </c>
      <c r="J2577" s="39">
        <v>332.83766971908841</v>
      </c>
      <c r="K2577" s="39">
        <v>404.00266971908843</v>
      </c>
      <c r="L2577" s="39">
        <v>5.9240000000000004</v>
      </c>
      <c r="M2577" s="48">
        <v>85.698999999999998</v>
      </c>
      <c r="N2577" s="39">
        <v>1.01</v>
      </c>
      <c r="O2577" s="39">
        <v>755.6</v>
      </c>
      <c r="P2577" s="47">
        <v>0</v>
      </c>
    </row>
    <row r="2578" spans="1:16" x14ac:dyDescent="0.3">
      <c r="A2578" s="29">
        <v>43705</v>
      </c>
      <c r="B2578" s="30">
        <v>0.45833333333333331</v>
      </c>
      <c r="C2578" s="33">
        <f t="shared" si="82"/>
        <v>43705.458333333336</v>
      </c>
      <c r="D2578" s="38">
        <f t="shared" si="83"/>
        <v>525465</v>
      </c>
      <c r="E2578" s="38">
        <f t="shared" si="83"/>
        <v>6300495</v>
      </c>
      <c r="F2578" s="38">
        <f t="shared" si="83"/>
        <v>2536</v>
      </c>
      <c r="G2578" s="39">
        <v>918.9</v>
      </c>
      <c r="H2578" s="39">
        <v>112.3</v>
      </c>
      <c r="I2578" s="44">
        <v>0.12221133964522798</v>
      </c>
      <c r="J2578" s="39">
        <v>313.93666032103431</v>
      </c>
      <c r="K2578" s="39">
        <v>383.03766032103431</v>
      </c>
      <c r="L2578" s="39">
        <v>5.2949999999999999</v>
      </c>
      <c r="M2578" s="48">
        <v>86.54</v>
      </c>
      <c r="N2578" s="39">
        <v>1.264</v>
      </c>
      <c r="O2578" s="39">
        <v>755.63699999999994</v>
      </c>
      <c r="P2578" s="47">
        <v>0</v>
      </c>
    </row>
    <row r="2579" spans="1:16" x14ac:dyDescent="0.3">
      <c r="A2579" s="29">
        <v>43705</v>
      </c>
      <c r="B2579" s="30">
        <v>0.47916666666666669</v>
      </c>
      <c r="C2579" s="33">
        <f t="shared" si="82"/>
        <v>43705.479166666664</v>
      </c>
      <c r="D2579" s="38">
        <f t="shared" si="83"/>
        <v>525465</v>
      </c>
      <c r="E2579" s="38">
        <f t="shared" si="83"/>
        <v>6300495</v>
      </c>
      <c r="F2579" s="38">
        <f t="shared" si="83"/>
        <v>2536</v>
      </c>
      <c r="G2579" s="39">
        <v>303.2</v>
      </c>
      <c r="H2579" s="39">
        <v>35.1</v>
      </c>
      <c r="I2579" s="44">
        <v>0.11576517150395779</v>
      </c>
      <c r="J2579" s="39">
        <v>306.02752524435078</v>
      </c>
      <c r="K2579" s="39">
        <v>381.49452524435077</v>
      </c>
      <c r="L2579" s="39">
        <v>5.3579999999999997</v>
      </c>
      <c r="M2579" s="48">
        <v>86.986000000000004</v>
      </c>
      <c r="N2579" s="39">
        <v>1.224</v>
      </c>
      <c r="O2579" s="39">
        <v>755.79200000000003</v>
      </c>
      <c r="P2579" s="47">
        <v>0</v>
      </c>
    </row>
    <row r="2580" spans="1:16" x14ac:dyDescent="0.3">
      <c r="A2580" s="29">
        <v>43705</v>
      </c>
      <c r="B2580" s="30">
        <v>0.5</v>
      </c>
      <c r="C2580" s="33">
        <f t="shared" si="82"/>
        <v>43705.5</v>
      </c>
      <c r="D2580" s="38">
        <f t="shared" si="83"/>
        <v>525465</v>
      </c>
      <c r="E2580" s="38">
        <f t="shared" si="83"/>
        <v>6300495</v>
      </c>
      <c r="F2580" s="38">
        <f t="shared" si="83"/>
        <v>2536</v>
      </c>
      <c r="G2580" s="39">
        <v>1041.5</v>
      </c>
      <c r="H2580" s="39">
        <v>122.8</v>
      </c>
      <c r="I2580" s="44">
        <v>0.11790686509841575</v>
      </c>
      <c r="J2580" s="39">
        <v>328.19933569444675</v>
      </c>
      <c r="K2580" s="39">
        <v>390.90233569444678</v>
      </c>
      <c r="L2580" s="39">
        <v>5.7350000000000003</v>
      </c>
      <c r="M2580" s="48">
        <v>74.286000000000001</v>
      </c>
      <c r="N2580" s="39">
        <v>1.1659999999999999</v>
      </c>
      <c r="O2580" s="39">
        <v>755.75</v>
      </c>
      <c r="P2580" s="47">
        <v>0</v>
      </c>
    </row>
    <row r="2581" spans="1:16" x14ac:dyDescent="0.3">
      <c r="A2581" s="29">
        <v>43705</v>
      </c>
      <c r="B2581" s="30">
        <v>0.52083333333333337</v>
      </c>
      <c r="C2581" s="33">
        <f t="shared" si="82"/>
        <v>43705.520833333336</v>
      </c>
      <c r="D2581" s="38">
        <f t="shared" si="83"/>
        <v>525465</v>
      </c>
      <c r="E2581" s="38">
        <f t="shared" si="83"/>
        <v>6300495</v>
      </c>
      <c r="F2581" s="38">
        <f t="shared" si="83"/>
        <v>2536</v>
      </c>
      <c r="G2581" s="39">
        <v>335.4</v>
      </c>
      <c r="H2581" s="39">
        <v>39.200000000000003</v>
      </c>
      <c r="I2581" s="44">
        <v>0.1168753726893262</v>
      </c>
      <c r="J2581" s="39">
        <v>309.20718999178945</v>
      </c>
      <c r="K2581" s="39">
        <v>409.01818999178943</v>
      </c>
      <c r="L2581" s="39">
        <v>6.6159999999999997</v>
      </c>
      <c r="M2581" s="48">
        <v>65.875</v>
      </c>
      <c r="N2581" s="39">
        <v>0.90600000000000003</v>
      </c>
      <c r="O2581" s="39">
        <v>755.35299999999995</v>
      </c>
      <c r="P2581" s="47">
        <v>0</v>
      </c>
    </row>
    <row r="2582" spans="1:16" x14ac:dyDescent="0.3">
      <c r="A2582" s="29">
        <v>43705</v>
      </c>
      <c r="B2582" s="30">
        <v>0.54166666666666663</v>
      </c>
      <c r="C2582" s="33">
        <f t="shared" si="82"/>
        <v>43705.541666666664</v>
      </c>
      <c r="D2582" s="38">
        <f t="shared" si="83"/>
        <v>525465</v>
      </c>
      <c r="E2582" s="38">
        <f t="shared" si="83"/>
        <v>6300495</v>
      </c>
      <c r="F2582" s="38">
        <f t="shared" si="83"/>
        <v>2536</v>
      </c>
      <c r="G2582" s="39">
        <v>238.1</v>
      </c>
      <c r="H2582" s="39">
        <v>29.9</v>
      </c>
      <c r="I2582" s="44">
        <v>0.12557748845023101</v>
      </c>
      <c r="J2582" s="39">
        <v>271.22045625625373</v>
      </c>
      <c r="K2582" s="39">
        <v>388.14445625625376</v>
      </c>
      <c r="L2582" s="39">
        <v>6.05</v>
      </c>
      <c r="M2582" s="48">
        <v>63.945</v>
      </c>
      <c r="N2582" s="39">
        <v>1.073</v>
      </c>
      <c r="O2582" s="39">
        <v>755.36300000000006</v>
      </c>
      <c r="P2582" s="47">
        <v>0</v>
      </c>
    </row>
    <row r="2583" spans="1:16" x14ac:dyDescent="0.3">
      <c r="A2583" s="29">
        <v>43705</v>
      </c>
      <c r="B2583" s="30">
        <v>0.5625</v>
      </c>
      <c r="C2583" s="33">
        <f t="shared" si="82"/>
        <v>43705.5625</v>
      </c>
      <c r="D2583" s="38">
        <f t="shared" si="83"/>
        <v>525465</v>
      </c>
      <c r="E2583" s="38">
        <f t="shared" si="83"/>
        <v>6300495</v>
      </c>
      <c r="F2583" s="38">
        <f t="shared" si="83"/>
        <v>2536</v>
      </c>
      <c r="G2583" s="39">
        <v>279.10000000000002</v>
      </c>
      <c r="H2583" s="39">
        <v>34.200000000000003</v>
      </c>
      <c r="I2583" s="44">
        <v>0.12253672518810463</v>
      </c>
      <c r="J2583" s="39">
        <v>306.24350906746952</v>
      </c>
      <c r="K2583" s="39">
        <v>382.87250906746948</v>
      </c>
      <c r="L2583" s="39">
        <v>6.4269999999999996</v>
      </c>
      <c r="M2583" s="48">
        <v>68.322999999999993</v>
      </c>
      <c r="N2583" s="39">
        <v>1.1599999999999999</v>
      </c>
      <c r="O2583" s="39">
        <v>755.32</v>
      </c>
      <c r="P2583" s="47">
        <v>0</v>
      </c>
    </row>
    <row r="2584" spans="1:16" x14ac:dyDescent="0.3">
      <c r="A2584" s="29">
        <v>43705</v>
      </c>
      <c r="B2584" s="30">
        <v>0.58333333333333337</v>
      </c>
      <c r="C2584" s="33">
        <f t="shared" si="82"/>
        <v>43705.583333333336</v>
      </c>
      <c r="D2584" s="38">
        <f t="shared" si="83"/>
        <v>525465</v>
      </c>
      <c r="E2584" s="38">
        <f t="shared" si="83"/>
        <v>6300495</v>
      </c>
      <c r="F2584" s="38">
        <f t="shared" si="83"/>
        <v>2536</v>
      </c>
      <c r="G2584" s="39">
        <v>698.8</v>
      </c>
      <c r="H2584" s="39">
        <v>85.2</v>
      </c>
      <c r="I2584" s="44">
        <v>0.1219232970807098</v>
      </c>
      <c r="J2584" s="39">
        <v>291.41835848863565</v>
      </c>
      <c r="K2584" s="39">
        <v>378.68135848863562</v>
      </c>
      <c r="L2584" s="39">
        <v>6.7409999999999997</v>
      </c>
      <c r="M2584" s="48">
        <v>71.924999999999997</v>
      </c>
      <c r="N2584" s="39">
        <v>0.98699999999999999</v>
      </c>
      <c r="O2584" s="39">
        <v>755.29700000000003</v>
      </c>
      <c r="P2584" s="47">
        <v>0</v>
      </c>
    </row>
    <row r="2585" spans="1:16" x14ac:dyDescent="0.3">
      <c r="A2585" s="29">
        <v>43705</v>
      </c>
      <c r="B2585" s="30">
        <v>0.60416666666666663</v>
      </c>
      <c r="C2585" s="33">
        <f t="shared" si="82"/>
        <v>43705.604166666664</v>
      </c>
      <c r="D2585" s="38">
        <f t="shared" si="83"/>
        <v>525465</v>
      </c>
      <c r="E2585" s="38">
        <f t="shared" si="83"/>
        <v>6300495</v>
      </c>
      <c r="F2585" s="38">
        <f t="shared" si="83"/>
        <v>2536</v>
      </c>
      <c r="G2585" s="39">
        <v>233.4</v>
      </c>
      <c r="H2585" s="39">
        <v>27.8</v>
      </c>
      <c r="I2585" s="44">
        <v>0.11910882604970009</v>
      </c>
      <c r="J2585" s="39">
        <v>300.17027456969123</v>
      </c>
      <c r="K2585" s="39">
        <v>392.13527456969126</v>
      </c>
      <c r="L2585" s="39">
        <v>7.1189999999999998</v>
      </c>
      <c r="M2585" s="48">
        <v>69.397999999999996</v>
      </c>
      <c r="N2585" s="39">
        <v>0.59699999999999998</v>
      </c>
      <c r="O2585" s="39">
        <v>754.89200000000005</v>
      </c>
      <c r="P2585" s="47">
        <v>0</v>
      </c>
    </row>
    <row r="2586" spans="1:16" x14ac:dyDescent="0.3">
      <c r="A2586" s="29">
        <v>43705</v>
      </c>
      <c r="B2586" s="30">
        <v>0.625</v>
      </c>
      <c r="C2586" s="33">
        <f t="shared" si="82"/>
        <v>43705.625</v>
      </c>
      <c r="D2586" s="38">
        <f t="shared" si="83"/>
        <v>525465</v>
      </c>
      <c r="E2586" s="38">
        <f t="shared" si="83"/>
        <v>6300495</v>
      </c>
      <c r="F2586" s="38">
        <f t="shared" si="83"/>
        <v>2536</v>
      </c>
      <c r="G2586" s="39">
        <v>192.9</v>
      </c>
      <c r="H2586" s="39">
        <v>24</v>
      </c>
      <c r="I2586" s="44">
        <v>0.1244167962674961</v>
      </c>
      <c r="J2586" s="39">
        <v>292.71955866570551</v>
      </c>
      <c r="K2586" s="39">
        <v>380.66755866570554</v>
      </c>
      <c r="L2586" s="39">
        <v>6.5529999999999999</v>
      </c>
      <c r="M2586" s="48">
        <v>76.534000000000006</v>
      </c>
      <c r="N2586" s="39">
        <v>0.82</v>
      </c>
      <c r="O2586" s="39">
        <v>754.83500000000004</v>
      </c>
      <c r="P2586" s="47">
        <v>0</v>
      </c>
    </row>
    <row r="2587" spans="1:16" x14ac:dyDescent="0.3">
      <c r="A2587" s="29">
        <v>43705</v>
      </c>
      <c r="B2587" s="30">
        <v>0.64583333333333337</v>
      </c>
      <c r="C2587" s="33">
        <f t="shared" si="82"/>
        <v>43705.645833333336</v>
      </c>
      <c r="D2587" s="38">
        <f t="shared" si="83"/>
        <v>525465</v>
      </c>
      <c r="E2587" s="38">
        <f t="shared" si="83"/>
        <v>6300495</v>
      </c>
      <c r="F2587" s="38">
        <f t="shared" si="83"/>
        <v>2536</v>
      </c>
      <c r="G2587" s="39">
        <v>227.1</v>
      </c>
      <c r="H2587" s="39">
        <v>27.9</v>
      </c>
      <c r="I2587" s="44">
        <v>0.12285336856010567</v>
      </c>
      <c r="J2587" s="39">
        <v>299.89255781851955</v>
      </c>
      <c r="K2587" s="39">
        <v>379.45255781851955</v>
      </c>
      <c r="L2587" s="39">
        <v>7.056</v>
      </c>
      <c r="M2587" s="48">
        <v>72.171000000000006</v>
      </c>
      <c r="N2587" s="39">
        <v>0.61299999999999999</v>
      </c>
      <c r="O2587" s="39">
        <v>754.87</v>
      </c>
      <c r="P2587" s="47">
        <v>0</v>
      </c>
    </row>
    <row r="2588" spans="1:16" x14ac:dyDescent="0.3">
      <c r="A2588" s="29">
        <v>43705</v>
      </c>
      <c r="B2588" s="30">
        <v>0.66666666666666663</v>
      </c>
      <c r="C2588" s="33">
        <f t="shared" si="82"/>
        <v>43705.666666666664</v>
      </c>
      <c r="D2588" s="38">
        <f t="shared" si="83"/>
        <v>525465</v>
      </c>
      <c r="E2588" s="38">
        <f t="shared" si="83"/>
        <v>6300495</v>
      </c>
      <c r="F2588" s="38">
        <f t="shared" si="83"/>
        <v>2536</v>
      </c>
      <c r="G2588" s="39">
        <v>427.2</v>
      </c>
      <c r="H2588" s="39">
        <v>54.3</v>
      </c>
      <c r="I2588" s="44">
        <v>0.1271067415730337</v>
      </c>
      <c r="J2588" s="39">
        <v>310.01019386698704</v>
      </c>
      <c r="K2588" s="39">
        <v>379.79219386698708</v>
      </c>
      <c r="L2588" s="39">
        <v>7.1820000000000004</v>
      </c>
      <c r="M2588" s="48">
        <v>76.789000000000001</v>
      </c>
      <c r="N2588" s="39">
        <v>0.625</v>
      </c>
      <c r="O2588" s="39">
        <v>754.85799999999995</v>
      </c>
      <c r="P2588" s="47">
        <v>0</v>
      </c>
    </row>
    <row r="2589" spans="1:16" x14ac:dyDescent="0.3">
      <c r="A2589" s="29">
        <v>43705</v>
      </c>
      <c r="B2589" s="30">
        <v>0.6875</v>
      </c>
      <c r="C2589" s="33">
        <f t="shared" si="82"/>
        <v>43705.6875</v>
      </c>
      <c r="D2589" s="38">
        <f t="shared" si="83"/>
        <v>525465</v>
      </c>
      <c r="E2589" s="38">
        <f t="shared" si="83"/>
        <v>6300495</v>
      </c>
      <c r="F2589" s="38">
        <f t="shared" si="83"/>
        <v>2536</v>
      </c>
      <c r="G2589" s="39">
        <v>191</v>
      </c>
      <c r="H2589" s="39">
        <v>24.8</v>
      </c>
      <c r="I2589" s="44">
        <v>0.12984293193717278</v>
      </c>
      <c r="J2589" s="39">
        <v>291.46914282899979</v>
      </c>
      <c r="K2589" s="39">
        <v>377.41014282899977</v>
      </c>
      <c r="L2589" s="39">
        <v>6.6790000000000003</v>
      </c>
      <c r="M2589" s="48">
        <v>71.605999999999995</v>
      </c>
      <c r="N2589" s="39">
        <v>0.62</v>
      </c>
      <c r="O2589" s="39">
        <v>754.77499999999998</v>
      </c>
      <c r="P2589" s="47">
        <v>0</v>
      </c>
    </row>
    <row r="2590" spans="1:16" x14ac:dyDescent="0.3">
      <c r="A2590" s="29">
        <v>43705</v>
      </c>
      <c r="B2590" s="30">
        <v>0.70833333333333337</v>
      </c>
      <c r="C2590" s="33">
        <f t="shared" si="82"/>
        <v>43705.708333333336</v>
      </c>
      <c r="D2590" s="38">
        <f t="shared" si="83"/>
        <v>525465</v>
      </c>
      <c r="E2590" s="38">
        <f t="shared" si="83"/>
        <v>6300495</v>
      </c>
      <c r="F2590" s="38">
        <f t="shared" si="83"/>
        <v>2536</v>
      </c>
      <c r="G2590" s="39">
        <v>144.6</v>
      </c>
      <c r="H2590" s="39">
        <v>19.5</v>
      </c>
      <c r="I2590" s="44">
        <v>0.13485477178423236</v>
      </c>
      <c r="J2590" s="39">
        <v>304.25131101581485</v>
      </c>
      <c r="K2590" s="39">
        <v>373.35631101581487</v>
      </c>
      <c r="L2590" s="39">
        <v>6.6159999999999997</v>
      </c>
      <c r="M2590" s="48">
        <v>74.575999999999993</v>
      </c>
      <c r="N2590" s="39">
        <v>0.73599999999999999</v>
      </c>
      <c r="O2590" s="39">
        <v>754.71799999999996</v>
      </c>
      <c r="P2590" s="47">
        <v>0</v>
      </c>
    </row>
    <row r="2591" spans="1:16" x14ac:dyDescent="0.3">
      <c r="A2591" s="29">
        <v>43705</v>
      </c>
      <c r="B2591" s="30">
        <v>0.72916666666666663</v>
      </c>
      <c r="C2591" s="33">
        <f t="shared" si="82"/>
        <v>43705.729166666664</v>
      </c>
      <c r="D2591" s="38">
        <f t="shared" si="83"/>
        <v>525465</v>
      </c>
      <c r="E2591" s="38">
        <f t="shared" si="83"/>
        <v>6300495</v>
      </c>
      <c r="F2591" s="38">
        <f t="shared" si="83"/>
        <v>2536</v>
      </c>
      <c r="G2591" s="39">
        <v>108</v>
      </c>
      <c r="H2591" s="39">
        <v>15.3</v>
      </c>
      <c r="I2591" s="44">
        <v>0.14166666666666666</v>
      </c>
      <c r="J2591" s="39">
        <v>296.19881473277076</v>
      </c>
      <c r="K2591" s="39">
        <v>365.03181473277078</v>
      </c>
      <c r="L2591" s="39">
        <v>6.05</v>
      </c>
      <c r="M2591" s="48">
        <v>77.611999999999995</v>
      </c>
      <c r="N2591" s="39">
        <v>1.206</v>
      </c>
      <c r="O2591" s="39">
        <v>754.57</v>
      </c>
      <c r="P2591" s="47">
        <v>0</v>
      </c>
    </row>
    <row r="2592" spans="1:16" x14ac:dyDescent="0.3">
      <c r="A2592" s="29">
        <v>43705</v>
      </c>
      <c r="B2592" s="30">
        <v>0.75</v>
      </c>
      <c r="C2592" s="33">
        <f t="shared" si="82"/>
        <v>43705.75</v>
      </c>
      <c r="D2592" s="38">
        <f t="shared" si="83"/>
        <v>525465</v>
      </c>
      <c r="E2592" s="38">
        <f t="shared" si="83"/>
        <v>6300495</v>
      </c>
      <c r="F2592" s="38">
        <f t="shared" si="83"/>
        <v>2536</v>
      </c>
      <c r="G2592" s="39">
        <v>67.400000000000006</v>
      </c>
      <c r="H2592" s="39">
        <v>12.6</v>
      </c>
      <c r="I2592" s="44">
        <v>0.18694362017804153</v>
      </c>
      <c r="J2592" s="39">
        <v>272.58600267282537</v>
      </c>
      <c r="K2592" s="39">
        <v>357.65600267282537</v>
      </c>
      <c r="L2592" s="39">
        <v>5.609</v>
      </c>
      <c r="M2592" s="48">
        <v>84.007000000000005</v>
      </c>
      <c r="N2592" s="39">
        <v>0.85</v>
      </c>
      <c r="O2592" s="39">
        <v>754.45799999999997</v>
      </c>
      <c r="P2592" s="47">
        <v>0</v>
      </c>
    </row>
    <row r="2593" spans="1:16" x14ac:dyDescent="0.3">
      <c r="A2593" s="29">
        <v>43705</v>
      </c>
      <c r="B2593" s="30">
        <v>0.77083333333333337</v>
      </c>
      <c r="C2593" s="33">
        <f t="shared" si="82"/>
        <v>43705.770833333336</v>
      </c>
      <c r="D2593" s="38">
        <f t="shared" si="83"/>
        <v>525465</v>
      </c>
      <c r="E2593" s="38">
        <f t="shared" si="83"/>
        <v>6300495</v>
      </c>
      <c r="F2593" s="38">
        <f t="shared" si="83"/>
        <v>2536</v>
      </c>
      <c r="G2593" s="39">
        <v>40.5</v>
      </c>
      <c r="H2593" s="39">
        <v>7.7</v>
      </c>
      <c r="I2593" s="44">
        <v>0.19012345679012346</v>
      </c>
      <c r="J2593" s="39">
        <v>309.79054391863798</v>
      </c>
      <c r="K2593" s="39">
        <v>355.544543918638</v>
      </c>
      <c r="L2593" s="39">
        <v>5.4210000000000003</v>
      </c>
      <c r="M2593" s="48">
        <v>81.512</v>
      </c>
      <c r="N2593" s="39">
        <v>1.407</v>
      </c>
      <c r="O2593" s="39">
        <v>754.41700000000003</v>
      </c>
      <c r="P2593" s="47">
        <v>0</v>
      </c>
    </row>
    <row r="2594" spans="1:16" x14ac:dyDescent="0.3">
      <c r="A2594" s="29">
        <v>43705</v>
      </c>
      <c r="B2594" s="30">
        <v>0.79166666666666663</v>
      </c>
      <c r="C2594" s="33">
        <f t="shared" si="82"/>
        <v>43705.791666666664</v>
      </c>
      <c r="D2594" s="38">
        <f t="shared" si="83"/>
        <v>525465</v>
      </c>
      <c r="E2594" s="38">
        <f t="shared" si="83"/>
        <v>6300495</v>
      </c>
      <c r="F2594" s="38">
        <f t="shared" si="83"/>
        <v>2536</v>
      </c>
      <c r="G2594" s="39">
        <v>11.2</v>
      </c>
      <c r="H2594" s="39">
        <v>4.9000000000000004</v>
      </c>
      <c r="I2594" s="44">
        <v>0.43750000000000006</v>
      </c>
      <c r="J2594" s="39">
        <v>258.73157504138288</v>
      </c>
      <c r="K2594" s="39">
        <v>346.12657504138286</v>
      </c>
      <c r="L2594" s="39">
        <v>4.9180000000000001</v>
      </c>
      <c r="M2594" s="48">
        <v>83.272000000000006</v>
      </c>
      <c r="N2594" s="39">
        <v>1.8660000000000001</v>
      </c>
      <c r="O2594" s="39">
        <v>754.57799999999997</v>
      </c>
      <c r="P2594" s="47">
        <v>0</v>
      </c>
    </row>
    <row r="2595" spans="1:16" x14ac:dyDescent="0.3">
      <c r="A2595" s="29">
        <v>43705</v>
      </c>
      <c r="B2595" s="30">
        <v>0.8125</v>
      </c>
      <c r="C2595" s="33">
        <f t="shared" si="82"/>
        <v>43705.8125</v>
      </c>
      <c r="D2595" s="38">
        <f t="shared" si="83"/>
        <v>525465</v>
      </c>
      <c r="E2595" s="38">
        <f t="shared" si="83"/>
        <v>6300495</v>
      </c>
      <c r="F2595" s="38">
        <f t="shared" si="83"/>
        <v>2536</v>
      </c>
      <c r="G2595" s="40">
        <v>0</v>
      </c>
      <c r="H2595" s="40">
        <v>0</v>
      </c>
      <c r="I2595" s="45" t="s">
        <v>19</v>
      </c>
      <c r="J2595" s="39">
        <v>271.21868580480879</v>
      </c>
      <c r="K2595" s="39">
        <v>341.3406858048088</v>
      </c>
      <c r="L2595" s="39">
        <v>4.7919999999999998</v>
      </c>
      <c r="M2595" s="48">
        <v>82.481999999999999</v>
      </c>
      <c r="N2595" s="39">
        <v>1.339</v>
      </c>
      <c r="O2595" s="39">
        <v>754.41</v>
      </c>
      <c r="P2595" s="47">
        <v>0</v>
      </c>
    </row>
    <row r="2596" spans="1:16" x14ac:dyDescent="0.3">
      <c r="A2596" s="29">
        <v>43705</v>
      </c>
      <c r="B2596" s="30">
        <v>0.83333333333333337</v>
      </c>
      <c r="C2596" s="33">
        <f t="shared" si="82"/>
        <v>43705.833333333336</v>
      </c>
      <c r="D2596" s="38">
        <f t="shared" si="83"/>
        <v>525465</v>
      </c>
      <c r="E2596" s="38">
        <f t="shared" si="83"/>
        <v>6300495</v>
      </c>
      <c r="F2596" s="38">
        <f t="shared" si="83"/>
        <v>2536</v>
      </c>
      <c r="G2596" s="40">
        <v>0</v>
      </c>
      <c r="H2596" s="40">
        <v>0</v>
      </c>
      <c r="I2596" s="45" t="s">
        <v>19</v>
      </c>
      <c r="J2596" s="39">
        <v>234.37382403203989</v>
      </c>
      <c r="K2596" s="39">
        <v>333.90082403203991</v>
      </c>
      <c r="L2596" s="39">
        <v>4.351</v>
      </c>
      <c r="M2596" s="48">
        <v>84.248999999999995</v>
      </c>
      <c r="N2596" s="39">
        <v>2.2759999999999998</v>
      </c>
      <c r="O2596" s="39">
        <v>754.37800000000004</v>
      </c>
      <c r="P2596" s="47">
        <v>0</v>
      </c>
    </row>
    <row r="2597" spans="1:16" x14ac:dyDescent="0.3">
      <c r="A2597" s="29">
        <v>43705</v>
      </c>
      <c r="B2597" s="30">
        <v>0.85416666666666663</v>
      </c>
      <c r="C2597" s="33">
        <f t="shared" si="82"/>
        <v>43705.854166666664</v>
      </c>
      <c r="D2597" s="38">
        <f t="shared" si="83"/>
        <v>525465</v>
      </c>
      <c r="E2597" s="38">
        <f t="shared" si="83"/>
        <v>6300495</v>
      </c>
      <c r="F2597" s="38">
        <f t="shared" si="83"/>
        <v>2536</v>
      </c>
      <c r="G2597" s="40">
        <v>0</v>
      </c>
      <c r="H2597" s="40">
        <v>0</v>
      </c>
      <c r="I2597" s="45" t="s">
        <v>19</v>
      </c>
      <c r="J2597" s="39">
        <v>234.05318589603769</v>
      </c>
      <c r="K2597" s="39">
        <v>329.90318589603766</v>
      </c>
      <c r="L2597" s="39">
        <v>3.7850000000000001</v>
      </c>
      <c r="M2597" s="48">
        <v>88.188999999999993</v>
      </c>
      <c r="N2597" s="39">
        <v>1.7370000000000001</v>
      </c>
      <c r="O2597" s="39">
        <v>754.40700000000004</v>
      </c>
      <c r="P2597" s="47">
        <v>0</v>
      </c>
    </row>
    <row r="2598" spans="1:16" x14ac:dyDescent="0.3">
      <c r="A2598" s="29">
        <v>43705</v>
      </c>
      <c r="B2598" s="30">
        <v>0.875</v>
      </c>
      <c r="C2598" s="33">
        <f t="shared" si="82"/>
        <v>43705.875</v>
      </c>
      <c r="D2598" s="38">
        <f t="shared" si="83"/>
        <v>525465</v>
      </c>
      <c r="E2598" s="38">
        <f t="shared" si="83"/>
        <v>6300495</v>
      </c>
      <c r="F2598" s="38">
        <f t="shared" si="83"/>
        <v>2536</v>
      </c>
      <c r="G2598" s="40">
        <v>0</v>
      </c>
      <c r="H2598" s="40">
        <v>0</v>
      </c>
      <c r="I2598" s="45" t="s">
        <v>19</v>
      </c>
      <c r="J2598" s="39">
        <v>231.67941225579943</v>
      </c>
      <c r="K2598" s="39">
        <v>326.56341225579945</v>
      </c>
      <c r="L2598" s="39">
        <v>3.7850000000000001</v>
      </c>
      <c r="M2598" s="48">
        <v>87.27</v>
      </c>
      <c r="N2598" s="39">
        <v>1.492</v>
      </c>
      <c r="O2598" s="39">
        <v>754.39499999999998</v>
      </c>
      <c r="P2598" s="47">
        <v>0</v>
      </c>
    </row>
    <row r="2599" spans="1:16" x14ac:dyDescent="0.3">
      <c r="A2599" s="29">
        <v>43705</v>
      </c>
      <c r="B2599" s="30">
        <v>0.89583333333333337</v>
      </c>
      <c r="C2599" s="33">
        <f t="shared" si="82"/>
        <v>43705.895833333336</v>
      </c>
      <c r="D2599" s="38">
        <f t="shared" si="83"/>
        <v>525465</v>
      </c>
      <c r="E2599" s="38">
        <f t="shared" si="83"/>
        <v>6300495</v>
      </c>
      <c r="F2599" s="38">
        <f t="shared" si="83"/>
        <v>2536</v>
      </c>
      <c r="G2599" s="40">
        <v>0</v>
      </c>
      <c r="H2599" s="40">
        <v>0</v>
      </c>
      <c r="I2599" s="45" t="s">
        <v>19</v>
      </c>
      <c r="J2599" s="39">
        <v>243.87635760006776</v>
      </c>
      <c r="K2599" s="39">
        <v>325.61435760006776</v>
      </c>
      <c r="L2599" s="39">
        <v>3.282</v>
      </c>
      <c r="M2599" s="48">
        <v>91.001000000000005</v>
      </c>
      <c r="N2599" s="39">
        <v>1.306</v>
      </c>
      <c r="O2599" s="39">
        <v>754.16499999999996</v>
      </c>
      <c r="P2599" s="47">
        <v>0</v>
      </c>
    </row>
    <row r="2600" spans="1:16" x14ac:dyDescent="0.3">
      <c r="A2600" s="29">
        <v>43705</v>
      </c>
      <c r="B2600" s="30">
        <v>0.91666666666666663</v>
      </c>
      <c r="C2600" s="33">
        <f t="shared" ref="C2600:C2663" si="84">A2600+B2600</f>
        <v>43705.916666666664</v>
      </c>
      <c r="D2600" s="38">
        <f t="shared" si="83"/>
        <v>525465</v>
      </c>
      <c r="E2600" s="38">
        <f t="shared" si="83"/>
        <v>6300495</v>
      </c>
      <c r="F2600" s="38">
        <f t="shared" si="83"/>
        <v>2536</v>
      </c>
      <c r="G2600" s="40">
        <v>0</v>
      </c>
      <c r="H2600" s="40">
        <v>0</v>
      </c>
      <c r="I2600" s="45" t="s">
        <v>19</v>
      </c>
      <c r="J2600" s="39">
        <v>253.40904968520985</v>
      </c>
      <c r="K2600" s="39">
        <v>324.12804968520987</v>
      </c>
      <c r="L2600" s="39">
        <v>3.2189999999999999</v>
      </c>
      <c r="M2600" s="48">
        <v>89.155000000000001</v>
      </c>
      <c r="N2600" s="39">
        <v>1.746</v>
      </c>
      <c r="O2600" s="39">
        <v>754.11300000000006</v>
      </c>
      <c r="P2600" s="47">
        <v>0</v>
      </c>
    </row>
    <row r="2601" spans="1:16" x14ac:dyDescent="0.3">
      <c r="A2601" s="29">
        <v>43705</v>
      </c>
      <c r="B2601" s="30">
        <v>0.9375</v>
      </c>
      <c r="C2601" s="33">
        <f t="shared" si="84"/>
        <v>43705.9375</v>
      </c>
      <c r="D2601" s="38">
        <f t="shared" si="83"/>
        <v>525465</v>
      </c>
      <c r="E2601" s="38">
        <f t="shared" si="83"/>
        <v>6300495</v>
      </c>
      <c r="F2601" s="38">
        <f t="shared" si="83"/>
        <v>2536</v>
      </c>
      <c r="G2601" s="40">
        <v>0</v>
      </c>
      <c r="H2601" s="40">
        <v>0</v>
      </c>
      <c r="I2601" s="45" t="s">
        <v>19</v>
      </c>
      <c r="J2601" s="39">
        <v>230.00580688594161</v>
      </c>
      <c r="K2601" s="39">
        <v>320.30480688594162</v>
      </c>
      <c r="L2601" s="39">
        <v>3.03</v>
      </c>
      <c r="M2601" s="48">
        <v>89.120999999999995</v>
      </c>
      <c r="N2601" s="39">
        <v>1.2</v>
      </c>
      <c r="O2601" s="39">
        <v>754.08500000000004</v>
      </c>
      <c r="P2601" s="47">
        <v>0</v>
      </c>
    </row>
    <row r="2602" spans="1:16" x14ac:dyDescent="0.3">
      <c r="A2602" s="29">
        <v>43705</v>
      </c>
      <c r="B2602" s="30">
        <v>0.95833333333333337</v>
      </c>
      <c r="C2602" s="33">
        <f t="shared" si="84"/>
        <v>43705.958333333336</v>
      </c>
      <c r="D2602" s="38">
        <f t="shared" si="83"/>
        <v>525465</v>
      </c>
      <c r="E2602" s="38">
        <f t="shared" si="83"/>
        <v>6300495</v>
      </c>
      <c r="F2602" s="38">
        <f t="shared" si="83"/>
        <v>2536</v>
      </c>
      <c r="G2602" s="40">
        <v>0</v>
      </c>
      <c r="H2602" s="40">
        <v>0</v>
      </c>
      <c r="I2602" s="45" t="s">
        <v>19</v>
      </c>
      <c r="J2602" s="39">
        <v>226.00513633076687</v>
      </c>
      <c r="K2602" s="39">
        <v>318.36413633076688</v>
      </c>
      <c r="L2602" s="39">
        <v>3.1560000000000001</v>
      </c>
      <c r="M2602" s="48">
        <v>86.24</v>
      </c>
      <c r="N2602" s="39">
        <v>1.2889999999999999</v>
      </c>
      <c r="O2602" s="39">
        <v>753.89800000000002</v>
      </c>
      <c r="P2602" s="47">
        <v>0</v>
      </c>
    </row>
    <row r="2603" spans="1:16" x14ac:dyDescent="0.3">
      <c r="A2603" s="29">
        <v>43705</v>
      </c>
      <c r="B2603" s="30">
        <v>0.97916666666666663</v>
      </c>
      <c r="C2603" s="33">
        <f t="shared" si="84"/>
        <v>43705.979166666664</v>
      </c>
      <c r="D2603" s="38">
        <f t="shared" si="83"/>
        <v>525465</v>
      </c>
      <c r="E2603" s="38">
        <f t="shared" si="83"/>
        <v>6300495</v>
      </c>
      <c r="F2603" s="38">
        <f t="shared" si="83"/>
        <v>2536</v>
      </c>
      <c r="G2603" s="40">
        <v>0</v>
      </c>
      <c r="H2603" s="40">
        <v>0</v>
      </c>
      <c r="I2603" s="45" t="s">
        <v>19</v>
      </c>
      <c r="J2603" s="39">
        <v>224.34668498254814</v>
      </c>
      <c r="K2603" s="39">
        <v>316.49068498254815</v>
      </c>
      <c r="L2603" s="39">
        <v>3.03</v>
      </c>
      <c r="M2603" s="48">
        <v>86.828999999999994</v>
      </c>
      <c r="N2603" s="39">
        <v>1.597</v>
      </c>
      <c r="O2603" s="39">
        <v>753.77</v>
      </c>
      <c r="P2603" s="47">
        <v>0</v>
      </c>
    </row>
    <row r="2604" spans="1:16" x14ac:dyDescent="0.3">
      <c r="A2604" s="29">
        <v>43706</v>
      </c>
      <c r="B2604" s="30">
        <v>0</v>
      </c>
      <c r="C2604" s="33">
        <f t="shared" si="84"/>
        <v>43706</v>
      </c>
      <c r="D2604" s="38">
        <f t="shared" si="83"/>
        <v>525465</v>
      </c>
      <c r="E2604" s="38">
        <f t="shared" si="83"/>
        <v>6300495</v>
      </c>
      <c r="F2604" s="38">
        <f t="shared" si="83"/>
        <v>2536</v>
      </c>
      <c r="G2604" s="40">
        <v>0</v>
      </c>
      <c r="H2604" s="40">
        <v>0</v>
      </c>
      <c r="I2604" s="45" t="s">
        <v>19</v>
      </c>
      <c r="J2604" s="39">
        <v>222.93601956087446</v>
      </c>
      <c r="K2604" s="39">
        <v>314.26001956087447</v>
      </c>
      <c r="L2604" s="39">
        <v>2.778</v>
      </c>
      <c r="M2604" s="48">
        <v>86.478999999999999</v>
      </c>
      <c r="N2604" s="39">
        <v>0.90600000000000003</v>
      </c>
      <c r="O2604" s="39">
        <v>753.65499999999997</v>
      </c>
      <c r="P2604" s="47">
        <v>0</v>
      </c>
    </row>
    <row r="2605" spans="1:16" x14ac:dyDescent="0.3">
      <c r="A2605" s="29">
        <v>43706</v>
      </c>
      <c r="B2605" s="30">
        <v>2.0833333333333332E-2</v>
      </c>
      <c r="C2605" s="33">
        <f t="shared" si="84"/>
        <v>43706.020833333336</v>
      </c>
      <c r="D2605" s="38">
        <f t="shared" si="83"/>
        <v>525465</v>
      </c>
      <c r="E2605" s="38">
        <f t="shared" si="83"/>
        <v>6300495</v>
      </c>
      <c r="F2605" s="38">
        <f t="shared" si="83"/>
        <v>2536</v>
      </c>
      <c r="G2605" s="40">
        <v>0</v>
      </c>
      <c r="H2605" s="40">
        <v>0</v>
      </c>
      <c r="I2605" s="45" t="s">
        <v>19</v>
      </c>
      <c r="J2605" s="39">
        <v>222.09182700313795</v>
      </c>
      <c r="K2605" s="39">
        <v>312.83382700313797</v>
      </c>
      <c r="L2605" s="39">
        <v>2.59</v>
      </c>
      <c r="M2605" s="48">
        <v>87.665999999999997</v>
      </c>
      <c r="N2605" s="39">
        <v>0.85499999999999998</v>
      </c>
      <c r="O2605" s="39">
        <v>753.53700000000003</v>
      </c>
      <c r="P2605" s="47">
        <v>0</v>
      </c>
    </row>
    <row r="2606" spans="1:16" x14ac:dyDescent="0.3">
      <c r="A2606" s="29">
        <v>43706</v>
      </c>
      <c r="B2606" s="30">
        <v>4.1666666666666664E-2</v>
      </c>
      <c r="C2606" s="33">
        <f t="shared" si="84"/>
        <v>43706.041666666664</v>
      </c>
      <c r="D2606" s="38">
        <f t="shared" si="83"/>
        <v>525465</v>
      </c>
      <c r="E2606" s="38">
        <f t="shared" si="83"/>
        <v>6300495</v>
      </c>
      <c r="F2606" s="38">
        <f t="shared" si="83"/>
        <v>2536</v>
      </c>
      <c r="G2606" s="40">
        <v>0</v>
      </c>
      <c r="H2606" s="40">
        <v>0</v>
      </c>
      <c r="I2606" s="45" t="s">
        <v>19</v>
      </c>
      <c r="J2606" s="39">
        <v>223.30723998424449</v>
      </c>
      <c r="K2606" s="39">
        <v>313.08823998424447</v>
      </c>
      <c r="L2606" s="39">
        <v>2.464</v>
      </c>
      <c r="M2606" s="48">
        <v>87.337999999999994</v>
      </c>
      <c r="N2606" s="39">
        <v>0.872</v>
      </c>
      <c r="O2606" s="39">
        <v>753.41300000000001</v>
      </c>
      <c r="P2606" s="47">
        <v>0</v>
      </c>
    </row>
    <row r="2607" spans="1:16" x14ac:dyDescent="0.3">
      <c r="A2607" s="29">
        <v>43706</v>
      </c>
      <c r="B2607" s="30">
        <v>6.25E-2</v>
      </c>
      <c r="C2607" s="33">
        <f t="shared" si="84"/>
        <v>43706.0625</v>
      </c>
      <c r="D2607" s="38">
        <f t="shared" si="83"/>
        <v>525465</v>
      </c>
      <c r="E2607" s="38">
        <f t="shared" si="83"/>
        <v>6300495</v>
      </c>
      <c r="F2607" s="38">
        <f t="shared" si="83"/>
        <v>2536</v>
      </c>
      <c r="G2607" s="40">
        <v>0</v>
      </c>
      <c r="H2607" s="40">
        <v>0</v>
      </c>
      <c r="I2607" s="45" t="s">
        <v>19</v>
      </c>
      <c r="J2607" s="39">
        <v>220.64004776116897</v>
      </c>
      <c r="K2607" s="39">
        <v>311.26304776116899</v>
      </c>
      <c r="L2607" s="39">
        <v>2.464</v>
      </c>
      <c r="M2607" s="48">
        <v>87.337999999999994</v>
      </c>
      <c r="N2607" s="39">
        <v>1.083</v>
      </c>
      <c r="O2607" s="39">
        <v>753.29700000000003</v>
      </c>
      <c r="P2607" s="47">
        <v>0</v>
      </c>
    </row>
    <row r="2608" spans="1:16" x14ac:dyDescent="0.3">
      <c r="A2608" s="29">
        <v>43706</v>
      </c>
      <c r="B2608" s="30">
        <v>8.3333333333333329E-2</v>
      </c>
      <c r="C2608" s="33">
        <f t="shared" si="84"/>
        <v>43706.083333333336</v>
      </c>
      <c r="D2608" s="38">
        <f t="shared" si="83"/>
        <v>525465</v>
      </c>
      <c r="E2608" s="38">
        <f t="shared" si="83"/>
        <v>6300495</v>
      </c>
      <c r="F2608" s="38">
        <f t="shared" si="83"/>
        <v>2536</v>
      </c>
      <c r="G2608" s="40">
        <v>0</v>
      </c>
      <c r="H2608" s="40">
        <v>0</v>
      </c>
      <c r="I2608" s="45" t="s">
        <v>19</v>
      </c>
      <c r="J2608" s="39">
        <v>221.17782640085497</v>
      </c>
      <c r="K2608" s="39">
        <v>309.03482640085497</v>
      </c>
      <c r="L2608" s="39">
        <v>2.2120000000000002</v>
      </c>
      <c r="M2608" s="48">
        <v>89.427999999999997</v>
      </c>
      <c r="N2608" s="39">
        <v>0.95699999999999996</v>
      </c>
      <c r="O2608" s="39">
        <v>753.30700000000002</v>
      </c>
      <c r="P2608" s="47">
        <v>0</v>
      </c>
    </row>
    <row r="2609" spans="1:16" x14ac:dyDescent="0.3">
      <c r="A2609" s="29">
        <v>43706</v>
      </c>
      <c r="B2609" s="30">
        <v>0.10416666666666667</v>
      </c>
      <c r="C2609" s="33">
        <f t="shared" si="84"/>
        <v>43706.104166666664</v>
      </c>
      <c r="D2609" s="38">
        <f t="shared" si="83"/>
        <v>525465</v>
      </c>
      <c r="E2609" s="38">
        <f t="shared" si="83"/>
        <v>6300495</v>
      </c>
      <c r="F2609" s="38">
        <f t="shared" si="83"/>
        <v>2536</v>
      </c>
      <c r="G2609" s="40">
        <v>0</v>
      </c>
      <c r="H2609" s="40">
        <v>0</v>
      </c>
      <c r="I2609" s="45" t="s">
        <v>19</v>
      </c>
      <c r="J2609" s="39">
        <v>221.19983826589635</v>
      </c>
      <c r="K2609" s="39">
        <v>309.71883826589635</v>
      </c>
      <c r="L2609" s="39">
        <v>2.2120000000000002</v>
      </c>
      <c r="M2609" s="48">
        <v>88.513000000000005</v>
      </c>
      <c r="N2609" s="39">
        <v>1.4490000000000001</v>
      </c>
      <c r="O2609" s="39">
        <v>753.16700000000003</v>
      </c>
      <c r="P2609" s="47">
        <v>0</v>
      </c>
    </row>
    <row r="2610" spans="1:16" x14ac:dyDescent="0.3">
      <c r="A2610" s="29">
        <v>43706</v>
      </c>
      <c r="B2610" s="30">
        <v>0.125</v>
      </c>
      <c r="C2610" s="33">
        <f t="shared" si="84"/>
        <v>43706.125</v>
      </c>
      <c r="D2610" s="38">
        <f t="shared" si="83"/>
        <v>525465</v>
      </c>
      <c r="E2610" s="38">
        <f t="shared" si="83"/>
        <v>6300495</v>
      </c>
      <c r="F2610" s="38">
        <f t="shared" si="83"/>
        <v>2536</v>
      </c>
      <c r="G2610" s="40">
        <v>0</v>
      </c>
      <c r="H2610" s="40">
        <v>0</v>
      </c>
      <c r="I2610" s="45" t="s">
        <v>19</v>
      </c>
      <c r="J2610" s="39">
        <v>222.49515818775336</v>
      </c>
      <c r="K2610" s="39">
        <v>309.63715818775336</v>
      </c>
      <c r="L2610" s="39">
        <v>2.149</v>
      </c>
      <c r="M2610" s="48">
        <v>89.569000000000003</v>
      </c>
      <c r="N2610" s="39">
        <v>1.1259999999999999</v>
      </c>
      <c r="O2610" s="39">
        <v>753.11699999999996</v>
      </c>
      <c r="P2610" s="47">
        <v>0</v>
      </c>
    </row>
    <row r="2611" spans="1:16" x14ac:dyDescent="0.3">
      <c r="A2611" s="29">
        <v>43706</v>
      </c>
      <c r="B2611" s="30">
        <v>0.14583333333333334</v>
      </c>
      <c r="C2611" s="33">
        <f t="shared" si="84"/>
        <v>43706.145833333336</v>
      </c>
      <c r="D2611" s="38">
        <f t="shared" si="83"/>
        <v>525465</v>
      </c>
      <c r="E2611" s="38">
        <f t="shared" si="83"/>
        <v>6300495</v>
      </c>
      <c r="F2611" s="38">
        <f t="shared" si="83"/>
        <v>2536</v>
      </c>
      <c r="G2611" s="40">
        <v>0</v>
      </c>
      <c r="H2611" s="40">
        <v>0</v>
      </c>
      <c r="I2611" s="45" t="s">
        <v>19</v>
      </c>
      <c r="J2611" s="39">
        <v>233.48261513198884</v>
      </c>
      <c r="K2611" s="39">
        <v>309.7896151319888</v>
      </c>
      <c r="L2611" s="39">
        <v>1.708</v>
      </c>
      <c r="M2611" s="48">
        <v>92.84</v>
      </c>
      <c r="N2611" s="39">
        <v>1.1990000000000001</v>
      </c>
      <c r="O2611" s="39">
        <v>752.93499999999995</v>
      </c>
      <c r="P2611" s="47">
        <v>0</v>
      </c>
    </row>
    <row r="2612" spans="1:16" x14ac:dyDescent="0.3">
      <c r="A2612" s="29">
        <v>43706</v>
      </c>
      <c r="B2612" s="30">
        <v>0.16666666666666666</v>
      </c>
      <c r="C2612" s="33">
        <f t="shared" si="84"/>
        <v>43706.166666666664</v>
      </c>
      <c r="D2612" s="38">
        <f t="shared" si="83"/>
        <v>525465</v>
      </c>
      <c r="E2612" s="38">
        <f t="shared" si="83"/>
        <v>6300495</v>
      </c>
      <c r="F2612" s="38">
        <f t="shared" si="83"/>
        <v>2536</v>
      </c>
      <c r="G2612" s="40">
        <v>0</v>
      </c>
      <c r="H2612" s="40">
        <v>0</v>
      </c>
      <c r="I2612" s="45" t="s">
        <v>19</v>
      </c>
      <c r="J2612" s="39">
        <v>241.99748705883741</v>
      </c>
      <c r="K2612" s="39">
        <v>311.51548705883744</v>
      </c>
      <c r="L2612" s="39">
        <v>1.645</v>
      </c>
      <c r="M2612" s="48">
        <v>94.198999999999998</v>
      </c>
      <c r="N2612" s="39">
        <v>1.4239999999999999</v>
      </c>
      <c r="O2612" s="39">
        <v>752.73</v>
      </c>
      <c r="P2612" s="47">
        <v>0</v>
      </c>
    </row>
    <row r="2613" spans="1:16" x14ac:dyDescent="0.3">
      <c r="A2613" s="29">
        <v>43706</v>
      </c>
      <c r="B2613" s="30">
        <v>0.1875</v>
      </c>
      <c r="C2613" s="33">
        <f t="shared" si="84"/>
        <v>43706.1875</v>
      </c>
      <c r="D2613" s="38">
        <f t="shared" si="83"/>
        <v>525465</v>
      </c>
      <c r="E2613" s="38">
        <f t="shared" si="83"/>
        <v>6300495</v>
      </c>
      <c r="F2613" s="38">
        <f t="shared" si="83"/>
        <v>2536</v>
      </c>
      <c r="G2613" s="40">
        <v>0</v>
      </c>
      <c r="H2613" s="40">
        <v>0</v>
      </c>
      <c r="I2613" s="45" t="s">
        <v>19</v>
      </c>
      <c r="J2613" s="39">
        <v>234.40944813123161</v>
      </c>
      <c r="K2613" s="39">
        <v>308.80244813123164</v>
      </c>
      <c r="L2613" s="39">
        <v>1.3939999999999999</v>
      </c>
      <c r="M2613" s="48">
        <v>95.367999999999995</v>
      </c>
      <c r="N2613" s="39">
        <v>1.103</v>
      </c>
      <c r="O2613" s="39">
        <v>752.71699999999998</v>
      </c>
      <c r="P2613" s="47">
        <v>0</v>
      </c>
    </row>
    <row r="2614" spans="1:16" x14ac:dyDescent="0.3">
      <c r="A2614" s="29">
        <v>43706</v>
      </c>
      <c r="B2614" s="30">
        <v>0.20833333333333334</v>
      </c>
      <c r="C2614" s="33">
        <f t="shared" si="84"/>
        <v>43706.208333333336</v>
      </c>
      <c r="D2614" s="38">
        <f t="shared" si="83"/>
        <v>525465</v>
      </c>
      <c r="E2614" s="38">
        <f t="shared" si="83"/>
        <v>6300495</v>
      </c>
      <c r="F2614" s="38">
        <f t="shared" si="83"/>
        <v>2536</v>
      </c>
      <c r="G2614" s="39">
        <v>0.8</v>
      </c>
      <c r="H2614" s="39">
        <v>4.8</v>
      </c>
      <c r="I2614" s="45" t="s">
        <v>19</v>
      </c>
      <c r="J2614" s="39">
        <v>234.71323508856824</v>
      </c>
      <c r="K2614" s="39">
        <v>308.42823508856821</v>
      </c>
      <c r="L2614" s="39">
        <v>1.2050000000000001</v>
      </c>
      <c r="M2614" s="48">
        <v>95.027000000000001</v>
      </c>
      <c r="N2614" s="39">
        <v>0.92900000000000005</v>
      </c>
      <c r="O2614" s="39">
        <v>752.71</v>
      </c>
      <c r="P2614" s="47">
        <v>0</v>
      </c>
    </row>
    <row r="2615" spans="1:16" x14ac:dyDescent="0.3">
      <c r="A2615" s="29">
        <v>43706</v>
      </c>
      <c r="B2615" s="30">
        <v>0.22916666666666666</v>
      </c>
      <c r="C2615" s="33">
        <f t="shared" si="84"/>
        <v>43706.229166666664</v>
      </c>
      <c r="D2615" s="38">
        <f t="shared" si="83"/>
        <v>525465</v>
      </c>
      <c r="E2615" s="38">
        <f t="shared" si="83"/>
        <v>6300495</v>
      </c>
      <c r="F2615" s="38">
        <f t="shared" si="83"/>
        <v>2536</v>
      </c>
      <c r="G2615" s="39">
        <v>19.399999999999999</v>
      </c>
      <c r="H2615" s="39">
        <v>6</v>
      </c>
      <c r="I2615" s="44">
        <v>0.30927835051546393</v>
      </c>
      <c r="J2615" s="39">
        <v>230.90171110554013</v>
      </c>
      <c r="K2615" s="39">
        <v>309.2947111055401</v>
      </c>
      <c r="L2615" s="39">
        <v>0.95299999999999996</v>
      </c>
      <c r="M2615" s="48">
        <v>96.498999999999995</v>
      </c>
      <c r="N2615" s="39">
        <v>1.407</v>
      </c>
      <c r="O2615" s="39">
        <v>752.57299999999998</v>
      </c>
      <c r="P2615" s="47">
        <v>0</v>
      </c>
    </row>
    <row r="2616" spans="1:16" x14ac:dyDescent="0.3">
      <c r="A2616" s="29">
        <v>43706</v>
      </c>
      <c r="B2616" s="30">
        <v>0.25</v>
      </c>
      <c r="C2616" s="33">
        <f t="shared" si="84"/>
        <v>43706.25</v>
      </c>
      <c r="D2616" s="38">
        <f t="shared" si="83"/>
        <v>525465</v>
      </c>
      <c r="E2616" s="38">
        <f t="shared" si="83"/>
        <v>6300495</v>
      </c>
      <c r="F2616" s="38">
        <f t="shared" si="83"/>
        <v>2536</v>
      </c>
      <c r="G2616" s="39">
        <v>38.200000000000003</v>
      </c>
      <c r="H2616" s="39">
        <v>7</v>
      </c>
      <c r="I2616" s="44">
        <v>0.18324607329842932</v>
      </c>
      <c r="J2616" s="39">
        <v>224.73922084260232</v>
      </c>
      <c r="K2616" s="39">
        <v>309.91822084260235</v>
      </c>
      <c r="L2616" s="39">
        <v>1.331</v>
      </c>
      <c r="M2616" s="48">
        <v>92.92</v>
      </c>
      <c r="N2616" s="39">
        <v>1.681</v>
      </c>
      <c r="O2616" s="39">
        <v>752.38199999999995</v>
      </c>
      <c r="P2616" s="47">
        <v>0</v>
      </c>
    </row>
    <row r="2617" spans="1:16" x14ac:dyDescent="0.3">
      <c r="A2617" s="29">
        <v>43706</v>
      </c>
      <c r="B2617" s="30">
        <v>0.27083333333333331</v>
      </c>
      <c r="C2617" s="33">
        <f t="shared" si="84"/>
        <v>43706.270833333336</v>
      </c>
      <c r="D2617" s="38">
        <f t="shared" si="83"/>
        <v>525465</v>
      </c>
      <c r="E2617" s="38">
        <f t="shared" si="83"/>
        <v>6300495</v>
      </c>
      <c r="F2617" s="38">
        <f t="shared" si="83"/>
        <v>2536</v>
      </c>
      <c r="G2617" s="39">
        <v>112.9</v>
      </c>
      <c r="H2617" s="39">
        <v>14.9</v>
      </c>
      <c r="I2617" s="44">
        <v>0.13197519929140833</v>
      </c>
      <c r="J2617" s="39">
        <v>222.12710893631194</v>
      </c>
      <c r="K2617" s="39">
        <v>313.83910893631196</v>
      </c>
      <c r="L2617" s="39">
        <v>1.897</v>
      </c>
      <c r="M2617" s="48">
        <v>89.828000000000003</v>
      </c>
      <c r="N2617" s="39">
        <v>1.806</v>
      </c>
      <c r="O2617" s="39">
        <v>752.27499999999998</v>
      </c>
      <c r="P2617" s="47">
        <v>0</v>
      </c>
    </row>
    <row r="2618" spans="1:16" x14ac:dyDescent="0.3">
      <c r="A2618" s="29">
        <v>43706</v>
      </c>
      <c r="B2618" s="30">
        <v>0.29166666666666669</v>
      </c>
      <c r="C2618" s="33">
        <f t="shared" si="84"/>
        <v>43706.291666666664</v>
      </c>
      <c r="D2618" s="38">
        <f t="shared" si="83"/>
        <v>525465</v>
      </c>
      <c r="E2618" s="38">
        <f t="shared" si="83"/>
        <v>6300495</v>
      </c>
      <c r="F2618" s="38">
        <f t="shared" si="83"/>
        <v>2536</v>
      </c>
      <c r="G2618" s="39">
        <v>178.1</v>
      </c>
      <c r="H2618" s="39">
        <v>22.5</v>
      </c>
      <c r="I2618" s="44">
        <v>0.12633352049410443</v>
      </c>
      <c r="J2618" s="39">
        <v>221.15460212149114</v>
      </c>
      <c r="K2618" s="39">
        <v>315.35660212149116</v>
      </c>
      <c r="L2618" s="39">
        <v>2.0230000000000001</v>
      </c>
      <c r="M2618" s="48">
        <v>88.478999999999999</v>
      </c>
      <c r="N2618" s="39">
        <v>2.2040000000000002</v>
      </c>
      <c r="O2618" s="39">
        <v>752.25</v>
      </c>
      <c r="P2618" s="47">
        <v>0</v>
      </c>
    </row>
    <row r="2619" spans="1:16" x14ac:dyDescent="0.3">
      <c r="A2619" s="29">
        <v>43706</v>
      </c>
      <c r="B2619" s="30">
        <v>0.3125</v>
      </c>
      <c r="C2619" s="33">
        <f t="shared" si="84"/>
        <v>43706.3125</v>
      </c>
      <c r="D2619" s="38">
        <f t="shared" si="83"/>
        <v>525465</v>
      </c>
      <c r="E2619" s="38">
        <f t="shared" si="83"/>
        <v>6300495</v>
      </c>
      <c r="F2619" s="38">
        <f t="shared" si="83"/>
        <v>2536</v>
      </c>
      <c r="G2619" s="39">
        <v>247.4</v>
      </c>
      <c r="H2619" s="39">
        <v>28.6</v>
      </c>
      <c r="I2619" s="44">
        <v>0.11560226354082458</v>
      </c>
      <c r="J2619" s="39">
        <v>224.67007350865711</v>
      </c>
      <c r="K2619" s="39">
        <v>322.38707350865712</v>
      </c>
      <c r="L2619" s="39">
        <v>2.464</v>
      </c>
      <c r="M2619" s="48">
        <v>87.186000000000007</v>
      </c>
      <c r="N2619" s="39">
        <v>1.9470000000000001</v>
      </c>
      <c r="O2619" s="39">
        <v>752.27499999999998</v>
      </c>
      <c r="P2619" s="47">
        <v>0</v>
      </c>
    </row>
    <row r="2620" spans="1:16" x14ac:dyDescent="0.3">
      <c r="A2620" s="29">
        <v>43706</v>
      </c>
      <c r="B2620" s="30">
        <v>0.33333333333333331</v>
      </c>
      <c r="C2620" s="33">
        <f t="shared" si="84"/>
        <v>43706.333333333336</v>
      </c>
      <c r="D2620" s="38">
        <f t="shared" si="83"/>
        <v>525465</v>
      </c>
      <c r="E2620" s="38">
        <f t="shared" si="83"/>
        <v>6300495</v>
      </c>
      <c r="F2620" s="38">
        <f t="shared" si="83"/>
        <v>2536</v>
      </c>
      <c r="G2620" s="39">
        <v>321.8</v>
      </c>
      <c r="H2620" s="39">
        <v>37.1</v>
      </c>
      <c r="I2620" s="44">
        <v>0.11528899937849596</v>
      </c>
      <c r="J2620" s="39">
        <v>228.10526164339282</v>
      </c>
      <c r="K2620" s="39">
        <v>329.26726164339283</v>
      </c>
      <c r="L2620" s="39">
        <v>2.464</v>
      </c>
      <c r="M2620" s="48">
        <v>87.591999999999999</v>
      </c>
      <c r="N2620" s="39">
        <v>1.86</v>
      </c>
      <c r="O2620" s="39">
        <v>752.05</v>
      </c>
      <c r="P2620" s="47">
        <v>0</v>
      </c>
    </row>
    <row r="2621" spans="1:16" x14ac:dyDescent="0.3">
      <c r="A2621" s="29">
        <v>43706</v>
      </c>
      <c r="B2621" s="30">
        <v>0.35416666666666669</v>
      </c>
      <c r="C2621" s="33">
        <f t="shared" si="84"/>
        <v>43706.354166666664</v>
      </c>
      <c r="D2621" s="38">
        <f t="shared" si="83"/>
        <v>525465</v>
      </c>
      <c r="E2621" s="38">
        <f t="shared" si="83"/>
        <v>6300495</v>
      </c>
      <c r="F2621" s="38">
        <f t="shared" si="83"/>
        <v>2536</v>
      </c>
      <c r="G2621" s="39">
        <v>397.7</v>
      </c>
      <c r="H2621" s="39">
        <v>45.9</v>
      </c>
      <c r="I2621" s="44">
        <v>0.11541362836308776</v>
      </c>
      <c r="J2621" s="39">
        <v>229.70675613940082</v>
      </c>
      <c r="K2621" s="39">
        <v>335.32675613940086</v>
      </c>
      <c r="L2621" s="39">
        <v>3.5329999999999999</v>
      </c>
      <c r="M2621" s="48">
        <v>70.004999999999995</v>
      </c>
      <c r="N2621" s="39">
        <v>2.0910000000000002</v>
      </c>
      <c r="O2621" s="39">
        <v>752.2</v>
      </c>
      <c r="P2621" s="47">
        <v>0</v>
      </c>
    </row>
    <row r="2622" spans="1:16" x14ac:dyDescent="0.3">
      <c r="A2622" s="29">
        <v>43706</v>
      </c>
      <c r="B2622" s="30">
        <v>0.375</v>
      </c>
      <c r="C2622" s="33">
        <f t="shared" si="84"/>
        <v>43706.375</v>
      </c>
      <c r="D2622" s="38">
        <f t="shared" si="83"/>
        <v>525465</v>
      </c>
      <c r="E2622" s="38">
        <f t="shared" si="83"/>
        <v>6300495</v>
      </c>
      <c r="F2622" s="38">
        <f t="shared" si="83"/>
        <v>2536</v>
      </c>
      <c r="G2622" s="39">
        <v>463.7</v>
      </c>
      <c r="H2622" s="39">
        <v>54.3</v>
      </c>
      <c r="I2622" s="44">
        <v>0.11710157429372439</v>
      </c>
      <c r="J2622" s="39">
        <v>234.55112011512404</v>
      </c>
      <c r="K2622" s="39">
        <v>345.64212011512404</v>
      </c>
      <c r="L2622" s="39">
        <v>3.7850000000000001</v>
      </c>
      <c r="M2622" s="48">
        <v>77.248999999999995</v>
      </c>
      <c r="N2622" s="39">
        <v>2.153</v>
      </c>
      <c r="O2622" s="39">
        <v>752.07</v>
      </c>
      <c r="P2622" s="47">
        <v>0</v>
      </c>
    </row>
    <row r="2623" spans="1:16" x14ac:dyDescent="0.3">
      <c r="A2623" s="29">
        <v>43706</v>
      </c>
      <c r="B2623" s="30">
        <v>0.39583333333333331</v>
      </c>
      <c r="C2623" s="33">
        <f t="shared" si="84"/>
        <v>43706.395833333336</v>
      </c>
      <c r="D2623" s="38">
        <f t="shared" si="83"/>
        <v>525465</v>
      </c>
      <c r="E2623" s="38">
        <f t="shared" si="83"/>
        <v>6300495</v>
      </c>
      <c r="F2623" s="38">
        <f t="shared" si="83"/>
        <v>2536</v>
      </c>
      <c r="G2623" s="39">
        <v>523.9</v>
      </c>
      <c r="H2623" s="39">
        <v>60.5</v>
      </c>
      <c r="I2623" s="44">
        <v>0.11548005344531399</v>
      </c>
      <c r="J2623" s="39">
        <v>236.13032251162559</v>
      </c>
      <c r="K2623" s="39">
        <v>354.07632251162562</v>
      </c>
      <c r="L2623" s="39">
        <v>3.8479999999999999</v>
      </c>
      <c r="M2623" s="48">
        <v>74.191999999999993</v>
      </c>
      <c r="N2623" s="39">
        <v>1.996</v>
      </c>
      <c r="O2623" s="39">
        <v>752.49</v>
      </c>
      <c r="P2623" s="47">
        <v>0</v>
      </c>
    </row>
    <row r="2624" spans="1:16" x14ac:dyDescent="0.3">
      <c r="A2624" s="29">
        <v>43706</v>
      </c>
      <c r="B2624" s="30">
        <v>0.41666666666666669</v>
      </c>
      <c r="C2624" s="33">
        <f t="shared" si="84"/>
        <v>43706.416666666664</v>
      </c>
      <c r="D2624" s="38">
        <f t="shared" si="83"/>
        <v>525465</v>
      </c>
      <c r="E2624" s="38">
        <f t="shared" si="83"/>
        <v>6300495</v>
      </c>
      <c r="F2624" s="38">
        <f t="shared" si="83"/>
        <v>2536</v>
      </c>
      <c r="G2624" s="39">
        <v>582.6</v>
      </c>
      <c r="H2624" s="39">
        <v>66.5</v>
      </c>
      <c r="I2624" s="44">
        <v>0.11414349467902506</v>
      </c>
      <c r="J2624" s="39">
        <v>238.34523149054186</v>
      </c>
      <c r="K2624" s="39">
        <v>363.28723149054184</v>
      </c>
      <c r="L2624" s="39">
        <v>4.351</v>
      </c>
      <c r="M2624" s="48">
        <v>65.772999999999996</v>
      </c>
      <c r="N2624" s="39">
        <v>1.871</v>
      </c>
      <c r="O2624" s="39">
        <v>752.47299999999996</v>
      </c>
      <c r="P2624" s="47">
        <v>0</v>
      </c>
    </row>
    <row r="2625" spans="1:16" x14ac:dyDescent="0.3">
      <c r="A2625" s="29">
        <v>43706</v>
      </c>
      <c r="B2625" s="30">
        <v>0.4375</v>
      </c>
      <c r="C2625" s="33">
        <f t="shared" si="84"/>
        <v>43706.4375</v>
      </c>
      <c r="D2625" s="38">
        <f t="shared" si="83"/>
        <v>525465</v>
      </c>
      <c r="E2625" s="38">
        <f t="shared" si="83"/>
        <v>6300495</v>
      </c>
      <c r="F2625" s="38">
        <f t="shared" si="83"/>
        <v>2536</v>
      </c>
      <c r="G2625" s="39">
        <v>633.1</v>
      </c>
      <c r="H2625" s="39">
        <v>72.599999999999994</v>
      </c>
      <c r="I2625" s="44">
        <v>0.11467382719949454</v>
      </c>
      <c r="J2625" s="39">
        <v>241.25854887873615</v>
      </c>
      <c r="K2625" s="39">
        <v>371.15054887873617</v>
      </c>
      <c r="L2625" s="39">
        <v>4.54</v>
      </c>
      <c r="M2625" s="48">
        <v>64.567999999999998</v>
      </c>
      <c r="N2625" s="39">
        <v>1.9079999999999999</v>
      </c>
      <c r="O2625" s="39">
        <v>752.255</v>
      </c>
      <c r="P2625" s="47">
        <v>0</v>
      </c>
    </row>
    <row r="2626" spans="1:16" x14ac:dyDescent="0.3">
      <c r="A2626" s="29">
        <v>43706</v>
      </c>
      <c r="B2626" s="30">
        <v>0.45833333333333331</v>
      </c>
      <c r="C2626" s="33">
        <f t="shared" si="84"/>
        <v>43706.458333333336</v>
      </c>
      <c r="D2626" s="38">
        <f t="shared" si="83"/>
        <v>525465</v>
      </c>
      <c r="E2626" s="38">
        <f t="shared" si="83"/>
        <v>6300495</v>
      </c>
      <c r="F2626" s="38">
        <f t="shared" si="83"/>
        <v>2536</v>
      </c>
      <c r="G2626" s="39">
        <v>673.5</v>
      </c>
      <c r="H2626" s="39">
        <v>77.099999999999994</v>
      </c>
      <c r="I2626" s="44">
        <v>0.11447661469933185</v>
      </c>
      <c r="J2626" s="39">
        <v>243.14306618067332</v>
      </c>
      <c r="K2626" s="39">
        <v>380.17306618067329</v>
      </c>
      <c r="L2626" s="39">
        <v>5.3579999999999997</v>
      </c>
      <c r="M2626" s="48">
        <v>61.231000000000002</v>
      </c>
      <c r="N2626" s="39">
        <v>1.3160000000000001</v>
      </c>
      <c r="O2626" s="39">
        <v>752.23800000000006</v>
      </c>
      <c r="P2626" s="47">
        <v>0</v>
      </c>
    </row>
    <row r="2627" spans="1:16" x14ac:dyDescent="0.3">
      <c r="A2627" s="29">
        <v>43706</v>
      </c>
      <c r="B2627" s="30">
        <v>0.47916666666666669</v>
      </c>
      <c r="C2627" s="33">
        <f t="shared" si="84"/>
        <v>43706.479166666664</v>
      </c>
      <c r="D2627" s="38">
        <f t="shared" si="83"/>
        <v>525465</v>
      </c>
      <c r="E2627" s="38">
        <f t="shared" si="83"/>
        <v>6300495</v>
      </c>
      <c r="F2627" s="38">
        <f t="shared" si="83"/>
        <v>2536</v>
      </c>
      <c r="G2627" s="39">
        <v>704.6</v>
      </c>
      <c r="H2627" s="39">
        <v>80.900000000000006</v>
      </c>
      <c r="I2627" s="44">
        <v>0.11481691739994324</v>
      </c>
      <c r="J2627" s="39">
        <v>246.92569830355939</v>
      </c>
      <c r="K2627" s="39">
        <v>390.00869830355941</v>
      </c>
      <c r="L2627" s="39">
        <v>5.8609999999999998</v>
      </c>
      <c r="M2627" s="48">
        <v>61.969000000000001</v>
      </c>
      <c r="N2627" s="39">
        <v>1.2330000000000001</v>
      </c>
      <c r="O2627" s="39">
        <v>752.17499999999995</v>
      </c>
      <c r="P2627" s="47">
        <v>0</v>
      </c>
    </row>
    <row r="2628" spans="1:16" x14ac:dyDescent="0.3">
      <c r="A2628" s="29">
        <v>43706</v>
      </c>
      <c r="B2628" s="30">
        <v>0.5</v>
      </c>
      <c r="C2628" s="33">
        <f t="shared" si="84"/>
        <v>43706.5</v>
      </c>
      <c r="D2628" s="38">
        <f t="shared" si="83"/>
        <v>525465</v>
      </c>
      <c r="E2628" s="38">
        <f t="shared" si="83"/>
        <v>6300495</v>
      </c>
      <c r="F2628" s="38">
        <f t="shared" si="83"/>
        <v>2536</v>
      </c>
      <c r="G2628" s="39">
        <v>723.8</v>
      </c>
      <c r="H2628" s="39">
        <v>83.9</v>
      </c>
      <c r="I2628" s="44">
        <v>0.11591599889472232</v>
      </c>
      <c r="J2628" s="39">
        <v>247.74655681261015</v>
      </c>
      <c r="K2628" s="39">
        <v>396.64155681261019</v>
      </c>
      <c r="L2628" s="39">
        <v>5.8609999999999998</v>
      </c>
      <c r="M2628" s="48">
        <v>58.517000000000003</v>
      </c>
      <c r="N2628" s="39">
        <v>1.415</v>
      </c>
      <c r="O2628" s="39">
        <v>752.245</v>
      </c>
      <c r="P2628" s="47">
        <v>0</v>
      </c>
    </row>
    <row r="2629" spans="1:16" x14ac:dyDescent="0.3">
      <c r="A2629" s="29">
        <v>43706</v>
      </c>
      <c r="B2629" s="30">
        <v>0.52083333333333337</v>
      </c>
      <c r="C2629" s="33">
        <f t="shared" si="84"/>
        <v>43706.520833333336</v>
      </c>
      <c r="D2629" s="38">
        <f t="shared" si="83"/>
        <v>525465</v>
      </c>
      <c r="E2629" s="38">
        <f t="shared" si="83"/>
        <v>6300495</v>
      </c>
      <c r="F2629" s="38">
        <f t="shared" si="83"/>
        <v>2536</v>
      </c>
      <c r="G2629" s="39">
        <v>721.7</v>
      </c>
      <c r="H2629" s="39">
        <v>83.8</v>
      </c>
      <c r="I2629" s="44">
        <v>0.1161147291118193</v>
      </c>
      <c r="J2629" s="39">
        <v>247.52949759252903</v>
      </c>
      <c r="K2629" s="39">
        <v>399.55149759252902</v>
      </c>
      <c r="L2629" s="39">
        <v>6.05</v>
      </c>
      <c r="M2629" s="48">
        <v>59.774999999999999</v>
      </c>
      <c r="N2629" s="39">
        <v>1.625</v>
      </c>
      <c r="O2629" s="39">
        <v>752.22799999999995</v>
      </c>
      <c r="P2629" s="47">
        <v>0</v>
      </c>
    </row>
    <row r="2630" spans="1:16" x14ac:dyDescent="0.3">
      <c r="A2630" s="29">
        <v>43706</v>
      </c>
      <c r="B2630" s="30">
        <v>0.54166666666666663</v>
      </c>
      <c r="C2630" s="33">
        <f t="shared" si="84"/>
        <v>43706.541666666664</v>
      </c>
      <c r="D2630" s="38">
        <f t="shared" ref="D2630:F2693" si="85">D2629</f>
        <v>525465</v>
      </c>
      <c r="E2630" s="38">
        <f t="shared" si="85"/>
        <v>6300495</v>
      </c>
      <c r="F2630" s="38">
        <f t="shared" si="85"/>
        <v>2536</v>
      </c>
      <c r="G2630" s="39">
        <v>727.2</v>
      </c>
      <c r="H2630" s="39">
        <v>85.2</v>
      </c>
      <c r="I2630" s="44">
        <v>0.11716171617161716</v>
      </c>
      <c r="J2630" s="39">
        <v>251.06939554246114</v>
      </c>
      <c r="K2630" s="39">
        <v>404.77039554246113</v>
      </c>
      <c r="L2630" s="39">
        <v>6.4269999999999996</v>
      </c>
      <c r="M2630" s="48">
        <v>60.44</v>
      </c>
      <c r="N2630" s="39">
        <v>1.5009999999999999</v>
      </c>
      <c r="O2630" s="39">
        <v>751.95500000000004</v>
      </c>
      <c r="P2630" s="47">
        <v>0</v>
      </c>
    </row>
    <row r="2631" spans="1:16" x14ac:dyDescent="0.3">
      <c r="A2631" s="29">
        <v>43706</v>
      </c>
      <c r="B2631" s="30">
        <v>0.5625</v>
      </c>
      <c r="C2631" s="33">
        <f t="shared" si="84"/>
        <v>43706.5625</v>
      </c>
      <c r="D2631" s="38">
        <f t="shared" si="85"/>
        <v>525465</v>
      </c>
      <c r="E2631" s="38">
        <f t="shared" si="85"/>
        <v>6300495</v>
      </c>
      <c r="F2631" s="38">
        <f t="shared" si="85"/>
        <v>2536</v>
      </c>
      <c r="G2631" s="39">
        <v>712.2</v>
      </c>
      <c r="H2631" s="39">
        <v>82.8</v>
      </c>
      <c r="I2631" s="44">
        <v>0.11625947767481043</v>
      </c>
      <c r="J2631" s="39">
        <v>255.07957057395674</v>
      </c>
      <c r="K2631" s="39">
        <v>411.79857057395674</v>
      </c>
      <c r="L2631" s="39">
        <v>6.867</v>
      </c>
      <c r="M2631" s="48">
        <v>57.401000000000003</v>
      </c>
      <c r="N2631" s="39">
        <v>1.1399999999999999</v>
      </c>
      <c r="O2631" s="39">
        <v>752.11500000000001</v>
      </c>
      <c r="P2631" s="47">
        <v>0</v>
      </c>
    </row>
    <row r="2632" spans="1:16" x14ac:dyDescent="0.3">
      <c r="A2632" s="29">
        <v>43706</v>
      </c>
      <c r="B2632" s="30">
        <v>0.58333333333333337</v>
      </c>
      <c r="C2632" s="33">
        <f t="shared" si="84"/>
        <v>43706.583333333336</v>
      </c>
      <c r="D2632" s="38">
        <f t="shared" si="85"/>
        <v>525465</v>
      </c>
      <c r="E2632" s="38">
        <f t="shared" si="85"/>
        <v>6300495</v>
      </c>
      <c r="F2632" s="38">
        <f t="shared" si="85"/>
        <v>2536</v>
      </c>
      <c r="G2632" s="39">
        <v>687.3</v>
      </c>
      <c r="H2632" s="39">
        <v>81.8</v>
      </c>
      <c r="I2632" s="44">
        <v>0.11901644114651536</v>
      </c>
      <c r="J2632" s="39">
        <v>257.3009226231369</v>
      </c>
      <c r="K2632" s="39">
        <v>413.98892262313689</v>
      </c>
      <c r="L2632" s="39">
        <v>7.4329999999999998</v>
      </c>
      <c r="M2632" s="48">
        <v>53.905999999999999</v>
      </c>
      <c r="N2632" s="39">
        <v>1.3009999999999999</v>
      </c>
      <c r="O2632" s="39">
        <v>752.1</v>
      </c>
      <c r="P2632" s="47">
        <v>0</v>
      </c>
    </row>
    <row r="2633" spans="1:16" x14ac:dyDescent="0.3">
      <c r="A2633" s="29">
        <v>43706</v>
      </c>
      <c r="B2633" s="30">
        <v>0.60416666666666663</v>
      </c>
      <c r="C2633" s="33">
        <f t="shared" si="84"/>
        <v>43706.604166666664</v>
      </c>
      <c r="D2633" s="38">
        <f t="shared" si="85"/>
        <v>525465</v>
      </c>
      <c r="E2633" s="38">
        <f t="shared" si="85"/>
        <v>6300495</v>
      </c>
      <c r="F2633" s="38">
        <f t="shared" si="85"/>
        <v>2536</v>
      </c>
      <c r="G2633" s="39">
        <v>702.3</v>
      </c>
      <c r="H2633" s="39">
        <v>85.5</v>
      </c>
      <c r="I2633" s="44">
        <v>0.12174284493806066</v>
      </c>
      <c r="J2633" s="39">
        <v>264.01979625296752</v>
      </c>
      <c r="K2633" s="39">
        <v>414.52179625296753</v>
      </c>
      <c r="L2633" s="39">
        <v>7.056</v>
      </c>
      <c r="M2633" s="48">
        <v>53.555</v>
      </c>
      <c r="N2633" s="39">
        <v>1.288</v>
      </c>
      <c r="O2633" s="39">
        <v>752.05499999999995</v>
      </c>
      <c r="P2633" s="47">
        <v>0</v>
      </c>
    </row>
    <row r="2634" spans="1:16" x14ac:dyDescent="0.3">
      <c r="A2634" s="29">
        <v>43706</v>
      </c>
      <c r="B2634" s="30">
        <v>0.625</v>
      </c>
      <c r="C2634" s="33">
        <f t="shared" si="84"/>
        <v>43706.625</v>
      </c>
      <c r="D2634" s="38">
        <f t="shared" si="85"/>
        <v>525465</v>
      </c>
      <c r="E2634" s="38">
        <f t="shared" si="85"/>
        <v>6300495</v>
      </c>
      <c r="F2634" s="38">
        <f t="shared" si="85"/>
        <v>2536</v>
      </c>
      <c r="G2634" s="39">
        <v>609.4</v>
      </c>
      <c r="H2634" s="39">
        <v>74.8</v>
      </c>
      <c r="I2634" s="44">
        <v>0.12274368231046931</v>
      </c>
      <c r="J2634" s="39">
        <v>251.22065516957872</v>
      </c>
      <c r="K2634" s="39">
        <v>408.9016551695787</v>
      </c>
      <c r="L2634" s="39">
        <v>7.056</v>
      </c>
      <c r="M2634" s="48">
        <v>52.316000000000003</v>
      </c>
      <c r="N2634" s="39">
        <v>1.492</v>
      </c>
      <c r="O2634" s="39">
        <v>751.93200000000002</v>
      </c>
      <c r="P2634" s="47">
        <v>0</v>
      </c>
    </row>
    <row r="2635" spans="1:16" x14ac:dyDescent="0.3">
      <c r="A2635" s="29">
        <v>43706</v>
      </c>
      <c r="B2635" s="30">
        <v>0.64583333333333337</v>
      </c>
      <c r="C2635" s="33">
        <f t="shared" si="84"/>
        <v>43706.645833333336</v>
      </c>
      <c r="D2635" s="38">
        <f t="shared" si="85"/>
        <v>525465</v>
      </c>
      <c r="E2635" s="38">
        <f t="shared" si="85"/>
        <v>6300495</v>
      </c>
      <c r="F2635" s="38">
        <f t="shared" si="85"/>
        <v>2536</v>
      </c>
      <c r="G2635" s="39">
        <v>532.5</v>
      </c>
      <c r="H2635" s="39">
        <v>69</v>
      </c>
      <c r="I2635" s="44">
        <v>0.12957746478873239</v>
      </c>
      <c r="J2635" s="39">
        <v>254.54219421235788</v>
      </c>
      <c r="K2635" s="39">
        <v>400.20319421235786</v>
      </c>
      <c r="L2635" s="39">
        <v>7.1820000000000004</v>
      </c>
      <c r="M2635" s="48">
        <v>46.756999999999998</v>
      </c>
      <c r="N2635" s="39">
        <v>1.57</v>
      </c>
      <c r="O2635" s="39">
        <v>752.09</v>
      </c>
      <c r="P2635" s="47">
        <v>0</v>
      </c>
    </row>
    <row r="2636" spans="1:16" x14ac:dyDescent="0.3">
      <c r="A2636" s="29">
        <v>43706</v>
      </c>
      <c r="B2636" s="30">
        <v>0.66666666666666663</v>
      </c>
      <c r="C2636" s="33">
        <f t="shared" si="84"/>
        <v>43706.666666666664</v>
      </c>
      <c r="D2636" s="38">
        <f t="shared" si="85"/>
        <v>525465</v>
      </c>
      <c r="E2636" s="38">
        <f t="shared" si="85"/>
        <v>6300495</v>
      </c>
      <c r="F2636" s="38">
        <f t="shared" si="85"/>
        <v>2536</v>
      </c>
      <c r="G2636" s="39">
        <v>512.9</v>
      </c>
      <c r="H2636" s="39">
        <v>65.2</v>
      </c>
      <c r="I2636" s="44">
        <v>0.12712029635406513</v>
      </c>
      <c r="J2636" s="39">
        <v>255.11575453141762</v>
      </c>
      <c r="K2636" s="39">
        <v>397.01475453141762</v>
      </c>
      <c r="L2636" s="39">
        <v>6.7409999999999997</v>
      </c>
      <c r="M2636" s="48">
        <v>49.344000000000001</v>
      </c>
      <c r="N2636" s="39">
        <v>2.1779999999999999</v>
      </c>
      <c r="O2636" s="39">
        <v>752.05</v>
      </c>
      <c r="P2636" s="47">
        <v>0</v>
      </c>
    </row>
    <row r="2637" spans="1:16" x14ac:dyDescent="0.3">
      <c r="A2637" s="29">
        <v>43706</v>
      </c>
      <c r="B2637" s="30">
        <v>0.6875</v>
      </c>
      <c r="C2637" s="33">
        <f t="shared" si="84"/>
        <v>43706.6875</v>
      </c>
      <c r="D2637" s="38">
        <f t="shared" si="85"/>
        <v>525465</v>
      </c>
      <c r="E2637" s="38">
        <f t="shared" si="85"/>
        <v>6300495</v>
      </c>
      <c r="F2637" s="38">
        <f t="shared" si="85"/>
        <v>2536</v>
      </c>
      <c r="G2637" s="39">
        <v>79.900000000000006</v>
      </c>
      <c r="H2637" s="39">
        <v>15.1</v>
      </c>
      <c r="I2637" s="44">
        <v>0.18898623279098872</v>
      </c>
      <c r="J2637" s="39">
        <v>240.34764415848366</v>
      </c>
      <c r="K2637" s="39">
        <v>371.96464415848368</v>
      </c>
      <c r="L2637" s="39">
        <v>6.3639999999999999</v>
      </c>
      <c r="M2637" s="48">
        <v>52.308999999999997</v>
      </c>
      <c r="N2637" s="39">
        <v>2.2829999999999999</v>
      </c>
      <c r="O2637" s="39">
        <v>752.21500000000003</v>
      </c>
      <c r="P2637" s="47">
        <v>0</v>
      </c>
    </row>
    <row r="2638" spans="1:16" x14ac:dyDescent="0.3">
      <c r="A2638" s="29">
        <v>43706</v>
      </c>
      <c r="B2638" s="30">
        <v>0.70833333333333337</v>
      </c>
      <c r="C2638" s="33">
        <f t="shared" si="84"/>
        <v>43706.708333333336</v>
      </c>
      <c r="D2638" s="38">
        <f t="shared" si="85"/>
        <v>525465</v>
      </c>
      <c r="E2638" s="38">
        <f t="shared" si="85"/>
        <v>6300495</v>
      </c>
      <c r="F2638" s="38">
        <f t="shared" si="85"/>
        <v>2536</v>
      </c>
      <c r="G2638" s="39">
        <v>62.9</v>
      </c>
      <c r="H2638" s="39">
        <v>11.7</v>
      </c>
      <c r="I2638" s="44">
        <v>0.18600953895071543</v>
      </c>
      <c r="J2638" s="39">
        <v>234.16593802273815</v>
      </c>
      <c r="K2638" s="39">
        <v>359.92293802273815</v>
      </c>
      <c r="L2638" s="39">
        <v>5.798</v>
      </c>
      <c r="M2638" s="48">
        <v>54.933</v>
      </c>
      <c r="N2638" s="39">
        <v>2.5880000000000001</v>
      </c>
      <c r="O2638" s="39">
        <v>752.01499999999999</v>
      </c>
      <c r="P2638" s="47">
        <v>0</v>
      </c>
    </row>
    <row r="2639" spans="1:16" x14ac:dyDescent="0.3">
      <c r="A2639" s="29">
        <v>43706</v>
      </c>
      <c r="B2639" s="30">
        <v>0.72916666666666663</v>
      </c>
      <c r="C2639" s="33">
        <f t="shared" si="84"/>
        <v>43706.729166666664</v>
      </c>
      <c r="D2639" s="38">
        <f t="shared" si="85"/>
        <v>525465</v>
      </c>
      <c r="E2639" s="38">
        <f t="shared" si="85"/>
        <v>6300495</v>
      </c>
      <c r="F2639" s="38">
        <f t="shared" si="85"/>
        <v>2536</v>
      </c>
      <c r="G2639" s="39">
        <v>38.5</v>
      </c>
      <c r="H2639" s="39">
        <v>9.5</v>
      </c>
      <c r="I2639" s="44">
        <v>0.24675324675324675</v>
      </c>
      <c r="J2639" s="39">
        <v>227.76344808776884</v>
      </c>
      <c r="K2639" s="39">
        <v>350.83344808776883</v>
      </c>
      <c r="L2639" s="39">
        <v>5.1059999999999999</v>
      </c>
      <c r="M2639" s="48">
        <v>56.238</v>
      </c>
      <c r="N2639" s="39">
        <v>2.5449999999999999</v>
      </c>
      <c r="O2639" s="39">
        <v>752.19299999999998</v>
      </c>
      <c r="P2639" s="47">
        <v>0</v>
      </c>
    </row>
    <row r="2640" spans="1:16" x14ac:dyDescent="0.3">
      <c r="A2640" s="29">
        <v>43706</v>
      </c>
      <c r="B2640" s="30">
        <v>0.75</v>
      </c>
      <c r="C2640" s="33">
        <f t="shared" si="84"/>
        <v>43706.75</v>
      </c>
      <c r="D2640" s="38">
        <f t="shared" si="85"/>
        <v>525465</v>
      </c>
      <c r="E2640" s="38">
        <f t="shared" si="85"/>
        <v>6300495</v>
      </c>
      <c r="F2640" s="38">
        <f t="shared" si="85"/>
        <v>2536</v>
      </c>
      <c r="G2640" s="39">
        <v>28.2</v>
      </c>
      <c r="H2640" s="39">
        <v>10</v>
      </c>
      <c r="I2640" s="44">
        <v>0.3546099290780142</v>
      </c>
      <c r="J2640" s="39">
        <v>226.03693388256482</v>
      </c>
      <c r="K2640" s="39">
        <v>344.08293388256482</v>
      </c>
      <c r="L2640" s="39">
        <v>4.7290000000000001</v>
      </c>
      <c r="M2640" s="48">
        <v>59.113999999999997</v>
      </c>
      <c r="N2640" s="39">
        <v>0.78800000000000003</v>
      </c>
      <c r="O2640" s="39">
        <v>752.11699999999996</v>
      </c>
      <c r="P2640" s="47">
        <v>0</v>
      </c>
    </row>
    <row r="2641" spans="1:16" x14ac:dyDescent="0.3">
      <c r="A2641" s="29">
        <v>43706</v>
      </c>
      <c r="B2641" s="30">
        <v>0.77083333333333337</v>
      </c>
      <c r="C2641" s="33">
        <f t="shared" si="84"/>
        <v>43706.770833333336</v>
      </c>
      <c r="D2641" s="38">
        <f t="shared" si="85"/>
        <v>525465</v>
      </c>
      <c r="E2641" s="38">
        <f t="shared" si="85"/>
        <v>6300495</v>
      </c>
      <c r="F2641" s="38">
        <f t="shared" si="85"/>
        <v>2536</v>
      </c>
      <c r="G2641" s="39">
        <v>19.2</v>
      </c>
      <c r="H2641" s="39">
        <v>7.9</v>
      </c>
      <c r="I2641" s="44">
        <v>0.41145833333333337</v>
      </c>
      <c r="J2641" s="39">
        <v>224.99434694107296</v>
      </c>
      <c r="K2641" s="39">
        <v>339.05434694107294</v>
      </c>
      <c r="L2641" s="39">
        <v>4.9180000000000001</v>
      </c>
      <c r="M2641" s="48">
        <v>57.139000000000003</v>
      </c>
      <c r="N2641" s="39">
        <v>1.31</v>
      </c>
      <c r="O2641" s="39">
        <v>752.19299999999998</v>
      </c>
      <c r="P2641" s="47">
        <v>0</v>
      </c>
    </row>
    <row r="2642" spans="1:16" x14ac:dyDescent="0.3">
      <c r="A2642" s="29">
        <v>43706</v>
      </c>
      <c r="B2642" s="30">
        <v>0.79166666666666663</v>
      </c>
      <c r="C2642" s="33">
        <f t="shared" si="84"/>
        <v>43706.791666666664</v>
      </c>
      <c r="D2642" s="38">
        <f t="shared" si="85"/>
        <v>525465</v>
      </c>
      <c r="E2642" s="38">
        <f t="shared" si="85"/>
        <v>6300495</v>
      </c>
      <c r="F2642" s="38">
        <f t="shared" si="85"/>
        <v>2536</v>
      </c>
      <c r="G2642" s="39">
        <v>5.8</v>
      </c>
      <c r="H2642" s="39">
        <v>7.4</v>
      </c>
      <c r="I2642" s="45" t="s">
        <v>19</v>
      </c>
      <c r="J2642" s="39">
        <v>224.59860666214911</v>
      </c>
      <c r="K2642" s="39">
        <v>334.52660666214911</v>
      </c>
      <c r="L2642" s="39">
        <v>4.226</v>
      </c>
      <c r="M2642" s="48">
        <v>58.591999999999999</v>
      </c>
      <c r="N2642" s="39">
        <v>1.288</v>
      </c>
      <c r="O2642" s="39">
        <v>752.11699999999996</v>
      </c>
      <c r="P2642" s="47">
        <v>0</v>
      </c>
    </row>
    <row r="2643" spans="1:16" x14ac:dyDescent="0.3">
      <c r="A2643" s="29">
        <v>43706</v>
      </c>
      <c r="B2643" s="30">
        <v>0.8125</v>
      </c>
      <c r="C2643" s="33">
        <f t="shared" si="84"/>
        <v>43706.8125</v>
      </c>
      <c r="D2643" s="38">
        <f t="shared" si="85"/>
        <v>525465</v>
      </c>
      <c r="E2643" s="38">
        <f t="shared" si="85"/>
        <v>6300495</v>
      </c>
      <c r="F2643" s="38">
        <f t="shared" si="85"/>
        <v>2536</v>
      </c>
      <c r="G2643" s="40">
        <v>0</v>
      </c>
      <c r="H2643" s="40">
        <v>0</v>
      </c>
      <c r="I2643" s="45" t="s">
        <v>19</v>
      </c>
      <c r="J2643" s="39">
        <v>221.93159274433197</v>
      </c>
      <c r="K2643" s="39">
        <v>329.85959274433196</v>
      </c>
      <c r="L2643" s="39">
        <v>4.2880000000000003</v>
      </c>
      <c r="M2643" s="48">
        <v>57.34</v>
      </c>
      <c r="N2643" s="39">
        <v>0.85799999999999998</v>
      </c>
      <c r="O2643" s="39">
        <v>752.30499999999995</v>
      </c>
      <c r="P2643" s="47">
        <v>0</v>
      </c>
    </row>
    <row r="2644" spans="1:16" x14ac:dyDescent="0.3">
      <c r="A2644" s="29">
        <v>43706</v>
      </c>
      <c r="B2644" s="30">
        <v>0.83333333333333337</v>
      </c>
      <c r="C2644" s="33">
        <f t="shared" si="84"/>
        <v>43706.833333333336</v>
      </c>
      <c r="D2644" s="38">
        <f t="shared" si="85"/>
        <v>525465</v>
      </c>
      <c r="E2644" s="38">
        <f t="shared" si="85"/>
        <v>6300495</v>
      </c>
      <c r="F2644" s="38">
        <f t="shared" si="85"/>
        <v>2536</v>
      </c>
      <c r="G2644" s="40">
        <v>0</v>
      </c>
      <c r="H2644" s="40">
        <v>0</v>
      </c>
      <c r="I2644" s="45" t="s">
        <v>19</v>
      </c>
      <c r="J2644" s="39">
        <v>221.58376212576059</v>
      </c>
      <c r="K2644" s="39">
        <v>325.96676212576057</v>
      </c>
      <c r="L2644" s="39">
        <v>3.6589999999999998</v>
      </c>
      <c r="M2644" s="48">
        <v>61.701999999999998</v>
      </c>
      <c r="N2644" s="39">
        <v>0.27200000000000002</v>
      </c>
      <c r="O2644" s="39">
        <v>752.24199999999996</v>
      </c>
      <c r="P2644" s="47">
        <v>0</v>
      </c>
    </row>
    <row r="2645" spans="1:16" x14ac:dyDescent="0.3">
      <c r="A2645" s="29">
        <v>43706</v>
      </c>
      <c r="B2645" s="30">
        <v>0.85416666666666663</v>
      </c>
      <c r="C2645" s="33">
        <f t="shared" si="84"/>
        <v>43706.854166666664</v>
      </c>
      <c r="D2645" s="38">
        <f t="shared" si="85"/>
        <v>525465</v>
      </c>
      <c r="E2645" s="38">
        <f t="shared" si="85"/>
        <v>6300495</v>
      </c>
      <c r="F2645" s="38">
        <f t="shared" si="85"/>
        <v>2536</v>
      </c>
      <c r="G2645" s="40">
        <v>0</v>
      </c>
      <c r="H2645" s="40">
        <v>0</v>
      </c>
      <c r="I2645" s="45" t="s">
        <v>19</v>
      </c>
      <c r="J2645" s="39">
        <v>221.92557174740602</v>
      </c>
      <c r="K2645" s="39">
        <v>323.657571747406</v>
      </c>
      <c r="L2645" s="39">
        <v>3.282</v>
      </c>
      <c r="M2645" s="48">
        <v>65.933000000000007</v>
      </c>
      <c r="N2645" s="39">
        <v>0.98899999999999999</v>
      </c>
      <c r="O2645" s="39">
        <v>752.38</v>
      </c>
      <c r="P2645" s="47">
        <v>0</v>
      </c>
    </row>
    <row r="2646" spans="1:16" x14ac:dyDescent="0.3">
      <c r="A2646" s="29">
        <v>43706</v>
      </c>
      <c r="B2646" s="30">
        <v>0.875</v>
      </c>
      <c r="C2646" s="33">
        <f t="shared" si="84"/>
        <v>43706.875</v>
      </c>
      <c r="D2646" s="38">
        <f t="shared" si="85"/>
        <v>525465</v>
      </c>
      <c r="E2646" s="38">
        <f t="shared" si="85"/>
        <v>6300495</v>
      </c>
      <c r="F2646" s="38">
        <f t="shared" si="85"/>
        <v>2536</v>
      </c>
      <c r="G2646" s="40">
        <v>0</v>
      </c>
      <c r="H2646" s="40">
        <v>0</v>
      </c>
      <c r="I2646" s="45" t="s">
        <v>19</v>
      </c>
      <c r="J2646" s="39">
        <v>219.01939616495559</v>
      </c>
      <c r="K2646" s="39">
        <v>319.93839616495558</v>
      </c>
      <c r="L2646" s="39">
        <v>3.4079999999999999</v>
      </c>
      <c r="M2646" s="48">
        <v>64.88</v>
      </c>
      <c r="N2646" s="39">
        <v>0.58599999999999997</v>
      </c>
      <c r="O2646" s="39">
        <v>752.14700000000005</v>
      </c>
      <c r="P2646" s="47">
        <v>0</v>
      </c>
    </row>
    <row r="2647" spans="1:16" x14ac:dyDescent="0.3">
      <c r="A2647" s="29">
        <v>43706</v>
      </c>
      <c r="B2647" s="30">
        <v>0.89583333333333337</v>
      </c>
      <c r="C2647" s="33">
        <f t="shared" si="84"/>
        <v>43706.895833333336</v>
      </c>
      <c r="D2647" s="38">
        <f t="shared" si="85"/>
        <v>525465</v>
      </c>
      <c r="E2647" s="38">
        <f t="shared" si="85"/>
        <v>6300495</v>
      </c>
      <c r="F2647" s="38">
        <f t="shared" si="85"/>
        <v>2536</v>
      </c>
      <c r="G2647" s="40">
        <v>0</v>
      </c>
      <c r="H2647" s="40">
        <v>0</v>
      </c>
      <c r="I2647" s="45" t="s">
        <v>19</v>
      </c>
      <c r="J2647" s="39">
        <v>218.18062378226838</v>
      </c>
      <c r="K2647" s="39">
        <v>317.48562378226836</v>
      </c>
      <c r="L2647" s="39">
        <v>2.8410000000000002</v>
      </c>
      <c r="M2647" s="48">
        <v>69.691000000000003</v>
      </c>
      <c r="N2647" s="39">
        <v>0.44400000000000001</v>
      </c>
      <c r="O2647" s="39">
        <v>752.07500000000005</v>
      </c>
      <c r="P2647" s="47">
        <v>0</v>
      </c>
    </row>
    <row r="2648" spans="1:16" x14ac:dyDescent="0.3">
      <c r="A2648" s="29">
        <v>43706</v>
      </c>
      <c r="B2648" s="30">
        <v>0.91666666666666663</v>
      </c>
      <c r="C2648" s="33">
        <f t="shared" si="84"/>
        <v>43706.916666666664</v>
      </c>
      <c r="D2648" s="38">
        <f t="shared" si="85"/>
        <v>525465</v>
      </c>
      <c r="E2648" s="38">
        <f t="shared" si="85"/>
        <v>6300495</v>
      </c>
      <c r="F2648" s="38">
        <f t="shared" si="85"/>
        <v>2536</v>
      </c>
      <c r="G2648" s="40">
        <v>0</v>
      </c>
      <c r="H2648" s="40">
        <v>0</v>
      </c>
      <c r="I2648" s="45" t="s">
        <v>19</v>
      </c>
      <c r="J2648" s="39">
        <v>216.26259032005069</v>
      </c>
      <c r="K2648" s="39">
        <v>316.06259032005067</v>
      </c>
      <c r="L2648" s="39">
        <v>2.59</v>
      </c>
      <c r="M2648" s="48">
        <v>70.418999999999997</v>
      </c>
      <c r="N2648" s="39">
        <v>0.51400000000000001</v>
      </c>
      <c r="O2648" s="39">
        <v>751.94</v>
      </c>
      <c r="P2648" s="47">
        <v>0</v>
      </c>
    </row>
    <row r="2649" spans="1:16" x14ac:dyDescent="0.3">
      <c r="A2649" s="29">
        <v>43706</v>
      </c>
      <c r="B2649" s="30">
        <v>0.9375</v>
      </c>
      <c r="C2649" s="33">
        <f t="shared" si="84"/>
        <v>43706.9375</v>
      </c>
      <c r="D2649" s="38">
        <f t="shared" si="85"/>
        <v>525465</v>
      </c>
      <c r="E2649" s="38">
        <f t="shared" si="85"/>
        <v>6300495</v>
      </c>
      <c r="F2649" s="38">
        <f t="shared" si="85"/>
        <v>2536</v>
      </c>
      <c r="G2649" s="40">
        <v>0</v>
      </c>
      <c r="H2649" s="40">
        <v>0</v>
      </c>
      <c r="I2649" s="45" t="s">
        <v>19</v>
      </c>
      <c r="J2649" s="39">
        <v>213.2227007564513</v>
      </c>
      <c r="K2649" s="39">
        <v>313.72970075645134</v>
      </c>
      <c r="L2649" s="39">
        <v>2.464</v>
      </c>
      <c r="M2649" s="48">
        <v>69.637</v>
      </c>
      <c r="N2649" s="39">
        <v>1.1519999999999999</v>
      </c>
      <c r="O2649" s="39">
        <v>751.81</v>
      </c>
      <c r="P2649" s="47">
        <v>0</v>
      </c>
    </row>
    <row r="2650" spans="1:16" x14ac:dyDescent="0.3">
      <c r="A2650" s="29">
        <v>43706</v>
      </c>
      <c r="B2650" s="30">
        <v>0.95833333333333337</v>
      </c>
      <c r="C2650" s="33">
        <f t="shared" si="84"/>
        <v>43706.958333333336</v>
      </c>
      <c r="D2650" s="38">
        <f t="shared" si="85"/>
        <v>525465</v>
      </c>
      <c r="E2650" s="38">
        <f t="shared" si="85"/>
        <v>6300495</v>
      </c>
      <c r="F2650" s="38">
        <f t="shared" si="85"/>
        <v>2536</v>
      </c>
      <c r="G2650" s="40">
        <v>0</v>
      </c>
      <c r="H2650" s="40">
        <v>0</v>
      </c>
      <c r="I2650" s="45" t="s">
        <v>19</v>
      </c>
      <c r="J2650" s="39">
        <v>211.73281663357841</v>
      </c>
      <c r="K2650" s="39">
        <v>311.86181663357843</v>
      </c>
      <c r="L2650" s="39">
        <v>1.96</v>
      </c>
      <c r="M2650" s="48">
        <v>72.614000000000004</v>
      </c>
      <c r="N2650" s="39">
        <v>1.163</v>
      </c>
      <c r="O2650" s="39">
        <v>751.86300000000006</v>
      </c>
      <c r="P2650" s="47">
        <v>0</v>
      </c>
    </row>
    <row r="2651" spans="1:16" x14ac:dyDescent="0.3">
      <c r="A2651" s="29">
        <v>43706</v>
      </c>
      <c r="B2651" s="30">
        <v>0.97916666666666663</v>
      </c>
      <c r="C2651" s="33">
        <f t="shared" si="84"/>
        <v>43706.979166666664</v>
      </c>
      <c r="D2651" s="38">
        <f t="shared" si="85"/>
        <v>525465</v>
      </c>
      <c r="E2651" s="38">
        <f t="shared" si="85"/>
        <v>6300495</v>
      </c>
      <c r="F2651" s="38">
        <f t="shared" si="85"/>
        <v>2536</v>
      </c>
      <c r="G2651" s="40">
        <v>0</v>
      </c>
      <c r="H2651" s="40">
        <v>0</v>
      </c>
      <c r="I2651" s="45" t="s">
        <v>19</v>
      </c>
      <c r="J2651" s="39">
        <v>211.76590287179525</v>
      </c>
      <c r="K2651" s="39">
        <v>310.02890287179525</v>
      </c>
      <c r="L2651" s="39">
        <v>2.0230000000000001</v>
      </c>
      <c r="M2651" s="48">
        <v>72.013999999999996</v>
      </c>
      <c r="N2651" s="39">
        <v>1.002</v>
      </c>
      <c r="O2651" s="39">
        <v>751.67499999999995</v>
      </c>
      <c r="P2651" s="47">
        <v>0</v>
      </c>
    </row>
    <row r="2652" spans="1:16" x14ac:dyDescent="0.3">
      <c r="A2652" s="29">
        <v>43707</v>
      </c>
      <c r="B2652" s="30">
        <v>0</v>
      </c>
      <c r="C2652" s="33">
        <f t="shared" si="84"/>
        <v>43707</v>
      </c>
      <c r="D2652" s="38">
        <f t="shared" si="85"/>
        <v>525465</v>
      </c>
      <c r="E2652" s="38">
        <f t="shared" si="85"/>
        <v>6300495</v>
      </c>
      <c r="F2652" s="38">
        <f t="shared" si="85"/>
        <v>2536</v>
      </c>
      <c r="G2652" s="40">
        <v>0</v>
      </c>
      <c r="H2652" s="40">
        <v>0</v>
      </c>
      <c r="I2652" s="45" t="s">
        <v>19</v>
      </c>
      <c r="J2652" s="39">
        <v>211.72056225117325</v>
      </c>
      <c r="K2652" s="39">
        <v>307.70156225117324</v>
      </c>
      <c r="L2652" s="39">
        <v>1.708</v>
      </c>
      <c r="M2652" s="48">
        <v>70.290999999999997</v>
      </c>
      <c r="N2652" s="39">
        <v>0.86699999999999999</v>
      </c>
      <c r="O2652" s="39">
        <v>751.875</v>
      </c>
      <c r="P2652" s="47">
        <v>0</v>
      </c>
    </row>
    <row r="2653" spans="1:16" x14ac:dyDescent="0.3">
      <c r="A2653" s="29">
        <v>43707</v>
      </c>
      <c r="B2653" s="30">
        <v>2.0833333333333332E-2</v>
      </c>
      <c r="C2653" s="33">
        <f t="shared" si="84"/>
        <v>43707.020833333336</v>
      </c>
      <c r="D2653" s="38">
        <f t="shared" si="85"/>
        <v>525465</v>
      </c>
      <c r="E2653" s="38">
        <f t="shared" si="85"/>
        <v>6300495</v>
      </c>
      <c r="F2653" s="38">
        <f t="shared" si="85"/>
        <v>2536</v>
      </c>
      <c r="G2653" s="40">
        <v>0</v>
      </c>
      <c r="H2653" s="40">
        <v>0</v>
      </c>
      <c r="I2653" s="45" t="s">
        <v>19</v>
      </c>
      <c r="J2653" s="39">
        <v>211.58215339208854</v>
      </c>
      <c r="K2653" s="39">
        <v>308.20115339208854</v>
      </c>
      <c r="L2653" s="39">
        <v>2.0859999999999999</v>
      </c>
      <c r="M2653" s="48">
        <v>62.722000000000001</v>
      </c>
      <c r="N2653" s="39">
        <v>1.278</v>
      </c>
      <c r="O2653" s="39">
        <v>751.61</v>
      </c>
      <c r="P2653" s="47">
        <v>0</v>
      </c>
    </row>
    <row r="2654" spans="1:16" x14ac:dyDescent="0.3">
      <c r="A2654" s="29">
        <v>43707</v>
      </c>
      <c r="B2654" s="30">
        <v>4.1666666666666664E-2</v>
      </c>
      <c r="C2654" s="33">
        <f t="shared" si="84"/>
        <v>43707.041666666664</v>
      </c>
      <c r="D2654" s="38">
        <f t="shared" si="85"/>
        <v>525465</v>
      </c>
      <c r="E2654" s="38">
        <f t="shared" si="85"/>
        <v>6300495</v>
      </c>
      <c r="F2654" s="38">
        <f t="shared" si="85"/>
        <v>2536</v>
      </c>
      <c r="G2654" s="40">
        <v>0</v>
      </c>
      <c r="H2654" s="40">
        <v>0</v>
      </c>
      <c r="I2654" s="45" t="s">
        <v>19</v>
      </c>
      <c r="J2654" s="39">
        <v>213.61698306951507</v>
      </c>
      <c r="K2654" s="39">
        <v>307.38098306951503</v>
      </c>
      <c r="L2654" s="39">
        <v>2.0859999999999999</v>
      </c>
      <c r="M2654" s="48">
        <v>62.569000000000003</v>
      </c>
      <c r="N2654" s="39">
        <v>1.3759999999999999</v>
      </c>
      <c r="O2654" s="39">
        <v>751.45</v>
      </c>
      <c r="P2654" s="47">
        <v>0</v>
      </c>
    </row>
    <row r="2655" spans="1:16" x14ac:dyDescent="0.3">
      <c r="A2655" s="29">
        <v>43707</v>
      </c>
      <c r="B2655" s="30">
        <v>6.25E-2</v>
      </c>
      <c r="C2655" s="33">
        <f t="shared" si="84"/>
        <v>43707.0625</v>
      </c>
      <c r="D2655" s="38">
        <f t="shared" si="85"/>
        <v>525465</v>
      </c>
      <c r="E2655" s="38">
        <f t="shared" si="85"/>
        <v>6300495</v>
      </c>
      <c r="F2655" s="38">
        <f t="shared" si="85"/>
        <v>2536</v>
      </c>
      <c r="G2655" s="40">
        <v>0</v>
      </c>
      <c r="H2655" s="40">
        <v>0</v>
      </c>
      <c r="I2655" s="45" t="s">
        <v>19</v>
      </c>
      <c r="J2655" s="39">
        <v>212.50272719379157</v>
      </c>
      <c r="K2655" s="39">
        <v>305.4017271937916</v>
      </c>
      <c r="L2655" s="39">
        <v>1.897</v>
      </c>
      <c r="M2655" s="48">
        <v>61.021000000000001</v>
      </c>
      <c r="N2655" s="39">
        <v>0.78700000000000003</v>
      </c>
      <c r="O2655" s="39">
        <v>751.49699999999996</v>
      </c>
      <c r="P2655" s="47">
        <v>0</v>
      </c>
    </row>
    <row r="2656" spans="1:16" x14ac:dyDescent="0.3">
      <c r="A2656" s="29">
        <v>43707</v>
      </c>
      <c r="B2656" s="30">
        <v>8.3333333333333329E-2</v>
      </c>
      <c r="C2656" s="33">
        <f t="shared" si="84"/>
        <v>43707.083333333336</v>
      </c>
      <c r="D2656" s="38">
        <f t="shared" si="85"/>
        <v>525465</v>
      </c>
      <c r="E2656" s="38">
        <f t="shared" si="85"/>
        <v>6300495</v>
      </c>
      <c r="F2656" s="38">
        <f t="shared" si="85"/>
        <v>2536</v>
      </c>
      <c r="G2656" s="40">
        <v>0</v>
      </c>
      <c r="H2656" s="40">
        <v>0</v>
      </c>
      <c r="I2656" s="45" t="s">
        <v>19</v>
      </c>
      <c r="J2656" s="39">
        <v>213.34970116911421</v>
      </c>
      <c r="K2656" s="39">
        <v>306.80670116911421</v>
      </c>
      <c r="L2656" s="39">
        <v>2.0859999999999999</v>
      </c>
      <c r="M2656" s="48">
        <v>58.91</v>
      </c>
      <c r="N2656" s="39">
        <v>2.0699999999999998</v>
      </c>
      <c r="O2656" s="39">
        <v>751.23800000000006</v>
      </c>
      <c r="P2656" s="47">
        <v>0</v>
      </c>
    </row>
    <row r="2657" spans="1:16" x14ac:dyDescent="0.3">
      <c r="A2657" s="29">
        <v>43707</v>
      </c>
      <c r="B2657" s="30">
        <v>0.10416666666666667</v>
      </c>
      <c r="C2657" s="33">
        <f t="shared" si="84"/>
        <v>43707.104166666664</v>
      </c>
      <c r="D2657" s="38">
        <f t="shared" si="85"/>
        <v>525465</v>
      </c>
      <c r="E2657" s="38">
        <f t="shared" si="85"/>
        <v>6300495</v>
      </c>
      <c r="F2657" s="38">
        <f t="shared" si="85"/>
        <v>2536</v>
      </c>
      <c r="G2657" s="40">
        <v>0</v>
      </c>
      <c r="H2657" s="40">
        <v>0</v>
      </c>
      <c r="I2657" s="45" t="s">
        <v>19</v>
      </c>
      <c r="J2657" s="39">
        <v>213.79731679476998</v>
      </c>
      <c r="K2657" s="39">
        <v>306.70931679476996</v>
      </c>
      <c r="L2657" s="39">
        <v>2.2120000000000002</v>
      </c>
      <c r="M2657" s="48">
        <v>58.01</v>
      </c>
      <c r="N2657" s="39">
        <v>2.3170000000000002</v>
      </c>
      <c r="O2657" s="39">
        <v>751.375</v>
      </c>
      <c r="P2657" s="47">
        <v>0</v>
      </c>
    </row>
    <row r="2658" spans="1:16" x14ac:dyDescent="0.3">
      <c r="A2658" s="29">
        <v>43707</v>
      </c>
      <c r="B2658" s="30">
        <v>0.125</v>
      </c>
      <c r="C2658" s="33">
        <f t="shared" si="84"/>
        <v>43707.125</v>
      </c>
      <c r="D2658" s="38">
        <f t="shared" si="85"/>
        <v>525465</v>
      </c>
      <c r="E2658" s="38">
        <f t="shared" si="85"/>
        <v>6300495</v>
      </c>
      <c r="F2658" s="38">
        <f t="shared" si="85"/>
        <v>2536</v>
      </c>
      <c r="G2658" s="40">
        <v>0</v>
      </c>
      <c r="H2658" s="40">
        <v>0</v>
      </c>
      <c r="I2658" s="45" t="s">
        <v>19</v>
      </c>
      <c r="J2658" s="39">
        <v>214.84510503214733</v>
      </c>
      <c r="K2658" s="39">
        <v>306.80810503214735</v>
      </c>
      <c r="L2658" s="39">
        <v>1.897</v>
      </c>
      <c r="M2658" s="48">
        <v>61.021000000000001</v>
      </c>
      <c r="N2658" s="39">
        <v>2.2519999999999998</v>
      </c>
      <c r="O2658" s="39">
        <v>751.15</v>
      </c>
      <c r="P2658" s="47">
        <v>0</v>
      </c>
    </row>
    <row r="2659" spans="1:16" x14ac:dyDescent="0.3">
      <c r="A2659" s="29">
        <v>43707</v>
      </c>
      <c r="B2659" s="30">
        <v>0.14583333333333334</v>
      </c>
      <c r="C2659" s="33">
        <f t="shared" si="84"/>
        <v>43707.145833333336</v>
      </c>
      <c r="D2659" s="38">
        <f t="shared" si="85"/>
        <v>525465</v>
      </c>
      <c r="E2659" s="38">
        <f t="shared" si="85"/>
        <v>6300495</v>
      </c>
      <c r="F2659" s="38">
        <f t="shared" si="85"/>
        <v>2536</v>
      </c>
      <c r="G2659" s="40">
        <v>0</v>
      </c>
      <c r="H2659" s="40">
        <v>0</v>
      </c>
      <c r="I2659" s="45" t="s">
        <v>19</v>
      </c>
      <c r="J2659" s="39">
        <v>216.25348572255422</v>
      </c>
      <c r="K2659" s="39">
        <v>305.37248572255419</v>
      </c>
      <c r="L2659" s="39">
        <v>1.4570000000000001</v>
      </c>
      <c r="M2659" s="48">
        <v>64.468000000000004</v>
      </c>
      <c r="N2659" s="39">
        <v>1.393</v>
      </c>
      <c r="O2659" s="39">
        <v>751.077</v>
      </c>
      <c r="P2659" s="47">
        <v>0</v>
      </c>
    </row>
    <row r="2660" spans="1:16" x14ac:dyDescent="0.3">
      <c r="A2660" s="29">
        <v>43707</v>
      </c>
      <c r="B2660" s="30">
        <v>0.16666666666666666</v>
      </c>
      <c r="C2660" s="33">
        <f t="shared" si="84"/>
        <v>43707.166666666664</v>
      </c>
      <c r="D2660" s="38">
        <f t="shared" si="85"/>
        <v>525465</v>
      </c>
      <c r="E2660" s="38">
        <f t="shared" si="85"/>
        <v>6300495</v>
      </c>
      <c r="F2660" s="38">
        <f t="shared" si="85"/>
        <v>2536</v>
      </c>
      <c r="G2660" s="40">
        <v>0</v>
      </c>
      <c r="H2660" s="40">
        <v>0</v>
      </c>
      <c r="I2660" s="45" t="s">
        <v>19</v>
      </c>
      <c r="J2660" s="39">
        <v>215.69509199058837</v>
      </c>
      <c r="K2660" s="39">
        <v>304.35209199058841</v>
      </c>
      <c r="L2660" s="39">
        <v>1.708</v>
      </c>
      <c r="M2660" s="48">
        <v>65.567999999999998</v>
      </c>
      <c r="N2660" s="39">
        <v>1.3260000000000001</v>
      </c>
      <c r="O2660" s="39">
        <v>750.99699999999996</v>
      </c>
      <c r="P2660" s="47">
        <v>0</v>
      </c>
    </row>
    <row r="2661" spans="1:16" x14ac:dyDescent="0.3">
      <c r="A2661" s="29">
        <v>43707</v>
      </c>
      <c r="B2661" s="30">
        <v>0.1875</v>
      </c>
      <c r="C2661" s="33">
        <f t="shared" si="84"/>
        <v>43707.1875</v>
      </c>
      <c r="D2661" s="38">
        <f t="shared" si="85"/>
        <v>525465</v>
      </c>
      <c r="E2661" s="38">
        <f t="shared" si="85"/>
        <v>6300495</v>
      </c>
      <c r="F2661" s="38">
        <f t="shared" si="85"/>
        <v>2536</v>
      </c>
      <c r="G2661" s="40">
        <v>0</v>
      </c>
      <c r="H2661" s="40">
        <v>0</v>
      </c>
      <c r="I2661" s="45" t="s">
        <v>19</v>
      </c>
      <c r="J2661" s="39">
        <v>217.29570786569855</v>
      </c>
      <c r="K2661" s="39">
        <v>305.49070786569854</v>
      </c>
      <c r="L2661" s="39">
        <v>1.8340000000000001</v>
      </c>
      <c r="M2661" s="48">
        <v>64.212999999999994</v>
      </c>
      <c r="N2661" s="39">
        <v>2.27</v>
      </c>
      <c r="O2661" s="39">
        <v>750.93499999999995</v>
      </c>
      <c r="P2661" s="47">
        <v>0</v>
      </c>
    </row>
    <row r="2662" spans="1:16" x14ac:dyDescent="0.3">
      <c r="A2662" s="29">
        <v>43707</v>
      </c>
      <c r="B2662" s="30">
        <v>0.20833333333333334</v>
      </c>
      <c r="C2662" s="33">
        <f t="shared" si="84"/>
        <v>43707.208333333336</v>
      </c>
      <c r="D2662" s="38">
        <f t="shared" si="85"/>
        <v>525465</v>
      </c>
      <c r="E2662" s="38">
        <f t="shared" si="85"/>
        <v>6300495</v>
      </c>
      <c r="F2662" s="38">
        <f t="shared" si="85"/>
        <v>2536</v>
      </c>
      <c r="G2662" s="40">
        <v>0</v>
      </c>
      <c r="H2662" s="40">
        <v>0</v>
      </c>
      <c r="I2662" s="45" t="s">
        <v>19</v>
      </c>
      <c r="J2662" s="39">
        <v>217.91530886686633</v>
      </c>
      <c r="K2662" s="39">
        <v>305.64530886686634</v>
      </c>
      <c r="L2662" s="39">
        <v>2.2749999999999999</v>
      </c>
      <c r="M2662" s="48">
        <v>61.677999999999997</v>
      </c>
      <c r="N2662" s="39">
        <v>1.8660000000000001</v>
      </c>
      <c r="O2662" s="39">
        <v>751.09799999999996</v>
      </c>
      <c r="P2662" s="47">
        <v>0</v>
      </c>
    </row>
    <row r="2663" spans="1:16" x14ac:dyDescent="0.3">
      <c r="A2663" s="29">
        <v>43707</v>
      </c>
      <c r="B2663" s="30">
        <v>0.22916666666666666</v>
      </c>
      <c r="C2663" s="33">
        <f t="shared" si="84"/>
        <v>43707.229166666664</v>
      </c>
      <c r="D2663" s="38">
        <f t="shared" si="85"/>
        <v>525465</v>
      </c>
      <c r="E2663" s="38">
        <f t="shared" si="85"/>
        <v>6300495</v>
      </c>
      <c r="F2663" s="38">
        <f t="shared" si="85"/>
        <v>2536</v>
      </c>
      <c r="G2663" s="39">
        <v>10.7</v>
      </c>
      <c r="H2663" s="39">
        <v>5.5</v>
      </c>
      <c r="I2663" s="44">
        <v>0.5140186915887851</v>
      </c>
      <c r="J2663" s="39">
        <v>218.01518486587295</v>
      </c>
      <c r="K2663" s="39">
        <v>305.12318486587299</v>
      </c>
      <c r="L2663" s="39">
        <v>1.583</v>
      </c>
      <c r="M2663" s="48">
        <v>67.379000000000005</v>
      </c>
      <c r="N2663" s="39">
        <v>1.853</v>
      </c>
      <c r="O2663" s="39">
        <v>750.99199999999996</v>
      </c>
      <c r="P2663" s="47">
        <v>0</v>
      </c>
    </row>
    <row r="2664" spans="1:16" x14ac:dyDescent="0.3">
      <c r="A2664" s="29">
        <v>43707</v>
      </c>
      <c r="B2664" s="30">
        <v>0.25</v>
      </c>
      <c r="C2664" s="33">
        <f t="shared" ref="C2664:C2727" si="86">A2664+B2664</f>
        <v>43707.25</v>
      </c>
      <c r="D2664" s="38">
        <f t="shared" si="85"/>
        <v>525465</v>
      </c>
      <c r="E2664" s="38">
        <f t="shared" si="85"/>
        <v>6300495</v>
      </c>
      <c r="F2664" s="38">
        <f t="shared" si="85"/>
        <v>2536</v>
      </c>
      <c r="G2664" s="39">
        <v>29.7</v>
      </c>
      <c r="H2664" s="39">
        <v>8.5</v>
      </c>
      <c r="I2664" s="44">
        <v>0.28619528619528622</v>
      </c>
      <c r="J2664" s="39">
        <v>219.8365185560163</v>
      </c>
      <c r="K2664" s="39">
        <v>305.9205185560163</v>
      </c>
      <c r="L2664" s="39">
        <v>1.708</v>
      </c>
      <c r="M2664" s="48">
        <v>69.727999999999994</v>
      </c>
      <c r="N2664" s="39">
        <v>1.284</v>
      </c>
      <c r="O2664" s="39">
        <v>750.97199999999998</v>
      </c>
      <c r="P2664" s="47">
        <v>0</v>
      </c>
    </row>
    <row r="2665" spans="1:16" x14ac:dyDescent="0.3">
      <c r="A2665" s="29">
        <v>43707</v>
      </c>
      <c r="B2665" s="30">
        <v>0.27083333333333331</v>
      </c>
      <c r="C2665" s="33">
        <f t="shared" si="86"/>
        <v>43707.270833333336</v>
      </c>
      <c r="D2665" s="38">
        <f t="shared" si="85"/>
        <v>525465</v>
      </c>
      <c r="E2665" s="38">
        <f t="shared" si="85"/>
        <v>6300495</v>
      </c>
      <c r="F2665" s="38">
        <f t="shared" si="85"/>
        <v>2536</v>
      </c>
      <c r="G2665" s="39">
        <v>42.2</v>
      </c>
      <c r="H2665" s="39">
        <v>6.6</v>
      </c>
      <c r="I2665" s="44">
        <v>0.15639810426540282</v>
      </c>
      <c r="J2665" s="39">
        <v>225.24117552702614</v>
      </c>
      <c r="K2665" s="39">
        <v>311.37317552702615</v>
      </c>
      <c r="L2665" s="39">
        <v>2.0859999999999999</v>
      </c>
      <c r="M2665" s="48">
        <v>72.328000000000003</v>
      </c>
      <c r="N2665" s="39">
        <v>2.0459999999999998</v>
      </c>
      <c r="O2665" s="39">
        <v>750.99699999999996</v>
      </c>
      <c r="P2665" s="47">
        <v>0</v>
      </c>
    </row>
    <row r="2666" spans="1:16" x14ac:dyDescent="0.3">
      <c r="A2666" s="29">
        <v>43707</v>
      </c>
      <c r="B2666" s="30">
        <v>0.29166666666666669</v>
      </c>
      <c r="C2666" s="33">
        <f t="shared" si="86"/>
        <v>43707.291666666664</v>
      </c>
      <c r="D2666" s="38">
        <f t="shared" si="85"/>
        <v>525465</v>
      </c>
      <c r="E2666" s="38">
        <f t="shared" si="85"/>
        <v>6300495</v>
      </c>
      <c r="F2666" s="38">
        <f t="shared" si="85"/>
        <v>2536</v>
      </c>
      <c r="G2666" s="39">
        <v>164.8</v>
      </c>
      <c r="H2666" s="39">
        <v>23.8</v>
      </c>
      <c r="I2666" s="44">
        <v>0.14441747572815533</v>
      </c>
      <c r="J2666" s="39">
        <v>225.23371112317022</v>
      </c>
      <c r="K2666" s="39">
        <v>313.52871112317024</v>
      </c>
      <c r="L2666" s="39">
        <v>2.5270000000000001</v>
      </c>
      <c r="M2666" s="48">
        <v>73.614000000000004</v>
      </c>
      <c r="N2666" s="39">
        <v>2.0049999999999999</v>
      </c>
      <c r="O2666" s="39">
        <v>750.9</v>
      </c>
      <c r="P2666" s="47">
        <v>0</v>
      </c>
    </row>
    <row r="2667" spans="1:16" x14ac:dyDescent="0.3">
      <c r="A2667" s="29">
        <v>43707</v>
      </c>
      <c r="B2667" s="30">
        <v>0.3125</v>
      </c>
      <c r="C2667" s="33">
        <f t="shared" si="86"/>
        <v>43707.3125</v>
      </c>
      <c r="D2667" s="38">
        <f t="shared" si="85"/>
        <v>525465</v>
      </c>
      <c r="E2667" s="38">
        <f t="shared" si="85"/>
        <v>6300495</v>
      </c>
      <c r="F2667" s="38">
        <f t="shared" si="85"/>
        <v>2536</v>
      </c>
      <c r="G2667" s="39">
        <v>149.1</v>
      </c>
      <c r="H2667" s="39">
        <v>18.8</v>
      </c>
      <c r="I2667" s="44">
        <v>0.12608987256874582</v>
      </c>
      <c r="J2667" s="39">
        <v>264.38029101499063</v>
      </c>
      <c r="K2667" s="39">
        <v>323.13329101499062</v>
      </c>
      <c r="L2667" s="39">
        <v>2.778</v>
      </c>
      <c r="M2667" s="48">
        <v>74.721000000000004</v>
      </c>
      <c r="N2667" s="39">
        <v>2.12</v>
      </c>
      <c r="O2667" s="39">
        <v>750.62300000000005</v>
      </c>
      <c r="P2667" s="47">
        <v>0</v>
      </c>
    </row>
    <row r="2668" spans="1:16" x14ac:dyDescent="0.3">
      <c r="A2668" s="29">
        <v>43707</v>
      </c>
      <c r="B2668" s="30">
        <v>0.33333333333333331</v>
      </c>
      <c r="C2668" s="33">
        <f t="shared" si="86"/>
        <v>43707.333333333336</v>
      </c>
      <c r="D2668" s="38">
        <f t="shared" si="85"/>
        <v>525465</v>
      </c>
      <c r="E2668" s="38">
        <f t="shared" si="85"/>
        <v>6300495</v>
      </c>
      <c r="F2668" s="38">
        <f t="shared" si="85"/>
        <v>2536</v>
      </c>
      <c r="G2668" s="39">
        <v>443.7</v>
      </c>
      <c r="H2668" s="39">
        <v>55.3</v>
      </c>
      <c r="I2668" s="44">
        <v>0.12463376155059724</v>
      </c>
      <c r="J2668" s="39">
        <v>286.47699474090462</v>
      </c>
      <c r="K2668" s="39">
        <v>331.32599474090466</v>
      </c>
      <c r="L2668" s="39">
        <v>3.093</v>
      </c>
      <c r="M2668" s="48">
        <v>74.075999999999993</v>
      </c>
      <c r="N2668" s="39">
        <v>2.7709999999999999</v>
      </c>
      <c r="O2668" s="39">
        <v>750.81500000000005</v>
      </c>
      <c r="P2668" s="47">
        <v>0</v>
      </c>
    </row>
    <row r="2669" spans="1:16" x14ac:dyDescent="0.3">
      <c r="A2669" s="29">
        <v>43707</v>
      </c>
      <c r="B2669" s="30">
        <v>0.35416666666666669</v>
      </c>
      <c r="C2669" s="33">
        <f t="shared" si="86"/>
        <v>43707.354166666664</v>
      </c>
      <c r="D2669" s="38">
        <f t="shared" si="85"/>
        <v>525465</v>
      </c>
      <c r="E2669" s="38">
        <f t="shared" si="85"/>
        <v>6300495</v>
      </c>
      <c r="F2669" s="38">
        <f t="shared" si="85"/>
        <v>2536</v>
      </c>
      <c r="G2669" s="39">
        <v>186.4</v>
      </c>
      <c r="H2669" s="39">
        <v>22.4</v>
      </c>
      <c r="I2669" s="44">
        <v>0.12017167381974247</v>
      </c>
      <c r="J2669" s="39">
        <v>297.45304963231138</v>
      </c>
      <c r="K2669" s="39">
        <v>335.7550496323114</v>
      </c>
      <c r="L2669" s="39">
        <v>3.093</v>
      </c>
      <c r="M2669" s="48">
        <v>76.22</v>
      </c>
      <c r="N2669" s="39">
        <v>2.1760000000000002</v>
      </c>
      <c r="O2669" s="39">
        <v>750.64700000000005</v>
      </c>
      <c r="P2669" s="47">
        <v>0</v>
      </c>
    </row>
    <row r="2670" spans="1:16" x14ac:dyDescent="0.3">
      <c r="A2670" s="29">
        <v>43707</v>
      </c>
      <c r="B2670" s="30">
        <v>0.375</v>
      </c>
      <c r="C2670" s="33">
        <f t="shared" si="86"/>
        <v>43707.375</v>
      </c>
      <c r="D2670" s="38">
        <f t="shared" si="85"/>
        <v>525465</v>
      </c>
      <c r="E2670" s="38">
        <f t="shared" si="85"/>
        <v>6300495</v>
      </c>
      <c r="F2670" s="38">
        <f t="shared" si="85"/>
        <v>2536</v>
      </c>
      <c r="G2670" s="39">
        <v>596.1</v>
      </c>
      <c r="H2670" s="39">
        <v>74.5</v>
      </c>
      <c r="I2670" s="44">
        <v>0.12497903036403288</v>
      </c>
      <c r="J2670" s="39">
        <v>273.2802704870868</v>
      </c>
      <c r="K2670" s="39">
        <v>333.0082704870868</v>
      </c>
      <c r="L2670" s="39">
        <v>3.3450000000000002</v>
      </c>
      <c r="M2670" s="48">
        <v>76.105999999999995</v>
      </c>
      <c r="N2670" s="39">
        <v>2.323</v>
      </c>
      <c r="O2670" s="39">
        <v>750.755</v>
      </c>
      <c r="P2670" s="47">
        <v>0</v>
      </c>
    </row>
    <row r="2671" spans="1:16" x14ac:dyDescent="0.3">
      <c r="A2671" s="29">
        <v>43707</v>
      </c>
      <c r="B2671" s="30">
        <v>0.39583333333333331</v>
      </c>
      <c r="C2671" s="33">
        <f t="shared" si="86"/>
        <v>43707.395833333336</v>
      </c>
      <c r="D2671" s="38">
        <f t="shared" si="85"/>
        <v>525465</v>
      </c>
      <c r="E2671" s="38">
        <f t="shared" si="85"/>
        <v>6300495</v>
      </c>
      <c r="F2671" s="38">
        <f t="shared" si="85"/>
        <v>2536</v>
      </c>
      <c r="G2671" s="39">
        <v>183.9</v>
      </c>
      <c r="H2671" s="39">
        <v>22.4</v>
      </c>
      <c r="I2671" s="44">
        <v>0.121805328983143</v>
      </c>
      <c r="J2671" s="39">
        <v>282.59683214273008</v>
      </c>
      <c r="K2671" s="39">
        <v>340.61483214273005</v>
      </c>
      <c r="L2671" s="39">
        <v>3.1560000000000001</v>
      </c>
      <c r="M2671" s="48">
        <v>75.158000000000001</v>
      </c>
      <c r="N2671" s="39">
        <v>2.2240000000000002</v>
      </c>
      <c r="O2671" s="39">
        <v>750.82</v>
      </c>
      <c r="P2671" s="47">
        <v>0</v>
      </c>
    </row>
    <row r="2672" spans="1:16" x14ac:dyDescent="0.3">
      <c r="A2672" s="29">
        <v>43707</v>
      </c>
      <c r="B2672" s="30">
        <v>0.41666666666666669</v>
      </c>
      <c r="C2672" s="33">
        <f t="shared" si="86"/>
        <v>43707.416666666664</v>
      </c>
      <c r="D2672" s="38">
        <f t="shared" si="85"/>
        <v>525465</v>
      </c>
      <c r="E2672" s="38">
        <f t="shared" si="85"/>
        <v>6300495</v>
      </c>
      <c r="F2672" s="38">
        <f t="shared" si="85"/>
        <v>2536</v>
      </c>
      <c r="G2672" s="39">
        <v>554.79999999999995</v>
      </c>
      <c r="H2672" s="39">
        <v>61.1</v>
      </c>
      <c r="I2672" s="44">
        <v>0.11012977649603461</v>
      </c>
      <c r="J2672" s="39">
        <v>285.99240795574832</v>
      </c>
      <c r="K2672" s="39">
        <v>352.04240795574833</v>
      </c>
      <c r="L2672" s="39">
        <v>3.722</v>
      </c>
      <c r="M2672" s="48">
        <v>71.259</v>
      </c>
      <c r="N2672" s="39">
        <v>2.1819999999999999</v>
      </c>
      <c r="O2672" s="39">
        <v>750.65</v>
      </c>
      <c r="P2672" s="47">
        <v>0</v>
      </c>
    </row>
    <row r="2673" spans="1:16" x14ac:dyDescent="0.3">
      <c r="A2673" s="29">
        <v>43707</v>
      </c>
      <c r="B2673" s="30">
        <v>0.4375</v>
      </c>
      <c r="C2673" s="33">
        <f t="shared" si="86"/>
        <v>43707.4375</v>
      </c>
      <c r="D2673" s="38">
        <f t="shared" si="85"/>
        <v>525465</v>
      </c>
      <c r="E2673" s="38">
        <f t="shared" si="85"/>
        <v>6300495</v>
      </c>
      <c r="F2673" s="38">
        <f t="shared" si="85"/>
        <v>2536</v>
      </c>
      <c r="G2673" s="39">
        <v>399.4</v>
      </c>
      <c r="H2673" s="39">
        <v>40.9</v>
      </c>
      <c r="I2673" s="44">
        <v>0.10240360540811216</v>
      </c>
      <c r="J2673" s="39">
        <v>293.26637180062528</v>
      </c>
      <c r="K2673" s="39">
        <v>368.66037180062528</v>
      </c>
      <c r="L2673" s="39">
        <v>4.0369999999999999</v>
      </c>
      <c r="M2673" s="48">
        <v>68.849999999999994</v>
      </c>
      <c r="N2673" s="39">
        <v>1.62</v>
      </c>
      <c r="O2673" s="39">
        <v>750.91</v>
      </c>
      <c r="P2673" s="47">
        <v>0</v>
      </c>
    </row>
    <row r="2674" spans="1:16" x14ac:dyDescent="0.3">
      <c r="A2674" s="29">
        <v>43707</v>
      </c>
      <c r="B2674" s="30">
        <v>0.45833333333333331</v>
      </c>
      <c r="C2674" s="33">
        <f t="shared" si="86"/>
        <v>43707.458333333336</v>
      </c>
      <c r="D2674" s="38">
        <f t="shared" si="85"/>
        <v>525465</v>
      </c>
      <c r="E2674" s="38">
        <f t="shared" si="85"/>
        <v>6300495</v>
      </c>
      <c r="F2674" s="38">
        <f t="shared" si="85"/>
        <v>2536</v>
      </c>
      <c r="G2674" s="39">
        <v>440.8</v>
      </c>
      <c r="H2674" s="39">
        <v>46.6</v>
      </c>
      <c r="I2674" s="44">
        <v>0.10571687840290381</v>
      </c>
      <c r="J2674" s="39">
        <v>291.5216930359029</v>
      </c>
      <c r="K2674" s="39">
        <v>376.04169303590288</v>
      </c>
      <c r="L2674" s="39">
        <v>4.8550000000000004</v>
      </c>
      <c r="M2674" s="48">
        <v>66.149000000000001</v>
      </c>
      <c r="N2674" s="39">
        <v>1.5960000000000001</v>
      </c>
      <c r="O2674" s="39">
        <v>750.54</v>
      </c>
      <c r="P2674" s="47">
        <v>0</v>
      </c>
    </row>
    <row r="2675" spans="1:16" x14ac:dyDescent="0.3">
      <c r="A2675" s="29">
        <v>43707</v>
      </c>
      <c r="B2675" s="30">
        <v>0.47916666666666669</v>
      </c>
      <c r="C2675" s="33">
        <f t="shared" si="86"/>
        <v>43707.479166666664</v>
      </c>
      <c r="D2675" s="38">
        <f t="shared" si="85"/>
        <v>525465</v>
      </c>
      <c r="E2675" s="38">
        <f t="shared" si="85"/>
        <v>6300495</v>
      </c>
      <c r="F2675" s="38">
        <f t="shared" si="85"/>
        <v>2536</v>
      </c>
      <c r="G2675" s="39">
        <v>576.1</v>
      </c>
      <c r="H2675" s="39">
        <v>71.3</v>
      </c>
      <c r="I2675" s="44">
        <v>0.12376323554938377</v>
      </c>
      <c r="J2675" s="39">
        <v>271.2944902382302</v>
      </c>
      <c r="K2675" s="39">
        <v>377.08249023823021</v>
      </c>
      <c r="L2675" s="39">
        <v>4.4770000000000003</v>
      </c>
      <c r="M2675" s="48">
        <v>64.661000000000001</v>
      </c>
      <c r="N2675" s="39">
        <v>1.619</v>
      </c>
      <c r="O2675" s="39">
        <v>750.60199999999998</v>
      </c>
      <c r="P2675" s="47">
        <v>0</v>
      </c>
    </row>
    <row r="2676" spans="1:16" x14ac:dyDescent="0.3">
      <c r="A2676" s="29">
        <v>43707</v>
      </c>
      <c r="B2676" s="30">
        <v>0.5</v>
      </c>
      <c r="C2676" s="33">
        <f t="shared" si="86"/>
        <v>43707.5</v>
      </c>
      <c r="D2676" s="38">
        <f t="shared" si="85"/>
        <v>525465</v>
      </c>
      <c r="E2676" s="38">
        <f t="shared" si="85"/>
        <v>6300495</v>
      </c>
      <c r="F2676" s="38">
        <f t="shared" si="85"/>
        <v>2536</v>
      </c>
      <c r="G2676" s="39">
        <v>914.8</v>
      </c>
      <c r="H2676" s="39">
        <v>104.4</v>
      </c>
      <c r="I2676" s="44">
        <v>0.11412330564057718</v>
      </c>
      <c r="J2676" s="39">
        <v>310.40328379318657</v>
      </c>
      <c r="K2676" s="39">
        <v>401.01028379318655</v>
      </c>
      <c r="L2676" s="39">
        <v>5.3579999999999997</v>
      </c>
      <c r="M2676" s="48">
        <v>61.847999999999999</v>
      </c>
      <c r="N2676" s="39">
        <v>1.244</v>
      </c>
      <c r="O2676" s="39">
        <v>750.78300000000002</v>
      </c>
      <c r="P2676" s="47">
        <v>0</v>
      </c>
    </row>
    <row r="2677" spans="1:16" x14ac:dyDescent="0.3">
      <c r="A2677" s="29">
        <v>43707</v>
      </c>
      <c r="B2677" s="30">
        <v>0.52083333333333337</v>
      </c>
      <c r="C2677" s="33">
        <f t="shared" si="86"/>
        <v>43707.520833333336</v>
      </c>
      <c r="D2677" s="38">
        <f t="shared" si="85"/>
        <v>525465</v>
      </c>
      <c r="E2677" s="38">
        <f t="shared" si="85"/>
        <v>6300495</v>
      </c>
      <c r="F2677" s="38">
        <f t="shared" si="85"/>
        <v>2536</v>
      </c>
      <c r="G2677" s="39">
        <v>374.3</v>
      </c>
      <c r="H2677" s="39">
        <v>45.3</v>
      </c>
      <c r="I2677" s="44">
        <v>0.12102591504141062</v>
      </c>
      <c r="J2677" s="39">
        <v>306.54519595611282</v>
      </c>
      <c r="K2677" s="39">
        <v>388.10119595611286</v>
      </c>
      <c r="L2677" s="39">
        <v>5.609</v>
      </c>
      <c r="M2677" s="48">
        <v>61.32</v>
      </c>
      <c r="N2677" s="39">
        <v>1.7849999999999999</v>
      </c>
      <c r="O2677" s="39">
        <v>750.57</v>
      </c>
      <c r="P2677" s="47">
        <v>0</v>
      </c>
    </row>
    <row r="2678" spans="1:16" x14ac:dyDescent="0.3">
      <c r="A2678" s="29">
        <v>43707</v>
      </c>
      <c r="B2678" s="30">
        <v>0.54166666666666663</v>
      </c>
      <c r="C2678" s="33">
        <f t="shared" si="86"/>
        <v>43707.541666666664</v>
      </c>
      <c r="D2678" s="38">
        <f t="shared" si="85"/>
        <v>525465</v>
      </c>
      <c r="E2678" s="38">
        <f t="shared" si="85"/>
        <v>6300495</v>
      </c>
      <c r="F2678" s="38">
        <f t="shared" si="85"/>
        <v>2536</v>
      </c>
      <c r="G2678" s="39">
        <v>415.4</v>
      </c>
      <c r="H2678" s="39">
        <v>48.9</v>
      </c>
      <c r="I2678" s="44">
        <v>0.11771786230139625</v>
      </c>
      <c r="J2678" s="39">
        <v>296.76370335787817</v>
      </c>
      <c r="K2678" s="39">
        <v>382.70170335787816</v>
      </c>
      <c r="L2678" s="39">
        <v>5.2320000000000002</v>
      </c>
      <c r="M2678" s="48">
        <v>61.426000000000002</v>
      </c>
      <c r="N2678" s="39">
        <v>1.7749999999999999</v>
      </c>
      <c r="O2678" s="39">
        <v>750.61500000000001</v>
      </c>
      <c r="P2678" s="47">
        <v>0</v>
      </c>
    </row>
    <row r="2679" spans="1:16" x14ac:dyDescent="0.3">
      <c r="A2679" s="29">
        <v>43707</v>
      </c>
      <c r="B2679" s="30">
        <v>0.5625</v>
      </c>
      <c r="C2679" s="33">
        <f t="shared" si="86"/>
        <v>43707.5625</v>
      </c>
      <c r="D2679" s="38">
        <f t="shared" si="85"/>
        <v>525465</v>
      </c>
      <c r="E2679" s="38">
        <f t="shared" si="85"/>
        <v>6300495</v>
      </c>
      <c r="F2679" s="38">
        <f t="shared" si="85"/>
        <v>2536</v>
      </c>
      <c r="G2679" s="39">
        <v>309.10000000000002</v>
      </c>
      <c r="H2679" s="39">
        <v>36.299999999999997</v>
      </c>
      <c r="I2679" s="44">
        <v>0.11743772241992881</v>
      </c>
      <c r="J2679" s="39">
        <v>311.8909570578893</v>
      </c>
      <c r="K2679" s="39">
        <v>382.27895705788933</v>
      </c>
      <c r="L2679" s="39">
        <v>5.7350000000000003</v>
      </c>
      <c r="M2679" s="48">
        <v>62.878</v>
      </c>
      <c r="N2679" s="39">
        <v>1.3089999999999999</v>
      </c>
      <c r="O2679" s="39">
        <v>750.41</v>
      </c>
      <c r="P2679" s="47">
        <v>0</v>
      </c>
    </row>
    <row r="2680" spans="1:16" x14ac:dyDescent="0.3">
      <c r="A2680" s="29">
        <v>43707</v>
      </c>
      <c r="B2680" s="30">
        <v>0.58333333333333337</v>
      </c>
      <c r="C2680" s="33">
        <f t="shared" si="86"/>
        <v>43707.583333333336</v>
      </c>
      <c r="D2680" s="38">
        <f t="shared" si="85"/>
        <v>525465</v>
      </c>
      <c r="E2680" s="38">
        <f t="shared" si="85"/>
        <v>6300495</v>
      </c>
      <c r="F2680" s="38">
        <f t="shared" si="85"/>
        <v>2536</v>
      </c>
      <c r="G2680" s="39">
        <v>184.5</v>
      </c>
      <c r="H2680" s="39">
        <v>22.5</v>
      </c>
      <c r="I2680" s="44">
        <v>0.12195121951219512</v>
      </c>
      <c r="J2680" s="39">
        <v>317.90624077349497</v>
      </c>
      <c r="K2680" s="39">
        <v>373.96624077349497</v>
      </c>
      <c r="L2680" s="39">
        <v>4.8550000000000004</v>
      </c>
      <c r="M2680" s="48">
        <v>69.225999999999999</v>
      </c>
      <c r="N2680" s="39">
        <v>1.7330000000000001</v>
      </c>
      <c r="O2680" s="39">
        <v>750.57</v>
      </c>
      <c r="P2680" s="47">
        <v>0</v>
      </c>
    </row>
    <row r="2681" spans="1:16" x14ac:dyDescent="0.3">
      <c r="A2681" s="29">
        <v>43707</v>
      </c>
      <c r="B2681" s="30">
        <v>0.60416666666666663</v>
      </c>
      <c r="C2681" s="33">
        <f t="shared" si="86"/>
        <v>43707.604166666664</v>
      </c>
      <c r="D2681" s="38">
        <f t="shared" si="85"/>
        <v>525465</v>
      </c>
      <c r="E2681" s="38">
        <f t="shared" si="85"/>
        <v>6300495</v>
      </c>
      <c r="F2681" s="38">
        <f t="shared" si="85"/>
        <v>2536</v>
      </c>
      <c r="G2681" s="39">
        <v>229.1</v>
      </c>
      <c r="H2681" s="39">
        <v>28</v>
      </c>
      <c r="I2681" s="44">
        <v>0.12221737232649499</v>
      </c>
      <c r="J2681" s="39">
        <v>303.93540006720798</v>
      </c>
      <c r="K2681" s="39">
        <v>370.02840006720794</v>
      </c>
      <c r="L2681" s="39">
        <v>5.3579999999999997</v>
      </c>
      <c r="M2681" s="48">
        <v>68.114999999999995</v>
      </c>
      <c r="N2681" s="39">
        <v>1.653</v>
      </c>
      <c r="O2681" s="39">
        <v>750.44</v>
      </c>
      <c r="P2681" s="47">
        <v>0</v>
      </c>
    </row>
    <row r="2682" spans="1:16" x14ac:dyDescent="0.3">
      <c r="A2682" s="29">
        <v>43707</v>
      </c>
      <c r="B2682" s="30">
        <v>0.625</v>
      </c>
      <c r="C2682" s="33">
        <f t="shared" si="86"/>
        <v>43707.625</v>
      </c>
      <c r="D2682" s="38">
        <f t="shared" si="85"/>
        <v>525465</v>
      </c>
      <c r="E2682" s="38">
        <f t="shared" si="85"/>
        <v>6300495</v>
      </c>
      <c r="F2682" s="38">
        <f t="shared" si="85"/>
        <v>2536</v>
      </c>
      <c r="G2682" s="39">
        <v>149</v>
      </c>
      <c r="H2682" s="39">
        <v>18.600000000000001</v>
      </c>
      <c r="I2682" s="44">
        <v>0.12483221476510067</v>
      </c>
      <c r="J2682" s="39">
        <v>317.92420660833238</v>
      </c>
      <c r="K2682" s="39">
        <v>368.0582066083324</v>
      </c>
      <c r="L2682" s="39">
        <v>4.8550000000000004</v>
      </c>
      <c r="M2682" s="48">
        <v>71.426000000000002</v>
      </c>
      <c r="N2682" s="39">
        <v>0.95</v>
      </c>
      <c r="O2682" s="39">
        <v>750.37699999999995</v>
      </c>
      <c r="P2682" s="47">
        <v>0</v>
      </c>
    </row>
    <row r="2683" spans="1:16" x14ac:dyDescent="0.3">
      <c r="A2683" s="29">
        <v>43707</v>
      </c>
      <c r="B2683" s="30">
        <v>0.64583333333333337</v>
      </c>
      <c r="C2683" s="33">
        <f t="shared" si="86"/>
        <v>43707.645833333336</v>
      </c>
      <c r="D2683" s="38">
        <f t="shared" si="85"/>
        <v>525465</v>
      </c>
      <c r="E2683" s="38">
        <f t="shared" si="85"/>
        <v>6300495</v>
      </c>
      <c r="F2683" s="38">
        <f t="shared" si="85"/>
        <v>2536</v>
      </c>
      <c r="G2683" s="39">
        <v>61</v>
      </c>
      <c r="H2683" s="39">
        <v>9.3000000000000007</v>
      </c>
      <c r="I2683" s="44">
        <v>0.15245901639344264</v>
      </c>
      <c r="J2683" s="39">
        <v>322.37480010893177</v>
      </c>
      <c r="K2683" s="39">
        <v>361.68780010893175</v>
      </c>
      <c r="L2683" s="39">
        <v>4.4139999999999997</v>
      </c>
      <c r="M2683" s="48">
        <v>75.507000000000005</v>
      </c>
      <c r="N2683" s="39">
        <v>1.107</v>
      </c>
      <c r="O2683" s="39">
        <v>750.31299999999999</v>
      </c>
      <c r="P2683" s="47">
        <v>0</v>
      </c>
    </row>
    <row r="2684" spans="1:16" x14ac:dyDescent="0.3">
      <c r="A2684" s="29">
        <v>43707</v>
      </c>
      <c r="B2684" s="30">
        <v>0.66666666666666663</v>
      </c>
      <c r="C2684" s="33">
        <f t="shared" si="86"/>
        <v>43707.666666666664</v>
      </c>
      <c r="D2684" s="38">
        <f t="shared" si="85"/>
        <v>525465</v>
      </c>
      <c r="E2684" s="38">
        <f t="shared" si="85"/>
        <v>6300495</v>
      </c>
      <c r="F2684" s="38">
        <f t="shared" si="85"/>
        <v>2536</v>
      </c>
      <c r="G2684" s="39">
        <v>142.69999999999999</v>
      </c>
      <c r="H2684" s="39">
        <v>17.600000000000001</v>
      </c>
      <c r="I2684" s="44">
        <v>0.1233356692361598</v>
      </c>
      <c r="J2684" s="39">
        <v>311.26359508106361</v>
      </c>
      <c r="K2684" s="39">
        <v>359.2065950810636</v>
      </c>
      <c r="L2684" s="39">
        <v>4.1630000000000003</v>
      </c>
      <c r="M2684" s="48">
        <v>80.379000000000005</v>
      </c>
      <c r="N2684" s="39">
        <v>1.3320000000000001</v>
      </c>
      <c r="O2684" s="39">
        <v>750.34299999999996</v>
      </c>
      <c r="P2684" s="47">
        <v>0</v>
      </c>
    </row>
    <row r="2685" spans="1:16" x14ac:dyDescent="0.3">
      <c r="A2685" s="29">
        <v>43707</v>
      </c>
      <c r="B2685" s="30">
        <v>0.6875</v>
      </c>
      <c r="C2685" s="33">
        <f t="shared" si="86"/>
        <v>43707.6875</v>
      </c>
      <c r="D2685" s="38">
        <f t="shared" si="85"/>
        <v>525465</v>
      </c>
      <c r="E2685" s="38">
        <f t="shared" si="85"/>
        <v>6300495</v>
      </c>
      <c r="F2685" s="38">
        <f t="shared" si="85"/>
        <v>2536</v>
      </c>
      <c r="G2685" s="39">
        <v>134.69999999999999</v>
      </c>
      <c r="H2685" s="39">
        <v>17.399999999999999</v>
      </c>
      <c r="I2685" s="44">
        <v>0.1291759465478842</v>
      </c>
      <c r="J2685" s="39">
        <v>277.06229734279935</v>
      </c>
      <c r="K2685" s="39">
        <v>355.83629734279936</v>
      </c>
      <c r="L2685" s="39">
        <v>4.351</v>
      </c>
      <c r="M2685" s="48">
        <v>79.95</v>
      </c>
      <c r="N2685" s="39">
        <v>0.82199999999999995</v>
      </c>
      <c r="O2685" s="39">
        <v>750.36300000000006</v>
      </c>
      <c r="P2685" s="47">
        <v>0</v>
      </c>
    </row>
    <row r="2686" spans="1:16" x14ac:dyDescent="0.3">
      <c r="A2686" s="29">
        <v>43707</v>
      </c>
      <c r="B2686" s="30">
        <v>0.70833333333333337</v>
      </c>
      <c r="C2686" s="33">
        <f t="shared" si="86"/>
        <v>43707.708333333336</v>
      </c>
      <c r="D2686" s="38">
        <f t="shared" si="85"/>
        <v>525465</v>
      </c>
      <c r="E2686" s="38">
        <f t="shared" si="85"/>
        <v>6300495</v>
      </c>
      <c r="F2686" s="38">
        <f t="shared" si="85"/>
        <v>2536</v>
      </c>
      <c r="G2686" s="39">
        <v>69</v>
      </c>
      <c r="H2686" s="39">
        <v>11.6</v>
      </c>
      <c r="I2686" s="44">
        <v>0.1681159420289855</v>
      </c>
      <c r="J2686" s="39">
        <v>247.97541076918878</v>
      </c>
      <c r="K2686" s="39">
        <v>347.38841076918879</v>
      </c>
      <c r="L2686" s="39">
        <v>3.8479999999999999</v>
      </c>
      <c r="M2686" s="48">
        <v>84.745999999999995</v>
      </c>
      <c r="N2686" s="39">
        <v>1.177</v>
      </c>
      <c r="O2686" s="39">
        <v>750.322</v>
      </c>
      <c r="P2686" s="47">
        <v>0</v>
      </c>
    </row>
    <row r="2687" spans="1:16" x14ac:dyDescent="0.3">
      <c r="A2687" s="29">
        <v>43707</v>
      </c>
      <c r="B2687" s="30">
        <v>0.72916666666666663</v>
      </c>
      <c r="C2687" s="33">
        <f t="shared" si="86"/>
        <v>43707.729166666664</v>
      </c>
      <c r="D2687" s="38">
        <f t="shared" si="85"/>
        <v>525465</v>
      </c>
      <c r="E2687" s="38">
        <f t="shared" si="85"/>
        <v>6300495</v>
      </c>
      <c r="F2687" s="38">
        <f t="shared" si="85"/>
        <v>2536</v>
      </c>
      <c r="G2687" s="39">
        <v>60.1</v>
      </c>
      <c r="H2687" s="39">
        <v>10.4</v>
      </c>
      <c r="I2687" s="44">
        <v>0.17304492512479203</v>
      </c>
      <c r="J2687" s="39">
        <v>257.40941377981466</v>
      </c>
      <c r="K2687" s="39">
        <v>342.84441377981466</v>
      </c>
      <c r="L2687" s="39">
        <v>3.4710000000000001</v>
      </c>
      <c r="M2687" s="48">
        <v>92.218999999999994</v>
      </c>
      <c r="N2687" s="39">
        <v>1.915</v>
      </c>
      <c r="O2687" s="39">
        <v>750.27800000000002</v>
      </c>
      <c r="P2687" s="47">
        <v>0</v>
      </c>
    </row>
    <row r="2688" spans="1:16" x14ac:dyDescent="0.3">
      <c r="A2688" s="29">
        <v>43707</v>
      </c>
      <c r="B2688" s="30">
        <v>0.75</v>
      </c>
      <c r="C2688" s="33">
        <f t="shared" si="86"/>
        <v>43707.75</v>
      </c>
      <c r="D2688" s="38">
        <f t="shared" si="85"/>
        <v>525465</v>
      </c>
      <c r="E2688" s="38">
        <f t="shared" si="85"/>
        <v>6300495</v>
      </c>
      <c r="F2688" s="38">
        <f t="shared" si="85"/>
        <v>2536</v>
      </c>
      <c r="G2688" s="39">
        <v>35.1</v>
      </c>
      <c r="H2688" s="39">
        <v>5.7</v>
      </c>
      <c r="I2688" s="44">
        <v>0.1623931623931624</v>
      </c>
      <c r="J2688" s="39">
        <v>311.3497217433345</v>
      </c>
      <c r="K2688" s="39">
        <v>342.93972174333453</v>
      </c>
      <c r="L2688" s="39">
        <v>3.4079999999999999</v>
      </c>
      <c r="M2688" s="48">
        <v>89.908000000000001</v>
      </c>
      <c r="N2688" s="39">
        <v>1.64</v>
      </c>
      <c r="O2688" s="39">
        <v>750.37199999999996</v>
      </c>
      <c r="P2688" s="47">
        <v>0</v>
      </c>
    </row>
    <row r="2689" spans="1:16" x14ac:dyDescent="0.3">
      <c r="A2689" s="29">
        <v>43707</v>
      </c>
      <c r="B2689" s="30">
        <v>0.77083333333333337</v>
      </c>
      <c r="C2689" s="33">
        <f t="shared" si="86"/>
        <v>43707.770833333336</v>
      </c>
      <c r="D2689" s="38">
        <f t="shared" si="85"/>
        <v>525465</v>
      </c>
      <c r="E2689" s="38">
        <f t="shared" si="85"/>
        <v>6300495</v>
      </c>
      <c r="F2689" s="38">
        <f t="shared" si="85"/>
        <v>2536</v>
      </c>
      <c r="G2689" s="39">
        <v>29</v>
      </c>
      <c r="H2689" s="39">
        <v>6.5</v>
      </c>
      <c r="I2689" s="44">
        <v>0.22413793103448276</v>
      </c>
      <c r="J2689" s="39">
        <v>271.90272738036595</v>
      </c>
      <c r="K2689" s="39">
        <v>337.63472738036597</v>
      </c>
      <c r="L2689" s="39">
        <v>3.4079999999999999</v>
      </c>
      <c r="M2689" s="48">
        <v>89.141999999999996</v>
      </c>
      <c r="N2689" s="39">
        <v>1.657</v>
      </c>
      <c r="O2689" s="39">
        <v>750.31</v>
      </c>
      <c r="P2689" s="47">
        <v>0</v>
      </c>
    </row>
    <row r="2690" spans="1:16" x14ac:dyDescent="0.3">
      <c r="A2690" s="29">
        <v>43707</v>
      </c>
      <c r="B2690" s="30">
        <v>0.79166666666666663</v>
      </c>
      <c r="C2690" s="33">
        <f t="shared" si="86"/>
        <v>43707.791666666664</v>
      </c>
      <c r="D2690" s="38">
        <f t="shared" si="85"/>
        <v>525465</v>
      </c>
      <c r="E2690" s="38">
        <f t="shared" si="85"/>
        <v>6300495</v>
      </c>
      <c r="F2690" s="38">
        <f t="shared" si="85"/>
        <v>2536</v>
      </c>
      <c r="G2690" s="39">
        <v>6.1</v>
      </c>
      <c r="H2690" s="39">
        <v>2.4</v>
      </c>
      <c r="I2690" s="44">
        <v>0.39344262295081966</v>
      </c>
      <c r="J2690" s="39">
        <v>299.17619987602041</v>
      </c>
      <c r="K2690" s="39">
        <v>336.53619987602036</v>
      </c>
      <c r="L2690" s="39">
        <v>3.1560000000000001</v>
      </c>
      <c r="M2690" s="48">
        <v>90.781000000000006</v>
      </c>
      <c r="N2690" s="39">
        <v>1.8959999999999999</v>
      </c>
      <c r="O2690" s="39">
        <v>750.28499999999997</v>
      </c>
      <c r="P2690" s="47">
        <v>0</v>
      </c>
    </row>
    <row r="2691" spans="1:16" x14ac:dyDescent="0.3">
      <c r="A2691" s="29">
        <v>43707</v>
      </c>
      <c r="B2691" s="30">
        <v>0.8125</v>
      </c>
      <c r="C2691" s="33">
        <f t="shared" si="86"/>
        <v>43707.8125</v>
      </c>
      <c r="D2691" s="38">
        <f t="shared" si="85"/>
        <v>525465</v>
      </c>
      <c r="E2691" s="38">
        <f t="shared" si="85"/>
        <v>6300495</v>
      </c>
      <c r="F2691" s="38">
        <f t="shared" si="85"/>
        <v>2536</v>
      </c>
      <c r="G2691" s="40">
        <v>0</v>
      </c>
      <c r="H2691" s="40">
        <v>0</v>
      </c>
      <c r="I2691" s="45" t="s">
        <v>19</v>
      </c>
      <c r="J2691" s="39">
        <v>310.7833430256365</v>
      </c>
      <c r="K2691" s="39">
        <v>335.86534302563649</v>
      </c>
      <c r="L2691" s="39">
        <v>2.9039999999999999</v>
      </c>
      <c r="M2691" s="48">
        <v>92</v>
      </c>
      <c r="N2691" s="39">
        <v>2.137</v>
      </c>
      <c r="O2691" s="39">
        <v>750.27800000000002</v>
      </c>
      <c r="P2691" s="47">
        <v>0</v>
      </c>
    </row>
    <row r="2692" spans="1:16" x14ac:dyDescent="0.3">
      <c r="A2692" s="29">
        <v>43707</v>
      </c>
      <c r="B2692" s="30">
        <v>0.83333333333333337</v>
      </c>
      <c r="C2692" s="33">
        <f t="shared" si="86"/>
        <v>43707.833333333336</v>
      </c>
      <c r="D2692" s="38">
        <f t="shared" si="85"/>
        <v>525465</v>
      </c>
      <c r="E2692" s="38">
        <f t="shared" si="85"/>
        <v>6300495</v>
      </c>
      <c r="F2692" s="38">
        <f t="shared" si="85"/>
        <v>2536</v>
      </c>
      <c r="G2692" s="40">
        <v>0</v>
      </c>
      <c r="H2692" s="40">
        <v>0</v>
      </c>
      <c r="I2692" s="45" t="s">
        <v>19</v>
      </c>
      <c r="J2692" s="39">
        <v>307.98838744574522</v>
      </c>
      <c r="K2692" s="39">
        <v>333.49338744574521</v>
      </c>
      <c r="L2692" s="39">
        <v>2.9039999999999999</v>
      </c>
      <c r="M2692" s="48">
        <v>86.959000000000003</v>
      </c>
      <c r="N2692" s="39">
        <v>1.3939999999999999</v>
      </c>
      <c r="O2692" s="39">
        <v>750.31299999999999</v>
      </c>
      <c r="P2692" s="47">
        <v>0</v>
      </c>
    </row>
    <row r="2693" spans="1:16" x14ac:dyDescent="0.3">
      <c r="A2693" s="29">
        <v>43707</v>
      </c>
      <c r="B2693" s="30">
        <v>0.85416666666666663</v>
      </c>
      <c r="C2693" s="33">
        <f t="shared" si="86"/>
        <v>43707.854166666664</v>
      </c>
      <c r="D2693" s="38">
        <f t="shared" si="85"/>
        <v>525465</v>
      </c>
      <c r="E2693" s="38">
        <f t="shared" si="85"/>
        <v>6300495</v>
      </c>
      <c r="F2693" s="38">
        <f t="shared" si="85"/>
        <v>2536</v>
      </c>
      <c r="G2693" s="40">
        <v>0</v>
      </c>
      <c r="H2693" s="40">
        <v>0</v>
      </c>
      <c r="I2693" s="45" t="s">
        <v>19</v>
      </c>
      <c r="J2693" s="39">
        <v>319.00291917762229</v>
      </c>
      <c r="K2693" s="39">
        <v>333.15091917762231</v>
      </c>
      <c r="L2693" s="39">
        <v>2.5270000000000001</v>
      </c>
      <c r="M2693" s="48">
        <v>96.200999999999993</v>
      </c>
      <c r="N2693" s="39">
        <v>1.3009999999999999</v>
      </c>
      <c r="O2693" s="39">
        <v>750.28800000000001</v>
      </c>
      <c r="P2693" s="47">
        <v>0</v>
      </c>
    </row>
    <row r="2694" spans="1:16" x14ac:dyDescent="0.3">
      <c r="A2694" s="29">
        <v>43707</v>
      </c>
      <c r="B2694" s="30">
        <v>0.875</v>
      </c>
      <c r="C2694" s="33">
        <f t="shared" si="86"/>
        <v>43707.875</v>
      </c>
      <c r="D2694" s="38">
        <f t="shared" ref="D2694:F2747" si="87">D2693</f>
        <v>525465</v>
      </c>
      <c r="E2694" s="38">
        <f t="shared" si="87"/>
        <v>6300495</v>
      </c>
      <c r="F2694" s="38">
        <f t="shared" si="87"/>
        <v>2536</v>
      </c>
      <c r="G2694" s="40">
        <v>0</v>
      </c>
      <c r="H2694" s="40">
        <v>0</v>
      </c>
      <c r="I2694" s="45" t="s">
        <v>19</v>
      </c>
      <c r="J2694" s="39">
        <v>312.59234206585455</v>
      </c>
      <c r="K2694" s="39">
        <v>331.77334206585459</v>
      </c>
      <c r="L2694" s="39">
        <v>2.464</v>
      </c>
      <c r="M2694" s="48">
        <v>95.578000000000003</v>
      </c>
      <c r="N2694" s="39">
        <v>1.3340000000000001</v>
      </c>
      <c r="O2694" s="39">
        <v>750.17200000000003</v>
      </c>
      <c r="P2694" s="47">
        <v>0</v>
      </c>
    </row>
    <row r="2695" spans="1:16" x14ac:dyDescent="0.3">
      <c r="A2695" s="29">
        <v>43707</v>
      </c>
      <c r="B2695" s="30">
        <v>0.89583333333333337</v>
      </c>
      <c r="C2695" s="33">
        <f t="shared" si="86"/>
        <v>43707.895833333336</v>
      </c>
      <c r="D2695" s="38">
        <f t="shared" si="87"/>
        <v>525465</v>
      </c>
      <c r="E2695" s="38">
        <f t="shared" si="87"/>
        <v>6300495</v>
      </c>
      <c r="F2695" s="38">
        <f t="shared" si="87"/>
        <v>2536</v>
      </c>
      <c r="G2695" s="40">
        <v>0</v>
      </c>
      <c r="H2695" s="40">
        <v>0</v>
      </c>
      <c r="I2695" s="45" t="s">
        <v>19</v>
      </c>
      <c r="J2695" s="39">
        <v>313.42007566244752</v>
      </c>
      <c r="K2695" s="39">
        <v>328.81607566244753</v>
      </c>
      <c r="L2695" s="39">
        <v>2.7149999999999999</v>
      </c>
      <c r="M2695" s="48">
        <v>86.009</v>
      </c>
      <c r="N2695" s="39">
        <v>1.2290000000000001</v>
      </c>
      <c r="O2695" s="39">
        <v>749.96299999999997</v>
      </c>
      <c r="P2695" s="47">
        <v>0</v>
      </c>
    </row>
    <row r="2696" spans="1:16" x14ac:dyDescent="0.3">
      <c r="A2696" s="29">
        <v>43707</v>
      </c>
      <c r="B2696" s="30">
        <v>0.91666666666666663</v>
      </c>
      <c r="C2696" s="33">
        <f t="shared" si="86"/>
        <v>43707.916666666664</v>
      </c>
      <c r="D2696" s="38">
        <f t="shared" si="87"/>
        <v>525465</v>
      </c>
      <c r="E2696" s="38">
        <f t="shared" si="87"/>
        <v>6300495</v>
      </c>
      <c r="F2696" s="38">
        <f t="shared" si="87"/>
        <v>2536</v>
      </c>
      <c r="G2696" s="40">
        <v>0</v>
      </c>
      <c r="H2696" s="40">
        <v>0</v>
      </c>
      <c r="I2696" s="45" t="s">
        <v>19</v>
      </c>
      <c r="J2696" s="39">
        <v>305.6569520219827</v>
      </c>
      <c r="K2696" s="39">
        <v>327.89595202198274</v>
      </c>
      <c r="L2696" s="39">
        <v>2.5270000000000001</v>
      </c>
      <c r="M2696" s="48">
        <v>88.418000000000006</v>
      </c>
      <c r="N2696" s="39">
        <v>1.3819999999999999</v>
      </c>
      <c r="O2696" s="39">
        <v>749.91499999999996</v>
      </c>
      <c r="P2696" s="47">
        <v>0</v>
      </c>
    </row>
    <row r="2697" spans="1:16" x14ac:dyDescent="0.3">
      <c r="A2697" s="29">
        <v>43707</v>
      </c>
      <c r="B2697" s="30">
        <v>0.9375</v>
      </c>
      <c r="C2697" s="33">
        <f t="shared" si="86"/>
        <v>43707.9375</v>
      </c>
      <c r="D2697" s="38">
        <f t="shared" si="87"/>
        <v>525465</v>
      </c>
      <c r="E2697" s="38">
        <f t="shared" si="87"/>
        <v>6300495</v>
      </c>
      <c r="F2697" s="38">
        <f t="shared" si="87"/>
        <v>2536</v>
      </c>
      <c r="G2697" s="40">
        <v>0</v>
      </c>
      <c r="H2697" s="40">
        <v>0</v>
      </c>
      <c r="I2697" s="45" t="s">
        <v>19</v>
      </c>
      <c r="J2697" s="39">
        <v>305.13393274547821</v>
      </c>
      <c r="K2697" s="39">
        <v>326.61593274547818</v>
      </c>
      <c r="L2697" s="39">
        <v>1.897</v>
      </c>
      <c r="M2697" s="48">
        <v>100</v>
      </c>
      <c r="N2697" s="39">
        <v>1.399</v>
      </c>
      <c r="O2697" s="39">
        <v>749.91700000000003</v>
      </c>
      <c r="P2697" s="47">
        <v>0</v>
      </c>
    </row>
    <row r="2698" spans="1:16" x14ac:dyDescent="0.3">
      <c r="A2698" s="29">
        <v>43707</v>
      </c>
      <c r="B2698" s="30">
        <v>0.95833333333333337</v>
      </c>
      <c r="C2698" s="33">
        <f t="shared" si="86"/>
        <v>43707.958333333336</v>
      </c>
      <c r="D2698" s="38">
        <f t="shared" si="87"/>
        <v>525465</v>
      </c>
      <c r="E2698" s="38">
        <f t="shared" si="87"/>
        <v>6300495</v>
      </c>
      <c r="F2698" s="38">
        <f t="shared" si="87"/>
        <v>2536</v>
      </c>
      <c r="G2698" s="40">
        <v>0</v>
      </c>
      <c r="H2698" s="40">
        <v>0</v>
      </c>
      <c r="I2698" s="45" t="s">
        <v>19</v>
      </c>
      <c r="J2698" s="39">
        <v>282.03798525235186</v>
      </c>
      <c r="K2698" s="39">
        <v>322.90598525235185</v>
      </c>
      <c r="L2698" s="39">
        <v>2.149</v>
      </c>
      <c r="M2698" s="48">
        <v>92.009</v>
      </c>
      <c r="N2698" s="39">
        <v>0.873</v>
      </c>
      <c r="O2698" s="39">
        <v>749.62</v>
      </c>
      <c r="P2698" s="47">
        <v>0</v>
      </c>
    </row>
    <row r="2699" spans="1:16" x14ac:dyDescent="0.3">
      <c r="A2699" s="29">
        <v>43707</v>
      </c>
      <c r="B2699" s="30">
        <v>0.97916666666666663</v>
      </c>
      <c r="C2699" s="33">
        <f t="shared" si="86"/>
        <v>43707.979166666664</v>
      </c>
      <c r="D2699" s="38">
        <f t="shared" si="87"/>
        <v>525465</v>
      </c>
      <c r="E2699" s="38">
        <f t="shared" si="87"/>
        <v>6300495</v>
      </c>
      <c r="F2699" s="38">
        <f t="shared" si="87"/>
        <v>2536</v>
      </c>
      <c r="G2699" s="40">
        <v>0</v>
      </c>
      <c r="H2699" s="40">
        <v>0</v>
      </c>
      <c r="I2699" s="45" t="s">
        <v>19</v>
      </c>
      <c r="J2699" s="39">
        <v>284.04455001903506</v>
      </c>
      <c r="K2699" s="39">
        <v>322.01955001903508</v>
      </c>
      <c r="L2699" s="39">
        <v>1.897</v>
      </c>
      <c r="M2699" s="48">
        <v>94.248000000000005</v>
      </c>
      <c r="N2699" s="39">
        <v>1.121</v>
      </c>
      <c r="O2699" s="39">
        <v>749.66</v>
      </c>
      <c r="P2699" s="47">
        <v>0</v>
      </c>
    </row>
    <row r="2700" spans="1:16" x14ac:dyDescent="0.3">
      <c r="A2700" s="29">
        <v>43708</v>
      </c>
      <c r="B2700" s="30">
        <v>0</v>
      </c>
      <c r="C2700" s="33">
        <f t="shared" si="86"/>
        <v>43708</v>
      </c>
      <c r="D2700" s="38">
        <f t="shared" si="87"/>
        <v>525465</v>
      </c>
      <c r="E2700" s="38">
        <f t="shared" si="87"/>
        <v>6300495</v>
      </c>
      <c r="F2700" s="38">
        <f t="shared" si="87"/>
        <v>2536</v>
      </c>
      <c r="G2700" s="40">
        <v>0</v>
      </c>
      <c r="H2700" s="40">
        <v>0</v>
      </c>
      <c r="I2700" s="45" t="s">
        <v>19</v>
      </c>
      <c r="J2700" s="39">
        <v>320.43367651933318</v>
      </c>
      <c r="K2700" s="39">
        <v>325.1896765193332</v>
      </c>
      <c r="L2700" s="39">
        <v>1.2050000000000001</v>
      </c>
      <c r="M2700" s="48">
        <v>100</v>
      </c>
      <c r="N2700" s="39">
        <v>1.1279999999999999</v>
      </c>
      <c r="O2700" s="39">
        <v>749.49199999999996</v>
      </c>
      <c r="P2700" s="47">
        <v>0</v>
      </c>
    </row>
    <row r="2701" spans="1:16" x14ac:dyDescent="0.3">
      <c r="A2701" s="29">
        <v>43708</v>
      </c>
      <c r="B2701" s="30">
        <v>2.0833333333333332E-2</v>
      </c>
      <c r="C2701" s="33">
        <f t="shared" si="86"/>
        <v>43708.020833333336</v>
      </c>
      <c r="D2701" s="38">
        <f t="shared" si="87"/>
        <v>525465</v>
      </c>
      <c r="E2701" s="38">
        <f t="shared" si="87"/>
        <v>6300495</v>
      </c>
      <c r="F2701" s="38">
        <f t="shared" si="87"/>
        <v>2536</v>
      </c>
      <c r="G2701" s="40">
        <v>0</v>
      </c>
      <c r="H2701" s="40">
        <v>0</v>
      </c>
      <c r="I2701" s="45" t="s">
        <v>19</v>
      </c>
      <c r="J2701" s="39">
        <v>315.39169465010241</v>
      </c>
      <c r="K2701" s="39">
        <v>316.97069465010242</v>
      </c>
      <c r="L2701" s="39">
        <v>0.19700000000000001</v>
      </c>
      <c r="M2701" s="48">
        <v>100</v>
      </c>
      <c r="N2701" s="39">
        <v>1.347</v>
      </c>
      <c r="O2701" s="39">
        <v>749.52</v>
      </c>
      <c r="P2701" s="47">
        <v>0</v>
      </c>
    </row>
    <row r="2702" spans="1:16" x14ac:dyDescent="0.3">
      <c r="A2702" s="29">
        <v>43708</v>
      </c>
      <c r="B2702" s="30">
        <v>4.1666666666666664E-2</v>
      </c>
      <c r="C2702" s="33">
        <f t="shared" si="86"/>
        <v>43708.041666666664</v>
      </c>
      <c r="D2702" s="38">
        <f t="shared" si="87"/>
        <v>525465</v>
      </c>
      <c r="E2702" s="38">
        <f t="shared" si="87"/>
        <v>6300495</v>
      </c>
      <c r="F2702" s="38">
        <f t="shared" si="87"/>
        <v>2536</v>
      </c>
      <c r="G2702" s="40">
        <v>0</v>
      </c>
      <c r="H2702" s="40">
        <v>0</v>
      </c>
      <c r="I2702" s="45" t="s">
        <v>19</v>
      </c>
      <c r="J2702" s="39">
        <v>314.75430438219496</v>
      </c>
      <c r="K2702" s="39">
        <v>317.52630438219495</v>
      </c>
      <c r="L2702" s="39">
        <v>0.82699999999999996</v>
      </c>
      <c r="M2702" s="48">
        <v>100</v>
      </c>
      <c r="N2702" s="39">
        <v>1.7290000000000001</v>
      </c>
      <c r="O2702" s="39">
        <v>749.15800000000002</v>
      </c>
      <c r="P2702" s="47">
        <v>0.2</v>
      </c>
    </row>
    <row r="2703" spans="1:16" x14ac:dyDescent="0.3">
      <c r="A2703" s="29">
        <v>43708</v>
      </c>
      <c r="B2703" s="30">
        <v>6.25E-2</v>
      </c>
      <c r="C2703" s="33">
        <f t="shared" si="86"/>
        <v>43708.0625</v>
      </c>
      <c r="D2703" s="38">
        <f t="shared" si="87"/>
        <v>525465</v>
      </c>
      <c r="E2703" s="38">
        <f t="shared" si="87"/>
        <v>6300495</v>
      </c>
      <c r="F2703" s="38">
        <f t="shared" si="87"/>
        <v>2536</v>
      </c>
      <c r="G2703" s="40">
        <v>0</v>
      </c>
      <c r="H2703" s="40">
        <v>0</v>
      </c>
      <c r="I2703" s="45" t="s">
        <v>19</v>
      </c>
      <c r="J2703" s="39">
        <v>315.17025431718008</v>
      </c>
      <c r="K2703" s="39">
        <v>318.06825431718005</v>
      </c>
      <c r="L2703" s="39">
        <v>0.95299999999999996</v>
      </c>
      <c r="M2703" s="48">
        <v>98.629000000000005</v>
      </c>
      <c r="N2703" s="39">
        <v>2.3149999999999999</v>
      </c>
      <c r="O2703" s="39">
        <v>749.22</v>
      </c>
      <c r="P2703" s="47">
        <v>0</v>
      </c>
    </row>
    <row r="2704" spans="1:16" x14ac:dyDescent="0.3">
      <c r="A2704" s="29">
        <v>43708</v>
      </c>
      <c r="B2704" s="30">
        <v>8.3333333333333329E-2</v>
      </c>
      <c r="C2704" s="33">
        <f t="shared" si="86"/>
        <v>43708.083333333336</v>
      </c>
      <c r="D2704" s="38">
        <f t="shared" si="87"/>
        <v>525465</v>
      </c>
      <c r="E2704" s="38">
        <f t="shared" si="87"/>
        <v>6300495</v>
      </c>
      <c r="F2704" s="38">
        <f t="shared" si="87"/>
        <v>2536</v>
      </c>
      <c r="G2704" s="40">
        <v>0</v>
      </c>
      <c r="H2704" s="40">
        <v>0</v>
      </c>
      <c r="I2704" s="45" t="s">
        <v>19</v>
      </c>
      <c r="J2704" s="39">
        <v>314.65152613184489</v>
      </c>
      <c r="K2704" s="39">
        <v>318.93452613184485</v>
      </c>
      <c r="L2704" s="39">
        <v>0.89</v>
      </c>
      <c r="M2704" s="48">
        <v>98.007999999999996</v>
      </c>
      <c r="N2704" s="39">
        <v>1.863</v>
      </c>
      <c r="O2704" s="39">
        <v>749.01300000000003</v>
      </c>
      <c r="P2704" s="47">
        <v>0.2</v>
      </c>
    </row>
    <row r="2705" spans="1:16" x14ac:dyDescent="0.3">
      <c r="A2705" s="29">
        <v>43708</v>
      </c>
      <c r="B2705" s="30">
        <v>0.10416666666666667</v>
      </c>
      <c r="C2705" s="33">
        <f t="shared" si="86"/>
        <v>43708.104166666664</v>
      </c>
      <c r="D2705" s="38">
        <f t="shared" si="87"/>
        <v>525465</v>
      </c>
      <c r="E2705" s="38">
        <f t="shared" si="87"/>
        <v>6300495</v>
      </c>
      <c r="F2705" s="38">
        <f t="shared" si="87"/>
        <v>2536</v>
      </c>
      <c r="G2705" s="40">
        <v>0</v>
      </c>
      <c r="H2705" s="40">
        <v>0</v>
      </c>
      <c r="I2705" s="45" t="s">
        <v>19</v>
      </c>
      <c r="J2705" s="39">
        <v>314.15979829066055</v>
      </c>
      <c r="K2705" s="39">
        <v>318.38279829066056</v>
      </c>
      <c r="L2705" s="39">
        <v>0.95299999999999996</v>
      </c>
      <c r="M2705" s="48">
        <v>95.281999999999996</v>
      </c>
      <c r="N2705" s="39">
        <v>1.47</v>
      </c>
      <c r="O2705" s="39">
        <v>748.99699999999996</v>
      </c>
      <c r="P2705" s="47">
        <v>0</v>
      </c>
    </row>
    <row r="2706" spans="1:16" x14ac:dyDescent="0.3">
      <c r="A2706" s="29">
        <v>43708</v>
      </c>
      <c r="B2706" s="30">
        <v>0.125</v>
      </c>
      <c r="C2706" s="33">
        <f t="shared" si="86"/>
        <v>43708.125</v>
      </c>
      <c r="D2706" s="38">
        <f t="shared" si="87"/>
        <v>525465</v>
      </c>
      <c r="E2706" s="38">
        <f t="shared" si="87"/>
        <v>6300495</v>
      </c>
      <c r="F2706" s="38">
        <f t="shared" si="87"/>
        <v>2536</v>
      </c>
      <c r="G2706" s="40">
        <v>0</v>
      </c>
      <c r="H2706" s="40">
        <v>0</v>
      </c>
      <c r="I2706" s="45" t="s">
        <v>19</v>
      </c>
      <c r="J2706" s="39">
        <v>294.24076507741898</v>
      </c>
      <c r="K2706" s="39">
        <v>316.00076507741898</v>
      </c>
      <c r="L2706" s="39">
        <v>0.57499999999999996</v>
      </c>
      <c r="M2706" s="48">
        <v>96.88</v>
      </c>
      <c r="N2706" s="39">
        <v>1.929</v>
      </c>
      <c r="O2706" s="39">
        <v>748.98299999999995</v>
      </c>
      <c r="P2706" s="47">
        <v>0</v>
      </c>
    </row>
    <row r="2707" spans="1:16" x14ac:dyDescent="0.3">
      <c r="A2707" s="29">
        <v>43708</v>
      </c>
      <c r="B2707" s="30">
        <v>0.14583333333333334</v>
      </c>
      <c r="C2707" s="33">
        <f t="shared" si="86"/>
        <v>43708.145833333336</v>
      </c>
      <c r="D2707" s="38">
        <f t="shared" si="87"/>
        <v>525465</v>
      </c>
      <c r="E2707" s="38">
        <f t="shared" si="87"/>
        <v>6300495</v>
      </c>
      <c r="F2707" s="38">
        <f t="shared" si="87"/>
        <v>2536</v>
      </c>
      <c r="G2707" s="40">
        <v>0</v>
      </c>
      <c r="H2707" s="40">
        <v>0</v>
      </c>
      <c r="I2707" s="45" t="s">
        <v>19</v>
      </c>
      <c r="J2707" s="39">
        <v>286.8780396077612</v>
      </c>
      <c r="K2707" s="39">
        <v>315.02103960776117</v>
      </c>
      <c r="L2707" s="39">
        <v>0.57499999999999996</v>
      </c>
      <c r="M2707" s="48">
        <v>96.575999999999993</v>
      </c>
      <c r="N2707" s="39">
        <v>1.64</v>
      </c>
      <c r="O2707" s="39">
        <v>748.75</v>
      </c>
      <c r="P2707" s="47">
        <v>0</v>
      </c>
    </row>
    <row r="2708" spans="1:16" x14ac:dyDescent="0.3">
      <c r="A2708" s="29">
        <v>43708</v>
      </c>
      <c r="B2708" s="30">
        <v>0.16666666666666666</v>
      </c>
      <c r="C2708" s="33">
        <f t="shared" si="86"/>
        <v>43708.166666666664</v>
      </c>
      <c r="D2708" s="38">
        <f t="shared" si="87"/>
        <v>525465</v>
      </c>
      <c r="E2708" s="38">
        <f t="shared" si="87"/>
        <v>6300495</v>
      </c>
      <c r="F2708" s="38">
        <f t="shared" si="87"/>
        <v>2536</v>
      </c>
      <c r="G2708" s="40">
        <v>0</v>
      </c>
      <c r="H2708" s="40">
        <v>0</v>
      </c>
      <c r="I2708" s="45" t="s">
        <v>19</v>
      </c>
      <c r="J2708" s="39">
        <v>263.32614698153822</v>
      </c>
      <c r="K2708" s="39">
        <v>313.20314698153817</v>
      </c>
      <c r="L2708" s="39">
        <v>0.44900000000000001</v>
      </c>
      <c r="M2708" s="48">
        <v>95.64</v>
      </c>
      <c r="N2708" s="39">
        <v>1.9950000000000001</v>
      </c>
      <c r="O2708" s="39">
        <v>748.68499999999995</v>
      </c>
      <c r="P2708" s="47">
        <v>0</v>
      </c>
    </row>
    <row r="2709" spans="1:16" x14ac:dyDescent="0.3">
      <c r="A2709" s="29">
        <v>43708</v>
      </c>
      <c r="B2709" s="30">
        <v>0.1875</v>
      </c>
      <c r="C2709" s="33">
        <f t="shared" si="86"/>
        <v>43708.1875</v>
      </c>
      <c r="D2709" s="38">
        <f t="shared" si="87"/>
        <v>525465</v>
      </c>
      <c r="E2709" s="38">
        <f t="shared" si="87"/>
        <v>6300495</v>
      </c>
      <c r="F2709" s="38">
        <f t="shared" si="87"/>
        <v>2536</v>
      </c>
      <c r="G2709" s="40">
        <v>0</v>
      </c>
      <c r="H2709" s="40">
        <v>0</v>
      </c>
      <c r="I2709" s="45" t="s">
        <v>19</v>
      </c>
      <c r="J2709" s="39">
        <v>303.39808099616403</v>
      </c>
      <c r="K2709" s="39">
        <v>314.56908099616402</v>
      </c>
      <c r="L2709" s="39">
        <v>0.32300000000000001</v>
      </c>
      <c r="M2709" s="48">
        <v>97.59</v>
      </c>
      <c r="N2709" s="39">
        <v>1.708</v>
      </c>
      <c r="O2709" s="39">
        <v>748.69299999999998</v>
      </c>
      <c r="P2709" s="47">
        <v>0</v>
      </c>
    </row>
    <row r="2710" spans="1:16" x14ac:dyDescent="0.3">
      <c r="A2710" s="29">
        <v>43708</v>
      </c>
      <c r="B2710" s="30">
        <v>0.20833333333333334</v>
      </c>
      <c r="C2710" s="33">
        <f t="shared" si="86"/>
        <v>43708.208333333336</v>
      </c>
      <c r="D2710" s="38">
        <f t="shared" si="87"/>
        <v>525465</v>
      </c>
      <c r="E2710" s="38">
        <f t="shared" si="87"/>
        <v>6300495</v>
      </c>
      <c r="F2710" s="38">
        <f t="shared" si="87"/>
        <v>2536</v>
      </c>
      <c r="G2710" s="39">
        <v>0.2</v>
      </c>
      <c r="H2710" s="39">
        <v>2.8</v>
      </c>
      <c r="I2710" s="45" t="s">
        <v>19</v>
      </c>
      <c r="J2710" s="39">
        <v>298.73547694549472</v>
      </c>
      <c r="K2710" s="39">
        <v>313.81047694549471</v>
      </c>
      <c r="L2710" s="39">
        <v>0.44900000000000001</v>
      </c>
      <c r="M2710" s="48">
        <v>95.64</v>
      </c>
      <c r="N2710" s="39">
        <v>2.117</v>
      </c>
      <c r="O2710" s="39">
        <v>748.745</v>
      </c>
      <c r="P2710" s="47">
        <v>0</v>
      </c>
    </row>
    <row r="2711" spans="1:16" x14ac:dyDescent="0.3">
      <c r="A2711" s="29">
        <v>43708</v>
      </c>
      <c r="B2711" s="30">
        <v>0.22916666666666666</v>
      </c>
      <c r="C2711" s="33">
        <f t="shared" si="86"/>
        <v>43708.229166666664</v>
      </c>
      <c r="D2711" s="38">
        <f t="shared" si="87"/>
        <v>525465</v>
      </c>
      <c r="E2711" s="38">
        <f t="shared" si="87"/>
        <v>6300495</v>
      </c>
      <c r="F2711" s="38">
        <f t="shared" si="87"/>
        <v>2536</v>
      </c>
      <c r="G2711" s="39">
        <v>19.399999999999999</v>
      </c>
      <c r="H2711" s="39">
        <v>4.3</v>
      </c>
      <c r="I2711" s="44">
        <v>0.22164948453608249</v>
      </c>
      <c r="J2711" s="39">
        <v>297.16470272970008</v>
      </c>
      <c r="K2711" s="39">
        <v>314.73670272970008</v>
      </c>
      <c r="L2711" s="39">
        <v>0.38600000000000001</v>
      </c>
      <c r="M2711" s="48">
        <v>97.299000000000007</v>
      </c>
      <c r="N2711" s="39">
        <v>2.4359999999999999</v>
      </c>
      <c r="O2711" s="39">
        <v>748.81799999999998</v>
      </c>
      <c r="P2711" s="47">
        <v>0</v>
      </c>
    </row>
    <row r="2712" spans="1:16" x14ac:dyDescent="0.3">
      <c r="A2712" s="29">
        <v>43708</v>
      </c>
      <c r="B2712" s="30">
        <v>0.25</v>
      </c>
      <c r="C2712" s="33">
        <f t="shared" si="86"/>
        <v>43708.25</v>
      </c>
      <c r="D2712" s="38">
        <f t="shared" si="87"/>
        <v>525465</v>
      </c>
      <c r="E2712" s="38">
        <f t="shared" si="87"/>
        <v>6300495</v>
      </c>
      <c r="F2712" s="38">
        <f t="shared" si="87"/>
        <v>2536</v>
      </c>
      <c r="G2712" s="39">
        <v>67.599999999999994</v>
      </c>
      <c r="H2712" s="39">
        <v>10.7</v>
      </c>
      <c r="I2712" s="44">
        <v>0.15828402366863906</v>
      </c>
      <c r="J2712" s="39">
        <v>292.50950726124876</v>
      </c>
      <c r="K2712" s="39">
        <v>315.73450726124878</v>
      </c>
      <c r="L2712" s="39">
        <v>0.76400000000000001</v>
      </c>
      <c r="M2712" s="48">
        <v>94.484999999999999</v>
      </c>
      <c r="N2712" s="39">
        <v>1.7330000000000001</v>
      </c>
      <c r="O2712" s="39">
        <v>748.875</v>
      </c>
      <c r="P2712" s="47">
        <v>0</v>
      </c>
    </row>
    <row r="2713" spans="1:16" x14ac:dyDescent="0.3">
      <c r="A2713" s="29">
        <v>43708</v>
      </c>
      <c r="B2713" s="30">
        <v>0.27083333333333331</v>
      </c>
      <c r="C2713" s="33">
        <f t="shared" si="86"/>
        <v>43708.270833333336</v>
      </c>
      <c r="D2713" s="38">
        <f t="shared" si="87"/>
        <v>525465</v>
      </c>
      <c r="E2713" s="38">
        <f t="shared" si="87"/>
        <v>6300495</v>
      </c>
      <c r="F2713" s="38">
        <f t="shared" si="87"/>
        <v>2536</v>
      </c>
      <c r="G2713" s="39">
        <v>92.9</v>
      </c>
      <c r="H2713" s="39">
        <v>8.8000000000000007</v>
      </c>
      <c r="I2713" s="44">
        <v>9.4725511302475779E-2</v>
      </c>
      <c r="J2713" s="39">
        <v>307.65209721722363</v>
      </c>
      <c r="K2713" s="39">
        <v>317.26209721722364</v>
      </c>
      <c r="L2713" s="39">
        <v>0.57499999999999996</v>
      </c>
      <c r="M2713" s="48">
        <v>93.992000000000004</v>
      </c>
      <c r="N2713" s="39">
        <v>2.1720000000000002</v>
      </c>
      <c r="O2713" s="39">
        <v>748.93200000000002</v>
      </c>
      <c r="P2713" s="47">
        <v>0</v>
      </c>
    </row>
    <row r="2714" spans="1:16" x14ac:dyDescent="0.3">
      <c r="A2714" s="29">
        <v>43708</v>
      </c>
      <c r="B2714" s="30">
        <v>0.29166666666666669</v>
      </c>
      <c r="C2714" s="33">
        <f t="shared" si="86"/>
        <v>43708.291666666664</v>
      </c>
      <c r="D2714" s="38">
        <f t="shared" si="87"/>
        <v>525465</v>
      </c>
      <c r="E2714" s="38">
        <f t="shared" si="87"/>
        <v>6300495</v>
      </c>
      <c r="F2714" s="38">
        <f t="shared" si="87"/>
        <v>2536</v>
      </c>
      <c r="G2714" s="39">
        <v>218.5</v>
      </c>
      <c r="H2714" s="39">
        <v>20.399999999999999</v>
      </c>
      <c r="I2714" s="44">
        <v>9.3363844393592674E-2</v>
      </c>
      <c r="J2714" s="39">
        <v>283.81703308767828</v>
      </c>
      <c r="K2714" s="39">
        <v>318.73903308767831</v>
      </c>
      <c r="L2714" s="39">
        <v>1.016</v>
      </c>
      <c r="M2714" s="48">
        <v>91.947000000000003</v>
      </c>
      <c r="N2714" s="39">
        <v>2.2410000000000001</v>
      </c>
      <c r="O2714" s="39">
        <v>748.83500000000004</v>
      </c>
      <c r="P2714" s="47">
        <v>0.2</v>
      </c>
    </row>
    <row r="2715" spans="1:16" x14ac:dyDescent="0.3">
      <c r="A2715" s="29">
        <v>43708</v>
      </c>
      <c r="B2715" s="30">
        <v>0.3125</v>
      </c>
      <c r="C2715" s="33">
        <f t="shared" si="86"/>
        <v>43708.3125</v>
      </c>
      <c r="D2715" s="38">
        <f t="shared" si="87"/>
        <v>525465</v>
      </c>
      <c r="E2715" s="38">
        <f t="shared" si="87"/>
        <v>6300495</v>
      </c>
      <c r="F2715" s="38">
        <f t="shared" si="87"/>
        <v>2536</v>
      </c>
      <c r="G2715" s="39">
        <v>111.7</v>
      </c>
      <c r="H2715" s="39">
        <v>9.5</v>
      </c>
      <c r="I2715" s="44">
        <v>8.5049239033124432E-2</v>
      </c>
      <c r="J2715" s="39">
        <v>310.27998540500903</v>
      </c>
      <c r="K2715" s="39">
        <v>322.38498540500905</v>
      </c>
      <c r="L2715" s="39">
        <v>0.57499999999999996</v>
      </c>
      <c r="M2715" s="48">
        <v>95.207999999999998</v>
      </c>
      <c r="N2715" s="39">
        <v>2.1560000000000001</v>
      </c>
      <c r="O2715" s="39">
        <v>748.81500000000005</v>
      </c>
      <c r="P2715" s="47">
        <v>0.2</v>
      </c>
    </row>
    <row r="2716" spans="1:16" x14ac:dyDescent="0.3">
      <c r="A2716" s="29">
        <v>43708</v>
      </c>
      <c r="B2716" s="30">
        <v>0.33333333333333331</v>
      </c>
      <c r="C2716" s="33">
        <f t="shared" si="86"/>
        <v>43708.333333333336</v>
      </c>
      <c r="D2716" s="38">
        <f t="shared" si="87"/>
        <v>525465</v>
      </c>
      <c r="E2716" s="38">
        <f t="shared" si="87"/>
        <v>6300495</v>
      </c>
      <c r="F2716" s="38">
        <f t="shared" si="87"/>
        <v>2536</v>
      </c>
      <c r="G2716" s="39">
        <v>59.9</v>
      </c>
      <c r="H2716" s="39">
        <v>5.0999999999999996</v>
      </c>
      <c r="I2716" s="44">
        <v>8.5141903171953248E-2</v>
      </c>
      <c r="J2716" s="39">
        <v>315.49189821931026</v>
      </c>
      <c r="K2716" s="39">
        <v>324.29489821931026</v>
      </c>
      <c r="L2716" s="39">
        <v>0.51200000000000001</v>
      </c>
      <c r="M2716" s="48">
        <v>97.78</v>
      </c>
      <c r="N2716" s="39">
        <v>2.1379999999999999</v>
      </c>
      <c r="O2716" s="39">
        <v>748.66300000000001</v>
      </c>
      <c r="P2716" s="47">
        <v>0.2</v>
      </c>
    </row>
    <row r="2717" spans="1:16" x14ac:dyDescent="0.3">
      <c r="A2717" s="29">
        <v>43708</v>
      </c>
      <c r="B2717" s="30">
        <v>0.35416666666666669</v>
      </c>
      <c r="C2717" s="33">
        <f t="shared" si="86"/>
        <v>43708.354166666664</v>
      </c>
      <c r="D2717" s="38">
        <f t="shared" si="87"/>
        <v>525465</v>
      </c>
      <c r="E2717" s="38">
        <f t="shared" si="87"/>
        <v>6300495</v>
      </c>
      <c r="F2717" s="38">
        <f t="shared" si="87"/>
        <v>2536</v>
      </c>
      <c r="G2717" s="39">
        <v>233</v>
      </c>
      <c r="H2717" s="39">
        <v>16.899999999999999</v>
      </c>
      <c r="I2717" s="44">
        <v>7.2532188841201717E-2</v>
      </c>
      <c r="J2717" s="39">
        <v>313.91507220142489</v>
      </c>
      <c r="K2717" s="39">
        <v>325.76407220142494</v>
      </c>
      <c r="L2717" s="39">
        <v>0.57499999999999996</v>
      </c>
      <c r="M2717" s="48">
        <v>98.096000000000004</v>
      </c>
      <c r="N2717" s="39">
        <v>1.9319999999999999</v>
      </c>
      <c r="O2717" s="39">
        <v>748.88499999999999</v>
      </c>
      <c r="P2717" s="47">
        <v>0.2</v>
      </c>
    </row>
    <row r="2718" spans="1:16" x14ac:dyDescent="0.3">
      <c r="A2718" s="29">
        <v>43708</v>
      </c>
      <c r="B2718" s="30">
        <v>0.375</v>
      </c>
      <c r="C2718" s="33">
        <f t="shared" si="86"/>
        <v>43708.375</v>
      </c>
      <c r="D2718" s="38">
        <f t="shared" si="87"/>
        <v>525465</v>
      </c>
      <c r="E2718" s="38">
        <f t="shared" si="87"/>
        <v>6300495</v>
      </c>
      <c r="F2718" s="38">
        <f t="shared" si="87"/>
        <v>2536</v>
      </c>
      <c r="G2718" s="39">
        <v>208.6</v>
      </c>
      <c r="H2718" s="39">
        <v>14.5</v>
      </c>
      <c r="I2718" s="44">
        <v>6.9511025886864822E-2</v>
      </c>
      <c r="J2718" s="39">
        <v>315.94801092357983</v>
      </c>
      <c r="K2718" s="39">
        <v>328.30601092357983</v>
      </c>
      <c r="L2718" s="39">
        <v>0.63800000000000001</v>
      </c>
      <c r="M2718" s="48">
        <v>97.805000000000007</v>
      </c>
      <c r="N2718" s="39">
        <v>2.3450000000000002</v>
      </c>
      <c r="O2718" s="39">
        <v>748.74800000000005</v>
      </c>
      <c r="P2718" s="47">
        <v>0</v>
      </c>
    </row>
    <row r="2719" spans="1:16" x14ac:dyDescent="0.3">
      <c r="A2719" s="29">
        <v>43708</v>
      </c>
      <c r="B2719" s="30">
        <v>0.39583333333333331</v>
      </c>
      <c r="C2719" s="33">
        <f t="shared" si="86"/>
        <v>43708.395833333336</v>
      </c>
      <c r="D2719" s="38">
        <f t="shared" si="87"/>
        <v>525465</v>
      </c>
      <c r="E2719" s="38">
        <f t="shared" si="87"/>
        <v>6300495</v>
      </c>
      <c r="F2719" s="38">
        <f t="shared" si="87"/>
        <v>2536</v>
      </c>
      <c r="G2719" s="39">
        <v>413.1</v>
      </c>
      <c r="H2719" s="39">
        <v>37.200000000000003</v>
      </c>
      <c r="I2719" s="44">
        <v>9.0050835148874367E-2</v>
      </c>
      <c r="J2719" s="39">
        <v>317.89191304965823</v>
      </c>
      <c r="K2719" s="39">
        <v>333.88391304965825</v>
      </c>
      <c r="L2719" s="39">
        <v>1.3939999999999999</v>
      </c>
      <c r="M2719" s="48">
        <v>96.739000000000004</v>
      </c>
      <c r="N2719" s="39">
        <v>2.0960000000000001</v>
      </c>
      <c r="O2719" s="39">
        <v>748.91</v>
      </c>
      <c r="P2719" s="47">
        <v>0.2</v>
      </c>
    </row>
    <row r="2720" spans="1:16" x14ac:dyDescent="0.3">
      <c r="A2720" s="29">
        <v>43708</v>
      </c>
      <c r="B2720" s="30">
        <v>0.41666666666666669</v>
      </c>
      <c r="C2720" s="33">
        <f t="shared" si="86"/>
        <v>43708.416666666664</v>
      </c>
      <c r="D2720" s="38">
        <f t="shared" si="87"/>
        <v>525465</v>
      </c>
      <c r="E2720" s="38">
        <f t="shared" si="87"/>
        <v>6300495</v>
      </c>
      <c r="F2720" s="38">
        <f t="shared" si="87"/>
        <v>2536</v>
      </c>
      <c r="G2720" s="39">
        <v>690.6</v>
      </c>
      <c r="H2720" s="39">
        <v>63.9</v>
      </c>
      <c r="I2720" s="44">
        <v>9.2528236316246737E-2</v>
      </c>
      <c r="J2720" s="39">
        <v>315.1857987982691</v>
      </c>
      <c r="K2720" s="39">
        <v>342.09079879826913</v>
      </c>
      <c r="L2720" s="39">
        <v>1.583</v>
      </c>
      <c r="M2720" s="48">
        <v>90.379000000000005</v>
      </c>
      <c r="N2720" s="39">
        <v>2.1280000000000001</v>
      </c>
      <c r="O2720" s="39">
        <v>748.745</v>
      </c>
      <c r="P2720" s="47">
        <v>0</v>
      </c>
    </row>
    <row r="2721" spans="1:16" x14ac:dyDescent="0.3">
      <c r="A2721" s="29">
        <v>43708</v>
      </c>
      <c r="B2721" s="30">
        <v>0.4375</v>
      </c>
      <c r="C2721" s="33">
        <f t="shared" si="86"/>
        <v>43708.4375</v>
      </c>
      <c r="D2721" s="38">
        <f t="shared" si="87"/>
        <v>525465</v>
      </c>
      <c r="E2721" s="38">
        <f t="shared" si="87"/>
        <v>6300495</v>
      </c>
      <c r="F2721" s="38">
        <f t="shared" si="87"/>
        <v>2536</v>
      </c>
      <c r="G2721" s="39">
        <v>72.900000000000006</v>
      </c>
      <c r="H2721" s="39">
        <v>12.4</v>
      </c>
      <c r="I2721" s="44">
        <v>0.17009602194787379</v>
      </c>
      <c r="J2721" s="39">
        <v>317.80635573924172</v>
      </c>
      <c r="K2721" s="39">
        <v>338.5523557392417</v>
      </c>
      <c r="L2721" s="39">
        <v>1.079</v>
      </c>
      <c r="M2721" s="48">
        <v>98.171999999999997</v>
      </c>
      <c r="N2721" s="39">
        <v>1.87</v>
      </c>
      <c r="O2721" s="39">
        <v>748.89800000000002</v>
      </c>
      <c r="P2721" s="47">
        <v>0</v>
      </c>
    </row>
    <row r="2722" spans="1:16" x14ac:dyDescent="0.3">
      <c r="A2722" s="29">
        <v>43708</v>
      </c>
      <c r="B2722" s="30">
        <v>0.45833333333333331</v>
      </c>
      <c r="C2722" s="33">
        <f t="shared" si="86"/>
        <v>43708.458333333336</v>
      </c>
      <c r="D2722" s="38">
        <f t="shared" si="87"/>
        <v>525465</v>
      </c>
      <c r="E2722" s="38">
        <f t="shared" si="87"/>
        <v>6300495</v>
      </c>
      <c r="F2722" s="38">
        <f t="shared" si="87"/>
        <v>2536</v>
      </c>
      <c r="G2722" s="39">
        <v>106.7</v>
      </c>
      <c r="H2722" s="39">
        <v>11.2</v>
      </c>
      <c r="I2722" s="44">
        <v>0.1049671977507029</v>
      </c>
      <c r="J2722" s="39">
        <v>315.36019184458905</v>
      </c>
      <c r="K2722" s="39">
        <v>320.59319184458906</v>
      </c>
      <c r="L2722" s="39">
        <v>0.32300000000000001</v>
      </c>
      <c r="M2722" s="48">
        <v>100</v>
      </c>
      <c r="N2722" s="39">
        <v>1.9390000000000001</v>
      </c>
      <c r="O2722" s="39">
        <v>748.81799999999998</v>
      </c>
      <c r="P2722" s="47">
        <v>0</v>
      </c>
    </row>
    <row r="2723" spans="1:16" x14ac:dyDescent="0.3">
      <c r="A2723" s="29">
        <v>43708</v>
      </c>
      <c r="B2723" s="30">
        <v>0.47916666666666669</v>
      </c>
      <c r="C2723" s="33">
        <f t="shared" si="86"/>
        <v>43708.479166666664</v>
      </c>
      <c r="D2723" s="38">
        <f t="shared" si="87"/>
        <v>525465</v>
      </c>
      <c r="E2723" s="38">
        <f t="shared" si="87"/>
        <v>6300495</v>
      </c>
      <c r="F2723" s="38">
        <f t="shared" si="87"/>
        <v>2536</v>
      </c>
      <c r="G2723" s="39">
        <v>171.8</v>
      </c>
      <c r="H2723" s="39">
        <v>16.5</v>
      </c>
      <c r="I2723" s="44">
        <v>9.6041909196740383E-2</v>
      </c>
      <c r="J2723" s="39">
        <v>315.64485743770291</v>
      </c>
      <c r="K2723" s="39">
        <v>323.19385743770295</v>
      </c>
      <c r="L2723" s="39">
        <v>0.13400000000000001</v>
      </c>
      <c r="M2723" s="48">
        <v>100</v>
      </c>
      <c r="N2723" s="39">
        <v>2.9350000000000001</v>
      </c>
      <c r="O2723" s="39">
        <v>748.89200000000005</v>
      </c>
      <c r="P2723" s="47">
        <v>0</v>
      </c>
    </row>
    <row r="2724" spans="1:16" x14ac:dyDescent="0.3">
      <c r="A2724" s="29">
        <v>43708</v>
      </c>
      <c r="B2724" s="30">
        <v>0.5</v>
      </c>
      <c r="C2724" s="33">
        <f t="shared" si="86"/>
        <v>43708.5</v>
      </c>
      <c r="D2724" s="38">
        <f t="shared" si="87"/>
        <v>525465</v>
      </c>
      <c r="E2724" s="38">
        <f t="shared" si="87"/>
        <v>6300495</v>
      </c>
      <c r="F2724" s="38">
        <f t="shared" si="87"/>
        <v>2536</v>
      </c>
      <c r="G2724" s="39">
        <v>321.5</v>
      </c>
      <c r="H2724" s="39">
        <v>36.1</v>
      </c>
      <c r="I2724" s="44">
        <v>0.11228615863141525</v>
      </c>
      <c r="J2724" s="39">
        <v>314.49381901349807</v>
      </c>
      <c r="K2724" s="39">
        <v>321.46981901349807</v>
      </c>
      <c r="L2724" s="39">
        <v>-0.24299999999999999</v>
      </c>
      <c r="M2724" s="48">
        <v>100</v>
      </c>
      <c r="N2724" s="39">
        <v>2.44</v>
      </c>
      <c r="O2724" s="39">
        <v>748.98699999999997</v>
      </c>
      <c r="P2724" s="47">
        <v>0.8</v>
      </c>
    </row>
    <row r="2725" spans="1:16" x14ac:dyDescent="0.3">
      <c r="A2725" s="29">
        <v>43708</v>
      </c>
      <c r="B2725" s="30">
        <v>0.52083333333333337</v>
      </c>
      <c r="C2725" s="33">
        <f t="shared" si="86"/>
        <v>43708.520833333336</v>
      </c>
      <c r="D2725" s="38">
        <f t="shared" si="87"/>
        <v>525465</v>
      </c>
      <c r="E2725" s="38">
        <f t="shared" si="87"/>
        <v>6300495</v>
      </c>
      <c r="F2725" s="38">
        <f t="shared" si="87"/>
        <v>2536</v>
      </c>
      <c r="G2725" s="39">
        <v>697.1</v>
      </c>
      <c r="H2725" s="39">
        <v>53.7</v>
      </c>
      <c r="I2725" s="44">
        <v>7.7033424185913066E-2</v>
      </c>
      <c r="J2725" s="39">
        <v>270.75208473610292</v>
      </c>
      <c r="K2725" s="39">
        <v>337.43908473610293</v>
      </c>
      <c r="L2725" s="39">
        <v>0.57499999999999996</v>
      </c>
      <c r="M2725" s="48">
        <v>96.727999999999994</v>
      </c>
      <c r="N2725" s="39">
        <v>2.2320000000000002</v>
      </c>
      <c r="O2725" s="39">
        <v>749.04700000000003</v>
      </c>
      <c r="P2725" s="47">
        <v>0.8</v>
      </c>
    </row>
    <row r="2726" spans="1:16" x14ac:dyDescent="0.3">
      <c r="A2726" s="29">
        <v>43708</v>
      </c>
      <c r="B2726" s="30">
        <v>0.54166666666666663</v>
      </c>
      <c r="C2726" s="33">
        <f t="shared" si="86"/>
        <v>43708.541666666664</v>
      </c>
      <c r="D2726" s="38">
        <f t="shared" si="87"/>
        <v>525465</v>
      </c>
      <c r="E2726" s="38">
        <f t="shared" si="87"/>
        <v>6300495</v>
      </c>
      <c r="F2726" s="38">
        <f t="shared" si="87"/>
        <v>2536</v>
      </c>
      <c r="G2726" s="39">
        <v>504.3</v>
      </c>
      <c r="H2726" s="39">
        <v>50.8</v>
      </c>
      <c r="I2726" s="44">
        <v>0.1007336902637319</v>
      </c>
      <c r="J2726" s="39">
        <v>306.04722820909694</v>
      </c>
      <c r="K2726" s="39">
        <v>361.11622820909696</v>
      </c>
      <c r="L2726" s="39">
        <v>1.1419999999999999</v>
      </c>
      <c r="M2726" s="48">
        <v>94.370999999999995</v>
      </c>
      <c r="N2726" s="39">
        <v>1.837</v>
      </c>
      <c r="O2726" s="39">
        <v>749.06299999999999</v>
      </c>
      <c r="P2726" s="47">
        <v>0.6</v>
      </c>
    </row>
    <row r="2727" spans="1:16" x14ac:dyDescent="0.3">
      <c r="A2727" s="29">
        <v>43708</v>
      </c>
      <c r="B2727" s="30">
        <v>0.5625</v>
      </c>
      <c r="C2727" s="33">
        <f t="shared" si="86"/>
        <v>43708.5625</v>
      </c>
      <c r="D2727" s="38">
        <f t="shared" si="87"/>
        <v>525465</v>
      </c>
      <c r="E2727" s="38">
        <f t="shared" si="87"/>
        <v>6300495</v>
      </c>
      <c r="F2727" s="38">
        <f t="shared" si="87"/>
        <v>2536</v>
      </c>
      <c r="G2727" s="39">
        <v>499.3</v>
      </c>
      <c r="H2727" s="39">
        <v>52.4</v>
      </c>
      <c r="I2727" s="44">
        <v>0.10494692569597436</v>
      </c>
      <c r="J2727" s="39">
        <v>295.91401672850759</v>
      </c>
      <c r="K2727" s="39">
        <v>361.39501672850758</v>
      </c>
      <c r="L2727" s="39">
        <v>1.52</v>
      </c>
      <c r="M2727" s="48">
        <v>87.421999999999997</v>
      </c>
      <c r="N2727" s="39">
        <v>1.9330000000000001</v>
      </c>
      <c r="O2727" s="39">
        <v>749.12</v>
      </c>
      <c r="P2727" s="47">
        <v>0.2</v>
      </c>
    </row>
    <row r="2728" spans="1:16" x14ac:dyDescent="0.3">
      <c r="A2728" s="29">
        <v>43708</v>
      </c>
      <c r="B2728" s="30">
        <v>0.58333333333333337</v>
      </c>
      <c r="C2728" s="33">
        <f t="shared" ref="C2728:C2747" si="88">A2728+B2728</f>
        <v>43708.583333333336</v>
      </c>
      <c r="D2728" s="38">
        <f t="shared" si="87"/>
        <v>525465</v>
      </c>
      <c r="E2728" s="38">
        <f t="shared" si="87"/>
        <v>6300495</v>
      </c>
      <c r="F2728" s="38">
        <f t="shared" si="87"/>
        <v>2536</v>
      </c>
      <c r="G2728" s="39">
        <v>336.6</v>
      </c>
      <c r="H2728" s="39">
        <v>37.700000000000003</v>
      </c>
      <c r="I2728" s="44">
        <v>0.11200237670825906</v>
      </c>
      <c r="J2728" s="39">
        <v>295.94977102923548</v>
      </c>
      <c r="K2728" s="39">
        <v>356.01077102923546</v>
      </c>
      <c r="L2728" s="39">
        <v>1.7709999999999999</v>
      </c>
      <c r="M2728" s="48">
        <v>86.677999999999997</v>
      </c>
      <c r="N2728" s="39">
        <v>2.1349999999999998</v>
      </c>
      <c r="O2728" s="39">
        <v>749.04</v>
      </c>
      <c r="P2728" s="47">
        <v>0</v>
      </c>
    </row>
    <row r="2729" spans="1:16" x14ac:dyDescent="0.3">
      <c r="A2729" s="29">
        <v>43708</v>
      </c>
      <c r="B2729" s="30">
        <v>0.60416666666666663</v>
      </c>
      <c r="C2729" s="33">
        <f t="shared" si="88"/>
        <v>43708.604166666664</v>
      </c>
      <c r="D2729" s="38">
        <f t="shared" si="87"/>
        <v>525465</v>
      </c>
      <c r="E2729" s="38">
        <f t="shared" si="87"/>
        <v>6300495</v>
      </c>
      <c r="F2729" s="38">
        <f t="shared" si="87"/>
        <v>2536</v>
      </c>
      <c r="G2729" s="39">
        <v>230.1</v>
      </c>
      <c r="H2729" s="39">
        <v>27.8</v>
      </c>
      <c r="I2729" s="44">
        <v>0.12081703607127336</v>
      </c>
      <c r="J2729" s="39">
        <v>270.53745604045861</v>
      </c>
      <c r="K2729" s="39">
        <v>355.19545604045857</v>
      </c>
      <c r="L2729" s="39">
        <v>2.0859999999999999</v>
      </c>
      <c r="M2729" s="48">
        <v>87.983000000000004</v>
      </c>
      <c r="N2729" s="39">
        <v>1.3859999999999999</v>
      </c>
      <c r="O2729" s="39">
        <v>748.98299999999995</v>
      </c>
      <c r="P2729" s="47">
        <v>0</v>
      </c>
    </row>
    <row r="2730" spans="1:16" x14ac:dyDescent="0.3">
      <c r="A2730" s="29">
        <v>43708</v>
      </c>
      <c r="B2730" s="30">
        <v>0.625</v>
      </c>
      <c r="C2730" s="33">
        <f t="shared" si="88"/>
        <v>43708.625</v>
      </c>
      <c r="D2730" s="38">
        <f t="shared" si="87"/>
        <v>525465</v>
      </c>
      <c r="E2730" s="38">
        <f t="shared" si="87"/>
        <v>6300495</v>
      </c>
      <c r="F2730" s="38">
        <f t="shared" si="87"/>
        <v>2536</v>
      </c>
      <c r="G2730" s="39">
        <v>157.4</v>
      </c>
      <c r="H2730" s="39">
        <v>18.2</v>
      </c>
      <c r="I2730" s="44">
        <v>0.11562897077509529</v>
      </c>
      <c r="J2730" s="39">
        <v>319.33149349121788</v>
      </c>
      <c r="K2730" s="39">
        <v>353.61249349121789</v>
      </c>
      <c r="L2730" s="39">
        <v>1.8340000000000001</v>
      </c>
      <c r="M2730" s="48">
        <v>92.671999999999997</v>
      </c>
      <c r="N2730" s="39">
        <v>1.0609999999999999</v>
      </c>
      <c r="O2730" s="39">
        <v>749.01</v>
      </c>
      <c r="P2730" s="47">
        <v>0</v>
      </c>
    </row>
    <row r="2731" spans="1:16" x14ac:dyDescent="0.3">
      <c r="A2731" s="29">
        <v>43708</v>
      </c>
      <c r="B2731" s="30">
        <v>0.64583333333333337</v>
      </c>
      <c r="C2731" s="33">
        <f t="shared" si="88"/>
        <v>43708.645833333336</v>
      </c>
      <c r="D2731" s="38">
        <f t="shared" si="87"/>
        <v>525465</v>
      </c>
      <c r="E2731" s="38">
        <f t="shared" si="87"/>
        <v>6300495</v>
      </c>
      <c r="F2731" s="38">
        <f t="shared" si="87"/>
        <v>2536</v>
      </c>
      <c r="G2731" s="39">
        <v>84.5</v>
      </c>
      <c r="H2731" s="39">
        <v>11.3</v>
      </c>
      <c r="I2731" s="44">
        <v>0.13372781065088757</v>
      </c>
      <c r="J2731" s="39">
        <v>315.34499325137369</v>
      </c>
      <c r="K2731" s="39">
        <v>328.46399325137367</v>
      </c>
      <c r="L2731" s="39">
        <v>0.57499999999999996</v>
      </c>
      <c r="M2731" s="48">
        <v>100</v>
      </c>
      <c r="N2731" s="39">
        <v>1.6559999999999999</v>
      </c>
      <c r="O2731" s="39">
        <v>749.05700000000002</v>
      </c>
      <c r="P2731" s="47">
        <v>0.2</v>
      </c>
    </row>
    <row r="2732" spans="1:16" x14ac:dyDescent="0.3">
      <c r="A2732" s="29">
        <v>43708</v>
      </c>
      <c r="B2732" s="30">
        <v>0.66666666666666663</v>
      </c>
      <c r="C2732" s="33">
        <f t="shared" si="88"/>
        <v>43708.666666666664</v>
      </c>
      <c r="D2732" s="38">
        <f t="shared" si="87"/>
        <v>525465</v>
      </c>
      <c r="E2732" s="38">
        <f t="shared" si="87"/>
        <v>6300495</v>
      </c>
      <c r="F2732" s="38">
        <f t="shared" si="87"/>
        <v>2536</v>
      </c>
      <c r="G2732" s="39">
        <v>25.8</v>
      </c>
      <c r="H2732" s="39">
        <v>4.2</v>
      </c>
      <c r="I2732" s="44">
        <v>0.16279069767441862</v>
      </c>
      <c r="J2732" s="39">
        <v>315.49855531762313</v>
      </c>
      <c r="K2732" s="39">
        <v>323.47155531762314</v>
      </c>
      <c r="L2732" s="39">
        <v>0.13400000000000001</v>
      </c>
      <c r="M2732" s="48">
        <v>100</v>
      </c>
      <c r="N2732" s="39">
        <v>1.8320000000000001</v>
      </c>
      <c r="O2732" s="39">
        <v>749.40300000000002</v>
      </c>
      <c r="P2732" s="47">
        <v>0.2</v>
      </c>
    </row>
    <row r="2733" spans="1:16" x14ac:dyDescent="0.3">
      <c r="A2733" s="29">
        <v>43708</v>
      </c>
      <c r="B2733" s="30">
        <v>0.6875</v>
      </c>
      <c r="C2733" s="33">
        <f t="shared" si="88"/>
        <v>43708.6875</v>
      </c>
      <c r="D2733" s="38">
        <f t="shared" si="87"/>
        <v>525465</v>
      </c>
      <c r="E2733" s="38">
        <f t="shared" si="87"/>
        <v>6300495</v>
      </c>
      <c r="F2733" s="38">
        <f t="shared" si="87"/>
        <v>2536</v>
      </c>
      <c r="G2733" s="39">
        <v>83.6</v>
      </c>
      <c r="H2733" s="39">
        <v>11.4</v>
      </c>
      <c r="I2733" s="44">
        <v>0.13636363636363638</v>
      </c>
      <c r="J2733" s="39">
        <v>315.52871555906893</v>
      </c>
      <c r="K2733" s="39">
        <v>321.17771555906893</v>
      </c>
      <c r="L2733" s="39">
        <v>7.1999999999999995E-2</v>
      </c>
      <c r="M2733" s="48">
        <v>99.513999999999996</v>
      </c>
      <c r="N2733" s="39">
        <v>1.129</v>
      </c>
      <c r="O2733" s="39">
        <v>749.32500000000005</v>
      </c>
      <c r="P2733" s="47">
        <v>0</v>
      </c>
    </row>
    <row r="2734" spans="1:16" x14ac:dyDescent="0.3">
      <c r="A2734" s="29">
        <v>43708</v>
      </c>
      <c r="B2734" s="30">
        <v>0.70833333333333337</v>
      </c>
      <c r="C2734" s="33">
        <f t="shared" si="88"/>
        <v>43708.708333333336</v>
      </c>
      <c r="D2734" s="38">
        <f t="shared" si="87"/>
        <v>525465</v>
      </c>
      <c r="E2734" s="38">
        <f t="shared" si="87"/>
        <v>6300495</v>
      </c>
      <c r="F2734" s="38">
        <f t="shared" si="87"/>
        <v>2536</v>
      </c>
      <c r="G2734" s="39">
        <v>82.2</v>
      </c>
      <c r="H2734" s="39">
        <v>10.7</v>
      </c>
      <c r="I2734" s="44">
        <v>0.13017031630170314</v>
      </c>
      <c r="J2734" s="39">
        <v>315.41477847351615</v>
      </c>
      <c r="K2734" s="39">
        <v>321.49077847351617</v>
      </c>
      <c r="L2734" s="39">
        <v>0.38600000000000001</v>
      </c>
      <c r="M2734" s="48">
        <v>97.602000000000004</v>
      </c>
      <c r="N2734" s="39">
        <v>1.7470000000000001</v>
      </c>
      <c r="O2734" s="39">
        <v>749.3</v>
      </c>
      <c r="P2734" s="47">
        <v>0.2</v>
      </c>
    </row>
    <row r="2735" spans="1:16" x14ac:dyDescent="0.3">
      <c r="A2735" s="29">
        <v>43708</v>
      </c>
      <c r="B2735" s="30">
        <v>0.72916666666666663</v>
      </c>
      <c r="C2735" s="33">
        <f t="shared" si="88"/>
        <v>43708.729166666664</v>
      </c>
      <c r="D2735" s="38">
        <f t="shared" si="87"/>
        <v>525465</v>
      </c>
      <c r="E2735" s="38">
        <f t="shared" si="87"/>
        <v>6300495</v>
      </c>
      <c r="F2735" s="38">
        <f t="shared" si="87"/>
        <v>2536</v>
      </c>
      <c r="G2735" s="39">
        <v>32.1</v>
      </c>
      <c r="H2735" s="39">
        <v>6.4</v>
      </c>
      <c r="I2735" s="44">
        <v>0.19937694704049844</v>
      </c>
      <c r="J2735" s="39">
        <v>314.80850296065574</v>
      </c>
      <c r="K2735" s="39">
        <v>321.74850296065574</v>
      </c>
      <c r="L2735" s="39">
        <v>0.44900000000000001</v>
      </c>
      <c r="M2735" s="48">
        <v>97.007000000000005</v>
      </c>
      <c r="N2735" s="39">
        <v>1.478</v>
      </c>
      <c r="O2735" s="39">
        <v>749.76800000000003</v>
      </c>
      <c r="P2735" s="47">
        <v>0.2</v>
      </c>
    </row>
    <row r="2736" spans="1:16" x14ac:dyDescent="0.3">
      <c r="A2736" s="29">
        <v>43708</v>
      </c>
      <c r="B2736" s="30">
        <v>0.75</v>
      </c>
      <c r="C2736" s="33">
        <f t="shared" si="88"/>
        <v>43708.75</v>
      </c>
      <c r="D2736" s="38">
        <f t="shared" si="87"/>
        <v>525465</v>
      </c>
      <c r="E2736" s="38">
        <f t="shared" si="87"/>
        <v>6300495</v>
      </c>
      <c r="F2736" s="38">
        <f t="shared" si="87"/>
        <v>2536</v>
      </c>
      <c r="G2736" s="39">
        <v>28.6</v>
      </c>
      <c r="H2736" s="39">
        <v>5</v>
      </c>
      <c r="I2736" s="44">
        <v>0.17482517482517482</v>
      </c>
      <c r="J2736" s="39">
        <v>310.61049186698386</v>
      </c>
      <c r="K2736" s="39">
        <v>318.46749186698383</v>
      </c>
      <c r="L2736" s="39">
        <v>0.19700000000000001</v>
      </c>
      <c r="M2736" s="48">
        <v>98.475999999999999</v>
      </c>
      <c r="N2736" s="39">
        <v>1.569</v>
      </c>
      <c r="O2736" s="39">
        <v>749.67700000000002</v>
      </c>
      <c r="P2736" s="47">
        <v>0</v>
      </c>
    </row>
    <row r="2737" spans="1:16" x14ac:dyDescent="0.3">
      <c r="A2737" s="29">
        <v>43708</v>
      </c>
      <c r="B2737" s="30">
        <v>0.77083333333333337</v>
      </c>
      <c r="C2737" s="33">
        <f t="shared" si="88"/>
        <v>43708.770833333336</v>
      </c>
      <c r="D2737" s="38">
        <f t="shared" si="87"/>
        <v>525465</v>
      </c>
      <c r="E2737" s="38">
        <f t="shared" si="87"/>
        <v>6300495</v>
      </c>
      <c r="F2737" s="38">
        <f t="shared" si="87"/>
        <v>2536</v>
      </c>
      <c r="G2737" s="39">
        <v>19.2</v>
      </c>
      <c r="H2737" s="39">
        <v>4.4000000000000004</v>
      </c>
      <c r="I2737" s="44">
        <v>0.22916666666666669</v>
      </c>
      <c r="J2737" s="39">
        <v>312.01063296669713</v>
      </c>
      <c r="K2737" s="39">
        <v>319.33763296669713</v>
      </c>
      <c r="L2737" s="39">
        <v>0.38600000000000001</v>
      </c>
      <c r="M2737" s="48">
        <v>96.995000000000005</v>
      </c>
      <c r="N2737" s="39">
        <v>2.1520000000000001</v>
      </c>
      <c r="O2737" s="39">
        <v>749.67499999999995</v>
      </c>
      <c r="P2737" s="47">
        <v>0.2</v>
      </c>
    </row>
    <row r="2738" spans="1:16" x14ac:dyDescent="0.3">
      <c r="A2738" s="29">
        <v>43708</v>
      </c>
      <c r="B2738" s="30">
        <v>0.79166666666666663</v>
      </c>
      <c r="C2738" s="33">
        <f t="shared" si="88"/>
        <v>43708.791666666664</v>
      </c>
      <c r="D2738" s="38">
        <f t="shared" si="87"/>
        <v>525465</v>
      </c>
      <c r="E2738" s="38">
        <f t="shared" si="87"/>
        <v>6300495</v>
      </c>
      <c r="F2738" s="38">
        <f t="shared" si="87"/>
        <v>2536</v>
      </c>
      <c r="G2738" s="39">
        <v>6.7</v>
      </c>
      <c r="H2738" s="39">
        <v>3.4</v>
      </c>
      <c r="I2738" s="44">
        <v>0.5074626865671642</v>
      </c>
      <c r="J2738" s="39">
        <v>307.48140725776449</v>
      </c>
      <c r="K2738" s="39">
        <v>317.56540725776449</v>
      </c>
      <c r="L2738" s="39">
        <v>0.38600000000000001</v>
      </c>
      <c r="M2738" s="48">
        <v>95.930999999999997</v>
      </c>
      <c r="N2738" s="39">
        <v>2.1030000000000002</v>
      </c>
      <c r="O2738" s="39">
        <v>749.69500000000005</v>
      </c>
      <c r="P2738" s="47">
        <v>0</v>
      </c>
    </row>
    <row r="2739" spans="1:16" x14ac:dyDescent="0.3">
      <c r="A2739" s="29">
        <v>43708</v>
      </c>
      <c r="B2739" s="30">
        <v>0.8125</v>
      </c>
      <c r="C2739" s="33">
        <f t="shared" si="88"/>
        <v>43708.8125</v>
      </c>
      <c r="D2739" s="38">
        <f t="shared" si="87"/>
        <v>525465</v>
      </c>
      <c r="E2739" s="38">
        <f t="shared" si="87"/>
        <v>6300495</v>
      </c>
      <c r="F2739" s="38">
        <f t="shared" si="87"/>
        <v>2536</v>
      </c>
      <c r="G2739" s="40">
        <v>0</v>
      </c>
      <c r="H2739" s="40">
        <v>0</v>
      </c>
      <c r="I2739" s="45" t="s">
        <v>19</v>
      </c>
      <c r="J2739" s="39">
        <v>303.96466245907931</v>
      </c>
      <c r="K2739" s="39">
        <v>314.5876624590793</v>
      </c>
      <c r="L2739" s="39">
        <v>0.44900000000000001</v>
      </c>
      <c r="M2739" s="48">
        <v>96.399000000000001</v>
      </c>
      <c r="N2739" s="39">
        <v>1.605</v>
      </c>
      <c r="O2739" s="39">
        <v>749.76199999999994</v>
      </c>
      <c r="P2739" s="47">
        <v>0</v>
      </c>
    </row>
    <row r="2740" spans="1:16" x14ac:dyDescent="0.3">
      <c r="A2740" s="29">
        <v>43708</v>
      </c>
      <c r="B2740" s="30">
        <v>0.83333333333333337</v>
      </c>
      <c r="C2740" s="33">
        <f t="shared" si="88"/>
        <v>43708.833333333336</v>
      </c>
      <c r="D2740" s="38">
        <f t="shared" si="87"/>
        <v>525465</v>
      </c>
      <c r="E2740" s="38">
        <f t="shared" si="87"/>
        <v>6300495</v>
      </c>
      <c r="F2740" s="38">
        <f t="shared" si="87"/>
        <v>2536</v>
      </c>
      <c r="G2740" s="40">
        <v>0</v>
      </c>
      <c r="H2740" s="40">
        <v>0</v>
      </c>
      <c r="I2740" s="45" t="s">
        <v>19</v>
      </c>
      <c r="J2740" s="39">
        <v>305.18920227221565</v>
      </c>
      <c r="K2740" s="39">
        <v>314.87220227221565</v>
      </c>
      <c r="L2740" s="39">
        <v>0.32300000000000001</v>
      </c>
      <c r="M2740" s="48">
        <v>97.134</v>
      </c>
      <c r="N2740" s="39">
        <v>1.9339999999999999</v>
      </c>
      <c r="O2740" s="39">
        <v>749.89200000000005</v>
      </c>
      <c r="P2740" s="47">
        <v>0</v>
      </c>
    </row>
    <row r="2741" spans="1:16" x14ac:dyDescent="0.3">
      <c r="A2741" s="29">
        <v>43708</v>
      </c>
      <c r="B2741" s="30">
        <v>0.85416666666666663</v>
      </c>
      <c r="C2741" s="33">
        <f t="shared" si="88"/>
        <v>43708.854166666664</v>
      </c>
      <c r="D2741" s="38">
        <f t="shared" si="87"/>
        <v>525465</v>
      </c>
      <c r="E2741" s="38">
        <f t="shared" si="87"/>
        <v>6300495</v>
      </c>
      <c r="F2741" s="38">
        <f t="shared" si="87"/>
        <v>2536</v>
      </c>
      <c r="G2741" s="40">
        <v>0</v>
      </c>
      <c r="H2741" s="40">
        <v>0</v>
      </c>
      <c r="I2741" s="45" t="s">
        <v>19</v>
      </c>
      <c r="J2741" s="39">
        <v>293.84339360891721</v>
      </c>
      <c r="K2741" s="39">
        <v>312.09539360891722</v>
      </c>
      <c r="L2741" s="39">
        <v>0.32300000000000001</v>
      </c>
      <c r="M2741" s="48">
        <v>96.677999999999997</v>
      </c>
      <c r="N2741" s="39">
        <v>2.2610000000000001</v>
      </c>
      <c r="O2741" s="39">
        <v>749.88</v>
      </c>
      <c r="P2741" s="47">
        <v>0</v>
      </c>
    </row>
    <row r="2742" spans="1:16" x14ac:dyDescent="0.3">
      <c r="A2742" s="29">
        <v>43708</v>
      </c>
      <c r="B2742" s="30">
        <v>0.875</v>
      </c>
      <c r="C2742" s="33">
        <f t="shared" si="88"/>
        <v>43708.875</v>
      </c>
      <c r="D2742" s="38">
        <f t="shared" si="87"/>
        <v>525465</v>
      </c>
      <c r="E2742" s="38">
        <f t="shared" si="87"/>
        <v>6300495</v>
      </c>
      <c r="F2742" s="38">
        <f t="shared" si="87"/>
        <v>2536</v>
      </c>
      <c r="G2742" s="40">
        <v>0</v>
      </c>
      <c r="H2742" s="40">
        <v>0</v>
      </c>
      <c r="I2742" s="45" t="s">
        <v>19</v>
      </c>
      <c r="J2742" s="39">
        <v>285.16388270803407</v>
      </c>
      <c r="K2742" s="39">
        <v>309.91588270803408</v>
      </c>
      <c r="L2742" s="39">
        <v>0.26</v>
      </c>
      <c r="M2742" s="48">
        <v>95.754000000000005</v>
      </c>
      <c r="N2742" s="39">
        <v>2.1179999999999999</v>
      </c>
      <c r="O2742" s="39">
        <v>749.96299999999997</v>
      </c>
      <c r="P2742" s="47">
        <v>0</v>
      </c>
    </row>
    <row r="2743" spans="1:16" x14ac:dyDescent="0.3">
      <c r="A2743" s="29">
        <v>43708</v>
      </c>
      <c r="B2743" s="30">
        <v>0.89583333333333337</v>
      </c>
      <c r="C2743" s="33">
        <f t="shared" si="88"/>
        <v>43708.895833333336</v>
      </c>
      <c r="D2743" s="38">
        <f t="shared" si="87"/>
        <v>525465</v>
      </c>
      <c r="E2743" s="38">
        <f t="shared" si="87"/>
        <v>6300495</v>
      </c>
      <c r="F2743" s="38">
        <f t="shared" si="87"/>
        <v>2536</v>
      </c>
      <c r="G2743" s="40">
        <v>0</v>
      </c>
      <c r="H2743" s="40">
        <v>0</v>
      </c>
      <c r="I2743" s="45" t="s">
        <v>19</v>
      </c>
      <c r="J2743" s="39">
        <v>301.84905326003638</v>
      </c>
      <c r="K2743" s="39">
        <v>313.47005326003637</v>
      </c>
      <c r="L2743" s="39">
        <v>0.32300000000000001</v>
      </c>
      <c r="M2743" s="48">
        <v>96.981999999999999</v>
      </c>
      <c r="N2743" s="39">
        <v>1.923</v>
      </c>
      <c r="O2743" s="39">
        <v>749.81799999999998</v>
      </c>
      <c r="P2743" s="47">
        <v>0</v>
      </c>
    </row>
    <row r="2744" spans="1:16" x14ac:dyDescent="0.3">
      <c r="A2744" s="29">
        <v>43708</v>
      </c>
      <c r="B2744" s="30">
        <v>0.91666666666666663</v>
      </c>
      <c r="C2744" s="33">
        <f t="shared" si="88"/>
        <v>43708.916666666664</v>
      </c>
      <c r="D2744" s="38">
        <f t="shared" si="87"/>
        <v>525465</v>
      </c>
      <c r="E2744" s="38">
        <f t="shared" si="87"/>
        <v>6300495</v>
      </c>
      <c r="F2744" s="38">
        <f t="shared" si="87"/>
        <v>2536</v>
      </c>
      <c r="G2744" s="40">
        <v>0</v>
      </c>
      <c r="H2744" s="40">
        <v>0</v>
      </c>
      <c r="I2744" s="45" t="s">
        <v>19</v>
      </c>
      <c r="J2744" s="39">
        <v>283.16197811498228</v>
      </c>
      <c r="K2744" s="39">
        <v>309.9179781149823</v>
      </c>
      <c r="L2744" s="39">
        <v>0.26</v>
      </c>
      <c r="M2744" s="48">
        <v>94.691000000000003</v>
      </c>
      <c r="N2744" s="39">
        <v>2.1680000000000001</v>
      </c>
      <c r="O2744" s="39">
        <v>749.75800000000004</v>
      </c>
      <c r="P2744" s="47">
        <v>0</v>
      </c>
    </row>
    <row r="2745" spans="1:16" x14ac:dyDescent="0.3">
      <c r="A2745" s="29">
        <v>43708</v>
      </c>
      <c r="B2745" s="30">
        <v>0.9375</v>
      </c>
      <c r="C2745" s="33">
        <f t="shared" si="88"/>
        <v>43708.9375</v>
      </c>
      <c r="D2745" s="38">
        <f t="shared" si="87"/>
        <v>525465</v>
      </c>
      <c r="E2745" s="38">
        <f t="shared" si="87"/>
        <v>6300495</v>
      </c>
      <c r="F2745" s="38">
        <f t="shared" si="87"/>
        <v>2536</v>
      </c>
      <c r="G2745" s="40">
        <v>0</v>
      </c>
      <c r="H2745" s="40">
        <v>0</v>
      </c>
      <c r="I2745" s="45" t="s">
        <v>19</v>
      </c>
      <c r="J2745" s="39">
        <v>292.20264559271737</v>
      </c>
      <c r="K2745" s="39">
        <v>310.80664559271736</v>
      </c>
      <c r="L2745" s="39">
        <v>0.13400000000000001</v>
      </c>
      <c r="M2745" s="48">
        <v>96.033000000000001</v>
      </c>
      <c r="N2745" s="39">
        <v>1.9239999999999999</v>
      </c>
      <c r="O2745" s="39">
        <v>749.81</v>
      </c>
      <c r="P2745" s="47">
        <v>0</v>
      </c>
    </row>
    <row r="2746" spans="1:16" x14ac:dyDescent="0.3">
      <c r="A2746" s="29">
        <v>43708</v>
      </c>
      <c r="B2746" s="30">
        <v>0.95833333333333337</v>
      </c>
      <c r="C2746" s="33">
        <f t="shared" si="88"/>
        <v>43708.958333333336</v>
      </c>
      <c r="D2746" s="38">
        <f t="shared" si="87"/>
        <v>525465</v>
      </c>
      <c r="E2746" s="38">
        <f t="shared" si="87"/>
        <v>6300495</v>
      </c>
      <c r="F2746" s="38">
        <f t="shared" si="87"/>
        <v>2536</v>
      </c>
      <c r="G2746" s="40">
        <v>0</v>
      </c>
      <c r="H2746" s="40">
        <v>0</v>
      </c>
      <c r="I2746" s="45" t="s">
        <v>19</v>
      </c>
      <c r="J2746" s="39">
        <v>303.03447977317529</v>
      </c>
      <c r="K2746" s="39">
        <v>312.0004797731753</v>
      </c>
      <c r="L2746" s="39">
        <v>0.13400000000000001</v>
      </c>
      <c r="M2746" s="48">
        <v>93.147999999999996</v>
      </c>
      <c r="N2746" s="39">
        <v>1.994</v>
      </c>
      <c r="O2746" s="39">
        <v>749.79700000000003</v>
      </c>
      <c r="P2746" s="47">
        <v>0</v>
      </c>
    </row>
    <row r="2747" spans="1:16" x14ac:dyDescent="0.3">
      <c r="A2747" s="29">
        <v>43708</v>
      </c>
      <c r="B2747" s="30">
        <v>0.97916666666666663</v>
      </c>
      <c r="C2747" s="33">
        <f t="shared" si="88"/>
        <v>43708.979166666664</v>
      </c>
      <c r="D2747" s="38">
        <f t="shared" si="87"/>
        <v>525465</v>
      </c>
      <c r="E2747" s="38">
        <f t="shared" si="87"/>
        <v>6300495</v>
      </c>
      <c r="F2747" s="38">
        <f t="shared" si="87"/>
        <v>2536</v>
      </c>
      <c r="G2747" s="40">
        <v>0</v>
      </c>
      <c r="H2747" s="40">
        <v>0</v>
      </c>
      <c r="I2747" s="45" t="s">
        <v>19</v>
      </c>
      <c r="J2747" s="39">
        <v>300.59528609044878</v>
      </c>
      <c r="K2747" s="39">
        <v>311.03728609044879</v>
      </c>
      <c r="L2747" s="39">
        <v>7.1999999999999995E-2</v>
      </c>
      <c r="M2747" s="48">
        <v>93.287999999999997</v>
      </c>
      <c r="N2747" s="39">
        <v>1.6970000000000001</v>
      </c>
      <c r="O2747" s="39">
        <v>749.84</v>
      </c>
      <c r="P2747" s="47">
        <v>0</v>
      </c>
    </row>
  </sheetData>
  <autoFilter ref="A3:P2747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935"/>
  <sheetViews>
    <sheetView zoomScale="85" zoomScaleNormal="85" workbookViewId="0">
      <selection activeCell="Q6" sqref="Q6"/>
    </sheetView>
  </sheetViews>
  <sheetFormatPr defaultRowHeight="14.4" x14ac:dyDescent="0.3"/>
  <cols>
    <col min="1" max="1" width="10.109375" bestFit="1" customWidth="1"/>
    <col min="3" max="3" width="13.33203125" customWidth="1"/>
    <col min="4" max="6" width="9.109375" customWidth="1"/>
    <col min="7" max="7" width="8.6640625" customWidth="1"/>
    <col min="14" max="14" width="10.88671875" bestFit="1" customWidth="1"/>
  </cols>
  <sheetData>
    <row r="1" spans="1:15" ht="16.2" x14ac:dyDescent="0.3">
      <c r="G1" t="s">
        <v>14</v>
      </c>
      <c r="H1" t="s">
        <v>14</v>
      </c>
      <c r="I1" t="s">
        <v>14</v>
      </c>
      <c r="J1" s="5" t="s">
        <v>15</v>
      </c>
      <c r="K1" s="5" t="s">
        <v>16</v>
      </c>
      <c r="L1" s="5" t="s">
        <v>21</v>
      </c>
      <c r="M1" s="5" t="s">
        <v>17</v>
      </c>
      <c r="N1" s="5" t="s">
        <v>18</v>
      </c>
    </row>
    <row r="2" spans="1:15" x14ac:dyDescent="0.3">
      <c r="D2" t="s">
        <v>2</v>
      </c>
      <c r="E2" t="s">
        <v>2</v>
      </c>
      <c r="F2" t="s">
        <v>2</v>
      </c>
      <c r="G2" t="s">
        <v>27</v>
      </c>
      <c r="H2" t="s">
        <v>27</v>
      </c>
      <c r="I2" t="s">
        <v>27</v>
      </c>
      <c r="J2" t="s">
        <v>27</v>
      </c>
      <c r="K2" t="s">
        <v>27</v>
      </c>
      <c r="L2" t="s">
        <v>27</v>
      </c>
      <c r="M2" t="s">
        <v>27</v>
      </c>
      <c r="N2" t="s">
        <v>27</v>
      </c>
      <c r="O2" s="11"/>
    </row>
    <row r="3" spans="1:15" ht="15.6" x14ac:dyDescent="0.35">
      <c r="A3" s="3" t="s">
        <v>0</v>
      </c>
      <c r="B3" s="3" t="s">
        <v>1</v>
      </c>
      <c r="C3" s="3" t="s">
        <v>28</v>
      </c>
      <c r="D3" t="s">
        <v>3</v>
      </c>
      <c r="E3" t="s">
        <v>4</v>
      </c>
      <c r="F3" t="s">
        <v>5</v>
      </c>
      <c r="G3" t="s">
        <v>8</v>
      </c>
      <c r="H3" t="s">
        <v>9</v>
      </c>
      <c r="I3" t="s">
        <v>7</v>
      </c>
      <c r="J3" t="s">
        <v>10</v>
      </c>
      <c r="K3" t="s">
        <v>11</v>
      </c>
      <c r="L3" t="s">
        <v>20</v>
      </c>
      <c r="M3" t="s">
        <v>12</v>
      </c>
      <c r="N3" t="s">
        <v>13</v>
      </c>
      <c r="O3" s="12" t="s">
        <v>22</v>
      </c>
    </row>
    <row r="4" spans="1:15" x14ac:dyDescent="0.3">
      <c r="A4" s="10">
        <v>43653</v>
      </c>
      <c r="B4" s="8">
        <v>0</v>
      </c>
      <c r="C4" s="9">
        <f t="shared" ref="C4:C35" si="0">A4+B4</f>
        <v>43653</v>
      </c>
      <c r="D4" s="36">
        <v>525465</v>
      </c>
      <c r="E4" s="36">
        <v>6300765</v>
      </c>
      <c r="F4" s="36">
        <v>2549</v>
      </c>
      <c r="G4" s="6">
        <v>0</v>
      </c>
      <c r="H4" s="6">
        <v>0</v>
      </c>
      <c r="I4" s="6">
        <v>257.29925809873646</v>
      </c>
      <c r="J4" s="6">
        <v>9.0990000000000002</v>
      </c>
      <c r="K4" s="6">
        <v>54.517000000000003</v>
      </c>
      <c r="L4" s="6">
        <v>0.66288392846976241</v>
      </c>
      <c r="M4" s="6">
        <v>750.86</v>
      </c>
      <c r="N4" s="6">
        <v>0</v>
      </c>
      <c r="O4" s="16" t="s">
        <v>19</v>
      </c>
    </row>
    <row r="5" spans="1:15" x14ac:dyDescent="0.3">
      <c r="A5" s="10">
        <v>43653</v>
      </c>
      <c r="B5" s="8">
        <v>2.0833333333333332E-2</v>
      </c>
      <c r="C5" s="9">
        <f t="shared" si="0"/>
        <v>43653.020833333336</v>
      </c>
      <c r="D5" s="4">
        <f t="shared" ref="D5:D36" si="1">D4</f>
        <v>525465</v>
      </c>
      <c r="E5" s="4">
        <f t="shared" ref="E5:E36" si="2">E4</f>
        <v>6300765</v>
      </c>
      <c r="F5" s="4">
        <f t="shared" ref="F5:F36" si="3">F4</f>
        <v>2549</v>
      </c>
      <c r="G5" s="6">
        <v>0</v>
      </c>
      <c r="H5" s="6">
        <v>0</v>
      </c>
      <c r="I5" s="6">
        <v>258.11407812314718</v>
      </c>
      <c r="J5" s="6">
        <v>9.8520000000000003</v>
      </c>
      <c r="K5" s="6">
        <v>52.89</v>
      </c>
      <c r="L5" s="6">
        <v>1.0936265110530412</v>
      </c>
      <c r="M5" s="6">
        <v>750.77300000000002</v>
      </c>
      <c r="N5" s="6">
        <v>0</v>
      </c>
      <c r="O5" s="16" t="s">
        <v>19</v>
      </c>
    </row>
    <row r="6" spans="1:15" x14ac:dyDescent="0.3">
      <c r="A6" s="10">
        <v>43653</v>
      </c>
      <c r="B6" s="8">
        <v>4.1666666666666664E-2</v>
      </c>
      <c r="C6" s="9">
        <f t="shared" si="0"/>
        <v>43653.041666666664</v>
      </c>
      <c r="D6" s="4">
        <f t="shared" si="1"/>
        <v>525465</v>
      </c>
      <c r="E6" s="4">
        <f t="shared" si="2"/>
        <v>6300765</v>
      </c>
      <c r="F6" s="4">
        <f t="shared" si="3"/>
        <v>2549</v>
      </c>
      <c r="G6" s="6">
        <v>0</v>
      </c>
      <c r="H6" s="6">
        <v>0</v>
      </c>
      <c r="I6" s="6">
        <v>258.85681909158393</v>
      </c>
      <c r="J6" s="6">
        <v>9.2870000000000008</v>
      </c>
      <c r="K6" s="6">
        <v>56.082000000000001</v>
      </c>
      <c r="L6" s="6">
        <v>1.0913520204098248</v>
      </c>
      <c r="M6" s="6">
        <v>750.81</v>
      </c>
      <c r="N6" s="6">
        <v>0</v>
      </c>
      <c r="O6" s="16" t="s">
        <v>19</v>
      </c>
    </row>
    <row r="7" spans="1:15" x14ac:dyDescent="0.3">
      <c r="A7" s="10">
        <v>43653</v>
      </c>
      <c r="B7" s="8">
        <v>6.25E-2</v>
      </c>
      <c r="C7" s="9">
        <f t="shared" si="0"/>
        <v>43653.0625</v>
      </c>
      <c r="D7" s="4">
        <f t="shared" si="1"/>
        <v>525465</v>
      </c>
      <c r="E7" s="4">
        <f t="shared" si="2"/>
        <v>6300765</v>
      </c>
      <c r="F7" s="4">
        <f t="shared" si="3"/>
        <v>2549</v>
      </c>
      <c r="G7" s="6">
        <v>0</v>
      </c>
      <c r="H7" s="6">
        <v>0</v>
      </c>
      <c r="I7" s="6">
        <v>259.45668359229563</v>
      </c>
      <c r="J7" s="6">
        <v>8.6590000000000007</v>
      </c>
      <c r="K7" s="6">
        <v>59.279000000000003</v>
      </c>
      <c r="L7" s="6">
        <v>1.5223817495933862</v>
      </c>
      <c r="M7" s="6">
        <v>750.88800000000003</v>
      </c>
      <c r="N7" s="6">
        <v>0</v>
      </c>
      <c r="O7" s="16" t="s">
        <v>19</v>
      </c>
    </row>
    <row r="8" spans="1:15" x14ac:dyDescent="0.3">
      <c r="A8" s="10">
        <v>43653</v>
      </c>
      <c r="B8" s="8">
        <v>8.3333333333333329E-2</v>
      </c>
      <c r="C8" s="9">
        <f t="shared" si="0"/>
        <v>43653.083333333336</v>
      </c>
      <c r="D8" s="4">
        <f t="shared" si="1"/>
        <v>525465</v>
      </c>
      <c r="E8" s="4">
        <f t="shared" si="2"/>
        <v>6300765</v>
      </c>
      <c r="F8" s="4">
        <f t="shared" si="3"/>
        <v>2549</v>
      </c>
      <c r="G8" s="6">
        <v>0</v>
      </c>
      <c r="H8" s="6">
        <v>0</v>
      </c>
      <c r="I8" s="6">
        <v>261.88299146979568</v>
      </c>
      <c r="J8" s="6">
        <v>10.166</v>
      </c>
      <c r="K8" s="6">
        <v>54.545000000000002</v>
      </c>
      <c r="L8" s="6">
        <v>1.3756725190079107</v>
      </c>
      <c r="M8" s="6">
        <v>750.995</v>
      </c>
      <c r="N8" s="6">
        <v>0</v>
      </c>
      <c r="O8" s="16" t="s">
        <v>19</v>
      </c>
    </row>
    <row r="9" spans="1:15" x14ac:dyDescent="0.3">
      <c r="A9" s="10">
        <v>43653</v>
      </c>
      <c r="B9" s="8">
        <v>0.10416666666666667</v>
      </c>
      <c r="C9" s="9">
        <f t="shared" si="0"/>
        <v>43653.104166666664</v>
      </c>
      <c r="D9" s="4">
        <f t="shared" si="1"/>
        <v>525465</v>
      </c>
      <c r="E9" s="4">
        <f t="shared" si="2"/>
        <v>6300765</v>
      </c>
      <c r="F9" s="4">
        <f t="shared" si="3"/>
        <v>2549</v>
      </c>
      <c r="G9" s="6">
        <v>0</v>
      </c>
      <c r="H9" s="6">
        <v>0</v>
      </c>
      <c r="I9" s="6">
        <v>260.00650363794426</v>
      </c>
      <c r="J9" s="6">
        <v>9.4749999999999996</v>
      </c>
      <c r="K9" s="6">
        <v>55.707999999999998</v>
      </c>
      <c r="L9" s="6">
        <v>1.6622675082492131</v>
      </c>
      <c r="M9" s="6">
        <v>751.11500000000001</v>
      </c>
      <c r="N9" s="6">
        <v>0</v>
      </c>
      <c r="O9" s="16" t="s">
        <v>19</v>
      </c>
    </row>
    <row r="10" spans="1:15" x14ac:dyDescent="0.3">
      <c r="A10" s="10">
        <v>43653</v>
      </c>
      <c r="B10" s="8">
        <v>0.125</v>
      </c>
      <c r="C10" s="9">
        <f t="shared" si="0"/>
        <v>43653.125</v>
      </c>
      <c r="D10" s="4">
        <f t="shared" si="1"/>
        <v>525465</v>
      </c>
      <c r="E10" s="4">
        <f t="shared" si="2"/>
        <v>6300765</v>
      </c>
      <c r="F10" s="4">
        <f t="shared" si="3"/>
        <v>2549</v>
      </c>
      <c r="G10" s="6">
        <v>0</v>
      </c>
      <c r="H10" s="6">
        <v>0</v>
      </c>
      <c r="I10" s="6">
        <v>259.8344719043248</v>
      </c>
      <c r="J10" s="6">
        <v>9.9149999999999991</v>
      </c>
      <c r="K10" s="6">
        <v>53.133000000000003</v>
      </c>
      <c r="L10" s="6">
        <v>1.8044277575482559</v>
      </c>
      <c r="M10" s="6">
        <v>751.17700000000002</v>
      </c>
      <c r="N10" s="6">
        <v>0</v>
      </c>
      <c r="O10" s="16" t="s">
        <v>19</v>
      </c>
    </row>
    <row r="11" spans="1:15" x14ac:dyDescent="0.3">
      <c r="A11" s="10">
        <v>43653</v>
      </c>
      <c r="B11" s="8">
        <v>0.14583333333333334</v>
      </c>
      <c r="C11" s="9">
        <f t="shared" si="0"/>
        <v>43653.145833333336</v>
      </c>
      <c r="D11" s="4">
        <f t="shared" si="1"/>
        <v>525465</v>
      </c>
      <c r="E11" s="4">
        <f t="shared" si="2"/>
        <v>6300765</v>
      </c>
      <c r="F11" s="4">
        <f t="shared" si="3"/>
        <v>2549</v>
      </c>
      <c r="G11" s="6">
        <v>0</v>
      </c>
      <c r="H11" s="6">
        <v>0</v>
      </c>
      <c r="I11" s="6">
        <v>259.27441801308441</v>
      </c>
      <c r="J11" s="6">
        <v>10.039999999999999</v>
      </c>
      <c r="K11" s="6">
        <v>52.398000000000003</v>
      </c>
      <c r="L11" s="6">
        <v>1.946300860247016</v>
      </c>
      <c r="M11" s="6">
        <v>751.2</v>
      </c>
      <c r="N11" s="6">
        <v>0</v>
      </c>
      <c r="O11" s="16" t="s">
        <v>19</v>
      </c>
    </row>
    <row r="12" spans="1:15" x14ac:dyDescent="0.3">
      <c r="A12" s="10">
        <v>43653</v>
      </c>
      <c r="B12" s="8">
        <v>0.16666666666666666</v>
      </c>
      <c r="C12" s="9">
        <f t="shared" si="0"/>
        <v>43653.166666666664</v>
      </c>
      <c r="D12" s="4">
        <f t="shared" si="1"/>
        <v>525465</v>
      </c>
      <c r="E12" s="4">
        <f t="shared" si="2"/>
        <v>6300765</v>
      </c>
      <c r="F12" s="4">
        <f t="shared" si="3"/>
        <v>2549</v>
      </c>
      <c r="G12" s="6">
        <v>9.1</v>
      </c>
      <c r="H12" s="6">
        <v>7.2</v>
      </c>
      <c r="I12" s="6">
        <v>258.17463089184747</v>
      </c>
      <c r="J12" s="6">
        <v>10.103</v>
      </c>
      <c r="K12" s="6">
        <v>51.183</v>
      </c>
      <c r="L12" s="6">
        <v>1.9440263696037996</v>
      </c>
      <c r="M12" s="6">
        <v>751.13800000000003</v>
      </c>
      <c r="N12" s="6">
        <v>0</v>
      </c>
      <c r="O12" s="15">
        <v>0.79120879120879128</v>
      </c>
    </row>
    <row r="13" spans="1:15" x14ac:dyDescent="0.3">
      <c r="A13" s="10">
        <v>43653</v>
      </c>
      <c r="B13" s="8">
        <v>0.1875</v>
      </c>
      <c r="C13" s="9">
        <f t="shared" si="0"/>
        <v>43653.1875</v>
      </c>
      <c r="D13" s="4">
        <f t="shared" si="1"/>
        <v>525465</v>
      </c>
      <c r="E13" s="4">
        <f t="shared" si="2"/>
        <v>6300765</v>
      </c>
      <c r="F13" s="4">
        <f t="shared" si="3"/>
        <v>2549</v>
      </c>
      <c r="G13" s="6">
        <v>21.8</v>
      </c>
      <c r="H13" s="6">
        <v>16.2</v>
      </c>
      <c r="I13" s="6">
        <v>258.69445088014152</v>
      </c>
      <c r="J13" s="6">
        <v>10.166</v>
      </c>
      <c r="K13" s="6">
        <v>51.19</v>
      </c>
      <c r="L13" s="6">
        <v>2.3750560987873612</v>
      </c>
      <c r="M13" s="6">
        <v>751.02700000000004</v>
      </c>
      <c r="N13" s="6">
        <v>0</v>
      </c>
      <c r="O13" s="15">
        <v>0.74311926605504586</v>
      </c>
    </row>
    <row r="14" spans="1:15" x14ac:dyDescent="0.3">
      <c r="A14" s="10">
        <v>43653</v>
      </c>
      <c r="B14" s="8">
        <v>0.20833333333333334</v>
      </c>
      <c r="C14" s="9">
        <f t="shared" si="0"/>
        <v>43653.208333333336</v>
      </c>
      <c r="D14" s="4">
        <f t="shared" si="1"/>
        <v>525465</v>
      </c>
      <c r="E14" s="4">
        <f t="shared" si="2"/>
        <v>6300765</v>
      </c>
      <c r="F14" s="4">
        <f t="shared" si="3"/>
        <v>2549</v>
      </c>
      <c r="G14" s="6">
        <v>81.599999999999994</v>
      </c>
      <c r="H14" s="6">
        <v>70.2</v>
      </c>
      <c r="I14" s="6">
        <v>259.51381416919457</v>
      </c>
      <c r="J14" s="6">
        <v>10.48</v>
      </c>
      <c r="K14" s="6">
        <v>49.908999999999999</v>
      </c>
      <c r="L14" s="6">
        <v>2.3727816081441451</v>
      </c>
      <c r="M14" s="6">
        <v>750.81500000000005</v>
      </c>
      <c r="N14" s="6">
        <v>0</v>
      </c>
      <c r="O14" s="15">
        <v>0.86029411764705888</v>
      </c>
    </row>
    <row r="15" spans="1:15" x14ac:dyDescent="0.3">
      <c r="A15" s="10">
        <v>43653</v>
      </c>
      <c r="B15" s="8">
        <v>0.22916666666666666</v>
      </c>
      <c r="C15" s="9">
        <f t="shared" si="0"/>
        <v>43653.229166666664</v>
      </c>
      <c r="D15" s="4">
        <f t="shared" si="1"/>
        <v>525465</v>
      </c>
      <c r="E15" s="4">
        <f t="shared" si="2"/>
        <v>6300765</v>
      </c>
      <c r="F15" s="4">
        <f t="shared" si="3"/>
        <v>2549</v>
      </c>
      <c r="G15" s="6">
        <v>145.1</v>
      </c>
      <c r="H15" s="6">
        <v>111.5</v>
      </c>
      <c r="I15" s="6">
        <v>260.09666612067588</v>
      </c>
      <c r="J15" s="6">
        <v>12.739000000000001</v>
      </c>
      <c r="K15" s="6">
        <v>43.871000000000002</v>
      </c>
      <c r="L15" s="6">
        <v>1.648620564389915</v>
      </c>
      <c r="M15" s="6">
        <v>751.00199999999995</v>
      </c>
      <c r="N15" s="6">
        <v>0</v>
      </c>
      <c r="O15" s="15">
        <v>0.76843556168159888</v>
      </c>
    </row>
    <row r="16" spans="1:15" x14ac:dyDescent="0.3">
      <c r="A16" s="10">
        <v>43653</v>
      </c>
      <c r="B16" s="8">
        <v>0.25</v>
      </c>
      <c r="C16" s="9">
        <f t="shared" si="0"/>
        <v>43653.25</v>
      </c>
      <c r="D16" s="4">
        <f t="shared" si="1"/>
        <v>525465</v>
      </c>
      <c r="E16" s="4">
        <f t="shared" si="2"/>
        <v>6300765</v>
      </c>
      <c r="F16" s="4">
        <f t="shared" si="3"/>
        <v>2549</v>
      </c>
      <c r="G16" s="6">
        <v>230.3</v>
      </c>
      <c r="H16" s="6">
        <v>167.3</v>
      </c>
      <c r="I16" s="6">
        <v>260.66197034287723</v>
      </c>
      <c r="J16" s="6">
        <v>13.241</v>
      </c>
      <c r="K16" s="6">
        <v>41.524000000000001</v>
      </c>
      <c r="L16" s="6">
        <v>1.3574765938621798</v>
      </c>
      <c r="M16" s="6">
        <v>751.04</v>
      </c>
      <c r="N16" s="6">
        <v>0</v>
      </c>
      <c r="O16" s="15">
        <v>0.7264437689969605</v>
      </c>
    </row>
    <row r="17" spans="1:15" x14ac:dyDescent="0.3">
      <c r="A17" s="10">
        <v>43653</v>
      </c>
      <c r="B17" s="8">
        <v>0.27083333333333331</v>
      </c>
      <c r="C17" s="9">
        <f t="shared" si="0"/>
        <v>43653.270833333336</v>
      </c>
      <c r="D17" s="4">
        <f t="shared" si="1"/>
        <v>525465</v>
      </c>
      <c r="E17" s="4">
        <f t="shared" si="2"/>
        <v>6300765</v>
      </c>
      <c r="F17" s="4">
        <f t="shared" si="3"/>
        <v>2549</v>
      </c>
      <c r="G17" s="6">
        <v>295.60000000000002</v>
      </c>
      <c r="H17" s="6">
        <v>210.5</v>
      </c>
      <c r="I17" s="6">
        <v>264.02412837766769</v>
      </c>
      <c r="J17" s="6">
        <v>12.425000000000001</v>
      </c>
      <c r="K17" s="6">
        <v>44.091000000000001</v>
      </c>
      <c r="L17" s="6">
        <v>1.3552021032189634</v>
      </c>
      <c r="M17" s="6">
        <v>750.95799999999997</v>
      </c>
      <c r="N17" s="6">
        <v>0</v>
      </c>
      <c r="O17" s="15">
        <v>0.71211096075778069</v>
      </c>
    </row>
    <row r="18" spans="1:15" x14ac:dyDescent="0.3">
      <c r="A18" s="10">
        <v>43653</v>
      </c>
      <c r="B18" s="8">
        <v>0.29166666666666669</v>
      </c>
      <c r="C18" s="9">
        <f t="shared" si="0"/>
        <v>43653.291666666664</v>
      </c>
      <c r="D18" s="4">
        <f t="shared" si="1"/>
        <v>525465</v>
      </c>
      <c r="E18" s="4">
        <f t="shared" si="2"/>
        <v>6300765</v>
      </c>
      <c r="F18" s="4">
        <f t="shared" si="3"/>
        <v>2549</v>
      </c>
      <c r="G18" s="6">
        <v>382.7</v>
      </c>
      <c r="H18" s="6">
        <v>271.7</v>
      </c>
      <c r="I18" s="6">
        <v>264.41692741159272</v>
      </c>
      <c r="J18" s="6">
        <v>13.617000000000001</v>
      </c>
      <c r="K18" s="6">
        <v>40.991999999999997</v>
      </c>
      <c r="L18" s="6">
        <v>1.2084928726334878</v>
      </c>
      <c r="M18" s="6">
        <v>751.02700000000004</v>
      </c>
      <c r="N18" s="6">
        <v>0</v>
      </c>
      <c r="O18" s="15">
        <v>0.70995557878233606</v>
      </c>
    </row>
    <row r="19" spans="1:15" x14ac:dyDescent="0.3">
      <c r="A19" s="10">
        <v>43653</v>
      </c>
      <c r="B19" s="8">
        <v>0.3125</v>
      </c>
      <c r="C19" s="9">
        <f t="shared" si="0"/>
        <v>43653.3125</v>
      </c>
      <c r="D19" s="4">
        <f t="shared" si="1"/>
        <v>525465</v>
      </c>
      <c r="E19" s="4">
        <f t="shared" si="2"/>
        <v>6300765</v>
      </c>
      <c r="F19" s="4">
        <f t="shared" si="3"/>
        <v>2549</v>
      </c>
      <c r="G19" s="6">
        <v>455.2</v>
      </c>
      <c r="H19" s="6">
        <v>322</v>
      </c>
      <c r="I19" s="6">
        <v>268.34201011744057</v>
      </c>
      <c r="J19" s="6">
        <v>13.617000000000001</v>
      </c>
      <c r="K19" s="6">
        <v>41.744</v>
      </c>
      <c r="L19" s="6">
        <v>1.3506531219325306</v>
      </c>
      <c r="M19" s="6">
        <v>751.18</v>
      </c>
      <c r="N19" s="6">
        <v>0</v>
      </c>
      <c r="O19" s="15">
        <v>0.7073813708260106</v>
      </c>
    </row>
    <row r="20" spans="1:15" x14ac:dyDescent="0.3">
      <c r="A20" s="10">
        <v>43653</v>
      </c>
      <c r="B20" s="8">
        <v>0.33333333333333331</v>
      </c>
      <c r="C20" s="9">
        <f t="shared" si="0"/>
        <v>43653.333333333336</v>
      </c>
      <c r="D20" s="4">
        <f t="shared" si="1"/>
        <v>525465</v>
      </c>
      <c r="E20" s="4">
        <f t="shared" si="2"/>
        <v>6300765</v>
      </c>
      <c r="F20" s="4">
        <f t="shared" si="3"/>
        <v>2549</v>
      </c>
      <c r="G20" s="6">
        <v>516.9</v>
      </c>
      <c r="H20" s="6">
        <v>361.6</v>
      </c>
      <c r="I20" s="6">
        <v>269.04595229850207</v>
      </c>
      <c r="J20" s="6">
        <v>13.868</v>
      </c>
      <c r="K20" s="6">
        <v>41.281999999999996</v>
      </c>
      <c r="L20" s="6">
        <v>1.203943891347055</v>
      </c>
      <c r="M20" s="6">
        <v>751.28499999999997</v>
      </c>
      <c r="N20" s="6">
        <v>0</v>
      </c>
      <c r="O20" s="15">
        <v>0.69955503965950872</v>
      </c>
    </row>
    <row r="21" spans="1:15" x14ac:dyDescent="0.3">
      <c r="A21" s="10">
        <v>43653</v>
      </c>
      <c r="B21" s="8">
        <v>0.35416666666666669</v>
      </c>
      <c r="C21" s="9">
        <f t="shared" si="0"/>
        <v>43653.354166666664</v>
      </c>
      <c r="D21" s="4">
        <f t="shared" si="1"/>
        <v>525465</v>
      </c>
      <c r="E21" s="4">
        <f t="shared" si="2"/>
        <v>6300765</v>
      </c>
      <c r="F21" s="4">
        <f t="shared" si="3"/>
        <v>2549</v>
      </c>
      <c r="G21" s="6">
        <v>589.4</v>
      </c>
      <c r="H21" s="6">
        <v>406.6</v>
      </c>
      <c r="I21" s="6">
        <v>273.35496217081811</v>
      </c>
      <c r="J21" s="6">
        <v>14.182</v>
      </c>
      <c r="K21" s="6">
        <v>39.356000000000002</v>
      </c>
      <c r="L21" s="6">
        <v>1.2016694007038389</v>
      </c>
      <c r="M21" s="6">
        <v>751.33500000000004</v>
      </c>
      <c r="N21" s="6">
        <v>0</v>
      </c>
      <c r="O21" s="15">
        <v>0.68985408890397015</v>
      </c>
    </row>
    <row r="22" spans="1:15" x14ac:dyDescent="0.3">
      <c r="A22" s="10">
        <v>43653</v>
      </c>
      <c r="B22" s="8">
        <v>0.375</v>
      </c>
      <c r="C22" s="9">
        <f t="shared" si="0"/>
        <v>43653.375</v>
      </c>
      <c r="D22" s="4">
        <f t="shared" si="1"/>
        <v>525465</v>
      </c>
      <c r="E22" s="4">
        <f t="shared" si="2"/>
        <v>6300765</v>
      </c>
      <c r="F22" s="4">
        <f t="shared" si="3"/>
        <v>2549</v>
      </c>
      <c r="G22" s="6">
        <v>658.4</v>
      </c>
      <c r="H22" s="6">
        <v>449.8</v>
      </c>
      <c r="I22" s="6">
        <v>277.65593533644318</v>
      </c>
      <c r="J22" s="6">
        <v>16.815000000000001</v>
      </c>
      <c r="K22" s="6">
        <v>32.896000000000001</v>
      </c>
      <c r="L22" s="6">
        <v>2.0657162031138956</v>
      </c>
      <c r="M22" s="6">
        <v>751.41</v>
      </c>
      <c r="N22" s="6">
        <v>0</v>
      </c>
      <c r="O22" s="15">
        <v>0.68317132442284334</v>
      </c>
    </row>
    <row r="23" spans="1:15" x14ac:dyDescent="0.3">
      <c r="A23" s="10">
        <v>43653</v>
      </c>
      <c r="B23" s="8">
        <v>0.39583333333333331</v>
      </c>
      <c r="C23" s="9">
        <f t="shared" si="0"/>
        <v>43653.395833333336</v>
      </c>
      <c r="D23" s="4">
        <f t="shared" si="1"/>
        <v>525465</v>
      </c>
      <c r="E23" s="4">
        <f t="shared" si="2"/>
        <v>6300765</v>
      </c>
      <c r="F23" s="4">
        <f t="shared" si="3"/>
        <v>2549</v>
      </c>
      <c r="G23" s="6">
        <v>711</v>
      </c>
      <c r="H23" s="6">
        <v>478.6</v>
      </c>
      <c r="I23" s="6">
        <v>277.28708538375895</v>
      </c>
      <c r="J23" s="6">
        <v>15.749000000000001</v>
      </c>
      <c r="K23" s="6">
        <v>36.268999999999998</v>
      </c>
      <c r="L23" s="6">
        <v>1.7748593791864433</v>
      </c>
      <c r="M23" s="6">
        <v>751.25800000000004</v>
      </c>
      <c r="N23" s="6">
        <v>0</v>
      </c>
      <c r="O23" s="15">
        <v>0.67313642756680736</v>
      </c>
    </row>
    <row r="24" spans="1:15" x14ac:dyDescent="0.3">
      <c r="A24" s="10">
        <v>43653</v>
      </c>
      <c r="B24" s="8">
        <v>0.41666666666666669</v>
      </c>
      <c r="C24" s="9">
        <f t="shared" si="0"/>
        <v>43653.416666666664</v>
      </c>
      <c r="D24" s="4">
        <f t="shared" si="1"/>
        <v>525465</v>
      </c>
      <c r="E24" s="4">
        <f t="shared" si="2"/>
        <v>6300765</v>
      </c>
      <c r="F24" s="4">
        <f t="shared" si="3"/>
        <v>2549</v>
      </c>
      <c r="G24" s="6">
        <v>783.5</v>
      </c>
      <c r="H24" s="6">
        <v>518.1</v>
      </c>
      <c r="I24" s="6">
        <v>280.74267859346418</v>
      </c>
      <c r="J24" s="6">
        <v>16</v>
      </c>
      <c r="K24" s="6">
        <v>35.496000000000002</v>
      </c>
      <c r="L24" s="6">
        <v>1.9167324818852034</v>
      </c>
      <c r="M24" s="6">
        <v>751.572</v>
      </c>
      <c r="N24" s="6">
        <v>0</v>
      </c>
      <c r="O24" s="15">
        <v>0.66126356094447991</v>
      </c>
    </row>
    <row r="25" spans="1:15" x14ac:dyDescent="0.3">
      <c r="A25" s="10">
        <v>43653</v>
      </c>
      <c r="B25" s="8">
        <v>0.4375</v>
      </c>
      <c r="C25" s="9">
        <f t="shared" si="0"/>
        <v>43653.4375</v>
      </c>
      <c r="D25" s="4">
        <f t="shared" si="1"/>
        <v>525465</v>
      </c>
      <c r="E25" s="4">
        <f t="shared" si="2"/>
        <v>6300765</v>
      </c>
      <c r="F25" s="4">
        <f t="shared" si="3"/>
        <v>2549</v>
      </c>
      <c r="G25" s="6">
        <v>912.3</v>
      </c>
      <c r="H25" s="6">
        <v>595.5</v>
      </c>
      <c r="I25" s="6">
        <v>301.1158491339757</v>
      </c>
      <c r="J25" s="6">
        <v>15.624000000000001</v>
      </c>
      <c r="K25" s="6">
        <v>35.976999999999997</v>
      </c>
      <c r="L25" s="6">
        <v>1.7703103979000105</v>
      </c>
      <c r="M25" s="6">
        <v>751.375</v>
      </c>
      <c r="N25" s="6">
        <v>0</v>
      </c>
      <c r="O25" s="15">
        <v>0.65274580730023024</v>
      </c>
    </row>
    <row r="26" spans="1:15" x14ac:dyDescent="0.3">
      <c r="A26" s="10">
        <v>43653</v>
      </c>
      <c r="B26" s="8">
        <v>0.45833333333333331</v>
      </c>
      <c r="C26" s="9">
        <f t="shared" si="0"/>
        <v>43653.458333333336</v>
      </c>
      <c r="D26" s="4">
        <f t="shared" si="1"/>
        <v>525465</v>
      </c>
      <c r="E26" s="4">
        <f t="shared" si="2"/>
        <v>6300765</v>
      </c>
      <c r="F26" s="4">
        <f t="shared" si="3"/>
        <v>2549</v>
      </c>
      <c r="G26" s="6">
        <v>890.5</v>
      </c>
      <c r="H26" s="6">
        <v>573.9</v>
      </c>
      <c r="I26" s="6">
        <v>301.47950000804349</v>
      </c>
      <c r="J26" s="6">
        <v>14.746</v>
      </c>
      <c r="K26" s="6">
        <v>38.673000000000002</v>
      </c>
      <c r="L26" s="6">
        <v>1.7680359072567942</v>
      </c>
      <c r="M26" s="6">
        <v>751.33299999999997</v>
      </c>
      <c r="N26" s="6">
        <v>0</v>
      </c>
      <c r="O26" s="15">
        <v>0.64446939921392477</v>
      </c>
    </row>
    <row r="27" spans="1:15" x14ac:dyDescent="0.3">
      <c r="A27" s="10">
        <v>43653</v>
      </c>
      <c r="B27" s="8">
        <v>0.47916666666666669</v>
      </c>
      <c r="C27" s="9">
        <f t="shared" si="0"/>
        <v>43653.479166666664</v>
      </c>
      <c r="D27" s="4">
        <f t="shared" si="1"/>
        <v>525465</v>
      </c>
      <c r="E27" s="4">
        <f t="shared" si="2"/>
        <v>6300765</v>
      </c>
      <c r="F27" s="4">
        <f t="shared" si="3"/>
        <v>2549</v>
      </c>
      <c r="G27" s="6">
        <v>981.2</v>
      </c>
      <c r="H27" s="6">
        <v>627.9</v>
      </c>
      <c r="I27" s="6">
        <v>315.34539120487079</v>
      </c>
      <c r="J27" s="6">
        <v>17.504999999999999</v>
      </c>
      <c r="K27" s="6">
        <v>32.734000000000002</v>
      </c>
      <c r="L27" s="6">
        <v>1.9099090099555542</v>
      </c>
      <c r="M27" s="6">
        <v>751.25800000000004</v>
      </c>
      <c r="N27" s="6">
        <v>0</v>
      </c>
      <c r="O27" s="15">
        <v>0.63993069710558492</v>
      </c>
    </row>
    <row r="28" spans="1:15" x14ac:dyDescent="0.3">
      <c r="A28" s="10">
        <v>43653</v>
      </c>
      <c r="B28" s="8">
        <v>0.5</v>
      </c>
      <c r="C28" s="9">
        <f t="shared" si="0"/>
        <v>43653.5</v>
      </c>
      <c r="D28" s="4">
        <f t="shared" si="1"/>
        <v>525465</v>
      </c>
      <c r="E28" s="4">
        <f t="shared" si="2"/>
        <v>6300765</v>
      </c>
      <c r="F28" s="4">
        <f t="shared" si="3"/>
        <v>2549</v>
      </c>
      <c r="G28" s="6">
        <v>955.8</v>
      </c>
      <c r="H28" s="6">
        <v>604.5</v>
      </c>
      <c r="I28" s="6">
        <v>319.54647172463041</v>
      </c>
      <c r="J28" s="6">
        <v>17.317</v>
      </c>
      <c r="K28" s="6">
        <v>30.97</v>
      </c>
      <c r="L28" s="6">
        <v>1.9076345193123379</v>
      </c>
      <c r="M28" s="6">
        <v>751.03300000000002</v>
      </c>
      <c r="N28" s="6">
        <v>0</v>
      </c>
      <c r="O28" s="15">
        <v>0.63245448838669183</v>
      </c>
    </row>
    <row r="29" spans="1:15" x14ac:dyDescent="0.3">
      <c r="A29" s="10">
        <v>43653</v>
      </c>
      <c r="B29" s="8">
        <v>0.52083333333333337</v>
      </c>
      <c r="C29" s="9">
        <f t="shared" si="0"/>
        <v>43653.520833333336</v>
      </c>
      <c r="D29" s="4">
        <f t="shared" si="1"/>
        <v>525465</v>
      </c>
      <c r="E29" s="4">
        <f t="shared" si="2"/>
        <v>6300765</v>
      </c>
      <c r="F29" s="4">
        <f t="shared" si="3"/>
        <v>2549</v>
      </c>
      <c r="G29" s="6">
        <v>1026.5</v>
      </c>
      <c r="H29" s="6">
        <v>644.1</v>
      </c>
      <c r="I29" s="6">
        <v>325.73909438902047</v>
      </c>
      <c r="J29" s="6">
        <v>18.57</v>
      </c>
      <c r="K29" s="6">
        <v>28.457000000000001</v>
      </c>
      <c r="L29" s="6">
        <v>1.9053600286691217</v>
      </c>
      <c r="M29" s="6">
        <v>751.25</v>
      </c>
      <c r="N29" s="6">
        <v>0</v>
      </c>
      <c r="O29" s="15">
        <v>0.62747199220652705</v>
      </c>
    </row>
    <row r="30" spans="1:15" x14ac:dyDescent="0.3">
      <c r="A30" s="10">
        <v>43653</v>
      </c>
      <c r="B30" s="8">
        <v>0.54166666666666663</v>
      </c>
      <c r="C30" s="9">
        <f t="shared" si="0"/>
        <v>43653.541666666664</v>
      </c>
      <c r="D30" s="4">
        <f t="shared" si="1"/>
        <v>525465</v>
      </c>
      <c r="E30" s="4">
        <f t="shared" si="2"/>
        <v>6300765</v>
      </c>
      <c r="F30" s="4">
        <f t="shared" si="3"/>
        <v>2549</v>
      </c>
      <c r="G30" s="6">
        <v>350</v>
      </c>
      <c r="H30" s="6">
        <v>224.9</v>
      </c>
      <c r="I30" s="6">
        <v>337.56873667052986</v>
      </c>
      <c r="J30" s="6">
        <v>14.683</v>
      </c>
      <c r="K30" s="6">
        <v>36.61</v>
      </c>
      <c r="L30" s="6">
        <v>1.4700684647994102</v>
      </c>
      <c r="M30" s="6">
        <v>751.077</v>
      </c>
      <c r="N30" s="6">
        <v>0</v>
      </c>
      <c r="O30" s="15">
        <v>0.64257142857142857</v>
      </c>
    </row>
    <row r="31" spans="1:15" x14ac:dyDescent="0.3">
      <c r="A31" s="10">
        <v>43653</v>
      </c>
      <c r="B31" s="8">
        <v>0.5625</v>
      </c>
      <c r="C31" s="9">
        <f t="shared" si="0"/>
        <v>43653.5625</v>
      </c>
      <c r="D31" s="4">
        <f t="shared" si="1"/>
        <v>525465</v>
      </c>
      <c r="E31" s="4">
        <f t="shared" si="2"/>
        <v>6300765</v>
      </c>
      <c r="F31" s="4">
        <f t="shared" si="3"/>
        <v>2549</v>
      </c>
      <c r="G31" s="6">
        <v>714.6</v>
      </c>
      <c r="H31" s="6">
        <v>439</v>
      </c>
      <c r="I31" s="6">
        <v>327.62725893441541</v>
      </c>
      <c r="J31" s="6">
        <v>15.624000000000001</v>
      </c>
      <c r="K31" s="6">
        <v>36.521999999999998</v>
      </c>
      <c r="L31" s="6">
        <v>1.4677939741561938</v>
      </c>
      <c r="M31" s="6">
        <v>751.1</v>
      </c>
      <c r="N31" s="6">
        <v>0</v>
      </c>
      <c r="O31" s="15">
        <v>0.61432969493422895</v>
      </c>
    </row>
    <row r="32" spans="1:15" x14ac:dyDescent="0.3">
      <c r="A32" s="10">
        <v>43653</v>
      </c>
      <c r="B32" s="8">
        <v>0.58333333333333337</v>
      </c>
      <c r="C32" s="9">
        <f t="shared" si="0"/>
        <v>43653.583333333336</v>
      </c>
      <c r="D32" s="4">
        <f t="shared" si="1"/>
        <v>525465</v>
      </c>
      <c r="E32" s="4">
        <f t="shared" si="2"/>
        <v>6300765</v>
      </c>
      <c r="F32" s="4">
        <f t="shared" si="3"/>
        <v>2549</v>
      </c>
      <c r="G32" s="6">
        <v>281.10000000000002</v>
      </c>
      <c r="H32" s="6">
        <v>183.5</v>
      </c>
      <c r="I32" s="6">
        <v>303.85797804667817</v>
      </c>
      <c r="J32" s="6">
        <v>14.683</v>
      </c>
      <c r="K32" s="6">
        <v>38.710999999999999</v>
      </c>
      <c r="L32" s="6">
        <v>1.321084743570718</v>
      </c>
      <c r="M32" s="6">
        <v>751.09299999999996</v>
      </c>
      <c r="N32" s="6">
        <v>0</v>
      </c>
      <c r="O32" s="15">
        <v>0.65279260049804333</v>
      </c>
    </row>
    <row r="33" spans="1:15" x14ac:dyDescent="0.3">
      <c r="A33" s="10">
        <v>43653</v>
      </c>
      <c r="B33" s="8">
        <v>0.60416666666666663</v>
      </c>
      <c r="C33" s="9">
        <f t="shared" si="0"/>
        <v>43653.604166666664</v>
      </c>
      <c r="D33" s="4">
        <f t="shared" si="1"/>
        <v>525465</v>
      </c>
      <c r="E33" s="4">
        <f t="shared" si="2"/>
        <v>6300765</v>
      </c>
      <c r="F33" s="4">
        <f t="shared" si="3"/>
        <v>2549</v>
      </c>
      <c r="G33" s="6">
        <v>272.10000000000002</v>
      </c>
      <c r="H33" s="6">
        <v>172.7</v>
      </c>
      <c r="I33" s="6">
        <v>320.8823322246779</v>
      </c>
      <c r="J33" s="6">
        <v>14.182</v>
      </c>
      <c r="K33" s="6">
        <v>40.036000000000001</v>
      </c>
      <c r="L33" s="6">
        <v>1.4632449928697611</v>
      </c>
      <c r="M33" s="6">
        <v>750.96500000000003</v>
      </c>
      <c r="N33" s="6">
        <v>0</v>
      </c>
      <c r="O33" s="15">
        <v>0.63469312752664453</v>
      </c>
    </row>
    <row r="34" spans="1:15" x14ac:dyDescent="0.3">
      <c r="A34" s="10">
        <v>43653</v>
      </c>
      <c r="B34" s="8">
        <v>0.625</v>
      </c>
      <c r="C34" s="9">
        <f t="shared" si="0"/>
        <v>43653.625</v>
      </c>
      <c r="D34" s="4">
        <f t="shared" si="1"/>
        <v>525465</v>
      </c>
      <c r="E34" s="4">
        <f t="shared" si="2"/>
        <v>6300765</v>
      </c>
      <c r="F34" s="4">
        <f t="shared" si="3"/>
        <v>2549</v>
      </c>
      <c r="G34" s="6">
        <v>224.9</v>
      </c>
      <c r="H34" s="6">
        <v>147.5</v>
      </c>
      <c r="I34" s="6">
        <v>327.97688770066839</v>
      </c>
      <c r="J34" s="6">
        <v>13.868</v>
      </c>
      <c r="K34" s="6">
        <v>41.848999999999997</v>
      </c>
      <c r="L34" s="6">
        <v>1.0276662823997669</v>
      </c>
      <c r="M34" s="6">
        <v>750.90700000000004</v>
      </c>
      <c r="N34" s="6">
        <v>0</v>
      </c>
      <c r="O34" s="15">
        <v>0.65584704313028008</v>
      </c>
    </row>
    <row r="35" spans="1:15" x14ac:dyDescent="0.3">
      <c r="A35" s="10">
        <v>43653</v>
      </c>
      <c r="B35" s="8">
        <v>0.64583333333333337</v>
      </c>
      <c r="C35" s="9">
        <f t="shared" si="0"/>
        <v>43653.645833333336</v>
      </c>
      <c r="D35" s="4">
        <f t="shared" si="1"/>
        <v>525465</v>
      </c>
      <c r="E35" s="4">
        <f t="shared" si="2"/>
        <v>6300765</v>
      </c>
      <c r="F35" s="4">
        <f t="shared" si="3"/>
        <v>2549</v>
      </c>
      <c r="G35" s="6">
        <v>252.1</v>
      </c>
      <c r="H35" s="6">
        <v>163.69999999999999</v>
      </c>
      <c r="I35" s="6">
        <v>310.75650841313359</v>
      </c>
      <c r="J35" s="6">
        <v>13.930999999999999</v>
      </c>
      <c r="K35" s="6">
        <v>41.375999999999998</v>
      </c>
      <c r="L35" s="6">
        <v>1.0253917917565505</v>
      </c>
      <c r="M35" s="6">
        <v>751.02700000000004</v>
      </c>
      <c r="N35" s="6">
        <v>0</v>
      </c>
      <c r="O35" s="15">
        <v>0.64934549781832607</v>
      </c>
    </row>
    <row r="36" spans="1:15" x14ac:dyDescent="0.3">
      <c r="A36" s="10">
        <v>43653</v>
      </c>
      <c r="B36" s="8">
        <v>0.66666666666666663</v>
      </c>
      <c r="C36" s="9">
        <f t="shared" ref="C36:C57" si="4">A36+B36</f>
        <v>43653.666666666664</v>
      </c>
      <c r="D36" s="4">
        <f t="shared" si="1"/>
        <v>525465</v>
      </c>
      <c r="E36" s="4">
        <f t="shared" si="2"/>
        <v>6300765</v>
      </c>
      <c r="F36" s="4">
        <f t="shared" si="3"/>
        <v>2549</v>
      </c>
      <c r="G36" s="6">
        <v>382.7</v>
      </c>
      <c r="H36" s="6">
        <v>228.5</v>
      </c>
      <c r="I36" s="6">
        <v>319.18297006332432</v>
      </c>
      <c r="J36" s="6">
        <v>14.746</v>
      </c>
      <c r="K36" s="6">
        <v>39.21</v>
      </c>
      <c r="L36" s="6">
        <v>1.3119867809978527</v>
      </c>
      <c r="M36" s="6">
        <v>751.01499999999999</v>
      </c>
      <c r="N36" s="6">
        <v>0</v>
      </c>
      <c r="O36" s="15">
        <v>0.59707342565978572</v>
      </c>
    </row>
    <row r="37" spans="1:15" x14ac:dyDescent="0.3">
      <c r="A37" s="10">
        <v>43653</v>
      </c>
      <c r="B37" s="8">
        <v>0.6875</v>
      </c>
      <c r="C37" s="9">
        <f t="shared" si="4"/>
        <v>43653.6875</v>
      </c>
      <c r="D37" s="4">
        <f t="shared" ref="D37:D58" si="5">D36</f>
        <v>525465</v>
      </c>
      <c r="E37" s="4">
        <f t="shared" ref="E37:E58" si="6">E36</f>
        <v>6300765</v>
      </c>
      <c r="F37" s="4">
        <f t="shared" ref="F37:F58" si="7">F36</f>
        <v>2549</v>
      </c>
      <c r="G37" s="6">
        <v>275.7</v>
      </c>
      <c r="H37" s="6">
        <v>167.3</v>
      </c>
      <c r="I37" s="6">
        <v>320.81256499695814</v>
      </c>
      <c r="J37" s="6">
        <v>13.303000000000001</v>
      </c>
      <c r="K37" s="6">
        <v>41.481000000000002</v>
      </c>
      <c r="L37" s="6">
        <v>1.3097122903546363</v>
      </c>
      <c r="M37" s="6">
        <v>751.11800000000005</v>
      </c>
      <c r="N37" s="6">
        <v>0</v>
      </c>
      <c r="O37" s="15">
        <v>0.60681900616612261</v>
      </c>
    </row>
    <row r="38" spans="1:15" x14ac:dyDescent="0.3">
      <c r="A38" s="10">
        <v>43653</v>
      </c>
      <c r="B38" s="8">
        <v>0.70833333333333337</v>
      </c>
      <c r="C38" s="9">
        <f t="shared" si="4"/>
        <v>43653.708333333336</v>
      </c>
      <c r="D38" s="4">
        <f t="shared" si="5"/>
        <v>525465</v>
      </c>
      <c r="E38" s="4">
        <f t="shared" si="6"/>
        <v>6300765</v>
      </c>
      <c r="F38" s="4">
        <f t="shared" si="7"/>
        <v>2549</v>
      </c>
      <c r="G38" s="6">
        <v>214</v>
      </c>
      <c r="H38" s="6">
        <v>129.5</v>
      </c>
      <c r="I38" s="6">
        <v>312.19117755324987</v>
      </c>
      <c r="J38" s="6">
        <v>13.053000000000001</v>
      </c>
      <c r="K38" s="6">
        <v>41.936999999999998</v>
      </c>
      <c r="L38" s="6">
        <v>1.0185683198269015</v>
      </c>
      <c r="M38" s="6">
        <v>751.01499999999999</v>
      </c>
      <c r="N38" s="6">
        <v>0</v>
      </c>
      <c r="O38" s="15">
        <v>0.60514018691588789</v>
      </c>
    </row>
    <row r="39" spans="1:15" x14ac:dyDescent="0.3">
      <c r="A39" s="10">
        <v>43653</v>
      </c>
      <c r="B39" s="8">
        <v>0.72916666666666663</v>
      </c>
      <c r="C39" s="9">
        <f t="shared" si="4"/>
        <v>43653.729166666664</v>
      </c>
      <c r="D39" s="4">
        <f t="shared" si="5"/>
        <v>525465</v>
      </c>
      <c r="E39" s="4">
        <f t="shared" si="6"/>
        <v>6300765</v>
      </c>
      <c r="F39" s="4">
        <f t="shared" si="7"/>
        <v>2549</v>
      </c>
      <c r="G39" s="6">
        <v>110.6</v>
      </c>
      <c r="H39" s="6">
        <v>68.400000000000006</v>
      </c>
      <c r="I39" s="6">
        <v>309.53210602669924</v>
      </c>
      <c r="J39" s="6">
        <v>12.676</v>
      </c>
      <c r="K39" s="6">
        <v>43.813000000000002</v>
      </c>
      <c r="L39" s="6">
        <v>1.0162938291836852</v>
      </c>
      <c r="M39" s="6">
        <v>750.86199999999997</v>
      </c>
      <c r="N39" s="6">
        <v>0</v>
      </c>
      <c r="O39" s="15">
        <v>0.6184448462929476</v>
      </c>
    </row>
    <row r="40" spans="1:15" x14ac:dyDescent="0.3">
      <c r="A40" s="10">
        <v>43653</v>
      </c>
      <c r="B40" s="8">
        <v>0.75</v>
      </c>
      <c r="C40" s="9">
        <f t="shared" si="4"/>
        <v>43653.75</v>
      </c>
      <c r="D40" s="4">
        <f t="shared" si="5"/>
        <v>525465</v>
      </c>
      <c r="E40" s="4">
        <f t="shared" si="6"/>
        <v>6300765</v>
      </c>
      <c r="F40" s="4">
        <f t="shared" si="7"/>
        <v>2549</v>
      </c>
      <c r="G40" s="6">
        <v>101.6</v>
      </c>
      <c r="H40" s="6">
        <v>61.2</v>
      </c>
      <c r="I40" s="6">
        <v>318.66715820758577</v>
      </c>
      <c r="J40" s="6">
        <v>12.3</v>
      </c>
      <c r="K40" s="6">
        <v>44.493000000000002</v>
      </c>
      <c r="L40" s="6">
        <v>1.0140193385404688</v>
      </c>
      <c r="M40" s="6">
        <v>750.68799999999999</v>
      </c>
      <c r="N40" s="6">
        <v>0</v>
      </c>
      <c r="O40" s="15">
        <v>0.60236220472440949</v>
      </c>
    </row>
    <row r="41" spans="1:15" x14ac:dyDescent="0.3">
      <c r="A41" s="10">
        <v>43653</v>
      </c>
      <c r="B41" s="8">
        <v>0.77083333333333337</v>
      </c>
      <c r="C41" s="9">
        <f t="shared" si="4"/>
        <v>43653.770833333336</v>
      </c>
      <c r="D41" s="4">
        <f t="shared" si="5"/>
        <v>525465</v>
      </c>
      <c r="E41" s="4">
        <f t="shared" si="6"/>
        <v>6300765</v>
      </c>
      <c r="F41" s="4">
        <f t="shared" si="7"/>
        <v>2549</v>
      </c>
      <c r="G41" s="6">
        <v>72.5</v>
      </c>
      <c r="H41" s="6">
        <v>43.2</v>
      </c>
      <c r="I41" s="6">
        <v>301.21205182861132</v>
      </c>
      <c r="J41" s="6">
        <v>11.986000000000001</v>
      </c>
      <c r="K41" s="6">
        <v>46.85</v>
      </c>
      <c r="L41" s="6">
        <v>0.14542355484397937</v>
      </c>
      <c r="M41" s="6">
        <v>750.58199999999999</v>
      </c>
      <c r="N41" s="6">
        <v>0</v>
      </c>
      <c r="O41" s="15">
        <v>0.5958620689655173</v>
      </c>
    </row>
    <row r="42" spans="1:15" x14ac:dyDescent="0.3">
      <c r="A42" s="10">
        <v>43653</v>
      </c>
      <c r="B42" s="8">
        <v>0.79166666666666663</v>
      </c>
      <c r="C42" s="9">
        <f t="shared" si="4"/>
        <v>43653.791666666664</v>
      </c>
      <c r="D42" s="4">
        <f t="shared" si="5"/>
        <v>525465</v>
      </c>
      <c r="E42" s="4">
        <f t="shared" si="6"/>
        <v>6300765</v>
      </c>
      <c r="F42" s="4">
        <f t="shared" si="7"/>
        <v>2549</v>
      </c>
      <c r="G42" s="6">
        <v>49</v>
      </c>
      <c r="H42" s="6">
        <v>30.6</v>
      </c>
      <c r="I42" s="6">
        <v>291.29882358434838</v>
      </c>
      <c r="J42" s="6">
        <v>12.362</v>
      </c>
      <c r="K42" s="6">
        <v>46.487000000000002</v>
      </c>
      <c r="L42" s="6">
        <v>0.57645328402754092</v>
      </c>
      <c r="M42" s="6">
        <v>750.71199999999999</v>
      </c>
      <c r="N42" s="6">
        <v>0</v>
      </c>
      <c r="O42" s="15">
        <v>0.6244897959183674</v>
      </c>
    </row>
    <row r="43" spans="1:15" x14ac:dyDescent="0.3">
      <c r="A43" s="10">
        <v>43653</v>
      </c>
      <c r="B43" s="8">
        <v>0.8125</v>
      </c>
      <c r="C43" s="9">
        <f t="shared" si="4"/>
        <v>43653.8125</v>
      </c>
      <c r="D43" s="4">
        <f t="shared" si="5"/>
        <v>525465</v>
      </c>
      <c r="E43" s="4">
        <f t="shared" si="6"/>
        <v>6300765</v>
      </c>
      <c r="F43" s="4">
        <f t="shared" si="7"/>
        <v>2549</v>
      </c>
      <c r="G43" s="6">
        <v>34.5</v>
      </c>
      <c r="H43" s="6">
        <v>19.8</v>
      </c>
      <c r="I43" s="6">
        <v>286.45106702939381</v>
      </c>
      <c r="J43" s="6">
        <v>11.609</v>
      </c>
      <c r="K43" s="6">
        <v>48.167999999999999</v>
      </c>
      <c r="L43" s="6">
        <v>0.57417879338432454</v>
      </c>
      <c r="M43" s="6">
        <v>750.452</v>
      </c>
      <c r="N43" s="6">
        <v>0</v>
      </c>
      <c r="O43" s="15">
        <v>0.57391304347826089</v>
      </c>
    </row>
    <row r="44" spans="1:15" x14ac:dyDescent="0.3">
      <c r="A44" s="10">
        <v>43653</v>
      </c>
      <c r="B44" s="8">
        <v>0.83333333333333337</v>
      </c>
      <c r="C44" s="9">
        <f t="shared" si="4"/>
        <v>43653.833333333336</v>
      </c>
      <c r="D44" s="4">
        <f t="shared" si="5"/>
        <v>525465</v>
      </c>
      <c r="E44" s="4">
        <f t="shared" si="6"/>
        <v>6300765</v>
      </c>
      <c r="F44" s="4">
        <f t="shared" si="7"/>
        <v>2549</v>
      </c>
      <c r="G44" s="6">
        <v>25.4</v>
      </c>
      <c r="H44" s="6">
        <v>16.2</v>
      </c>
      <c r="I44" s="6">
        <v>300.68387560567766</v>
      </c>
      <c r="J44" s="6">
        <v>11.358000000000001</v>
      </c>
      <c r="K44" s="6">
        <v>50.197000000000003</v>
      </c>
      <c r="L44" s="6">
        <v>0.71605189608308484</v>
      </c>
      <c r="M44" s="6">
        <v>750.38499999999999</v>
      </c>
      <c r="N44" s="6">
        <v>0</v>
      </c>
      <c r="O44" s="15">
        <v>0.63779527559055116</v>
      </c>
    </row>
    <row r="45" spans="1:15" x14ac:dyDescent="0.3">
      <c r="A45" s="10">
        <v>43653</v>
      </c>
      <c r="B45" s="8">
        <v>0.85416666666666663</v>
      </c>
      <c r="C45" s="9">
        <f t="shared" si="4"/>
        <v>43653.854166666664</v>
      </c>
      <c r="D45" s="4">
        <f t="shared" si="5"/>
        <v>525465</v>
      </c>
      <c r="E45" s="4">
        <f t="shared" si="6"/>
        <v>6300765</v>
      </c>
      <c r="F45" s="4">
        <f t="shared" si="7"/>
        <v>2549</v>
      </c>
      <c r="G45" s="6">
        <v>7.3</v>
      </c>
      <c r="H45" s="6">
        <v>3.6</v>
      </c>
      <c r="I45" s="6">
        <v>312.19306054616283</v>
      </c>
      <c r="J45" s="6">
        <v>11.358000000000001</v>
      </c>
      <c r="K45" s="6">
        <v>50.442</v>
      </c>
      <c r="L45" s="6">
        <v>0.56962981209789187</v>
      </c>
      <c r="M45" s="6">
        <v>750.33299999999997</v>
      </c>
      <c r="N45" s="6">
        <v>0</v>
      </c>
      <c r="O45" s="15">
        <v>0.49315068493150688</v>
      </c>
    </row>
    <row r="46" spans="1:15" x14ac:dyDescent="0.3">
      <c r="A46" s="10">
        <v>43653</v>
      </c>
      <c r="B46" s="8">
        <v>0.875</v>
      </c>
      <c r="C46" s="9">
        <f t="shared" si="4"/>
        <v>43653.875</v>
      </c>
      <c r="D46" s="4">
        <f t="shared" si="5"/>
        <v>525465</v>
      </c>
      <c r="E46" s="4">
        <f t="shared" si="6"/>
        <v>6300765</v>
      </c>
      <c r="F46" s="4">
        <f t="shared" si="7"/>
        <v>2549</v>
      </c>
      <c r="G46" s="6">
        <v>0</v>
      </c>
      <c r="H46" s="6">
        <v>0</v>
      </c>
      <c r="I46" s="6">
        <v>315.330009517419</v>
      </c>
      <c r="J46" s="6">
        <v>11.106999999999999</v>
      </c>
      <c r="K46" s="6">
        <v>52.003</v>
      </c>
      <c r="L46" s="6">
        <v>0.42292058151241618</v>
      </c>
      <c r="M46" s="6">
        <v>750.37199999999996</v>
      </c>
      <c r="N46" s="6">
        <v>0</v>
      </c>
      <c r="O46" s="16" t="s">
        <v>19</v>
      </c>
    </row>
    <row r="47" spans="1:15" x14ac:dyDescent="0.3">
      <c r="A47" s="10">
        <v>43653</v>
      </c>
      <c r="B47" s="8">
        <v>0.89583333333333337</v>
      </c>
      <c r="C47" s="9">
        <f t="shared" si="4"/>
        <v>43653.895833333336</v>
      </c>
      <c r="D47" s="4">
        <f t="shared" si="5"/>
        <v>525465</v>
      </c>
      <c r="E47" s="4">
        <f t="shared" si="6"/>
        <v>6300765</v>
      </c>
      <c r="F47" s="4">
        <f t="shared" si="7"/>
        <v>2549</v>
      </c>
      <c r="G47" s="6">
        <v>0</v>
      </c>
      <c r="H47" s="6">
        <v>0</v>
      </c>
      <c r="I47" s="6">
        <v>319.30990475647326</v>
      </c>
      <c r="J47" s="6">
        <v>10.731</v>
      </c>
      <c r="K47" s="6">
        <v>55.451999999999998</v>
      </c>
      <c r="L47" s="6">
        <v>0.56508083081145921</v>
      </c>
      <c r="M47" s="6">
        <v>750.38699999999994</v>
      </c>
      <c r="N47" s="6">
        <v>0</v>
      </c>
      <c r="O47" s="16" t="s">
        <v>19</v>
      </c>
    </row>
    <row r="48" spans="1:15" x14ac:dyDescent="0.3">
      <c r="A48" s="10">
        <v>43653</v>
      </c>
      <c r="B48" s="8">
        <v>0.91666666666666663</v>
      </c>
      <c r="C48" s="9">
        <f t="shared" si="4"/>
        <v>43653.916666666664</v>
      </c>
      <c r="D48" s="4">
        <f t="shared" si="5"/>
        <v>525465</v>
      </c>
      <c r="E48" s="4">
        <f t="shared" si="6"/>
        <v>6300765</v>
      </c>
      <c r="F48" s="4">
        <f t="shared" si="7"/>
        <v>2549</v>
      </c>
      <c r="G48" s="6">
        <v>0</v>
      </c>
      <c r="H48" s="6">
        <v>0</v>
      </c>
      <c r="I48" s="6">
        <v>322.11238208086655</v>
      </c>
      <c r="J48" s="6">
        <v>10.353999999999999</v>
      </c>
      <c r="K48" s="6">
        <v>56.929000000000002</v>
      </c>
      <c r="L48" s="6">
        <v>0.7069539335102194</v>
      </c>
      <c r="M48" s="6">
        <v>750.25800000000004</v>
      </c>
      <c r="N48" s="6">
        <v>0</v>
      </c>
      <c r="O48" s="16" t="s">
        <v>19</v>
      </c>
    </row>
    <row r="49" spans="1:15" x14ac:dyDescent="0.3">
      <c r="A49" s="10">
        <v>43653</v>
      </c>
      <c r="B49" s="8">
        <v>0.9375</v>
      </c>
      <c r="C49" s="9">
        <f t="shared" si="4"/>
        <v>43653.9375</v>
      </c>
      <c r="D49" s="4">
        <f t="shared" si="5"/>
        <v>525465</v>
      </c>
      <c r="E49" s="4">
        <f t="shared" si="6"/>
        <v>6300765</v>
      </c>
      <c r="F49" s="4">
        <f t="shared" si="7"/>
        <v>2549</v>
      </c>
      <c r="G49" s="6">
        <v>0</v>
      </c>
      <c r="H49" s="6">
        <v>0</v>
      </c>
      <c r="I49" s="6">
        <v>307.70799808388188</v>
      </c>
      <c r="J49" s="6">
        <v>10.228999999999999</v>
      </c>
      <c r="K49" s="6">
        <v>58.308999999999997</v>
      </c>
      <c r="L49" s="6">
        <v>0.41609710958276713</v>
      </c>
      <c r="M49" s="6">
        <v>750.08500000000004</v>
      </c>
      <c r="N49" s="6">
        <v>0</v>
      </c>
      <c r="O49" s="16" t="s">
        <v>19</v>
      </c>
    </row>
    <row r="50" spans="1:15" x14ac:dyDescent="0.3">
      <c r="A50" s="10">
        <v>43653</v>
      </c>
      <c r="B50" s="8">
        <v>0.95833333333333337</v>
      </c>
      <c r="C50" s="9">
        <f t="shared" si="4"/>
        <v>43653.958333333336</v>
      </c>
      <c r="D50" s="4">
        <f t="shared" si="5"/>
        <v>525465</v>
      </c>
      <c r="E50" s="4">
        <f t="shared" si="6"/>
        <v>6300765</v>
      </c>
      <c r="F50" s="4">
        <f t="shared" si="7"/>
        <v>2549</v>
      </c>
      <c r="G50" s="6">
        <v>0</v>
      </c>
      <c r="H50" s="6">
        <v>0</v>
      </c>
      <c r="I50" s="6">
        <v>316.06396417525571</v>
      </c>
      <c r="J50" s="6">
        <v>9.6010000000000009</v>
      </c>
      <c r="K50" s="6">
        <v>59.058</v>
      </c>
      <c r="L50" s="6">
        <v>0.70240495222378663</v>
      </c>
      <c r="M50" s="6">
        <v>749.88800000000003</v>
      </c>
      <c r="N50" s="6">
        <v>0</v>
      </c>
      <c r="O50" s="16" t="s">
        <v>19</v>
      </c>
    </row>
    <row r="51" spans="1:15" x14ac:dyDescent="0.3">
      <c r="A51" s="10">
        <v>43653</v>
      </c>
      <c r="B51" s="8">
        <v>0.97916666666666663</v>
      </c>
      <c r="C51" s="9">
        <f t="shared" si="4"/>
        <v>43653.979166666664</v>
      </c>
      <c r="D51" s="4">
        <f t="shared" si="5"/>
        <v>525465</v>
      </c>
      <c r="E51" s="4">
        <f t="shared" si="6"/>
        <v>6300765</v>
      </c>
      <c r="F51" s="4">
        <f t="shared" si="7"/>
        <v>2549</v>
      </c>
      <c r="G51" s="6">
        <v>0</v>
      </c>
      <c r="H51" s="6">
        <v>0</v>
      </c>
      <c r="I51" s="6">
        <v>318.25197823670686</v>
      </c>
      <c r="J51" s="6">
        <v>9.7270000000000003</v>
      </c>
      <c r="K51" s="6">
        <v>58.185000000000002</v>
      </c>
      <c r="L51" s="6">
        <v>0.70013046158057035</v>
      </c>
      <c r="M51" s="6">
        <v>749.71799999999996</v>
      </c>
      <c r="N51" s="6">
        <v>0</v>
      </c>
      <c r="O51" s="16" t="s">
        <v>19</v>
      </c>
    </row>
    <row r="52" spans="1:15" x14ac:dyDescent="0.3">
      <c r="A52" s="10">
        <v>43654</v>
      </c>
      <c r="B52" s="8">
        <v>0</v>
      </c>
      <c r="C52" s="9">
        <f t="shared" si="4"/>
        <v>43654</v>
      </c>
      <c r="D52" s="4">
        <f t="shared" si="5"/>
        <v>525465</v>
      </c>
      <c r="E52" s="4">
        <f t="shared" si="6"/>
        <v>6300765</v>
      </c>
      <c r="F52" s="4">
        <f t="shared" si="7"/>
        <v>2549</v>
      </c>
      <c r="G52" s="6">
        <v>0</v>
      </c>
      <c r="H52" s="6">
        <v>0</v>
      </c>
      <c r="I52" s="6">
        <v>320.8479759182834</v>
      </c>
      <c r="J52" s="6">
        <v>9.35</v>
      </c>
      <c r="K52" s="6">
        <v>58.93</v>
      </c>
      <c r="L52" s="6">
        <v>0.95146626175399818</v>
      </c>
      <c r="M52" s="6">
        <v>749.78499999999997</v>
      </c>
      <c r="N52" s="6">
        <v>0</v>
      </c>
      <c r="O52" s="16" t="s">
        <v>19</v>
      </c>
    </row>
    <row r="53" spans="1:15" x14ac:dyDescent="0.3">
      <c r="A53" s="10">
        <v>43654</v>
      </c>
      <c r="B53" s="8">
        <v>2.0833333333333332E-2</v>
      </c>
      <c r="C53" s="9">
        <f t="shared" si="4"/>
        <v>43654.020833333336</v>
      </c>
      <c r="D53" s="4">
        <f t="shared" si="5"/>
        <v>525465</v>
      </c>
      <c r="E53" s="4">
        <f t="shared" si="6"/>
        <v>6300765</v>
      </c>
      <c r="F53" s="4">
        <f t="shared" si="7"/>
        <v>2549</v>
      </c>
      <c r="G53" s="6">
        <v>0</v>
      </c>
      <c r="H53" s="6">
        <v>0</v>
      </c>
      <c r="I53" s="6">
        <v>329.93798598152307</v>
      </c>
      <c r="J53" s="6">
        <v>9.4749999999999996</v>
      </c>
      <c r="K53" s="6">
        <v>58.313000000000002</v>
      </c>
      <c r="L53" s="6">
        <v>0.37173995794202741</v>
      </c>
      <c r="M53" s="6">
        <v>749.59</v>
      </c>
      <c r="N53" s="6">
        <v>0</v>
      </c>
      <c r="O53" s="16" t="s">
        <v>19</v>
      </c>
    </row>
    <row r="54" spans="1:15" x14ac:dyDescent="0.3">
      <c r="A54" s="10">
        <v>43654</v>
      </c>
      <c r="B54" s="8">
        <v>4.1666666666666664E-2</v>
      </c>
      <c r="C54" s="9">
        <f t="shared" si="4"/>
        <v>43654.041666666664</v>
      </c>
      <c r="D54" s="4">
        <f t="shared" si="5"/>
        <v>525465</v>
      </c>
      <c r="E54" s="4">
        <f t="shared" si="6"/>
        <v>6300765</v>
      </c>
      <c r="F54" s="4">
        <f t="shared" si="7"/>
        <v>2549</v>
      </c>
      <c r="G54" s="6">
        <v>0</v>
      </c>
      <c r="H54" s="6">
        <v>0</v>
      </c>
      <c r="I54" s="6">
        <v>328.76220713547514</v>
      </c>
      <c r="J54" s="6">
        <v>9.35</v>
      </c>
      <c r="K54" s="6">
        <v>60.451999999999998</v>
      </c>
      <c r="L54" s="6">
        <v>0.22503072735655177</v>
      </c>
      <c r="M54" s="6">
        <v>749.41</v>
      </c>
      <c r="N54" s="6">
        <v>0</v>
      </c>
      <c r="O54" s="16" t="s">
        <v>19</v>
      </c>
    </row>
    <row r="55" spans="1:15" x14ac:dyDescent="0.3">
      <c r="A55" s="10">
        <v>43654</v>
      </c>
      <c r="B55" s="8">
        <v>6.25E-2</v>
      </c>
      <c r="C55" s="9">
        <f t="shared" si="4"/>
        <v>43654.0625</v>
      </c>
      <c r="D55" s="4">
        <f t="shared" si="5"/>
        <v>525465</v>
      </c>
      <c r="E55" s="4">
        <f t="shared" si="6"/>
        <v>6300765</v>
      </c>
      <c r="F55" s="4">
        <f t="shared" si="7"/>
        <v>2549</v>
      </c>
      <c r="G55" s="6">
        <v>0</v>
      </c>
      <c r="H55" s="6">
        <v>0</v>
      </c>
      <c r="I55" s="6">
        <v>326.79434286177445</v>
      </c>
      <c r="J55" s="6">
        <v>9.5380000000000003</v>
      </c>
      <c r="K55" s="6">
        <v>58.890999999999998</v>
      </c>
      <c r="L55" s="6">
        <v>0.22275623671333544</v>
      </c>
      <c r="M55" s="6">
        <v>749.30200000000002</v>
      </c>
      <c r="N55" s="6">
        <v>0</v>
      </c>
      <c r="O55" s="16" t="s">
        <v>19</v>
      </c>
    </row>
    <row r="56" spans="1:15" x14ac:dyDescent="0.3">
      <c r="A56" s="10">
        <v>43654</v>
      </c>
      <c r="B56" s="8">
        <v>8.3333333333333329E-2</v>
      </c>
      <c r="C56" s="9">
        <f t="shared" si="4"/>
        <v>43654.083333333336</v>
      </c>
      <c r="D56" s="4">
        <f t="shared" si="5"/>
        <v>525465</v>
      </c>
      <c r="E56" s="4">
        <f t="shared" si="6"/>
        <v>6300765</v>
      </c>
      <c r="F56" s="4">
        <f t="shared" si="7"/>
        <v>2549</v>
      </c>
      <c r="G56" s="6">
        <v>0</v>
      </c>
      <c r="H56" s="6">
        <v>0</v>
      </c>
      <c r="I56" s="6">
        <v>326.41119705458641</v>
      </c>
      <c r="J56" s="6">
        <v>9.4130000000000003</v>
      </c>
      <c r="K56" s="6">
        <v>59.350999999999999</v>
      </c>
      <c r="L56" s="6">
        <v>0.22048174607011908</v>
      </c>
      <c r="M56" s="6">
        <v>749.22699999999998</v>
      </c>
      <c r="N56" s="6">
        <v>0</v>
      </c>
      <c r="O56" s="16" t="s">
        <v>19</v>
      </c>
    </row>
    <row r="57" spans="1:15" x14ac:dyDescent="0.3">
      <c r="A57" s="10">
        <v>43654</v>
      </c>
      <c r="B57" s="8">
        <v>0.10416666666666667</v>
      </c>
      <c r="C57" s="9">
        <f t="shared" si="4"/>
        <v>43654.104166666664</v>
      </c>
      <c r="D57" s="4">
        <f t="shared" si="5"/>
        <v>525465</v>
      </c>
      <c r="E57" s="4">
        <f t="shared" si="6"/>
        <v>6300765</v>
      </c>
      <c r="F57" s="4">
        <f t="shared" si="7"/>
        <v>2549</v>
      </c>
      <c r="G57" s="6">
        <v>0</v>
      </c>
      <c r="H57" s="6">
        <v>0</v>
      </c>
      <c r="I57" s="6">
        <v>329.62312108236154</v>
      </c>
      <c r="J57" s="6">
        <v>8.7850000000000001</v>
      </c>
      <c r="K57" s="6">
        <v>61.863</v>
      </c>
      <c r="L57" s="6">
        <v>0.50707673531142139</v>
      </c>
      <c r="M57" s="6">
        <v>749.1</v>
      </c>
      <c r="N57" s="6">
        <v>0</v>
      </c>
      <c r="O57" s="16" t="s">
        <v>19</v>
      </c>
    </row>
    <row r="58" spans="1:15" x14ac:dyDescent="0.3">
      <c r="A58" s="10">
        <v>43654</v>
      </c>
      <c r="B58" s="8">
        <v>0.125</v>
      </c>
      <c r="C58" s="9">
        <f t="shared" ref="C58:C121" si="8">A58+B58</f>
        <v>43654.125</v>
      </c>
      <c r="D58" s="4">
        <f t="shared" si="5"/>
        <v>525465</v>
      </c>
      <c r="E58" s="4">
        <f t="shared" si="6"/>
        <v>6300765</v>
      </c>
      <c r="F58" s="4">
        <f t="shared" si="7"/>
        <v>2549</v>
      </c>
      <c r="G58" s="6">
        <v>0</v>
      </c>
      <c r="H58" s="6">
        <v>0</v>
      </c>
      <c r="I58" s="6">
        <v>329.48151116875454</v>
      </c>
      <c r="J58" s="6">
        <v>8.9730000000000008</v>
      </c>
      <c r="K58" s="6">
        <v>61.987000000000002</v>
      </c>
      <c r="L58" s="6">
        <v>0.3603675047259457</v>
      </c>
      <c r="M58" s="6">
        <v>749.01</v>
      </c>
      <c r="N58" s="6">
        <v>0</v>
      </c>
      <c r="O58" s="16" t="s">
        <v>19</v>
      </c>
    </row>
    <row r="59" spans="1:15" x14ac:dyDescent="0.3">
      <c r="A59" s="10">
        <v>43654</v>
      </c>
      <c r="B59" s="8">
        <v>0.14583333333333334</v>
      </c>
      <c r="C59" s="9">
        <f t="shared" si="8"/>
        <v>43654.145833333336</v>
      </c>
      <c r="D59" s="4">
        <f t="shared" ref="D59:F122" si="9">D58</f>
        <v>525465</v>
      </c>
      <c r="E59" s="4">
        <f t="shared" si="9"/>
        <v>6300765</v>
      </c>
      <c r="F59" s="4">
        <f t="shared" si="9"/>
        <v>2549</v>
      </c>
      <c r="G59" s="6">
        <v>0</v>
      </c>
      <c r="H59" s="6">
        <v>0</v>
      </c>
      <c r="I59" s="6">
        <v>329.19635529834051</v>
      </c>
      <c r="J59" s="6">
        <v>9.2870000000000008</v>
      </c>
      <c r="K59" s="6">
        <v>60.444000000000003</v>
      </c>
      <c r="L59" s="6">
        <v>0.50252775402498862</v>
      </c>
      <c r="M59" s="6">
        <v>748.84699999999998</v>
      </c>
      <c r="N59" s="6">
        <v>0</v>
      </c>
      <c r="O59" s="16" t="s">
        <v>19</v>
      </c>
    </row>
    <row r="60" spans="1:15" x14ac:dyDescent="0.3">
      <c r="A60" s="10">
        <v>43654</v>
      </c>
      <c r="B60" s="8">
        <v>0.16666666666666666</v>
      </c>
      <c r="C60" s="9">
        <f t="shared" si="8"/>
        <v>43654.166666666664</v>
      </c>
      <c r="D60" s="4">
        <f t="shared" si="9"/>
        <v>525465</v>
      </c>
      <c r="E60" s="4">
        <f t="shared" si="9"/>
        <v>6300765</v>
      </c>
      <c r="F60" s="4">
        <f t="shared" si="9"/>
        <v>2549</v>
      </c>
      <c r="G60" s="6">
        <v>0</v>
      </c>
      <c r="H60" s="6">
        <v>0</v>
      </c>
      <c r="I60" s="6">
        <v>330.20583656230127</v>
      </c>
      <c r="J60" s="6">
        <v>8.91</v>
      </c>
      <c r="K60" s="6">
        <v>61.661999999999999</v>
      </c>
      <c r="L60" s="6">
        <v>0.35581852343951292</v>
      </c>
      <c r="M60" s="6">
        <v>748.84500000000003</v>
      </c>
      <c r="N60" s="6">
        <v>0</v>
      </c>
      <c r="O60" s="16" t="s">
        <v>19</v>
      </c>
    </row>
    <row r="61" spans="1:15" x14ac:dyDescent="0.3">
      <c r="A61" s="10">
        <v>43654</v>
      </c>
      <c r="B61" s="8">
        <v>0.1875</v>
      </c>
      <c r="C61" s="9">
        <f t="shared" si="8"/>
        <v>43654.1875</v>
      </c>
      <c r="D61" s="4">
        <f t="shared" si="9"/>
        <v>525465</v>
      </c>
      <c r="E61" s="4">
        <f t="shared" si="9"/>
        <v>6300765</v>
      </c>
      <c r="F61" s="4">
        <f t="shared" si="9"/>
        <v>2549</v>
      </c>
      <c r="G61" s="6">
        <v>3.6</v>
      </c>
      <c r="H61" s="6">
        <v>1.8</v>
      </c>
      <c r="I61" s="6">
        <v>330.31552536173302</v>
      </c>
      <c r="J61" s="6">
        <v>8.9730000000000008</v>
      </c>
      <c r="K61" s="6">
        <v>62.145000000000003</v>
      </c>
      <c r="L61" s="6">
        <v>0.20910929285403729</v>
      </c>
      <c r="M61" s="6">
        <v>748.94</v>
      </c>
      <c r="N61" s="6">
        <v>0</v>
      </c>
      <c r="O61" s="15">
        <v>0.5</v>
      </c>
    </row>
    <row r="62" spans="1:15" x14ac:dyDescent="0.3">
      <c r="A62" s="10">
        <v>43654</v>
      </c>
      <c r="B62" s="8">
        <v>0.20833333333333334</v>
      </c>
      <c r="C62" s="9">
        <f t="shared" si="8"/>
        <v>43654.208333333336</v>
      </c>
      <c r="D62" s="4">
        <f t="shared" si="9"/>
        <v>525465</v>
      </c>
      <c r="E62" s="4">
        <f t="shared" si="9"/>
        <v>6300765</v>
      </c>
      <c r="F62" s="4">
        <f t="shared" si="9"/>
        <v>2549</v>
      </c>
      <c r="G62" s="6">
        <v>18.100000000000001</v>
      </c>
      <c r="H62" s="6">
        <v>10.8</v>
      </c>
      <c r="I62" s="6">
        <v>331.6676592204775</v>
      </c>
      <c r="J62" s="6">
        <v>9.0359999999999996</v>
      </c>
      <c r="K62" s="6">
        <v>61.837000000000003</v>
      </c>
      <c r="L62" s="6">
        <v>0.35126954215308026</v>
      </c>
      <c r="M62" s="6">
        <v>748.79700000000003</v>
      </c>
      <c r="N62" s="6">
        <v>0</v>
      </c>
      <c r="O62" s="15">
        <v>0.59668508287292821</v>
      </c>
    </row>
    <row r="63" spans="1:15" x14ac:dyDescent="0.3">
      <c r="A63" s="10">
        <v>43654</v>
      </c>
      <c r="B63" s="8">
        <v>0.22916666666666666</v>
      </c>
      <c r="C63" s="9">
        <f t="shared" si="8"/>
        <v>43654.229166666664</v>
      </c>
      <c r="D63" s="4">
        <f t="shared" si="9"/>
        <v>525465</v>
      </c>
      <c r="E63" s="4">
        <f t="shared" si="9"/>
        <v>6300765</v>
      </c>
      <c r="F63" s="4">
        <f t="shared" si="9"/>
        <v>2549</v>
      </c>
      <c r="G63" s="6">
        <v>34.5</v>
      </c>
      <c r="H63" s="6">
        <v>21.6</v>
      </c>
      <c r="I63" s="6">
        <v>328.59406139781532</v>
      </c>
      <c r="J63" s="6">
        <v>8.8480000000000008</v>
      </c>
      <c r="K63" s="6">
        <v>64.501999999999995</v>
      </c>
      <c r="L63" s="6">
        <v>0.63786453139438248</v>
      </c>
      <c r="M63" s="6">
        <v>748.75800000000004</v>
      </c>
      <c r="N63" s="6">
        <v>0</v>
      </c>
      <c r="O63" s="15">
        <v>0.62608695652173918</v>
      </c>
    </row>
    <row r="64" spans="1:15" x14ac:dyDescent="0.3">
      <c r="A64" s="10">
        <v>43654</v>
      </c>
      <c r="B64" s="8">
        <v>0.25</v>
      </c>
      <c r="C64" s="9">
        <f t="shared" si="8"/>
        <v>43654.25</v>
      </c>
      <c r="D64" s="4">
        <f t="shared" si="9"/>
        <v>525465</v>
      </c>
      <c r="E64" s="4">
        <f t="shared" si="9"/>
        <v>6300765</v>
      </c>
      <c r="F64" s="4">
        <f t="shared" si="9"/>
        <v>2549</v>
      </c>
      <c r="G64" s="6">
        <v>49</v>
      </c>
      <c r="H64" s="6">
        <v>30.6</v>
      </c>
      <c r="I64" s="6">
        <v>327.07638650542708</v>
      </c>
      <c r="J64" s="6">
        <v>9.4749999999999996</v>
      </c>
      <c r="K64" s="6">
        <v>59.834000000000003</v>
      </c>
      <c r="L64" s="6">
        <v>0.6355900407511661</v>
      </c>
      <c r="M64" s="6">
        <v>748.62199999999996</v>
      </c>
      <c r="N64" s="6">
        <v>0</v>
      </c>
      <c r="O64" s="15">
        <v>0.6244897959183674</v>
      </c>
    </row>
    <row r="65" spans="1:15" x14ac:dyDescent="0.3">
      <c r="A65" s="10">
        <v>43654</v>
      </c>
      <c r="B65" s="8">
        <v>0.27083333333333331</v>
      </c>
      <c r="C65" s="9">
        <f t="shared" si="8"/>
        <v>43654.270833333336</v>
      </c>
      <c r="D65" s="4">
        <f t="shared" si="9"/>
        <v>525465</v>
      </c>
      <c r="E65" s="4">
        <f t="shared" si="9"/>
        <v>6300765</v>
      </c>
      <c r="F65" s="4">
        <f t="shared" si="9"/>
        <v>2549</v>
      </c>
      <c r="G65" s="6">
        <v>110.6</v>
      </c>
      <c r="H65" s="6">
        <v>72</v>
      </c>
      <c r="I65" s="6">
        <v>324.75717225711531</v>
      </c>
      <c r="J65" s="6">
        <v>10.166</v>
      </c>
      <c r="K65" s="6">
        <v>57.51</v>
      </c>
      <c r="L65" s="6">
        <v>0.34444607022343121</v>
      </c>
      <c r="M65" s="6">
        <v>748.84</v>
      </c>
      <c r="N65" s="6">
        <v>0</v>
      </c>
      <c r="O65" s="15">
        <v>0.65099457504520797</v>
      </c>
    </row>
    <row r="66" spans="1:15" x14ac:dyDescent="0.3">
      <c r="A66" s="10">
        <v>43654</v>
      </c>
      <c r="B66" s="8">
        <v>0.29166666666666669</v>
      </c>
      <c r="C66" s="9">
        <f t="shared" si="8"/>
        <v>43654.291666666664</v>
      </c>
      <c r="D66" s="4">
        <f t="shared" si="9"/>
        <v>525465</v>
      </c>
      <c r="E66" s="4">
        <f t="shared" si="9"/>
        <v>6300765</v>
      </c>
      <c r="F66" s="4">
        <f t="shared" si="9"/>
        <v>2549</v>
      </c>
      <c r="G66" s="6">
        <v>186.8</v>
      </c>
      <c r="H66" s="6">
        <v>125.9</v>
      </c>
      <c r="I66" s="6">
        <v>296.59846080697793</v>
      </c>
      <c r="J66" s="6">
        <v>11.045</v>
      </c>
      <c r="K66" s="6">
        <v>55.462000000000003</v>
      </c>
      <c r="L66" s="6">
        <v>0.34217157958021482</v>
      </c>
      <c r="M66" s="6">
        <v>748.47</v>
      </c>
      <c r="N66" s="6">
        <v>0</v>
      </c>
      <c r="O66" s="15">
        <v>0.67398286937901497</v>
      </c>
    </row>
    <row r="67" spans="1:15" x14ac:dyDescent="0.3">
      <c r="A67" s="10">
        <v>43654</v>
      </c>
      <c r="B67" s="8">
        <v>0.3125</v>
      </c>
      <c r="C67" s="9">
        <f t="shared" si="8"/>
        <v>43654.3125</v>
      </c>
      <c r="D67" s="4">
        <f t="shared" si="9"/>
        <v>525465</v>
      </c>
      <c r="E67" s="4">
        <f t="shared" si="9"/>
        <v>6300765</v>
      </c>
      <c r="F67" s="4">
        <f t="shared" si="9"/>
        <v>2549</v>
      </c>
      <c r="G67" s="6">
        <v>183.2</v>
      </c>
      <c r="H67" s="6">
        <v>122.3</v>
      </c>
      <c r="I67" s="6">
        <v>300.13087749732927</v>
      </c>
      <c r="J67" s="6">
        <v>10.417</v>
      </c>
      <c r="K67" s="6">
        <v>57.128999999999998</v>
      </c>
      <c r="L67" s="6">
        <v>0.33989708893699849</v>
      </c>
      <c r="M67" s="6">
        <v>748.63</v>
      </c>
      <c r="N67" s="6">
        <v>0</v>
      </c>
      <c r="O67" s="15">
        <v>0.66757641921397382</v>
      </c>
    </row>
    <row r="68" spans="1:15" x14ac:dyDescent="0.3">
      <c r="A68" s="10">
        <v>43654</v>
      </c>
      <c r="B68" s="8">
        <v>0.33333333333333331</v>
      </c>
      <c r="C68" s="9">
        <f t="shared" si="8"/>
        <v>43654.333333333336</v>
      </c>
      <c r="D68" s="4">
        <f t="shared" si="9"/>
        <v>525465</v>
      </c>
      <c r="E68" s="4">
        <f t="shared" si="9"/>
        <v>6300765</v>
      </c>
      <c r="F68" s="4">
        <f t="shared" si="9"/>
        <v>2549</v>
      </c>
      <c r="G68" s="6">
        <v>110.6</v>
      </c>
      <c r="H68" s="6">
        <v>72</v>
      </c>
      <c r="I68" s="6">
        <v>333.13876795798154</v>
      </c>
      <c r="J68" s="6">
        <v>9.7889999999999997</v>
      </c>
      <c r="K68" s="6">
        <v>59.837000000000003</v>
      </c>
      <c r="L68" s="6">
        <v>0.48205733823604147</v>
      </c>
      <c r="M68" s="6">
        <v>748.68200000000002</v>
      </c>
      <c r="N68" s="6">
        <v>0</v>
      </c>
      <c r="O68" s="15">
        <v>0.65099457504520797</v>
      </c>
    </row>
    <row r="69" spans="1:15" x14ac:dyDescent="0.3">
      <c r="A69" s="10">
        <v>43654</v>
      </c>
      <c r="B69" s="8">
        <v>0.35416666666666669</v>
      </c>
      <c r="C69" s="9">
        <f t="shared" si="8"/>
        <v>43654.354166666664</v>
      </c>
      <c r="D69" s="4">
        <f t="shared" si="9"/>
        <v>525465</v>
      </c>
      <c r="E69" s="4">
        <f t="shared" si="9"/>
        <v>6300765</v>
      </c>
      <c r="F69" s="4">
        <f t="shared" si="9"/>
        <v>2549</v>
      </c>
      <c r="G69" s="6">
        <v>277.5</v>
      </c>
      <c r="H69" s="6">
        <v>181.7</v>
      </c>
      <c r="I69" s="6">
        <v>310.39330292782597</v>
      </c>
      <c r="J69" s="6">
        <v>11.233000000000001</v>
      </c>
      <c r="K69" s="6">
        <v>54.466000000000001</v>
      </c>
      <c r="L69" s="6">
        <v>0.47978284759282508</v>
      </c>
      <c r="M69" s="6">
        <v>748.53700000000003</v>
      </c>
      <c r="N69" s="6">
        <v>0</v>
      </c>
      <c r="O69" s="15">
        <v>0.65477477477477475</v>
      </c>
    </row>
    <row r="70" spans="1:15" x14ac:dyDescent="0.3">
      <c r="A70" s="10">
        <v>43654</v>
      </c>
      <c r="B70" s="8">
        <v>0.375</v>
      </c>
      <c r="C70" s="9">
        <f t="shared" si="8"/>
        <v>43654.375</v>
      </c>
      <c r="D70" s="4">
        <f t="shared" si="9"/>
        <v>525465</v>
      </c>
      <c r="E70" s="4">
        <f t="shared" si="9"/>
        <v>6300765</v>
      </c>
      <c r="F70" s="4">
        <f t="shared" si="9"/>
        <v>2549</v>
      </c>
      <c r="G70" s="6">
        <v>235.8</v>
      </c>
      <c r="H70" s="6">
        <v>152.9</v>
      </c>
      <c r="I70" s="6">
        <v>329.34945506488549</v>
      </c>
      <c r="J70" s="6">
        <v>9.5380000000000003</v>
      </c>
      <c r="K70" s="6">
        <v>64.546999999999997</v>
      </c>
      <c r="L70" s="6">
        <v>0.76609069023384457</v>
      </c>
      <c r="M70" s="6">
        <v>748.63800000000003</v>
      </c>
      <c r="N70" s="6">
        <v>0</v>
      </c>
      <c r="O70" s="15">
        <v>0.64843087362171326</v>
      </c>
    </row>
    <row r="71" spans="1:15" x14ac:dyDescent="0.3">
      <c r="A71" s="10">
        <v>43654</v>
      </c>
      <c r="B71" s="8">
        <v>0.39583333333333331</v>
      </c>
      <c r="C71" s="9">
        <f t="shared" si="8"/>
        <v>43654.395833333336</v>
      </c>
      <c r="D71" s="4">
        <f t="shared" si="9"/>
        <v>525465</v>
      </c>
      <c r="E71" s="4">
        <f t="shared" si="9"/>
        <v>6300765</v>
      </c>
      <c r="F71" s="4">
        <f t="shared" si="9"/>
        <v>2549</v>
      </c>
      <c r="G71" s="6">
        <v>170.5</v>
      </c>
      <c r="H71" s="6">
        <v>109.7</v>
      </c>
      <c r="I71" s="6">
        <v>328.75041474067268</v>
      </c>
      <c r="J71" s="6">
        <v>8.8480000000000008</v>
      </c>
      <c r="K71" s="6">
        <v>69.662999999999997</v>
      </c>
      <c r="L71" s="6">
        <v>0.90825093953288749</v>
      </c>
      <c r="M71" s="6">
        <v>748.46</v>
      </c>
      <c r="N71" s="6">
        <v>0</v>
      </c>
      <c r="O71" s="15">
        <v>0.64340175953079182</v>
      </c>
    </row>
    <row r="72" spans="1:15" x14ac:dyDescent="0.3">
      <c r="A72" s="10">
        <v>43654</v>
      </c>
      <c r="B72" s="8">
        <v>0.41666666666666669</v>
      </c>
      <c r="C72" s="9">
        <f t="shared" si="8"/>
        <v>43654.416666666664</v>
      </c>
      <c r="D72" s="4">
        <f t="shared" si="9"/>
        <v>525465</v>
      </c>
      <c r="E72" s="4">
        <f t="shared" si="9"/>
        <v>6300765</v>
      </c>
      <c r="F72" s="4">
        <f t="shared" si="9"/>
        <v>2549</v>
      </c>
      <c r="G72" s="6">
        <v>175.9</v>
      </c>
      <c r="H72" s="6">
        <v>116.9</v>
      </c>
      <c r="I72" s="6">
        <v>322.90473683684235</v>
      </c>
      <c r="J72" s="6">
        <v>8.5340000000000007</v>
      </c>
      <c r="K72" s="6">
        <v>75.295000000000002</v>
      </c>
      <c r="L72" s="6">
        <v>0.9059764488896711</v>
      </c>
      <c r="M72" s="6">
        <v>748.44299999999998</v>
      </c>
      <c r="N72" s="6">
        <v>0</v>
      </c>
      <c r="O72" s="15">
        <v>0.66458214894826606</v>
      </c>
    </row>
    <row r="73" spans="1:15" x14ac:dyDescent="0.3">
      <c r="A73" s="10">
        <v>43654</v>
      </c>
      <c r="B73" s="8">
        <v>0.4375</v>
      </c>
      <c r="C73" s="9">
        <f t="shared" si="8"/>
        <v>43654.4375</v>
      </c>
      <c r="D73" s="4">
        <f t="shared" si="9"/>
        <v>525465</v>
      </c>
      <c r="E73" s="4">
        <f t="shared" si="9"/>
        <v>6300765</v>
      </c>
      <c r="F73" s="4">
        <f t="shared" si="9"/>
        <v>2549</v>
      </c>
      <c r="G73" s="6">
        <v>341</v>
      </c>
      <c r="H73" s="6">
        <v>224.9</v>
      </c>
      <c r="I73" s="6">
        <v>333.73328062625785</v>
      </c>
      <c r="J73" s="6">
        <v>9.6010000000000009</v>
      </c>
      <c r="K73" s="6">
        <v>76.569999999999993</v>
      </c>
      <c r="L73" s="6">
        <v>0.90370195824645472</v>
      </c>
      <c r="M73" s="6">
        <v>748.38800000000003</v>
      </c>
      <c r="N73" s="6">
        <v>0</v>
      </c>
      <c r="O73" s="15">
        <v>0.65953079178885632</v>
      </c>
    </row>
    <row r="74" spans="1:15" x14ac:dyDescent="0.3">
      <c r="A74" s="10">
        <v>43654</v>
      </c>
      <c r="B74" s="8">
        <v>0.45833333333333331</v>
      </c>
      <c r="C74" s="9">
        <f t="shared" si="8"/>
        <v>43654.458333333336</v>
      </c>
      <c r="D74" s="4">
        <f t="shared" si="9"/>
        <v>525465</v>
      </c>
      <c r="E74" s="4">
        <f t="shared" si="9"/>
        <v>6300765</v>
      </c>
      <c r="F74" s="4">
        <f t="shared" si="9"/>
        <v>2549</v>
      </c>
      <c r="G74" s="6">
        <v>558.6</v>
      </c>
      <c r="H74" s="6">
        <v>368.8</v>
      </c>
      <c r="I74" s="6">
        <v>294.69789341287003</v>
      </c>
      <c r="J74" s="6">
        <v>11.420999999999999</v>
      </c>
      <c r="K74" s="6">
        <v>62.421999999999997</v>
      </c>
      <c r="L74" s="6">
        <v>0.90142746760323833</v>
      </c>
      <c r="M74" s="6">
        <v>748.41</v>
      </c>
      <c r="N74" s="6">
        <v>0</v>
      </c>
      <c r="O74" s="15">
        <v>0.66022198353025419</v>
      </c>
    </row>
    <row r="75" spans="1:15" x14ac:dyDescent="0.3">
      <c r="A75" s="10">
        <v>43654</v>
      </c>
      <c r="B75" s="8">
        <v>0.47916666666666669</v>
      </c>
      <c r="C75" s="9">
        <f t="shared" si="8"/>
        <v>43654.479166666664</v>
      </c>
      <c r="D75" s="4">
        <f t="shared" si="9"/>
        <v>525465</v>
      </c>
      <c r="E75" s="4">
        <f t="shared" si="9"/>
        <v>6300765</v>
      </c>
      <c r="F75" s="4">
        <f t="shared" si="9"/>
        <v>2549</v>
      </c>
      <c r="G75" s="6">
        <v>480.6</v>
      </c>
      <c r="H75" s="6">
        <v>311.2</v>
      </c>
      <c r="I75" s="6">
        <v>316.13412681572976</v>
      </c>
      <c r="J75" s="6">
        <v>13.743</v>
      </c>
      <c r="K75" s="6">
        <v>53.478999999999999</v>
      </c>
      <c r="L75" s="6">
        <v>0.75471823701776286</v>
      </c>
      <c r="M75" s="6">
        <v>748.34799999999996</v>
      </c>
      <c r="N75" s="6">
        <v>0</v>
      </c>
      <c r="O75" s="15">
        <v>0.64752392842280482</v>
      </c>
    </row>
    <row r="76" spans="1:15" x14ac:dyDescent="0.3">
      <c r="A76" s="10">
        <v>43654</v>
      </c>
      <c r="B76" s="8">
        <v>0.5</v>
      </c>
      <c r="C76" s="9">
        <f t="shared" si="8"/>
        <v>43654.5</v>
      </c>
      <c r="D76" s="4">
        <f t="shared" si="9"/>
        <v>525465</v>
      </c>
      <c r="E76" s="4">
        <f t="shared" si="9"/>
        <v>6300765</v>
      </c>
      <c r="F76" s="4">
        <f t="shared" si="9"/>
        <v>2549</v>
      </c>
      <c r="G76" s="6">
        <v>27.2</v>
      </c>
      <c r="H76" s="6">
        <v>18</v>
      </c>
      <c r="I76" s="6">
        <v>337.86414321700323</v>
      </c>
      <c r="J76" s="6">
        <v>7.9690000000000003</v>
      </c>
      <c r="K76" s="6">
        <v>83.399000000000001</v>
      </c>
      <c r="L76" s="6">
        <v>0.89687848631680567</v>
      </c>
      <c r="M76" s="6">
        <v>748.53499999999997</v>
      </c>
      <c r="N76" s="6">
        <v>0</v>
      </c>
      <c r="O76" s="15">
        <v>0.66176470588235292</v>
      </c>
    </row>
    <row r="77" spans="1:15" x14ac:dyDescent="0.3">
      <c r="A77" s="10">
        <v>43654</v>
      </c>
      <c r="B77" s="8">
        <v>0.52083333333333337</v>
      </c>
      <c r="C77" s="9">
        <f t="shared" si="8"/>
        <v>43654.520833333336</v>
      </c>
      <c r="D77" s="4">
        <f t="shared" si="9"/>
        <v>525465</v>
      </c>
      <c r="E77" s="4">
        <f t="shared" si="9"/>
        <v>6300765</v>
      </c>
      <c r="F77" s="4">
        <f t="shared" si="9"/>
        <v>2549</v>
      </c>
      <c r="G77" s="6">
        <v>25.4</v>
      </c>
      <c r="H77" s="6">
        <v>16.2</v>
      </c>
      <c r="I77" s="6">
        <v>338.21917826773188</v>
      </c>
      <c r="J77" s="6">
        <v>7.7169999999999996</v>
      </c>
      <c r="K77" s="6">
        <v>87.292000000000002</v>
      </c>
      <c r="L77" s="6">
        <v>0.60602166238935351</v>
      </c>
      <c r="M77" s="6">
        <v>748.14300000000003</v>
      </c>
      <c r="N77" s="6">
        <v>0</v>
      </c>
      <c r="O77" s="15">
        <v>0.63779527559055116</v>
      </c>
    </row>
    <row r="78" spans="1:15" x14ac:dyDescent="0.3">
      <c r="A78" s="10">
        <v>43654</v>
      </c>
      <c r="B78" s="8">
        <v>0.54166666666666663</v>
      </c>
      <c r="C78" s="9">
        <f t="shared" si="8"/>
        <v>43654.541666666664</v>
      </c>
      <c r="D78" s="4">
        <f t="shared" si="9"/>
        <v>525465</v>
      </c>
      <c r="E78" s="4">
        <f t="shared" si="9"/>
        <v>6300765</v>
      </c>
      <c r="F78" s="4">
        <f t="shared" si="9"/>
        <v>2549</v>
      </c>
      <c r="G78" s="6">
        <v>27.2</v>
      </c>
      <c r="H78" s="6">
        <v>18</v>
      </c>
      <c r="I78" s="6">
        <v>336.74887715124447</v>
      </c>
      <c r="J78" s="6">
        <v>7.6550000000000002</v>
      </c>
      <c r="K78" s="6">
        <v>90.114000000000004</v>
      </c>
      <c r="L78" s="6">
        <v>0.60374717174613712</v>
      </c>
      <c r="M78" s="6">
        <v>748.30200000000002</v>
      </c>
      <c r="N78" s="6">
        <v>0</v>
      </c>
      <c r="O78" s="15">
        <v>0.66176470588235292</v>
      </c>
    </row>
    <row r="79" spans="1:15" x14ac:dyDescent="0.3">
      <c r="A79" s="10">
        <v>43654</v>
      </c>
      <c r="B79" s="8">
        <v>0.5625</v>
      </c>
      <c r="C79" s="9">
        <f t="shared" si="8"/>
        <v>43654.5625</v>
      </c>
      <c r="D79" s="4">
        <f t="shared" si="9"/>
        <v>525465</v>
      </c>
      <c r="E79" s="4">
        <f t="shared" si="9"/>
        <v>6300765</v>
      </c>
      <c r="F79" s="4">
        <f t="shared" si="9"/>
        <v>2549</v>
      </c>
      <c r="G79" s="6">
        <v>29</v>
      </c>
      <c r="H79" s="6">
        <v>19.8</v>
      </c>
      <c r="I79" s="6">
        <v>343.86967555329909</v>
      </c>
      <c r="J79" s="6">
        <v>6.9640000000000004</v>
      </c>
      <c r="K79" s="6">
        <v>94.072999999999993</v>
      </c>
      <c r="L79" s="6">
        <v>0.31260320121840224</v>
      </c>
      <c r="M79" s="6">
        <v>748.36</v>
      </c>
      <c r="N79" s="6">
        <v>0</v>
      </c>
      <c r="O79" s="15">
        <v>0.6827586206896552</v>
      </c>
    </row>
    <row r="80" spans="1:15" x14ac:dyDescent="0.3">
      <c r="A80" s="10">
        <v>43654</v>
      </c>
      <c r="B80" s="8">
        <v>0.58333333333333337</v>
      </c>
      <c r="C80" s="9">
        <f t="shared" si="8"/>
        <v>43654.583333333336</v>
      </c>
      <c r="D80" s="4">
        <f t="shared" si="9"/>
        <v>525465</v>
      </c>
      <c r="E80" s="4">
        <f t="shared" si="9"/>
        <v>6300765</v>
      </c>
      <c r="F80" s="4">
        <f t="shared" si="9"/>
        <v>2549</v>
      </c>
      <c r="G80" s="6">
        <v>29</v>
      </c>
      <c r="H80" s="6">
        <v>19.8</v>
      </c>
      <c r="I80" s="6">
        <v>342.30221468945729</v>
      </c>
      <c r="J80" s="6">
        <v>6.3979999999999997</v>
      </c>
      <c r="K80" s="6">
        <v>100</v>
      </c>
      <c r="L80" s="6">
        <v>0.74334578380168104</v>
      </c>
      <c r="M80" s="6">
        <v>748.37</v>
      </c>
      <c r="N80" s="6">
        <v>0.4</v>
      </c>
      <c r="O80" s="15">
        <v>0.6827586206896552</v>
      </c>
    </row>
    <row r="81" spans="1:15" x14ac:dyDescent="0.3">
      <c r="A81" s="10">
        <v>43654</v>
      </c>
      <c r="B81" s="8">
        <v>0.60416666666666663</v>
      </c>
      <c r="C81" s="9">
        <f t="shared" si="8"/>
        <v>43654.604166666664</v>
      </c>
      <c r="D81" s="4">
        <f t="shared" si="9"/>
        <v>525465</v>
      </c>
      <c r="E81" s="4">
        <f t="shared" si="9"/>
        <v>6300765</v>
      </c>
      <c r="F81" s="4">
        <f t="shared" si="9"/>
        <v>2549</v>
      </c>
      <c r="G81" s="6">
        <v>34.5</v>
      </c>
      <c r="H81" s="6">
        <v>23.4</v>
      </c>
      <c r="I81" s="6">
        <v>345.18570545322888</v>
      </c>
      <c r="J81" s="6">
        <v>7.0890000000000004</v>
      </c>
      <c r="K81" s="6">
        <v>91.581000000000003</v>
      </c>
      <c r="L81" s="6">
        <v>0.59692369981648818</v>
      </c>
      <c r="M81" s="6">
        <v>748.34</v>
      </c>
      <c r="N81" s="6">
        <v>0.6</v>
      </c>
      <c r="O81" s="15">
        <v>0.67826086956521736</v>
      </c>
    </row>
    <row r="82" spans="1:15" x14ac:dyDescent="0.3">
      <c r="A82" s="10">
        <v>43654</v>
      </c>
      <c r="B82" s="8">
        <v>0.625</v>
      </c>
      <c r="C82" s="9">
        <f t="shared" si="8"/>
        <v>43654.625</v>
      </c>
      <c r="D82" s="4">
        <f t="shared" si="9"/>
        <v>525465</v>
      </c>
      <c r="E82" s="4">
        <f t="shared" si="9"/>
        <v>6300765</v>
      </c>
      <c r="F82" s="4">
        <f t="shared" si="9"/>
        <v>2549</v>
      </c>
      <c r="G82" s="6">
        <v>52.6</v>
      </c>
      <c r="H82" s="6">
        <v>36</v>
      </c>
      <c r="I82" s="6">
        <v>348.07126737739799</v>
      </c>
      <c r="J82" s="6">
        <v>7.4029999999999996</v>
      </c>
      <c r="K82" s="6">
        <v>86.763000000000005</v>
      </c>
      <c r="L82" s="6">
        <v>0.30577972928875319</v>
      </c>
      <c r="M82" s="6">
        <v>748.25</v>
      </c>
      <c r="N82" s="6">
        <v>0</v>
      </c>
      <c r="O82" s="15">
        <v>0.68441064638783267</v>
      </c>
    </row>
    <row r="83" spans="1:15" x14ac:dyDescent="0.3">
      <c r="A83" s="10">
        <v>43654</v>
      </c>
      <c r="B83" s="8">
        <v>0.64583333333333337</v>
      </c>
      <c r="C83" s="9">
        <f t="shared" si="8"/>
        <v>43654.645833333336</v>
      </c>
      <c r="D83" s="4">
        <f t="shared" si="9"/>
        <v>525465</v>
      </c>
      <c r="E83" s="4">
        <f t="shared" si="9"/>
        <v>6300765</v>
      </c>
      <c r="F83" s="4">
        <f t="shared" si="9"/>
        <v>2549</v>
      </c>
      <c r="G83" s="6">
        <v>235.8</v>
      </c>
      <c r="H83" s="6">
        <v>163.69999999999999</v>
      </c>
      <c r="I83" s="6">
        <v>354.32579903278389</v>
      </c>
      <c r="J83" s="6">
        <v>9.4130000000000003</v>
      </c>
      <c r="K83" s="6">
        <v>70.376999999999995</v>
      </c>
      <c r="L83" s="6">
        <v>0.3035052386455368</v>
      </c>
      <c r="M83" s="6">
        <v>747.96500000000003</v>
      </c>
      <c r="N83" s="6">
        <v>0.2</v>
      </c>
      <c r="O83" s="15">
        <v>0.69423240033927047</v>
      </c>
    </row>
    <row r="84" spans="1:15" x14ac:dyDescent="0.3">
      <c r="A84" s="10">
        <v>43654</v>
      </c>
      <c r="B84" s="8">
        <v>0.66666666666666663</v>
      </c>
      <c r="C84" s="9">
        <f t="shared" si="8"/>
        <v>43654.666666666664</v>
      </c>
      <c r="D84" s="4">
        <f t="shared" si="9"/>
        <v>525465</v>
      </c>
      <c r="E84" s="4">
        <f t="shared" si="9"/>
        <v>6300765</v>
      </c>
      <c r="F84" s="4">
        <f t="shared" si="9"/>
        <v>2549</v>
      </c>
      <c r="G84" s="6">
        <v>248.5</v>
      </c>
      <c r="H84" s="6">
        <v>170.9</v>
      </c>
      <c r="I84" s="6">
        <v>357.40717661962833</v>
      </c>
      <c r="J84" s="6">
        <v>10.039999999999999</v>
      </c>
      <c r="K84" s="6">
        <v>68.254000000000005</v>
      </c>
      <c r="L84" s="6">
        <v>0.73424782122881571</v>
      </c>
      <c r="M84" s="6">
        <v>747.92</v>
      </c>
      <c r="N84" s="6">
        <v>0</v>
      </c>
      <c r="O84" s="15">
        <v>0.68772635814889338</v>
      </c>
    </row>
    <row r="85" spans="1:15" x14ac:dyDescent="0.3">
      <c r="A85" s="10">
        <v>43654</v>
      </c>
      <c r="B85" s="8">
        <v>0.6875</v>
      </c>
      <c r="C85" s="9">
        <f t="shared" si="8"/>
        <v>43654.6875</v>
      </c>
      <c r="D85" s="4">
        <f t="shared" si="9"/>
        <v>525465</v>
      </c>
      <c r="E85" s="4">
        <f t="shared" si="9"/>
        <v>6300765</v>
      </c>
      <c r="F85" s="4">
        <f t="shared" si="9"/>
        <v>2549</v>
      </c>
      <c r="G85" s="6">
        <v>152.30000000000001</v>
      </c>
      <c r="H85" s="6">
        <v>102.5</v>
      </c>
      <c r="I85" s="6">
        <v>353.25819166045335</v>
      </c>
      <c r="J85" s="6">
        <v>8.8480000000000008</v>
      </c>
      <c r="K85" s="6">
        <v>78.343000000000004</v>
      </c>
      <c r="L85" s="6">
        <v>0.87640807052785852</v>
      </c>
      <c r="M85" s="6">
        <v>748.26300000000003</v>
      </c>
      <c r="N85" s="6">
        <v>0</v>
      </c>
      <c r="O85" s="15">
        <v>0.67301378857518046</v>
      </c>
    </row>
    <row r="86" spans="1:15" x14ac:dyDescent="0.3">
      <c r="A86" s="10">
        <v>43654</v>
      </c>
      <c r="B86" s="8">
        <v>0.70833333333333337</v>
      </c>
      <c r="C86" s="9">
        <f t="shared" si="8"/>
        <v>43654.708333333336</v>
      </c>
      <c r="D86" s="4">
        <f t="shared" si="9"/>
        <v>525465</v>
      </c>
      <c r="E86" s="4">
        <f t="shared" si="9"/>
        <v>6300765</v>
      </c>
      <c r="F86" s="4">
        <f t="shared" si="9"/>
        <v>2549</v>
      </c>
      <c r="G86" s="6">
        <v>165</v>
      </c>
      <c r="H86" s="6">
        <v>111.5</v>
      </c>
      <c r="I86" s="6">
        <v>351.74235012289131</v>
      </c>
      <c r="J86" s="6">
        <v>9.0359999999999996</v>
      </c>
      <c r="K86" s="6">
        <v>86.111000000000004</v>
      </c>
      <c r="L86" s="6">
        <v>0.72969883994238294</v>
      </c>
      <c r="M86" s="6">
        <v>748.24699999999996</v>
      </c>
      <c r="N86" s="6">
        <v>0</v>
      </c>
      <c r="O86" s="15">
        <v>0.67575757575757578</v>
      </c>
    </row>
    <row r="87" spans="1:15" x14ac:dyDescent="0.3">
      <c r="A87" s="10">
        <v>43654</v>
      </c>
      <c r="B87" s="8">
        <v>0.72916666666666663</v>
      </c>
      <c r="C87" s="9">
        <f t="shared" si="8"/>
        <v>43654.729166666664</v>
      </c>
      <c r="D87" s="4">
        <f t="shared" si="9"/>
        <v>525465</v>
      </c>
      <c r="E87" s="4">
        <f t="shared" si="9"/>
        <v>6300765</v>
      </c>
      <c r="F87" s="4">
        <f t="shared" si="9"/>
        <v>2549</v>
      </c>
      <c r="G87" s="6">
        <v>141.5</v>
      </c>
      <c r="H87" s="6">
        <v>97.2</v>
      </c>
      <c r="I87" s="6">
        <v>352.81675819789183</v>
      </c>
      <c r="J87" s="6">
        <v>8.0939999999999994</v>
      </c>
      <c r="K87" s="6">
        <v>92.876000000000005</v>
      </c>
      <c r="L87" s="6">
        <v>0.72742434929916655</v>
      </c>
      <c r="M87" s="6">
        <v>748.09</v>
      </c>
      <c r="N87" s="6">
        <v>0</v>
      </c>
      <c r="O87" s="15">
        <v>0.68692579505300355</v>
      </c>
    </row>
    <row r="88" spans="1:15" x14ac:dyDescent="0.3">
      <c r="A88" s="10">
        <v>43654</v>
      </c>
      <c r="B88" s="8">
        <v>0.75</v>
      </c>
      <c r="C88" s="9">
        <f t="shared" si="8"/>
        <v>43654.75</v>
      </c>
      <c r="D88" s="4">
        <f t="shared" si="9"/>
        <v>525465</v>
      </c>
      <c r="E88" s="4">
        <f t="shared" si="9"/>
        <v>6300765</v>
      </c>
      <c r="F88" s="4">
        <f t="shared" si="9"/>
        <v>2549</v>
      </c>
      <c r="G88" s="6">
        <v>88.9</v>
      </c>
      <c r="H88" s="6">
        <v>59.4</v>
      </c>
      <c r="I88" s="6">
        <v>354.2624621939874</v>
      </c>
      <c r="J88" s="6">
        <v>7.4029999999999996</v>
      </c>
      <c r="K88" s="6">
        <v>95.888999999999996</v>
      </c>
      <c r="L88" s="6">
        <v>1.3028888184249872</v>
      </c>
      <c r="M88" s="6">
        <v>748.24699999999996</v>
      </c>
      <c r="N88" s="6">
        <v>0</v>
      </c>
      <c r="O88" s="15">
        <v>0.66816647919010119</v>
      </c>
    </row>
    <row r="89" spans="1:15" x14ac:dyDescent="0.3">
      <c r="A89" s="10">
        <v>43654</v>
      </c>
      <c r="B89" s="8">
        <v>0.77083333333333337</v>
      </c>
      <c r="C89" s="9">
        <f t="shared" si="8"/>
        <v>43654.770833333336</v>
      </c>
      <c r="D89" s="4">
        <f t="shared" si="9"/>
        <v>525465</v>
      </c>
      <c r="E89" s="4">
        <f t="shared" si="9"/>
        <v>6300765</v>
      </c>
      <c r="F89" s="4">
        <f t="shared" si="9"/>
        <v>2549</v>
      </c>
      <c r="G89" s="6">
        <v>18.100000000000001</v>
      </c>
      <c r="H89" s="6">
        <v>10.8</v>
      </c>
      <c r="I89" s="6">
        <v>350.82195810989384</v>
      </c>
      <c r="J89" s="6">
        <v>6.7119999999999997</v>
      </c>
      <c r="K89" s="6">
        <v>100</v>
      </c>
      <c r="L89" s="6">
        <v>1.1561795878395116</v>
      </c>
      <c r="M89" s="6">
        <v>748.23</v>
      </c>
      <c r="N89" s="6">
        <v>0</v>
      </c>
      <c r="O89" s="15">
        <v>0.59668508287292821</v>
      </c>
    </row>
    <row r="90" spans="1:15" x14ac:dyDescent="0.3">
      <c r="A90" s="10">
        <v>43654</v>
      </c>
      <c r="B90" s="8">
        <v>0.79166666666666663</v>
      </c>
      <c r="C90" s="9">
        <f t="shared" si="8"/>
        <v>43654.791666666664</v>
      </c>
      <c r="D90" s="4">
        <f t="shared" si="9"/>
        <v>525465</v>
      </c>
      <c r="E90" s="4">
        <f t="shared" si="9"/>
        <v>6300765</v>
      </c>
      <c r="F90" s="4">
        <f t="shared" si="9"/>
        <v>2549</v>
      </c>
      <c r="G90" s="6">
        <v>10.9</v>
      </c>
      <c r="H90" s="6">
        <v>5.4</v>
      </c>
      <c r="I90" s="6">
        <v>349.61682957790225</v>
      </c>
      <c r="J90" s="6">
        <v>6.4610000000000003</v>
      </c>
      <c r="K90" s="6">
        <v>100</v>
      </c>
      <c r="L90" s="6">
        <v>0.86503561731177669</v>
      </c>
      <c r="M90" s="6">
        <v>748.26700000000005</v>
      </c>
      <c r="N90" s="6">
        <v>0</v>
      </c>
      <c r="O90" s="15">
        <v>0.49541284403669728</v>
      </c>
    </row>
    <row r="91" spans="1:15" x14ac:dyDescent="0.3">
      <c r="A91" s="10">
        <v>43654</v>
      </c>
      <c r="B91" s="8">
        <v>0.8125</v>
      </c>
      <c r="C91" s="9">
        <f t="shared" si="8"/>
        <v>43654.8125</v>
      </c>
      <c r="D91" s="4">
        <f t="shared" si="9"/>
        <v>525465</v>
      </c>
      <c r="E91" s="4">
        <f t="shared" si="9"/>
        <v>6300765</v>
      </c>
      <c r="F91" s="4">
        <f t="shared" si="9"/>
        <v>2549</v>
      </c>
      <c r="G91" s="6">
        <v>5.4</v>
      </c>
      <c r="H91" s="6">
        <v>1.8</v>
      </c>
      <c r="I91" s="6">
        <v>348.76483730187817</v>
      </c>
      <c r="J91" s="6">
        <v>6.5869999999999997</v>
      </c>
      <c r="K91" s="6">
        <v>100</v>
      </c>
      <c r="L91" s="6">
        <v>1.2960653464953382</v>
      </c>
      <c r="M91" s="6">
        <v>748.25800000000004</v>
      </c>
      <c r="N91" s="6">
        <v>0</v>
      </c>
      <c r="O91" s="15">
        <v>0.33333333333333331</v>
      </c>
    </row>
    <row r="92" spans="1:15" x14ac:dyDescent="0.3">
      <c r="A92" s="10">
        <v>43654</v>
      </c>
      <c r="B92" s="8">
        <v>0.83333333333333337</v>
      </c>
      <c r="C92" s="9">
        <f t="shared" si="8"/>
        <v>43654.833333333336</v>
      </c>
      <c r="D92" s="4">
        <f t="shared" si="9"/>
        <v>525465</v>
      </c>
      <c r="E92" s="4">
        <f t="shared" si="9"/>
        <v>6300765</v>
      </c>
      <c r="F92" s="4">
        <f t="shared" si="9"/>
        <v>2549</v>
      </c>
      <c r="G92" s="6">
        <v>0</v>
      </c>
      <c r="H92" s="6">
        <v>0</v>
      </c>
      <c r="I92" s="6">
        <v>348.24325564051463</v>
      </c>
      <c r="J92" s="6">
        <v>6.21</v>
      </c>
      <c r="K92" s="6">
        <v>100</v>
      </c>
      <c r="L92" s="6">
        <v>1.0049213759676032</v>
      </c>
      <c r="M92" s="6">
        <v>748.32</v>
      </c>
      <c r="N92" s="6">
        <v>0</v>
      </c>
      <c r="O92" s="16" t="s">
        <v>19</v>
      </c>
    </row>
    <row r="93" spans="1:15" x14ac:dyDescent="0.3">
      <c r="A93" s="10">
        <v>43654</v>
      </c>
      <c r="B93" s="8">
        <v>0.85416666666666663</v>
      </c>
      <c r="C93" s="9">
        <f t="shared" si="8"/>
        <v>43654.854166666664</v>
      </c>
      <c r="D93" s="4">
        <f t="shared" si="9"/>
        <v>525465</v>
      </c>
      <c r="E93" s="4">
        <f t="shared" si="9"/>
        <v>6300765</v>
      </c>
      <c r="F93" s="4">
        <f t="shared" si="9"/>
        <v>2549</v>
      </c>
      <c r="G93" s="6">
        <v>0</v>
      </c>
      <c r="H93" s="6">
        <v>0</v>
      </c>
      <c r="I93" s="6">
        <v>348.09463120240315</v>
      </c>
      <c r="J93" s="6">
        <v>6.0839999999999996</v>
      </c>
      <c r="K93" s="6">
        <v>100</v>
      </c>
      <c r="L93" s="6">
        <v>0.85821214538212764</v>
      </c>
      <c r="M93" s="6">
        <v>748.24</v>
      </c>
      <c r="N93" s="6">
        <v>0</v>
      </c>
      <c r="O93" s="16" t="s">
        <v>19</v>
      </c>
    </row>
    <row r="94" spans="1:15" x14ac:dyDescent="0.3">
      <c r="A94" s="10">
        <v>43654</v>
      </c>
      <c r="B94" s="8">
        <v>0.875</v>
      </c>
      <c r="C94" s="9">
        <f t="shared" si="8"/>
        <v>43654.875</v>
      </c>
      <c r="D94" s="4">
        <f t="shared" si="9"/>
        <v>525465</v>
      </c>
      <c r="E94" s="4">
        <f t="shared" si="9"/>
        <v>6300765</v>
      </c>
      <c r="F94" s="4">
        <f t="shared" si="9"/>
        <v>2549</v>
      </c>
      <c r="G94" s="6">
        <v>0</v>
      </c>
      <c r="H94" s="6">
        <v>0</v>
      </c>
      <c r="I94" s="6">
        <v>339.67715188068064</v>
      </c>
      <c r="J94" s="6">
        <v>5.5819999999999999</v>
      </c>
      <c r="K94" s="6">
        <v>100</v>
      </c>
      <c r="L94" s="6">
        <v>2.1555631676189622</v>
      </c>
      <c r="M94" s="6">
        <v>748.59</v>
      </c>
      <c r="N94" s="6">
        <v>0</v>
      </c>
      <c r="O94" s="16" t="s">
        <v>19</v>
      </c>
    </row>
    <row r="95" spans="1:15" x14ac:dyDescent="0.3">
      <c r="A95" s="10">
        <v>43654</v>
      </c>
      <c r="B95" s="8">
        <v>0.89583333333333337</v>
      </c>
      <c r="C95" s="9">
        <f t="shared" si="8"/>
        <v>43654.895833333336</v>
      </c>
      <c r="D95" s="4">
        <f t="shared" si="9"/>
        <v>525465</v>
      </c>
      <c r="E95" s="4">
        <f t="shared" si="9"/>
        <v>6300765</v>
      </c>
      <c r="F95" s="4">
        <f t="shared" si="9"/>
        <v>2549</v>
      </c>
      <c r="G95" s="6">
        <v>0</v>
      </c>
      <c r="H95" s="6">
        <v>0</v>
      </c>
      <c r="I95" s="6">
        <v>338.44935734789351</v>
      </c>
      <c r="J95" s="6">
        <v>5.2050000000000001</v>
      </c>
      <c r="K95" s="6">
        <v>100</v>
      </c>
      <c r="L95" s="6">
        <v>1.7202716037492507</v>
      </c>
      <c r="M95" s="6">
        <v>748.23</v>
      </c>
      <c r="N95" s="6">
        <v>0.2</v>
      </c>
      <c r="O95" s="16" t="s">
        <v>19</v>
      </c>
    </row>
    <row r="96" spans="1:15" x14ac:dyDescent="0.3">
      <c r="A96" s="10">
        <v>43654</v>
      </c>
      <c r="B96" s="8">
        <v>0.91666666666666663</v>
      </c>
      <c r="C96" s="9">
        <f t="shared" si="8"/>
        <v>43654.916666666664</v>
      </c>
      <c r="D96" s="4">
        <f t="shared" si="9"/>
        <v>525465</v>
      </c>
      <c r="E96" s="4">
        <f t="shared" si="9"/>
        <v>6300765</v>
      </c>
      <c r="F96" s="4">
        <f t="shared" si="9"/>
        <v>2549</v>
      </c>
      <c r="G96" s="6">
        <v>0</v>
      </c>
      <c r="H96" s="6">
        <v>0</v>
      </c>
      <c r="I96" s="6">
        <v>338.33415246953922</v>
      </c>
      <c r="J96" s="6">
        <v>4.8280000000000003</v>
      </c>
      <c r="K96" s="6">
        <v>100</v>
      </c>
      <c r="L96" s="6">
        <v>1.7179971131060343</v>
      </c>
      <c r="M96" s="6">
        <v>747.96</v>
      </c>
      <c r="N96" s="6">
        <v>0</v>
      </c>
      <c r="O96" s="16" t="s">
        <v>19</v>
      </c>
    </row>
    <row r="97" spans="1:15" x14ac:dyDescent="0.3">
      <c r="A97" s="10">
        <v>43654</v>
      </c>
      <c r="B97" s="8">
        <v>0.9375</v>
      </c>
      <c r="C97" s="9">
        <f t="shared" si="8"/>
        <v>43654.9375</v>
      </c>
      <c r="D97" s="4">
        <f t="shared" si="9"/>
        <v>525465</v>
      </c>
      <c r="E97" s="4">
        <f t="shared" si="9"/>
        <v>6300765</v>
      </c>
      <c r="F97" s="4">
        <f t="shared" si="9"/>
        <v>2549</v>
      </c>
      <c r="G97" s="6">
        <v>0</v>
      </c>
      <c r="H97" s="6">
        <v>0</v>
      </c>
      <c r="I97" s="6">
        <v>340.45467575595876</v>
      </c>
      <c r="J97" s="6">
        <v>5.2679999999999998</v>
      </c>
      <c r="K97" s="6">
        <v>100</v>
      </c>
      <c r="L97" s="6">
        <v>1.5712878825205587</v>
      </c>
      <c r="M97" s="6">
        <v>747.97</v>
      </c>
      <c r="N97" s="6">
        <v>0</v>
      </c>
      <c r="O97" s="16" t="s">
        <v>19</v>
      </c>
    </row>
    <row r="98" spans="1:15" x14ac:dyDescent="0.3">
      <c r="A98" s="10">
        <v>43654</v>
      </c>
      <c r="B98" s="8">
        <v>0.95833333333333337</v>
      </c>
      <c r="C98" s="9">
        <f t="shared" si="8"/>
        <v>43654.958333333336</v>
      </c>
      <c r="D98" s="4">
        <f t="shared" si="9"/>
        <v>525465</v>
      </c>
      <c r="E98" s="4">
        <f t="shared" si="9"/>
        <v>6300765</v>
      </c>
      <c r="F98" s="4">
        <f t="shared" si="9"/>
        <v>2549</v>
      </c>
      <c r="G98" s="6">
        <v>0</v>
      </c>
      <c r="H98" s="6">
        <v>0</v>
      </c>
      <c r="I98" s="6">
        <v>338.72952414709772</v>
      </c>
      <c r="J98" s="6">
        <v>5.0789999999999997</v>
      </c>
      <c r="K98" s="6">
        <v>100</v>
      </c>
      <c r="L98" s="6">
        <v>1.1357091720505645</v>
      </c>
      <c r="M98" s="6">
        <v>747.61</v>
      </c>
      <c r="N98" s="6">
        <v>0</v>
      </c>
      <c r="O98" s="16" t="s">
        <v>19</v>
      </c>
    </row>
    <row r="99" spans="1:15" x14ac:dyDescent="0.3">
      <c r="A99" s="10">
        <v>43654</v>
      </c>
      <c r="B99" s="8">
        <v>0.97916666666666663</v>
      </c>
      <c r="C99" s="9">
        <f t="shared" si="8"/>
        <v>43654.979166666664</v>
      </c>
      <c r="D99" s="4">
        <f t="shared" si="9"/>
        <v>525465</v>
      </c>
      <c r="E99" s="4">
        <f t="shared" si="9"/>
        <v>6300765</v>
      </c>
      <c r="F99" s="4">
        <f t="shared" si="9"/>
        <v>2549</v>
      </c>
      <c r="G99" s="6">
        <v>0</v>
      </c>
      <c r="H99" s="6">
        <v>0</v>
      </c>
      <c r="I99" s="6">
        <v>337.44571740430018</v>
      </c>
      <c r="J99" s="6">
        <v>5.1420000000000003</v>
      </c>
      <c r="K99" s="6">
        <v>100</v>
      </c>
      <c r="L99" s="6">
        <v>0.98899994146508885</v>
      </c>
      <c r="M99" s="6">
        <v>747.42499999999995</v>
      </c>
      <c r="N99" s="6">
        <v>0</v>
      </c>
      <c r="O99" s="16" t="s">
        <v>19</v>
      </c>
    </row>
    <row r="100" spans="1:15" x14ac:dyDescent="0.3">
      <c r="A100" s="10">
        <v>43655</v>
      </c>
      <c r="B100" s="8">
        <v>0</v>
      </c>
      <c r="C100" s="9">
        <f t="shared" si="8"/>
        <v>43655</v>
      </c>
      <c r="D100" s="4">
        <f t="shared" si="9"/>
        <v>525465</v>
      </c>
      <c r="E100" s="4">
        <f t="shared" si="9"/>
        <v>6300765</v>
      </c>
      <c r="F100" s="4">
        <f t="shared" si="9"/>
        <v>2549</v>
      </c>
      <c r="G100" s="6">
        <v>0</v>
      </c>
      <c r="H100" s="6">
        <v>0</v>
      </c>
      <c r="I100" s="6">
        <v>336.98016082097894</v>
      </c>
      <c r="J100" s="6">
        <v>5.2679999999999998</v>
      </c>
      <c r="K100" s="6">
        <v>100</v>
      </c>
      <c r="L100" s="6">
        <v>1.0959010016962574</v>
      </c>
      <c r="M100" s="6">
        <v>747.24699999999996</v>
      </c>
      <c r="N100" s="6">
        <v>0</v>
      </c>
      <c r="O100" s="16" t="s">
        <v>19</v>
      </c>
    </row>
    <row r="101" spans="1:15" x14ac:dyDescent="0.3">
      <c r="A101" s="10">
        <v>43655</v>
      </c>
      <c r="B101" s="8">
        <v>2.0833333333333332E-2</v>
      </c>
      <c r="C101" s="9">
        <f t="shared" si="8"/>
        <v>43655.020833333336</v>
      </c>
      <c r="D101" s="4">
        <f t="shared" si="9"/>
        <v>525465</v>
      </c>
      <c r="E101" s="4">
        <f t="shared" si="9"/>
        <v>6300765</v>
      </c>
      <c r="F101" s="4">
        <f t="shared" si="9"/>
        <v>2549</v>
      </c>
      <c r="G101" s="6">
        <v>0</v>
      </c>
      <c r="H101" s="6">
        <v>0</v>
      </c>
      <c r="I101" s="6">
        <v>337.49069171309424</v>
      </c>
      <c r="J101" s="6">
        <v>4.9530000000000003</v>
      </c>
      <c r="K101" s="6">
        <v>100</v>
      </c>
      <c r="L101" s="6">
        <v>1.6713654708220784</v>
      </c>
      <c r="M101" s="6">
        <v>747.32500000000005</v>
      </c>
      <c r="N101" s="6">
        <v>0</v>
      </c>
      <c r="O101" s="16" t="s">
        <v>19</v>
      </c>
    </row>
    <row r="102" spans="1:15" x14ac:dyDescent="0.3">
      <c r="A102" s="10">
        <v>43655</v>
      </c>
      <c r="B102" s="8">
        <v>4.1666666666666664E-2</v>
      </c>
      <c r="C102" s="9">
        <f t="shared" si="8"/>
        <v>43655.041666666664</v>
      </c>
      <c r="D102" s="4">
        <f t="shared" si="9"/>
        <v>525465</v>
      </c>
      <c r="E102" s="4">
        <f t="shared" si="9"/>
        <v>6300765</v>
      </c>
      <c r="F102" s="4">
        <f t="shared" si="9"/>
        <v>2549</v>
      </c>
      <c r="G102" s="6">
        <v>0</v>
      </c>
      <c r="H102" s="6">
        <v>0</v>
      </c>
      <c r="I102" s="6">
        <v>340.70825595544272</v>
      </c>
      <c r="J102" s="6">
        <v>5.0789999999999997</v>
      </c>
      <c r="K102" s="6">
        <v>100</v>
      </c>
      <c r="L102" s="6">
        <v>1.8135257201211212</v>
      </c>
      <c r="M102" s="6">
        <v>747.29300000000001</v>
      </c>
      <c r="N102" s="6">
        <v>0</v>
      </c>
      <c r="O102" s="16" t="s">
        <v>19</v>
      </c>
    </row>
    <row r="103" spans="1:15" x14ac:dyDescent="0.3">
      <c r="A103" s="10">
        <v>43655</v>
      </c>
      <c r="B103" s="8">
        <v>6.25E-2</v>
      </c>
      <c r="C103" s="9">
        <f t="shared" si="8"/>
        <v>43655.0625</v>
      </c>
      <c r="D103" s="4">
        <f t="shared" si="9"/>
        <v>525465</v>
      </c>
      <c r="E103" s="4">
        <f t="shared" si="9"/>
        <v>6300765</v>
      </c>
      <c r="F103" s="4">
        <f t="shared" si="9"/>
        <v>2549</v>
      </c>
      <c r="G103" s="6">
        <v>0</v>
      </c>
      <c r="H103" s="6">
        <v>0</v>
      </c>
      <c r="I103" s="6">
        <v>338.91985062348232</v>
      </c>
      <c r="J103" s="6">
        <v>5.0789999999999997</v>
      </c>
      <c r="K103" s="6">
        <v>100</v>
      </c>
      <c r="L103" s="6">
        <v>2.0998335627621407</v>
      </c>
      <c r="M103" s="6">
        <v>747.31799999999998</v>
      </c>
      <c r="N103" s="6">
        <v>0</v>
      </c>
      <c r="O103" s="16" t="s">
        <v>19</v>
      </c>
    </row>
    <row r="104" spans="1:15" x14ac:dyDescent="0.3">
      <c r="A104" s="10">
        <v>43655</v>
      </c>
      <c r="B104" s="8">
        <v>8.3333333333333329E-2</v>
      </c>
      <c r="C104" s="9">
        <f t="shared" si="8"/>
        <v>43655.083333333336</v>
      </c>
      <c r="D104" s="4">
        <f t="shared" si="9"/>
        <v>525465</v>
      </c>
      <c r="E104" s="4">
        <f t="shared" si="9"/>
        <v>6300765</v>
      </c>
      <c r="F104" s="4">
        <f t="shared" si="9"/>
        <v>2549</v>
      </c>
      <c r="G104" s="6">
        <v>0</v>
      </c>
      <c r="H104" s="6">
        <v>0</v>
      </c>
      <c r="I104" s="6">
        <v>341.05967536343076</v>
      </c>
      <c r="J104" s="6">
        <v>4.7649999999999997</v>
      </c>
      <c r="K104" s="6">
        <v>100</v>
      </c>
      <c r="L104" s="6">
        <v>1.3756725190079107</v>
      </c>
      <c r="M104" s="6">
        <v>747.07799999999997</v>
      </c>
      <c r="N104" s="6">
        <v>0</v>
      </c>
      <c r="O104" s="16" t="s">
        <v>19</v>
      </c>
    </row>
    <row r="105" spans="1:15" x14ac:dyDescent="0.3">
      <c r="A105" s="10">
        <v>43655</v>
      </c>
      <c r="B105" s="8">
        <v>0.10416666666666667</v>
      </c>
      <c r="C105" s="9">
        <f t="shared" si="8"/>
        <v>43655.104166666664</v>
      </c>
      <c r="D105" s="4">
        <f t="shared" si="9"/>
        <v>525465</v>
      </c>
      <c r="E105" s="4">
        <f t="shared" si="9"/>
        <v>6300765</v>
      </c>
      <c r="F105" s="4">
        <f t="shared" si="9"/>
        <v>2549</v>
      </c>
      <c r="G105" s="6">
        <v>0</v>
      </c>
      <c r="H105" s="6">
        <v>0</v>
      </c>
      <c r="I105" s="6">
        <v>341.1141713022555</v>
      </c>
      <c r="J105" s="6">
        <v>5.016</v>
      </c>
      <c r="K105" s="6">
        <v>100</v>
      </c>
      <c r="L105" s="6">
        <v>1.3733980283646943</v>
      </c>
      <c r="M105" s="6">
        <v>746.86</v>
      </c>
      <c r="N105" s="6">
        <v>0</v>
      </c>
      <c r="O105" s="16" t="s">
        <v>19</v>
      </c>
    </row>
    <row r="106" spans="1:15" x14ac:dyDescent="0.3">
      <c r="A106" s="10">
        <v>43655</v>
      </c>
      <c r="B106" s="8">
        <v>0.125</v>
      </c>
      <c r="C106" s="9">
        <f t="shared" si="8"/>
        <v>43655.125</v>
      </c>
      <c r="D106" s="4">
        <f t="shared" si="9"/>
        <v>525465</v>
      </c>
      <c r="E106" s="4">
        <f t="shared" si="9"/>
        <v>6300765</v>
      </c>
      <c r="F106" s="4">
        <f t="shared" si="9"/>
        <v>2549</v>
      </c>
      <c r="G106" s="6">
        <v>0</v>
      </c>
      <c r="H106" s="6">
        <v>0</v>
      </c>
      <c r="I106" s="6">
        <v>340.81464589499586</v>
      </c>
      <c r="J106" s="6">
        <v>5.0789999999999997</v>
      </c>
      <c r="K106" s="6">
        <v>100</v>
      </c>
      <c r="L106" s="6">
        <v>1.9485753508902324</v>
      </c>
      <c r="M106" s="6">
        <v>746.90499999999997</v>
      </c>
      <c r="N106" s="6">
        <v>0</v>
      </c>
      <c r="O106" s="16" t="s">
        <v>19</v>
      </c>
    </row>
    <row r="107" spans="1:15" x14ac:dyDescent="0.3">
      <c r="A107" s="10">
        <v>43655</v>
      </c>
      <c r="B107" s="8">
        <v>0.14583333333333334</v>
      </c>
      <c r="C107" s="9">
        <f t="shared" si="8"/>
        <v>43655.145833333336</v>
      </c>
      <c r="D107" s="4">
        <f t="shared" si="9"/>
        <v>525465</v>
      </c>
      <c r="E107" s="4">
        <f t="shared" si="9"/>
        <v>6300765</v>
      </c>
      <c r="F107" s="4">
        <f t="shared" si="9"/>
        <v>2549</v>
      </c>
      <c r="G107" s="6">
        <v>0</v>
      </c>
      <c r="H107" s="6">
        <v>0</v>
      </c>
      <c r="I107" s="6">
        <v>338.18186646880451</v>
      </c>
      <c r="J107" s="6">
        <v>4.891</v>
      </c>
      <c r="K107" s="6">
        <v>100</v>
      </c>
      <c r="L107" s="6">
        <v>1.946300860247016</v>
      </c>
      <c r="M107" s="6">
        <v>746.89700000000005</v>
      </c>
      <c r="N107" s="6">
        <v>0</v>
      </c>
      <c r="O107" s="16" t="s">
        <v>19</v>
      </c>
    </row>
    <row r="108" spans="1:15" x14ac:dyDescent="0.3">
      <c r="A108" s="10">
        <v>43655</v>
      </c>
      <c r="B108" s="8">
        <v>0.16666666666666666</v>
      </c>
      <c r="C108" s="9">
        <f t="shared" si="8"/>
        <v>43655.166666666664</v>
      </c>
      <c r="D108" s="4">
        <f t="shared" si="9"/>
        <v>525465</v>
      </c>
      <c r="E108" s="4">
        <f t="shared" si="9"/>
        <v>6300765</v>
      </c>
      <c r="F108" s="4">
        <f t="shared" si="9"/>
        <v>2549</v>
      </c>
      <c r="G108" s="6">
        <v>0</v>
      </c>
      <c r="H108" s="6">
        <v>0</v>
      </c>
      <c r="I108" s="6">
        <v>339.91136775574569</v>
      </c>
      <c r="J108" s="6">
        <v>4.4509999999999996</v>
      </c>
      <c r="K108" s="6">
        <v>100</v>
      </c>
      <c r="L108" s="6">
        <v>1.6554440363195639</v>
      </c>
      <c r="M108" s="6">
        <v>746.83799999999997</v>
      </c>
      <c r="N108" s="6">
        <v>0</v>
      </c>
      <c r="O108" s="16" t="s">
        <v>19</v>
      </c>
    </row>
    <row r="109" spans="1:15" x14ac:dyDescent="0.3">
      <c r="A109" s="10">
        <v>43655</v>
      </c>
      <c r="B109" s="8">
        <v>0.1875</v>
      </c>
      <c r="C109" s="9">
        <f t="shared" si="8"/>
        <v>43655.1875</v>
      </c>
      <c r="D109" s="4">
        <f t="shared" si="9"/>
        <v>525465</v>
      </c>
      <c r="E109" s="4">
        <f t="shared" si="9"/>
        <v>6300765</v>
      </c>
      <c r="F109" s="4">
        <f t="shared" si="9"/>
        <v>2549</v>
      </c>
      <c r="G109" s="6">
        <v>0</v>
      </c>
      <c r="H109" s="6">
        <v>0</v>
      </c>
      <c r="I109" s="6">
        <v>339.75443398471953</v>
      </c>
      <c r="J109" s="6">
        <v>4.7649999999999997</v>
      </c>
      <c r="K109" s="6">
        <v>100</v>
      </c>
      <c r="L109" s="6">
        <v>2.0861866189028428</v>
      </c>
      <c r="M109" s="6">
        <v>746.99699999999996</v>
      </c>
      <c r="N109" s="6">
        <v>0.4</v>
      </c>
      <c r="O109" s="16" t="s">
        <v>19</v>
      </c>
    </row>
    <row r="110" spans="1:15" x14ac:dyDescent="0.3">
      <c r="A110" s="10">
        <v>43655</v>
      </c>
      <c r="B110" s="8">
        <v>0.20833333333333334</v>
      </c>
      <c r="C110" s="9">
        <f t="shared" si="8"/>
        <v>43655.208333333336</v>
      </c>
      <c r="D110" s="4">
        <f t="shared" si="9"/>
        <v>525465</v>
      </c>
      <c r="E110" s="4">
        <f t="shared" si="9"/>
        <v>6300765</v>
      </c>
      <c r="F110" s="4">
        <f t="shared" si="9"/>
        <v>2549</v>
      </c>
      <c r="G110" s="6">
        <v>0</v>
      </c>
      <c r="H110" s="6">
        <v>0</v>
      </c>
      <c r="I110" s="6">
        <v>339.32749454011866</v>
      </c>
      <c r="J110" s="6">
        <v>4.5140000000000002</v>
      </c>
      <c r="K110" s="6">
        <v>100</v>
      </c>
      <c r="L110" s="6">
        <v>2.2283468682018857</v>
      </c>
      <c r="M110" s="6">
        <v>747.005</v>
      </c>
      <c r="N110" s="6">
        <v>0.6</v>
      </c>
      <c r="O110" s="16" t="s">
        <v>19</v>
      </c>
    </row>
    <row r="111" spans="1:15" x14ac:dyDescent="0.3">
      <c r="A111" s="10">
        <v>43655</v>
      </c>
      <c r="B111" s="8">
        <v>0.22916666666666666</v>
      </c>
      <c r="C111" s="9">
        <f t="shared" si="8"/>
        <v>43655.229166666664</v>
      </c>
      <c r="D111" s="4">
        <f t="shared" si="9"/>
        <v>525465</v>
      </c>
      <c r="E111" s="4">
        <f t="shared" si="9"/>
        <v>6300765</v>
      </c>
      <c r="F111" s="4">
        <f t="shared" si="9"/>
        <v>2549</v>
      </c>
      <c r="G111" s="6">
        <v>5.4</v>
      </c>
      <c r="H111" s="6">
        <v>3.6</v>
      </c>
      <c r="I111" s="6">
        <v>339.24319869192357</v>
      </c>
      <c r="J111" s="6">
        <v>4.5759999999999996</v>
      </c>
      <c r="K111" s="6">
        <v>100</v>
      </c>
      <c r="L111" s="6">
        <v>2.226072377558669</v>
      </c>
      <c r="M111" s="6">
        <v>747.22199999999998</v>
      </c>
      <c r="N111" s="6">
        <v>0.8</v>
      </c>
      <c r="O111" s="15">
        <v>0.66666666666666663</v>
      </c>
    </row>
    <row r="112" spans="1:15" x14ac:dyDescent="0.3">
      <c r="A112" s="10">
        <v>43655</v>
      </c>
      <c r="B112" s="8">
        <v>0.25</v>
      </c>
      <c r="C112" s="9">
        <f t="shared" si="8"/>
        <v>43655.25</v>
      </c>
      <c r="D112" s="4">
        <f t="shared" si="9"/>
        <v>525465</v>
      </c>
      <c r="E112" s="4">
        <f t="shared" si="9"/>
        <v>6300765</v>
      </c>
      <c r="F112" s="4">
        <f t="shared" si="9"/>
        <v>2549</v>
      </c>
      <c r="G112" s="6">
        <v>7.3</v>
      </c>
      <c r="H112" s="6">
        <v>5.4</v>
      </c>
      <c r="I112" s="6">
        <v>339.385808207857</v>
      </c>
      <c r="J112" s="6">
        <v>4.5140000000000002</v>
      </c>
      <c r="K112" s="6">
        <v>100</v>
      </c>
      <c r="L112" s="6">
        <v>2.2237978869154529</v>
      </c>
      <c r="M112" s="6">
        <v>747.06</v>
      </c>
      <c r="N112" s="6">
        <v>0.2</v>
      </c>
      <c r="O112" s="15">
        <v>0.73972602739726034</v>
      </c>
    </row>
    <row r="113" spans="1:15" x14ac:dyDescent="0.3">
      <c r="A113" s="10">
        <v>43655</v>
      </c>
      <c r="B113" s="8">
        <v>0.27083333333333331</v>
      </c>
      <c r="C113" s="9">
        <f t="shared" si="8"/>
        <v>43655.270833333336</v>
      </c>
      <c r="D113" s="4">
        <f t="shared" si="9"/>
        <v>525465</v>
      </c>
      <c r="E113" s="4">
        <f t="shared" si="9"/>
        <v>6300765</v>
      </c>
      <c r="F113" s="4">
        <f t="shared" si="9"/>
        <v>2549</v>
      </c>
      <c r="G113" s="6">
        <v>27.2</v>
      </c>
      <c r="H113" s="6">
        <v>19.8</v>
      </c>
      <c r="I113" s="6">
        <v>339.77215025723757</v>
      </c>
      <c r="J113" s="6">
        <v>4.7649999999999997</v>
      </c>
      <c r="K113" s="6">
        <v>100</v>
      </c>
      <c r="L113" s="6">
        <v>2.0770886563299773</v>
      </c>
      <c r="M113" s="6">
        <v>747.02700000000004</v>
      </c>
      <c r="N113" s="6">
        <v>0.2</v>
      </c>
      <c r="O113" s="15">
        <v>0.72794117647058831</v>
      </c>
    </row>
    <row r="114" spans="1:15" x14ac:dyDescent="0.3">
      <c r="A114" s="10">
        <v>43655</v>
      </c>
      <c r="B114" s="8">
        <v>0.29166666666666669</v>
      </c>
      <c r="C114" s="9">
        <f t="shared" si="8"/>
        <v>43655.291666666664</v>
      </c>
      <c r="D114" s="4">
        <f t="shared" si="9"/>
        <v>525465</v>
      </c>
      <c r="E114" s="4">
        <f t="shared" si="9"/>
        <v>6300765</v>
      </c>
      <c r="F114" s="4">
        <f t="shared" si="9"/>
        <v>2549</v>
      </c>
      <c r="G114" s="6">
        <v>12.7</v>
      </c>
      <c r="H114" s="6">
        <v>9</v>
      </c>
      <c r="I114" s="6">
        <v>340.19037196454832</v>
      </c>
      <c r="J114" s="6">
        <v>4.8280000000000003</v>
      </c>
      <c r="K114" s="6">
        <v>100</v>
      </c>
      <c r="L114" s="6">
        <v>2.0748141656867611</v>
      </c>
      <c r="M114" s="6">
        <v>747.375</v>
      </c>
      <c r="N114" s="6">
        <v>0.2</v>
      </c>
      <c r="O114" s="15">
        <v>0.70866141732283472</v>
      </c>
    </row>
    <row r="115" spans="1:15" x14ac:dyDescent="0.3">
      <c r="A115" s="10">
        <v>43655</v>
      </c>
      <c r="B115" s="8">
        <v>0.3125</v>
      </c>
      <c r="C115" s="9">
        <f t="shared" si="8"/>
        <v>43655.3125</v>
      </c>
      <c r="D115" s="4">
        <f t="shared" si="9"/>
        <v>525465</v>
      </c>
      <c r="E115" s="4">
        <f t="shared" si="9"/>
        <v>6300765</v>
      </c>
      <c r="F115" s="4">
        <f t="shared" si="9"/>
        <v>2549</v>
      </c>
      <c r="G115" s="6">
        <v>32.6</v>
      </c>
      <c r="H115" s="6">
        <v>25.2</v>
      </c>
      <c r="I115" s="6">
        <v>342.16423339423829</v>
      </c>
      <c r="J115" s="6">
        <v>5.1420000000000003</v>
      </c>
      <c r="K115" s="6">
        <v>100</v>
      </c>
      <c r="L115" s="6">
        <v>2.0725396750435445</v>
      </c>
      <c r="M115" s="6">
        <v>747.245</v>
      </c>
      <c r="N115" s="6">
        <v>0.2</v>
      </c>
      <c r="O115" s="15">
        <v>0.77300613496932513</v>
      </c>
    </row>
    <row r="116" spans="1:15" x14ac:dyDescent="0.3">
      <c r="A116" s="10">
        <v>43655</v>
      </c>
      <c r="B116" s="8">
        <v>0.33333333333333331</v>
      </c>
      <c r="C116" s="9">
        <f t="shared" si="8"/>
        <v>43655.333333333336</v>
      </c>
      <c r="D116" s="4">
        <f t="shared" si="9"/>
        <v>525465</v>
      </c>
      <c r="E116" s="4">
        <f t="shared" si="9"/>
        <v>6300765</v>
      </c>
      <c r="F116" s="4">
        <f t="shared" si="9"/>
        <v>2549</v>
      </c>
      <c r="G116" s="6">
        <v>30.8</v>
      </c>
      <c r="H116" s="6">
        <v>23.4</v>
      </c>
      <c r="I116" s="6">
        <v>342.01641984339642</v>
      </c>
      <c r="J116" s="6">
        <v>5.1420000000000003</v>
      </c>
      <c r="K116" s="6">
        <v>100</v>
      </c>
      <c r="L116" s="6">
        <v>1.9258304444580687</v>
      </c>
      <c r="M116" s="6">
        <v>747.33699999999999</v>
      </c>
      <c r="N116" s="6">
        <v>0.4</v>
      </c>
      <c r="O116" s="15">
        <v>0.75974025974025972</v>
      </c>
    </row>
    <row r="117" spans="1:15" x14ac:dyDescent="0.3">
      <c r="A117" s="10">
        <v>43655</v>
      </c>
      <c r="B117" s="8">
        <v>0.35416666666666669</v>
      </c>
      <c r="C117" s="9">
        <f t="shared" si="8"/>
        <v>43655.354166666664</v>
      </c>
      <c r="D117" s="4">
        <f t="shared" si="9"/>
        <v>525465</v>
      </c>
      <c r="E117" s="4">
        <f t="shared" si="9"/>
        <v>6300765</v>
      </c>
      <c r="F117" s="4">
        <f t="shared" si="9"/>
        <v>2549</v>
      </c>
      <c r="G117" s="6">
        <v>25.4</v>
      </c>
      <c r="H117" s="6">
        <v>19.8</v>
      </c>
      <c r="I117" s="6">
        <v>340.9517048155119</v>
      </c>
      <c r="J117" s="6">
        <v>4.9530000000000003</v>
      </c>
      <c r="K117" s="6">
        <v>100</v>
      </c>
      <c r="L117" s="6">
        <v>1.9235559538148523</v>
      </c>
      <c r="M117" s="6">
        <v>747.38</v>
      </c>
      <c r="N117" s="6">
        <v>1</v>
      </c>
      <c r="O117" s="15">
        <v>0.77952755905511817</v>
      </c>
    </row>
    <row r="118" spans="1:15" x14ac:dyDescent="0.3">
      <c r="A118" s="10">
        <v>43655</v>
      </c>
      <c r="B118" s="8">
        <v>0.375</v>
      </c>
      <c r="C118" s="9">
        <f t="shared" si="8"/>
        <v>43655.375</v>
      </c>
      <c r="D118" s="4">
        <f t="shared" si="9"/>
        <v>525465</v>
      </c>
      <c r="E118" s="4">
        <f t="shared" si="9"/>
        <v>6300765</v>
      </c>
      <c r="F118" s="4">
        <f t="shared" si="9"/>
        <v>2549</v>
      </c>
      <c r="G118" s="6">
        <v>38.1</v>
      </c>
      <c r="H118" s="6">
        <v>28.8</v>
      </c>
      <c r="I118" s="6">
        <v>341.26463944229391</v>
      </c>
      <c r="J118" s="6">
        <v>5.016</v>
      </c>
      <c r="K118" s="6">
        <v>100</v>
      </c>
      <c r="L118" s="6">
        <v>1.9212814631716362</v>
      </c>
      <c r="M118" s="6">
        <v>747.35199999999998</v>
      </c>
      <c r="N118" s="6">
        <v>1.4</v>
      </c>
      <c r="O118" s="15">
        <v>0.75590551181102361</v>
      </c>
    </row>
    <row r="119" spans="1:15" x14ac:dyDescent="0.3">
      <c r="A119" s="10">
        <v>43655</v>
      </c>
      <c r="B119" s="8">
        <v>0.39583333333333331</v>
      </c>
      <c r="C119" s="9">
        <f t="shared" si="8"/>
        <v>43655.395833333336</v>
      </c>
      <c r="D119" s="4">
        <f t="shared" si="9"/>
        <v>525465</v>
      </c>
      <c r="E119" s="4">
        <f t="shared" si="9"/>
        <v>6300765</v>
      </c>
      <c r="F119" s="4">
        <f t="shared" si="9"/>
        <v>2549</v>
      </c>
      <c r="G119" s="6">
        <v>30.8</v>
      </c>
      <c r="H119" s="6">
        <v>23.4</v>
      </c>
      <c r="I119" s="6">
        <v>339.01671537301888</v>
      </c>
      <c r="J119" s="6">
        <v>4.6390000000000002</v>
      </c>
      <c r="K119" s="6">
        <v>100</v>
      </c>
      <c r="L119" s="6">
        <v>2.2078764524129384</v>
      </c>
      <c r="M119" s="6">
        <v>747.72699999999998</v>
      </c>
      <c r="N119" s="6">
        <v>0.6</v>
      </c>
      <c r="O119" s="15">
        <v>0.75974025974025972</v>
      </c>
    </row>
    <row r="120" spans="1:15" x14ac:dyDescent="0.3">
      <c r="A120" s="10">
        <v>43655</v>
      </c>
      <c r="B120" s="8">
        <v>0.41666666666666669</v>
      </c>
      <c r="C120" s="9">
        <f t="shared" si="8"/>
        <v>43655.416666666664</v>
      </c>
      <c r="D120" s="4">
        <f t="shared" si="9"/>
        <v>525465</v>
      </c>
      <c r="E120" s="4">
        <f t="shared" si="9"/>
        <v>6300765</v>
      </c>
      <c r="F120" s="4">
        <f t="shared" si="9"/>
        <v>2549</v>
      </c>
      <c r="G120" s="6">
        <v>43.5</v>
      </c>
      <c r="H120" s="6">
        <v>32.4</v>
      </c>
      <c r="I120" s="6">
        <v>339.32202598338881</v>
      </c>
      <c r="J120" s="6">
        <v>4.891</v>
      </c>
      <c r="K120" s="6">
        <v>100</v>
      </c>
      <c r="L120" s="6">
        <v>2.3500367017119812</v>
      </c>
      <c r="M120" s="6">
        <v>747.89300000000003</v>
      </c>
      <c r="N120" s="6">
        <v>0.8</v>
      </c>
      <c r="O120" s="15">
        <v>0.74482758620689649</v>
      </c>
    </row>
    <row r="121" spans="1:15" x14ac:dyDescent="0.3">
      <c r="A121" s="10">
        <v>43655</v>
      </c>
      <c r="B121" s="8">
        <v>0.4375</v>
      </c>
      <c r="C121" s="9">
        <f t="shared" si="8"/>
        <v>43655.4375</v>
      </c>
      <c r="D121" s="4">
        <f t="shared" si="9"/>
        <v>525465</v>
      </c>
      <c r="E121" s="4">
        <f t="shared" si="9"/>
        <v>6300765</v>
      </c>
      <c r="F121" s="4">
        <f t="shared" si="9"/>
        <v>2549</v>
      </c>
      <c r="G121" s="6">
        <v>38.1</v>
      </c>
      <c r="H121" s="6">
        <v>28.8</v>
      </c>
      <c r="I121" s="6">
        <v>337.71571347358247</v>
      </c>
      <c r="J121" s="6">
        <v>4.4509999999999996</v>
      </c>
      <c r="K121" s="6">
        <v>100</v>
      </c>
      <c r="L121" s="6">
        <v>2.347762211068765</v>
      </c>
      <c r="M121" s="6">
        <v>748.03</v>
      </c>
      <c r="N121" s="6">
        <v>0</v>
      </c>
      <c r="O121" s="15">
        <v>0.75590551181102361</v>
      </c>
    </row>
    <row r="122" spans="1:15" x14ac:dyDescent="0.3">
      <c r="A122" s="10">
        <v>43655</v>
      </c>
      <c r="B122" s="8">
        <v>0.45833333333333331</v>
      </c>
      <c r="C122" s="9">
        <f t="shared" ref="C122:C185" si="10">A122+B122</f>
        <v>43655.458333333336</v>
      </c>
      <c r="D122" s="4">
        <f t="shared" si="9"/>
        <v>525465</v>
      </c>
      <c r="E122" s="4">
        <f t="shared" si="9"/>
        <v>6300765</v>
      </c>
      <c r="F122" s="4">
        <f t="shared" si="9"/>
        <v>2549</v>
      </c>
      <c r="G122" s="6">
        <v>49</v>
      </c>
      <c r="H122" s="6">
        <v>37.799999999999997</v>
      </c>
      <c r="I122" s="6">
        <v>336.31967027730002</v>
      </c>
      <c r="J122" s="6">
        <v>4.5140000000000002</v>
      </c>
      <c r="K122" s="6">
        <v>100</v>
      </c>
      <c r="L122" s="6">
        <v>2.4899224603678078</v>
      </c>
      <c r="M122" s="6">
        <v>747.95500000000004</v>
      </c>
      <c r="N122" s="6">
        <v>0</v>
      </c>
      <c r="O122" s="15">
        <v>0.77142857142857135</v>
      </c>
    </row>
    <row r="123" spans="1:15" x14ac:dyDescent="0.3">
      <c r="A123" s="10">
        <v>43655</v>
      </c>
      <c r="B123" s="8">
        <v>0.47916666666666669</v>
      </c>
      <c r="C123" s="9">
        <f t="shared" si="10"/>
        <v>43655.479166666664</v>
      </c>
      <c r="D123" s="4">
        <f t="shared" ref="D123:F186" si="11">D122</f>
        <v>525465</v>
      </c>
      <c r="E123" s="4">
        <f t="shared" si="11"/>
        <v>6300765</v>
      </c>
      <c r="F123" s="4">
        <f t="shared" si="11"/>
        <v>2549</v>
      </c>
      <c r="G123" s="6">
        <v>38.1</v>
      </c>
      <c r="H123" s="6">
        <v>28.8</v>
      </c>
      <c r="I123" s="6">
        <v>336.60203583791957</v>
      </c>
      <c r="J123" s="6">
        <v>4.4509999999999996</v>
      </c>
      <c r="K123" s="6">
        <v>100</v>
      </c>
      <c r="L123" s="6">
        <v>2.3432132297823323</v>
      </c>
      <c r="M123" s="6">
        <v>747.67499999999995</v>
      </c>
      <c r="N123" s="6">
        <v>0</v>
      </c>
      <c r="O123" s="15">
        <v>0.75590551181102361</v>
      </c>
    </row>
    <row r="124" spans="1:15" x14ac:dyDescent="0.3">
      <c r="A124" s="10">
        <v>43655</v>
      </c>
      <c r="B124" s="8">
        <v>0.5</v>
      </c>
      <c r="C124" s="9">
        <f t="shared" si="10"/>
        <v>43655.5</v>
      </c>
      <c r="D124" s="4">
        <f t="shared" si="11"/>
        <v>525465</v>
      </c>
      <c r="E124" s="4">
        <f t="shared" si="11"/>
        <v>6300765</v>
      </c>
      <c r="F124" s="4">
        <f t="shared" si="11"/>
        <v>2549</v>
      </c>
      <c r="G124" s="6">
        <v>81.599999999999994</v>
      </c>
      <c r="H124" s="6">
        <v>59.4</v>
      </c>
      <c r="I124" s="6">
        <v>336.81484371393231</v>
      </c>
      <c r="J124" s="6">
        <v>4.702</v>
      </c>
      <c r="K124" s="6">
        <v>100</v>
      </c>
      <c r="L124" s="6">
        <v>2.3409387391391161</v>
      </c>
      <c r="M124" s="6">
        <v>747.86500000000001</v>
      </c>
      <c r="N124" s="6">
        <v>0</v>
      </c>
      <c r="O124" s="15">
        <v>0.72794117647058831</v>
      </c>
    </row>
    <row r="125" spans="1:15" x14ac:dyDescent="0.3">
      <c r="A125" s="10">
        <v>43655</v>
      </c>
      <c r="B125" s="8">
        <v>0.52083333333333337</v>
      </c>
      <c r="C125" s="9">
        <f t="shared" si="10"/>
        <v>43655.520833333336</v>
      </c>
      <c r="D125" s="4">
        <f t="shared" si="11"/>
        <v>525465</v>
      </c>
      <c r="E125" s="4">
        <f t="shared" si="11"/>
        <v>6300765</v>
      </c>
      <c r="F125" s="4">
        <f t="shared" si="11"/>
        <v>2549</v>
      </c>
      <c r="G125" s="6">
        <v>119.7</v>
      </c>
      <c r="H125" s="6">
        <v>88.2</v>
      </c>
      <c r="I125" s="6">
        <v>336.94189873259779</v>
      </c>
      <c r="J125" s="6">
        <v>5.0789999999999997</v>
      </c>
      <c r="K125" s="6">
        <v>100</v>
      </c>
      <c r="L125" s="6">
        <v>2.7719684683226773</v>
      </c>
      <c r="M125" s="6">
        <v>748.27499999999998</v>
      </c>
      <c r="N125" s="6">
        <v>0</v>
      </c>
      <c r="O125" s="15">
        <v>0.73684210526315785</v>
      </c>
    </row>
    <row r="126" spans="1:15" x14ac:dyDescent="0.3">
      <c r="A126" s="10">
        <v>43655</v>
      </c>
      <c r="B126" s="8">
        <v>0.54166666666666663</v>
      </c>
      <c r="C126" s="9">
        <f t="shared" si="10"/>
        <v>43655.541666666664</v>
      </c>
      <c r="D126" s="4">
        <f t="shared" si="11"/>
        <v>525465</v>
      </c>
      <c r="E126" s="4">
        <f t="shared" si="11"/>
        <v>6300765</v>
      </c>
      <c r="F126" s="4">
        <f t="shared" si="11"/>
        <v>2549</v>
      </c>
      <c r="G126" s="6">
        <v>88.9</v>
      </c>
      <c r="H126" s="6">
        <v>66.599999999999994</v>
      </c>
      <c r="I126" s="6">
        <v>337.75119665563449</v>
      </c>
      <c r="J126" s="6">
        <v>5.5190000000000001</v>
      </c>
      <c r="K126" s="6">
        <v>97.77</v>
      </c>
      <c r="L126" s="6">
        <v>2.3363897578526833</v>
      </c>
      <c r="M126" s="6">
        <v>748.29499999999996</v>
      </c>
      <c r="N126" s="6">
        <v>0</v>
      </c>
      <c r="O126" s="15">
        <v>0.74915635545556791</v>
      </c>
    </row>
    <row r="127" spans="1:15" x14ac:dyDescent="0.3">
      <c r="A127" s="10">
        <v>43655</v>
      </c>
      <c r="B127" s="8">
        <v>0.5625</v>
      </c>
      <c r="C127" s="9">
        <f t="shared" si="10"/>
        <v>43655.5625</v>
      </c>
      <c r="D127" s="4">
        <f t="shared" si="11"/>
        <v>525465</v>
      </c>
      <c r="E127" s="4">
        <f t="shared" si="11"/>
        <v>6300765</v>
      </c>
      <c r="F127" s="4">
        <f t="shared" si="11"/>
        <v>2549</v>
      </c>
      <c r="G127" s="6">
        <v>132.4</v>
      </c>
      <c r="H127" s="6">
        <v>100.8</v>
      </c>
      <c r="I127" s="6">
        <v>338.33613498532884</v>
      </c>
      <c r="J127" s="6">
        <v>5.8330000000000002</v>
      </c>
      <c r="K127" s="6">
        <v>98.146000000000001</v>
      </c>
      <c r="L127" s="6">
        <v>2.4785500071517257</v>
      </c>
      <c r="M127" s="6">
        <v>748.36699999999996</v>
      </c>
      <c r="N127" s="6">
        <v>0</v>
      </c>
      <c r="O127" s="15">
        <v>0.76132930513595165</v>
      </c>
    </row>
    <row r="128" spans="1:15" x14ac:dyDescent="0.3">
      <c r="A128" s="10">
        <v>43655</v>
      </c>
      <c r="B128" s="8">
        <v>0.58333333333333337</v>
      </c>
      <c r="C128" s="9">
        <f t="shared" si="10"/>
        <v>43655.583333333336</v>
      </c>
      <c r="D128" s="4">
        <f t="shared" si="11"/>
        <v>525465</v>
      </c>
      <c r="E128" s="4">
        <f t="shared" si="11"/>
        <v>6300765</v>
      </c>
      <c r="F128" s="4">
        <f t="shared" si="11"/>
        <v>2549</v>
      </c>
      <c r="G128" s="6">
        <v>154.19999999999999</v>
      </c>
      <c r="H128" s="6">
        <v>116.9</v>
      </c>
      <c r="I128" s="6">
        <v>338.40825239225404</v>
      </c>
      <c r="J128" s="6">
        <v>6.3360000000000003</v>
      </c>
      <c r="K128" s="6">
        <v>95.260999999999996</v>
      </c>
      <c r="L128" s="6">
        <v>2.1874060366239911</v>
      </c>
      <c r="M128" s="6">
        <v>748.44500000000005</v>
      </c>
      <c r="N128" s="6">
        <v>0</v>
      </c>
      <c r="O128" s="15">
        <v>0.75810635538262006</v>
      </c>
    </row>
    <row r="129" spans="1:15" x14ac:dyDescent="0.3">
      <c r="A129" s="10">
        <v>43655</v>
      </c>
      <c r="B129" s="8">
        <v>0.60416666666666663</v>
      </c>
      <c r="C129" s="9">
        <f t="shared" si="10"/>
        <v>43655.604166666664</v>
      </c>
      <c r="D129" s="4">
        <f t="shared" si="11"/>
        <v>525465</v>
      </c>
      <c r="E129" s="4">
        <f t="shared" si="11"/>
        <v>6300765</v>
      </c>
      <c r="F129" s="4">
        <f t="shared" si="11"/>
        <v>2549</v>
      </c>
      <c r="G129" s="6">
        <v>382.7</v>
      </c>
      <c r="H129" s="6">
        <v>271.7</v>
      </c>
      <c r="I129" s="6">
        <v>317.43087663438217</v>
      </c>
      <c r="J129" s="6">
        <v>8.9730000000000008</v>
      </c>
      <c r="K129" s="6">
        <v>78.832999999999998</v>
      </c>
      <c r="L129" s="6">
        <v>1.7521144727542797</v>
      </c>
      <c r="M129" s="6">
        <v>748.44</v>
      </c>
      <c r="N129" s="6">
        <v>0</v>
      </c>
      <c r="O129" s="15">
        <v>0.70995557878233606</v>
      </c>
    </row>
    <row r="130" spans="1:15" x14ac:dyDescent="0.3">
      <c r="A130" s="10">
        <v>43655</v>
      </c>
      <c r="B130" s="8">
        <v>0.625</v>
      </c>
      <c r="C130" s="9">
        <f t="shared" si="10"/>
        <v>43655.625</v>
      </c>
      <c r="D130" s="4">
        <f t="shared" si="11"/>
        <v>525465</v>
      </c>
      <c r="E130" s="4">
        <f t="shared" si="11"/>
        <v>6300765</v>
      </c>
      <c r="F130" s="4">
        <f t="shared" si="11"/>
        <v>2549</v>
      </c>
      <c r="G130" s="6">
        <v>94.3</v>
      </c>
      <c r="H130" s="6">
        <v>68.400000000000006</v>
      </c>
      <c r="I130" s="6">
        <v>339.33809760319974</v>
      </c>
      <c r="J130" s="6">
        <v>6.524</v>
      </c>
      <c r="K130" s="6">
        <v>94.653000000000006</v>
      </c>
      <c r="L130" s="6">
        <v>1.1721010223420261</v>
      </c>
      <c r="M130" s="6">
        <v>748.31299999999999</v>
      </c>
      <c r="N130" s="6">
        <v>0</v>
      </c>
      <c r="O130" s="15">
        <v>0.72534464475079541</v>
      </c>
    </row>
    <row r="131" spans="1:15" x14ac:dyDescent="0.3">
      <c r="A131" s="10">
        <v>43655</v>
      </c>
      <c r="B131" s="8">
        <v>0.64583333333333337</v>
      </c>
      <c r="C131" s="9">
        <f t="shared" si="10"/>
        <v>43655.645833333336</v>
      </c>
      <c r="D131" s="4">
        <f t="shared" si="11"/>
        <v>525465</v>
      </c>
      <c r="E131" s="4">
        <f t="shared" si="11"/>
        <v>6300765</v>
      </c>
      <c r="F131" s="4">
        <f t="shared" si="11"/>
        <v>2549</v>
      </c>
      <c r="G131" s="6">
        <v>63.5</v>
      </c>
      <c r="H131" s="6">
        <v>46.8</v>
      </c>
      <c r="I131" s="6">
        <v>338.95934777734362</v>
      </c>
      <c r="J131" s="6">
        <v>5.9589999999999996</v>
      </c>
      <c r="K131" s="6">
        <v>95.968000000000004</v>
      </c>
      <c r="L131" s="6">
        <v>1.6031307515255877</v>
      </c>
      <c r="M131" s="6">
        <v>748.71299999999997</v>
      </c>
      <c r="N131" s="6">
        <v>0</v>
      </c>
      <c r="O131" s="15">
        <v>0.73700787401574797</v>
      </c>
    </row>
    <row r="132" spans="1:15" x14ac:dyDescent="0.3">
      <c r="A132" s="10">
        <v>43655</v>
      </c>
      <c r="B132" s="8">
        <v>0.66666666666666663</v>
      </c>
      <c r="C132" s="9">
        <f t="shared" si="10"/>
        <v>43655.666666666664</v>
      </c>
      <c r="D132" s="4">
        <f t="shared" si="11"/>
        <v>525465</v>
      </c>
      <c r="E132" s="4">
        <f t="shared" si="11"/>
        <v>6300765</v>
      </c>
      <c r="F132" s="4">
        <f t="shared" si="11"/>
        <v>2549</v>
      </c>
      <c r="G132" s="6">
        <v>79.8</v>
      </c>
      <c r="H132" s="6">
        <v>57.6</v>
      </c>
      <c r="I132" s="6">
        <v>335.23488744360316</v>
      </c>
      <c r="J132" s="6">
        <v>5.77</v>
      </c>
      <c r="K132" s="6">
        <v>99.07</v>
      </c>
      <c r="L132" s="6">
        <v>1.3119867809978527</v>
      </c>
      <c r="M132" s="6">
        <v>748.68799999999999</v>
      </c>
      <c r="N132" s="6">
        <v>0</v>
      </c>
      <c r="O132" s="15">
        <v>0.72180451127819556</v>
      </c>
    </row>
    <row r="133" spans="1:15" x14ac:dyDescent="0.3">
      <c r="A133" s="10">
        <v>43655</v>
      </c>
      <c r="B133" s="8">
        <v>0.6875</v>
      </c>
      <c r="C133" s="9">
        <f t="shared" si="10"/>
        <v>43655.6875</v>
      </c>
      <c r="D133" s="4">
        <f t="shared" si="11"/>
        <v>525465</v>
      </c>
      <c r="E133" s="4">
        <f t="shared" si="11"/>
        <v>6300765</v>
      </c>
      <c r="F133" s="4">
        <f t="shared" si="11"/>
        <v>2549</v>
      </c>
      <c r="G133" s="6">
        <v>81.599999999999994</v>
      </c>
      <c r="H133" s="6">
        <v>57.6</v>
      </c>
      <c r="I133" s="6">
        <v>338.19183163414453</v>
      </c>
      <c r="J133" s="6">
        <v>6.524</v>
      </c>
      <c r="K133" s="6">
        <v>95.924000000000007</v>
      </c>
      <c r="L133" s="6">
        <v>1.1652775504123771</v>
      </c>
      <c r="M133" s="6">
        <v>748.89499999999998</v>
      </c>
      <c r="N133" s="6">
        <v>0</v>
      </c>
      <c r="O133" s="15">
        <v>0.70588235294117652</v>
      </c>
    </row>
    <row r="134" spans="1:15" x14ac:dyDescent="0.3">
      <c r="A134" s="10">
        <v>43655</v>
      </c>
      <c r="B134" s="8">
        <v>0.70833333333333337</v>
      </c>
      <c r="C134" s="9">
        <f t="shared" si="10"/>
        <v>43655.708333333336</v>
      </c>
      <c r="D134" s="4">
        <f t="shared" si="11"/>
        <v>525465</v>
      </c>
      <c r="E134" s="4">
        <f t="shared" si="11"/>
        <v>6300765</v>
      </c>
      <c r="F134" s="4">
        <f t="shared" si="11"/>
        <v>2549</v>
      </c>
      <c r="G134" s="6">
        <v>88.9</v>
      </c>
      <c r="H134" s="6">
        <v>63</v>
      </c>
      <c r="I134" s="6">
        <v>338.84797122955064</v>
      </c>
      <c r="J134" s="6">
        <v>6.1470000000000002</v>
      </c>
      <c r="K134" s="6">
        <v>99.29</v>
      </c>
      <c r="L134" s="6">
        <v>1.4518725396536794</v>
      </c>
      <c r="M134" s="6">
        <v>748.75800000000004</v>
      </c>
      <c r="N134" s="6">
        <v>0</v>
      </c>
      <c r="O134" s="15">
        <v>0.70866141732283461</v>
      </c>
    </row>
    <row r="135" spans="1:15" x14ac:dyDescent="0.3">
      <c r="A135" s="10">
        <v>43655</v>
      </c>
      <c r="B135" s="8">
        <v>0.72916666666666663</v>
      </c>
      <c r="C135" s="9">
        <f t="shared" si="10"/>
        <v>43655.729166666664</v>
      </c>
      <c r="D135" s="4">
        <f t="shared" si="11"/>
        <v>525465</v>
      </c>
      <c r="E135" s="4">
        <f t="shared" si="11"/>
        <v>6300765</v>
      </c>
      <c r="F135" s="4">
        <f t="shared" si="11"/>
        <v>2549</v>
      </c>
      <c r="G135" s="6">
        <v>65.3</v>
      </c>
      <c r="H135" s="6">
        <v>48.6</v>
      </c>
      <c r="I135" s="6">
        <v>333.09511828994852</v>
      </c>
      <c r="J135" s="6">
        <v>5.8330000000000002</v>
      </c>
      <c r="K135" s="6">
        <v>100</v>
      </c>
      <c r="L135" s="6">
        <v>1.7384675288949816</v>
      </c>
      <c r="M135" s="6">
        <v>748.93200000000002</v>
      </c>
      <c r="N135" s="6">
        <v>0</v>
      </c>
      <c r="O135" s="15">
        <v>0.74425727411944875</v>
      </c>
    </row>
    <row r="136" spans="1:15" x14ac:dyDescent="0.3">
      <c r="A136" s="10">
        <v>43655</v>
      </c>
      <c r="B136" s="8">
        <v>0.75</v>
      </c>
      <c r="C136" s="9">
        <f t="shared" si="10"/>
        <v>43655.75</v>
      </c>
      <c r="D136" s="4">
        <f t="shared" si="11"/>
        <v>525465</v>
      </c>
      <c r="E136" s="4">
        <f t="shared" si="11"/>
        <v>6300765</v>
      </c>
      <c r="F136" s="4">
        <f t="shared" si="11"/>
        <v>2549</v>
      </c>
      <c r="G136" s="6">
        <v>63.5</v>
      </c>
      <c r="H136" s="6">
        <v>45</v>
      </c>
      <c r="I136" s="6">
        <v>335.79222144366156</v>
      </c>
      <c r="J136" s="6">
        <v>5.8959999999999999</v>
      </c>
      <c r="K136" s="6">
        <v>99.224999999999994</v>
      </c>
      <c r="L136" s="6">
        <v>1.7361930382517652</v>
      </c>
      <c r="M136" s="6">
        <v>749.1</v>
      </c>
      <c r="N136" s="6">
        <v>0</v>
      </c>
      <c r="O136" s="15">
        <v>0.70866141732283461</v>
      </c>
    </row>
    <row r="137" spans="1:15" x14ac:dyDescent="0.3">
      <c r="A137" s="10">
        <v>43655</v>
      </c>
      <c r="B137" s="8">
        <v>0.77083333333333337</v>
      </c>
      <c r="C137" s="9">
        <f t="shared" si="10"/>
        <v>43655.770833333336</v>
      </c>
      <c r="D137" s="4">
        <f t="shared" si="11"/>
        <v>525465</v>
      </c>
      <c r="E137" s="4">
        <f t="shared" si="11"/>
        <v>6300765</v>
      </c>
      <c r="F137" s="4">
        <f t="shared" si="11"/>
        <v>2549</v>
      </c>
      <c r="G137" s="6">
        <v>18.100000000000001</v>
      </c>
      <c r="H137" s="6">
        <v>12.6</v>
      </c>
      <c r="I137" s="6">
        <v>338.90742310786624</v>
      </c>
      <c r="J137" s="6">
        <v>5.3929999999999998</v>
      </c>
      <c r="K137" s="6">
        <v>100</v>
      </c>
      <c r="L137" s="6">
        <v>1.4450490677240302</v>
      </c>
      <c r="M137" s="6">
        <v>749.23699999999997</v>
      </c>
      <c r="N137" s="6">
        <v>0</v>
      </c>
      <c r="O137" s="15">
        <v>0.69613259668508276</v>
      </c>
    </row>
    <row r="138" spans="1:15" x14ac:dyDescent="0.3">
      <c r="A138" s="10">
        <v>43655</v>
      </c>
      <c r="B138" s="8">
        <v>0.79166666666666663</v>
      </c>
      <c r="C138" s="9">
        <f t="shared" si="10"/>
        <v>43655.791666666664</v>
      </c>
      <c r="D138" s="4">
        <f t="shared" si="11"/>
        <v>525465</v>
      </c>
      <c r="E138" s="4">
        <f t="shared" si="11"/>
        <v>6300765</v>
      </c>
      <c r="F138" s="4">
        <f t="shared" si="11"/>
        <v>2549</v>
      </c>
      <c r="G138" s="6">
        <v>14.5</v>
      </c>
      <c r="H138" s="6">
        <v>10.8</v>
      </c>
      <c r="I138" s="6">
        <v>340.83470980878604</v>
      </c>
      <c r="J138" s="6">
        <v>5.2050000000000001</v>
      </c>
      <c r="K138" s="6">
        <v>100</v>
      </c>
      <c r="L138" s="6">
        <v>1.4427745770808138</v>
      </c>
      <c r="M138" s="6">
        <v>749.08299999999997</v>
      </c>
      <c r="N138" s="6">
        <v>0</v>
      </c>
      <c r="O138" s="15">
        <v>0.7448275862068966</v>
      </c>
    </row>
    <row r="139" spans="1:15" x14ac:dyDescent="0.3">
      <c r="A139" s="10">
        <v>43655</v>
      </c>
      <c r="B139" s="8">
        <v>0.8125</v>
      </c>
      <c r="C139" s="9">
        <f t="shared" si="10"/>
        <v>43655.8125</v>
      </c>
      <c r="D139" s="4">
        <f t="shared" si="11"/>
        <v>525465</v>
      </c>
      <c r="E139" s="4">
        <f t="shared" si="11"/>
        <v>6300765</v>
      </c>
      <c r="F139" s="4">
        <f t="shared" si="11"/>
        <v>2549</v>
      </c>
      <c r="G139" s="6">
        <v>21.8</v>
      </c>
      <c r="H139" s="6">
        <v>14.4</v>
      </c>
      <c r="I139" s="6">
        <v>338.91874253507552</v>
      </c>
      <c r="J139" s="6">
        <v>5.2679999999999998</v>
      </c>
      <c r="K139" s="6">
        <v>100</v>
      </c>
      <c r="L139" s="6">
        <v>2.3068213794908705</v>
      </c>
      <c r="M139" s="6">
        <v>749.29</v>
      </c>
      <c r="N139" s="6">
        <v>0</v>
      </c>
      <c r="O139" s="15">
        <v>0.66055045871559637</v>
      </c>
    </row>
    <row r="140" spans="1:15" x14ac:dyDescent="0.3">
      <c r="A140" s="10">
        <v>43655</v>
      </c>
      <c r="B140" s="8">
        <v>0.83333333333333337</v>
      </c>
      <c r="C140" s="9">
        <f t="shared" si="10"/>
        <v>43655.833333333336</v>
      </c>
      <c r="D140" s="4">
        <f t="shared" si="11"/>
        <v>525465</v>
      </c>
      <c r="E140" s="4">
        <f t="shared" si="11"/>
        <v>6300765</v>
      </c>
      <c r="F140" s="4">
        <f t="shared" si="11"/>
        <v>2549</v>
      </c>
      <c r="G140" s="6">
        <v>5.4</v>
      </c>
      <c r="H140" s="6">
        <v>3.6</v>
      </c>
      <c r="I140" s="6">
        <v>338.24177843555003</v>
      </c>
      <c r="J140" s="6">
        <v>5.016</v>
      </c>
      <c r="K140" s="6">
        <v>100</v>
      </c>
      <c r="L140" s="6">
        <v>2.4489816287899133</v>
      </c>
      <c r="M140" s="6">
        <v>749.19799999999998</v>
      </c>
      <c r="N140" s="6">
        <v>0</v>
      </c>
      <c r="O140" s="15">
        <v>0.66666666666666663</v>
      </c>
    </row>
    <row r="141" spans="1:15" x14ac:dyDescent="0.3">
      <c r="A141" s="10">
        <v>43655</v>
      </c>
      <c r="B141" s="8">
        <v>0.85416666666666663</v>
      </c>
      <c r="C141" s="9">
        <f t="shared" si="10"/>
        <v>43655.854166666664</v>
      </c>
      <c r="D141" s="4">
        <f t="shared" si="11"/>
        <v>525465</v>
      </c>
      <c r="E141" s="4">
        <f t="shared" si="11"/>
        <v>6300765</v>
      </c>
      <c r="F141" s="4">
        <f t="shared" si="11"/>
        <v>2549</v>
      </c>
      <c r="G141" s="6">
        <v>3.6</v>
      </c>
      <c r="H141" s="6">
        <v>1.8</v>
      </c>
      <c r="I141" s="6">
        <v>339.02470558325734</v>
      </c>
      <c r="J141" s="6">
        <v>5.2050000000000001</v>
      </c>
      <c r="K141" s="6">
        <v>100</v>
      </c>
      <c r="L141" s="6">
        <v>2.3022723982044377</v>
      </c>
      <c r="M141" s="6">
        <v>749.34199999999998</v>
      </c>
      <c r="N141" s="6">
        <v>0.2</v>
      </c>
      <c r="O141" s="15">
        <v>0.5</v>
      </c>
    </row>
    <row r="142" spans="1:15" x14ac:dyDescent="0.3">
      <c r="A142" s="10">
        <v>43655</v>
      </c>
      <c r="B142" s="8">
        <v>0.875</v>
      </c>
      <c r="C142" s="9">
        <f t="shared" si="10"/>
        <v>43655.875</v>
      </c>
      <c r="D142" s="4">
        <f t="shared" si="11"/>
        <v>525465</v>
      </c>
      <c r="E142" s="4">
        <f t="shared" si="11"/>
        <v>6300765</v>
      </c>
      <c r="F142" s="4">
        <f t="shared" si="11"/>
        <v>2549</v>
      </c>
      <c r="G142" s="6">
        <v>0</v>
      </c>
      <c r="H142" s="6">
        <v>0</v>
      </c>
      <c r="I142" s="6">
        <v>333.97814574699225</v>
      </c>
      <c r="J142" s="6">
        <v>5.016</v>
      </c>
      <c r="K142" s="6">
        <v>100</v>
      </c>
      <c r="L142" s="6">
        <v>2.1555631676189622</v>
      </c>
      <c r="M142" s="6">
        <v>749.43799999999999</v>
      </c>
      <c r="N142" s="6">
        <v>0</v>
      </c>
      <c r="O142" s="16" t="s">
        <v>19</v>
      </c>
    </row>
    <row r="143" spans="1:15" x14ac:dyDescent="0.3">
      <c r="A143" s="10">
        <v>43655</v>
      </c>
      <c r="B143" s="8">
        <v>0.89583333333333337</v>
      </c>
      <c r="C143" s="9">
        <f t="shared" si="10"/>
        <v>43655.895833333336</v>
      </c>
      <c r="D143" s="4">
        <f t="shared" si="11"/>
        <v>525465</v>
      </c>
      <c r="E143" s="4">
        <f t="shared" si="11"/>
        <v>6300765</v>
      </c>
      <c r="F143" s="4">
        <f t="shared" si="11"/>
        <v>2549</v>
      </c>
      <c r="G143" s="6">
        <v>0</v>
      </c>
      <c r="H143" s="6">
        <v>0</v>
      </c>
      <c r="I143" s="6">
        <v>324.22254296199395</v>
      </c>
      <c r="J143" s="6">
        <v>5.33</v>
      </c>
      <c r="K143" s="6">
        <v>100</v>
      </c>
      <c r="L143" s="6">
        <v>2.4421581568602644</v>
      </c>
      <c r="M143" s="6">
        <v>749.43</v>
      </c>
      <c r="N143" s="6">
        <v>0</v>
      </c>
      <c r="O143" s="16" t="s">
        <v>19</v>
      </c>
    </row>
    <row r="144" spans="1:15" x14ac:dyDescent="0.3">
      <c r="A144" s="10">
        <v>43655</v>
      </c>
      <c r="B144" s="8">
        <v>0.91666666666666663</v>
      </c>
      <c r="C144" s="9">
        <f t="shared" si="10"/>
        <v>43655.916666666664</v>
      </c>
      <c r="D144" s="4">
        <f t="shared" si="11"/>
        <v>525465</v>
      </c>
      <c r="E144" s="4">
        <f t="shared" si="11"/>
        <v>6300765</v>
      </c>
      <c r="F144" s="4">
        <f t="shared" si="11"/>
        <v>2549</v>
      </c>
      <c r="G144" s="6">
        <v>0</v>
      </c>
      <c r="H144" s="6">
        <v>0</v>
      </c>
      <c r="I144" s="6">
        <v>332.13369541142316</v>
      </c>
      <c r="J144" s="6">
        <v>4.9530000000000003</v>
      </c>
      <c r="K144" s="6">
        <v>100</v>
      </c>
      <c r="L144" s="6">
        <v>2.2954489262747888</v>
      </c>
      <c r="M144" s="6">
        <v>749.36699999999996</v>
      </c>
      <c r="N144" s="6">
        <v>0</v>
      </c>
      <c r="O144" s="16" t="s">
        <v>19</v>
      </c>
    </row>
    <row r="145" spans="1:15" x14ac:dyDescent="0.3">
      <c r="A145" s="10">
        <v>43655</v>
      </c>
      <c r="B145" s="8">
        <v>0.9375</v>
      </c>
      <c r="C145" s="9">
        <f t="shared" si="10"/>
        <v>43655.9375</v>
      </c>
      <c r="D145" s="4">
        <f t="shared" si="11"/>
        <v>525465</v>
      </c>
      <c r="E145" s="4">
        <f t="shared" si="11"/>
        <v>6300765</v>
      </c>
      <c r="F145" s="4">
        <f t="shared" si="11"/>
        <v>2549</v>
      </c>
      <c r="G145" s="6">
        <v>0</v>
      </c>
      <c r="H145" s="6">
        <v>0</v>
      </c>
      <c r="I145" s="6">
        <v>325.77774466059867</v>
      </c>
      <c r="J145" s="6">
        <v>5.016</v>
      </c>
      <c r="K145" s="6">
        <v>100</v>
      </c>
      <c r="L145" s="6">
        <v>1.8598702158047944</v>
      </c>
      <c r="M145" s="6">
        <v>749.44799999999998</v>
      </c>
      <c r="N145" s="6">
        <v>0</v>
      </c>
      <c r="O145" s="16" t="s">
        <v>19</v>
      </c>
    </row>
    <row r="146" spans="1:15" x14ac:dyDescent="0.3">
      <c r="A146" s="10">
        <v>43655</v>
      </c>
      <c r="B146" s="8">
        <v>0.95833333333333337</v>
      </c>
      <c r="C146" s="9">
        <f t="shared" si="10"/>
        <v>43655.958333333336</v>
      </c>
      <c r="D146" s="4">
        <f t="shared" si="11"/>
        <v>525465</v>
      </c>
      <c r="E146" s="4">
        <f t="shared" si="11"/>
        <v>6300765</v>
      </c>
      <c r="F146" s="4">
        <f t="shared" si="11"/>
        <v>2549</v>
      </c>
      <c r="G146" s="6">
        <v>0</v>
      </c>
      <c r="H146" s="6">
        <v>0</v>
      </c>
      <c r="I146" s="6">
        <v>323.45742413803208</v>
      </c>
      <c r="J146" s="6">
        <v>5.1420000000000003</v>
      </c>
      <c r="K146" s="6">
        <v>100</v>
      </c>
      <c r="L146" s="6">
        <v>1.8575957251615782</v>
      </c>
      <c r="M146" s="6">
        <v>749.42</v>
      </c>
      <c r="N146" s="6">
        <v>0</v>
      </c>
      <c r="O146" s="16" t="s">
        <v>19</v>
      </c>
    </row>
    <row r="147" spans="1:15" x14ac:dyDescent="0.3">
      <c r="A147" s="10">
        <v>43655</v>
      </c>
      <c r="B147" s="8">
        <v>0.97916666666666663</v>
      </c>
      <c r="C147" s="9">
        <f t="shared" si="10"/>
        <v>43655.979166666664</v>
      </c>
      <c r="D147" s="4">
        <f t="shared" si="11"/>
        <v>525465</v>
      </c>
      <c r="E147" s="4">
        <f t="shared" si="11"/>
        <v>6300765</v>
      </c>
      <c r="F147" s="4">
        <f t="shared" si="11"/>
        <v>2549</v>
      </c>
      <c r="G147" s="6">
        <v>0</v>
      </c>
      <c r="H147" s="6">
        <v>0</v>
      </c>
      <c r="I147" s="6">
        <v>312.09305056857551</v>
      </c>
      <c r="J147" s="6">
        <v>5.016</v>
      </c>
      <c r="K147" s="6">
        <v>100</v>
      </c>
      <c r="L147" s="6">
        <v>2.1441907144028804</v>
      </c>
      <c r="M147" s="6">
        <v>749.33500000000004</v>
      </c>
      <c r="N147" s="6">
        <v>0</v>
      </c>
      <c r="O147" s="16" t="s">
        <v>19</v>
      </c>
    </row>
    <row r="148" spans="1:15" x14ac:dyDescent="0.3">
      <c r="A148" s="10">
        <v>43656</v>
      </c>
      <c r="B148" s="8">
        <v>0</v>
      </c>
      <c r="C148" s="9">
        <f t="shared" si="10"/>
        <v>43656</v>
      </c>
      <c r="D148" s="4">
        <f t="shared" si="11"/>
        <v>525465</v>
      </c>
      <c r="E148" s="4">
        <f t="shared" si="11"/>
        <v>6300765</v>
      </c>
      <c r="F148" s="4">
        <f t="shared" si="11"/>
        <v>2549</v>
      </c>
      <c r="G148" s="6">
        <v>0</v>
      </c>
      <c r="H148" s="6">
        <v>0</v>
      </c>
      <c r="I148" s="6">
        <v>313.67778878150426</v>
      </c>
      <c r="J148" s="6">
        <v>5.0789999999999997</v>
      </c>
      <c r="K148" s="6">
        <v>100</v>
      </c>
      <c r="L148" s="6">
        <v>2.9732654743453457</v>
      </c>
      <c r="M148" s="6">
        <v>749.428</v>
      </c>
      <c r="N148" s="6">
        <v>0</v>
      </c>
      <c r="O148" s="16" t="s">
        <v>19</v>
      </c>
    </row>
    <row r="149" spans="1:15" x14ac:dyDescent="0.3">
      <c r="A149" s="10">
        <v>43656</v>
      </c>
      <c r="B149" s="8">
        <v>2.0833333333333332E-2</v>
      </c>
      <c r="C149" s="9">
        <f t="shared" si="10"/>
        <v>43656.020833333336</v>
      </c>
      <c r="D149" s="4">
        <f t="shared" si="11"/>
        <v>525465</v>
      </c>
      <c r="E149" s="4">
        <f t="shared" si="11"/>
        <v>6300765</v>
      </c>
      <c r="F149" s="4">
        <f t="shared" si="11"/>
        <v>2549</v>
      </c>
      <c r="G149" s="6">
        <v>0</v>
      </c>
      <c r="H149" s="6">
        <v>0</v>
      </c>
      <c r="I149" s="6">
        <v>321.17827272312775</v>
      </c>
      <c r="J149" s="6">
        <v>4.702</v>
      </c>
      <c r="K149" s="6">
        <v>100</v>
      </c>
      <c r="L149" s="6">
        <v>1.8158002107643376</v>
      </c>
      <c r="M149" s="6">
        <v>749.64499999999998</v>
      </c>
      <c r="N149" s="6">
        <v>0</v>
      </c>
      <c r="O149" s="16" t="s">
        <v>19</v>
      </c>
    </row>
    <row r="150" spans="1:15" x14ac:dyDescent="0.3">
      <c r="A150" s="10">
        <v>43656</v>
      </c>
      <c r="B150" s="8">
        <v>4.1666666666666664E-2</v>
      </c>
      <c r="C150" s="9">
        <f t="shared" si="10"/>
        <v>43656.041666666664</v>
      </c>
      <c r="D150" s="4">
        <f t="shared" si="11"/>
        <v>525465</v>
      </c>
      <c r="E150" s="4">
        <f t="shared" si="11"/>
        <v>6300765</v>
      </c>
      <c r="F150" s="4">
        <f t="shared" si="11"/>
        <v>2549</v>
      </c>
      <c r="G150" s="6">
        <v>0</v>
      </c>
      <c r="H150" s="6">
        <v>0</v>
      </c>
      <c r="I150" s="6">
        <v>330.52100676642812</v>
      </c>
      <c r="J150" s="6">
        <v>5.2050000000000001</v>
      </c>
      <c r="K150" s="6">
        <v>100</v>
      </c>
      <c r="L150" s="6">
        <v>2.1021080534053573</v>
      </c>
      <c r="M150" s="6">
        <v>749.61699999999996</v>
      </c>
      <c r="N150" s="6">
        <v>0</v>
      </c>
      <c r="O150" s="16" t="s">
        <v>19</v>
      </c>
    </row>
    <row r="151" spans="1:15" x14ac:dyDescent="0.3">
      <c r="A151" s="10">
        <v>43656</v>
      </c>
      <c r="B151" s="8">
        <v>6.25E-2</v>
      </c>
      <c r="C151" s="9">
        <f t="shared" si="10"/>
        <v>43656.0625</v>
      </c>
      <c r="D151" s="4">
        <f t="shared" si="11"/>
        <v>525465</v>
      </c>
      <c r="E151" s="4">
        <f t="shared" si="11"/>
        <v>6300765</v>
      </c>
      <c r="F151" s="4">
        <f t="shared" si="11"/>
        <v>2549</v>
      </c>
      <c r="G151" s="6">
        <v>0</v>
      </c>
      <c r="H151" s="6">
        <v>0</v>
      </c>
      <c r="I151" s="6">
        <v>304.33188815142069</v>
      </c>
      <c r="J151" s="6">
        <v>4.891</v>
      </c>
      <c r="K151" s="6">
        <v>100</v>
      </c>
      <c r="L151" s="6">
        <v>1.3779470096511268</v>
      </c>
      <c r="M151" s="6">
        <v>750.02499999999998</v>
      </c>
      <c r="N151" s="6">
        <v>0</v>
      </c>
      <c r="O151" s="16" t="s">
        <v>19</v>
      </c>
    </row>
    <row r="152" spans="1:15" x14ac:dyDescent="0.3">
      <c r="A152" s="10">
        <v>43656</v>
      </c>
      <c r="B152" s="8">
        <v>8.3333333333333329E-2</v>
      </c>
      <c r="C152" s="9">
        <f t="shared" si="10"/>
        <v>43656.083333333336</v>
      </c>
      <c r="D152" s="4">
        <f t="shared" si="11"/>
        <v>525465</v>
      </c>
      <c r="E152" s="4">
        <f t="shared" si="11"/>
        <v>6300765</v>
      </c>
      <c r="F152" s="4">
        <f t="shared" si="11"/>
        <v>2549</v>
      </c>
      <c r="G152" s="6">
        <v>0</v>
      </c>
      <c r="H152" s="6">
        <v>0</v>
      </c>
      <c r="I152" s="6">
        <v>302.53908640046393</v>
      </c>
      <c r="J152" s="6">
        <v>5.33</v>
      </c>
      <c r="K152" s="6">
        <v>100</v>
      </c>
      <c r="L152" s="6">
        <v>1.6645419988924295</v>
      </c>
      <c r="M152" s="6">
        <v>750.11500000000001</v>
      </c>
      <c r="N152" s="6">
        <v>0</v>
      </c>
      <c r="O152" s="16" t="s">
        <v>19</v>
      </c>
    </row>
    <row r="153" spans="1:15" x14ac:dyDescent="0.3">
      <c r="A153" s="10">
        <v>43656</v>
      </c>
      <c r="B153" s="8">
        <v>0.10416666666666667</v>
      </c>
      <c r="C153" s="9">
        <f t="shared" si="10"/>
        <v>43656.104166666664</v>
      </c>
      <c r="D153" s="4">
        <f t="shared" si="11"/>
        <v>525465</v>
      </c>
      <c r="E153" s="4">
        <f t="shared" si="11"/>
        <v>6300765</v>
      </c>
      <c r="F153" s="4">
        <f t="shared" si="11"/>
        <v>2549</v>
      </c>
      <c r="G153" s="6">
        <v>0</v>
      </c>
      <c r="H153" s="6">
        <v>0</v>
      </c>
      <c r="I153" s="6">
        <v>301.74433856146993</v>
      </c>
      <c r="J153" s="6">
        <v>4.8280000000000003</v>
      </c>
      <c r="K153" s="6">
        <v>100</v>
      </c>
      <c r="L153" s="6">
        <v>1.9508498415334488</v>
      </c>
      <c r="M153" s="6">
        <v>750.11699999999996</v>
      </c>
      <c r="N153" s="6">
        <v>0</v>
      </c>
      <c r="O153" s="16" t="s">
        <v>19</v>
      </c>
    </row>
    <row r="154" spans="1:15" x14ac:dyDescent="0.3">
      <c r="A154" s="10">
        <v>43656</v>
      </c>
      <c r="B154" s="8">
        <v>0.125</v>
      </c>
      <c r="C154" s="9">
        <f t="shared" si="10"/>
        <v>43656.125</v>
      </c>
      <c r="D154" s="4">
        <f t="shared" si="11"/>
        <v>525465</v>
      </c>
      <c r="E154" s="4">
        <f t="shared" si="11"/>
        <v>6300765</v>
      </c>
      <c r="F154" s="4">
        <f t="shared" si="11"/>
        <v>2549</v>
      </c>
      <c r="G154" s="6">
        <v>0</v>
      </c>
      <c r="H154" s="6">
        <v>0</v>
      </c>
      <c r="I154" s="6">
        <v>311.74045897461815</v>
      </c>
      <c r="J154" s="6">
        <v>4.8280000000000003</v>
      </c>
      <c r="K154" s="6">
        <v>100</v>
      </c>
      <c r="L154" s="6">
        <v>1.8044277575482559</v>
      </c>
      <c r="M154" s="6">
        <v>750.06799999999998</v>
      </c>
      <c r="N154" s="6">
        <v>0</v>
      </c>
      <c r="O154" s="16" t="s">
        <v>19</v>
      </c>
    </row>
    <row r="155" spans="1:15" x14ac:dyDescent="0.3">
      <c r="A155" s="10">
        <v>43656</v>
      </c>
      <c r="B155" s="8">
        <v>0.14583333333333334</v>
      </c>
      <c r="C155" s="9">
        <f t="shared" si="10"/>
        <v>43656.145833333336</v>
      </c>
      <c r="D155" s="4">
        <f t="shared" si="11"/>
        <v>525465</v>
      </c>
      <c r="E155" s="4">
        <f t="shared" si="11"/>
        <v>6300765</v>
      </c>
      <c r="F155" s="4">
        <f t="shared" si="11"/>
        <v>2549</v>
      </c>
      <c r="G155" s="6">
        <v>0</v>
      </c>
      <c r="H155" s="6">
        <v>0</v>
      </c>
      <c r="I155" s="6">
        <v>323.6945642692076</v>
      </c>
      <c r="J155" s="6">
        <v>4.5140000000000002</v>
      </c>
      <c r="K155" s="6">
        <v>100</v>
      </c>
      <c r="L155" s="6">
        <v>1.946300860247016</v>
      </c>
      <c r="M155" s="6">
        <v>750.18200000000002</v>
      </c>
      <c r="N155" s="6">
        <v>0</v>
      </c>
      <c r="O155" s="16" t="s">
        <v>19</v>
      </c>
    </row>
    <row r="156" spans="1:15" x14ac:dyDescent="0.3">
      <c r="A156" s="10">
        <v>43656</v>
      </c>
      <c r="B156" s="8">
        <v>0.16666666666666666</v>
      </c>
      <c r="C156" s="9">
        <f t="shared" si="10"/>
        <v>43656.166666666664</v>
      </c>
      <c r="D156" s="4">
        <f t="shared" si="11"/>
        <v>525465</v>
      </c>
      <c r="E156" s="4">
        <f t="shared" si="11"/>
        <v>6300765</v>
      </c>
      <c r="F156" s="4">
        <f t="shared" si="11"/>
        <v>2549</v>
      </c>
      <c r="G156" s="6">
        <v>9.1</v>
      </c>
      <c r="H156" s="6">
        <v>5.4</v>
      </c>
      <c r="I156" s="6">
        <v>308.2295287995214</v>
      </c>
      <c r="J156" s="6">
        <v>4.891</v>
      </c>
      <c r="K156" s="6">
        <v>100</v>
      </c>
      <c r="L156" s="6">
        <v>2.3773305894305778</v>
      </c>
      <c r="M156" s="6">
        <v>750.37199999999996</v>
      </c>
      <c r="N156" s="6">
        <v>0</v>
      </c>
      <c r="O156" s="15">
        <v>0.59340659340659352</v>
      </c>
    </row>
    <row r="157" spans="1:15" x14ac:dyDescent="0.3">
      <c r="A157" s="10">
        <v>43656</v>
      </c>
      <c r="B157" s="8">
        <v>0.1875</v>
      </c>
      <c r="C157" s="9">
        <f t="shared" si="10"/>
        <v>43656.1875</v>
      </c>
      <c r="D157" s="4">
        <f t="shared" si="11"/>
        <v>525465</v>
      </c>
      <c r="E157" s="4">
        <f t="shared" si="11"/>
        <v>6300765</v>
      </c>
      <c r="F157" s="4">
        <f t="shared" si="11"/>
        <v>2549</v>
      </c>
      <c r="G157" s="6">
        <v>16.3</v>
      </c>
      <c r="H157" s="6">
        <v>12.6</v>
      </c>
      <c r="I157" s="6">
        <v>298.08391328524192</v>
      </c>
      <c r="J157" s="6">
        <v>5.2679999999999998</v>
      </c>
      <c r="K157" s="6">
        <v>100</v>
      </c>
      <c r="L157" s="6">
        <v>1.5087348057340881</v>
      </c>
      <c r="M157" s="6">
        <v>750.4</v>
      </c>
      <c r="N157" s="6">
        <v>0</v>
      </c>
      <c r="O157" s="15">
        <v>0.77300613496932513</v>
      </c>
    </row>
    <row r="158" spans="1:15" x14ac:dyDescent="0.3">
      <c r="A158" s="10">
        <v>43656</v>
      </c>
      <c r="B158" s="8">
        <v>0.20833333333333334</v>
      </c>
      <c r="C158" s="9">
        <f t="shared" si="10"/>
        <v>43656.208333333336</v>
      </c>
      <c r="D158" s="4">
        <f t="shared" si="11"/>
        <v>525465</v>
      </c>
      <c r="E158" s="4">
        <f t="shared" si="11"/>
        <v>6300765</v>
      </c>
      <c r="F158" s="4">
        <f t="shared" si="11"/>
        <v>2549</v>
      </c>
      <c r="G158" s="6">
        <v>116.1</v>
      </c>
      <c r="H158" s="6">
        <v>91.8</v>
      </c>
      <c r="I158" s="6">
        <v>304.88849253822696</v>
      </c>
      <c r="J158" s="6">
        <v>6.9009999999999998</v>
      </c>
      <c r="K158" s="6">
        <v>90.65</v>
      </c>
      <c r="L158" s="6">
        <v>1.2175908352063534</v>
      </c>
      <c r="M158" s="6">
        <v>750.42700000000002</v>
      </c>
      <c r="N158" s="6">
        <v>0</v>
      </c>
      <c r="O158" s="15">
        <v>0.79069767441860461</v>
      </c>
    </row>
    <row r="159" spans="1:15" x14ac:dyDescent="0.3">
      <c r="A159" s="10">
        <v>43656</v>
      </c>
      <c r="B159" s="8">
        <v>0.22916666666666666</v>
      </c>
      <c r="C159" s="9">
        <f t="shared" si="10"/>
        <v>43656.229166666664</v>
      </c>
      <c r="D159" s="4">
        <f t="shared" si="11"/>
        <v>525465</v>
      </c>
      <c r="E159" s="4">
        <f t="shared" si="11"/>
        <v>6300765</v>
      </c>
      <c r="F159" s="4">
        <f t="shared" si="11"/>
        <v>2549</v>
      </c>
      <c r="G159" s="6">
        <v>175.9</v>
      </c>
      <c r="H159" s="6">
        <v>138.5</v>
      </c>
      <c r="I159" s="6">
        <v>306.41475914676124</v>
      </c>
      <c r="J159" s="6">
        <v>8.3450000000000006</v>
      </c>
      <c r="K159" s="6">
        <v>78.887</v>
      </c>
      <c r="L159" s="6">
        <v>1.3597510845053962</v>
      </c>
      <c r="M159" s="6">
        <v>750.52700000000004</v>
      </c>
      <c r="N159" s="6">
        <v>0</v>
      </c>
      <c r="O159" s="15">
        <v>0.78737919272313817</v>
      </c>
    </row>
    <row r="160" spans="1:15" x14ac:dyDescent="0.3">
      <c r="A160" s="10">
        <v>43656</v>
      </c>
      <c r="B160" s="8">
        <v>0.25</v>
      </c>
      <c r="C160" s="9">
        <f t="shared" si="10"/>
        <v>43656.25</v>
      </c>
      <c r="D160" s="4">
        <f t="shared" si="11"/>
        <v>525465</v>
      </c>
      <c r="E160" s="4">
        <f t="shared" si="11"/>
        <v>6300765</v>
      </c>
      <c r="F160" s="4">
        <f t="shared" si="11"/>
        <v>2549</v>
      </c>
      <c r="G160" s="6">
        <v>248.5</v>
      </c>
      <c r="H160" s="6">
        <v>194.3</v>
      </c>
      <c r="I160" s="6">
        <v>303.97495263082038</v>
      </c>
      <c r="J160" s="6">
        <v>9.0990000000000002</v>
      </c>
      <c r="K160" s="6">
        <v>74.766999999999996</v>
      </c>
      <c r="L160" s="6">
        <v>1.2130418539199206</v>
      </c>
      <c r="M160" s="6">
        <v>750.75800000000004</v>
      </c>
      <c r="N160" s="6">
        <v>0</v>
      </c>
      <c r="O160" s="15">
        <v>0.78189134808853122</v>
      </c>
    </row>
    <row r="161" spans="1:15" x14ac:dyDescent="0.3">
      <c r="A161" s="10">
        <v>43656</v>
      </c>
      <c r="B161" s="8">
        <v>0.27083333333333331</v>
      </c>
      <c r="C161" s="9">
        <f t="shared" si="10"/>
        <v>43656.270833333336</v>
      </c>
      <c r="D161" s="4">
        <f t="shared" si="11"/>
        <v>525465</v>
      </c>
      <c r="E161" s="4">
        <f t="shared" si="11"/>
        <v>6300765</v>
      </c>
      <c r="F161" s="4">
        <f t="shared" si="11"/>
        <v>2549</v>
      </c>
      <c r="G161" s="6">
        <v>295.60000000000002</v>
      </c>
      <c r="H161" s="6">
        <v>235.7</v>
      </c>
      <c r="I161" s="6">
        <v>303.87530823327614</v>
      </c>
      <c r="J161" s="6">
        <v>9.35</v>
      </c>
      <c r="K161" s="6">
        <v>70.56</v>
      </c>
      <c r="L161" s="6">
        <v>1.2107673632767042</v>
      </c>
      <c r="M161" s="6">
        <v>750.91700000000003</v>
      </c>
      <c r="N161" s="6">
        <v>0</v>
      </c>
      <c r="O161" s="15">
        <v>0.79736129905277386</v>
      </c>
    </row>
    <row r="162" spans="1:15" x14ac:dyDescent="0.3">
      <c r="A162" s="10">
        <v>43656</v>
      </c>
      <c r="B162" s="8">
        <v>0.29166666666666669</v>
      </c>
      <c r="C162" s="9">
        <f t="shared" si="10"/>
        <v>43656.291666666664</v>
      </c>
      <c r="D162" s="4">
        <f t="shared" si="11"/>
        <v>525465</v>
      </c>
      <c r="E162" s="4">
        <f t="shared" si="11"/>
        <v>6300765</v>
      </c>
      <c r="F162" s="4">
        <f t="shared" si="11"/>
        <v>2549</v>
      </c>
      <c r="G162" s="6">
        <v>366.4</v>
      </c>
      <c r="H162" s="6">
        <v>286.10000000000002</v>
      </c>
      <c r="I162" s="6">
        <v>292.29527310622717</v>
      </c>
      <c r="J162" s="6">
        <v>9.6639999999999997</v>
      </c>
      <c r="K162" s="6">
        <v>70.825999999999993</v>
      </c>
      <c r="L162" s="6">
        <v>1.786231832402525</v>
      </c>
      <c r="M162" s="6">
        <v>751.09500000000003</v>
      </c>
      <c r="N162" s="6">
        <v>0</v>
      </c>
      <c r="O162" s="15">
        <v>0.78084061135371186</v>
      </c>
    </row>
    <row r="163" spans="1:15" x14ac:dyDescent="0.3">
      <c r="A163" s="10">
        <v>43656</v>
      </c>
      <c r="B163" s="8">
        <v>0.3125</v>
      </c>
      <c r="C163" s="9">
        <f t="shared" si="10"/>
        <v>43656.3125</v>
      </c>
      <c r="D163" s="4">
        <f t="shared" si="11"/>
        <v>525465</v>
      </c>
      <c r="E163" s="4">
        <f t="shared" si="11"/>
        <v>6300765</v>
      </c>
      <c r="F163" s="4">
        <f t="shared" si="11"/>
        <v>2549</v>
      </c>
      <c r="G163" s="6">
        <v>444.4</v>
      </c>
      <c r="H163" s="6">
        <v>336.4</v>
      </c>
      <c r="I163" s="6">
        <v>287.94688902397945</v>
      </c>
      <c r="J163" s="6">
        <v>8.2829999999999995</v>
      </c>
      <c r="K163" s="6">
        <v>78.248999999999995</v>
      </c>
      <c r="L163" s="6">
        <v>1.9281049351012851</v>
      </c>
      <c r="M163" s="6">
        <v>751.28700000000003</v>
      </c>
      <c r="N163" s="6">
        <v>0</v>
      </c>
      <c r="O163" s="15">
        <v>0.75697569756975691</v>
      </c>
    </row>
    <row r="164" spans="1:15" x14ac:dyDescent="0.3">
      <c r="A164" s="10">
        <v>43656</v>
      </c>
      <c r="B164" s="8">
        <v>0.33333333333333331</v>
      </c>
      <c r="C164" s="9">
        <f t="shared" si="10"/>
        <v>43656.333333333336</v>
      </c>
      <c r="D164" s="4">
        <f t="shared" si="11"/>
        <v>525465</v>
      </c>
      <c r="E164" s="4">
        <f t="shared" si="11"/>
        <v>6300765</v>
      </c>
      <c r="F164" s="4">
        <f t="shared" si="11"/>
        <v>2549</v>
      </c>
      <c r="G164" s="6">
        <v>527.79999999999995</v>
      </c>
      <c r="H164" s="6">
        <v>383.2</v>
      </c>
      <c r="I164" s="6">
        <v>282.65739617070187</v>
      </c>
      <c r="J164" s="6">
        <v>9.4749999999999996</v>
      </c>
      <c r="K164" s="6">
        <v>74.108999999999995</v>
      </c>
      <c r="L164" s="6">
        <v>1.4928133712315736</v>
      </c>
      <c r="M164" s="6">
        <v>751.07</v>
      </c>
      <c r="N164" s="6">
        <v>0</v>
      </c>
      <c r="O164" s="15">
        <v>0.72603258810155369</v>
      </c>
    </row>
    <row r="165" spans="1:15" x14ac:dyDescent="0.3">
      <c r="A165" s="10">
        <v>43656</v>
      </c>
      <c r="B165" s="8">
        <v>0.35416666666666669</v>
      </c>
      <c r="C165" s="9">
        <f t="shared" si="10"/>
        <v>43656.354166666664</v>
      </c>
      <c r="D165" s="4">
        <f t="shared" si="11"/>
        <v>525465</v>
      </c>
      <c r="E165" s="4">
        <f t="shared" si="11"/>
        <v>6300765</v>
      </c>
      <c r="F165" s="4">
        <f t="shared" si="11"/>
        <v>2549</v>
      </c>
      <c r="G165" s="6">
        <v>594.9</v>
      </c>
      <c r="H165" s="6">
        <v>424.6</v>
      </c>
      <c r="I165" s="6">
        <v>261.01597152909676</v>
      </c>
      <c r="J165" s="6">
        <v>14.621</v>
      </c>
      <c r="K165" s="6">
        <v>48.137999999999998</v>
      </c>
      <c r="L165" s="6">
        <v>1.0572346607615795</v>
      </c>
      <c r="M165" s="6">
        <v>751.33699999999999</v>
      </c>
      <c r="N165" s="6">
        <v>0</v>
      </c>
      <c r="O165" s="15">
        <v>0.71373340057152468</v>
      </c>
    </row>
    <row r="166" spans="1:15" x14ac:dyDescent="0.3">
      <c r="A166" s="10">
        <v>43656</v>
      </c>
      <c r="B166" s="8">
        <v>0.375</v>
      </c>
      <c r="C166" s="9">
        <f t="shared" si="10"/>
        <v>43656.375</v>
      </c>
      <c r="D166" s="4">
        <f t="shared" si="11"/>
        <v>525465</v>
      </c>
      <c r="E166" s="4">
        <f t="shared" si="11"/>
        <v>6300765</v>
      </c>
      <c r="F166" s="4">
        <f t="shared" si="11"/>
        <v>2549</v>
      </c>
      <c r="G166" s="6">
        <v>663.8</v>
      </c>
      <c r="H166" s="6">
        <v>464.2</v>
      </c>
      <c r="I166" s="6">
        <v>262.54709118334898</v>
      </c>
      <c r="J166" s="6">
        <v>13.617000000000001</v>
      </c>
      <c r="K166" s="6">
        <v>50.581000000000003</v>
      </c>
      <c r="L166" s="6">
        <v>0.91052543017610377</v>
      </c>
      <c r="M166" s="6">
        <v>751.41</v>
      </c>
      <c r="N166" s="6">
        <v>0</v>
      </c>
      <c r="O166" s="15">
        <v>0.69930702018680324</v>
      </c>
    </row>
    <row r="167" spans="1:15" x14ac:dyDescent="0.3">
      <c r="A167" s="10">
        <v>43656</v>
      </c>
      <c r="B167" s="8">
        <v>0.39583333333333331</v>
      </c>
      <c r="C167" s="9">
        <f t="shared" si="10"/>
        <v>43656.395833333336</v>
      </c>
      <c r="D167" s="4">
        <f t="shared" si="11"/>
        <v>525465</v>
      </c>
      <c r="E167" s="4">
        <f t="shared" si="11"/>
        <v>6300765</v>
      </c>
      <c r="F167" s="4">
        <f t="shared" si="11"/>
        <v>2549</v>
      </c>
      <c r="G167" s="6">
        <v>721.8</v>
      </c>
      <c r="H167" s="6">
        <v>500.2</v>
      </c>
      <c r="I167" s="6">
        <v>266.28525853453027</v>
      </c>
      <c r="J167" s="6">
        <v>18.695</v>
      </c>
      <c r="K167" s="6">
        <v>36.82</v>
      </c>
      <c r="L167" s="6">
        <v>0.90825093953288749</v>
      </c>
      <c r="M167" s="6">
        <v>751.24</v>
      </c>
      <c r="N167" s="6">
        <v>0</v>
      </c>
      <c r="O167" s="15">
        <v>0.69298974785259082</v>
      </c>
    </row>
    <row r="168" spans="1:15" x14ac:dyDescent="0.3">
      <c r="A168" s="10">
        <v>43656</v>
      </c>
      <c r="B168" s="8">
        <v>0.41666666666666669</v>
      </c>
      <c r="C168" s="9">
        <f t="shared" si="10"/>
        <v>43656.416666666664</v>
      </c>
      <c r="D168" s="4">
        <f t="shared" si="11"/>
        <v>525465</v>
      </c>
      <c r="E168" s="4">
        <f t="shared" si="11"/>
        <v>6300765</v>
      </c>
      <c r="F168" s="4">
        <f t="shared" si="11"/>
        <v>2549</v>
      </c>
      <c r="G168" s="6">
        <v>787.1</v>
      </c>
      <c r="H168" s="6">
        <v>539.70000000000005</v>
      </c>
      <c r="I168" s="6">
        <v>276.28367588815729</v>
      </c>
      <c r="J168" s="6">
        <v>18.507000000000001</v>
      </c>
      <c r="K168" s="6">
        <v>38.091000000000001</v>
      </c>
      <c r="L168" s="6">
        <v>0.47295937566317603</v>
      </c>
      <c r="M168" s="6">
        <v>751.67700000000002</v>
      </c>
      <c r="N168" s="6">
        <v>0</v>
      </c>
      <c r="O168" s="15">
        <v>0.68568161605895062</v>
      </c>
    </row>
    <row r="169" spans="1:15" x14ac:dyDescent="0.3">
      <c r="A169" s="10">
        <v>43656</v>
      </c>
      <c r="B169" s="8">
        <v>0.4375</v>
      </c>
      <c r="C169" s="9">
        <f t="shared" si="10"/>
        <v>43656.4375</v>
      </c>
      <c r="D169" s="4">
        <f t="shared" si="11"/>
        <v>525465</v>
      </c>
      <c r="E169" s="4">
        <f t="shared" si="11"/>
        <v>6300765</v>
      </c>
      <c r="F169" s="4">
        <f t="shared" si="11"/>
        <v>2549</v>
      </c>
      <c r="G169" s="6">
        <v>839.7</v>
      </c>
      <c r="H169" s="6">
        <v>572.1</v>
      </c>
      <c r="I169" s="6">
        <v>276.52809460087843</v>
      </c>
      <c r="J169" s="6">
        <v>18.318999999999999</v>
      </c>
      <c r="K169" s="6">
        <v>38.558</v>
      </c>
      <c r="L169" s="6">
        <v>0.90370195824645472</v>
      </c>
      <c r="M169" s="6">
        <v>751.76300000000003</v>
      </c>
      <c r="N169" s="6">
        <v>0</v>
      </c>
      <c r="O169" s="15">
        <v>0.68131475526973917</v>
      </c>
    </row>
    <row r="170" spans="1:15" x14ac:dyDescent="0.3">
      <c r="A170" s="10">
        <v>43656</v>
      </c>
      <c r="B170" s="8">
        <v>0.45833333333333331</v>
      </c>
      <c r="C170" s="9">
        <f t="shared" si="10"/>
        <v>43656.458333333336</v>
      </c>
      <c r="D170" s="4">
        <f t="shared" si="11"/>
        <v>525465</v>
      </c>
      <c r="E170" s="4">
        <f t="shared" si="11"/>
        <v>6300765</v>
      </c>
      <c r="F170" s="4">
        <f t="shared" si="11"/>
        <v>2549</v>
      </c>
      <c r="G170" s="6">
        <v>877.8</v>
      </c>
      <c r="H170" s="6">
        <v>588.29999999999995</v>
      </c>
      <c r="I170" s="6">
        <v>281.01748764540918</v>
      </c>
      <c r="J170" s="6">
        <v>19.196999999999999</v>
      </c>
      <c r="K170" s="6">
        <v>37.503</v>
      </c>
      <c r="L170" s="6">
        <v>0.75699272766097914</v>
      </c>
      <c r="M170" s="6">
        <v>751.81</v>
      </c>
      <c r="N170" s="6">
        <v>0</v>
      </c>
      <c r="O170" s="15">
        <v>0.67019822282980179</v>
      </c>
    </row>
    <row r="171" spans="1:15" x14ac:dyDescent="0.3">
      <c r="A171" s="10">
        <v>43656</v>
      </c>
      <c r="B171" s="8">
        <v>0.47916666666666669</v>
      </c>
      <c r="C171" s="9">
        <f t="shared" si="10"/>
        <v>43656.479166666664</v>
      </c>
      <c r="D171" s="4">
        <f t="shared" si="11"/>
        <v>525465</v>
      </c>
      <c r="E171" s="4">
        <f t="shared" si="11"/>
        <v>6300765</v>
      </c>
      <c r="F171" s="4">
        <f t="shared" si="11"/>
        <v>2549</v>
      </c>
      <c r="G171" s="6">
        <v>228.5</v>
      </c>
      <c r="H171" s="6">
        <v>158.30000000000001</v>
      </c>
      <c r="I171" s="6">
        <v>290.99780451227963</v>
      </c>
      <c r="J171" s="6">
        <v>13.805</v>
      </c>
      <c r="K171" s="6">
        <v>47.737000000000002</v>
      </c>
      <c r="L171" s="6">
        <v>0.61057064367578628</v>
      </c>
      <c r="M171" s="6">
        <v>751.97799999999995</v>
      </c>
      <c r="N171" s="6">
        <v>0</v>
      </c>
      <c r="O171" s="15">
        <v>0.69277899343544858</v>
      </c>
    </row>
    <row r="172" spans="1:15" x14ac:dyDescent="0.3">
      <c r="A172" s="10">
        <v>43656</v>
      </c>
      <c r="B172" s="8">
        <v>0.5</v>
      </c>
      <c r="C172" s="9">
        <f t="shared" si="10"/>
        <v>43656.5</v>
      </c>
      <c r="D172" s="4">
        <f t="shared" si="11"/>
        <v>525465</v>
      </c>
      <c r="E172" s="4">
        <f t="shared" si="11"/>
        <v>6300765</v>
      </c>
      <c r="F172" s="4">
        <f t="shared" si="11"/>
        <v>2549</v>
      </c>
      <c r="G172" s="6">
        <v>253.9</v>
      </c>
      <c r="H172" s="6">
        <v>172.7</v>
      </c>
      <c r="I172" s="6">
        <v>308.35048408975342</v>
      </c>
      <c r="J172" s="6">
        <v>14.808999999999999</v>
      </c>
      <c r="K172" s="6">
        <v>45.447000000000003</v>
      </c>
      <c r="L172" s="6">
        <v>0.89687848631680567</v>
      </c>
      <c r="M172" s="6">
        <v>751.93799999999999</v>
      </c>
      <c r="N172" s="6">
        <v>0</v>
      </c>
      <c r="O172" s="15">
        <v>0.68018905080740444</v>
      </c>
    </row>
    <row r="173" spans="1:15" x14ac:dyDescent="0.3">
      <c r="A173" s="10">
        <v>43656</v>
      </c>
      <c r="B173" s="8">
        <v>0.52083333333333337</v>
      </c>
      <c r="C173" s="9">
        <f t="shared" si="10"/>
        <v>43656.520833333336</v>
      </c>
      <c r="D173" s="4">
        <f t="shared" si="11"/>
        <v>525465</v>
      </c>
      <c r="E173" s="4">
        <f t="shared" si="11"/>
        <v>6300765</v>
      </c>
      <c r="F173" s="4">
        <f t="shared" si="11"/>
        <v>2549</v>
      </c>
      <c r="G173" s="6">
        <v>277.5</v>
      </c>
      <c r="H173" s="6">
        <v>183.5</v>
      </c>
      <c r="I173" s="6">
        <v>313.42283052896016</v>
      </c>
      <c r="J173" s="6">
        <v>11.17</v>
      </c>
      <c r="K173" s="6">
        <v>59.183</v>
      </c>
      <c r="L173" s="6">
        <v>1.4723429554426266</v>
      </c>
      <c r="M173" s="6">
        <v>752.11699999999996</v>
      </c>
      <c r="N173" s="6">
        <v>0</v>
      </c>
      <c r="O173" s="15">
        <v>0.66126126126126128</v>
      </c>
    </row>
    <row r="174" spans="1:15" x14ac:dyDescent="0.3">
      <c r="A174" s="10">
        <v>43656</v>
      </c>
      <c r="B174" s="8">
        <v>0.54166666666666663</v>
      </c>
      <c r="C174" s="9">
        <f t="shared" si="10"/>
        <v>43656.541666666664</v>
      </c>
      <c r="D174" s="4">
        <f t="shared" si="11"/>
        <v>525465</v>
      </c>
      <c r="E174" s="4">
        <f t="shared" si="11"/>
        <v>6300765</v>
      </c>
      <c r="F174" s="4">
        <f t="shared" si="11"/>
        <v>2549</v>
      </c>
      <c r="G174" s="6">
        <v>179.6</v>
      </c>
      <c r="H174" s="6">
        <v>116.9</v>
      </c>
      <c r="I174" s="6">
        <v>315.6895080032408</v>
      </c>
      <c r="J174" s="6">
        <v>10.919</v>
      </c>
      <c r="K174" s="6">
        <v>56.779000000000003</v>
      </c>
      <c r="L174" s="6">
        <v>1.3256337248571508</v>
      </c>
      <c r="M174" s="6">
        <v>752.25</v>
      </c>
      <c r="N174" s="6">
        <v>0</v>
      </c>
      <c r="O174" s="15">
        <v>0.65089086859688206</v>
      </c>
    </row>
    <row r="175" spans="1:15" x14ac:dyDescent="0.3">
      <c r="A175" s="10">
        <v>43656</v>
      </c>
      <c r="B175" s="8">
        <v>0.5625</v>
      </c>
      <c r="C175" s="9">
        <f t="shared" si="10"/>
        <v>43656.5625</v>
      </c>
      <c r="D175" s="4">
        <f t="shared" si="11"/>
        <v>525465</v>
      </c>
      <c r="E175" s="4">
        <f t="shared" si="11"/>
        <v>6300765</v>
      </c>
      <c r="F175" s="4">
        <f t="shared" si="11"/>
        <v>2549</v>
      </c>
      <c r="G175" s="6">
        <v>121.5</v>
      </c>
      <c r="H175" s="6">
        <v>84.6</v>
      </c>
      <c r="I175" s="6">
        <v>332.38834400300857</v>
      </c>
      <c r="J175" s="6">
        <v>9.5380000000000003</v>
      </c>
      <c r="K175" s="6">
        <v>68.757000000000005</v>
      </c>
      <c r="L175" s="6">
        <v>1.1789244942716752</v>
      </c>
      <c r="M175" s="6">
        <v>752.05499999999995</v>
      </c>
      <c r="N175" s="6">
        <v>0</v>
      </c>
      <c r="O175" s="15">
        <v>0.6962962962962963</v>
      </c>
    </row>
    <row r="176" spans="1:15" x14ac:dyDescent="0.3">
      <c r="A176" s="10">
        <v>43656</v>
      </c>
      <c r="B176" s="8">
        <v>0.58333333333333337</v>
      </c>
      <c r="C176" s="9">
        <f t="shared" si="10"/>
        <v>43656.583333333336</v>
      </c>
      <c r="D176" s="4">
        <f t="shared" si="11"/>
        <v>525465</v>
      </c>
      <c r="E176" s="4">
        <f t="shared" si="11"/>
        <v>6300765</v>
      </c>
      <c r="F176" s="4">
        <f t="shared" si="11"/>
        <v>2549</v>
      </c>
      <c r="G176" s="6">
        <v>136</v>
      </c>
      <c r="H176" s="6">
        <v>90</v>
      </c>
      <c r="I176" s="6">
        <v>341.20635415297193</v>
      </c>
      <c r="J176" s="6">
        <v>9.7270000000000003</v>
      </c>
      <c r="K176" s="6">
        <v>69.099999999999994</v>
      </c>
      <c r="L176" s="6">
        <v>0.88778052374394023</v>
      </c>
      <c r="M176" s="6">
        <v>751.99699999999996</v>
      </c>
      <c r="N176" s="6">
        <v>0</v>
      </c>
      <c r="O176" s="15">
        <v>0.66176470588235292</v>
      </c>
    </row>
    <row r="177" spans="1:15" x14ac:dyDescent="0.3">
      <c r="A177" s="10">
        <v>43656</v>
      </c>
      <c r="B177" s="8">
        <v>0.60416666666666663</v>
      </c>
      <c r="C177" s="9">
        <f t="shared" si="10"/>
        <v>43656.604166666664</v>
      </c>
      <c r="D177" s="4">
        <f t="shared" si="11"/>
        <v>525465</v>
      </c>
      <c r="E177" s="4">
        <f t="shared" si="11"/>
        <v>6300765</v>
      </c>
      <c r="F177" s="4">
        <f t="shared" si="11"/>
        <v>2549</v>
      </c>
      <c r="G177" s="6">
        <v>181.4</v>
      </c>
      <c r="H177" s="6">
        <v>127.7</v>
      </c>
      <c r="I177" s="6">
        <v>316.08772935289119</v>
      </c>
      <c r="J177" s="6">
        <v>11.986000000000001</v>
      </c>
      <c r="K177" s="6">
        <v>60.552</v>
      </c>
      <c r="L177" s="6">
        <v>1.1743755129852425</v>
      </c>
      <c r="M177" s="6">
        <v>751.98</v>
      </c>
      <c r="N177" s="6">
        <v>0</v>
      </c>
      <c r="O177" s="15">
        <v>0.70396912899669239</v>
      </c>
    </row>
    <row r="178" spans="1:15" x14ac:dyDescent="0.3">
      <c r="A178" s="10">
        <v>43656</v>
      </c>
      <c r="B178" s="8">
        <v>0.625</v>
      </c>
      <c r="C178" s="9">
        <f t="shared" si="10"/>
        <v>43656.625</v>
      </c>
      <c r="D178" s="4">
        <f t="shared" si="11"/>
        <v>525465</v>
      </c>
      <c r="E178" s="4">
        <f t="shared" si="11"/>
        <v>6300765</v>
      </c>
      <c r="F178" s="4">
        <f t="shared" si="11"/>
        <v>2549</v>
      </c>
      <c r="G178" s="6">
        <v>152.30000000000001</v>
      </c>
      <c r="H178" s="6">
        <v>100.8</v>
      </c>
      <c r="I178" s="6">
        <v>339.71600594765289</v>
      </c>
      <c r="J178" s="6">
        <v>10.667999999999999</v>
      </c>
      <c r="K178" s="6">
        <v>64.494</v>
      </c>
      <c r="L178" s="6">
        <v>0.5946492091732718</v>
      </c>
      <c r="M178" s="6">
        <v>751.86699999999996</v>
      </c>
      <c r="N178" s="6">
        <v>0</v>
      </c>
      <c r="O178" s="15">
        <v>0.66185160866710435</v>
      </c>
    </row>
    <row r="179" spans="1:15" x14ac:dyDescent="0.3">
      <c r="A179" s="10">
        <v>43656</v>
      </c>
      <c r="B179" s="8">
        <v>0.64583333333333337</v>
      </c>
      <c r="C179" s="9">
        <f t="shared" si="10"/>
        <v>43656.645833333336</v>
      </c>
      <c r="D179" s="4">
        <f t="shared" si="11"/>
        <v>525465</v>
      </c>
      <c r="E179" s="4">
        <f t="shared" si="11"/>
        <v>6300765</v>
      </c>
      <c r="F179" s="4">
        <f t="shared" si="11"/>
        <v>2549</v>
      </c>
      <c r="G179" s="6">
        <v>348.2</v>
      </c>
      <c r="H179" s="6">
        <v>230.3</v>
      </c>
      <c r="I179" s="6">
        <v>340.47918538353628</v>
      </c>
      <c r="J179" s="6">
        <v>11.484</v>
      </c>
      <c r="K179" s="6">
        <v>61.438000000000002</v>
      </c>
      <c r="L179" s="6">
        <v>1.0253917917565505</v>
      </c>
      <c r="M179" s="6">
        <v>751.83500000000004</v>
      </c>
      <c r="N179" s="6">
        <v>0</v>
      </c>
      <c r="O179" s="15">
        <v>0.66140149339460086</v>
      </c>
    </row>
    <row r="180" spans="1:15" x14ac:dyDescent="0.3">
      <c r="A180" s="10">
        <v>43656</v>
      </c>
      <c r="B180" s="8">
        <v>0.66666666666666663</v>
      </c>
      <c r="C180" s="9">
        <f t="shared" si="10"/>
        <v>43656.666666666664</v>
      </c>
      <c r="D180" s="4">
        <f t="shared" si="11"/>
        <v>525465</v>
      </c>
      <c r="E180" s="4">
        <f t="shared" si="11"/>
        <v>6300765</v>
      </c>
      <c r="F180" s="4">
        <f t="shared" si="11"/>
        <v>2549</v>
      </c>
      <c r="G180" s="6">
        <v>234</v>
      </c>
      <c r="H180" s="6">
        <v>152.9</v>
      </c>
      <c r="I180" s="6">
        <v>349.24356505680413</v>
      </c>
      <c r="J180" s="6">
        <v>11.17</v>
      </c>
      <c r="K180" s="6">
        <v>66.460999999999999</v>
      </c>
      <c r="L180" s="6">
        <v>1.1675520410555935</v>
      </c>
      <c r="M180" s="6">
        <v>751.98</v>
      </c>
      <c r="N180" s="6">
        <v>0</v>
      </c>
      <c r="O180" s="15">
        <v>0.65341880341880343</v>
      </c>
    </row>
    <row r="181" spans="1:15" x14ac:dyDescent="0.3">
      <c r="A181" s="10">
        <v>43656</v>
      </c>
      <c r="B181" s="8">
        <v>0.6875</v>
      </c>
      <c r="C181" s="9">
        <f t="shared" si="10"/>
        <v>43656.6875</v>
      </c>
      <c r="D181" s="4">
        <f t="shared" si="11"/>
        <v>525465</v>
      </c>
      <c r="E181" s="4">
        <f t="shared" si="11"/>
        <v>6300765</v>
      </c>
      <c r="F181" s="4">
        <f t="shared" si="11"/>
        <v>2549</v>
      </c>
      <c r="G181" s="6">
        <v>219.5</v>
      </c>
      <c r="H181" s="6">
        <v>140.30000000000001</v>
      </c>
      <c r="I181" s="6">
        <v>343.87710207774717</v>
      </c>
      <c r="J181" s="6">
        <v>9.0359999999999996</v>
      </c>
      <c r="K181" s="6">
        <v>80.341999999999999</v>
      </c>
      <c r="L181" s="6">
        <v>1.1652775504123771</v>
      </c>
      <c r="M181" s="6">
        <v>752.12800000000004</v>
      </c>
      <c r="N181" s="6">
        <v>0</v>
      </c>
      <c r="O181" s="15">
        <v>0.63917995444191344</v>
      </c>
    </row>
    <row r="182" spans="1:15" x14ac:dyDescent="0.3">
      <c r="A182" s="10">
        <v>43656</v>
      </c>
      <c r="B182" s="8">
        <v>0.70833333333333337</v>
      </c>
      <c r="C182" s="9">
        <f t="shared" si="10"/>
        <v>43656.708333333336</v>
      </c>
      <c r="D182" s="4">
        <f t="shared" si="11"/>
        <v>525465</v>
      </c>
      <c r="E182" s="4">
        <f t="shared" si="11"/>
        <v>6300765</v>
      </c>
      <c r="F182" s="4">
        <f t="shared" si="11"/>
        <v>2549</v>
      </c>
      <c r="G182" s="6">
        <v>161.4</v>
      </c>
      <c r="H182" s="6">
        <v>104.3</v>
      </c>
      <c r="I182" s="6">
        <v>337.7788726532151</v>
      </c>
      <c r="J182" s="6">
        <v>9.0990000000000002</v>
      </c>
      <c r="K182" s="6">
        <v>78.305000000000007</v>
      </c>
      <c r="L182" s="6">
        <v>0.72969883994238294</v>
      </c>
      <c r="M182" s="6">
        <v>752.2</v>
      </c>
      <c r="N182" s="6">
        <v>0</v>
      </c>
      <c r="O182" s="15">
        <v>0.64622057001239153</v>
      </c>
    </row>
    <row r="183" spans="1:15" x14ac:dyDescent="0.3">
      <c r="A183" s="10">
        <v>43656</v>
      </c>
      <c r="B183" s="8">
        <v>0.72916666666666663</v>
      </c>
      <c r="C183" s="9">
        <f t="shared" si="10"/>
        <v>43656.729166666664</v>
      </c>
      <c r="D183" s="4">
        <f t="shared" si="11"/>
        <v>525465</v>
      </c>
      <c r="E183" s="4">
        <f t="shared" si="11"/>
        <v>6300765</v>
      </c>
      <c r="F183" s="4">
        <f t="shared" si="11"/>
        <v>2549</v>
      </c>
      <c r="G183" s="6">
        <v>275.7</v>
      </c>
      <c r="H183" s="6">
        <v>163.69999999999999</v>
      </c>
      <c r="I183" s="6">
        <v>321.3189744630269</v>
      </c>
      <c r="J183" s="6">
        <v>10.794</v>
      </c>
      <c r="K183" s="6">
        <v>69.254000000000005</v>
      </c>
      <c r="L183" s="6">
        <v>0.72742434929916655</v>
      </c>
      <c r="M183" s="6">
        <v>752.13499999999999</v>
      </c>
      <c r="N183" s="6">
        <v>0</v>
      </c>
      <c r="O183" s="15">
        <v>0.59376133478418569</v>
      </c>
    </row>
    <row r="184" spans="1:15" x14ac:dyDescent="0.3">
      <c r="A184" s="10">
        <v>43656</v>
      </c>
      <c r="B184" s="8">
        <v>0.75</v>
      </c>
      <c r="C184" s="9">
        <f t="shared" si="10"/>
        <v>43656.75</v>
      </c>
      <c r="D184" s="4">
        <f t="shared" si="11"/>
        <v>525465</v>
      </c>
      <c r="E184" s="4">
        <f t="shared" si="11"/>
        <v>6300765</v>
      </c>
      <c r="F184" s="4">
        <f t="shared" si="11"/>
        <v>2549</v>
      </c>
      <c r="G184" s="6">
        <v>127</v>
      </c>
      <c r="H184" s="6">
        <v>81</v>
      </c>
      <c r="I184" s="6">
        <v>299.97519724628506</v>
      </c>
      <c r="J184" s="6">
        <v>10.166</v>
      </c>
      <c r="K184" s="6">
        <v>70.269000000000005</v>
      </c>
      <c r="L184" s="6">
        <v>0.5810022653139737</v>
      </c>
      <c r="M184" s="6">
        <v>752.39</v>
      </c>
      <c r="N184" s="6">
        <v>0</v>
      </c>
      <c r="O184" s="15">
        <v>0.63779527559055116</v>
      </c>
    </row>
    <row r="185" spans="1:15" x14ac:dyDescent="0.3">
      <c r="A185" s="10">
        <v>43656</v>
      </c>
      <c r="B185" s="8">
        <v>0.77083333333333337</v>
      </c>
      <c r="C185" s="9">
        <f t="shared" si="10"/>
        <v>43656.770833333336</v>
      </c>
      <c r="D185" s="4">
        <f t="shared" si="11"/>
        <v>525465</v>
      </c>
      <c r="E185" s="4">
        <f t="shared" si="11"/>
        <v>6300765</v>
      </c>
      <c r="F185" s="4">
        <f t="shared" si="11"/>
        <v>2549</v>
      </c>
      <c r="G185" s="6">
        <v>45.3</v>
      </c>
      <c r="H185" s="6">
        <v>32.4</v>
      </c>
      <c r="I185" s="6">
        <v>273.94496084415255</v>
      </c>
      <c r="J185" s="6">
        <v>9.5380000000000003</v>
      </c>
      <c r="K185" s="6">
        <v>72.069000000000003</v>
      </c>
      <c r="L185" s="6">
        <v>0.2898582947862387</v>
      </c>
      <c r="M185" s="6">
        <v>752.26</v>
      </c>
      <c r="N185" s="6">
        <v>0</v>
      </c>
      <c r="O185" s="15">
        <v>0.71523178807947019</v>
      </c>
    </row>
    <row r="186" spans="1:15" x14ac:dyDescent="0.3">
      <c r="A186" s="10">
        <v>43656</v>
      </c>
      <c r="B186" s="8">
        <v>0.79166666666666663</v>
      </c>
      <c r="C186" s="9">
        <f t="shared" ref="C186:C249" si="12">A186+B186</f>
        <v>43656.791666666664</v>
      </c>
      <c r="D186" s="4">
        <f t="shared" si="11"/>
        <v>525465</v>
      </c>
      <c r="E186" s="4">
        <f t="shared" si="11"/>
        <v>6300765</v>
      </c>
      <c r="F186" s="4">
        <f t="shared" si="11"/>
        <v>2549</v>
      </c>
      <c r="G186" s="6">
        <v>30.8</v>
      </c>
      <c r="H186" s="6">
        <v>21.6</v>
      </c>
      <c r="I186" s="6">
        <v>273.49912415727783</v>
      </c>
      <c r="J186" s="6">
        <v>9.7270000000000003</v>
      </c>
      <c r="K186" s="6">
        <v>72.254999999999995</v>
      </c>
      <c r="L186" s="6">
        <v>0.43201854408528162</v>
      </c>
      <c r="M186" s="6">
        <v>752.25800000000004</v>
      </c>
      <c r="N186" s="6">
        <v>0</v>
      </c>
      <c r="O186" s="15">
        <v>0.70129870129870131</v>
      </c>
    </row>
    <row r="187" spans="1:15" x14ac:dyDescent="0.3">
      <c r="A187" s="10">
        <v>43656</v>
      </c>
      <c r="B187" s="8">
        <v>0.8125</v>
      </c>
      <c r="C187" s="9">
        <f t="shared" si="12"/>
        <v>43656.8125</v>
      </c>
      <c r="D187" s="4">
        <f t="shared" ref="D187:F250" si="13">D186</f>
        <v>525465</v>
      </c>
      <c r="E187" s="4">
        <f t="shared" si="13"/>
        <v>6300765</v>
      </c>
      <c r="F187" s="4">
        <f t="shared" si="13"/>
        <v>2549</v>
      </c>
      <c r="G187" s="6">
        <v>25.4</v>
      </c>
      <c r="H187" s="6">
        <v>18</v>
      </c>
      <c r="I187" s="6">
        <v>274.87374140849982</v>
      </c>
      <c r="J187" s="6">
        <v>9.4130000000000003</v>
      </c>
      <c r="K187" s="6">
        <v>72.995999999999995</v>
      </c>
      <c r="L187" s="6">
        <v>0.28530931349980598</v>
      </c>
      <c r="M187" s="6">
        <v>752.25199999999995</v>
      </c>
      <c r="N187" s="6">
        <v>0</v>
      </c>
      <c r="O187" s="15">
        <v>0.70866141732283472</v>
      </c>
    </row>
    <row r="188" spans="1:15" x14ac:dyDescent="0.3">
      <c r="A188" s="10">
        <v>43656</v>
      </c>
      <c r="B188" s="8">
        <v>0.83333333333333337</v>
      </c>
      <c r="C188" s="9">
        <f t="shared" si="12"/>
        <v>43656.833333333336</v>
      </c>
      <c r="D188" s="4">
        <f t="shared" si="13"/>
        <v>525465</v>
      </c>
      <c r="E188" s="4">
        <f t="shared" si="13"/>
        <v>6300765</v>
      </c>
      <c r="F188" s="4">
        <f t="shared" si="13"/>
        <v>2549</v>
      </c>
      <c r="G188" s="6">
        <v>12.7</v>
      </c>
      <c r="H188" s="6">
        <v>9</v>
      </c>
      <c r="I188" s="6">
        <v>274.52092461933842</v>
      </c>
      <c r="J188" s="6">
        <v>9.1620000000000008</v>
      </c>
      <c r="K188" s="6">
        <v>74.061000000000007</v>
      </c>
      <c r="L188" s="6">
        <v>0.4274695627988489</v>
      </c>
      <c r="M188" s="6">
        <v>752.69799999999998</v>
      </c>
      <c r="N188" s="6">
        <v>0</v>
      </c>
      <c r="O188" s="15">
        <v>0.70866141732283472</v>
      </c>
    </row>
    <row r="189" spans="1:15" x14ac:dyDescent="0.3">
      <c r="A189" s="10">
        <v>43656</v>
      </c>
      <c r="B189" s="8">
        <v>0.85416666666666663</v>
      </c>
      <c r="C189" s="9">
        <f t="shared" si="12"/>
        <v>43656.854166666664</v>
      </c>
      <c r="D189" s="4">
        <f t="shared" si="13"/>
        <v>525465</v>
      </c>
      <c r="E189" s="4">
        <f t="shared" si="13"/>
        <v>6300765</v>
      </c>
      <c r="F189" s="4">
        <f t="shared" si="13"/>
        <v>2549</v>
      </c>
      <c r="G189" s="6">
        <v>5.4</v>
      </c>
      <c r="H189" s="6">
        <v>1.8</v>
      </c>
      <c r="I189" s="6">
        <v>270.29441476675294</v>
      </c>
      <c r="J189" s="6">
        <v>8.91</v>
      </c>
      <c r="K189" s="6">
        <v>74.337000000000003</v>
      </c>
      <c r="L189" s="6">
        <v>0.28076033221337326</v>
      </c>
      <c r="M189" s="6">
        <v>752.66499999999996</v>
      </c>
      <c r="N189" s="6">
        <v>0</v>
      </c>
      <c r="O189" s="15">
        <v>0.33333333333333331</v>
      </c>
    </row>
    <row r="190" spans="1:15" x14ac:dyDescent="0.3">
      <c r="A190" s="10">
        <v>43656</v>
      </c>
      <c r="B190" s="8">
        <v>0.875</v>
      </c>
      <c r="C190" s="9">
        <f t="shared" si="12"/>
        <v>43656.875</v>
      </c>
      <c r="D190" s="4">
        <f t="shared" si="13"/>
        <v>525465</v>
      </c>
      <c r="E190" s="4">
        <f t="shared" si="13"/>
        <v>6300765</v>
      </c>
      <c r="F190" s="4">
        <f t="shared" si="13"/>
        <v>2549</v>
      </c>
      <c r="G190" s="6">
        <v>0</v>
      </c>
      <c r="H190" s="6">
        <v>0</v>
      </c>
      <c r="I190" s="6">
        <v>279.4624327153773</v>
      </c>
      <c r="J190" s="6">
        <v>9.0990000000000002</v>
      </c>
      <c r="K190" s="6">
        <v>73.263000000000005</v>
      </c>
      <c r="L190" s="6">
        <v>0.27848584157015688</v>
      </c>
      <c r="M190" s="6">
        <v>752.71500000000003</v>
      </c>
      <c r="N190" s="6">
        <v>0</v>
      </c>
      <c r="O190" s="16" t="s">
        <v>19</v>
      </c>
    </row>
    <row r="191" spans="1:15" x14ac:dyDescent="0.3">
      <c r="A191" s="10">
        <v>43656</v>
      </c>
      <c r="B191" s="8">
        <v>0.89583333333333337</v>
      </c>
      <c r="C191" s="9">
        <f t="shared" si="12"/>
        <v>43656.895833333336</v>
      </c>
      <c r="D191" s="4">
        <f t="shared" si="13"/>
        <v>525465</v>
      </c>
      <c r="E191" s="4">
        <f t="shared" si="13"/>
        <v>6300765</v>
      </c>
      <c r="F191" s="4">
        <f t="shared" si="13"/>
        <v>2549</v>
      </c>
      <c r="G191" s="6">
        <v>0</v>
      </c>
      <c r="H191" s="6">
        <v>0</v>
      </c>
      <c r="I191" s="6">
        <v>263.77914615406894</v>
      </c>
      <c r="J191" s="6">
        <v>8.7850000000000001</v>
      </c>
      <c r="K191" s="6">
        <v>75.262</v>
      </c>
      <c r="L191" s="6">
        <v>0.27621135092694055</v>
      </c>
      <c r="M191" s="6">
        <v>752.70500000000004</v>
      </c>
      <c r="N191" s="6">
        <v>0</v>
      </c>
      <c r="O191" s="16" t="s">
        <v>19</v>
      </c>
    </row>
    <row r="192" spans="1:15" x14ac:dyDescent="0.3">
      <c r="A192" s="10">
        <v>43656</v>
      </c>
      <c r="B192" s="8">
        <v>0.91666666666666663</v>
      </c>
      <c r="C192" s="9">
        <f t="shared" si="12"/>
        <v>43656.916666666664</v>
      </c>
      <c r="D192" s="4">
        <f t="shared" si="13"/>
        <v>525465</v>
      </c>
      <c r="E192" s="4">
        <f t="shared" si="13"/>
        <v>6300765</v>
      </c>
      <c r="F192" s="4">
        <f t="shared" si="13"/>
        <v>2549</v>
      </c>
      <c r="G192" s="6">
        <v>0</v>
      </c>
      <c r="H192" s="6">
        <v>0</v>
      </c>
      <c r="I192" s="6">
        <v>263.78458750166402</v>
      </c>
      <c r="J192" s="6">
        <v>8.3450000000000006</v>
      </c>
      <c r="K192" s="6">
        <v>76.766000000000005</v>
      </c>
      <c r="L192" s="6">
        <v>0.56280634016824282</v>
      </c>
      <c r="M192" s="6">
        <v>752.55499999999995</v>
      </c>
      <c r="N192" s="6">
        <v>0</v>
      </c>
      <c r="O192" s="16" t="s">
        <v>19</v>
      </c>
    </row>
    <row r="193" spans="1:15" x14ac:dyDescent="0.3">
      <c r="A193" s="10">
        <v>43656</v>
      </c>
      <c r="B193" s="8">
        <v>0.9375</v>
      </c>
      <c r="C193" s="9">
        <f t="shared" si="12"/>
        <v>43656.9375</v>
      </c>
      <c r="D193" s="4">
        <f t="shared" si="13"/>
        <v>525465</v>
      </c>
      <c r="E193" s="4">
        <f t="shared" si="13"/>
        <v>6300765</v>
      </c>
      <c r="F193" s="4">
        <f t="shared" si="13"/>
        <v>2549</v>
      </c>
      <c r="G193" s="6">
        <v>0</v>
      </c>
      <c r="H193" s="6">
        <v>0</v>
      </c>
      <c r="I193" s="6">
        <v>261.98899202085727</v>
      </c>
      <c r="J193" s="6">
        <v>8.3450000000000006</v>
      </c>
      <c r="K193" s="6">
        <v>78.968000000000004</v>
      </c>
      <c r="L193" s="6">
        <v>0.41609710958276713</v>
      </c>
      <c r="M193" s="6">
        <v>753</v>
      </c>
      <c r="N193" s="6">
        <v>0</v>
      </c>
      <c r="O193" s="16" t="s">
        <v>19</v>
      </c>
    </row>
    <row r="194" spans="1:15" x14ac:dyDescent="0.3">
      <c r="A194" s="10">
        <v>43656</v>
      </c>
      <c r="B194" s="8">
        <v>0.95833333333333337</v>
      </c>
      <c r="C194" s="9">
        <f t="shared" si="12"/>
        <v>43656.958333333336</v>
      </c>
      <c r="D194" s="4">
        <f t="shared" si="13"/>
        <v>525465</v>
      </c>
      <c r="E194" s="4">
        <f t="shared" si="13"/>
        <v>6300765</v>
      </c>
      <c r="F194" s="4">
        <f t="shared" si="13"/>
        <v>2549</v>
      </c>
      <c r="G194" s="6">
        <v>0</v>
      </c>
      <c r="H194" s="6">
        <v>0</v>
      </c>
      <c r="I194" s="6">
        <v>261.46487689787494</v>
      </c>
      <c r="J194" s="6">
        <v>8.3450000000000006</v>
      </c>
      <c r="K194" s="6">
        <v>79.912000000000006</v>
      </c>
      <c r="L194" s="6">
        <v>0.2693878789972915</v>
      </c>
      <c r="M194" s="6">
        <v>753.06500000000005</v>
      </c>
      <c r="N194" s="6">
        <v>0</v>
      </c>
      <c r="O194" s="16" t="s">
        <v>19</v>
      </c>
    </row>
    <row r="195" spans="1:15" x14ac:dyDescent="0.3">
      <c r="A195" s="10">
        <v>43656</v>
      </c>
      <c r="B195" s="8">
        <v>0.97916666666666663</v>
      </c>
      <c r="C195" s="9">
        <f t="shared" si="12"/>
        <v>43656.979166666664</v>
      </c>
      <c r="D195" s="4">
        <f t="shared" si="13"/>
        <v>525465</v>
      </c>
      <c r="E195" s="4">
        <f t="shared" si="13"/>
        <v>6300765</v>
      </c>
      <c r="F195" s="4">
        <f t="shared" si="13"/>
        <v>2549</v>
      </c>
      <c r="G195" s="6">
        <v>0</v>
      </c>
      <c r="H195" s="6">
        <v>0</v>
      </c>
      <c r="I195" s="6">
        <v>259.98271394270705</v>
      </c>
      <c r="J195" s="6">
        <v>8.0939999999999994</v>
      </c>
      <c r="K195" s="6">
        <v>80.027000000000001</v>
      </c>
      <c r="L195" s="6">
        <v>0.12267864841181583</v>
      </c>
      <c r="M195" s="6">
        <v>752.90200000000004</v>
      </c>
      <c r="N195" s="6">
        <v>0</v>
      </c>
      <c r="O195" s="16" t="s">
        <v>19</v>
      </c>
    </row>
    <row r="196" spans="1:15" x14ac:dyDescent="0.3">
      <c r="A196" s="10">
        <v>43657</v>
      </c>
      <c r="B196" s="8">
        <v>0</v>
      </c>
      <c r="C196" s="9">
        <f t="shared" si="12"/>
        <v>43657</v>
      </c>
      <c r="D196" s="4">
        <f t="shared" si="13"/>
        <v>525465</v>
      </c>
      <c r="E196" s="4">
        <f t="shared" si="13"/>
        <v>6300765</v>
      </c>
      <c r="F196" s="4">
        <f t="shared" si="13"/>
        <v>2549</v>
      </c>
      <c r="G196" s="6">
        <v>0</v>
      </c>
      <c r="H196" s="6">
        <v>0</v>
      </c>
      <c r="I196" s="6">
        <v>269.65056064961652</v>
      </c>
      <c r="J196" s="6">
        <v>7.9690000000000003</v>
      </c>
      <c r="K196" s="6">
        <v>79.221000000000004</v>
      </c>
      <c r="L196" s="6">
        <v>0.22957970864298449</v>
      </c>
      <c r="M196" s="6">
        <v>753.03800000000001</v>
      </c>
      <c r="N196" s="6">
        <v>0</v>
      </c>
      <c r="O196" s="16" t="s">
        <v>19</v>
      </c>
    </row>
    <row r="197" spans="1:15" x14ac:dyDescent="0.3">
      <c r="A197" s="10">
        <v>43657</v>
      </c>
      <c r="B197" s="8">
        <v>2.0833333333333332E-2</v>
      </c>
      <c r="C197" s="9">
        <f t="shared" si="12"/>
        <v>43657.020833333336</v>
      </c>
      <c r="D197" s="4">
        <f t="shared" si="13"/>
        <v>525465</v>
      </c>
      <c r="E197" s="4">
        <f t="shared" si="13"/>
        <v>6300765</v>
      </c>
      <c r="F197" s="4">
        <f t="shared" si="13"/>
        <v>2549</v>
      </c>
      <c r="G197" s="6">
        <v>0</v>
      </c>
      <c r="H197" s="6">
        <v>0</v>
      </c>
      <c r="I197" s="6">
        <v>259.57071317625434</v>
      </c>
      <c r="J197" s="6">
        <v>7.78</v>
      </c>
      <c r="K197" s="6">
        <v>81.388999999999996</v>
      </c>
      <c r="L197" s="6">
        <v>0.66060943782654602</v>
      </c>
      <c r="M197" s="6">
        <v>752.73</v>
      </c>
      <c r="N197" s="6">
        <v>0</v>
      </c>
      <c r="O197" s="16" t="s">
        <v>19</v>
      </c>
    </row>
    <row r="198" spans="1:15" x14ac:dyDescent="0.3">
      <c r="A198" s="10">
        <v>43657</v>
      </c>
      <c r="B198" s="8">
        <v>4.1666666666666664E-2</v>
      </c>
      <c r="C198" s="9">
        <f t="shared" si="12"/>
        <v>43657.041666666664</v>
      </c>
      <c r="D198" s="4">
        <f t="shared" si="13"/>
        <v>525465</v>
      </c>
      <c r="E198" s="4">
        <f t="shared" si="13"/>
        <v>6300765</v>
      </c>
      <c r="F198" s="4">
        <f t="shared" si="13"/>
        <v>2549</v>
      </c>
      <c r="G198" s="6">
        <v>0</v>
      </c>
      <c r="H198" s="6">
        <v>0</v>
      </c>
      <c r="I198" s="6">
        <v>258.9452948876401</v>
      </c>
      <c r="J198" s="6">
        <v>7.843</v>
      </c>
      <c r="K198" s="6">
        <v>82.028000000000006</v>
      </c>
      <c r="L198" s="6">
        <v>0.36946546729881108</v>
      </c>
      <c r="M198" s="6">
        <v>752.96500000000003</v>
      </c>
      <c r="N198" s="6">
        <v>0</v>
      </c>
      <c r="O198" s="16" t="s">
        <v>19</v>
      </c>
    </row>
    <row r="199" spans="1:15" x14ac:dyDescent="0.3">
      <c r="A199" s="10">
        <v>43657</v>
      </c>
      <c r="B199" s="8">
        <v>6.25E-2</v>
      </c>
      <c r="C199" s="9">
        <f t="shared" si="12"/>
        <v>43657.0625</v>
      </c>
      <c r="D199" s="4">
        <f t="shared" si="13"/>
        <v>525465</v>
      </c>
      <c r="E199" s="4">
        <f t="shared" si="13"/>
        <v>6300765</v>
      </c>
      <c r="F199" s="4">
        <f t="shared" si="13"/>
        <v>2549</v>
      </c>
      <c r="G199" s="6">
        <v>0</v>
      </c>
      <c r="H199" s="6">
        <v>0</v>
      </c>
      <c r="I199" s="6">
        <v>258.87424238542849</v>
      </c>
      <c r="J199" s="6">
        <v>7.9059999999999997</v>
      </c>
      <c r="K199" s="6">
        <v>80.466999999999999</v>
      </c>
      <c r="L199" s="6">
        <v>0.22275623671333544</v>
      </c>
      <c r="M199" s="6">
        <v>752.89800000000002</v>
      </c>
      <c r="N199" s="6">
        <v>0</v>
      </c>
      <c r="O199" s="16" t="s">
        <v>19</v>
      </c>
    </row>
    <row r="200" spans="1:15" x14ac:dyDescent="0.3">
      <c r="A200" s="10">
        <v>43657</v>
      </c>
      <c r="B200" s="8">
        <v>8.3333333333333329E-2</v>
      </c>
      <c r="C200" s="9">
        <f t="shared" si="12"/>
        <v>43657.083333333336</v>
      </c>
      <c r="D200" s="4">
        <f t="shared" si="13"/>
        <v>525465</v>
      </c>
      <c r="E200" s="4">
        <f t="shared" si="13"/>
        <v>6300765</v>
      </c>
      <c r="F200" s="4">
        <f t="shared" si="13"/>
        <v>2549</v>
      </c>
      <c r="G200" s="6">
        <v>0</v>
      </c>
      <c r="H200" s="6">
        <v>0</v>
      </c>
      <c r="I200" s="6">
        <v>255.59614136466513</v>
      </c>
      <c r="J200" s="6">
        <v>8.2829999999999995</v>
      </c>
      <c r="K200" s="6">
        <v>78.643000000000001</v>
      </c>
      <c r="L200" s="6">
        <v>0.65378596589689697</v>
      </c>
      <c r="M200" s="6">
        <v>752.89</v>
      </c>
      <c r="N200" s="6">
        <v>0</v>
      </c>
      <c r="O200" s="16" t="s">
        <v>19</v>
      </c>
    </row>
    <row r="201" spans="1:15" x14ac:dyDescent="0.3">
      <c r="A201" s="10">
        <v>43657</v>
      </c>
      <c r="B201" s="8">
        <v>0.10416666666666667</v>
      </c>
      <c r="C201" s="9">
        <f t="shared" si="12"/>
        <v>43657.104166666664</v>
      </c>
      <c r="D201" s="4">
        <f t="shared" si="13"/>
        <v>525465</v>
      </c>
      <c r="E201" s="4">
        <f t="shared" si="13"/>
        <v>6300765</v>
      </c>
      <c r="F201" s="4">
        <f t="shared" si="13"/>
        <v>2549</v>
      </c>
      <c r="G201" s="6">
        <v>0</v>
      </c>
      <c r="H201" s="6">
        <v>0</v>
      </c>
      <c r="I201" s="6">
        <v>255.60304247417267</v>
      </c>
      <c r="J201" s="6">
        <v>8.157</v>
      </c>
      <c r="K201" s="6">
        <v>81.61</v>
      </c>
      <c r="L201" s="6">
        <v>0.79565906859565727</v>
      </c>
      <c r="M201" s="6">
        <v>752.86500000000001</v>
      </c>
      <c r="N201" s="6">
        <v>0</v>
      </c>
      <c r="O201" s="16" t="s">
        <v>19</v>
      </c>
    </row>
    <row r="202" spans="1:15" x14ac:dyDescent="0.3">
      <c r="A202" s="10">
        <v>43657</v>
      </c>
      <c r="B202" s="8">
        <v>0.125</v>
      </c>
      <c r="C202" s="9">
        <f t="shared" si="12"/>
        <v>43657.125</v>
      </c>
      <c r="D202" s="4">
        <f t="shared" si="13"/>
        <v>525465</v>
      </c>
      <c r="E202" s="4">
        <f t="shared" si="13"/>
        <v>6300765</v>
      </c>
      <c r="F202" s="4">
        <f t="shared" si="13"/>
        <v>2549</v>
      </c>
      <c r="G202" s="6">
        <v>0</v>
      </c>
      <c r="H202" s="6">
        <v>0</v>
      </c>
      <c r="I202" s="6">
        <v>256.60757507676635</v>
      </c>
      <c r="J202" s="6">
        <v>8.157</v>
      </c>
      <c r="K202" s="6">
        <v>78.78</v>
      </c>
      <c r="L202" s="6">
        <v>0.504802244668205</v>
      </c>
      <c r="M202" s="6">
        <v>752.89300000000003</v>
      </c>
      <c r="N202" s="6">
        <v>0</v>
      </c>
      <c r="O202" s="16" t="s">
        <v>19</v>
      </c>
    </row>
    <row r="203" spans="1:15" x14ac:dyDescent="0.3">
      <c r="A203" s="10">
        <v>43657</v>
      </c>
      <c r="B203" s="8">
        <v>0.14583333333333334</v>
      </c>
      <c r="C203" s="9">
        <f t="shared" si="12"/>
        <v>43657.145833333336</v>
      </c>
      <c r="D203" s="4">
        <f t="shared" si="13"/>
        <v>525465</v>
      </c>
      <c r="E203" s="4">
        <f t="shared" si="13"/>
        <v>6300765</v>
      </c>
      <c r="F203" s="4">
        <f t="shared" si="13"/>
        <v>2549</v>
      </c>
      <c r="G203" s="6">
        <v>0</v>
      </c>
      <c r="H203" s="6">
        <v>0</v>
      </c>
      <c r="I203" s="6">
        <v>258.54503770766166</v>
      </c>
      <c r="J203" s="6">
        <v>7.5919999999999996</v>
      </c>
      <c r="K203" s="6">
        <v>83.084999999999994</v>
      </c>
      <c r="L203" s="6">
        <v>0.50252775402498862</v>
      </c>
      <c r="M203" s="6">
        <v>752.99300000000005</v>
      </c>
      <c r="N203" s="6">
        <v>0</v>
      </c>
      <c r="O203" s="16" t="s">
        <v>19</v>
      </c>
    </row>
    <row r="204" spans="1:15" x14ac:dyDescent="0.3">
      <c r="A204" s="10">
        <v>43657</v>
      </c>
      <c r="B204" s="8">
        <v>0.16666666666666666</v>
      </c>
      <c r="C204" s="9">
        <f t="shared" si="12"/>
        <v>43657.166666666664</v>
      </c>
      <c r="D204" s="4">
        <f t="shared" si="13"/>
        <v>525465</v>
      </c>
      <c r="E204" s="4">
        <f t="shared" si="13"/>
        <v>6300765</v>
      </c>
      <c r="F204" s="4">
        <f t="shared" si="13"/>
        <v>2549</v>
      </c>
      <c r="G204" s="6">
        <v>5.4</v>
      </c>
      <c r="H204" s="6">
        <v>5.4</v>
      </c>
      <c r="I204" s="6">
        <v>261.10028024021659</v>
      </c>
      <c r="J204" s="6">
        <v>8.0310000000000006</v>
      </c>
      <c r="K204" s="6">
        <v>81.903000000000006</v>
      </c>
      <c r="L204" s="6">
        <v>0.78883559666600811</v>
      </c>
      <c r="M204" s="6">
        <v>753.01300000000003</v>
      </c>
      <c r="N204" s="6">
        <v>0</v>
      </c>
      <c r="O204" s="16" t="s">
        <v>19</v>
      </c>
    </row>
    <row r="205" spans="1:15" x14ac:dyDescent="0.3">
      <c r="A205" s="10">
        <v>43657</v>
      </c>
      <c r="B205" s="8">
        <v>0.1875</v>
      </c>
      <c r="C205" s="9">
        <f t="shared" si="12"/>
        <v>43657.1875</v>
      </c>
      <c r="D205" s="4">
        <f t="shared" si="13"/>
        <v>525465</v>
      </c>
      <c r="E205" s="4">
        <f t="shared" si="13"/>
        <v>6300765</v>
      </c>
      <c r="F205" s="4">
        <f t="shared" si="13"/>
        <v>2549</v>
      </c>
      <c r="G205" s="6">
        <v>20</v>
      </c>
      <c r="H205" s="6">
        <v>16.2</v>
      </c>
      <c r="I205" s="6">
        <v>262.4516539210029</v>
      </c>
      <c r="J205" s="6">
        <v>7.9690000000000003</v>
      </c>
      <c r="K205" s="6">
        <v>81.106999999999999</v>
      </c>
      <c r="L205" s="6">
        <v>0.64241351268081526</v>
      </c>
      <c r="M205" s="6">
        <v>753.08500000000004</v>
      </c>
      <c r="N205" s="6">
        <v>0</v>
      </c>
      <c r="O205" s="15">
        <v>0.80999999999999994</v>
      </c>
    </row>
    <row r="206" spans="1:15" x14ac:dyDescent="0.3">
      <c r="A206" s="10">
        <v>43657</v>
      </c>
      <c r="B206" s="8">
        <v>0.20833333333333334</v>
      </c>
      <c r="C206" s="9">
        <f t="shared" si="12"/>
        <v>43657.208333333336</v>
      </c>
      <c r="D206" s="4">
        <f t="shared" si="13"/>
        <v>525465</v>
      </c>
      <c r="E206" s="4">
        <f t="shared" si="13"/>
        <v>6300765</v>
      </c>
      <c r="F206" s="4">
        <f t="shared" si="13"/>
        <v>2549</v>
      </c>
      <c r="G206" s="6">
        <v>70.7</v>
      </c>
      <c r="H206" s="6">
        <v>55.8</v>
      </c>
      <c r="I206" s="6">
        <v>276.59058332165728</v>
      </c>
      <c r="J206" s="6">
        <v>9.0359999999999996</v>
      </c>
      <c r="K206" s="6">
        <v>73.096000000000004</v>
      </c>
      <c r="L206" s="6">
        <v>0.64013902203759887</v>
      </c>
      <c r="M206" s="6">
        <v>752.97</v>
      </c>
      <c r="N206" s="6">
        <v>0</v>
      </c>
      <c r="O206" s="15">
        <v>0.78925035360678919</v>
      </c>
    </row>
    <row r="207" spans="1:15" x14ac:dyDescent="0.3">
      <c r="A207" s="10">
        <v>43657</v>
      </c>
      <c r="B207" s="8">
        <v>0.22916666666666666</v>
      </c>
      <c r="C207" s="9">
        <f t="shared" si="12"/>
        <v>43657.229166666664</v>
      </c>
      <c r="D207" s="4">
        <f t="shared" si="13"/>
        <v>525465</v>
      </c>
      <c r="E207" s="4">
        <f t="shared" si="13"/>
        <v>6300765</v>
      </c>
      <c r="F207" s="4">
        <f t="shared" si="13"/>
        <v>2549</v>
      </c>
      <c r="G207" s="6">
        <v>58</v>
      </c>
      <c r="H207" s="6">
        <v>39.6</v>
      </c>
      <c r="I207" s="6">
        <v>321.08601877679314</v>
      </c>
      <c r="J207" s="6">
        <v>8.7850000000000001</v>
      </c>
      <c r="K207" s="6">
        <v>74.16</v>
      </c>
      <c r="L207" s="6">
        <v>0.34899505150986387</v>
      </c>
      <c r="M207" s="6">
        <v>753.09</v>
      </c>
      <c r="N207" s="6">
        <v>0</v>
      </c>
      <c r="O207" s="15">
        <v>0.6827586206896552</v>
      </c>
    </row>
    <row r="208" spans="1:15" x14ac:dyDescent="0.3">
      <c r="A208" s="10">
        <v>43657</v>
      </c>
      <c r="B208" s="8">
        <v>0.25</v>
      </c>
      <c r="C208" s="9">
        <f t="shared" si="12"/>
        <v>43657.25</v>
      </c>
      <c r="D208" s="4">
        <f t="shared" si="13"/>
        <v>525465</v>
      </c>
      <c r="E208" s="4">
        <f t="shared" si="13"/>
        <v>6300765</v>
      </c>
      <c r="F208" s="4">
        <f t="shared" si="13"/>
        <v>2549</v>
      </c>
      <c r="G208" s="6">
        <v>117.9</v>
      </c>
      <c r="H208" s="6">
        <v>90</v>
      </c>
      <c r="I208" s="6">
        <v>301.83729188239454</v>
      </c>
      <c r="J208" s="6">
        <v>9.7270000000000003</v>
      </c>
      <c r="K208" s="6">
        <v>71.56</v>
      </c>
      <c r="L208" s="6">
        <v>0.77973763409314278</v>
      </c>
      <c r="M208" s="6">
        <v>753.01</v>
      </c>
      <c r="N208" s="6">
        <v>0</v>
      </c>
      <c r="O208" s="15">
        <v>0.76335877862595414</v>
      </c>
    </row>
    <row r="209" spans="1:15" x14ac:dyDescent="0.3">
      <c r="A209" s="10">
        <v>43657</v>
      </c>
      <c r="B209" s="8">
        <v>0.27083333333333331</v>
      </c>
      <c r="C209" s="9">
        <f t="shared" si="12"/>
        <v>43657.270833333336</v>
      </c>
      <c r="D209" s="4">
        <f t="shared" si="13"/>
        <v>525465</v>
      </c>
      <c r="E209" s="4">
        <f t="shared" si="13"/>
        <v>6300765</v>
      </c>
      <c r="F209" s="4">
        <f t="shared" si="13"/>
        <v>2549</v>
      </c>
      <c r="G209" s="6">
        <v>248.5</v>
      </c>
      <c r="H209" s="6">
        <v>192.5</v>
      </c>
      <c r="I209" s="6">
        <v>266.11930845338327</v>
      </c>
      <c r="J209" s="6">
        <v>11.17</v>
      </c>
      <c r="K209" s="6">
        <v>65.724000000000004</v>
      </c>
      <c r="L209" s="6">
        <v>0.48888081016569052</v>
      </c>
      <c r="M209" s="6">
        <v>753.00300000000004</v>
      </c>
      <c r="N209" s="6">
        <v>0</v>
      </c>
      <c r="O209" s="15">
        <v>0.77464788732394363</v>
      </c>
    </row>
    <row r="210" spans="1:15" x14ac:dyDescent="0.3">
      <c r="A210" s="10">
        <v>43657</v>
      </c>
      <c r="B210" s="8">
        <v>0.29166666666666669</v>
      </c>
      <c r="C210" s="9">
        <f t="shared" si="12"/>
        <v>43657.291666666664</v>
      </c>
      <c r="D210" s="4">
        <f t="shared" si="13"/>
        <v>525465</v>
      </c>
      <c r="E210" s="4">
        <f t="shared" si="13"/>
        <v>6300765</v>
      </c>
      <c r="F210" s="4">
        <f t="shared" si="13"/>
        <v>2549</v>
      </c>
      <c r="G210" s="6">
        <v>195.9</v>
      </c>
      <c r="H210" s="6">
        <v>143.9</v>
      </c>
      <c r="I210" s="6">
        <v>315.13468923022879</v>
      </c>
      <c r="J210" s="6">
        <v>11.358000000000001</v>
      </c>
      <c r="K210" s="6">
        <v>62.113999999999997</v>
      </c>
      <c r="L210" s="6">
        <v>0.34217157958021482</v>
      </c>
      <c r="M210" s="6">
        <v>753.31299999999999</v>
      </c>
      <c r="N210" s="6">
        <v>0</v>
      </c>
      <c r="O210" s="15">
        <v>0.73455844818785099</v>
      </c>
    </row>
    <row r="211" spans="1:15" x14ac:dyDescent="0.3">
      <c r="A211" s="10">
        <v>43657</v>
      </c>
      <c r="B211" s="8">
        <v>0.3125</v>
      </c>
      <c r="C211" s="9">
        <f t="shared" si="12"/>
        <v>43657.3125</v>
      </c>
      <c r="D211" s="4">
        <f t="shared" si="13"/>
        <v>525465</v>
      </c>
      <c r="E211" s="4">
        <f t="shared" si="13"/>
        <v>6300765</v>
      </c>
      <c r="F211" s="4">
        <f t="shared" si="13"/>
        <v>2549</v>
      </c>
      <c r="G211" s="6">
        <v>154.19999999999999</v>
      </c>
      <c r="H211" s="6">
        <v>104.3</v>
      </c>
      <c r="I211" s="6">
        <v>336.60543634081392</v>
      </c>
      <c r="J211" s="6">
        <v>10.731</v>
      </c>
      <c r="K211" s="6">
        <v>65.978999999999999</v>
      </c>
      <c r="L211" s="6">
        <v>0.19546234899473919</v>
      </c>
      <c r="M211" s="6">
        <v>752.95</v>
      </c>
      <c r="N211" s="6">
        <v>0</v>
      </c>
      <c r="O211" s="15">
        <v>0.67639429312581067</v>
      </c>
    </row>
    <row r="212" spans="1:15" x14ac:dyDescent="0.3">
      <c r="A212" s="10">
        <v>43657</v>
      </c>
      <c r="B212" s="8">
        <v>0.33333333333333331</v>
      </c>
      <c r="C212" s="9">
        <f t="shared" si="12"/>
        <v>43657.333333333336</v>
      </c>
      <c r="D212" s="4">
        <f t="shared" si="13"/>
        <v>525465</v>
      </c>
      <c r="E212" s="4">
        <f t="shared" si="13"/>
        <v>6300765</v>
      </c>
      <c r="F212" s="4">
        <f t="shared" si="13"/>
        <v>2549</v>
      </c>
      <c r="G212" s="6">
        <v>145.1</v>
      </c>
      <c r="H212" s="6">
        <v>99</v>
      </c>
      <c r="I212" s="6">
        <v>335.80426207166886</v>
      </c>
      <c r="J212" s="6">
        <v>10.292</v>
      </c>
      <c r="K212" s="6">
        <v>68.915999999999997</v>
      </c>
      <c r="L212" s="6">
        <v>0.33762259829378216</v>
      </c>
      <c r="M212" s="6">
        <v>752.87</v>
      </c>
      <c r="N212" s="6">
        <v>0</v>
      </c>
      <c r="O212" s="15">
        <v>0.6822880771881461</v>
      </c>
    </row>
    <row r="213" spans="1:15" x14ac:dyDescent="0.3">
      <c r="A213" s="10">
        <v>43657</v>
      </c>
      <c r="B213" s="8">
        <v>0.35416666666666669</v>
      </c>
      <c r="C213" s="9">
        <f t="shared" si="12"/>
        <v>43657.354166666664</v>
      </c>
      <c r="D213" s="4">
        <f t="shared" si="13"/>
        <v>525465</v>
      </c>
      <c r="E213" s="4">
        <f t="shared" si="13"/>
        <v>6300765</v>
      </c>
      <c r="F213" s="4">
        <f t="shared" si="13"/>
        <v>2549</v>
      </c>
      <c r="G213" s="6">
        <v>192.2</v>
      </c>
      <c r="H213" s="6">
        <v>125.9</v>
      </c>
      <c r="I213" s="6">
        <v>337.85806601220656</v>
      </c>
      <c r="J213" s="6">
        <v>11.547000000000001</v>
      </c>
      <c r="K213" s="6">
        <v>63.244999999999997</v>
      </c>
      <c r="L213" s="6">
        <v>0.47978284759282508</v>
      </c>
      <c r="M213" s="6">
        <v>752.90499999999997</v>
      </c>
      <c r="N213" s="6">
        <v>0</v>
      </c>
      <c r="O213" s="15">
        <v>0.65504682622268473</v>
      </c>
    </row>
    <row r="214" spans="1:15" x14ac:dyDescent="0.3">
      <c r="A214" s="10">
        <v>43657</v>
      </c>
      <c r="B214" s="8">
        <v>0.375</v>
      </c>
      <c r="C214" s="9">
        <f t="shared" si="12"/>
        <v>43657.375</v>
      </c>
      <c r="D214" s="4">
        <f t="shared" si="13"/>
        <v>525465</v>
      </c>
      <c r="E214" s="4">
        <f t="shared" si="13"/>
        <v>6300765</v>
      </c>
      <c r="F214" s="4">
        <f t="shared" si="13"/>
        <v>2549</v>
      </c>
      <c r="G214" s="6">
        <v>166.9</v>
      </c>
      <c r="H214" s="6">
        <v>111.5</v>
      </c>
      <c r="I214" s="6">
        <v>340.5790706656511</v>
      </c>
      <c r="J214" s="6">
        <v>10.605</v>
      </c>
      <c r="K214" s="6">
        <v>67.119</v>
      </c>
      <c r="L214" s="6">
        <v>0.33307361700734939</v>
      </c>
      <c r="M214" s="6">
        <v>753.03499999999997</v>
      </c>
      <c r="N214" s="6">
        <v>0</v>
      </c>
      <c r="O214" s="15">
        <v>0.66806470940683038</v>
      </c>
    </row>
    <row r="215" spans="1:15" x14ac:dyDescent="0.3">
      <c r="A215" s="10">
        <v>43657</v>
      </c>
      <c r="B215" s="8">
        <v>0.39583333333333331</v>
      </c>
      <c r="C215" s="9">
        <f t="shared" si="12"/>
        <v>43657.395833333336</v>
      </c>
      <c r="D215" s="4">
        <f t="shared" si="13"/>
        <v>525465</v>
      </c>
      <c r="E215" s="4">
        <f t="shared" si="13"/>
        <v>6300765</v>
      </c>
      <c r="F215" s="4">
        <f t="shared" si="13"/>
        <v>2549</v>
      </c>
      <c r="G215" s="6">
        <v>208.6</v>
      </c>
      <c r="H215" s="6">
        <v>136.69999999999999</v>
      </c>
      <c r="I215" s="6">
        <v>337.14100110131045</v>
      </c>
      <c r="J215" s="6">
        <v>10.292</v>
      </c>
      <c r="K215" s="6">
        <v>69.656000000000006</v>
      </c>
      <c r="L215" s="6">
        <v>0.61966860624865161</v>
      </c>
      <c r="M215" s="6">
        <v>753.07</v>
      </c>
      <c r="N215" s="6">
        <v>0</v>
      </c>
      <c r="O215" s="15">
        <v>0.65532118887823587</v>
      </c>
    </row>
    <row r="216" spans="1:15" x14ac:dyDescent="0.3">
      <c r="A216" s="10">
        <v>43657</v>
      </c>
      <c r="B216" s="8">
        <v>0.41666666666666669</v>
      </c>
      <c r="C216" s="9">
        <f t="shared" si="12"/>
        <v>43657.416666666664</v>
      </c>
      <c r="D216" s="4">
        <f t="shared" si="13"/>
        <v>525465</v>
      </c>
      <c r="E216" s="4">
        <f t="shared" si="13"/>
        <v>6300765</v>
      </c>
      <c r="F216" s="4">
        <f t="shared" si="13"/>
        <v>2549</v>
      </c>
      <c r="G216" s="6">
        <v>228.5</v>
      </c>
      <c r="H216" s="6">
        <v>152.9</v>
      </c>
      <c r="I216" s="6">
        <v>334.07738536511368</v>
      </c>
      <c r="J216" s="6">
        <v>11.295999999999999</v>
      </c>
      <c r="K216" s="6">
        <v>68.271000000000001</v>
      </c>
      <c r="L216" s="6">
        <v>0.47295937566317603</v>
      </c>
      <c r="M216" s="6">
        <v>752.96500000000003</v>
      </c>
      <c r="N216" s="6">
        <v>0</v>
      </c>
      <c r="O216" s="15">
        <v>0.66914660831509853</v>
      </c>
    </row>
    <row r="217" spans="1:15" x14ac:dyDescent="0.3">
      <c r="A217" s="10">
        <v>43657</v>
      </c>
      <c r="B217" s="8">
        <v>0.4375</v>
      </c>
      <c r="C217" s="9">
        <f t="shared" si="12"/>
        <v>43657.4375</v>
      </c>
      <c r="D217" s="4">
        <f t="shared" si="13"/>
        <v>525465</v>
      </c>
      <c r="E217" s="4">
        <f t="shared" si="13"/>
        <v>6300765</v>
      </c>
      <c r="F217" s="4">
        <f t="shared" si="13"/>
        <v>2549</v>
      </c>
      <c r="G217" s="6">
        <v>234</v>
      </c>
      <c r="H217" s="6">
        <v>158.30000000000001</v>
      </c>
      <c r="I217" s="6">
        <v>332.34623392219061</v>
      </c>
      <c r="J217" s="6">
        <v>11.798</v>
      </c>
      <c r="K217" s="6">
        <v>66.231999999999999</v>
      </c>
      <c r="L217" s="6">
        <v>0.47068488501995964</v>
      </c>
      <c r="M217" s="6">
        <v>753.14300000000003</v>
      </c>
      <c r="N217" s="6">
        <v>0</v>
      </c>
      <c r="O217" s="15">
        <v>0.67649572649572653</v>
      </c>
    </row>
    <row r="218" spans="1:15" x14ac:dyDescent="0.3">
      <c r="A218" s="10">
        <v>43657</v>
      </c>
      <c r="B218" s="8">
        <v>0.45833333333333331</v>
      </c>
      <c r="C218" s="9">
        <f t="shared" si="12"/>
        <v>43657.458333333336</v>
      </c>
      <c r="D218" s="4">
        <f t="shared" si="13"/>
        <v>525465</v>
      </c>
      <c r="E218" s="4">
        <f t="shared" si="13"/>
        <v>6300765</v>
      </c>
      <c r="F218" s="4">
        <f t="shared" si="13"/>
        <v>2549</v>
      </c>
      <c r="G218" s="6">
        <v>279.3</v>
      </c>
      <c r="H218" s="6">
        <v>185.3</v>
      </c>
      <c r="I218" s="6">
        <v>330.51325556589842</v>
      </c>
      <c r="J218" s="6">
        <v>11.358000000000001</v>
      </c>
      <c r="K218" s="6">
        <v>66.804000000000002</v>
      </c>
      <c r="L218" s="6">
        <v>0.61284513431900267</v>
      </c>
      <c r="M218" s="6">
        <v>753.125</v>
      </c>
      <c r="N218" s="6">
        <v>0</v>
      </c>
      <c r="O218" s="15">
        <v>0.66344432509846041</v>
      </c>
    </row>
    <row r="219" spans="1:15" x14ac:dyDescent="0.3">
      <c r="A219" s="10">
        <v>43657</v>
      </c>
      <c r="B219" s="8">
        <v>0.47916666666666669</v>
      </c>
      <c r="C219" s="9">
        <f t="shared" si="12"/>
        <v>43657.479166666664</v>
      </c>
      <c r="D219" s="4">
        <f t="shared" si="13"/>
        <v>525465</v>
      </c>
      <c r="E219" s="4">
        <f t="shared" si="13"/>
        <v>6300765</v>
      </c>
      <c r="F219" s="4">
        <f t="shared" si="13"/>
        <v>2549</v>
      </c>
      <c r="G219" s="6">
        <v>266.60000000000002</v>
      </c>
      <c r="H219" s="6">
        <v>178.1</v>
      </c>
      <c r="I219" s="6">
        <v>330.15516944060136</v>
      </c>
      <c r="J219" s="6">
        <v>11.045</v>
      </c>
      <c r="K219" s="6">
        <v>71.188999999999993</v>
      </c>
      <c r="L219" s="6">
        <v>0.61057064367578628</v>
      </c>
      <c r="M219" s="6">
        <v>753.21</v>
      </c>
      <c r="N219" s="6">
        <v>0</v>
      </c>
      <c r="O219" s="15">
        <v>0.66804201050262557</v>
      </c>
    </row>
    <row r="220" spans="1:15" x14ac:dyDescent="0.3">
      <c r="A220" s="10">
        <v>43657</v>
      </c>
      <c r="B220" s="8">
        <v>0.5</v>
      </c>
      <c r="C220" s="9">
        <f t="shared" si="12"/>
        <v>43657.5</v>
      </c>
      <c r="D220" s="4">
        <f t="shared" si="13"/>
        <v>525465</v>
      </c>
      <c r="E220" s="4">
        <f t="shared" si="13"/>
        <v>6300765</v>
      </c>
      <c r="F220" s="4">
        <f t="shared" si="13"/>
        <v>2549</v>
      </c>
      <c r="G220" s="6">
        <v>192.2</v>
      </c>
      <c r="H220" s="6">
        <v>127.7</v>
      </c>
      <c r="I220" s="6">
        <v>334.72978221777919</v>
      </c>
      <c r="J220" s="6">
        <v>9.6010000000000009</v>
      </c>
      <c r="K220" s="6">
        <v>79.647999999999996</v>
      </c>
      <c r="L220" s="6">
        <v>0.75244374637454647</v>
      </c>
      <c r="M220" s="6">
        <v>753.29499999999996</v>
      </c>
      <c r="N220" s="6">
        <v>0</v>
      </c>
      <c r="O220" s="15">
        <v>0.66441207075962549</v>
      </c>
    </row>
    <row r="221" spans="1:15" x14ac:dyDescent="0.3">
      <c r="A221" s="10">
        <v>43657</v>
      </c>
      <c r="B221" s="8">
        <v>0.52083333333333337</v>
      </c>
      <c r="C221" s="9">
        <f t="shared" si="12"/>
        <v>43657.520833333336</v>
      </c>
      <c r="D221" s="4">
        <f t="shared" si="13"/>
        <v>525465</v>
      </c>
      <c r="E221" s="4">
        <f t="shared" si="13"/>
        <v>6300765</v>
      </c>
      <c r="F221" s="4">
        <f t="shared" si="13"/>
        <v>2549</v>
      </c>
      <c r="G221" s="6">
        <v>185</v>
      </c>
      <c r="H221" s="6">
        <v>127.7</v>
      </c>
      <c r="I221" s="6">
        <v>347.18618112233696</v>
      </c>
      <c r="J221" s="6">
        <v>9.35</v>
      </c>
      <c r="K221" s="6">
        <v>84.808000000000007</v>
      </c>
      <c r="L221" s="6">
        <v>1.0390387356158486</v>
      </c>
      <c r="M221" s="6">
        <v>753.29200000000003</v>
      </c>
      <c r="N221" s="6">
        <v>0</v>
      </c>
      <c r="O221" s="15">
        <v>0.69027027027027033</v>
      </c>
    </row>
    <row r="222" spans="1:15" x14ac:dyDescent="0.3">
      <c r="A222" s="10">
        <v>43657</v>
      </c>
      <c r="B222" s="8">
        <v>0.54166666666666663</v>
      </c>
      <c r="C222" s="9">
        <f t="shared" si="12"/>
        <v>43657.541666666664</v>
      </c>
      <c r="D222" s="4">
        <f t="shared" si="13"/>
        <v>525465</v>
      </c>
      <c r="E222" s="4">
        <f t="shared" si="13"/>
        <v>6300765</v>
      </c>
      <c r="F222" s="4">
        <f t="shared" si="13"/>
        <v>2549</v>
      </c>
      <c r="G222" s="6">
        <v>284.7</v>
      </c>
      <c r="H222" s="6">
        <v>192.5</v>
      </c>
      <c r="I222" s="6">
        <v>347.22284560380064</v>
      </c>
      <c r="J222" s="6">
        <v>9.4749999999999996</v>
      </c>
      <c r="K222" s="6">
        <v>82.308000000000007</v>
      </c>
      <c r="L222" s="6">
        <v>0.60374717174613712</v>
      </c>
      <c r="M222" s="6">
        <v>753.15700000000004</v>
      </c>
      <c r="N222" s="6">
        <v>0</v>
      </c>
      <c r="O222" s="15">
        <v>0.67615033368458033</v>
      </c>
    </row>
    <row r="223" spans="1:15" x14ac:dyDescent="0.3">
      <c r="A223" s="10">
        <v>43657</v>
      </c>
      <c r="B223" s="8">
        <v>0.5625</v>
      </c>
      <c r="C223" s="9">
        <f t="shared" si="12"/>
        <v>43657.5625</v>
      </c>
      <c r="D223" s="4">
        <f t="shared" si="13"/>
        <v>525465</v>
      </c>
      <c r="E223" s="4">
        <f t="shared" si="13"/>
        <v>6300765</v>
      </c>
      <c r="F223" s="4">
        <f t="shared" si="13"/>
        <v>2549</v>
      </c>
      <c r="G223" s="6">
        <v>186.8</v>
      </c>
      <c r="H223" s="6">
        <v>129.5</v>
      </c>
      <c r="I223" s="6">
        <v>351.40709039871183</v>
      </c>
      <c r="J223" s="6">
        <v>8.2200000000000006</v>
      </c>
      <c r="K223" s="6">
        <v>90.584000000000003</v>
      </c>
      <c r="L223" s="6">
        <v>1.1789244942716752</v>
      </c>
      <c r="M223" s="6">
        <v>753.29</v>
      </c>
      <c r="N223" s="6">
        <v>0</v>
      </c>
      <c r="O223" s="15">
        <v>0.69325481798715194</v>
      </c>
    </row>
    <row r="224" spans="1:15" x14ac:dyDescent="0.3">
      <c r="A224" s="10">
        <v>43657</v>
      </c>
      <c r="B224" s="8">
        <v>0.58333333333333337</v>
      </c>
      <c r="C224" s="9">
        <f t="shared" si="12"/>
        <v>43657.583333333336</v>
      </c>
      <c r="D224" s="4">
        <f t="shared" si="13"/>
        <v>525465</v>
      </c>
      <c r="E224" s="4">
        <f t="shared" si="13"/>
        <v>6300765</v>
      </c>
      <c r="F224" s="4">
        <f t="shared" si="13"/>
        <v>2549</v>
      </c>
      <c r="G224" s="6">
        <v>177.7</v>
      </c>
      <c r="H224" s="6">
        <v>118.7</v>
      </c>
      <c r="I224" s="6">
        <v>347.8982058519357</v>
      </c>
      <c r="J224" s="6">
        <v>8.6590000000000007</v>
      </c>
      <c r="K224" s="6">
        <v>93.856999999999999</v>
      </c>
      <c r="L224" s="6">
        <v>1.0322152636861994</v>
      </c>
      <c r="M224" s="6">
        <v>753.41700000000003</v>
      </c>
      <c r="N224" s="6">
        <v>0</v>
      </c>
      <c r="O224" s="15">
        <v>0.66797974113674741</v>
      </c>
    </row>
    <row r="225" spans="1:15" x14ac:dyDescent="0.3">
      <c r="A225" s="10">
        <v>43657</v>
      </c>
      <c r="B225" s="8">
        <v>0.60416666666666663</v>
      </c>
      <c r="C225" s="9">
        <f t="shared" si="12"/>
        <v>43657.604166666664</v>
      </c>
      <c r="D225" s="4">
        <f t="shared" si="13"/>
        <v>525465</v>
      </c>
      <c r="E225" s="4">
        <f t="shared" si="13"/>
        <v>6300765</v>
      </c>
      <c r="F225" s="4">
        <f t="shared" si="13"/>
        <v>2549</v>
      </c>
      <c r="G225" s="6">
        <v>192.2</v>
      </c>
      <c r="H225" s="6">
        <v>131.30000000000001</v>
      </c>
      <c r="I225" s="6">
        <v>350.32626405626564</v>
      </c>
      <c r="J225" s="6">
        <v>9.5380000000000003</v>
      </c>
      <c r="K225" s="6">
        <v>84.998999999999995</v>
      </c>
      <c r="L225" s="6">
        <v>0.59692369981648818</v>
      </c>
      <c r="M225" s="6">
        <v>753.26700000000005</v>
      </c>
      <c r="N225" s="6">
        <v>0</v>
      </c>
      <c r="O225" s="15">
        <v>0.68314255983350691</v>
      </c>
    </row>
    <row r="226" spans="1:15" x14ac:dyDescent="0.3">
      <c r="A226" s="10">
        <v>43657</v>
      </c>
      <c r="B226" s="8">
        <v>0.625</v>
      </c>
      <c r="C226" s="9">
        <f t="shared" si="12"/>
        <v>43657.625</v>
      </c>
      <c r="D226" s="4">
        <f t="shared" si="13"/>
        <v>525465</v>
      </c>
      <c r="E226" s="4">
        <f t="shared" si="13"/>
        <v>6300765</v>
      </c>
      <c r="F226" s="4">
        <f t="shared" si="13"/>
        <v>2549</v>
      </c>
      <c r="G226" s="6">
        <v>137.80000000000001</v>
      </c>
      <c r="H226" s="6">
        <v>90</v>
      </c>
      <c r="I226" s="6">
        <v>349.65502697668745</v>
      </c>
      <c r="J226" s="6">
        <v>9.2240000000000002</v>
      </c>
      <c r="K226" s="6">
        <v>88.411000000000001</v>
      </c>
      <c r="L226" s="6">
        <v>0.73879680251524837</v>
      </c>
      <c r="M226" s="6">
        <v>753.17200000000003</v>
      </c>
      <c r="N226" s="6">
        <v>0</v>
      </c>
      <c r="O226" s="15">
        <v>0.65312046444121907</v>
      </c>
    </row>
    <row r="227" spans="1:15" x14ac:dyDescent="0.3">
      <c r="A227" s="10">
        <v>43657</v>
      </c>
      <c r="B227" s="8">
        <v>0.64583333333333337</v>
      </c>
      <c r="C227" s="9">
        <f t="shared" si="12"/>
        <v>43657.645833333336</v>
      </c>
      <c r="D227" s="4">
        <f t="shared" si="13"/>
        <v>525465</v>
      </c>
      <c r="E227" s="4">
        <f t="shared" si="13"/>
        <v>6300765</v>
      </c>
      <c r="F227" s="4">
        <f t="shared" si="13"/>
        <v>2549</v>
      </c>
      <c r="G227" s="6">
        <v>219.5</v>
      </c>
      <c r="H227" s="6">
        <v>142.1</v>
      </c>
      <c r="I227" s="6">
        <v>350.37311011574531</v>
      </c>
      <c r="J227" s="6">
        <v>10.417</v>
      </c>
      <c r="K227" s="6">
        <v>79.153000000000006</v>
      </c>
      <c r="L227" s="6">
        <v>0.44793997858779611</v>
      </c>
      <c r="M227" s="6">
        <v>753.01700000000005</v>
      </c>
      <c r="N227" s="6">
        <v>0</v>
      </c>
      <c r="O227" s="15">
        <v>0.64738041002277902</v>
      </c>
    </row>
    <row r="228" spans="1:15" x14ac:dyDescent="0.3">
      <c r="A228" s="10">
        <v>43657</v>
      </c>
      <c r="B228" s="8">
        <v>0.66666666666666663</v>
      </c>
      <c r="C228" s="9">
        <f t="shared" si="12"/>
        <v>43657.666666666664</v>
      </c>
      <c r="D228" s="4">
        <f t="shared" si="13"/>
        <v>525465</v>
      </c>
      <c r="E228" s="4">
        <f t="shared" si="13"/>
        <v>6300765</v>
      </c>
      <c r="F228" s="4">
        <f t="shared" si="13"/>
        <v>2549</v>
      </c>
      <c r="G228" s="6">
        <v>190.4</v>
      </c>
      <c r="H228" s="6">
        <v>124.1</v>
      </c>
      <c r="I228" s="6">
        <v>345.1103372767069</v>
      </c>
      <c r="J228" s="6">
        <v>10.667999999999999</v>
      </c>
      <c r="K228" s="6">
        <v>71.290999999999997</v>
      </c>
      <c r="L228" s="6">
        <v>0.44566548794457977</v>
      </c>
      <c r="M228" s="6">
        <v>752.89</v>
      </c>
      <c r="N228" s="6">
        <v>0</v>
      </c>
      <c r="O228" s="15">
        <v>0.65178571428571419</v>
      </c>
    </row>
    <row r="229" spans="1:15" x14ac:dyDescent="0.3">
      <c r="A229" s="10">
        <v>43657</v>
      </c>
      <c r="B229" s="8">
        <v>0.6875</v>
      </c>
      <c r="C229" s="9">
        <f t="shared" si="12"/>
        <v>43657.6875</v>
      </c>
      <c r="D229" s="4">
        <f t="shared" si="13"/>
        <v>525465</v>
      </c>
      <c r="E229" s="4">
        <f t="shared" si="13"/>
        <v>6300765</v>
      </c>
      <c r="F229" s="4">
        <f t="shared" si="13"/>
        <v>2549</v>
      </c>
      <c r="G229" s="6">
        <v>248.5</v>
      </c>
      <c r="H229" s="6">
        <v>158.30000000000001</v>
      </c>
      <c r="I229" s="6">
        <v>342.72942546063274</v>
      </c>
      <c r="J229" s="6">
        <v>11.484</v>
      </c>
      <c r="K229" s="6">
        <v>68.245999999999995</v>
      </c>
      <c r="L229" s="6">
        <v>0.44339099730136339</v>
      </c>
      <c r="M229" s="6">
        <v>752.61500000000001</v>
      </c>
      <c r="N229" s="6">
        <v>0</v>
      </c>
      <c r="O229" s="15">
        <v>0.63702213279678077</v>
      </c>
    </row>
    <row r="230" spans="1:15" x14ac:dyDescent="0.3">
      <c r="A230" s="10">
        <v>43657</v>
      </c>
      <c r="B230" s="8">
        <v>0.70833333333333337</v>
      </c>
      <c r="C230" s="9">
        <f t="shared" si="12"/>
        <v>43657.708333333336</v>
      </c>
      <c r="D230" s="4">
        <f t="shared" si="13"/>
        <v>525465</v>
      </c>
      <c r="E230" s="4">
        <f t="shared" si="13"/>
        <v>6300765</v>
      </c>
      <c r="F230" s="4">
        <f t="shared" si="13"/>
        <v>2549</v>
      </c>
      <c r="G230" s="6">
        <v>188.6</v>
      </c>
      <c r="H230" s="6">
        <v>116.9</v>
      </c>
      <c r="I230" s="6">
        <v>306.58823241905145</v>
      </c>
      <c r="J230" s="6">
        <v>12.927</v>
      </c>
      <c r="K230" s="6">
        <v>59.401000000000003</v>
      </c>
      <c r="L230" s="6">
        <v>0.58555124660040636</v>
      </c>
      <c r="M230" s="6">
        <v>752.77800000000002</v>
      </c>
      <c r="N230" s="6">
        <v>0</v>
      </c>
      <c r="O230" s="15">
        <v>0.61983032873807009</v>
      </c>
    </row>
    <row r="231" spans="1:15" x14ac:dyDescent="0.3">
      <c r="A231" s="10">
        <v>43657</v>
      </c>
      <c r="B231" s="8">
        <v>0.72916666666666663</v>
      </c>
      <c r="C231" s="9">
        <f t="shared" si="12"/>
        <v>43657.729166666664</v>
      </c>
      <c r="D231" s="4">
        <f t="shared" si="13"/>
        <v>525465</v>
      </c>
      <c r="E231" s="4">
        <f t="shared" si="13"/>
        <v>6300765</v>
      </c>
      <c r="F231" s="4">
        <f t="shared" si="13"/>
        <v>2549</v>
      </c>
      <c r="G231" s="6">
        <v>210.4</v>
      </c>
      <c r="H231" s="6">
        <v>131.30000000000001</v>
      </c>
      <c r="I231" s="6">
        <v>321.41792238328691</v>
      </c>
      <c r="J231" s="6">
        <v>10.542999999999999</v>
      </c>
      <c r="K231" s="6">
        <v>68.902000000000001</v>
      </c>
      <c r="L231" s="6">
        <v>0.58327675595718997</v>
      </c>
      <c r="M231" s="6">
        <v>752.84500000000003</v>
      </c>
      <c r="N231" s="6">
        <v>0</v>
      </c>
      <c r="O231" s="15">
        <v>0.62404942965779475</v>
      </c>
    </row>
    <row r="232" spans="1:15" x14ac:dyDescent="0.3">
      <c r="A232" s="10">
        <v>43657</v>
      </c>
      <c r="B232" s="8">
        <v>0.75</v>
      </c>
      <c r="C232" s="9">
        <f t="shared" si="12"/>
        <v>43657.75</v>
      </c>
      <c r="D232" s="4">
        <f t="shared" si="13"/>
        <v>525465</v>
      </c>
      <c r="E232" s="4">
        <f t="shared" si="13"/>
        <v>6300765</v>
      </c>
      <c r="F232" s="4">
        <f t="shared" si="13"/>
        <v>2549</v>
      </c>
      <c r="G232" s="6">
        <v>137.80000000000001</v>
      </c>
      <c r="H232" s="6">
        <v>90</v>
      </c>
      <c r="I232" s="6">
        <v>312.80943105249628</v>
      </c>
      <c r="J232" s="6">
        <v>10.417</v>
      </c>
      <c r="K232" s="6">
        <v>72.043999999999997</v>
      </c>
      <c r="L232" s="6">
        <v>0.5810022653139737</v>
      </c>
      <c r="M232" s="6">
        <v>752.84299999999996</v>
      </c>
      <c r="N232" s="6">
        <v>0</v>
      </c>
      <c r="O232" s="15">
        <v>0.65312046444121907</v>
      </c>
    </row>
    <row r="233" spans="1:15" x14ac:dyDescent="0.3">
      <c r="A233" s="10">
        <v>43657</v>
      </c>
      <c r="B233" s="8">
        <v>0.77083333333333337</v>
      </c>
      <c r="C233" s="9">
        <f t="shared" si="12"/>
        <v>43657.770833333336</v>
      </c>
      <c r="D233" s="4">
        <f t="shared" si="13"/>
        <v>525465</v>
      </c>
      <c r="E233" s="4">
        <f t="shared" si="13"/>
        <v>6300765</v>
      </c>
      <c r="F233" s="4">
        <f t="shared" si="13"/>
        <v>2549</v>
      </c>
      <c r="G233" s="6">
        <v>78</v>
      </c>
      <c r="H233" s="6">
        <v>52.2</v>
      </c>
      <c r="I233" s="6">
        <v>328.43584398081452</v>
      </c>
      <c r="J233" s="6">
        <v>9.8520000000000003</v>
      </c>
      <c r="K233" s="6">
        <v>75.114000000000004</v>
      </c>
      <c r="L233" s="6">
        <v>0.43429303472849801</v>
      </c>
      <c r="M233" s="6">
        <v>752.72699999999998</v>
      </c>
      <c r="N233" s="6">
        <v>0</v>
      </c>
      <c r="O233" s="15">
        <v>0.6692307692307693</v>
      </c>
    </row>
    <row r="234" spans="1:15" x14ac:dyDescent="0.3">
      <c r="A234" s="10">
        <v>43657</v>
      </c>
      <c r="B234" s="8">
        <v>0.79166666666666663</v>
      </c>
      <c r="C234" s="9">
        <f t="shared" si="12"/>
        <v>43657.791666666664</v>
      </c>
      <c r="D234" s="4">
        <f t="shared" si="13"/>
        <v>525465</v>
      </c>
      <c r="E234" s="4">
        <f t="shared" si="13"/>
        <v>6300765</v>
      </c>
      <c r="F234" s="4">
        <f t="shared" si="13"/>
        <v>2549</v>
      </c>
      <c r="G234" s="6">
        <v>107</v>
      </c>
      <c r="H234" s="6">
        <v>66.599999999999994</v>
      </c>
      <c r="I234" s="6">
        <v>317.58210083472807</v>
      </c>
      <c r="J234" s="6">
        <v>9.4749999999999996</v>
      </c>
      <c r="K234" s="6">
        <v>73.951999999999998</v>
      </c>
      <c r="L234" s="6">
        <v>0.57645328402754092</v>
      </c>
      <c r="M234" s="6">
        <v>752.85500000000002</v>
      </c>
      <c r="N234" s="6">
        <v>0</v>
      </c>
      <c r="O234" s="15">
        <v>0.62242990654205599</v>
      </c>
    </row>
    <row r="235" spans="1:15" x14ac:dyDescent="0.3">
      <c r="A235" s="10">
        <v>43657</v>
      </c>
      <c r="B235" s="8">
        <v>0.8125</v>
      </c>
      <c r="C235" s="9">
        <f t="shared" si="12"/>
        <v>43657.8125</v>
      </c>
      <c r="D235" s="4">
        <f t="shared" si="13"/>
        <v>525465</v>
      </c>
      <c r="E235" s="4">
        <f t="shared" si="13"/>
        <v>6300765</v>
      </c>
      <c r="F235" s="4">
        <f t="shared" si="13"/>
        <v>2549</v>
      </c>
      <c r="G235" s="6">
        <v>39.9</v>
      </c>
      <c r="H235" s="6">
        <v>23.4</v>
      </c>
      <c r="I235" s="6">
        <v>280.48450549189698</v>
      </c>
      <c r="J235" s="6">
        <v>9.0359999999999996</v>
      </c>
      <c r="K235" s="6">
        <v>81.444999999999993</v>
      </c>
      <c r="L235" s="6">
        <v>0.42974405344206529</v>
      </c>
      <c r="M235" s="6">
        <v>752.58699999999999</v>
      </c>
      <c r="N235" s="6">
        <v>0</v>
      </c>
      <c r="O235" s="15">
        <v>0.5864661654135338</v>
      </c>
    </row>
    <row r="236" spans="1:15" x14ac:dyDescent="0.3">
      <c r="A236" s="10">
        <v>43657</v>
      </c>
      <c r="B236" s="8">
        <v>0.83333333333333337</v>
      </c>
      <c r="C236" s="9">
        <f t="shared" si="12"/>
        <v>43657.833333333336</v>
      </c>
      <c r="D236" s="4">
        <f t="shared" si="13"/>
        <v>525465</v>
      </c>
      <c r="E236" s="4">
        <f t="shared" si="13"/>
        <v>6300765</v>
      </c>
      <c r="F236" s="4">
        <f t="shared" si="13"/>
        <v>2549</v>
      </c>
      <c r="G236" s="6">
        <v>9.1</v>
      </c>
      <c r="H236" s="6">
        <v>5.4</v>
      </c>
      <c r="I236" s="6">
        <v>264.56212358076056</v>
      </c>
      <c r="J236" s="6">
        <v>8.2200000000000006</v>
      </c>
      <c r="K236" s="6">
        <v>84.608999999999995</v>
      </c>
      <c r="L236" s="6">
        <v>0.71605189608308484</v>
      </c>
      <c r="M236" s="6">
        <v>752.99</v>
      </c>
      <c r="N236" s="6">
        <v>0</v>
      </c>
      <c r="O236" s="15">
        <v>0.59340659340659352</v>
      </c>
    </row>
    <row r="237" spans="1:15" x14ac:dyDescent="0.3">
      <c r="A237" s="10">
        <v>43657</v>
      </c>
      <c r="B237" s="8">
        <v>0.85416666666666663</v>
      </c>
      <c r="C237" s="9">
        <f t="shared" si="12"/>
        <v>43657.854166666664</v>
      </c>
      <c r="D237" s="4">
        <f t="shared" si="13"/>
        <v>525465</v>
      </c>
      <c r="E237" s="4">
        <f t="shared" si="13"/>
        <v>6300765</v>
      </c>
      <c r="F237" s="4">
        <f t="shared" si="13"/>
        <v>2549</v>
      </c>
      <c r="G237" s="6">
        <v>1.8</v>
      </c>
      <c r="H237" s="6">
        <v>0</v>
      </c>
      <c r="I237" s="6">
        <v>264.54216414292927</v>
      </c>
      <c r="J237" s="6">
        <v>7.9059999999999997</v>
      </c>
      <c r="K237" s="6">
        <v>93.668000000000006</v>
      </c>
      <c r="L237" s="6">
        <v>0.56962981209789187</v>
      </c>
      <c r="M237" s="6">
        <v>752.83</v>
      </c>
      <c r="N237" s="6">
        <v>0</v>
      </c>
      <c r="O237" s="16" t="s">
        <v>19</v>
      </c>
    </row>
    <row r="238" spans="1:15" x14ac:dyDescent="0.3">
      <c r="A238" s="10">
        <v>43657</v>
      </c>
      <c r="B238" s="8">
        <v>0.875</v>
      </c>
      <c r="C238" s="9">
        <f t="shared" si="12"/>
        <v>43657.875</v>
      </c>
      <c r="D238" s="4">
        <f t="shared" si="13"/>
        <v>525465</v>
      </c>
      <c r="E238" s="4">
        <f t="shared" si="13"/>
        <v>6300765</v>
      </c>
      <c r="F238" s="4">
        <f t="shared" si="13"/>
        <v>2549</v>
      </c>
      <c r="G238" s="6">
        <v>0</v>
      </c>
      <c r="H238" s="6">
        <v>0</v>
      </c>
      <c r="I238" s="6">
        <v>267.7688842591707</v>
      </c>
      <c r="J238" s="6">
        <v>7.9690000000000003</v>
      </c>
      <c r="K238" s="6">
        <v>94.152000000000001</v>
      </c>
      <c r="L238" s="6">
        <v>0.42292058151241618</v>
      </c>
      <c r="M238" s="6">
        <v>752.91</v>
      </c>
      <c r="N238" s="6">
        <v>0</v>
      </c>
      <c r="O238" s="16" t="s">
        <v>19</v>
      </c>
    </row>
    <row r="239" spans="1:15" x14ac:dyDescent="0.3">
      <c r="A239" s="10">
        <v>43657</v>
      </c>
      <c r="B239" s="8">
        <v>0.89583333333333337</v>
      </c>
      <c r="C239" s="9">
        <f t="shared" si="12"/>
        <v>43657.895833333336</v>
      </c>
      <c r="D239" s="4">
        <f t="shared" si="13"/>
        <v>525465</v>
      </c>
      <c r="E239" s="4">
        <f t="shared" si="13"/>
        <v>6300765</v>
      </c>
      <c r="F239" s="4">
        <f t="shared" si="13"/>
        <v>2549</v>
      </c>
      <c r="G239" s="6">
        <v>0</v>
      </c>
      <c r="H239" s="6">
        <v>0</v>
      </c>
      <c r="I239" s="6">
        <v>284.16691148213329</v>
      </c>
      <c r="J239" s="6">
        <v>7.9059999999999997</v>
      </c>
      <c r="K239" s="6">
        <v>91.647999999999996</v>
      </c>
      <c r="L239" s="6">
        <v>0.13177661098468124</v>
      </c>
      <c r="M239" s="6">
        <v>753.09799999999996</v>
      </c>
      <c r="N239" s="6">
        <v>0</v>
      </c>
      <c r="O239" s="16" t="s">
        <v>19</v>
      </c>
    </row>
    <row r="240" spans="1:15" x14ac:dyDescent="0.3">
      <c r="A240" s="10">
        <v>43657</v>
      </c>
      <c r="B240" s="8">
        <v>0.91666666666666663</v>
      </c>
      <c r="C240" s="9">
        <f t="shared" si="12"/>
        <v>43657.916666666664</v>
      </c>
      <c r="D240" s="4">
        <f t="shared" si="13"/>
        <v>525465</v>
      </c>
      <c r="E240" s="4">
        <f t="shared" si="13"/>
        <v>6300765</v>
      </c>
      <c r="F240" s="4">
        <f t="shared" si="13"/>
        <v>2549</v>
      </c>
      <c r="G240" s="6">
        <v>0</v>
      </c>
      <c r="H240" s="6">
        <v>0</v>
      </c>
      <c r="I240" s="6">
        <v>275.51142022813394</v>
      </c>
      <c r="J240" s="6">
        <v>8.0310000000000006</v>
      </c>
      <c r="K240" s="6">
        <v>91.02</v>
      </c>
      <c r="L240" s="6">
        <v>0.56280634016824282</v>
      </c>
      <c r="M240" s="6">
        <v>752.84299999999996</v>
      </c>
      <c r="N240" s="6">
        <v>0</v>
      </c>
      <c r="O240" s="16" t="s">
        <v>19</v>
      </c>
    </row>
    <row r="241" spans="1:15" x14ac:dyDescent="0.3">
      <c r="A241" s="10">
        <v>43657</v>
      </c>
      <c r="B241" s="8">
        <v>0.9375</v>
      </c>
      <c r="C241" s="9">
        <f t="shared" si="12"/>
        <v>43657.9375</v>
      </c>
      <c r="D241" s="4">
        <f t="shared" si="13"/>
        <v>525465</v>
      </c>
      <c r="E241" s="4">
        <f t="shared" si="13"/>
        <v>6300765</v>
      </c>
      <c r="F241" s="4">
        <f t="shared" si="13"/>
        <v>2549</v>
      </c>
      <c r="G241" s="6">
        <v>0</v>
      </c>
      <c r="H241" s="6">
        <v>0</v>
      </c>
      <c r="I241" s="6">
        <v>268.12366602889244</v>
      </c>
      <c r="J241" s="6">
        <v>7.843</v>
      </c>
      <c r="K241" s="6">
        <v>90.984999999999999</v>
      </c>
      <c r="L241" s="6">
        <v>0.41609710958276713</v>
      </c>
      <c r="M241" s="6">
        <v>752.65499999999997</v>
      </c>
      <c r="N241" s="6">
        <v>0</v>
      </c>
      <c r="O241" s="16" t="s">
        <v>19</v>
      </c>
    </row>
    <row r="242" spans="1:15" x14ac:dyDescent="0.3">
      <c r="A242" s="10">
        <v>43657</v>
      </c>
      <c r="B242" s="8">
        <v>0.95833333333333337</v>
      </c>
      <c r="C242" s="9">
        <f t="shared" si="12"/>
        <v>43657.958333333336</v>
      </c>
      <c r="D242" s="4">
        <f t="shared" si="13"/>
        <v>525465</v>
      </c>
      <c r="E242" s="4">
        <f t="shared" si="13"/>
        <v>6300765</v>
      </c>
      <c r="F242" s="4">
        <f t="shared" si="13"/>
        <v>2549</v>
      </c>
      <c r="G242" s="6">
        <v>0</v>
      </c>
      <c r="H242" s="6">
        <v>0</v>
      </c>
      <c r="I242" s="6">
        <v>290.80193386930097</v>
      </c>
      <c r="J242" s="6">
        <v>7.5289999999999999</v>
      </c>
      <c r="K242" s="6">
        <v>85.272000000000006</v>
      </c>
      <c r="L242" s="6">
        <v>0.4138226189395508</v>
      </c>
      <c r="M242" s="6">
        <v>752.81799999999998</v>
      </c>
      <c r="N242" s="6">
        <v>0</v>
      </c>
      <c r="O242" s="16" t="s">
        <v>19</v>
      </c>
    </row>
    <row r="243" spans="1:15" x14ac:dyDescent="0.3">
      <c r="A243" s="10">
        <v>43657</v>
      </c>
      <c r="B243" s="8">
        <v>0.97916666666666663</v>
      </c>
      <c r="C243" s="9">
        <f t="shared" si="12"/>
        <v>43657.979166666664</v>
      </c>
      <c r="D243" s="4">
        <f t="shared" si="13"/>
        <v>525465</v>
      </c>
      <c r="E243" s="4">
        <f t="shared" si="13"/>
        <v>6300765</v>
      </c>
      <c r="F243" s="4">
        <f t="shared" si="13"/>
        <v>2549</v>
      </c>
      <c r="G243" s="6">
        <v>0</v>
      </c>
      <c r="H243" s="6">
        <v>0</v>
      </c>
      <c r="I243" s="6">
        <v>267.31593817309732</v>
      </c>
      <c r="J243" s="6">
        <v>7.9059999999999997</v>
      </c>
      <c r="K243" s="6">
        <v>81.724999999999994</v>
      </c>
      <c r="L243" s="6">
        <v>0.55598286823859377</v>
      </c>
      <c r="M243" s="6">
        <v>752.63800000000003</v>
      </c>
      <c r="N243" s="6">
        <v>0</v>
      </c>
      <c r="O243" s="16" t="s">
        <v>19</v>
      </c>
    </row>
    <row r="244" spans="1:15" x14ac:dyDescent="0.3">
      <c r="A244" s="10">
        <v>43658</v>
      </c>
      <c r="B244" s="8">
        <v>0</v>
      </c>
      <c r="C244" s="9">
        <f t="shared" si="12"/>
        <v>43658</v>
      </c>
      <c r="D244" s="4">
        <f t="shared" si="13"/>
        <v>525465</v>
      </c>
      <c r="E244" s="4">
        <f t="shared" si="13"/>
        <v>6300765</v>
      </c>
      <c r="F244" s="4">
        <f t="shared" si="13"/>
        <v>2549</v>
      </c>
      <c r="G244" s="6">
        <v>0</v>
      </c>
      <c r="H244" s="6">
        <v>0</v>
      </c>
      <c r="I244" s="6">
        <v>263.03841201799503</v>
      </c>
      <c r="J244" s="6">
        <v>7.7169999999999996</v>
      </c>
      <c r="K244" s="6">
        <v>82.477999999999994</v>
      </c>
      <c r="L244" s="6">
        <v>0.80703152181173898</v>
      </c>
      <c r="M244" s="6">
        <v>752.37</v>
      </c>
      <c r="N244" s="6">
        <v>0</v>
      </c>
      <c r="O244" s="16" t="s">
        <v>19</v>
      </c>
    </row>
    <row r="245" spans="1:15" x14ac:dyDescent="0.3">
      <c r="A245" s="10">
        <v>43658</v>
      </c>
      <c r="B245" s="8">
        <v>2.0833333333333332E-2</v>
      </c>
      <c r="C245" s="9">
        <f t="shared" si="12"/>
        <v>43658.020833333336</v>
      </c>
      <c r="D245" s="4">
        <f t="shared" si="13"/>
        <v>525465</v>
      </c>
      <c r="E245" s="4">
        <f t="shared" si="13"/>
        <v>6300765</v>
      </c>
      <c r="F245" s="4">
        <f t="shared" si="13"/>
        <v>2549</v>
      </c>
      <c r="G245" s="6">
        <v>0</v>
      </c>
      <c r="H245" s="6">
        <v>0</v>
      </c>
      <c r="I245" s="6">
        <v>261.23658586558452</v>
      </c>
      <c r="J245" s="6">
        <v>7.843</v>
      </c>
      <c r="K245" s="6">
        <v>82.028000000000006</v>
      </c>
      <c r="L245" s="6">
        <v>0.51617469788428672</v>
      </c>
      <c r="M245" s="6">
        <v>752.29</v>
      </c>
      <c r="N245" s="6">
        <v>0</v>
      </c>
      <c r="O245" s="16" t="s">
        <v>19</v>
      </c>
    </row>
    <row r="246" spans="1:15" x14ac:dyDescent="0.3">
      <c r="A246" s="10">
        <v>43658</v>
      </c>
      <c r="B246" s="8">
        <v>4.1666666666666664E-2</v>
      </c>
      <c r="C246" s="9">
        <f t="shared" si="12"/>
        <v>43658.041666666664</v>
      </c>
      <c r="D246" s="4">
        <f t="shared" si="13"/>
        <v>525465</v>
      </c>
      <c r="E246" s="4">
        <f t="shared" si="13"/>
        <v>6300765</v>
      </c>
      <c r="F246" s="4">
        <f t="shared" si="13"/>
        <v>2549</v>
      </c>
      <c r="G246" s="6">
        <v>0</v>
      </c>
      <c r="H246" s="6">
        <v>0</v>
      </c>
      <c r="I246" s="6">
        <v>260.65175074439651</v>
      </c>
      <c r="J246" s="6">
        <v>7.2779999999999996</v>
      </c>
      <c r="K246" s="6">
        <v>83.814999999999998</v>
      </c>
      <c r="L246" s="6">
        <v>1.0913520204098248</v>
      </c>
      <c r="M246" s="6">
        <v>752.17700000000002</v>
      </c>
      <c r="N246" s="6">
        <v>0</v>
      </c>
      <c r="O246" s="16" t="s">
        <v>19</v>
      </c>
    </row>
    <row r="247" spans="1:15" x14ac:dyDescent="0.3">
      <c r="A247" s="10">
        <v>43658</v>
      </c>
      <c r="B247" s="8">
        <v>6.25E-2</v>
      </c>
      <c r="C247" s="9">
        <f t="shared" si="12"/>
        <v>43658.0625</v>
      </c>
      <c r="D247" s="4">
        <f t="shared" si="13"/>
        <v>525465</v>
      </c>
      <c r="E247" s="4">
        <f t="shared" si="13"/>
        <v>6300765</v>
      </c>
      <c r="F247" s="4">
        <f t="shared" si="13"/>
        <v>2549</v>
      </c>
      <c r="G247" s="6">
        <v>0</v>
      </c>
      <c r="H247" s="6">
        <v>0</v>
      </c>
      <c r="I247" s="6">
        <v>269.83872670192295</v>
      </c>
      <c r="J247" s="6">
        <v>7.5289999999999999</v>
      </c>
      <c r="K247" s="6">
        <v>82.76</v>
      </c>
      <c r="L247" s="6">
        <v>1.6668164895356457</v>
      </c>
      <c r="M247" s="6">
        <v>752.16499999999996</v>
      </c>
      <c r="N247" s="6">
        <v>0</v>
      </c>
      <c r="O247" s="16" t="s">
        <v>19</v>
      </c>
    </row>
    <row r="248" spans="1:15" x14ac:dyDescent="0.3">
      <c r="A248" s="10">
        <v>43658</v>
      </c>
      <c r="B248" s="8">
        <v>8.3333333333333329E-2</v>
      </c>
      <c r="C248" s="9">
        <f t="shared" si="12"/>
        <v>43658.083333333336</v>
      </c>
      <c r="D248" s="4">
        <f t="shared" si="13"/>
        <v>525465</v>
      </c>
      <c r="E248" s="4">
        <f t="shared" si="13"/>
        <v>6300765</v>
      </c>
      <c r="F248" s="4">
        <f t="shared" si="13"/>
        <v>2549</v>
      </c>
      <c r="G248" s="6">
        <v>0</v>
      </c>
      <c r="H248" s="6">
        <v>0</v>
      </c>
      <c r="I248" s="6">
        <v>278.98854861952123</v>
      </c>
      <c r="J248" s="6">
        <v>8.3450000000000006</v>
      </c>
      <c r="K248" s="6">
        <v>79.754999999999995</v>
      </c>
      <c r="L248" s="6">
        <v>1.6645419988924295</v>
      </c>
      <c r="M248" s="6">
        <v>752.4</v>
      </c>
      <c r="N248" s="6">
        <v>0</v>
      </c>
      <c r="O248" s="16" t="s">
        <v>19</v>
      </c>
    </row>
    <row r="249" spans="1:15" x14ac:dyDescent="0.3">
      <c r="A249" s="10">
        <v>43658</v>
      </c>
      <c r="B249" s="8">
        <v>0.10416666666666667</v>
      </c>
      <c r="C249" s="9">
        <f t="shared" si="12"/>
        <v>43658.104166666664</v>
      </c>
      <c r="D249" s="4">
        <f t="shared" si="13"/>
        <v>525465</v>
      </c>
      <c r="E249" s="4">
        <f t="shared" si="13"/>
        <v>6300765</v>
      </c>
      <c r="F249" s="4">
        <f t="shared" si="13"/>
        <v>2549</v>
      </c>
      <c r="G249" s="6">
        <v>0</v>
      </c>
      <c r="H249" s="6">
        <v>0</v>
      </c>
      <c r="I249" s="6">
        <v>270.00216970300841</v>
      </c>
      <c r="J249" s="6">
        <v>7.7169999999999996</v>
      </c>
      <c r="K249" s="6">
        <v>82.477999999999994</v>
      </c>
      <c r="L249" s="6">
        <v>1.3733980283646943</v>
      </c>
      <c r="M249" s="6">
        <v>752.35500000000002</v>
      </c>
      <c r="N249" s="6">
        <v>0</v>
      </c>
      <c r="O249" s="16" t="s">
        <v>19</v>
      </c>
    </row>
    <row r="250" spans="1:15" x14ac:dyDescent="0.3">
      <c r="A250" s="10">
        <v>43658</v>
      </c>
      <c r="B250" s="8">
        <v>0.125</v>
      </c>
      <c r="C250" s="9">
        <f t="shared" ref="C250:C313" si="14">A250+B250</f>
        <v>43658.125</v>
      </c>
      <c r="D250" s="4">
        <f t="shared" si="13"/>
        <v>525465</v>
      </c>
      <c r="E250" s="4">
        <f t="shared" si="13"/>
        <v>6300765</v>
      </c>
      <c r="F250" s="4">
        <f t="shared" si="13"/>
        <v>2549</v>
      </c>
      <c r="G250" s="6">
        <v>0</v>
      </c>
      <c r="H250" s="6">
        <v>0</v>
      </c>
      <c r="I250" s="6">
        <v>270.89504652973056</v>
      </c>
      <c r="J250" s="6">
        <v>7.78</v>
      </c>
      <c r="K250" s="6">
        <v>83.745999999999995</v>
      </c>
      <c r="L250" s="6">
        <v>1.3711235377214779</v>
      </c>
      <c r="M250" s="6">
        <v>752.15</v>
      </c>
      <c r="N250" s="6">
        <v>0</v>
      </c>
      <c r="O250" s="16" t="s">
        <v>19</v>
      </c>
    </row>
    <row r="251" spans="1:15" x14ac:dyDescent="0.3">
      <c r="A251" s="10">
        <v>43658</v>
      </c>
      <c r="B251" s="8">
        <v>0.14583333333333334</v>
      </c>
      <c r="C251" s="9">
        <f t="shared" si="14"/>
        <v>43658.145833333336</v>
      </c>
      <c r="D251" s="4">
        <f t="shared" ref="D251:F314" si="15">D250</f>
        <v>525465</v>
      </c>
      <c r="E251" s="4">
        <f t="shared" si="15"/>
        <v>6300765</v>
      </c>
      <c r="F251" s="4">
        <f t="shared" si="15"/>
        <v>2549</v>
      </c>
      <c r="G251" s="6">
        <v>0</v>
      </c>
      <c r="H251" s="6">
        <v>0</v>
      </c>
      <c r="I251" s="6">
        <v>263.5717815802634</v>
      </c>
      <c r="J251" s="6">
        <v>7.9690000000000003</v>
      </c>
      <c r="K251" s="6">
        <v>83.15</v>
      </c>
      <c r="L251" s="6">
        <v>1.0799795671937429</v>
      </c>
      <c r="M251" s="6">
        <v>751.90700000000004</v>
      </c>
      <c r="N251" s="6">
        <v>0</v>
      </c>
      <c r="O251" s="16" t="s">
        <v>19</v>
      </c>
    </row>
    <row r="252" spans="1:15" x14ac:dyDescent="0.3">
      <c r="A252" s="10">
        <v>43658</v>
      </c>
      <c r="B252" s="8">
        <v>0.16666666666666666</v>
      </c>
      <c r="C252" s="9">
        <f t="shared" si="14"/>
        <v>43658.166666666664</v>
      </c>
      <c r="D252" s="4">
        <f t="shared" si="15"/>
        <v>525465</v>
      </c>
      <c r="E252" s="4">
        <f t="shared" si="15"/>
        <v>6300765</v>
      </c>
      <c r="F252" s="4">
        <f t="shared" si="15"/>
        <v>2549</v>
      </c>
      <c r="G252" s="6">
        <v>3.6</v>
      </c>
      <c r="H252" s="6">
        <v>1.8</v>
      </c>
      <c r="I252" s="6">
        <v>265.99687330130587</v>
      </c>
      <c r="J252" s="6">
        <v>7.7169999999999996</v>
      </c>
      <c r="K252" s="6">
        <v>84.52</v>
      </c>
      <c r="L252" s="6">
        <v>0.78883559666600811</v>
      </c>
      <c r="M252" s="6">
        <v>751.95</v>
      </c>
      <c r="N252" s="6">
        <v>0</v>
      </c>
      <c r="O252" s="15">
        <v>0.5</v>
      </c>
    </row>
    <row r="253" spans="1:15" x14ac:dyDescent="0.3">
      <c r="A253" s="10">
        <v>43658</v>
      </c>
      <c r="B253" s="8">
        <v>0.1875</v>
      </c>
      <c r="C253" s="9">
        <f t="shared" si="14"/>
        <v>43658.1875</v>
      </c>
      <c r="D253" s="4">
        <f t="shared" si="15"/>
        <v>525465</v>
      </c>
      <c r="E253" s="4">
        <f t="shared" si="15"/>
        <v>6300765</v>
      </c>
      <c r="F253" s="4">
        <f t="shared" si="15"/>
        <v>2549</v>
      </c>
      <c r="G253" s="6">
        <v>10.9</v>
      </c>
      <c r="H253" s="6">
        <v>7.2</v>
      </c>
      <c r="I253" s="6">
        <v>303.83795921105002</v>
      </c>
      <c r="J253" s="6">
        <v>7.7169999999999996</v>
      </c>
      <c r="K253" s="6">
        <v>85.933999999999997</v>
      </c>
      <c r="L253" s="6">
        <v>1.0754305859073103</v>
      </c>
      <c r="M253" s="6">
        <v>751.96</v>
      </c>
      <c r="N253" s="6">
        <v>0</v>
      </c>
      <c r="O253" s="15">
        <v>0.66055045871559637</v>
      </c>
    </row>
    <row r="254" spans="1:15" x14ac:dyDescent="0.3">
      <c r="A254" s="10">
        <v>43658</v>
      </c>
      <c r="B254" s="8">
        <v>0.20833333333333334</v>
      </c>
      <c r="C254" s="9">
        <f t="shared" si="14"/>
        <v>43658.208333333336</v>
      </c>
      <c r="D254" s="4">
        <f t="shared" si="15"/>
        <v>525465</v>
      </c>
      <c r="E254" s="4">
        <f t="shared" si="15"/>
        <v>6300765</v>
      </c>
      <c r="F254" s="4">
        <f t="shared" si="15"/>
        <v>2549</v>
      </c>
      <c r="G254" s="6">
        <v>16.3</v>
      </c>
      <c r="H254" s="6">
        <v>10.8</v>
      </c>
      <c r="I254" s="6">
        <v>308.9852153937299</v>
      </c>
      <c r="J254" s="6">
        <v>7.9690000000000003</v>
      </c>
      <c r="K254" s="6">
        <v>85.35</v>
      </c>
      <c r="L254" s="6">
        <v>0.49570428209533957</v>
      </c>
      <c r="M254" s="6">
        <v>751.89300000000003</v>
      </c>
      <c r="N254" s="6">
        <v>0</v>
      </c>
      <c r="O254" s="15">
        <v>0.66257668711656448</v>
      </c>
    </row>
    <row r="255" spans="1:15" x14ac:dyDescent="0.3">
      <c r="A255" s="10">
        <v>43658</v>
      </c>
      <c r="B255" s="8">
        <v>0.22916666666666666</v>
      </c>
      <c r="C255" s="9">
        <f t="shared" si="14"/>
        <v>43658.229166666664</v>
      </c>
      <c r="D255" s="4">
        <f t="shared" si="15"/>
        <v>525465</v>
      </c>
      <c r="E255" s="4">
        <f t="shared" si="15"/>
        <v>6300765</v>
      </c>
      <c r="F255" s="4">
        <f t="shared" si="15"/>
        <v>2549</v>
      </c>
      <c r="G255" s="6">
        <v>25.4</v>
      </c>
      <c r="H255" s="6">
        <v>18</v>
      </c>
      <c r="I255" s="6">
        <v>330.95794705216287</v>
      </c>
      <c r="J255" s="6">
        <v>7.0890000000000004</v>
      </c>
      <c r="K255" s="6">
        <v>91.94</v>
      </c>
      <c r="L255" s="6">
        <v>0.78201212473635906</v>
      </c>
      <c r="M255" s="6">
        <v>751.85699999999997</v>
      </c>
      <c r="N255" s="6">
        <v>0</v>
      </c>
      <c r="O255" s="15">
        <v>0.70866141732283472</v>
      </c>
    </row>
    <row r="256" spans="1:15" x14ac:dyDescent="0.3">
      <c r="A256" s="10">
        <v>43658</v>
      </c>
      <c r="B256" s="8">
        <v>0.25</v>
      </c>
      <c r="C256" s="9">
        <f t="shared" si="14"/>
        <v>43658.25</v>
      </c>
      <c r="D256" s="4">
        <f t="shared" si="15"/>
        <v>525465</v>
      </c>
      <c r="E256" s="4">
        <f t="shared" si="15"/>
        <v>6300765</v>
      </c>
      <c r="F256" s="4">
        <f t="shared" si="15"/>
        <v>2549</v>
      </c>
      <c r="G256" s="6">
        <v>342.8</v>
      </c>
      <c r="H256" s="6">
        <v>246.5</v>
      </c>
      <c r="I256" s="6">
        <v>316.26790116925741</v>
      </c>
      <c r="J256" s="6">
        <v>9.5380000000000003</v>
      </c>
      <c r="K256" s="6">
        <v>80.742000000000004</v>
      </c>
      <c r="L256" s="6">
        <v>1.0686071139776612</v>
      </c>
      <c r="M256" s="6">
        <v>751.90300000000002</v>
      </c>
      <c r="N256" s="6">
        <v>0</v>
      </c>
      <c r="O256" s="15">
        <v>0.71907817969661603</v>
      </c>
    </row>
    <row r="257" spans="1:15" x14ac:dyDescent="0.3">
      <c r="A257" s="10">
        <v>43658</v>
      </c>
      <c r="B257" s="8">
        <v>0.27083333333333331</v>
      </c>
      <c r="C257" s="9">
        <f t="shared" si="14"/>
        <v>43658.270833333336</v>
      </c>
      <c r="D257" s="4">
        <f t="shared" si="15"/>
        <v>525465</v>
      </c>
      <c r="E257" s="4">
        <f t="shared" si="15"/>
        <v>6300765</v>
      </c>
      <c r="F257" s="4">
        <f t="shared" si="15"/>
        <v>2549</v>
      </c>
      <c r="G257" s="6">
        <v>214</v>
      </c>
      <c r="H257" s="6">
        <v>154.69999999999999</v>
      </c>
      <c r="I257" s="6">
        <v>315.77349421500611</v>
      </c>
      <c r="J257" s="6">
        <v>9.1620000000000008</v>
      </c>
      <c r="K257" s="6">
        <v>78.944999999999993</v>
      </c>
      <c r="L257" s="6">
        <v>1.0663326233344448</v>
      </c>
      <c r="M257" s="6">
        <v>752.14300000000003</v>
      </c>
      <c r="N257" s="6">
        <v>0</v>
      </c>
      <c r="O257" s="15">
        <v>0.72289719626168214</v>
      </c>
    </row>
    <row r="258" spans="1:15" x14ac:dyDescent="0.3">
      <c r="A258" s="10">
        <v>43658</v>
      </c>
      <c r="B258" s="8">
        <v>0.29166666666666669</v>
      </c>
      <c r="C258" s="9">
        <f t="shared" si="14"/>
        <v>43658.291666666664</v>
      </c>
      <c r="D258" s="4">
        <f t="shared" si="15"/>
        <v>525465</v>
      </c>
      <c r="E258" s="4">
        <f t="shared" si="15"/>
        <v>6300765</v>
      </c>
      <c r="F258" s="4">
        <f t="shared" si="15"/>
        <v>2549</v>
      </c>
      <c r="G258" s="6">
        <v>59.9</v>
      </c>
      <c r="H258" s="6">
        <v>39.6</v>
      </c>
      <c r="I258" s="6">
        <v>345.42755526391494</v>
      </c>
      <c r="J258" s="6">
        <v>6.9640000000000004</v>
      </c>
      <c r="K258" s="6">
        <v>94.74</v>
      </c>
      <c r="L258" s="6">
        <v>1.2084928726334878</v>
      </c>
      <c r="M258" s="6">
        <v>752.08799999999997</v>
      </c>
      <c r="N258" s="6">
        <v>0</v>
      </c>
      <c r="O258" s="15">
        <v>0.66110183639399001</v>
      </c>
    </row>
    <row r="259" spans="1:15" x14ac:dyDescent="0.3">
      <c r="A259" s="10">
        <v>43658</v>
      </c>
      <c r="B259" s="8">
        <v>0.3125</v>
      </c>
      <c r="C259" s="9">
        <f t="shared" si="14"/>
        <v>43658.3125</v>
      </c>
      <c r="D259" s="4">
        <f t="shared" si="15"/>
        <v>525465</v>
      </c>
      <c r="E259" s="4">
        <f t="shared" si="15"/>
        <v>6300765</v>
      </c>
      <c r="F259" s="4">
        <f t="shared" si="15"/>
        <v>2549</v>
      </c>
      <c r="G259" s="6">
        <v>466.1</v>
      </c>
      <c r="H259" s="6">
        <v>332.8</v>
      </c>
      <c r="I259" s="6">
        <v>281.58157824819216</v>
      </c>
      <c r="J259" s="6">
        <v>7.78</v>
      </c>
      <c r="K259" s="6">
        <v>94.114999999999995</v>
      </c>
      <c r="L259" s="6">
        <v>1.7839573417593086</v>
      </c>
      <c r="M259" s="6">
        <v>752.06</v>
      </c>
      <c r="N259" s="6">
        <v>0</v>
      </c>
      <c r="O259" s="15">
        <v>0.71400986912679676</v>
      </c>
    </row>
    <row r="260" spans="1:15" x14ac:dyDescent="0.3">
      <c r="A260" s="10">
        <v>43658</v>
      </c>
      <c r="B260" s="8">
        <v>0.33333333333333331</v>
      </c>
      <c r="C260" s="9">
        <f t="shared" si="14"/>
        <v>43658.333333333336</v>
      </c>
      <c r="D260" s="4">
        <f t="shared" si="15"/>
        <v>525465</v>
      </c>
      <c r="E260" s="4">
        <f t="shared" si="15"/>
        <v>6300765</v>
      </c>
      <c r="F260" s="4">
        <f t="shared" si="15"/>
        <v>2549</v>
      </c>
      <c r="G260" s="6">
        <v>515.1</v>
      </c>
      <c r="H260" s="6">
        <v>370.6</v>
      </c>
      <c r="I260" s="6">
        <v>272.52220295794433</v>
      </c>
      <c r="J260" s="6">
        <v>13.053000000000001</v>
      </c>
      <c r="K260" s="6">
        <v>61.481999999999999</v>
      </c>
      <c r="L260" s="6">
        <v>1.0595091514047958</v>
      </c>
      <c r="M260" s="6">
        <v>751.64499999999998</v>
      </c>
      <c r="N260" s="6">
        <v>0</v>
      </c>
      <c r="O260" s="15">
        <v>0.71947194719471952</v>
      </c>
    </row>
    <row r="261" spans="1:15" x14ac:dyDescent="0.3">
      <c r="A261" s="10">
        <v>43658</v>
      </c>
      <c r="B261" s="8">
        <v>0.35416666666666669</v>
      </c>
      <c r="C261" s="9">
        <f t="shared" si="14"/>
        <v>43658.354166666664</v>
      </c>
      <c r="D261" s="4">
        <f t="shared" si="15"/>
        <v>525465</v>
      </c>
      <c r="E261" s="4">
        <f t="shared" si="15"/>
        <v>6300765</v>
      </c>
      <c r="F261" s="4">
        <f t="shared" si="15"/>
        <v>2549</v>
      </c>
      <c r="G261" s="6">
        <v>288.39999999999998</v>
      </c>
      <c r="H261" s="6">
        <v>196.1</v>
      </c>
      <c r="I261" s="6">
        <v>330.65132978659028</v>
      </c>
      <c r="J261" s="6">
        <v>10.981999999999999</v>
      </c>
      <c r="K261" s="6">
        <v>73.078000000000003</v>
      </c>
      <c r="L261" s="6">
        <v>1.2016694007038389</v>
      </c>
      <c r="M261" s="6">
        <v>751.87300000000005</v>
      </c>
      <c r="N261" s="6">
        <v>0</v>
      </c>
      <c r="O261" s="15">
        <v>0.6799583911234397</v>
      </c>
    </row>
    <row r="262" spans="1:15" x14ac:dyDescent="0.3">
      <c r="A262" s="10">
        <v>43658</v>
      </c>
      <c r="B262" s="8">
        <v>0.375</v>
      </c>
      <c r="C262" s="9">
        <f t="shared" si="14"/>
        <v>43658.375</v>
      </c>
      <c r="D262" s="4">
        <f t="shared" si="15"/>
        <v>525465</v>
      </c>
      <c r="E262" s="4">
        <f t="shared" si="15"/>
        <v>6300765</v>
      </c>
      <c r="F262" s="4">
        <f t="shared" si="15"/>
        <v>2549</v>
      </c>
      <c r="G262" s="6">
        <v>47.2</v>
      </c>
      <c r="H262" s="6">
        <v>30.6</v>
      </c>
      <c r="I262" s="6">
        <v>345.16810344434316</v>
      </c>
      <c r="J262" s="6">
        <v>7.0270000000000001</v>
      </c>
      <c r="K262" s="6">
        <v>97.733000000000004</v>
      </c>
      <c r="L262" s="6">
        <v>0.91052543017610377</v>
      </c>
      <c r="M262" s="6">
        <v>751.55</v>
      </c>
      <c r="N262" s="6">
        <v>0</v>
      </c>
      <c r="O262" s="15">
        <v>0.64830508474576265</v>
      </c>
    </row>
    <row r="263" spans="1:15" x14ac:dyDescent="0.3">
      <c r="A263" s="10">
        <v>43658</v>
      </c>
      <c r="B263" s="8">
        <v>0.39583333333333331</v>
      </c>
      <c r="C263" s="9">
        <f t="shared" si="14"/>
        <v>43658.395833333336</v>
      </c>
      <c r="D263" s="4">
        <f t="shared" si="15"/>
        <v>525465</v>
      </c>
      <c r="E263" s="4">
        <f t="shared" si="15"/>
        <v>6300765</v>
      </c>
      <c r="F263" s="4">
        <f t="shared" si="15"/>
        <v>2549</v>
      </c>
      <c r="G263" s="6">
        <v>295.60000000000002</v>
      </c>
      <c r="H263" s="6">
        <v>196.1</v>
      </c>
      <c r="I263" s="6">
        <v>320.80139287676565</v>
      </c>
      <c r="J263" s="6">
        <v>10.417</v>
      </c>
      <c r="K263" s="6">
        <v>79.941999999999993</v>
      </c>
      <c r="L263" s="6">
        <v>1.4859898993019247</v>
      </c>
      <c r="M263" s="6">
        <v>751.798</v>
      </c>
      <c r="N263" s="6">
        <v>0</v>
      </c>
      <c r="O263" s="15">
        <v>0.66339648173207033</v>
      </c>
    </row>
    <row r="264" spans="1:15" x14ac:dyDescent="0.3">
      <c r="A264" s="10">
        <v>43658</v>
      </c>
      <c r="B264" s="8">
        <v>0.41666666666666669</v>
      </c>
      <c r="C264" s="9">
        <f t="shared" si="14"/>
        <v>43658.416666666664</v>
      </c>
      <c r="D264" s="4">
        <f t="shared" si="15"/>
        <v>525465</v>
      </c>
      <c r="E264" s="4">
        <f t="shared" si="15"/>
        <v>6300765</v>
      </c>
      <c r="F264" s="4">
        <f t="shared" si="15"/>
        <v>2549</v>
      </c>
      <c r="G264" s="6">
        <v>478.8</v>
      </c>
      <c r="H264" s="6">
        <v>320.2</v>
      </c>
      <c r="I264" s="6">
        <v>304.59314008087512</v>
      </c>
      <c r="J264" s="6">
        <v>10.605</v>
      </c>
      <c r="K264" s="6">
        <v>73.81</v>
      </c>
      <c r="L264" s="6">
        <v>1.6281501486009677</v>
      </c>
      <c r="M264" s="6">
        <v>751.74</v>
      </c>
      <c r="N264" s="6">
        <v>0</v>
      </c>
      <c r="O264" s="15">
        <v>0.66875522138680032</v>
      </c>
    </row>
    <row r="265" spans="1:15" x14ac:dyDescent="0.3">
      <c r="A265" s="10">
        <v>43658</v>
      </c>
      <c r="B265" s="8">
        <v>0.4375</v>
      </c>
      <c r="C265" s="9">
        <f t="shared" si="14"/>
        <v>43658.4375</v>
      </c>
      <c r="D265" s="4">
        <f t="shared" si="15"/>
        <v>525465</v>
      </c>
      <c r="E265" s="4">
        <f t="shared" si="15"/>
        <v>6300765</v>
      </c>
      <c r="F265" s="4">
        <f t="shared" si="15"/>
        <v>2549</v>
      </c>
      <c r="G265" s="6">
        <v>886.9</v>
      </c>
      <c r="H265" s="6">
        <v>590.1</v>
      </c>
      <c r="I265" s="6">
        <v>289.18996138451263</v>
      </c>
      <c r="J265" s="6">
        <v>15.686999999999999</v>
      </c>
      <c r="K265" s="6">
        <v>52.24</v>
      </c>
      <c r="L265" s="6">
        <v>1.6258756579577514</v>
      </c>
      <c r="M265" s="6">
        <v>751.67499999999995</v>
      </c>
      <c r="N265" s="6">
        <v>0</v>
      </c>
      <c r="O265" s="15">
        <v>0.66535122336227315</v>
      </c>
    </row>
    <row r="266" spans="1:15" x14ac:dyDescent="0.3">
      <c r="A266" s="10">
        <v>43658</v>
      </c>
      <c r="B266" s="8">
        <v>0.45833333333333331</v>
      </c>
      <c r="C266" s="9">
        <f t="shared" si="14"/>
        <v>43658.458333333336</v>
      </c>
      <c r="D266" s="4">
        <f t="shared" si="15"/>
        <v>525465</v>
      </c>
      <c r="E266" s="4">
        <f t="shared" si="15"/>
        <v>6300765</v>
      </c>
      <c r="F266" s="4">
        <f t="shared" si="15"/>
        <v>2549</v>
      </c>
      <c r="G266" s="6">
        <v>183.2</v>
      </c>
      <c r="H266" s="6">
        <v>124.1</v>
      </c>
      <c r="I266" s="6">
        <v>344.15415663329321</v>
      </c>
      <c r="J266" s="6">
        <v>10.417</v>
      </c>
      <c r="K266" s="6">
        <v>71.412000000000006</v>
      </c>
      <c r="L266" s="6">
        <v>1.3347316874300161</v>
      </c>
      <c r="M266" s="6">
        <v>751.73299999999995</v>
      </c>
      <c r="N266" s="6">
        <v>0</v>
      </c>
      <c r="O266" s="15">
        <v>0.67740174672489084</v>
      </c>
    </row>
    <row r="267" spans="1:15" x14ac:dyDescent="0.3">
      <c r="A267" s="10">
        <v>43658</v>
      </c>
      <c r="B267" s="8">
        <v>0.47916666666666669</v>
      </c>
      <c r="C267" s="9">
        <f t="shared" si="14"/>
        <v>43658.479166666664</v>
      </c>
      <c r="D267" s="4">
        <f t="shared" si="15"/>
        <v>525465</v>
      </c>
      <c r="E267" s="4">
        <f t="shared" si="15"/>
        <v>6300765</v>
      </c>
      <c r="F267" s="4">
        <f t="shared" si="15"/>
        <v>2549</v>
      </c>
      <c r="G267" s="6">
        <v>97.9</v>
      </c>
      <c r="H267" s="6">
        <v>70.2</v>
      </c>
      <c r="I267" s="6">
        <v>347.69929506554297</v>
      </c>
      <c r="J267" s="6">
        <v>9.35</v>
      </c>
      <c r="K267" s="6">
        <v>80.394999999999996</v>
      </c>
      <c r="L267" s="6">
        <v>2.1987784898400728</v>
      </c>
      <c r="M267" s="6">
        <v>751.74300000000005</v>
      </c>
      <c r="N267" s="6">
        <v>0</v>
      </c>
      <c r="O267" s="15">
        <v>0.71705822267620023</v>
      </c>
    </row>
    <row r="268" spans="1:15" x14ac:dyDescent="0.3">
      <c r="A268" s="10">
        <v>43658</v>
      </c>
      <c r="B268" s="8">
        <v>0.5</v>
      </c>
      <c r="C268" s="9">
        <f t="shared" si="14"/>
        <v>43658.5</v>
      </c>
      <c r="D268" s="4">
        <f t="shared" si="15"/>
        <v>525465</v>
      </c>
      <c r="E268" s="4">
        <f t="shared" si="15"/>
        <v>6300765</v>
      </c>
      <c r="F268" s="4">
        <f t="shared" si="15"/>
        <v>2549</v>
      </c>
      <c r="G268" s="6">
        <v>99.8</v>
      </c>
      <c r="H268" s="6">
        <v>64.8</v>
      </c>
      <c r="I268" s="6">
        <v>345.83705671167468</v>
      </c>
      <c r="J268" s="6">
        <v>8.5340000000000007</v>
      </c>
      <c r="K268" s="6">
        <v>82.933000000000007</v>
      </c>
      <c r="L268" s="6">
        <v>1.9076345193123379</v>
      </c>
      <c r="M268" s="6">
        <v>751.45799999999997</v>
      </c>
      <c r="N268" s="6">
        <v>0</v>
      </c>
      <c r="O268" s="15">
        <v>0.64929859719438876</v>
      </c>
    </row>
    <row r="269" spans="1:15" x14ac:dyDescent="0.3">
      <c r="A269" s="10">
        <v>43658</v>
      </c>
      <c r="B269" s="8">
        <v>0.52083333333333337</v>
      </c>
      <c r="C269" s="9">
        <f t="shared" si="14"/>
        <v>43658.520833333336</v>
      </c>
      <c r="D269" s="4">
        <f t="shared" si="15"/>
        <v>525465</v>
      </c>
      <c r="E269" s="4">
        <f t="shared" si="15"/>
        <v>6300765</v>
      </c>
      <c r="F269" s="4">
        <f t="shared" si="15"/>
        <v>2549</v>
      </c>
      <c r="G269" s="6">
        <v>301.10000000000002</v>
      </c>
      <c r="H269" s="6">
        <v>201.5</v>
      </c>
      <c r="I269" s="6">
        <v>342.41054987816159</v>
      </c>
      <c r="J269" s="6">
        <v>9.5380000000000003</v>
      </c>
      <c r="K269" s="6">
        <v>81.057000000000002</v>
      </c>
      <c r="L269" s="6">
        <v>3.6382897613759506</v>
      </c>
      <c r="M269" s="6">
        <v>751.40800000000002</v>
      </c>
      <c r="N269" s="6">
        <v>0</v>
      </c>
      <c r="O269" s="15">
        <v>0.66921288608435736</v>
      </c>
    </row>
    <row r="270" spans="1:15" x14ac:dyDescent="0.3">
      <c r="A270" s="10">
        <v>43658</v>
      </c>
      <c r="B270" s="8">
        <v>0.54166666666666663</v>
      </c>
      <c r="C270" s="9">
        <f t="shared" si="14"/>
        <v>43658.541666666664</v>
      </c>
      <c r="D270" s="4">
        <f t="shared" si="15"/>
        <v>525465</v>
      </c>
      <c r="E270" s="4">
        <f t="shared" si="15"/>
        <v>6300765</v>
      </c>
      <c r="F270" s="4">
        <f t="shared" si="15"/>
        <v>2549</v>
      </c>
      <c r="G270" s="6">
        <v>1024.7</v>
      </c>
      <c r="H270" s="6">
        <v>642.29999999999995</v>
      </c>
      <c r="I270" s="6">
        <v>304.65331797169034</v>
      </c>
      <c r="J270" s="6">
        <v>15.06</v>
      </c>
      <c r="K270" s="6">
        <v>55.201999999999998</v>
      </c>
      <c r="L270" s="6">
        <v>2.1919550179104239</v>
      </c>
      <c r="M270" s="6">
        <v>751.37800000000004</v>
      </c>
      <c r="N270" s="6">
        <v>0</v>
      </c>
      <c r="O270" s="15">
        <v>0.62681760515272755</v>
      </c>
    </row>
    <row r="271" spans="1:15" x14ac:dyDescent="0.3">
      <c r="A271" s="10">
        <v>43658</v>
      </c>
      <c r="B271" s="8">
        <v>0.5625</v>
      </c>
      <c r="C271" s="9">
        <f t="shared" si="14"/>
        <v>43658.5625</v>
      </c>
      <c r="D271" s="4">
        <f t="shared" si="15"/>
        <v>525465</v>
      </c>
      <c r="E271" s="4">
        <f t="shared" si="15"/>
        <v>6300765</v>
      </c>
      <c r="F271" s="4">
        <f t="shared" si="15"/>
        <v>2549</v>
      </c>
      <c r="G271" s="6">
        <v>674.7</v>
      </c>
      <c r="H271" s="6">
        <v>426.4</v>
      </c>
      <c r="I271" s="6">
        <v>291.00128235516803</v>
      </c>
      <c r="J271" s="6">
        <v>12.927</v>
      </c>
      <c r="K271" s="6">
        <v>59.241999999999997</v>
      </c>
      <c r="L271" s="6">
        <v>2.4785500071517257</v>
      </c>
      <c r="M271" s="6">
        <v>751.28</v>
      </c>
      <c r="N271" s="6">
        <v>0</v>
      </c>
      <c r="O271" s="15">
        <v>0.63198458574181104</v>
      </c>
    </row>
    <row r="272" spans="1:15" x14ac:dyDescent="0.3">
      <c r="A272" s="10">
        <v>43658</v>
      </c>
      <c r="B272" s="8">
        <v>0.58333333333333337</v>
      </c>
      <c r="C272" s="9">
        <f t="shared" si="14"/>
        <v>43658.583333333336</v>
      </c>
      <c r="D272" s="4">
        <f t="shared" si="15"/>
        <v>525465</v>
      </c>
      <c r="E272" s="4">
        <f t="shared" si="15"/>
        <v>6300765</v>
      </c>
      <c r="F272" s="4">
        <f t="shared" si="15"/>
        <v>2549</v>
      </c>
      <c r="G272" s="6">
        <v>923.2</v>
      </c>
      <c r="H272" s="6">
        <v>561.29999999999995</v>
      </c>
      <c r="I272" s="6">
        <v>300.97974017117764</v>
      </c>
      <c r="J272" s="6">
        <v>12.551</v>
      </c>
      <c r="K272" s="6">
        <v>55.704000000000001</v>
      </c>
      <c r="L272" s="6">
        <v>2.6207102564507689</v>
      </c>
      <c r="M272" s="6">
        <v>751.11</v>
      </c>
      <c r="N272" s="6">
        <v>0</v>
      </c>
      <c r="O272" s="15">
        <v>0.60799393414211433</v>
      </c>
    </row>
    <row r="273" spans="1:15" x14ac:dyDescent="0.3">
      <c r="A273" s="10">
        <v>43658</v>
      </c>
      <c r="B273" s="8">
        <v>0.60416666666666663</v>
      </c>
      <c r="C273" s="9">
        <f t="shared" si="14"/>
        <v>43658.604166666664</v>
      </c>
      <c r="D273" s="4">
        <f t="shared" si="15"/>
        <v>525465</v>
      </c>
      <c r="E273" s="4">
        <f t="shared" si="15"/>
        <v>6300765</v>
      </c>
      <c r="F273" s="4">
        <f t="shared" si="15"/>
        <v>2549</v>
      </c>
      <c r="G273" s="6">
        <v>65.3</v>
      </c>
      <c r="H273" s="6">
        <v>48.6</v>
      </c>
      <c r="I273" s="6">
        <v>341.25647906705666</v>
      </c>
      <c r="J273" s="6">
        <v>9.4749999999999996</v>
      </c>
      <c r="K273" s="6">
        <v>65.594999999999999</v>
      </c>
      <c r="L273" s="6">
        <v>3.0514528390340483</v>
      </c>
      <c r="M273" s="6">
        <v>751.35500000000002</v>
      </c>
      <c r="N273" s="6">
        <v>0</v>
      </c>
      <c r="O273" s="15">
        <v>0.74425727411944875</v>
      </c>
    </row>
    <row r="274" spans="1:15" x14ac:dyDescent="0.3">
      <c r="A274" s="10">
        <v>43658</v>
      </c>
      <c r="B274" s="8">
        <v>0.625</v>
      </c>
      <c r="C274" s="9">
        <f t="shared" si="14"/>
        <v>43658.625</v>
      </c>
      <c r="D274" s="4">
        <f t="shared" si="15"/>
        <v>525465</v>
      </c>
      <c r="E274" s="4">
        <f t="shared" si="15"/>
        <v>6300765</v>
      </c>
      <c r="F274" s="4">
        <f t="shared" si="15"/>
        <v>2549</v>
      </c>
      <c r="G274" s="6">
        <v>76.2</v>
      </c>
      <c r="H274" s="6">
        <v>55.8</v>
      </c>
      <c r="I274" s="6">
        <v>344.56176970356387</v>
      </c>
      <c r="J274" s="6">
        <v>9.4749999999999996</v>
      </c>
      <c r="K274" s="6">
        <v>72.375</v>
      </c>
      <c r="L274" s="6">
        <v>1.6054052421688041</v>
      </c>
      <c r="M274" s="6">
        <v>751.44</v>
      </c>
      <c r="N274" s="6">
        <v>0</v>
      </c>
      <c r="O274" s="15">
        <v>0.73228346456692905</v>
      </c>
    </row>
    <row r="275" spans="1:15" x14ac:dyDescent="0.3">
      <c r="A275" s="10">
        <v>43658</v>
      </c>
      <c r="B275" s="8">
        <v>0.64583333333333337</v>
      </c>
      <c r="C275" s="9">
        <f t="shared" si="14"/>
        <v>43658.645833333336</v>
      </c>
      <c r="D275" s="4">
        <f t="shared" si="15"/>
        <v>525465</v>
      </c>
      <c r="E275" s="4">
        <f t="shared" si="15"/>
        <v>6300765</v>
      </c>
      <c r="F275" s="4">
        <f t="shared" si="15"/>
        <v>2549</v>
      </c>
      <c r="G275" s="6">
        <v>72.5</v>
      </c>
      <c r="H275" s="6">
        <v>52.2</v>
      </c>
      <c r="I275" s="6">
        <v>341.33361637197652</v>
      </c>
      <c r="J275" s="6">
        <v>9.5380000000000003</v>
      </c>
      <c r="K275" s="6">
        <v>72.856999999999999</v>
      </c>
      <c r="L275" s="6">
        <v>0.88095705181429118</v>
      </c>
      <c r="M275" s="6">
        <v>751.28700000000003</v>
      </c>
      <c r="N275" s="6">
        <v>0</v>
      </c>
      <c r="O275" s="15">
        <v>0.72000000000000008</v>
      </c>
    </row>
    <row r="276" spans="1:15" x14ac:dyDescent="0.3">
      <c r="A276" s="10">
        <v>43658</v>
      </c>
      <c r="B276" s="8">
        <v>0.66666666666666663</v>
      </c>
      <c r="C276" s="9">
        <f t="shared" si="14"/>
        <v>43658.666666666664</v>
      </c>
      <c r="D276" s="4">
        <f t="shared" si="15"/>
        <v>525465</v>
      </c>
      <c r="E276" s="4">
        <f t="shared" si="15"/>
        <v>6300765</v>
      </c>
      <c r="F276" s="4">
        <f t="shared" si="15"/>
        <v>2549</v>
      </c>
      <c r="G276" s="6">
        <v>49</v>
      </c>
      <c r="H276" s="6">
        <v>36</v>
      </c>
      <c r="I276" s="6">
        <v>344.2509426339862</v>
      </c>
      <c r="J276" s="6">
        <v>9.4130000000000003</v>
      </c>
      <c r="K276" s="6">
        <v>74.415000000000006</v>
      </c>
      <c r="L276" s="6">
        <v>1.0231173011133341</v>
      </c>
      <c r="M276" s="6">
        <v>751.43200000000002</v>
      </c>
      <c r="N276" s="6">
        <v>0</v>
      </c>
      <c r="O276" s="15">
        <v>0.73469387755102045</v>
      </c>
    </row>
    <row r="277" spans="1:15" x14ac:dyDescent="0.3">
      <c r="A277" s="10">
        <v>43658</v>
      </c>
      <c r="B277" s="8">
        <v>0.6875</v>
      </c>
      <c r="C277" s="9">
        <f t="shared" si="14"/>
        <v>43658.6875</v>
      </c>
      <c r="D277" s="4">
        <f t="shared" si="15"/>
        <v>525465</v>
      </c>
      <c r="E277" s="4">
        <f t="shared" si="15"/>
        <v>6300765</v>
      </c>
      <c r="F277" s="4">
        <f t="shared" si="15"/>
        <v>2549</v>
      </c>
      <c r="G277" s="6">
        <v>50.8</v>
      </c>
      <c r="H277" s="6">
        <v>36</v>
      </c>
      <c r="I277" s="6">
        <v>345.17140202232349</v>
      </c>
      <c r="J277" s="6">
        <v>8.91</v>
      </c>
      <c r="K277" s="6">
        <v>77.171000000000006</v>
      </c>
      <c r="L277" s="6">
        <v>1.3097122903546363</v>
      </c>
      <c r="M277" s="6">
        <v>751.53</v>
      </c>
      <c r="N277" s="6">
        <v>0</v>
      </c>
      <c r="O277" s="15">
        <v>0.70866141732283472</v>
      </c>
    </row>
    <row r="278" spans="1:15" x14ac:dyDescent="0.3">
      <c r="A278" s="10">
        <v>43658</v>
      </c>
      <c r="B278" s="8">
        <v>0.70833333333333337</v>
      </c>
      <c r="C278" s="9">
        <f t="shared" si="14"/>
        <v>43658.708333333336</v>
      </c>
      <c r="D278" s="4">
        <f t="shared" si="15"/>
        <v>525465</v>
      </c>
      <c r="E278" s="4">
        <f t="shared" si="15"/>
        <v>6300765</v>
      </c>
      <c r="F278" s="4">
        <f t="shared" si="15"/>
        <v>2549</v>
      </c>
      <c r="G278" s="6">
        <v>81.599999999999994</v>
      </c>
      <c r="H278" s="6">
        <v>55.8</v>
      </c>
      <c r="I278" s="6">
        <v>333.65051703516451</v>
      </c>
      <c r="J278" s="6">
        <v>9.4749999999999996</v>
      </c>
      <c r="K278" s="6">
        <v>74.739999999999995</v>
      </c>
      <c r="L278" s="6">
        <v>1.3074377997114199</v>
      </c>
      <c r="M278" s="6">
        <v>751.68</v>
      </c>
      <c r="N278" s="6">
        <v>0</v>
      </c>
      <c r="O278" s="15">
        <v>0.68382352941176472</v>
      </c>
    </row>
    <row r="279" spans="1:15" x14ac:dyDescent="0.3">
      <c r="A279" s="10">
        <v>43658</v>
      </c>
      <c r="B279" s="8">
        <v>0.72916666666666663</v>
      </c>
      <c r="C279" s="9">
        <f t="shared" si="14"/>
        <v>43658.729166666664</v>
      </c>
      <c r="D279" s="4">
        <f t="shared" si="15"/>
        <v>525465</v>
      </c>
      <c r="E279" s="4">
        <f t="shared" si="15"/>
        <v>6300765</v>
      </c>
      <c r="F279" s="4">
        <f t="shared" si="15"/>
        <v>2549</v>
      </c>
      <c r="G279" s="6">
        <v>108.8</v>
      </c>
      <c r="H279" s="6">
        <v>63</v>
      </c>
      <c r="I279" s="6">
        <v>294.17183921745584</v>
      </c>
      <c r="J279" s="6">
        <v>8.6590000000000007</v>
      </c>
      <c r="K279" s="6">
        <v>74.298000000000002</v>
      </c>
      <c r="L279" s="6">
        <v>1.882615122236958</v>
      </c>
      <c r="M279" s="6">
        <v>751.49</v>
      </c>
      <c r="N279" s="6">
        <v>0</v>
      </c>
      <c r="O279" s="15">
        <v>0.57904411764705888</v>
      </c>
    </row>
    <row r="280" spans="1:15" x14ac:dyDescent="0.3">
      <c r="A280" s="10">
        <v>43658</v>
      </c>
      <c r="B280" s="8">
        <v>0.75</v>
      </c>
      <c r="C280" s="9">
        <f t="shared" si="14"/>
        <v>43658.75</v>
      </c>
      <c r="D280" s="4">
        <f t="shared" si="15"/>
        <v>525465</v>
      </c>
      <c r="E280" s="4">
        <f t="shared" si="15"/>
        <v>6300765</v>
      </c>
      <c r="F280" s="4">
        <f t="shared" si="15"/>
        <v>2549</v>
      </c>
      <c r="G280" s="6">
        <v>63.5</v>
      </c>
      <c r="H280" s="6">
        <v>41.4</v>
      </c>
      <c r="I280" s="6">
        <v>264.88579905091007</v>
      </c>
      <c r="J280" s="6">
        <v>8.91</v>
      </c>
      <c r="K280" s="6">
        <v>75.754000000000005</v>
      </c>
      <c r="L280" s="6">
        <v>2.3136448514205199</v>
      </c>
      <c r="M280" s="6">
        <v>751.53499999999997</v>
      </c>
      <c r="N280" s="6">
        <v>0</v>
      </c>
      <c r="O280" s="15">
        <v>0.65196850393700789</v>
      </c>
    </row>
    <row r="281" spans="1:15" x14ac:dyDescent="0.3">
      <c r="A281" s="10">
        <v>43658</v>
      </c>
      <c r="B281" s="8">
        <v>0.77083333333333337</v>
      </c>
      <c r="C281" s="9">
        <f t="shared" si="14"/>
        <v>43658.770833333336</v>
      </c>
      <c r="D281" s="4">
        <f t="shared" si="15"/>
        <v>525465</v>
      </c>
      <c r="E281" s="4">
        <f t="shared" si="15"/>
        <v>6300765</v>
      </c>
      <c r="F281" s="4">
        <f t="shared" si="15"/>
        <v>2549</v>
      </c>
      <c r="G281" s="6">
        <v>47.2</v>
      </c>
      <c r="H281" s="6">
        <v>30.6</v>
      </c>
      <c r="I281" s="6">
        <v>270.67163529729555</v>
      </c>
      <c r="J281" s="6">
        <v>8.5960000000000001</v>
      </c>
      <c r="K281" s="6">
        <v>76.963999999999999</v>
      </c>
      <c r="L281" s="6">
        <v>1.7339185476085488</v>
      </c>
      <c r="M281" s="6">
        <v>751.77499999999998</v>
      </c>
      <c r="N281" s="6">
        <v>0</v>
      </c>
      <c r="O281" s="15">
        <v>0.64830508474576265</v>
      </c>
    </row>
    <row r="282" spans="1:15" x14ac:dyDescent="0.3">
      <c r="A282" s="10">
        <v>43658</v>
      </c>
      <c r="B282" s="8">
        <v>0.79166666666666663</v>
      </c>
      <c r="C282" s="9">
        <f t="shared" si="14"/>
        <v>43658.791666666664</v>
      </c>
      <c r="D282" s="4">
        <f t="shared" si="15"/>
        <v>525465</v>
      </c>
      <c r="E282" s="4">
        <f t="shared" si="15"/>
        <v>6300765</v>
      </c>
      <c r="F282" s="4">
        <f t="shared" si="15"/>
        <v>2549</v>
      </c>
      <c r="G282" s="6">
        <v>36.299999999999997</v>
      </c>
      <c r="H282" s="6">
        <v>23.4</v>
      </c>
      <c r="I282" s="6">
        <v>266.20047250712946</v>
      </c>
      <c r="J282" s="6">
        <v>8.4079999999999995</v>
      </c>
      <c r="K282" s="6">
        <v>76.619</v>
      </c>
      <c r="L282" s="6">
        <v>2.5979653500186055</v>
      </c>
      <c r="M282" s="6">
        <v>751.97</v>
      </c>
      <c r="N282" s="6">
        <v>0</v>
      </c>
      <c r="O282" s="15">
        <v>0.64462809917355368</v>
      </c>
    </row>
    <row r="283" spans="1:15" x14ac:dyDescent="0.3">
      <c r="A283" s="10">
        <v>43658</v>
      </c>
      <c r="B283" s="8">
        <v>0.8125</v>
      </c>
      <c r="C283" s="9">
        <f t="shared" si="14"/>
        <v>43658.8125</v>
      </c>
      <c r="D283" s="4">
        <f t="shared" si="15"/>
        <v>525465</v>
      </c>
      <c r="E283" s="4">
        <f t="shared" si="15"/>
        <v>6300765</v>
      </c>
      <c r="F283" s="4">
        <f t="shared" si="15"/>
        <v>2549</v>
      </c>
      <c r="G283" s="6">
        <v>32.6</v>
      </c>
      <c r="H283" s="6">
        <v>19.8</v>
      </c>
      <c r="I283" s="6">
        <v>267.88146209299862</v>
      </c>
      <c r="J283" s="6">
        <v>7.9059999999999997</v>
      </c>
      <c r="K283" s="6">
        <v>78.581999999999994</v>
      </c>
      <c r="L283" s="6">
        <v>2.4512561194331295</v>
      </c>
      <c r="M283" s="6">
        <v>751.92200000000003</v>
      </c>
      <c r="N283" s="6">
        <v>0</v>
      </c>
      <c r="O283" s="15">
        <v>0.6073619631901841</v>
      </c>
    </row>
    <row r="284" spans="1:15" x14ac:dyDescent="0.3">
      <c r="A284" s="10">
        <v>43658</v>
      </c>
      <c r="B284" s="8">
        <v>0.83333333333333337</v>
      </c>
      <c r="C284" s="9">
        <f t="shared" si="14"/>
        <v>43658.833333333336</v>
      </c>
      <c r="D284" s="4">
        <f t="shared" si="15"/>
        <v>525465</v>
      </c>
      <c r="E284" s="4">
        <f t="shared" si="15"/>
        <v>6300765</v>
      </c>
      <c r="F284" s="4">
        <f t="shared" si="15"/>
        <v>2549</v>
      </c>
      <c r="G284" s="6">
        <v>14.5</v>
      </c>
      <c r="H284" s="6">
        <v>9</v>
      </c>
      <c r="I284" s="6">
        <v>264.97123933731115</v>
      </c>
      <c r="J284" s="6">
        <v>8.3450000000000006</v>
      </c>
      <c r="K284" s="6">
        <v>76.766000000000005</v>
      </c>
      <c r="L284" s="6">
        <v>2.1601121489053949</v>
      </c>
      <c r="M284" s="6">
        <v>752.18200000000002</v>
      </c>
      <c r="N284" s="6">
        <v>0</v>
      </c>
      <c r="O284" s="15">
        <v>0.62068965517241381</v>
      </c>
    </row>
    <row r="285" spans="1:15" x14ac:dyDescent="0.3">
      <c r="A285" s="10">
        <v>43658</v>
      </c>
      <c r="B285" s="8">
        <v>0.85416666666666663</v>
      </c>
      <c r="C285" s="9">
        <f t="shared" si="14"/>
        <v>43658.854166666664</v>
      </c>
      <c r="D285" s="4">
        <f t="shared" si="15"/>
        <v>525465</v>
      </c>
      <c r="E285" s="4">
        <f t="shared" si="15"/>
        <v>6300765</v>
      </c>
      <c r="F285" s="4">
        <f t="shared" si="15"/>
        <v>2549</v>
      </c>
      <c r="G285" s="6">
        <v>3.6</v>
      </c>
      <c r="H285" s="6">
        <v>1.8</v>
      </c>
      <c r="I285" s="6">
        <v>264.91079319740129</v>
      </c>
      <c r="J285" s="6">
        <v>7.6550000000000002</v>
      </c>
      <c r="K285" s="6">
        <v>80.897000000000006</v>
      </c>
      <c r="L285" s="6">
        <v>2.0134029183199194</v>
      </c>
      <c r="M285" s="6">
        <v>752.04700000000003</v>
      </c>
      <c r="N285" s="6">
        <v>0</v>
      </c>
      <c r="O285" s="15">
        <v>0.5</v>
      </c>
    </row>
    <row r="286" spans="1:15" x14ac:dyDescent="0.3">
      <c r="A286" s="10">
        <v>43658</v>
      </c>
      <c r="B286" s="8">
        <v>0.875</v>
      </c>
      <c r="C286" s="9">
        <f t="shared" si="14"/>
        <v>43658.875</v>
      </c>
      <c r="D286" s="4">
        <f t="shared" si="15"/>
        <v>525465</v>
      </c>
      <c r="E286" s="4">
        <f t="shared" si="15"/>
        <v>6300765</v>
      </c>
      <c r="F286" s="4">
        <f t="shared" si="15"/>
        <v>2549</v>
      </c>
      <c r="G286" s="6">
        <v>0</v>
      </c>
      <c r="H286" s="6">
        <v>0</v>
      </c>
      <c r="I286" s="6">
        <v>271.32880849186535</v>
      </c>
      <c r="J286" s="6">
        <v>8.157</v>
      </c>
      <c r="K286" s="6">
        <v>81.296000000000006</v>
      </c>
      <c r="L286" s="6">
        <v>2.4444326475034805</v>
      </c>
      <c r="M286" s="6">
        <v>752.13</v>
      </c>
      <c r="N286" s="6">
        <v>0</v>
      </c>
      <c r="O286" s="16" t="s">
        <v>19</v>
      </c>
    </row>
    <row r="287" spans="1:15" x14ac:dyDescent="0.3">
      <c r="A287" s="10">
        <v>43658</v>
      </c>
      <c r="B287" s="8">
        <v>0.89583333333333337</v>
      </c>
      <c r="C287" s="9">
        <f t="shared" si="14"/>
        <v>43658.895833333336</v>
      </c>
      <c r="D287" s="4">
        <f t="shared" si="15"/>
        <v>525465</v>
      </c>
      <c r="E287" s="4">
        <f t="shared" si="15"/>
        <v>6300765</v>
      </c>
      <c r="F287" s="4">
        <f t="shared" si="15"/>
        <v>2549</v>
      </c>
      <c r="G287" s="6">
        <v>0</v>
      </c>
      <c r="H287" s="6">
        <v>0</v>
      </c>
      <c r="I287" s="6">
        <v>259.29394799384448</v>
      </c>
      <c r="J287" s="6">
        <v>7.6550000000000002</v>
      </c>
      <c r="K287" s="6">
        <v>81.682000000000002</v>
      </c>
      <c r="L287" s="6">
        <v>1.5758368638069915</v>
      </c>
      <c r="M287" s="6">
        <v>752.03499999999997</v>
      </c>
      <c r="N287" s="6">
        <v>0</v>
      </c>
      <c r="O287" s="16" t="s">
        <v>19</v>
      </c>
    </row>
    <row r="288" spans="1:15" x14ac:dyDescent="0.3">
      <c r="A288" s="10">
        <v>43658</v>
      </c>
      <c r="B288" s="8">
        <v>0.91666666666666663</v>
      </c>
      <c r="C288" s="9">
        <f t="shared" si="14"/>
        <v>43658.916666666664</v>
      </c>
      <c r="D288" s="4">
        <f t="shared" si="15"/>
        <v>525465</v>
      </c>
      <c r="E288" s="4">
        <f t="shared" si="15"/>
        <v>6300765</v>
      </c>
      <c r="F288" s="4">
        <f t="shared" si="15"/>
        <v>2549</v>
      </c>
      <c r="G288" s="6">
        <v>0</v>
      </c>
      <c r="H288" s="6">
        <v>0</v>
      </c>
      <c r="I288" s="6">
        <v>260.77956101065854</v>
      </c>
      <c r="J288" s="6">
        <v>7.5919999999999996</v>
      </c>
      <c r="K288" s="6">
        <v>83.712999999999994</v>
      </c>
      <c r="L288" s="6">
        <v>1.7179971131060343</v>
      </c>
      <c r="M288" s="6">
        <v>751.98500000000001</v>
      </c>
      <c r="N288" s="6">
        <v>0</v>
      </c>
      <c r="O288" s="16" t="s">
        <v>19</v>
      </c>
    </row>
    <row r="289" spans="1:15" x14ac:dyDescent="0.3">
      <c r="A289" s="10">
        <v>43658</v>
      </c>
      <c r="B289" s="8">
        <v>0.9375</v>
      </c>
      <c r="C289" s="9">
        <f t="shared" si="14"/>
        <v>43658.9375</v>
      </c>
      <c r="D289" s="4">
        <f t="shared" si="15"/>
        <v>525465</v>
      </c>
      <c r="E289" s="4">
        <f t="shared" si="15"/>
        <v>6300765</v>
      </c>
      <c r="F289" s="4">
        <f t="shared" si="15"/>
        <v>2549</v>
      </c>
      <c r="G289" s="6">
        <v>0</v>
      </c>
      <c r="H289" s="6">
        <v>0</v>
      </c>
      <c r="I289" s="6">
        <v>257.50786496002871</v>
      </c>
      <c r="J289" s="6">
        <v>6.9640000000000004</v>
      </c>
      <c r="K289" s="6">
        <v>85.643000000000001</v>
      </c>
      <c r="L289" s="6">
        <v>1.4268531425782993</v>
      </c>
      <c r="M289" s="6">
        <v>752.12</v>
      </c>
      <c r="N289" s="6">
        <v>0</v>
      </c>
      <c r="O289" s="16" t="s">
        <v>19</v>
      </c>
    </row>
    <row r="290" spans="1:15" x14ac:dyDescent="0.3">
      <c r="A290" s="10">
        <v>43658</v>
      </c>
      <c r="B290" s="8">
        <v>0.95833333333333337</v>
      </c>
      <c r="C290" s="9">
        <f t="shared" si="14"/>
        <v>43658.958333333336</v>
      </c>
      <c r="D290" s="4">
        <f t="shared" si="15"/>
        <v>525465</v>
      </c>
      <c r="E290" s="4">
        <f t="shared" si="15"/>
        <v>6300765</v>
      </c>
      <c r="F290" s="4">
        <f t="shared" si="15"/>
        <v>2549</v>
      </c>
      <c r="G290" s="6">
        <v>0</v>
      </c>
      <c r="H290" s="6">
        <v>0</v>
      </c>
      <c r="I290" s="6">
        <v>262.59753129825901</v>
      </c>
      <c r="J290" s="6">
        <v>7.1520000000000001</v>
      </c>
      <c r="K290" s="6">
        <v>85.676000000000002</v>
      </c>
      <c r="L290" s="6">
        <v>1.2801439119928237</v>
      </c>
      <c r="M290" s="6">
        <v>752.00300000000004</v>
      </c>
      <c r="N290" s="6">
        <v>0</v>
      </c>
      <c r="O290" s="16" t="s">
        <v>19</v>
      </c>
    </row>
    <row r="291" spans="1:15" x14ac:dyDescent="0.3">
      <c r="A291" s="10">
        <v>43658</v>
      </c>
      <c r="B291" s="8">
        <v>0.97916666666666663</v>
      </c>
      <c r="C291" s="9">
        <f t="shared" si="14"/>
        <v>43658.979166666664</v>
      </c>
      <c r="D291" s="4">
        <f t="shared" si="15"/>
        <v>525465</v>
      </c>
      <c r="E291" s="4">
        <f t="shared" si="15"/>
        <v>6300765</v>
      </c>
      <c r="F291" s="4">
        <f t="shared" si="15"/>
        <v>2549</v>
      </c>
      <c r="G291" s="6">
        <v>0</v>
      </c>
      <c r="H291" s="6">
        <v>0</v>
      </c>
      <c r="I291" s="6">
        <v>258.53342285946155</v>
      </c>
      <c r="J291" s="6">
        <v>7.78</v>
      </c>
      <c r="K291" s="6">
        <v>83.432000000000002</v>
      </c>
      <c r="L291" s="6">
        <v>1.5667389012341262</v>
      </c>
      <c r="M291" s="6">
        <v>751.77700000000004</v>
      </c>
      <c r="N291" s="6">
        <v>0</v>
      </c>
      <c r="O291" s="16" t="s">
        <v>19</v>
      </c>
    </row>
    <row r="292" spans="1:15" x14ac:dyDescent="0.3">
      <c r="A292" s="10">
        <v>43659</v>
      </c>
      <c r="B292" s="8">
        <v>0</v>
      </c>
      <c r="C292" s="9">
        <f t="shared" si="14"/>
        <v>43659</v>
      </c>
      <c r="D292" s="4">
        <f t="shared" si="15"/>
        <v>525465</v>
      </c>
      <c r="E292" s="4">
        <f t="shared" si="15"/>
        <v>6300765</v>
      </c>
      <c r="F292" s="4">
        <f t="shared" si="15"/>
        <v>2549</v>
      </c>
      <c r="G292" s="6">
        <v>0</v>
      </c>
      <c r="H292" s="6">
        <v>0</v>
      </c>
      <c r="I292" s="6">
        <v>313.57073887405835</v>
      </c>
      <c r="J292" s="6">
        <v>7.0890000000000004</v>
      </c>
      <c r="K292" s="6">
        <v>84.253</v>
      </c>
      <c r="L292" s="6">
        <v>1.2403357416385168</v>
      </c>
      <c r="M292" s="6">
        <v>751.86</v>
      </c>
      <c r="N292" s="6">
        <v>0</v>
      </c>
      <c r="O292" s="16" t="s">
        <v>19</v>
      </c>
    </row>
    <row r="293" spans="1:15" x14ac:dyDescent="0.3">
      <c r="A293" s="10">
        <v>43659</v>
      </c>
      <c r="B293" s="8">
        <v>2.0833333333333332E-2</v>
      </c>
      <c r="C293" s="9">
        <f t="shared" si="14"/>
        <v>43659.020833333336</v>
      </c>
      <c r="D293" s="4">
        <f t="shared" si="15"/>
        <v>525465</v>
      </c>
      <c r="E293" s="4">
        <f t="shared" si="15"/>
        <v>6300765</v>
      </c>
      <c r="F293" s="4">
        <f t="shared" si="15"/>
        <v>2549</v>
      </c>
      <c r="G293" s="6">
        <v>0</v>
      </c>
      <c r="H293" s="6">
        <v>0</v>
      </c>
      <c r="I293" s="6">
        <v>263.65148399885595</v>
      </c>
      <c r="J293" s="6">
        <v>7.4029999999999996</v>
      </c>
      <c r="K293" s="6">
        <v>83.68</v>
      </c>
      <c r="L293" s="6">
        <v>1.8158002107643376</v>
      </c>
      <c r="M293" s="6">
        <v>751.71</v>
      </c>
      <c r="N293" s="6">
        <v>0</v>
      </c>
      <c r="O293" s="16" t="s">
        <v>19</v>
      </c>
    </row>
    <row r="294" spans="1:15" x14ac:dyDescent="0.3">
      <c r="A294" s="10">
        <v>43659</v>
      </c>
      <c r="B294" s="8">
        <v>4.1666666666666664E-2</v>
      </c>
      <c r="C294" s="9">
        <f t="shared" si="14"/>
        <v>43659.041666666664</v>
      </c>
      <c r="D294" s="4">
        <f t="shared" si="15"/>
        <v>525465</v>
      </c>
      <c r="E294" s="4">
        <f t="shared" si="15"/>
        <v>6300765</v>
      </c>
      <c r="F294" s="4">
        <f t="shared" si="15"/>
        <v>2549</v>
      </c>
      <c r="G294" s="6">
        <v>0</v>
      </c>
      <c r="H294" s="6">
        <v>0</v>
      </c>
      <c r="I294" s="6">
        <v>287.63902558934876</v>
      </c>
      <c r="J294" s="6">
        <v>7.0270000000000001</v>
      </c>
      <c r="K294" s="6">
        <v>83.614999999999995</v>
      </c>
      <c r="L294" s="6">
        <v>1.8135257201211212</v>
      </c>
      <c r="M294" s="6">
        <v>751.50300000000004</v>
      </c>
      <c r="N294" s="6">
        <v>0</v>
      </c>
      <c r="O294" s="16" t="s">
        <v>19</v>
      </c>
    </row>
    <row r="295" spans="1:15" x14ac:dyDescent="0.3">
      <c r="A295" s="10">
        <v>43659</v>
      </c>
      <c r="B295" s="8">
        <v>6.25E-2</v>
      </c>
      <c r="C295" s="9">
        <f t="shared" si="14"/>
        <v>43659.0625</v>
      </c>
      <c r="D295" s="4">
        <f t="shared" si="15"/>
        <v>525465</v>
      </c>
      <c r="E295" s="4">
        <f t="shared" si="15"/>
        <v>6300765</v>
      </c>
      <c r="F295" s="4">
        <f t="shared" si="15"/>
        <v>2549</v>
      </c>
      <c r="G295" s="6">
        <v>0</v>
      </c>
      <c r="H295" s="6">
        <v>0</v>
      </c>
      <c r="I295" s="6">
        <v>253.90419893028957</v>
      </c>
      <c r="J295" s="6">
        <v>6.65</v>
      </c>
      <c r="K295" s="6">
        <v>90.132000000000005</v>
      </c>
      <c r="L295" s="6">
        <v>1.3779470096511268</v>
      </c>
      <c r="M295" s="6">
        <v>751.34500000000003</v>
      </c>
      <c r="N295" s="6">
        <v>0</v>
      </c>
      <c r="O295" s="16" t="s">
        <v>19</v>
      </c>
    </row>
    <row r="296" spans="1:15" x14ac:dyDescent="0.3">
      <c r="A296" s="10">
        <v>43659</v>
      </c>
      <c r="B296" s="8">
        <v>8.3333333333333329E-2</v>
      </c>
      <c r="C296" s="9">
        <f t="shared" si="14"/>
        <v>43659.083333333336</v>
      </c>
      <c r="D296" s="4">
        <f t="shared" si="15"/>
        <v>525465</v>
      </c>
      <c r="E296" s="4">
        <f t="shared" si="15"/>
        <v>6300765</v>
      </c>
      <c r="F296" s="4">
        <f t="shared" si="15"/>
        <v>2549</v>
      </c>
      <c r="G296" s="6">
        <v>0</v>
      </c>
      <c r="H296" s="6">
        <v>0</v>
      </c>
      <c r="I296" s="6">
        <v>254.19385750917269</v>
      </c>
      <c r="J296" s="6">
        <v>6.7119999999999997</v>
      </c>
      <c r="K296" s="6">
        <v>89.203999999999994</v>
      </c>
      <c r="L296" s="6">
        <v>1.2312377790656515</v>
      </c>
      <c r="M296" s="6">
        <v>751.09</v>
      </c>
      <c r="N296" s="6">
        <v>0</v>
      </c>
      <c r="O296" s="16" t="s">
        <v>19</v>
      </c>
    </row>
    <row r="297" spans="1:15" x14ac:dyDescent="0.3">
      <c r="A297" s="10">
        <v>43659</v>
      </c>
      <c r="B297" s="8">
        <v>0.10416666666666667</v>
      </c>
      <c r="C297" s="9">
        <f t="shared" si="14"/>
        <v>43659.104166666664</v>
      </c>
      <c r="D297" s="4">
        <f t="shared" si="15"/>
        <v>525465</v>
      </c>
      <c r="E297" s="4">
        <f t="shared" si="15"/>
        <v>6300765</v>
      </c>
      <c r="F297" s="4">
        <f t="shared" si="15"/>
        <v>2549</v>
      </c>
      <c r="G297" s="6">
        <v>0</v>
      </c>
      <c r="H297" s="6">
        <v>0</v>
      </c>
      <c r="I297" s="6">
        <v>259.72221942197996</v>
      </c>
      <c r="J297" s="6">
        <v>6.4610000000000003</v>
      </c>
      <c r="K297" s="6">
        <v>89.47</v>
      </c>
      <c r="L297" s="6">
        <v>1.0845285484801757</v>
      </c>
      <c r="M297" s="6">
        <v>751.06299999999999</v>
      </c>
      <c r="N297" s="6">
        <v>0</v>
      </c>
      <c r="O297" s="16" t="s">
        <v>19</v>
      </c>
    </row>
    <row r="298" spans="1:15" x14ac:dyDescent="0.3">
      <c r="A298" s="10">
        <v>43659</v>
      </c>
      <c r="B298" s="8">
        <v>0.125</v>
      </c>
      <c r="C298" s="9">
        <f t="shared" si="14"/>
        <v>43659.125</v>
      </c>
      <c r="D298" s="4">
        <f t="shared" si="15"/>
        <v>525465</v>
      </c>
      <c r="E298" s="4">
        <f t="shared" si="15"/>
        <v>6300765</v>
      </c>
      <c r="F298" s="4">
        <f t="shared" si="15"/>
        <v>2549</v>
      </c>
      <c r="G298" s="6">
        <v>0</v>
      </c>
      <c r="H298" s="6">
        <v>0</v>
      </c>
      <c r="I298" s="6">
        <v>280.85340703060581</v>
      </c>
      <c r="J298" s="6">
        <v>6.7119999999999997</v>
      </c>
      <c r="K298" s="6">
        <v>90.614000000000004</v>
      </c>
      <c r="L298" s="6">
        <v>1.0822540578369593</v>
      </c>
      <c r="M298" s="6">
        <v>751.08299999999997</v>
      </c>
      <c r="N298" s="6">
        <v>0</v>
      </c>
      <c r="O298" s="16" t="s">
        <v>19</v>
      </c>
    </row>
    <row r="299" spans="1:15" x14ac:dyDescent="0.3">
      <c r="A299" s="10">
        <v>43659</v>
      </c>
      <c r="B299" s="8">
        <v>0.14583333333333334</v>
      </c>
      <c r="C299" s="9">
        <f t="shared" si="14"/>
        <v>43659.145833333336</v>
      </c>
      <c r="D299" s="4">
        <f t="shared" si="15"/>
        <v>525465</v>
      </c>
      <c r="E299" s="4">
        <f t="shared" si="15"/>
        <v>6300765</v>
      </c>
      <c r="F299" s="4">
        <f t="shared" si="15"/>
        <v>2549</v>
      </c>
      <c r="G299" s="6">
        <v>0</v>
      </c>
      <c r="H299" s="6">
        <v>0</v>
      </c>
      <c r="I299" s="6">
        <v>256.64027579909128</v>
      </c>
      <c r="J299" s="6">
        <v>6.65</v>
      </c>
      <c r="K299" s="6">
        <v>89.819000000000003</v>
      </c>
      <c r="L299" s="6">
        <v>1.3688490470782615</v>
      </c>
      <c r="M299" s="6">
        <v>750.90700000000004</v>
      </c>
      <c r="N299" s="6">
        <v>0</v>
      </c>
      <c r="O299" s="16" t="s">
        <v>19</v>
      </c>
    </row>
    <row r="300" spans="1:15" x14ac:dyDescent="0.3">
      <c r="A300" s="10">
        <v>43659</v>
      </c>
      <c r="B300" s="8">
        <v>0.16666666666666666</v>
      </c>
      <c r="C300" s="9">
        <f t="shared" si="14"/>
        <v>43659.166666666664</v>
      </c>
      <c r="D300" s="4">
        <f t="shared" si="15"/>
        <v>525465</v>
      </c>
      <c r="E300" s="4">
        <f t="shared" si="15"/>
        <v>6300765</v>
      </c>
      <c r="F300" s="4">
        <f t="shared" si="15"/>
        <v>2549</v>
      </c>
      <c r="G300" s="6">
        <v>12.7</v>
      </c>
      <c r="H300" s="6">
        <v>7.2</v>
      </c>
      <c r="I300" s="6">
        <v>274.93867825779847</v>
      </c>
      <c r="J300" s="6">
        <v>6.7119999999999997</v>
      </c>
      <c r="K300" s="6">
        <v>91.397999999999996</v>
      </c>
      <c r="L300" s="6">
        <v>1.3665745564350451</v>
      </c>
      <c r="M300" s="6">
        <v>750.81299999999999</v>
      </c>
      <c r="N300" s="6">
        <v>0</v>
      </c>
      <c r="O300" s="15">
        <v>0.56692913385826771</v>
      </c>
    </row>
    <row r="301" spans="1:15" x14ac:dyDescent="0.3">
      <c r="A301" s="10">
        <v>43659</v>
      </c>
      <c r="B301" s="8">
        <v>0.1875</v>
      </c>
      <c r="C301" s="9">
        <f t="shared" si="14"/>
        <v>43659.1875</v>
      </c>
      <c r="D301" s="4">
        <f t="shared" si="15"/>
        <v>525465</v>
      </c>
      <c r="E301" s="4">
        <f t="shared" si="15"/>
        <v>6300765</v>
      </c>
      <c r="F301" s="4">
        <f t="shared" si="15"/>
        <v>2549</v>
      </c>
      <c r="G301" s="6">
        <v>32.6</v>
      </c>
      <c r="H301" s="6">
        <v>23.4</v>
      </c>
      <c r="I301" s="6">
        <v>260.17909925881457</v>
      </c>
      <c r="J301" s="6">
        <v>6.65</v>
      </c>
      <c r="K301" s="6">
        <v>92.326999999999998</v>
      </c>
      <c r="L301" s="6">
        <v>1.0754305859073103</v>
      </c>
      <c r="M301" s="6">
        <v>751.03300000000002</v>
      </c>
      <c r="N301" s="6">
        <v>0</v>
      </c>
      <c r="O301" s="15">
        <v>0.71779141104294475</v>
      </c>
    </row>
    <row r="302" spans="1:15" x14ac:dyDescent="0.3">
      <c r="A302" s="10">
        <v>43659</v>
      </c>
      <c r="B302" s="8">
        <v>0.20833333333333334</v>
      </c>
      <c r="C302" s="9">
        <f t="shared" si="14"/>
        <v>43659.208333333336</v>
      </c>
      <c r="D302" s="4">
        <f t="shared" si="15"/>
        <v>525465</v>
      </c>
      <c r="E302" s="4">
        <f t="shared" si="15"/>
        <v>6300765</v>
      </c>
      <c r="F302" s="4">
        <f t="shared" si="15"/>
        <v>2549</v>
      </c>
      <c r="G302" s="6">
        <v>56.2</v>
      </c>
      <c r="H302" s="6">
        <v>45</v>
      </c>
      <c r="I302" s="6">
        <v>317.4930289211884</v>
      </c>
      <c r="J302" s="6">
        <v>7.2779999999999996</v>
      </c>
      <c r="K302" s="6">
        <v>88.706999999999994</v>
      </c>
      <c r="L302" s="6">
        <v>1.2175908352063534</v>
      </c>
      <c r="M302" s="6">
        <v>750.8</v>
      </c>
      <c r="N302" s="6">
        <v>0</v>
      </c>
      <c r="O302" s="15">
        <v>0.80071174377224197</v>
      </c>
    </row>
    <row r="303" spans="1:15" x14ac:dyDescent="0.3">
      <c r="A303" s="10">
        <v>43659</v>
      </c>
      <c r="B303" s="8">
        <v>0.22916666666666666</v>
      </c>
      <c r="C303" s="9">
        <f t="shared" si="14"/>
        <v>43659.229166666664</v>
      </c>
      <c r="D303" s="4">
        <f t="shared" si="15"/>
        <v>525465</v>
      </c>
      <c r="E303" s="4">
        <f t="shared" si="15"/>
        <v>6300765</v>
      </c>
      <c r="F303" s="4">
        <f t="shared" si="15"/>
        <v>2549</v>
      </c>
      <c r="G303" s="6">
        <v>32.6</v>
      </c>
      <c r="H303" s="6">
        <v>21.6</v>
      </c>
      <c r="I303" s="6">
        <v>312.21617929053463</v>
      </c>
      <c r="J303" s="6">
        <v>7.4029999999999996</v>
      </c>
      <c r="K303" s="6">
        <v>90.274000000000001</v>
      </c>
      <c r="L303" s="6">
        <v>1.215316344563137</v>
      </c>
      <c r="M303" s="6">
        <v>750.61</v>
      </c>
      <c r="N303" s="6">
        <v>0</v>
      </c>
      <c r="O303" s="15">
        <v>0.66257668711656448</v>
      </c>
    </row>
    <row r="304" spans="1:15" x14ac:dyDescent="0.3">
      <c r="A304" s="10">
        <v>43659</v>
      </c>
      <c r="B304" s="8">
        <v>0.25</v>
      </c>
      <c r="C304" s="9">
        <f t="shared" si="14"/>
        <v>43659.25</v>
      </c>
      <c r="D304" s="4">
        <f t="shared" si="15"/>
        <v>525465</v>
      </c>
      <c r="E304" s="4">
        <f t="shared" si="15"/>
        <v>6300765</v>
      </c>
      <c r="F304" s="4">
        <f t="shared" si="15"/>
        <v>2549</v>
      </c>
      <c r="G304" s="6">
        <v>97.9</v>
      </c>
      <c r="H304" s="6">
        <v>66.599999999999994</v>
      </c>
      <c r="I304" s="6">
        <v>274.87031248411131</v>
      </c>
      <c r="J304" s="6">
        <v>8.2200000000000006</v>
      </c>
      <c r="K304" s="6">
        <v>83.665000000000006</v>
      </c>
      <c r="L304" s="6">
        <v>0.92417237403540198</v>
      </c>
      <c r="M304" s="6">
        <v>750.74</v>
      </c>
      <c r="N304" s="6">
        <v>0</v>
      </c>
      <c r="O304" s="15">
        <v>0.68028600612870271</v>
      </c>
    </row>
    <row r="305" spans="1:15" x14ac:dyDescent="0.3">
      <c r="A305" s="10">
        <v>43659</v>
      </c>
      <c r="B305" s="8">
        <v>0.27083333333333331</v>
      </c>
      <c r="C305" s="9">
        <f t="shared" si="14"/>
        <v>43659.270833333336</v>
      </c>
      <c r="D305" s="4">
        <f t="shared" si="15"/>
        <v>525465</v>
      </c>
      <c r="E305" s="4">
        <f t="shared" si="15"/>
        <v>6300765</v>
      </c>
      <c r="F305" s="4">
        <f t="shared" si="15"/>
        <v>2549</v>
      </c>
      <c r="G305" s="6">
        <v>141.5</v>
      </c>
      <c r="H305" s="6">
        <v>97.2</v>
      </c>
      <c r="I305" s="6">
        <v>288.68813038438185</v>
      </c>
      <c r="J305" s="6">
        <v>8.5340000000000007</v>
      </c>
      <c r="K305" s="6">
        <v>81.744</v>
      </c>
      <c r="L305" s="6">
        <v>0.48888081016569052</v>
      </c>
      <c r="M305" s="6">
        <v>750.89300000000003</v>
      </c>
      <c r="N305" s="6">
        <v>0</v>
      </c>
      <c r="O305" s="15">
        <v>0.68692579505300355</v>
      </c>
    </row>
    <row r="306" spans="1:15" x14ac:dyDescent="0.3">
      <c r="A306" s="10">
        <v>43659</v>
      </c>
      <c r="B306" s="8">
        <v>0.29166666666666669</v>
      </c>
      <c r="C306" s="9">
        <f t="shared" si="14"/>
        <v>43659.291666666664</v>
      </c>
      <c r="D306" s="4">
        <f t="shared" si="15"/>
        <v>525465</v>
      </c>
      <c r="E306" s="4">
        <f t="shared" si="15"/>
        <v>6300765</v>
      </c>
      <c r="F306" s="4">
        <f t="shared" si="15"/>
        <v>2549</v>
      </c>
      <c r="G306" s="6">
        <v>116.1</v>
      </c>
      <c r="H306" s="6">
        <v>73.8</v>
      </c>
      <c r="I306" s="6">
        <v>329.20035659446199</v>
      </c>
      <c r="J306" s="6">
        <v>8.9730000000000008</v>
      </c>
      <c r="K306" s="6">
        <v>77.418999999999997</v>
      </c>
      <c r="L306" s="6">
        <v>0.48660631952247413</v>
      </c>
      <c r="M306" s="6">
        <v>751.08500000000004</v>
      </c>
      <c r="N306" s="6">
        <v>0</v>
      </c>
      <c r="O306" s="15">
        <v>0.63565891472868219</v>
      </c>
    </row>
    <row r="307" spans="1:15" x14ac:dyDescent="0.3">
      <c r="A307" s="10">
        <v>43659</v>
      </c>
      <c r="B307" s="8">
        <v>0.3125</v>
      </c>
      <c r="C307" s="9">
        <f t="shared" si="14"/>
        <v>43659.3125</v>
      </c>
      <c r="D307" s="4">
        <f t="shared" si="15"/>
        <v>525465</v>
      </c>
      <c r="E307" s="4">
        <f t="shared" si="15"/>
        <v>6300765</v>
      </c>
      <c r="F307" s="4">
        <f t="shared" si="15"/>
        <v>2549</v>
      </c>
      <c r="G307" s="6">
        <v>210.4</v>
      </c>
      <c r="H307" s="6">
        <v>145.69999999999999</v>
      </c>
      <c r="I307" s="6">
        <v>292.84723847068182</v>
      </c>
      <c r="J307" s="6">
        <v>9.8520000000000003</v>
      </c>
      <c r="K307" s="6">
        <v>73.626000000000005</v>
      </c>
      <c r="L307" s="6">
        <v>0.62876656882151716</v>
      </c>
      <c r="M307" s="6">
        <v>750.79499999999996</v>
      </c>
      <c r="N307" s="6">
        <v>0</v>
      </c>
      <c r="O307" s="15">
        <v>0.69249049429657783</v>
      </c>
    </row>
    <row r="308" spans="1:15" x14ac:dyDescent="0.3">
      <c r="A308" s="10">
        <v>43659</v>
      </c>
      <c r="B308" s="8">
        <v>0.33333333333333331</v>
      </c>
      <c r="C308" s="9">
        <f t="shared" si="14"/>
        <v>43659.333333333336</v>
      </c>
      <c r="D308" s="4">
        <f t="shared" si="15"/>
        <v>525465</v>
      </c>
      <c r="E308" s="4">
        <f t="shared" si="15"/>
        <v>6300765</v>
      </c>
      <c r="F308" s="4">
        <f t="shared" si="15"/>
        <v>2549</v>
      </c>
      <c r="G308" s="6">
        <v>174.1</v>
      </c>
      <c r="H308" s="6">
        <v>115.1</v>
      </c>
      <c r="I308" s="6">
        <v>342.84370944532338</v>
      </c>
      <c r="J308" s="6">
        <v>10.856</v>
      </c>
      <c r="K308" s="6">
        <v>64.945999999999998</v>
      </c>
      <c r="L308" s="6">
        <v>0.33762259829378216</v>
      </c>
      <c r="M308" s="6">
        <v>750.57500000000005</v>
      </c>
      <c r="N308" s="6">
        <v>0</v>
      </c>
      <c r="O308" s="15">
        <v>0.66111430212521538</v>
      </c>
    </row>
    <row r="309" spans="1:15" x14ac:dyDescent="0.3">
      <c r="A309" s="10">
        <v>43659</v>
      </c>
      <c r="B309" s="8">
        <v>0.35416666666666669</v>
      </c>
      <c r="C309" s="9">
        <f t="shared" si="14"/>
        <v>43659.354166666664</v>
      </c>
      <c r="D309" s="4">
        <f t="shared" si="15"/>
        <v>525465</v>
      </c>
      <c r="E309" s="4">
        <f t="shared" si="15"/>
        <v>6300765</v>
      </c>
      <c r="F309" s="4">
        <f t="shared" si="15"/>
        <v>2549</v>
      </c>
      <c r="G309" s="6">
        <v>92.5</v>
      </c>
      <c r="H309" s="6">
        <v>59.4</v>
      </c>
      <c r="I309" s="6">
        <v>340.76200250811644</v>
      </c>
      <c r="J309" s="6">
        <v>8.3450000000000006</v>
      </c>
      <c r="K309" s="6">
        <v>79.200999999999993</v>
      </c>
      <c r="L309" s="6">
        <v>0.91279992081932015</v>
      </c>
      <c r="M309" s="6">
        <v>750.42</v>
      </c>
      <c r="N309" s="6">
        <v>0</v>
      </c>
      <c r="O309" s="15">
        <v>0.64216216216216215</v>
      </c>
    </row>
    <row r="310" spans="1:15" x14ac:dyDescent="0.3">
      <c r="A310" s="10">
        <v>43659</v>
      </c>
      <c r="B310" s="8">
        <v>0.375</v>
      </c>
      <c r="C310" s="9">
        <f t="shared" si="14"/>
        <v>43659.375</v>
      </c>
      <c r="D310" s="4">
        <f t="shared" si="15"/>
        <v>525465</v>
      </c>
      <c r="E310" s="4">
        <f t="shared" si="15"/>
        <v>6300765</v>
      </c>
      <c r="F310" s="4">
        <f t="shared" si="15"/>
        <v>2549</v>
      </c>
      <c r="G310" s="6">
        <v>63.5</v>
      </c>
      <c r="H310" s="6">
        <v>41.4</v>
      </c>
      <c r="I310" s="6">
        <v>339.89644625873217</v>
      </c>
      <c r="J310" s="6">
        <v>7.4029999999999996</v>
      </c>
      <c r="K310" s="6">
        <v>89.695999999999998</v>
      </c>
      <c r="L310" s="6">
        <v>1.1993949100606225</v>
      </c>
      <c r="M310" s="6">
        <v>750.36699999999996</v>
      </c>
      <c r="N310" s="6">
        <v>0</v>
      </c>
      <c r="O310" s="15">
        <v>0.65196850393700789</v>
      </c>
    </row>
    <row r="311" spans="1:15" x14ac:dyDescent="0.3">
      <c r="A311" s="10">
        <v>43659</v>
      </c>
      <c r="B311" s="8">
        <v>0.39583333333333331</v>
      </c>
      <c r="C311" s="9">
        <f t="shared" si="14"/>
        <v>43659.395833333336</v>
      </c>
      <c r="D311" s="4">
        <f t="shared" si="15"/>
        <v>525465</v>
      </c>
      <c r="E311" s="4">
        <f t="shared" si="15"/>
        <v>6300765</v>
      </c>
      <c r="F311" s="4">
        <f t="shared" si="15"/>
        <v>2549</v>
      </c>
      <c r="G311" s="6">
        <v>45.3</v>
      </c>
      <c r="H311" s="6">
        <v>30.6</v>
      </c>
      <c r="I311" s="6">
        <v>340.48801400440885</v>
      </c>
      <c r="J311" s="6">
        <v>7.2149999999999999</v>
      </c>
      <c r="K311" s="6">
        <v>91.225999999999999</v>
      </c>
      <c r="L311" s="6">
        <v>0.33079912636413306</v>
      </c>
      <c r="M311" s="6">
        <v>750.33500000000004</v>
      </c>
      <c r="N311" s="6">
        <v>0</v>
      </c>
      <c r="O311" s="15">
        <v>0.67549668874172197</v>
      </c>
    </row>
    <row r="312" spans="1:15" x14ac:dyDescent="0.3">
      <c r="A312" s="10">
        <v>43659</v>
      </c>
      <c r="B312" s="8">
        <v>0.41666666666666669</v>
      </c>
      <c r="C312" s="9">
        <f t="shared" si="14"/>
        <v>43659.416666666664</v>
      </c>
      <c r="D312" s="4">
        <f t="shared" si="15"/>
        <v>525465</v>
      </c>
      <c r="E312" s="4">
        <f t="shared" si="15"/>
        <v>6300765</v>
      </c>
      <c r="F312" s="4">
        <f t="shared" si="15"/>
        <v>2549</v>
      </c>
      <c r="G312" s="6">
        <v>92.5</v>
      </c>
      <c r="H312" s="6">
        <v>61.2</v>
      </c>
      <c r="I312" s="6">
        <v>342.59006411825965</v>
      </c>
      <c r="J312" s="6">
        <v>6.8380000000000001</v>
      </c>
      <c r="K312" s="6">
        <v>97.882000000000005</v>
      </c>
      <c r="L312" s="6">
        <v>0.61739411560543533</v>
      </c>
      <c r="M312" s="6">
        <v>750.32799999999997</v>
      </c>
      <c r="N312" s="6">
        <v>0</v>
      </c>
      <c r="O312" s="15">
        <v>0.66162162162162164</v>
      </c>
    </row>
    <row r="313" spans="1:15" x14ac:dyDescent="0.3">
      <c r="A313" s="10">
        <v>43659</v>
      </c>
      <c r="B313" s="8">
        <v>0.4375</v>
      </c>
      <c r="C313" s="9">
        <f t="shared" si="14"/>
        <v>43659.4375</v>
      </c>
      <c r="D313" s="4">
        <f t="shared" si="15"/>
        <v>525465</v>
      </c>
      <c r="E313" s="4">
        <f t="shared" si="15"/>
        <v>6300765</v>
      </c>
      <c r="F313" s="4">
        <f t="shared" si="15"/>
        <v>2549</v>
      </c>
      <c r="G313" s="6">
        <v>58</v>
      </c>
      <c r="H313" s="6">
        <v>39.6</v>
      </c>
      <c r="I313" s="6">
        <v>344.8126491853173</v>
      </c>
      <c r="J313" s="6">
        <v>6.7750000000000004</v>
      </c>
      <c r="K313" s="6">
        <v>97.712999999999994</v>
      </c>
      <c r="L313" s="6">
        <v>0.61511962496221895</v>
      </c>
      <c r="M313" s="6">
        <v>750.10299999999995</v>
      </c>
      <c r="N313" s="6">
        <v>0</v>
      </c>
      <c r="O313" s="15">
        <v>0.6827586206896552</v>
      </c>
    </row>
    <row r="314" spans="1:15" x14ac:dyDescent="0.3">
      <c r="A314" s="10">
        <v>43659</v>
      </c>
      <c r="B314" s="8">
        <v>0.45833333333333331</v>
      </c>
      <c r="C314" s="9">
        <f t="shared" ref="C314:C377" si="16">A314+B314</f>
        <v>43659.458333333336</v>
      </c>
      <c r="D314" s="4">
        <f t="shared" si="15"/>
        <v>525465</v>
      </c>
      <c r="E314" s="4">
        <f t="shared" si="15"/>
        <v>6300765</v>
      </c>
      <c r="F314" s="4">
        <f t="shared" si="15"/>
        <v>2549</v>
      </c>
      <c r="G314" s="6">
        <v>10.9</v>
      </c>
      <c r="H314" s="6">
        <v>7.2</v>
      </c>
      <c r="I314" s="6">
        <v>344.74435474077001</v>
      </c>
      <c r="J314" s="6">
        <v>5.9589999999999996</v>
      </c>
      <c r="K314" s="6">
        <v>100</v>
      </c>
      <c r="L314" s="6">
        <v>0.90142746760323833</v>
      </c>
      <c r="M314" s="6">
        <v>749.97699999999998</v>
      </c>
      <c r="N314" s="6">
        <v>1.2</v>
      </c>
      <c r="O314" s="15">
        <v>0.66055045871559637</v>
      </c>
    </row>
    <row r="315" spans="1:15" x14ac:dyDescent="0.3">
      <c r="A315" s="10">
        <v>43659</v>
      </c>
      <c r="B315" s="8">
        <v>0.47916666666666669</v>
      </c>
      <c r="C315" s="9">
        <f t="shared" si="16"/>
        <v>43659.479166666664</v>
      </c>
      <c r="D315" s="4">
        <f t="shared" ref="D315:F378" si="17">D314</f>
        <v>525465</v>
      </c>
      <c r="E315" s="4">
        <f t="shared" si="17"/>
        <v>6300765</v>
      </c>
      <c r="F315" s="4">
        <f t="shared" si="17"/>
        <v>2549</v>
      </c>
      <c r="G315" s="6">
        <v>134.19999999999999</v>
      </c>
      <c r="H315" s="6">
        <v>99</v>
      </c>
      <c r="I315" s="6">
        <v>345.76797504304483</v>
      </c>
      <c r="J315" s="6">
        <v>6.5869999999999997</v>
      </c>
      <c r="K315" s="6">
        <v>91.888999999999996</v>
      </c>
      <c r="L315" s="6">
        <v>1.3324571967867997</v>
      </c>
      <c r="M315" s="6">
        <v>749.77700000000004</v>
      </c>
      <c r="N315" s="6">
        <v>3.4</v>
      </c>
      <c r="O315" s="15">
        <v>0.73770491803278693</v>
      </c>
    </row>
    <row r="316" spans="1:15" x14ac:dyDescent="0.3">
      <c r="A316" s="10">
        <v>43659</v>
      </c>
      <c r="B316" s="8">
        <v>0.5</v>
      </c>
      <c r="C316" s="9">
        <f t="shared" si="16"/>
        <v>43659.5</v>
      </c>
      <c r="D316" s="4">
        <f t="shared" si="17"/>
        <v>525465</v>
      </c>
      <c r="E316" s="4">
        <f t="shared" si="17"/>
        <v>6300765</v>
      </c>
      <c r="F316" s="4">
        <f t="shared" si="17"/>
        <v>2549</v>
      </c>
      <c r="G316" s="6">
        <v>335.5</v>
      </c>
      <c r="H316" s="6">
        <v>253.7</v>
      </c>
      <c r="I316" s="6">
        <v>360.35425983010811</v>
      </c>
      <c r="J316" s="6">
        <v>9.9149999999999991</v>
      </c>
      <c r="K316" s="6">
        <v>78.358999999999995</v>
      </c>
      <c r="L316" s="6">
        <v>0.46386141309031059</v>
      </c>
      <c r="M316" s="6">
        <v>749.64700000000005</v>
      </c>
      <c r="N316" s="6">
        <v>0.2</v>
      </c>
      <c r="O316" s="15">
        <v>0.75618479880774958</v>
      </c>
    </row>
    <row r="317" spans="1:15" x14ac:dyDescent="0.3">
      <c r="A317" s="10">
        <v>43659</v>
      </c>
      <c r="B317" s="8">
        <v>0.52083333333333337</v>
      </c>
      <c r="C317" s="9">
        <f t="shared" si="16"/>
        <v>43659.520833333336</v>
      </c>
      <c r="D317" s="4">
        <f t="shared" si="17"/>
        <v>525465</v>
      </c>
      <c r="E317" s="4">
        <f t="shared" si="17"/>
        <v>6300765</v>
      </c>
      <c r="F317" s="4">
        <f t="shared" si="17"/>
        <v>2549</v>
      </c>
      <c r="G317" s="6">
        <v>117.9</v>
      </c>
      <c r="H317" s="6">
        <v>91.8</v>
      </c>
      <c r="I317" s="6">
        <v>347.94721321952494</v>
      </c>
      <c r="J317" s="6">
        <v>7.0270000000000001</v>
      </c>
      <c r="K317" s="6">
        <v>93.537999999999997</v>
      </c>
      <c r="L317" s="6">
        <v>0.75016925573133009</v>
      </c>
      <c r="M317" s="6">
        <v>749.40700000000004</v>
      </c>
      <c r="N317" s="6">
        <v>0</v>
      </c>
      <c r="O317" s="15">
        <v>0.77862595419847325</v>
      </c>
    </row>
    <row r="318" spans="1:15" x14ac:dyDescent="0.3">
      <c r="A318" s="10">
        <v>43659</v>
      </c>
      <c r="B318" s="8">
        <v>0.54166666666666663</v>
      </c>
      <c r="C318" s="9">
        <f t="shared" si="16"/>
        <v>43659.541666666664</v>
      </c>
      <c r="D318" s="4">
        <f t="shared" si="17"/>
        <v>525465</v>
      </c>
      <c r="E318" s="4">
        <f t="shared" si="17"/>
        <v>6300765</v>
      </c>
      <c r="F318" s="4">
        <f t="shared" si="17"/>
        <v>2549</v>
      </c>
      <c r="G318" s="6">
        <v>76.2</v>
      </c>
      <c r="H318" s="6">
        <v>59.4</v>
      </c>
      <c r="I318" s="6">
        <v>345.96875983260986</v>
      </c>
      <c r="J318" s="6">
        <v>6.1470000000000002</v>
      </c>
      <c r="K318" s="6">
        <v>100</v>
      </c>
      <c r="L318" s="6">
        <v>1.0367642449726322</v>
      </c>
      <c r="M318" s="6">
        <v>749.38300000000004</v>
      </c>
      <c r="N318" s="6">
        <v>0</v>
      </c>
      <c r="O318" s="15">
        <v>0.77952755905511806</v>
      </c>
    </row>
    <row r="319" spans="1:15" x14ac:dyDescent="0.3">
      <c r="A319" s="10">
        <v>43659</v>
      </c>
      <c r="B319" s="8">
        <v>0.5625</v>
      </c>
      <c r="C319" s="9">
        <f t="shared" si="16"/>
        <v>43659.5625</v>
      </c>
      <c r="D319" s="4">
        <f t="shared" si="17"/>
        <v>525465</v>
      </c>
      <c r="E319" s="4">
        <f t="shared" si="17"/>
        <v>6300765</v>
      </c>
      <c r="F319" s="4">
        <f t="shared" si="17"/>
        <v>2549</v>
      </c>
      <c r="G319" s="6">
        <v>79.8</v>
      </c>
      <c r="H319" s="6">
        <v>59.4</v>
      </c>
      <c r="I319" s="6">
        <v>346.69048489994873</v>
      </c>
      <c r="J319" s="6">
        <v>6.4610000000000003</v>
      </c>
      <c r="K319" s="6">
        <v>100</v>
      </c>
      <c r="L319" s="6">
        <v>1.034489754329416</v>
      </c>
      <c r="M319" s="6">
        <v>749.21</v>
      </c>
      <c r="N319" s="6">
        <v>0.4</v>
      </c>
      <c r="O319" s="15">
        <v>0.74436090225563911</v>
      </c>
    </row>
    <row r="320" spans="1:15" x14ac:dyDescent="0.3">
      <c r="A320" s="10">
        <v>43659</v>
      </c>
      <c r="B320" s="8">
        <v>0.58333333333333337</v>
      </c>
      <c r="C320" s="9">
        <f t="shared" si="16"/>
        <v>43659.583333333336</v>
      </c>
      <c r="D320" s="4">
        <f t="shared" si="17"/>
        <v>525465</v>
      </c>
      <c r="E320" s="4">
        <f t="shared" si="17"/>
        <v>6300765</v>
      </c>
      <c r="F320" s="4">
        <f t="shared" si="17"/>
        <v>2549</v>
      </c>
      <c r="G320" s="6">
        <v>43.5</v>
      </c>
      <c r="H320" s="6">
        <v>30.6</v>
      </c>
      <c r="I320" s="6">
        <v>345.28680283047811</v>
      </c>
      <c r="J320" s="6">
        <v>6.1470000000000002</v>
      </c>
      <c r="K320" s="6">
        <v>100</v>
      </c>
      <c r="L320" s="6">
        <v>1.0322152636861994</v>
      </c>
      <c r="M320" s="6">
        <v>749.14</v>
      </c>
      <c r="N320" s="6">
        <v>0.6</v>
      </c>
      <c r="O320" s="15">
        <v>0.70344827586206904</v>
      </c>
    </row>
    <row r="321" spans="1:15" x14ac:dyDescent="0.3">
      <c r="A321" s="10">
        <v>43659</v>
      </c>
      <c r="B321" s="8">
        <v>0.60416666666666663</v>
      </c>
      <c r="C321" s="9">
        <f t="shared" si="16"/>
        <v>43659.604166666664</v>
      </c>
      <c r="D321" s="4">
        <f t="shared" si="17"/>
        <v>525465</v>
      </c>
      <c r="E321" s="4">
        <f t="shared" si="17"/>
        <v>6300765</v>
      </c>
      <c r="F321" s="4">
        <f t="shared" si="17"/>
        <v>2549</v>
      </c>
      <c r="G321" s="6">
        <v>43.5</v>
      </c>
      <c r="H321" s="6">
        <v>30.6</v>
      </c>
      <c r="I321" s="6">
        <v>343.08308420592056</v>
      </c>
      <c r="J321" s="6">
        <v>5.2050000000000001</v>
      </c>
      <c r="K321" s="6">
        <v>100</v>
      </c>
      <c r="L321" s="6">
        <v>1.0299407730429833</v>
      </c>
      <c r="M321" s="6">
        <v>749.29200000000003</v>
      </c>
      <c r="N321" s="6">
        <v>2.4</v>
      </c>
      <c r="O321" s="15">
        <v>0.70344827586206904</v>
      </c>
    </row>
    <row r="322" spans="1:15" x14ac:dyDescent="0.3">
      <c r="A322" s="10">
        <v>43659</v>
      </c>
      <c r="B322" s="8">
        <v>0.625</v>
      </c>
      <c r="C322" s="9">
        <f t="shared" si="16"/>
        <v>43659.625</v>
      </c>
      <c r="D322" s="4">
        <f t="shared" si="17"/>
        <v>525465</v>
      </c>
      <c r="E322" s="4">
        <f t="shared" si="17"/>
        <v>6300765</v>
      </c>
      <c r="F322" s="4">
        <f t="shared" si="17"/>
        <v>2549</v>
      </c>
      <c r="G322" s="6">
        <v>65.3</v>
      </c>
      <c r="H322" s="6">
        <v>46.8</v>
      </c>
      <c r="I322" s="6">
        <v>341.13539435442328</v>
      </c>
      <c r="J322" s="6">
        <v>5.3929999999999998</v>
      </c>
      <c r="K322" s="6">
        <v>92.441999999999993</v>
      </c>
      <c r="L322" s="6">
        <v>1.6054052421688041</v>
      </c>
      <c r="M322" s="6">
        <v>749.19500000000005</v>
      </c>
      <c r="N322" s="6">
        <v>1</v>
      </c>
      <c r="O322" s="15">
        <v>0.71669218989280248</v>
      </c>
    </row>
    <row r="323" spans="1:15" x14ac:dyDescent="0.3">
      <c r="A323" s="10">
        <v>43659</v>
      </c>
      <c r="B323" s="8">
        <v>0.64583333333333337</v>
      </c>
      <c r="C323" s="9">
        <f t="shared" si="16"/>
        <v>43659.645833333336</v>
      </c>
      <c r="D323" s="4">
        <f t="shared" si="17"/>
        <v>525465</v>
      </c>
      <c r="E323" s="4">
        <f t="shared" si="17"/>
        <v>6300765</v>
      </c>
      <c r="F323" s="4">
        <f t="shared" si="17"/>
        <v>2549</v>
      </c>
      <c r="G323" s="6">
        <v>49</v>
      </c>
      <c r="H323" s="6">
        <v>36</v>
      </c>
      <c r="I323" s="6">
        <v>338.6541830698352</v>
      </c>
      <c r="J323" s="6">
        <v>5.33</v>
      </c>
      <c r="K323" s="6">
        <v>91.962000000000003</v>
      </c>
      <c r="L323" s="6">
        <v>1.6031307515255877</v>
      </c>
      <c r="M323" s="6">
        <v>749.07</v>
      </c>
      <c r="N323" s="6">
        <v>0.2</v>
      </c>
      <c r="O323" s="15">
        <v>0.73469387755102045</v>
      </c>
    </row>
    <row r="324" spans="1:15" x14ac:dyDescent="0.3">
      <c r="A324" s="10">
        <v>43659</v>
      </c>
      <c r="B324" s="8">
        <v>0.66666666666666663</v>
      </c>
      <c r="C324" s="9">
        <f t="shared" si="16"/>
        <v>43659.666666666664</v>
      </c>
      <c r="D324" s="4">
        <f t="shared" si="17"/>
        <v>525465</v>
      </c>
      <c r="E324" s="4">
        <f t="shared" si="17"/>
        <v>6300765</v>
      </c>
      <c r="F324" s="4">
        <f t="shared" si="17"/>
        <v>2549</v>
      </c>
      <c r="G324" s="6">
        <v>23.6</v>
      </c>
      <c r="H324" s="6">
        <v>18</v>
      </c>
      <c r="I324" s="6">
        <v>339.30738447912194</v>
      </c>
      <c r="J324" s="6">
        <v>4.5140000000000002</v>
      </c>
      <c r="K324" s="6">
        <v>100</v>
      </c>
      <c r="L324" s="6">
        <v>0.87868256117107491</v>
      </c>
      <c r="M324" s="6">
        <v>748.69500000000005</v>
      </c>
      <c r="N324" s="6">
        <v>0.8</v>
      </c>
      <c r="O324" s="15">
        <v>0.76271186440677963</v>
      </c>
    </row>
    <row r="325" spans="1:15" x14ac:dyDescent="0.3">
      <c r="A325" s="10">
        <v>43659</v>
      </c>
      <c r="B325" s="8">
        <v>0.6875</v>
      </c>
      <c r="C325" s="9">
        <f t="shared" si="16"/>
        <v>43659.6875</v>
      </c>
      <c r="D325" s="4">
        <f t="shared" si="17"/>
        <v>525465</v>
      </c>
      <c r="E325" s="4">
        <f t="shared" si="17"/>
        <v>6300765</v>
      </c>
      <c r="F325" s="4">
        <f t="shared" si="17"/>
        <v>2549</v>
      </c>
      <c r="G325" s="6">
        <v>41.7</v>
      </c>
      <c r="H325" s="6">
        <v>30.6</v>
      </c>
      <c r="I325" s="6">
        <v>338.13914843299654</v>
      </c>
      <c r="J325" s="6">
        <v>4.5140000000000002</v>
      </c>
      <c r="K325" s="6">
        <v>100</v>
      </c>
      <c r="L325" s="6">
        <v>0.87640807052785852</v>
      </c>
      <c r="M325" s="6">
        <v>748.745</v>
      </c>
      <c r="N325" s="6">
        <v>0.2</v>
      </c>
      <c r="O325" s="15">
        <v>0.73381294964028776</v>
      </c>
    </row>
    <row r="326" spans="1:15" x14ac:dyDescent="0.3">
      <c r="A326" s="10">
        <v>43659</v>
      </c>
      <c r="B326" s="8">
        <v>0.70833333333333337</v>
      </c>
      <c r="C326" s="9">
        <f t="shared" si="16"/>
        <v>43659.708333333336</v>
      </c>
      <c r="D326" s="4">
        <f t="shared" si="17"/>
        <v>525465</v>
      </c>
      <c r="E326" s="4">
        <f t="shared" si="17"/>
        <v>6300765</v>
      </c>
      <c r="F326" s="4">
        <f t="shared" si="17"/>
        <v>2549</v>
      </c>
      <c r="G326" s="6">
        <v>27.2</v>
      </c>
      <c r="H326" s="6">
        <v>19.8</v>
      </c>
      <c r="I326" s="6">
        <v>335.98027564988348</v>
      </c>
      <c r="J326" s="6">
        <v>4.6390000000000002</v>
      </c>
      <c r="K326" s="6">
        <v>100</v>
      </c>
      <c r="L326" s="6">
        <v>0.72969883994238294</v>
      </c>
      <c r="M326" s="6">
        <v>748.62800000000004</v>
      </c>
      <c r="N326" s="6">
        <v>1.4</v>
      </c>
      <c r="O326" s="15">
        <v>0.72794117647058831</v>
      </c>
    </row>
    <row r="327" spans="1:15" x14ac:dyDescent="0.3">
      <c r="A327" s="10">
        <v>43659</v>
      </c>
      <c r="B327" s="8">
        <v>0.72916666666666663</v>
      </c>
      <c r="C327" s="9">
        <f t="shared" si="16"/>
        <v>43659.729166666664</v>
      </c>
      <c r="D327" s="4">
        <f t="shared" si="17"/>
        <v>525465</v>
      </c>
      <c r="E327" s="4">
        <f t="shared" si="17"/>
        <v>6300765</v>
      </c>
      <c r="F327" s="4">
        <f t="shared" si="17"/>
        <v>2549</v>
      </c>
      <c r="G327" s="6">
        <v>29</v>
      </c>
      <c r="H327" s="6">
        <v>19.8</v>
      </c>
      <c r="I327" s="6">
        <v>336.60444101501844</v>
      </c>
      <c r="J327" s="6">
        <v>4.5759999999999996</v>
      </c>
      <c r="K327" s="6">
        <v>100</v>
      </c>
      <c r="L327" s="6">
        <v>0.87185908924142574</v>
      </c>
      <c r="M327" s="6">
        <v>748.66</v>
      </c>
      <c r="N327" s="6">
        <v>0.6</v>
      </c>
      <c r="O327" s="15">
        <v>0.6827586206896552</v>
      </c>
    </row>
    <row r="328" spans="1:15" x14ac:dyDescent="0.3">
      <c r="A328" s="10">
        <v>43659</v>
      </c>
      <c r="B328" s="8">
        <v>0.75</v>
      </c>
      <c r="C328" s="9">
        <f t="shared" si="16"/>
        <v>43659.75</v>
      </c>
      <c r="D328" s="4">
        <f t="shared" si="17"/>
        <v>525465</v>
      </c>
      <c r="E328" s="4">
        <f t="shared" si="17"/>
        <v>6300765</v>
      </c>
      <c r="F328" s="4">
        <f t="shared" si="17"/>
        <v>2549</v>
      </c>
      <c r="G328" s="6">
        <v>16.3</v>
      </c>
      <c r="H328" s="6">
        <v>9</v>
      </c>
      <c r="I328" s="6">
        <v>336.96171650637024</v>
      </c>
      <c r="J328" s="6">
        <v>4.2619999999999996</v>
      </c>
      <c r="K328" s="6">
        <v>100</v>
      </c>
      <c r="L328" s="6">
        <v>1.0140193385404688</v>
      </c>
      <c r="M328" s="6">
        <v>748.66</v>
      </c>
      <c r="N328" s="6">
        <v>0.8</v>
      </c>
      <c r="O328" s="15">
        <v>0.5521472392638036</v>
      </c>
    </row>
    <row r="329" spans="1:15" x14ac:dyDescent="0.3">
      <c r="A329" s="10">
        <v>43659</v>
      </c>
      <c r="B329" s="8">
        <v>0.77083333333333337</v>
      </c>
      <c r="C329" s="9">
        <f t="shared" si="16"/>
        <v>43659.770833333336</v>
      </c>
      <c r="D329" s="4">
        <f t="shared" si="17"/>
        <v>525465</v>
      </c>
      <c r="E329" s="4">
        <f t="shared" si="17"/>
        <v>6300765</v>
      </c>
      <c r="F329" s="4">
        <f t="shared" si="17"/>
        <v>2549</v>
      </c>
      <c r="G329" s="6">
        <v>7.3</v>
      </c>
      <c r="H329" s="6">
        <v>3.6</v>
      </c>
      <c r="I329" s="6">
        <v>335.87238959208395</v>
      </c>
      <c r="J329" s="6">
        <v>3.6970000000000001</v>
      </c>
      <c r="K329" s="6">
        <v>100</v>
      </c>
      <c r="L329" s="6">
        <v>1.7339185476085488</v>
      </c>
      <c r="M329" s="6">
        <v>748.56500000000005</v>
      </c>
      <c r="N329" s="6">
        <v>0.6</v>
      </c>
      <c r="O329" s="15">
        <v>0.49315068493150688</v>
      </c>
    </row>
    <row r="330" spans="1:15" x14ac:dyDescent="0.3">
      <c r="A330" s="10">
        <v>43659</v>
      </c>
      <c r="B330" s="8">
        <v>0.79166666666666663</v>
      </c>
      <c r="C330" s="9">
        <f t="shared" si="16"/>
        <v>43659.791666666664</v>
      </c>
      <c r="D330" s="4">
        <f t="shared" si="17"/>
        <v>525465</v>
      </c>
      <c r="E330" s="4">
        <f t="shared" si="17"/>
        <v>6300765</v>
      </c>
      <c r="F330" s="4">
        <f t="shared" si="17"/>
        <v>2549</v>
      </c>
      <c r="G330" s="6">
        <v>5.4</v>
      </c>
      <c r="H330" s="6">
        <v>3.6</v>
      </c>
      <c r="I330" s="6">
        <v>334.1220100211612</v>
      </c>
      <c r="J330" s="6">
        <v>3.508</v>
      </c>
      <c r="K330" s="6">
        <v>100</v>
      </c>
      <c r="L330" s="6">
        <v>1.4427745770808138</v>
      </c>
      <c r="M330" s="6">
        <v>748.58299999999997</v>
      </c>
      <c r="N330" s="6">
        <v>0.8</v>
      </c>
      <c r="O330" s="15">
        <v>0.66666666666666663</v>
      </c>
    </row>
    <row r="331" spans="1:15" x14ac:dyDescent="0.3">
      <c r="A331" s="10">
        <v>43659</v>
      </c>
      <c r="B331" s="8">
        <v>0.8125</v>
      </c>
      <c r="C331" s="9">
        <f t="shared" si="16"/>
        <v>43659.8125</v>
      </c>
      <c r="D331" s="4">
        <f t="shared" si="17"/>
        <v>525465</v>
      </c>
      <c r="E331" s="4">
        <f t="shared" si="17"/>
        <v>6300765</v>
      </c>
      <c r="F331" s="4">
        <f t="shared" si="17"/>
        <v>2549</v>
      </c>
      <c r="G331" s="6">
        <v>1.8</v>
      </c>
      <c r="H331" s="6">
        <v>0</v>
      </c>
      <c r="I331" s="6">
        <v>331.59871332592911</v>
      </c>
      <c r="J331" s="6">
        <v>3.319</v>
      </c>
      <c r="K331" s="6">
        <v>100</v>
      </c>
      <c r="L331" s="6">
        <v>1.4405000864375976</v>
      </c>
      <c r="M331" s="6">
        <v>748.65700000000004</v>
      </c>
      <c r="N331" s="6">
        <v>0.6</v>
      </c>
      <c r="O331" s="16" t="s">
        <v>19</v>
      </c>
    </row>
    <row r="332" spans="1:15" x14ac:dyDescent="0.3">
      <c r="A332" s="10">
        <v>43659</v>
      </c>
      <c r="B332" s="8">
        <v>0.83333333333333337</v>
      </c>
      <c r="C332" s="9">
        <f t="shared" si="16"/>
        <v>43659.833333333336</v>
      </c>
      <c r="D332" s="4">
        <f t="shared" si="17"/>
        <v>525465</v>
      </c>
      <c r="E332" s="4">
        <f t="shared" si="17"/>
        <v>6300765</v>
      </c>
      <c r="F332" s="4">
        <f t="shared" si="17"/>
        <v>2549</v>
      </c>
      <c r="G332" s="6">
        <v>0</v>
      </c>
      <c r="H332" s="6">
        <v>0</v>
      </c>
      <c r="I332" s="6">
        <v>331.78451217337937</v>
      </c>
      <c r="J332" s="6">
        <v>3.1309999999999998</v>
      </c>
      <c r="K332" s="6">
        <v>100</v>
      </c>
      <c r="L332" s="6">
        <v>1.0049213759676032</v>
      </c>
      <c r="M332" s="6">
        <v>748.80499999999995</v>
      </c>
      <c r="N332" s="6">
        <v>1.6</v>
      </c>
      <c r="O332" s="16" t="s">
        <v>19</v>
      </c>
    </row>
    <row r="333" spans="1:15" x14ac:dyDescent="0.3">
      <c r="A333" s="10">
        <v>43659</v>
      </c>
      <c r="B333" s="8">
        <v>0.85416666666666663</v>
      </c>
      <c r="C333" s="9">
        <f t="shared" si="16"/>
        <v>43659.854166666664</v>
      </c>
      <c r="D333" s="4">
        <f t="shared" si="17"/>
        <v>525465</v>
      </c>
      <c r="E333" s="4">
        <f t="shared" si="17"/>
        <v>6300765</v>
      </c>
      <c r="F333" s="4">
        <f t="shared" si="17"/>
        <v>2549</v>
      </c>
      <c r="G333" s="6">
        <v>0</v>
      </c>
      <c r="H333" s="6">
        <v>0</v>
      </c>
      <c r="I333" s="6">
        <v>331.27122414434575</v>
      </c>
      <c r="J333" s="6">
        <v>3.0680000000000001</v>
      </c>
      <c r="K333" s="6">
        <v>100</v>
      </c>
      <c r="L333" s="6">
        <v>1.2915163652089054</v>
      </c>
      <c r="M333" s="6">
        <v>748.53300000000002</v>
      </c>
      <c r="N333" s="6">
        <v>1</v>
      </c>
      <c r="O333" s="16" t="s">
        <v>19</v>
      </c>
    </row>
    <row r="334" spans="1:15" x14ac:dyDescent="0.3">
      <c r="A334" s="10">
        <v>43659</v>
      </c>
      <c r="B334" s="8">
        <v>0.875</v>
      </c>
      <c r="C334" s="9">
        <f t="shared" si="16"/>
        <v>43659.875</v>
      </c>
      <c r="D334" s="4">
        <f t="shared" si="17"/>
        <v>525465</v>
      </c>
      <c r="E334" s="4">
        <f t="shared" si="17"/>
        <v>6300765</v>
      </c>
      <c r="F334" s="4">
        <f t="shared" si="17"/>
        <v>2549</v>
      </c>
      <c r="G334" s="6">
        <v>0</v>
      </c>
      <c r="H334" s="6">
        <v>0</v>
      </c>
      <c r="I334" s="6">
        <v>330.32040952854879</v>
      </c>
      <c r="J334" s="6">
        <v>3.0680000000000001</v>
      </c>
      <c r="K334" s="6">
        <v>100</v>
      </c>
      <c r="L334" s="6">
        <v>1.1448071346234299</v>
      </c>
      <c r="M334" s="6">
        <v>748.56500000000005</v>
      </c>
      <c r="N334" s="6">
        <v>0.4</v>
      </c>
      <c r="O334" s="16" t="s">
        <v>19</v>
      </c>
    </row>
    <row r="335" spans="1:15" x14ac:dyDescent="0.3">
      <c r="A335" s="10">
        <v>43659</v>
      </c>
      <c r="B335" s="8">
        <v>0.89583333333333337</v>
      </c>
      <c r="C335" s="9">
        <f t="shared" si="16"/>
        <v>43659.895833333336</v>
      </c>
      <c r="D335" s="4">
        <f t="shared" si="17"/>
        <v>525465</v>
      </c>
      <c r="E335" s="4">
        <f t="shared" si="17"/>
        <v>6300765</v>
      </c>
      <c r="F335" s="4">
        <f t="shared" si="17"/>
        <v>2549</v>
      </c>
      <c r="G335" s="6">
        <v>0</v>
      </c>
      <c r="H335" s="6">
        <v>0</v>
      </c>
      <c r="I335" s="6">
        <v>329.50053736459347</v>
      </c>
      <c r="J335" s="6">
        <v>2.754</v>
      </c>
      <c r="K335" s="6">
        <v>100</v>
      </c>
      <c r="L335" s="6">
        <v>1.2869673839224727</v>
      </c>
      <c r="M335" s="6">
        <v>748.46299999999997</v>
      </c>
      <c r="N335" s="6">
        <v>0.2</v>
      </c>
      <c r="O335" s="16" t="s">
        <v>19</v>
      </c>
    </row>
    <row r="336" spans="1:15" x14ac:dyDescent="0.3">
      <c r="A336" s="10">
        <v>43659</v>
      </c>
      <c r="B336" s="8">
        <v>0.91666666666666663</v>
      </c>
      <c r="C336" s="9">
        <f t="shared" si="16"/>
        <v>43659.916666666664</v>
      </c>
      <c r="D336" s="4">
        <f t="shared" si="17"/>
        <v>525465</v>
      </c>
      <c r="E336" s="4">
        <f t="shared" si="17"/>
        <v>6300765</v>
      </c>
      <c r="F336" s="4">
        <f t="shared" si="17"/>
        <v>2549</v>
      </c>
      <c r="G336" s="6">
        <v>0</v>
      </c>
      <c r="H336" s="6">
        <v>0</v>
      </c>
      <c r="I336" s="6">
        <v>328.49581645304323</v>
      </c>
      <c r="J336" s="6">
        <v>2.8170000000000002</v>
      </c>
      <c r="K336" s="6">
        <v>100</v>
      </c>
      <c r="L336" s="6">
        <v>1.1402581533369971</v>
      </c>
      <c r="M336" s="6">
        <v>748.34500000000003</v>
      </c>
      <c r="N336" s="6">
        <v>0</v>
      </c>
      <c r="O336" s="16" t="s">
        <v>19</v>
      </c>
    </row>
    <row r="337" spans="1:15" x14ac:dyDescent="0.3">
      <c r="A337" s="10">
        <v>43659</v>
      </c>
      <c r="B337" s="8">
        <v>0.9375</v>
      </c>
      <c r="C337" s="9">
        <f t="shared" si="16"/>
        <v>43659.9375</v>
      </c>
      <c r="D337" s="4">
        <f t="shared" si="17"/>
        <v>525465</v>
      </c>
      <c r="E337" s="4">
        <f t="shared" si="17"/>
        <v>6300765</v>
      </c>
      <c r="F337" s="4">
        <f t="shared" si="17"/>
        <v>2549</v>
      </c>
      <c r="G337" s="6">
        <v>0</v>
      </c>
      <c r="H337" s="6">
        <v>0</v>
      </c>
      <c r="I337" s="6">
        <v>330.44251418971885</v>
      </c>
      <c r="J337" s="6">
        <v>2.8170000000000002</v>
      </c>
      <c r="K337" s="6">
        <v>100</v>
      </c>
      <c r="L337" s="6">
        <v>0.99354892275152151</v>
      </c>
      <c r="M337" s="6">
        <v>748.20500000000004</v>
      </c>
      <c r="N337" s="6">
        <v>0.4</v>
      </c>
      <c r="O337" s="16" t="s">
        <v>19</v>
      </c>
    </row>
    <row r="338" spans="1:15" x14ac:dyDescent="0.3">
      <c r="A338" s="10">
        <v>43659</v>
      </c>
      <c r="B338" s="8">
        <v>0.95833333333333337</v>
      </c>
      <c r="C338" s="9">
        <f t="shared" si="16"/>
        <v>43659.958333333336</v>
      </c>
      <c r="D338" s="4">
        <f t="shared" si="17"/>
        <v>525465</v>
      </c>
      <c r="E338" s="4">
        <f t="shared" si="17"/>
        <v>6300765</v>
      </c>
      <c r="F338" s="4">
        <f t="shared" si="17"/>
        <v>2549</v>
      </c>
      <c r="G338" s="6">
        <v>0</v>
      </c>
      <c r="H338" s="6">
        <v>0</v>
      </c>
      <c r="I338" s="6">
        <v>330.40197573747326</v>
      </c>
      <c r="J338" s="6">
        <v>2.8170000000000002</v>
      </c>
      <c r="K338" s="6">
        <v>100</v>
      </c>
      <c r="L338" s="6">
        <v>0.99127443210830513</v>
      </c>
      <c r="M338" s="6">
        <v>748.10199999999998</v>
      </c>
      <c r="N338" s="6">
        <v>0</v>
      </c>
      <c r="O338" s="16" t="s">
        <v>19</v>
      </c>
    </row>
    <row r="339" spans="1:15" x14ac:dyDescent="0.3">
      <c r="A339" s="10">
        <v>43659</v>
      </c>
      <c r="B339" s="8">
        <v>0.97916666666666663</v>
      </c>
      <c r="C339" s="9">
        <f t="shared" si="16"/>
        <v>43659.979166666664</v>
      </c>
      <c r="D339" s="4">
        <f t="shared" si="17"/>
        <v>525465</v>
      </c>
      <c r="E339" s="4">
        <f t="shared" si="17"/>
        <v>6300765</v>
      </c>
      <c r="F339" s="4">
        <f t="shared" si="17"/>
        <v>2549</v>
      </c>
      <c r="G339" s="6">
        <v>0</v>
      </c>
      <c r="H339" s="6">
        <v>0</v>
      </c>
      <c r="I339" s="6">
        <v>330.17111479133422</v>
      </c>
      <c r="J339" s="6">
        <v>2.754</v>
      </c>
      <c r="K339" s="6">
        <v>100</v>
      </c>
      <c r="L339" s="6">
        <v>0.70013046158057035</v>
      </c>
      <c r="M339" s="6">
        <v>748.01</v>
      </c>
      <c r="N339" s="6">
        <v>0</v>
      </c>
      <c r="O339" s="16" t="s">
        <v>19</v>
      </c>
    </row>
    <row r="340" spans="1:15" x14ac:dyDescent="0.3">
      <c r="A340" s="10">
        <v>43660</v>
      </c>
      <c r="B340" s="8">
        <v>0</v>
      </c>
      <c r="C340" s="9">
        <f t="shared" si="16"/>
        <v>43660</v>
      </c>
      <c r="D340" s="4">
        <f t="shared" si="17"/>
        <v>525465</v>
      </c>
      <c r="E340" s="4">
        <f t="shared" si="17"/>
        <v>6300765</v>
      </c>
      <c r="F340" s="4">
        <f t="shared" si="17"/>
        <v>2549</v>
      </c>
      <c r="G340" s="6">
        <v>0</v>
      </c>
      <c r="H340" s="6">
        <v>0</v>
      </c>
      <c r="I340" s="6">
        <v>329.59695888835978</v>
      </c>
      <c r="J340" s="6">
        <v>2.5019999999999998</v>
      </c>
      <c r="K340" s="6">
        <v>100</v>
      </c>
      <c r="L340" s="6">
        <v>0.95146626175399818</v>
      </c>
      <c r="M340" s="6">
        <v>747.91499999999996</v>
      </c>
      <c r="N340" s="6">
        <v>0.4</v>
      </c>
      <c r="O340" s="16" t="s">
        <v>19</v>
      </c>
    </row>
    <row r="341" spans="1:15" x14ac:dyDescent="0.3">
      <c r="A341" s="10">
        <v>43660</v>
      </c>
      <c r="B341" s="8">
        <v>2.0833333333333332E-2</v>
      </c>
      <c r="C341" s="9">
        <f t="shared" si="16"/>
        <v>43660.020833333336</v>
      </c>
      <c r="D341" s="4">
        <f t="shared" si="17"/>
        <v>525465</v>
      </c>
      <c r="E341" s="4">
        <f t="shared" si="17"/>
        <v>6300765</v>
      </c>
      <c r="F341" s="4">
        <f t="shared" si="17"/>
        <v>2549</v>
      </c>
      <c r="G341" s="6">
        <v>0</v>
      </c>
      <c r="H341" s="6">
        <v>0</v>
      </c>
      <c r="I341" s="6">
        <v>328.4260212406283</v>
      </c>
      <c r="J341" s="6">
        <v>2.4390000000000001</v>
      </c>
      <c r="K341" s="6">
        <v>100</v>
      </c>
      <c r="L341" s="6">
        <v>1.0936265110530412</v>
      </c>
      <c r="M341" s="6">
        <v>747.96199999999999</v>
      </c>
      <c r="N341" s="6">
        <v>0</v>
      </c>
      <c r="O341" s="16" t="s">
        <v>19</v>
      </c>
    </row>
    <row r="342" spans="1:15" x14ac:dyDescent="0.3">
      <c r="A342" s="10">
        <v>43660</v>
      </c>
      <c r="B342" s="8">
        <v>4.1666666666666664E-2</v>
      </c>
      <c r="C342" s="9">
        <f t="shared" si="16"/>
        <v>43660.041666666664</v>
      </c>
      <c r="D342" s="4">
        <f t="shared" si="17"/>
        <v>525465</v>
      </c>
      <c r="E342" s="4">
        <f t="shared" si="17"/>
        <v>6300765</v>
      </c>
      <c r="F342" s="4">
        <f t="shared" si="17"/>
        <v>2549</v>
      </c>
      <c r="G342" s="6">
        <v>0</v>
      </c>
      <c r="H342" s="6">
        <v>0</v>
      </c>
      <c r="I342" s="6">
        <v>327.02275371149972</v>
      </c>
      <c r="J342" s="6">
        <v>2.1880000000000002</v>
      </c>
      <c r="K342" s="6">
        <v>100</v>
      </c>
      <c r="L342" s="6">
        <v>1.5246562402366026</v>
      </c>
      <c r="M342" s="6">
        <v>747.74199999999996</v>
      </c>
      <c r="N342" s="6">
        <v>0.2</v>
      </c>
      <c r="O342" s="16" t="s">
        <v>19</v>
      </c>
    </row>
    <row r="343" spans="1:15" x14ac:dyDescent="0.3">
      <c r="A343" s="10">
        <v>43660</v>
      </c>
      <c r="B343" s="8">
        <v>6.25E-2</v>
      </c>
      <c r="C343" s="9">
        <f t="shared" si="16"/>
        <v>43660.0625</v>
      </c>
      <c r="D343" s="4">
        <f t="shared" si="17"/>
        <v>525465</v>
      </c>
      <c r="E343" s="4">
        <f t="shared" si="17"/>
        <v>6300765</v>
      </c>
      <c r="F343" s="4">
        <f t="shared" si="17"/>
        <v>2549</v>
      </c>
      <c r="G343" s="6">
        <v>0</v>
      </c>
      <c r="H343" s="6">
        <v>0</v>
      </c>
      <c r="I343" s="6">
        <v>326.56400287987265</v>
      </c>
      <c r="J343" s="6">
        <v>2.0619999999999998</v>
      </c>
      <c r="K343" s="6">
        <v>100</v>
      </c>
      <c r="L343" s="6">
        <v>1.2335122697088678</v>
      </c>
      <c r="M343" s="6">
        <v>747.53700000000003</v>
      </c>
      <c r="N343" s="6">
        <v>0</v>
      </c>
      <c r="O343" s="16" t="s">
        <v>19</v>
      </c>
    </row>
    <row r="344" spans="1:15" x14ac:dyDescent="0.3">
      <c r="A344" s="10">
        <v>43660</v>
      </c>
      <c r="B344" s="8">
        <v>8.3333333333333329E-2</v>
      </c>
      <c r="C344" s="9">
        <f t="shared" si="16"/>
        <v>43660.083333333336</v>
      </c>
      <c r="D344" s="4">
        <f t="shared" si="17"/>
        <v>525465</v>
      </c>
      <c r="E344" s="4">
        <f t="shared" si="17"/>
        <v>6300765</v>
      </c>
      <c r="F344" s="4">
        <f t="shared" si="17"/>
        <v>2549</v>
      </c>
      <c r="G344" s="6">
        <v>0</v>
      </c>
      <c r="H344" s="6">
        <v>0</v>
      </c>
      <c r="I344" s="6">
        <v>326.14918579387825</v>
      </c>
      <c r="J344" s="6">
        <v>1.8740000000000001</v>
      </c>
      <c r="K344" s="6">
        <v>100</v>
      </c>
      <c r="L344" s="6">
        <v>1.5201072589501701</v>
      </c>
      <c r="M344" s="6">
        <v>747.46</v>
      </c>
      <c r="N344" s="6">
        <v>0.2</v>
      </c>
      <c r="O344" s="16" t="s">
        <v>19</v>
      </c>
    </row>
    <row r="345" spans="1:15" x14ac:dyDescent="0.3">
      <c r="A345" s="10">
        <v>43660</v>
      </c>
      <c r="B345" s="8">
        <v>0.10416666666666667</v>
      </c>
      <c r="C345" s="9">
        <f t="shared" si="16"/>
        <v>43660.104166666664</v>
      </c>
      <c r="D345" s="4">
        <f t="shared" si="17"/>
        <v>525465</v>
      </c>
      <c r="E345" s="4">
        <f t="shared" si="17"/>
        <v>6300765</v>
      </c>
      <c r="F345" s="4">
        <f t="shared" si="17"/>
        <v>2549</v>
      </c>
      <c r="G345" s="6">
        <v>0</v>
      </c>
      <c r="H345" s="6">
        <v>0</v>
      </c>
      <c r="I345" s="6">
        <v>326.49065996303784</v>
      </c>
      <c r="J345" s="6">
        <v>1.9990000000000001</v>
      </c>
      <c r="K345" s="6">
        <v>100</v>
      </c>
      <c r="L345" s="6">
        <v>1.2289632884224351</v>
      </c>
      <c r="M345" s="6">
        <v>747.20799999999997</v>
      </c>
      <c r="N345" s="6">
        <v>0</v>
      </c>
      <c r="O345" s="16" t="s">
        <v>19</v>
      </c>
    </row>
    <row r="346" spans="1:15" x14ac:dyDescent="0.3">
      <c r="A346" s="10">
        <v>43660</v>
      </c>
      <c r="B346" s="8">
        <v>0.125</v>
      </c>
      <c r="C346" s="9">
        <f t="shared" si="16"/>
        <v>43660.125</v>
      </c>
      <c r="D346" s="4">
        <f t="shared" si="17"/>
        <v>525465</v>
      </c>
      <c r="E346" s="4">
        <f t="shared" si="17"/>
        <v>6300765</v>
      </c>
      <c r="F346" s="4">
        <f t="shared" si="17"/>
        <v>2549</v>
      </c>
      <c r="G346" s="6">
        <v>0</v>
      </c>
      <c r="H346" s="6">
        <v>0</v>
      </c>
      <c r="I346" s="6">
        <v>326.43462528577629</v>
      </c>
      <c r="J346" s="6">
        <v>2.125</v>
      </c>
      <c r="K346" s="6">
        <v>100</v>
      </c>
      <c r="L346" s="6">
        <v>1.6599930176059967</v>
      </c>
      <c r="M346" s="6">
        <v>747.02499999999998</v>
      </c>
      <c r="N346" s="6">
        <v>0</v>
      </c>
      <c r="O346" s="16" t="s">
        <v>19</v>
      </c>
    </row>
    <row r="347" spans="1:15" x14ac:dyDescent="0.3">
      <c r="A347" s="10">
        <v>43660</v>
      </c>
      <c r="B347" s="8">
        <v>0.14583333333333334</v>
      </c>
      <c r="C347" s="9">
        <f t="shared" si="16"/>
        <v>43660.145833333336</v>
      </c>
      <c r="D347" s="4">
        <f t="shared" si="17"/>
        <v>525465</v>
      </c>
      <c r="E347" s="4">
        <f t="shared" si="17"/>
        <v>6300765</v>
      </c>
      <c r="F347" s="4">
        <f t="shared" si="17"/>
        <v>2549</v>
      </c>
      <c r="G347" s="6">
        <v>0</v>
      </c>
      <c r="H347" s="6">
        <v>0</v>
      </c>
      <c r="I347" s="6">
        <v>326.1308067782748</v>
      </c>
      <c r="J347" s="6">
        <v>1.8740000000000001</v>
      </c>
      <c r="K347" s="6">
        <v>100</v>
      </c>
      <c r="L347" s="6">
        <v>1.0799795671937429</v>
      </c>
      <c r="M347" s="6">
        <v>746.928</v>
      </c>
      <c r="N347" s="6">
        <v>0</v>
      </c>
      <c r="O347" s="16" t="s">
        <v>19</v>
      </c>
    </row>
    <row r="348" spans="1:15" x14ac:dyDescent="0.3">
      <c r="A348" s="10">
        <v>43660</v>
      </c>
      <c r="B348" s="8">
        <v>0.16666666666666666</v>
      </c>
      <c r="C348" s="9">
        <f t="shared" si="16"/>
        <v>43660.166666666664</v>
      </c>
      <c r="D348" s="4">
        <f t="shared" si="17"/>
        <v>525465</v>
      </c>
      <c r="E348" s="4">
        <f t="shared" si="17"/>
        <v>6300765</v>
      </c>
      <c r="F348" s="4">
        <f t="shared" si="17"/>
        <v>2549</v>
      </c>
      <c r="G348" s="6">
        <v>0</v>
      </c>
      <c r="H348" s="6">
        <v>0</v>
      </c>
      <c r="I348" s="6">
        <v>326.24611866303246</v>
      </c>
      <c r="J348" s="6">
        <v>1.9990000000000001</v>
      </c>
      <c r="K348" s="6">
        <v>100</v>
      </c>
      <c r="L348" s="6">
        <v>1.5110092963773045</v>
      </c>
      <c r="M348" s="6">
        <v>746.95500000000004</v>
      </c>
      <c r="N348" s="6">
        <v>0</v>
      </c>
      <c r="O348" s="16" t="s">
        <v>19</v>
      </c>
    </row>
    <row r="349" spans="1:15" x14ac:dyDescent="0.3">
      <c r="A349" s="10">
        <v>43660</v>
      </c>
      <c r="B349" s="8">
        <v>0.1875</v>
      </c>
      <c r="C349" s="9">
        <f t="shared" si="16"/>
        <v>43660.1875</v>
      </c>
      <c r="D349" s="4">
        <f t="shared" si="17"/>
        <v>525465</v>
      </c>
      <c r="E349" s="4">
        <f t="shared" si="17"/>
        <v>6300765</v>
      </c>
      <c r="F349" s="4">
        <f t="shared" si="17"/>
        <v>2549</v>
      </c>
      <c r="G349" s="6">
        <v>3.6</v>
      </c>
      <c r="H349" s="6">
        <v>1.8</v>
      </c>
      <c r="I349" s="6">
        <v>325.80454982362141</v>
      </c>
      <c r="J349" s="6">
        <v>1.748</v>
      </c>
      <c r="K349" s="6">
        <v>100</v>
      </c>
      <c r="L349" s="6">
        <v>1.0754305859073103</v>
      </c>
      <c r="M349" s="6">
        <v>746.95799999999997</v>
      </c>
      <c r="N349" s="6">
        <v>0</v>
      </c>
      <c r="O349" s="15">
        <v>0.5</v>
      </c>
    </row>
    <row r="350" spans="1:15" x14ac:dyDescent="0.3">
      <c r="A350" s="10">
        <v>43660</v>
      </c>
      <c r="B350" s="8">
        <v>0.20833333333333334</v>
      </c>
      <c r="C350" s="9">
        <f t="shared" si="16"/>
        <v>43660.208333333336</v>
      </c>
      <c r="D350" s="4">
        <f t="shared" si="17"/>
        <v>525465</v>
      </c>
      <c r="E350" s="4">
        <f t="shared" si="17"/>
        <v>6300765</v>
      </c>
      <c r="F350" s="4">
        <f t="shared" si="17"/>
        <v>2549</v>
      </c>
      <c r="G350" s="6">
        <v>9.1</v>
      </c>
      <c r="H350" s="6">
        <v>5.4</v>
      </c>
      <c r="I350" s="6">
        <v>325.48517031298934</v>
      </c>
      <c r="J350" s="6">
        <v>1.748</v>
      </c>
      <c r="K350" s="6">
        <v>100</v>
      </c>
      <c r="L350" s="6">
        <v>1.2175908352063534</v>
      </c>
      <c r="M350" s="6">
        <v>746.625</v>
      </c>
      <c r="N350" s="6">
        <v>0.2</v>
      </c>
      <c r="O350" s="15">
        <v>0.59340659340659352</v>
      </c>
    </row>
    <row r="351" spans="1:15" x14ac:dyDescent="0.3">
      <c r="A351" s="10">
        <v>43660</v>
      </c>
      <c r="B351" s="8">
        <v>0.22916666666666666</v>
      </c>
      <c r="C351" s="9">
        <f t="shared" si="16"/>
        <v>43660.229166666664</v>
      </c>
      <c r="D351" s="4">
        <f t="shared" si="17"/>
        <v>525465</v>
      </c>
      <c r="E351" s="4">
        <f t="shared" si="17"/>
        <v>6300765</v>
      </c>
      <c r="F351" s="4">
        <f t="shared" si="17"/>
        <v>2549</v>
      </c>
      <c r="G351" s="6">
        <v>10.9</v>
      </c>
      <c r="H351" s="6">
        <v>5.4</v>
      </c>
      <c r="I351" s="6">
        <v>325.83598202309759</v>
      </c>
      <c r="J351" s="6">
        <v>1.9359999999999999</v>
      </c>
      <c r="K351" s="6">
        <v>100</v>
      </c>
      <c r="L351" s="6">
        <v>1.215316344563137</v>
      </c>
      <c r="M351" s="6">
        <v>746.65</v>
      </c>
      <c r="N351" s="6">
        <v>0</v>
      </c>
      <c r="O351" s="15">
        <v>0.49541284403669728</v>
      </c>
    </row>
    <row r="352" spans="1:15" x14ac:dyDescent="0.3">
      <c r="A352" s="10">
        <v>43660</v>
      </c>
      <c r="B352" s="8">
        <v>0.25</v>
      </c>
      <c r="C352" s="9">
        <f t="shared" si="16"/>
        <v>43660.25</v>
      </c>
      <c r="D352" s="4">
        <f t="shared" si="17"/>
        <v>525465</v>
      </c>
      <c r="E352" s="4">
        <f t="shared" si="17"/>
        <v>6300765</v>
      </c>
      <c r="F352" s="4">
        <f t="shared" si="17"/>
        <v>2549</v>
      </c>
      <c r="G352" s="6">
        <v>21.8</v>
      </c>
      <c r="H352" s="6">
        <v>14.4</v>
      </c>
      <c r="I352" s="6">
        <v>326.30993709750135</v>
      </c>
      <c r="J352" s="6">
        <v>1.9359999999999999</v>
      </c>
      <c r="K352" s="6">
        <v>100</v>
      </c>
      <c r="L352" s="6">
        <v>1.3574765938621798</v>
      </c>
      <c r="M352" s="6">
        <v>746.54700000000003</v>
      </c>
      <c r="N352" s="7">
        <v>0</v>
      </c>
      <c r="O352" s="15">
        <v>0.66055045871559637</v>
      </c>
    </row>
    <row r="353" spans="1:15" x14ac:dyDescent="0.3">
      <c r="A353" s="10">
        <v>43660</v>
      </c>
      <c r="B353" s="8">
        <v>0.27083333333333331</v>
      </c>
      <c r="C353" s="9">
        <f t="shared" si="16"/>
        <v>43660.270833333336</v>
      </c>
      <c r="D353" s="4">
        <f t="shared" si="17"/>
        <v>525465</v>
      </c>
      <c r="E353" s="4">
        <f t="shared" si="17"/>
        <v>6300765</v>
      </c>
      <c r="F353" s="4">
        <f t="shared" si="17"/>
        <v>2549</v>
      </c>
      <c r="G353" s="6">
        <v>59.9</v>
      </c>
      <c r="H353" s="6">
        <v>41.4</v>
      </c>
      <c r="I353" s="6">
        <v>327.80170818194341</v>
      </c>
      <c r="J353" s="6">
        <v>1.8740000000000001</v>
      </c>
      <c r="K353" s="6">
        <v>100</v>
      </c>
      <c r="L353" s="6">
        <v>1.2107673632767042</v>
      </c>
      <c r="M353" s="6">
        <v>746.58299999999997</v>
      </c>
      <c r="N353" s="6">
        <v>0</v>
      </c>
      <c r="O353" s="15">
        <v>0.69115191986644409</v>
      </c>
    </row>
    <row r="354" spans="1:15" x14ac:dyDescent="0.3">
      <c r="A354" s="10">
        <v>43660</v>
      </c>
      <c r="B354" s="8">
        <v>0.29166666666666669</v>
      </c>
      <c r="C354" s="9">
        <f t="shared" si="16"/>
        <v>43660.291666666664</v>
      </c>
      <c r="D354" s="4">
        <f t="shared" si="17"/>
        <v>525465</v>
      </c>
      <c r="E354" s="4">
        <f t="shared" si="17"/>
        <v>6300765</v>
      </c>
      <c r="F354" s="4">
        <f t="shared" si="17"/>
        <v>2549</v>
      </c>
      <c r="G354" s="6">
        <v>92.5</v>
      </c>
      <c r="H354" s="6">
        <v>66.599999999999994</v>
      </c>
      <c r="I354" s="6">
        <v>328.42257307271956</v>
      </c>
      <c r="J354" s="6">
        <v>2.754</v>
      </c>
      <c r="K354" s="6">
        <v>100</v>
      </c>
      <c r="L354" s="6">
        <v>1.0640581326912284</v>
      </c>
      <c r="M354" s="6">
        <v>746.69500000000005</v>
      </c>
      <c r="N354" s="7">
        <v>0</v>
      </c>
      <c r="O354" s="15">
        <v>0.72</v>
      </c>
    </row>
    <row r="355" spans="1:15" x14ac:dyDescent="0.3">
      <c r="A355" s="10">
        <v>43660</v>
      </c>
      <c r="B355" s="8">
        <v>0.3125</v>
      </c>
      <c r="C355" s="9">
        <f t="shared" si="16"/>
        <v>43660.3125</v>
      </c>
      <c r="D355" s="4">
        <f t="shared" si="17"/>
        <v>525465</v>
      </c>
      <c r="E355" s="4">
        <f t="shared" si="17"/>
        <v>6300765</v>
      </c>
      <c r="F355" s="4">
        <f t="shared" si="17"/>
        <v>2549</v>
      </c>
      <c r="G355" s="6">
        <v>132.4</v>
      </c>
      <c r="H355" s="6">
        <v>95.4</v>
      </c>
      <c r="I355" s="6">
        <v>331.64351878504863</v>
      </c>
      <c r="J355" s="6">
        <v>2.6280000000000001</v>
      </c>
      <c r="K355" s="6">
        <v>100</v>
      </c>
      <c r="L355" s="6">
        <v>1.2062183819902714</v>
      </c>
      <c r="M355" s="6">
        <v>746.572</v>
      </c>
      <c r="N355" s="6">
        <v>0</v>
      </c>
      <c r="O355" s="15">
        <v>0.72054380664652573</v>
      </c>
    </row>
    <row r="356" spans="1:15" x14ac:dyDescent="0.3">
      <c r="A356" s="10">
        <v>43660</v>
      </c>
      <c r="B356" s="8">
        <v>0.33333333333333331</v>
      </c>
      <c r="C356" s="9">
        <f t="shared" si="16"/>
        <v>43660.333333333336</v>
      </c>
      <c r="D356" s="4">
        <f t="shared" si="17"/>
        <v>525465</v>
      </c>
      <c r="E356" s="4">
        <f t="shared" si="17"/>
        <v>6300765</v>
      </c>
      <c r="F356" s="4">
        <f t="shared" si="17"/>
        <v>2549</v>
      </c>
      <c r="G356" s="6">
        <v>141.5</v>
      </c>
      <c r="H356" s="6">
        <v>100.8</v>
      </c>
      <c r="I356" s="6">
        <v>332.66626872570509</v>
      </c>
      <c r="J356" s="6">
        <v>3.3820000000000001</v>
      </c>
      <c r="K356" s="6">
        <v>100</v>
      </c>
      <c r="L356" s="6">
        <v>0.91507441146253654</v>
      </c>
      <c r="M356" s="6">
        <v>746.40200000000004</v>
      </c>
      <c r="N356" s="6">
        <v>0</v>
      </c>
      <c r="O356" s="15">
        <v>0.71236749116607767</v>
      </c>
    </row>
    <row r="357" spans="1:15" x14ac:dyDescent="0.3">
      <c r="A357" s="10">
        <v>43660</v>
      </c>
      <c r="B357" s="8">
        <v>0.35416666666666669</v>
      </c>
      <c r="C357" s="9">
        <f t="shared" si="16"/>
        <v>43660.354166666664</v>
      </c>
      <c r="D357" s="4">
        <f t="shared" si="17"/>
        <v>525465</v>
      </c>
      <c r="E357" s="4">
        <f t="shared" si="17"/>
        <v>6300765</v>
      </c>
      <c r="F357" s="4">
        <f t="shared" si="17"/>
        <v>2549</v>
      </c>
      <c r="G357" s="6">
        <v>208.6</v>
      </c>
      <c r="H357" s="6">
        <v>147.5</v>
      </c>
      <c r="I357" s="6">
        <v>334.71745137604609</v>
      </c>
      <c r="J357" s="6">
        <v>3.8220000000000001</v>
      </c>
      <c r="K357" s="6">
        <v>100</v>
      </c>
      <c r="L357" s="6">
        <v>1.0572346607615795</v>
      </c>
      <c r="M357" s="6">
        <v>746.36</v>
      </c>
      <c r="N357" s="6">
        <v>0</v>
      </c>
      <c r="O357" s="15">
        <v>0.7070949185043145</v>
      </c>
    </row>
    <row r="358" spans="1:15" x14ac:dyDescent="0.3">
      <c r="A358" s="10">
        <v>43660</v>
      </c>
      <c r="B358" s="8">
        <v>0.375</v>
      </c>
      <c r="C358" s="9">
        <f t="shared" si="16"/>
        <v>43660.375</v>
      </c>
      <c r="D358" s="4">
        <f t="shared" si="17"/>
        <v>525465</v>
      </c>
      <c r="E358" s="4">
        <f t="shared" si="17"/>
        <v>6300765</v>
      </c>
      <c r="F358" s="4">
        <f t="shared" si="17"/>
        <v>2549</v>
      </c>
      <c r="G358" s="6">
        <v>297.39999999999998</v>
      </c>
      <c r="H358" s="6">
        <v>205.1</v>
      </c>
      <c r="I358" s="6">
        <v>335.45649216817333</v>
      </c>
      <c r="J358" s="6">
        <v>4.3250000000000002</v>
      </c>
      <c r="K358" s="6">
        <v>100</v>
      </c>
      <c r="L358" s="6">
        <v>1.3438296500028817</v>
      </c>
      <c r="M358" s="6">
        <v>746.40800000000002</v>
      </c>
      <c r="N358" s="6">
        <v>0</v>
      </c>
      <c r="O358" s="15">
        <v>0.68964357767316753</v>
      </c>
    </row>
    <row r="359" spans="1:15" x14ac:dyDescent="0.3">
      <c r="A359" s="10">
        <v>43660</v>
      </c>
      <c r="B359" s="8">
        <v>0.39583333333333331</v>
      </c>
      <c r="C359" s="9">
        <f t="shared" si="16"/>
        <v>43660.395833333336</v>
      </c>
      <c r="D359" s="4">
        <f t="shared" si="17"/>
        <v>525465</v>
      </c>
      <c r="E359" s="4">
        <f t="shared" si="17"/>
        <v>6300765</v>
      </c>
      <c r="F359" s="4">
        <f t="shared" si="17"/>
        <v>2549</v>
      </c>
      <c r="G359" s="6">
        <v>112.4</v>
      </c>
      <c r="H359" s="6">
        <v>79.2</v>
      </c>
      <c r="I359" s="6">
        <v>331.33667968979108</v>
      </c>
      <c r="J359" s="6">
        <v>3.6339999999999999</v>
      </c>
      <c r="K359" s="6">
        <v>100</v>
      </c>
      <c r="L359" s="6">
        <v>1.1971204194174061</v>
      </c>
      <c r="M359" s="6">
        <v>746.70500000000004</v>
      </c>
      <c r="N359" s="6">
        <v>0</v>
      </c>
      <c r="O359" s="15">
        <v>0.70462633451957291</v>
      </c>
    </row>
    <row r="360" spans="1:15" x14ac:dyDescent="0.3">
      <c r="A360" s="10">
        <v>43660</v>
      </c>
      <c r="B360" s="8">
        <v>0.41666666666666669</v>
      </c>
      <c r="C360" s="9">
        <f t="shared" si="16"/>
        <v>43660.416666666664</v>
      </c>
      <c r="D360" s="4">
        <f t="shared" si="17"/>
        <v>525465</v>
      </c>
      <c r="E360" s="4">
        <f t="shared" si="17"/>
        <v>6300765</v>
      </c>
      <c r="F360" s="4">
        <f t="shared" si="17"/>
        <v>2549</v>
      </c>
      <c r="G360" s="6">
        <v>163.19999999999999</v>
      </c>
      <c r="H360" s="6">
        <v>115.1</v>
      </c>
      <c r="I360" s="6">
        <v>333.94064114202496</v>
      </c>
      <c r="J360" s="6">
        <v>3.0680000000000001</v>
      </c>
      <c r="K360" s="6">
        <v>100</v>
      </c>
      <c r="L360" s="6">
        <v>1.3392806687164489</v>
      </c>
      <c r="M360" s="6">
        <v>746.46299999999997</v>
      </c>
      <c r="N360" s="6">
        <v>0</v>
      </c>
      <c r="O360" s="15">
        <v>0.7052696078431373</v>
      </c>
    </row>
    <row r="361" spans="1:15" x14ac:dyDescent="0.3">
      <c r="A361" s="10">
        <v>43660</v>
      </c>
      <c r="B361" s="8">
        <v>0.4375</v>
      </c>
      <c r="C361" s="9">
        <f t="shared" si="16"/>
        <v>43660.4375</v>
      </c>
      <c r="D361" s="4">
        <f t="shared" si="17"/>
        <v>525465</v>
      </c>
      <c r="E361" s="4">
        <f t="shared" si="17"/>
        <v>6300765</v>
      </c>
      <c r="F361" s="4">
        <f t="shared" si="17"/>
        <v>2549</v>
      </c>
      <c r="G361" s="6">
        <v>237.6</v>
      </c>
      <c r="H361" s="6">
        <v>165.5</v>
      </c>
      <c r="I361" s="6">
        <v>337.95105891772977</v>
      </c>
      <c r="J361" s="6">
        <v>4.0739999999999998</v>
      </c>
      <c r="K361" s="6">
        <v>100</v>
      </c>
      <c r="L361" s="6">
        <v>1.0481366981887139</v>
      </c>
      <c r="M361" s="6">
        <v>746.68499999999995</v>
      </c>
      <c r="N361" s="6">
        <v>0</v>
      </c>
      <c r="O361" s="15">
        <v>0.69654882154882158</v>
      </c>
    </row>
    <row r="362" spans="1:15" x14ac:dyDescent="0.3">
      <c r="A362" s="10">
        <v>43660</v>
      </c>
      <c r="B362" s="8">
        <v>0.45833333333333331</v>
      </c>
      <c r="C362" s="9">
        <f t="shared" si="16"/>
        <v>43660.458333333336</v>
      </c>
      <c r="D362" s="4">
        <f t="shared" si="17"/>
        <v>525465</v>
      </c>
      <c r="E362" s="4">
        <f t="shared" si="17"/>
        <v>6300765</v>
      </c>
      <c r="F362" s="4">
        <f t="shared" si="17"/>
        <v>2549</v>
      </c>
      <c r="G362" s="6">
        <v>235.8</v>
      </c>
      <c r="H362" s="6">
        <v>163.69999999999999</v>
      </c>
      <c r="I362" s="6">
        <v>340.12630003071348</v>
      </c>
      <c r="J362" s="6">
        <v>6.5869999999999997</v>
      </c>
      <c r="K362" s="6">
        <v>84.384</v>
      </c>
      <c r="L362" s="6">
        <v>1.0458622075454977</v>
      </c>
      <c r="M362" s="6">
        <v>746.745</v>
      </c>
      <c r="N362" s="6">
        <v>0</v>
      </c>
      <c r="O362" s="15">
        <v>0.69423240033927047</v>
      </c>
    </row>
    <row r="363" spans="1:15" x14ac:dyDescent="0.3">
      <c r="A363" s="10">
        <v>43660</v>
      </c>
      <c r="B363" s="8">
        <v>0.47916666666666669</v>
      </c>
      <c r="C363" s="9">
        <f t="shared" si="16"/>
        <v>43660.479166666664</v>
      </c>
      <c r="D363" s="4">
        <f t="shared" si="17"/>
        <v>525465</v>
      </c>
      <c r="E363" s="4">
        <f t="shared" si="17"/>
        <v>6300765</v>
      </c>
      <c r="F363" s="4">
        <f t="shared" si="17"/>
        <v>2549</v>
      </c>
      <c r="G363" s="6">
        <v>244.8</v>
      </c>
      <c r="H363" s="6">
        <v>172.7</v>
      </c>
      <c r="I363" s="6">
        <v>349.33331705146412</v>
      </c>
      <c r="J363" s="6">
        <v>7.3410000000000002</v>
      </c>
      <c r="K363" s="6">
        <v>81.070999999999998</v>
      </c>
      <c r="L363" s="6">
        <v>0.89915297696002205</v>
      </c>
      <c r="M363" s="6">
        <v>746.68200000000002</v>
      </c>
      <c r="N363" s="6">
        <v>0</v>
      </c>
      <c r="O363" s="15">
        <v>0.70547385620915026</v>
      </c>
    </row>
    <row r="364" spans="1:15" x14ac:dyDescent="0.3">
      <c r="A364" s="10">
        <v>43660</v>
      </c>
      <c r="B364" s="8">
        <v>0.5</v>
      </c>
      <c r="C364" s="9">
        <f t="shared" si="16"/>
        <v>43660.5</v>
      </c>
      <c r="D364" s="4">
        <f t="shared" si="17"/>
        <v>525465</v>
      </c>
      <c r="E364" s="4">
        <f t="shared" si="17"/>
        <v>6300765</v>
      </c>
      <c r="F364" s="4">
        <f t="shared" si="17"/>
        <v>2549</v>
      </c>
      <c r="G364" s="6">
        <v>214</v>
      </c>
      <c r="H364" s="6">
        <v>152.9</v>
      </c>
      <c r="I364" s="6">
        <v>345.96554857278699</v>
      </c>
      <c r="J364" s="6">
        <v>5.8959999999999999</v>
      </c>
      <c r="K364" s="6">
        <v>88.167000000000002</v>
      </c>
      <c r="L364" s="6">
        <v>0.75244374637454647</v>
      </c>
      <c r="M364" s="6">
        <v>746.77499999999998</v>
      </c>
      <c r="N364" s="6">
        <v>0</v>
      </c>
      <c r="O364" s="15">
        <v>0.71448598130841123</v>
      </c>
    </row>
    <row r="365" spans="1:15" x14ac:dyDescent="0.3">
      <c r="A365" s="10">
        <v>43660</v>
      </c>
      <c r="B365" s="8">
        <v>0.52083333333333337</v>
      </c>
      <c r="C365" s="9">
        <f t="shared" si="16"/>
        <v>43660.520833333336</v>
      </c>
      <c r="D365" s="4">
        <f t="shared" si="17"/>
        <v>525465</v>
      </c>
      <c r="E365" s="4">
        <f t="shared" si="17"/>
        <v>6300765</v>
      </c>
      <c r="F365" s="4">
        <f t="shared" si="17"/>
        <v>2549</v>
      </c>
      <c r="G365" s="6">
        <v>277.5</v>
      </c>
      <c r="H365" s="6">
        <v>201.5</v>
      </c>
      <c r="I365" s="6">
        <v>344.11139356022113</v>
      </c>
      <c r="J365" s="6">
        <v>5.6449999999999996</v>
      </c>
      <c r="K365" s="6">
        <v>89.680999999999997</v>
      </c>
      <c r="L365" s="6">
        <v>0.75016925573133009</v>
      </c>
      <c r="M365" s="6">
        <v>746.78200000000004</v>
      </c>
      <c r="N365" s="6">
        <v>0</v>
      </c>
      <c r="O365" s="15">
        <v>0.72612612612612615</v>
      </c>
    </row>
    <row r="366" spans="1:15" x14ac:dyDescent="0.3">
      <c r="A366" s="10">
        <v>43660</v>
      </c>
      <c r="B366" s="8">
        <v>0.54166666666666663</v>
      </c>
      <c r="C366" s="9">
        <f t="shared" si="16"/>
        <v>43660.541666666664</v>
      </c>
      <c r="D366" s="4">
        <f t="shared" si="17"/>
        <v>525465</v>
      </c>
      <c r="E366" s="4">
        <f t="shared" si="17"/>
        <v>6300765</v>
      </c>
      <c r="F366" s="4">
        <f t="shared" si="17"/>
        <v>2549</v>
      </c>
      <c r="G366" s="6">
        <v>183.2</v>
      </c>
      <c r="H366" s="6">
        <v>136.69999999999999</v>
      </c>
      <c r="I366" s="6">
        <v>339.7180743872176</v>
      </c>
      <c r="J366" s="6">
        <v>5.4560000000000004</v>
      </c>
      <c r="K366" s="6">
        <v>89.49</v>
      </c>
      <c r="L366" s="6">
        <v>0.74789476508811381</v>
      </c>
      <c r="M366" s="6">
        <v>746.74300000000005</v>
      </c>
      <c r="N366" s="6">
        <v>0</v>
      </c>
      <c r="O366" s="15">
        <v>0.74617903930131002</v>
      </c>
    </row>
    <row r="367" spans="1:15" x14ac:dyDescent="0.3">
      <c r="A367" s="10">
        <v>43660</v>
      </c>
      <c r="B367" s="8">
        <v>0.5625</v>
      </c>
      <c r="C367" s="9">
        <f t="shared" si="16"/>
        <v>43660.5625</v>
      </c>
      <c r="D367" s="4">
        <f t="shared" si="17"/>
        <v>525465</v>
      </c>
      <c r="E367" s="4">
        <f t="shared" si="17"/>
        <v>6300765</v>
      </c>
      <c r="F367" s="4">
        <f t="shared" si="17"/>
        <v>2549</v>
      </c>
      <c r="G367" s="6">
        <v>273.89999999999998</v>
      </c>
      <c r="H367" s="6">
        <v>201.5</v>
      </c>
      <c r="I367" s="6">
        <v>342.46214737720913</v>
      </c>
      <c r="J367" s="6">
        <v>6.5869999999999997</v>
      </c>
      <c r="K367" s="6">
        <v>85.01</v>
      </c>
      <c r="L367" s="6">
        <v>1.034489754329416</v>
      </c>
      <c r="M367" s="6">
        <v>746.73699999999997</v>
      </c>
      <c r="N367" s="6">
        <v>0</v>
      </c>
      <c r="O367" s="15">
        <v>0.73566995253742251</v>
      </c>
    </row>
    <row r="368" spans="1:15" x14ac:dyDescent="0.3">
      <c r="A368" s="10">
        <v>43660</v>
      </c>
      <c r="B368" s="8">
        <v>0.58333333333333337</v>
      </c>
      <c r="C368" s="9">
        <f t="shared" si="16"/>
        <v>43660.583333333336</v>
      </c>
      <c r="D368" s="4">
        <f t="shared" si="17"/>
        <v>525465</v>
      </c>
      <c r="E368" s="4">
        <f t="shared" si="17"/>
        <v>6300765</v>
      </c>
      <c r="F368" s="4">
        <f t="shared" si="17"/>
        <v>2549</v>
      </c>
      <c r="G368" s="6">
        <v>264.8</v>
      </c>
      <c r="H368" s="6">
        <v>196.1</v>
      </c>
      <c r="I368" s="6">
        <v>341.94286044450587</v>
      </c>
      <c r="J368" s="6">
        <v>6.0839999999999996</v>
      </c>
      <c r="K368" s="6">
        <v>88.981999999999999</v>
      </c>
      <c r="L368" s="6">
        <v>1.321084743570718</v>
      </c>
      <c r="M368" s="6">
        <v>746.73699999999997</v>
      </c>
      <c r="N368" s="6">
        <v>0</v>
      </c>
      <c r="O368" s="15">
        <v>0.7405589123867069</v>
      </c>
    </row>
    <row r="369" spans="1:15" x14ac:dyDescent="0.3">
      <c r="A369" s="10">
        <v>43660</v>
      </c>
      <c r="B369" s="8">
        <v>0.60416666666666663</v>
      </c>
      <c r="C369" s="9">
        <f t="shared" si="16"/>
        <v>43660.604166666664</v>
      </c>
      <c r="D369" s="4">
        <f t="shared" si="17"/>
        <v>525465</v>
      </c>
      <c r="E369" s="4">
        <f t="shared" si="17"/>
        <v>6300765</v>
      </c>
      <c r="F369" s="4">
        <f t="shared" si="17"/>
        <v>2549</v>
      </c>
      <c r="G369" s="6">
        <v>277.5</v>
      </c>
      <c r="H369" s="6">
        <v>206.9</v>
      </c>
      <c r="I369" s="6">
        <v>346.36534926279421</v>
      </c>
      <c r="J369" s="6">
        <v>7.0270000000000001</v>
      </c>
      <c r="K369" s="6">
        <v>85.087000000000003</v>
      </c>
      <c r="L369" s="6">
        <v>1.1743755129852425</v>
      </c>
      <c r="M369" s="6">
        <v>746.84199999999998</v>
      </c>
      <c r="N369" s="6">
        <v>0</v>
      </c>
      <c r="O369" s="15">
        <v>0.74558558558558563</v>
      </c>
    </row>
    <row r="370" spans="1:15" x14ac:dyDescent="0.3">
      <c r="A370" s="10">
        <v>43660</v>
      </c>
      <c r="B370" s="8">
        <v>0.625</v>
      </c>
      <c r="C370" s="9">
        <f t="shared" si="16"/>
        <v>43660.625</v>
      </c>
      <c r="D370" s="4">
        <f t="shared" si="17"/>
        <v>525465</v>
      </c>
      <c r="E370" s="4">
        <f t="shared" si="17"/>
        <v>6300765</v>
      </c>
      <c r="F370" s="4">
        <f t="shared" si="17"/>
        <v>2549</v>
      </c>
      <c r="G370" s="6">
        <v>331.9</v>
      </c>
      <c r="H370" s="6">
        <v>246.5</v>
      </c>
      <c r="I370" s="6">
        <v>348.2962812841692</v>
      </c>
      <c r="J370" s="6">
        <v>7.4660000000000002</v>
      </c>
      <c r="K370" s="6">
        <v>83.284999999999997</v>
      </c>
      <c r="L370" s="6">
        <v>1.1721010223420261</v>
      </c>
      <c r="M370" s="6">
        <v>746.85500000000002</v>
      </c>
      <c r="N370" s="6">
        <v>0</v>
      </c>
      <c r="O370" s="15">
        <v>0.74269358240433869</v>
      </c>
    </row>
    <row r="371" spans="1:15" x14ac:dyDescent="0.3">
      <c r="A371" s="10">
        <v>43660</v>
      </c>
      <c r="B371" s="8">
        <v>0.64583333333333337</v>
      </c>
      <c r="C371" s="9">
        <f t="shared" si="16"/>
        <v>43660.645833333336</v>
      </c>
      <c r="D371" s="4">
        <f t="shared" si="17"/>
        <v>525465</v>
      </c>
      <c r="E371" s="4">
        <f t="shared" si="17"/>
        <v>6300765</v>
      </c>
      <c r="F371" s="4">
        <f t="shared" si="17"/>
        <v>2549</v>
      </c>
      <c r="G371" s="6">
        <v>175.9</v>
      </c>
      <c r="H371" s="6">
        <v>131.30000000000001</v>
      </c>
      <c r="I371" s="6">
        <v>340.32327863343511</v>
      </c>
      <c r="J371" s="6">
        <v>5.77</v>
      </c>
      <c r="K371" s="6">
        <v>89.704999999999998</v>
      </c>
      <c r="L371" s="6">
        <v>0.88095705181429118</v>
      </c>
      <c r="M371" s="6">
        <v>746.90300000000002</v>
      </c>
      <c r="N371" s="6">
        <v>0</v>
      </c>
      <c r="O371" s="15">
        <v>0.7464468447981808</v>
      </c>
    </row>
    <row r="372" spans="1:15" x14ac:dyDescent="0.3">
      <c r="A372" s="10">
        <v>43660</v>
      </c>
      <c r="B372" s="8">
        <v>0.66666666666666663</v>
      </c>
      <c r="C372" s="9">
        <f t="shared" si="16"/>
        <v>43660.666666666664</v>
      </c>
      <c r="D372" s="4">
        <f t="shared" si="17"/>
        <v>525465</v>
      </c>
      <c r="E372" s="4">
        <f t="shared" si="17"/>
        <v>6300765</v>
      </c>
      <c r="F372" s="4">
        <f t="shared" si="17"/>
        <v>2549</v>
      </c>
      <c r="G372" s="6">
        <v>224.9</v>
      </c>
      <c r="H372" s="6">
        <v>165.5</v>
      </c>
      <c r="I372" s="6">
        <v>347.03728800601493</v>
      </c>
      <c r="J372" s="6">
        <v>8.0310000000000006</v>
      </c>
      <c r="K372" s="6">
        <v>89.5</v>
      </c>
      <c r="L372" s="6">
        <v>1.1675520410555935</v>
      </c>
      <c r="M372" s="6">
        <v>747.09500000000003</v>
      </c>
      <c r="N372" s="6">
        <v>0</v>
      </c>
      <c r="O372" s="15">
        <v>0.73588261449533121</v>
      </c>
    </row>
    <row r="373" spans="1:15" x14ac:dyDescent="0.3">
      <c r="A373" s="10">
        <v>43660</v>
      </c>
      <c r="B373" s="8">
        <v>0.6875</v>
      </c>
      <c r="C373" s="9">
        <f t="shared" si="16"/>
        <v>43660.6875</v>
      </c>
      <c r="D373" s="4">
        <f t="shared" si="17"/>
        <v>525465</v>
      </c>
      <c r="E373" s="4">
        <f t="shared" si="17"/>
        <v>6300765</v>
      </c>
      <c r="F373" s="4">
        <f t="shared" si="17"/>
        <v>2549</v>
      </c>
      <c r="G373" s="6">
        <v>150.5</v>
      </c>
      <c r="H373" s="6">
        <v>111.5</v>
      </c>
      <c r="I373" s="6">
        <v>341.44977597100836</v>
      </c>
      <c r="J373" s="6">
        <v>5.5819999999999999</v>
      </c>
      <c r="K373" s="6">
        <v>92.322000000000003</v>
      </c>
      <c r="L373" s="6">
        <v>1.0208428104701177</v>
      </c>
      <c r="M373" s="6">
        <v>747.13499999999999</v>
      </c>
      <c r="N373" s="6">
        <v>0</v>
      </c>
      <c r="O373" s="15">
        <v>0.74086378737541525</v>
      </c>
    </row>
    <row r="374" spans="1:15" x14ac:dyDescent="0.3">
      <c r="A374" s="10">
        <v>43660</v>
      </c>
      <c r="B374" s="8">
        <v>0.70833333333333337</v>
      </c>
      <c r="C374" s="9">
        <f t="shared" si="16"/>
        <v>43660.708333333336</v>
      </c>
      <c r="D374" s="4">
        <f t="shared" si="17"/>
        <v>525465</v>
      </c>
      <c r="E374" s="4">
        <f t="shared" si="17"/>
        <v>6300765</v>
      </c>
      <c r="F374" s="4">
        <f t="shared" si="17"/>
        <v>2549</v>
      </c>
      <c r="G374" s="6">
        <v>130.6</v>
      </c>
      <c r="H374" s="6">
        <v>95.4</v>
      </c>
      <c r="I374" s="6">
        <v>340.93809865603419</v>
      </c>
      <c r="J374" s="6">
        <v>5.8330000000000002</v>
      </c>
      <c r="K374" s="6">
        <v>92.837999999999994</v>
      </c>
      <c r="L374" s="6">
        <v>1.1630030597691607</v>
      </c>
      <c r="M374" s="6">
        <v>747.17200000000003</v>
      </c>
      <c r="N374" s="6">
        <v>0.2</v>
      </c>
      <c r="O374" s="15">
        <v>0.73047473200612567</v>
      </c>
    </row>
    <row r="375" spans="1:15" x14ac:dyDescent="0.3">
      <c r="A375" s="10">
        <v>43660</v>
      </c>
      <c r="B375" s="8">
        <v>0.72916666666666663</v>
      </c>
      <c r="C375" s="9">
        <f t="shared" si="16"/>
        <v>43660.729166666664</v>
      </c>
      <c r="D375" s="4">
        <f t="shared" si="17"/>
        <v>525465</v>
      </c>
      <c r="E375" s="4">
        <f t="shared" si="17"/>
        <v>6300765</v>
      </c>
      <c r="F375" s="4">
        <f t="shared" si="17"/>
        <v>2549</v>
      </c>
      <c r="G375" s="6">
        <v>119.7</v>
      </c>
      <c r="H375" s="6">
        <v>88.2</v>
      </c>
      <c r="I375" s="6">
        <v>340.6989167268631</v>
      </c>
      <c r="J375" s="6">
        <v>5.77</v>
      </c>
      <c r="K375" s="6">
        <v>95.323999999999998</v>
      </c>
      <c r="L375" s="6">
        <v>0.72742434929916655</v>
      </c>
      <c r="M375" s="6">
        <v>747.22500000000002</v>
      </c>
      <c r="N375" s="6">
        <v>0</v>
      </c>
      <c r="O375" s="15">
        <v>0.73684210526315785</v>
      </c>
    </row>
    <row r="376" spans="1:15" x14ac:dyDescent="0.3">
      <c r="A376" s="10">
        <v>43660</v>
      </c>
      <c r="B376" s="8">
        <v>0.75</v>
      </c>
      <c r="C376" s="9">
        <f t="shared" si="16"/>
        <v>43660.75</v>
      </c>
      <c r="D376" s="4">
        <f t="shared" si="17"/>
        <v>525465</v>
      </c>
      <c r="E376" s="4">
        <f t="shared" si="17"/>
        <v>6300765</v>
      </c>
      <c r="F376" s="4">
        <f t="shared" si="17"/>
        <v>2549</v>
      </c>
      <c r="G376" s="6">
        <v>78</v>
      </c>
      <c r="H376" s="6">
        <v>57.6</v>
      </c>
      <c r="I376" s="6">
        <v>337.28640676604113</v>
      </c>
      <c r="J376" s="6">
        <v>4.702</v>
      </c>
      <c r="K376" s="6">
        <v>97.760999999999996</v>
      </c>
      <c r="L376" s="6">
        <v>0.86958459859820936</v>
      </c>
      <c r="M376" s="6">
        <v>746.97799999999995</v>
      </c>
      <c r="N376" s="6">
        <v>0</v>
      </c>
      <c r="O376" s="15">
        <v>0.7384615384615385</v>
      </c>
    </row>
    <row r="377" spans="1:15" x14ac:dyDescent="0.3">
      <c r="A377" s="10">
        <v>43660</v>
      </c>
      <c r="B377" s="8">
        <v>0.77083333333333337</v>
      </c>
      <c r="C377" s="9">
        <f t="shared" si="16"/>
        <v>43660.770833333336</v>
      </c>
      <c r="D377" s="4">
        <f t="shared" si="17"/>
        <v>525465</v>
      </c>
      <c r="E377" s="4">
        <f t="shared" si="17"/>
        <v>6300765</v>
      </c>
      <c r="F377" s="4">
        <f t="shared" si="17"/>
        <v>2549</v>
      </c>
      <c r="G377" s="6">
        <v>74.400000000000006</v>
      </c>
      <c r="H377" s="6">
        <v>54</v>
      </c>
      <c r="I377" s="6">
        <v>337.25747838553474</v>
      </c>
      <c r="J377" s="6">
        <v>4.2619999999999996</v>
      </c>
      <c r="K377" s="6">
        <v>100</v>
      </c>
      <c r="L377" s="6">
        <v>0.86731010795499308</v>
      </c>
      <c r="M377" s="6">
        <v>747.01</v>
      </c>
      <c r="N377" s="6">
        <v>0</v>
      </c>
      <c r="O377" s="15">
        <v>0.72580645161290314</v>
      </c>
    </row>
    <row r="378" spans="1:15" x14ac:dyDescent="0.3">
      <c r="A378" s="10">
        <v>43660</v>
      </c>
      <c r="B378" s="8">
        <v>0.79166666666666663</v>
      </c>
      <c r="C378" s="9">
        <f t="shared" ref="C378:C441" si="18">A378+B378</f>
        <v>43660.791666666664</v>
      </c>
      <c r="D378" s="4">
        <f t="shared" si="17"/>
        <v>525465</v>
      </c>
      <c r="E378" s="4">
        <f t="shared" si="17"/>
        <v>6300765</v>
      </c>
      <c r="F378" s="4">
        <f t="shared" si="17"/>
        <v>2549</v>
      </c>
      <c r="G378" s="6">
        <v>38.1</v>
      </c>
      <c r="H378" s="6">
        <v>27</v>
      </c>
      <c r="I378" s="6">
        <v>334.73495756890532</v>
      </c>
      <c r="J378" s="6">
        <v>3.4449999999999998</v>
      </c>
      <c r="K378" s="6">
        <v>100</v>
      </c>
      <c r="L378" s="6">
        <v>1.1539050971962954</v>
      </c>
      <c r="M378" s="6">
        <v>747.24699999999996</v>
      </c>
      <c r="N378" s="6">
        <v>0</v>
      </c>
      <c r="O378" s="15">
        <v>0.70866141732283461</v>
      </c>
    </row>
    <row r="379" spans="1:15" x14ac:dyDescent="0.3">
      <c r="A379" s="10">
        <v>43660</v>
      </c>
      <c r="B379" s="8">
        <v>0.8125</v>
      </c>
      <c r="C379" s="9">
        <f t="shared" si="18"/>
        <v>43660.8125</v>
      </c>
      <c r="D379" s="4">
        <f t="shared" ref="D379:F442" si="19">D378</f>
        <v>525465</v>
      </c>
      <c r="E379" s="4">
        <f t="shared" si="19"/>
        <v>6300765</v>
      </c>
      <c r="F379" s="4">
        <f t="shared" si="19"/>
        <v>2549</v>
      </c>
      <c r="G379" s="6">
        <v>39.9</v>
      </c>
      <c r="H379" s="6">
        <v>27</v>
      </c>
      <c r="I379" s="6">
        <v>335.18080609866433</v>
      </c>
      <c r="J379" s="6">
        <v>3.948</v>
      </c>
      <c r="K379" s="6">
        <v>100</v>
      </c>
      <c r="L379" s="6">
        <v>0.71832638672630122</v>
      </c>
      <c r="M379" s="6">
        <v>747.19500000000005</v>
      </c>
      <c r="N379" s="6">
        <v>0</v>
      </c>
      <c r="O379" s="15">
        <v>0.67669172932330834</v>
      </c>
    </row>
    <row r="380" spans="1:15" x14ac:dyDescent="0.3">
      <c r="A380" s="10">
        <v>43660</v>
      </c>
      <c r="B380" s="8">
        <v>0.83333333333333337</v>
      </c>
      <c r="C380" s="9">
        <f t="shared" si="18"/>
        <v>43660.833333333336</v>
      </c>
      <c r="D380" s="4">
        <f t="shared" si="19"/>
        <v>525465</v>
      </c>
      <c r="E380" s="4">
        <f t="shared" si="19"/>
        <v>6300765</v>
      </c>
      <c r="F380" s="4">
        <f t="shared" si="19"/>
        <v>2549</v>
      </c>
      <c r="G380" s="6">
        <v>12.7</v>
      </c>
      <c r="H380" s="6">
        <v>7.2</v>
      </c>
      <c r="I380" s="6">
        <v>333.65445372273183</v>
      </c>
      <c r="J380" s="6">
        <v>3.3820000000000001</v>
      </c>
      <c r="K380" s="6">
        <v>100</v>
      </c>
      <c r="L380" s="6">
        <v>0.86048663602534403</v>
      </c>
      <c r="M380" s="6">
        <v>747.38499999999999</v>
      </c>
      <c r="N380" s="6">
        <v>0</v>
      </c>
      <c r="O380" s="15">
        <v>0.56692913385826771</v>
      </c>
    </row>
    <row r="381" spans="1:15" x14ac:dyDescent="0.3">
      <c r="A381" s="10">
        <v>43660</v>
      </c>
      <c r="B381" s="8">
        <v>0.85416666666666663</v>
      </c>
      <c r="C381" s="9">
        <f t="shared" si="18"/>
        <v>43660.854166666664</v>
      </c>
      <c r="D381" s="4">
        <f t="shared" si="19"/>
        <v>525465</v>
      </c>
      <c r="E381" s="4">
        <f t="shared" si="19"/>
        <v>6300765</v>
      </c>
      <c r="F381" s="4">
        <f t="shared" si="19"/>
        <v>2549</v>
      </c>
      <c r="G381" s="6">
        <v>1.8</v>
      </c>
      <c r="H381" s="6">
        <v>0</v>
      </c>
      <c r="I381" s="6">
        <v>332.65364865791366</v>
      </c>
      <c r="J381" s="6">
        <v>3.1309999999999998</v>
      </c>
      <c r="K381" s="6">
        <v>100</v>
      </c>
      <c r="L381" s="6">
        <v>0.85821214538212764</v>
      </c>
      <c r="M381" s="6">
        <v>747.54700000000003</v>
      </c>
      <c r="N381" s="6">
        <v>0</v>
      </c>
      <c r="O381" s="16" t="s">
        <v>19</v>
      </c>
    </row>
    <row r="382" spans="1:15" x14ac:dyDescent="0.3">
      <c r="A382" s="10">
        <v>43660</v>
      </c>
      <c r="B382" s="8">
        <v>0.875</v>
      </c>
      <c r="C382" s="9">
        <f t="shared" si="18"/>
        <v>43660.875</v>
      </c>
      <c r="D382" s="4">
        <f t="shared" si="19"/>
        <v>525465</v>
      </c>
      <c r="E382" s="4">
        <f t="shared" si="19"/>
        <v>6300765</v>
      </c>
      <c r="F382" s="4">
        <f t="shared" si="19"/>
        <v>2549</v>
      </c>
      <c r="G382" s="6">
        <v>0</v>
      </c>
      <c r="H382" s="6">
        <v>0</v>
      </c>
      <c r="I382" s="6">
        <v>331.45803251667871</v>
      </c>
      <c r="J382" s="6">
        <v>3.194</v>
      </c>
      <c r="K382" s="6">
        <v>100</v>
      </c>
      <c r="L382" s="6">
        <v>0.85593765473891126</v>
      </c>
      <c r="M382" s="6">
        <v>747.74199999999996</v>
      </c>
      <c r="N382" s="6">
        <v>0</v>
      </c>
      <c r="O382" s="16" t="s">
        <v>19</v>
      </c>
    </row>
    <row r="383" spans="1:15" x14ac:dyDescent="0.3">
      <c r="A383" s="10">
        <v>43660</v>
      </c>
      <c r="B383" s="8">
        <v>0.89583333333333337</v>
      </c>
      <c r="C383" s="9">
        <f t="shared" si="18"/>
        <v>43660.895833333336</v>
      </c>
      <c r="D383" s="4">
        <f t="shared" si="19"/>
        <v>525465</v>
      </c>
      <c r="E383" s="4">
        <f t="shared" si="19"/>
        <v>6300765</v>
      </c>
      <c r="F383" s="4">
        <f t="shared" si="19"/>
        <v>2549</v>
      </c>
      <c r="G383" s="6">
        <v>0</v>
      </c>
      <c r="H383" s="6">
        <v>0</v>
      </c>
      <c r="I383" s="6">
        <v>331.34544470926215</v>
      </c>
      <c r="J383" s="6">
        <v>3.0680000000000001</v>
      </c>
      <c r="K383" s="6">
        <v>100</v>
      </c>
      <c r="L383" s="6">
        <v>0.99809790403795429</v>
      </c>
      <c r="M383" s="6">
        <v>747.63300000000004</v>
      </c>
      <c r="N383" s="6">
        <v>0</v>
      </c>
      <c r="O383" s="16" t="s">
        <v>19</v>
      </c>
    </row>
    <row r="384" spans="1:15" x14ac:dyDescent="0.3">
      <c r="A384" s="10">
        <v>43660</v>
      </c>
      <c r="B384" s="8">
        <v>0.91666666666666663</v>
      </c>
      <c r="C384" s="9">
        <f t="shared" si="18"/>
        <v>43660.916666666664</v>
      </c>
      <c r="D384" s="4">
        <f t="shared" si="19"/>
        <v>525465</v>
      </c>
      <c r="E384" s="4">
        <f t="shared" si="19"/>
        <v>6300765</v>
      </c>
      <c r="F384" s="4">
        <f t="shared" si="19"/>
        <v>2549</v>
      </c>
      <c r="G384" s="6">
        <v>0</v>
      </c>
      <c r="H384" s="6">
        <v>0</v>
      </c>
      <c r="I384" s="6">
        <v>331.8561286463098</v>
      </c>
      <c r="J384" s="6">
        <v>2.9420000000000002</v>
      </c>
      <c r="K384" s="6">
        <v>100</v>
      </c>
      <c r="L384" s="6">
        <v>0.9958234133947379</v>
      </c>
      <c r="M384" s="6">
        <v>747.77499999999998</v>
      </c>
      <c r="N384" s="6">
        <v>0</v>
      </c>
      <c r="O384" s="16" t="s">
        <v>19</v>
      </c>
    </row>
    <row r="385" spans="1:15" x14ac:dyDescent="0.3">
      <c r="A385" s="10">
        <v>43660</v>
      </c>
      <c r="B385" s="8">
        <v>0.9375</v>
      </c>
      <c r="C385" s="9">
        <f t="shared" si="18"/>
        <v>43660.9375</v>
      </c>
      <c r="D385" s="4">
        <f t="shared" si="19"/>
        <v>525465</v>
      </c>
      <c r="E385" s="4">
        <f t="shared" si="19"/>
        <v>6300765</v>
      </c>
      <c r="F385" s="4">
        <f t="shared" si="19"/>
        <v>2549</v>
      </c>
      <c r="G385" s="6">
        <v>0</v>
      </c>
      <c r="H385" s="6">
        <v>0</v>
      </c>
      <c r="I385" s="6">
        <v>327.56008119116439</v>
      </c>
      <c r="J385" s="6">
        <v>2.9420000000000002</v>
      </c>
      <c r="K385" s="6">
        <v>100</v>
      </c>
      <c r="L385" s="6">
        <v>1.1379836626937809</v>
      </c>
      <c r="M385" s="6">
        <v>747.69500000000005</v>
      </c>
      <c r="N385" s="6">
        <v>0</v>
      </c>
      <c r="O385" s="16" t="s">
        <v>19</v>
      </c>
    </row>
    <row r="386" spans="1:15" x14ac:dyDescent="0.3">
      <c r="A386" s="10">
        <v>43660</v>
      </c>
      <c r="B386" s="8">
        <v>0.95833333333333337</v>
      </c>
      <c r="C386" s="9">
        <f t="shared" si="18"/>
        <v>43660.958333333336</v>
      </c>
      <c r="D386" s="4">
        <f t="shared" si="19"/>
        <v>525465</v>
      </c>
      <c r="E386" s="4">
        <f t="shared" si="19"/>
        <v>6300765</v>
      </c>
      <c r="F386" s="4">
        <f t="shared" si="19"/>
        <v>2549</v>
      </c>
      <c r="G386" s="6">
        <v>0</v>
      </c>
      <c r="H386" s="6">
        <v>0</v>
      </c>
      <c r="I386" s="6">
        <v>326.42229198372121</v>
      </c>
      <c r="J386" s="6">
        <v>2.6280000000000001</v>
      </c>
      <c r="K386" s="6">
        <v>100</v>
      </c>
      <c r="L386" s="6">
        <v>0.84683969216604582</v>
      </c>
      <c r="M386" s="6">
        <v>747.66499999999996</v>
      </c>
      <c r="N386" s="6">
        <v>0</v>
      </c>
      <c r="O386" s="16" t="s">
        <v>19</v>
      </c>
    </row>
    <row r="387" spans="1:15" x14ac:dyDescent="0.3">
      <c r="A387" s="10">
        <v>43660</v>
      </c>
      <c r="B387" s="8">
        <v>0.97916666666666663</v>
      </c>
      <c r="C387" s="9">
        <f t="shared" si="18"/>
        <v>43660.979166666664</v>
      </c>
      <c r="D387" s="4">
        <f t="shared" si="19"/>
        <v>525465</v>
      </c>
      <c r="E387" s="4">
        <f t="shared" si="19"/>
        <v>6300765</v>
      </c>
      <c r="F387" s="4">
        <f t="shared" si="19"/>
        <v>2549</v>
      </c>
      <c r="G387" s="6">
        <v>0</v>
      </c>
      <c r="H387" s="6">
        <v>0</v>
      </c>
      <c r="I387" s="6">
        <v>324.57689693567056</v>
      </c>
      <c r="J387" s="6">
        <v>2.754</v>
      </c>
      <c r="K387" s="6">
        <v>100</v>
      </c>
      <c r="L387" s="6">
        <v>0.41154812829633447</v>
      </c>
      <c r="M387" s="6">
        <v>747.68</v>
      </c>
      <c r="N387" s="6">
        <v>0</v>
      </c>
      <c r="O387" s="16" t="s">
        <v>19</v>
      </c>
    </row>
    <row r="388" spans="1:15" x14ac:dyDescent="0.3">
      <c r="A388" s="10">
        <v>43661</v>
      </c>
      <c r="B388" s="8">
        <v>0</v>
      </c>
      <c r="C388" s="9">
        <f t="shared" si="18"/>
        <v>43661</v>
      </c>
      <c r="D388" s="4">
        <f t="shared" si="19"/>
        <v>525465</v>
      </c>
      <c r="E388" s="4">
        <f t="shared" si="19"/>
        <v>6300765</v>
      </c>
      <c r="F388" s="4">
        <f t="shared" si="19"/>
        <v>2549</v>
      </c>
      <c r="G388" s="6">
        <v>0</v>
      </c>
      <c r="H388" s="6">
        <v>0</v>
      </c>
      <c r="I388" s="6">
        <v>326.09991816625575</v>
      </c>
      <c r="J388" s="6">
        <v>2.754</v>
      </c>
      <c r="K388" s="6">
        <v>100</v>
      </c>
      <c r="L388" s="6">
        <v>0.22957970864298449</v>
      </c>
      <c r="M388" s="6">
        <v>747.80499999999995</v>
      </c>
      <c r="N388" s="6">
        <v>0</v>
      </c>
      <c r="O388" s="16" t="s">
        <v>19</v>
      </c>
    </row>
    <row r="389" spans="1:15" x14ac:dyDescent="0.3">
      <c r="A389" s="10">
        <v>43661</v>
      </c>
      <c r="B389" s="8">
        <v>2.0833333333333332E-2</v>
      </c>
      <c r="C389" s="9">
        <f t="shared" si="18"/>
        <v>43661.020833333336</v>
      </c>
      <c r="D389" s="4">
        <f t="shared" si="19"/>
        <v>525465</v>
      </c>
      <c r="E389" s="4">
        <f t="shared" si="19"/>
        <v>6300765</v>
      </c>
      <c r="F389" s="4">
        <f t="shared" si="19"/>
        <v>2549</v>
      </c>
      <c r="G389" s="6">
        <v>0</v>
      </c>
      <c r="H389" s="6">
        <v>0</v>
      </c>
      <c r="I389" s="6">
        <v>322.0171046070102</v>
      </c>
      <c r="J389" s="6">
        <v>3.1309999999999998</v>
      </c>
      <c r="K389" s="6">
        <v>100</v>
      </c>
      <c r="L389" s="6">
        <v>0.37173995794202741</v>
      </c>
      <c r="M389" s="6">
        <v>747.59500000000003</v>
      </c>
      <c r="N389" s="6">
        <v>0</v>
      </c>
      <c r="O389" s="16" t="s">
        <v>19</v>
      </c>
    </row>
    <row r="390" spans="1:15" x14ac:dyDescent="0.3">
      <c r="A390" s="10">
        <v>43661</v>
      </c>
      <c r="B390" s="8">
        <v>4.1666666666666664E-2</v>
      </c>
      <c r="C390" s="9">
        <f t="shared" si="18"/>
        <v>43661.041666666664</v>
      </c>
      <c r="D390" s="4">
        <f t="shared" si="19"/>
        <v>525465</v>
      </c>
      <c r="E390" s="4">
        <f t="shared" si="19"/>
        <v>6300765</v>
      </c>
      <c r="F390" s="4">
        <f t="shared" si="19"/>
        <v>2549</v>
      </c>
      <c r="G390" s="6">
        <v>0</v>
      </c>
      <c r="H390" s="6">
        <v>0</v>
      </c>
      <c r="I390" s="6">
        <v>321.12874885129662</v>
      </c>
      <c r="J390" s="6">
        <v>2.879</v>
      </c>
      <c r="K390" s="6">
        <v>100</v>
      </c>
      <c r="L390" s="6">
        <v>0.80248254052530621</v>
      </c>
      <c r="M390" s="6">
        <v>747.59299999999996</v>
      </c>
      <c r="N390" s="6">
        <v>0</v>
      </c>
      <c r="O390" s="16" t="s">
        <v>19</v>
      </c>
    </row>
    <row r="391" spans="1:15" x14ac:dyDescent="0.3">
      <c r="A391" s="10">
        <v>43661</v>
      </c>
      <c r="B391" s="8">
        <v>6.25E-2</v>
      </c>
      <c r="C391" s="9">
        <f t="shared" si="18"/>
        <v>43661.0625</v>
      </c>
      <c r="D391" s="4">
        <f t="shared" si="19"/>
        <v>525465</v>
      </c>
      <c r="E391" s="4">
        <f t="shared" si="19"/>
        <v>6300765</v>
      </c>
      <c r="F391" s="4">
        <f t="shared" si="19"/>
        <v>2549</v>
      </c>
      <c r="G391" s="6">
        <v>0</v>
      </c>
      <c r="H391" s="6">
        <v>0</v>
      </c>
      <c r="I391" s="6">
        <v>318.43068638068917</v>
      </c>
      <c r="J391" s="6">
        <v>3.8220000000000001</v>
      </c>
      <c r="K391" s="6">
        <v>100</v>
      </c>
      <c r="L391" s="6">
        <v>1.0890775297666084</v>
      </c>
      <c r="M391" s="6">
        <v>747.68799999999999</v>
      </c>
      <c r="N391" s="6">
        <v>0</v>
      </c>
      <c r="O391" s="16" t="s">
        <v>19</v>
      </c>
    </row>
    <row r="392" spans="1:15" x14ac:dyDescent="0.3">
      <c r="A392" s="10">
        <v>43661</v>
      </c>
      <c r="B392" s="8">
        <v>8.3333333333333329E-2</v>
      </c>
      <c r="C392" s="9">
        <f t="shared" si="18"/>
        <v>43661.083333333336</v>
      </c>
      <c r="D392" s="4">
        <f t="shared" si="19"/>
        <v>525465</v>
      </c>
      <c r="E392" s="4">
        <f t="shared" si="19"/>
        <v>6300765</v>
      </c>
      <c r="F392" s="4">
        <f t="shared" si="19"/>
        <v>2549</v>
      </c>
      <c r="G392" s="6">
        <v>0</v>
      </c>
      <c r="H392" s="6">
        <v>0</v>
      </c>
      <c r="I392" s="6">
        <v>319.84489004473261</v>
      </c>
      <c r="J392" s="6">
        <v>3.948</v>
      </c>
      <c r="K392" s="6">
        <v>100</v>
      </c>
      <c r="L392" s="6">
        <v>0.79793355923887355</v>
      </c>
      <c r="M392" s="6">
        <v>747.52</v>
      </c>
      <c r="N392" s="6">
        <v>0</v>
      </c>
      <c r="O392" s="16" t="s">
        <v>19</v>
      </c>
    </row>
    <row r="393" spans="1:15" x14ac:dyDescent="0.3">
      <c r="A393" s="10">
        <v>43661</v>
      </c>
      <c r="B393" s="8">
        <v>0.10416666666666667</v>
      </c>
      <c r="C393" s="9">
        <f t="shared" si="18"/>
        <v>43661.104166666664</v>
      </c>
      <c r="D393" s="4">
        <f t="shared" si="19"/>
        <v>525465</v>
      </c>
      <c r="E393" s="4">
        <f t="shared" si="19"/>
        <v>6300765</v>
      </c>
      <c r="F393" s="4">
        <f t="shared" si="19"/>
        <v>2549</v>
      </c>
      <c r="G393" s="6">
        <v>0</v>
      </c>
      <c r="H393" s="6">
        <v>0</v>
      </c>
      <c r="I393" s="6">
        <v>320.08940359223692</v>
      </c>
      <c r="J393" s="6">
        <v>3.948</v>
      </c>
      <c r="K393" s="6">
        <v>100</v>
      </c>
      <c r="L393" s="6">
        <v>0.65151147525368058</v>
      </c>
      <c r="M393" s="6">
        <v>747.58</v>
      </c>
      <c r="N393" s="6">
        <v>0</v>
      </c>
      <c r="O393" s="16" t="s">
        <v>19</v>
      </c>
    </row>
    <row r="394" spans="1:15" x14ac:dyDescent="0.3">
      <c r="A394" s="10">
        <v>43661</v>
      </c>
      <c r="B394" s="8">
        <v>0.125</v>
      </c>
      <c r="C394" s="9">
        <f t="shared" si="18"/>
        <v>43661.125</v>
      </c>
      <c r="D394" s="4">
        <f t="shared" si="19"/>
        <v>525465</v>
      </c>
      <c r="E394" s="4">
        <f t="shared" si="19"/>
        <v>6300765</v>
      </c>
      <c r="F394" s="4">
        <f t="shared" si="19"/>
        <v>2549</v>
      </c>
      <c r="G394" s="6">
        <v>0</v>
      </c>
      <c r="H394" s="6">
        <v>0</v>
      </c>
      <c r="I394" s="6">
        <v>320.65140929184071</v>
      </c>
      <c r="J394" s="6">
        <v>3.6339999999999999</v>
      </c>
      <c r="K394" s="6">
        <v>100</v>
      </c>
      <c r="L394" s="6">
        <v>0.3603675047259457</v>
      </c>
      <c r="M394" s="6">
        <v>747.54</v>
      </c>
      <c r="N394" s="6">
        <v>0</v>
      </c>
      <c r="O394" s="16" t="s">
        <v>19</v>
      </c>
    </row>
    <row r="395" spans="1:15" x14ac:dyDescent="0.3">
      <c r="A395" s="10">
        <v>43661</v>
      </c>
      <c r="B395" s="8">
        <v>0.14583333333333334</v>
      </c>
      <c r="C395" s="9">
        <f t="shared" si="18"/>
        <v>43661.145833333336</v>
      </c>
      <c r="D395" s="4">
        <f t="shared" si="19"/>
        <v>525465</v>
      </c>
      <c r="E395" s="4">
        <f t="shared" si="19"/>
        <v>6300765</v>
      </c>
      <c r="F395" s="4">
        <f t="shared" si="19"/>
        <v>2549</v>
      </c>
      <c r="G395" s="6">
        <v>0</v>
      </c>
      <c r="H395" s="6">
        <v>0</v>
      </c>
      <c r="I395" s="6">
        <v>320.76219833113845</v>
      </c>
      <c r="J395" s="6">
        <v>4.1360000000000001</v>
      </c>
      <c r="K395" s="6">
        <v>100</v>
      </c>
      <c r="L395" s="6">
        <v>0.50252775402498862</v>
      </c>
      <c r="M395" s="6">
        <v>747.61199999999997</v>
      </c>
      <c r="N395" s="6">
        <v>0</v>
      </c>
      <c r="O395" s="16" t="s">
        <v>19</v>
      </c>
    </row>
    <row r="396" spans="1:15" x14ac:dyDescent="0.3">
      <c r="A396" s="10">
        <v>43661</v>
      </c>
      <c r="B396" s="8">
        <v>0.16666666666666666</v>
      </c>
      <c r="C396" s="9">
        <f t="shared" si="18"/>
        <v>43661.166666666664</v>
      </c>
      <c r="D396" s="4">
        <f t="shared" si="19"/>
        <v>525465</v>
      </c>
      <c r="E396" s="4">
        <f t="shared" si="19"/>
        <v>6300765</v>
      </c>
      <c r="F396" s="4">
        <f t="shared" si="19"/>
        <v>2549</v>
      </c>
      <c r="G396" s="6">
        <v>5.4</v>
      </c>
      <c r="H396" s="6">
        <v>1.8</v>
      </c>
      <c r="I396" s="6">
        <v>323.51379845168634</v>
      </c>
      <c r="J396" s="6">
        <v>3.948</v>
      </c>
      <c r="K396" s="6">
        <v>100</v>
      </c>
      <c r="L396" s="6">
        <v>0.9332703366082673</v>
      </c>
      <c r="M396" s="6">
        <v>747.71699999999998</v>
      </c>
      <c r="N396" s="6">
        <v>0</v>
      </c>
      <c r="O396" s="15">
        <v>0.33333333333333331</v>
      </c>
    </row>
    <row r="397" spans="1:15" x14ac:dyDescent="0.3">
      <c r="A397" s="10">
        <v>43661</v>
      </c>
      <c r="B397" s="8">
        <v>0.1875</v>
      </c>
      <c r="C397" s="9">
        <f t="shared" si="18"/>
        <v>43661.1875</v>
      </c>
      <c r="D397" s="4">
        <f t="shared" si="19"/>
        <v>525465</v>
      </c>
      <c r="E397" s="4">
        <f t="shared" si="19"/>
        <v>6300765</v>
      </c>
      <c r="F397" s="4">
        <f t="shared" si="19"/>
        <v>2549</v>
      </c>
      <c r="G397" s="6">
        <v>14.5</v>
      </c>
      <c r="H397" s="6">
        <v>9</v>
      </c>
      <c r="I397" s="6">
        <v>328.30674681577455</v>
      </c>
      <c r="J397" s="6">
        <v>3.3820000000000001</v>
      </c>
      <c r="K397" s="6">
        <v>100</v>
      </c>
      <c r="L397" s="6">
        <v>0.78656110602279172</v>
      </c>
      <c r="M397" s="6">
        <v>747.84500000000003</v>
      </c>
      <c r="N397" s="6">
        <v>0</v>
      </c>
      <c r="O397" s="15">
        <v>0.62068965517241381</v>
      </c>
    </row>
    <row r="398" spans="1:15" x14ac:dyDescent="0.3">
      <c r="A398" s="10">
        <v>43661</v>
      </c>
      <c r="B398" s="8">
        <v>0.20833333333333334</v>
      </c>
      <c r="C398" s="9">
        <f t="shared" si="18"/>
        <v>43661.208333333336</v>
      </c>
      <c r="D398" s="4">
        <f t="shared" si="19"/>
        <v>525465</v>
      </c>
      <c r="E398" s="4">
        <f t="shared" si="19"/>
        <v>6300765</v>
      </c>
      <c r="F398" s="4">
        <f t="shared" si="19"/>
        <v>2549</v>
      </c>
      <c r="G398" s="6">
        <v>27.2</v>
      </c>
      <c r="H398" s="6">
        <v>19.8</v>
      </c>
      <c r="I398" s="6">
        <v>327.59143035269875</v>
      </c>
      <c r="J398" s="6">
        <v>5.016</v>
      </c>
      <c r="K398" s="6">
        <v>98.292000000000002</v>
      </c>
      <c r="L398" s="6">
        <v>0.78428661537957545</v>
      </c>
      <c r="M398" s="6">
        <v>747.822</v>
      </c>
      <c r="N398" s="6">
        <v>0</v>
      </c>
      <c r="O398" s="15">
        <v>0.72794117647058831</v>
      </c>
    </row>
    <row r="399" spans="1:15" x14ac:dyDescent="0.3">
      <c r="A399" s="10">
        <v>43661</v>
      </c>
      <c r="B399" s="8">
        <v>0.22916666666666666</v>
      </c>
      <c r="C399" s="9">
        <f t="shared" si="18"/>
        <v>43661.229166666664</v>
      </c>
      <c r="D399" s="4">
        <f t="shared" si="19"/>
        <v>525465</v>
      </c>
      <c r="E399" s="4">
        <f t="shared" si="19"/>
        <v>6300765</v>
      </c>
      <c r="F399" s="4">
        <f t="shared" si="19"/>
        <v>2549</v>
      </c>
      <c r="G399" s="6">
        <v>195.9</v>
      </c>
      <c r="H399" s="6">
        <v>147.5</v>
      </c>
      <c r="I399" s="6">
        <v>326.50376472987716</v>
      </c>
      <c r="J399" s="6">
        <v>6.3360000000000003</v>
      </c>
      <c r="K399" s="6">
        <v>93.716999999999999</v>
      </c>
      <c r="L399" s="6">
        <v>1.0708816046208776</v>
      </c>
      <c r="M399" s="6">
        <v>747.88699999999994</v>
      </c>
      <c r="N399" s="6">
        <v>0</v>
      </c>
      <c r="O399" s="15">
        <v>0.75293517100561513</v>
      </c>
    </row>
    <row r="400" spans="1:15" x14ac:dyDescent="0.3">
      <c r="A400" s="10">
        <v>43661</v>
      </c>
      <c r="B400" s="8">
        <v>0.25</v>
      </c>
      <c r="C400" s="9">
        <f t="shared" si="18"/>
        <v>43661.25</v>
      </c>
      <c r="D400" s="4">
        <f t="shared" si="19"/>
        <v>525465</v>
      </c>
      <c r="E400" s="4">
        <f t="shared" si="19"/>
        <v>6300765</v>
      </c>
      <c r="F400" s="4">
        <f t="shared" si="19"/>
        <v>2549</v>
      </c>
      <c r="G400" s="6">
        <v>70.7</v>
      </c>
      <c r="H400" s="6">
        <v>55.8</v>
      </c>
      <c r="I400" s="6">
        <v>330.45492184778425</v>
      </c>
      <c r="J400" s="6">
        <v>5.3929999999999998</v>
      </c>
      <c r="K400" s="6">
        <v>97.277000000000001</v>
      </c>
      <c r="L400" s="6">
        <v>0.6355900407511661</v>
      </c>
      <c r="M400" s="6">
        <v>748.048</v>
      </c>
      <c r="N400" s="6">
        <v>0</v>
      </c>
      <c r="O400" s="15">
        <v>0.78925035360678919</v>
      </c>
    </row>
    <row r="401" spans="1:15" x14ac:dyDescent="0.3">
      <c r="A401" s="10">
        <v>43661</v>
      </c>
      <c r="B401" s="8">
        <v>0.27083333333333331</v>
      </c>
      <c r="C401" s="9">
        <f t="shared" si="18"/>
        <v>43661.270833333336</v>
      </c>
      <c r="D401" s="4">
        <f t="shared" si="19"/>
        <v>525465</v>
      </c>
      <c r="E401" s="4">
        <f t="shared" si="19"/>
        <v>6300765</v>
      </c>
      <c r="F401" s="4">
        <f t="shared" si="19"/>
        <v>2549</v>
      </c>
      <c r="G401" s="6">
        <v>301.10000000000002</v>
      </c>
      <c r="H401" s="6">
        <v>233.9</v>
      </c>
      <c r="I401" s="6">
        <v>346.04696994060259</v>
      </c>
      <c r="J401" s="6">
        <v>9.1620000000000008</v>
      </c>
      <c r="K401" s="6">
        <v>76.191999999999993</v>
      </c>
      <c r="L401" s="6">
        <v>0.48888081016569052</v>
      </c>
      <c r="M401" s="6">
        <v>748.06799999999998</v>
      </c>
      <c r="N401" s="6">
        <v>0</v>
      </c>
      <c r="O401" s="15">
        <v>0.77681833277980739</v>
      </c>
    </row>
    <row r="402" spans="1:15" x14ac:dyDescent="0.3">
      <c r="A402" s="10">
        <v>43661</v>
      </c>
      <c r="B402" s="8">
        <v>0.29166666666666669</v>
      </c>
      <c r="C402" s="9">
        <f t="shared" si="18"/>
        <v>43661.291666666664</v>
      </c>
      <c r="D402" s="4">
        <f t="shared" si="19"/>
        <v>525465</v>
      </c>
      <c r="E402" s="4">
        <f t="shared" si="19"/>
        <v>6300765</v>
      </c>
      <c r="F402" s="4">
        <f t="shared" si="19"/>
        <v>2549</v>
      </c>
      <c r="G402" s="6">
        <v>342.8</v>
      </c>
      <c r="H402" s="6">
        <v>264.5</v>
      </c>
      <c r="I402" s="6">
        <v>348.96732023155943</v>
      </c>
      <c r="J402" s="6">
        <v>9.9779999999999998</v>
      </c>
      <c r="K402" s="6">
        <v>69.393000000000001</v>
      </c>
      <c r="L402" s="6">
        <v>1.2084928726334878</v>
      </c>
      <c r="M402" s="6">
        <v>748.25800000000004</v>
      </c>
      <c r="N402" s="6">
        <v>0</v>
      </c>
      <c r="O402" s="15">
        <v>0.7715869311551925</v>
      </c>
    </row>
    <row r="403" spans="1:15" x14ac:dyDescent="0.3">
      <c r="A403" s="10">
        <v>43661</v>
      </c>
      <c r="B403" s="8">
        <v>0.3125</v>
      </c>
      <c r="C403" s="9">
        <f t="shared" si="18"/>
        <v>43661.3125</v>
      </c>
      <c r="D403" s="4">
        <f t="shared" si="19"/>
        <v>525465</v>
      </c>
      <c r="E403" s="4">
        <f t="shared" si="19"/>
        <v>6300765</v>
      </c>
      <c r="F403" s="4">
        <f t="shared" si="19"/>
        <v>2549</v>
      </c>
      <c r="G403" s="6">
        <v>438.9</v>
      </c>
      <c r="H403" s="6">
        <v>331</v>
      </c>
      <c r="I403" s="6">
        <v>349.50322242128391</v>
      </c>
      <c r="J403" s="6">
        <v>10.731</v>
      </c>
      <c r="K403" s="6">
        <v>66.191000000000003</v>
      </c>
      <c r="L403" s="6">
        <v>0.91734890210575282</v>
      </c>
      <c r="M403" s="6">
        <v>748.53700000000003</v>
      </c>
      <c r="N403" s="6">
        <v>0</v>
      </c>
      <c r="O403" s="15">
        <v>0.75415812257917525</v>
      </c>
    </row>
    <row r="404" spans="1:15" x14ac:dyDescent="0.3">
      <c r="A404" s="10">
        <v>43661</v>
      </c>
      <c r="B404" s="8">
        <v>0.33333333333333331</v>
      </c>
      <c r="C404" s="9">
        <f t="shared" si="18"/>
        <v>43661.333333333336</v>
      </c>
      <c r="D404" s="4">
        <f t="shared" si="19"/>
        <v>525465</v>
      </c>
      <c r="E404" s="4">
        <f t="shared" si="19"/>
        <v>6300765</v>
      </c>
      <c r="F404" s="4">
        <f t="shared" si="19"/>
        <v>2549</v>
      </c>
      <c r="G404" s="6">
        <v>533.20000000000005</v>
      </c>
      <c r="H404" s="6">
        <v>386.8</v>
      </c>
      <c r="I404" s="6">
        <v>349.87074827845436</v>
      </c>
      <c r="J404" s="6">
        <v>10.292</v>
      </c>
      <c r="K404" s="6">
        <v>66.602999999999994</v>
      </c>
      <c r="L404" s="6">
        <v>1.7816828511160923</v>
      </c>
      <c r="M404" s="6">
        <v>748.66300000000001</v>
      </c>
      <c r="N404" s="6">
        <v>0</v>
      </c>
      <c r="O404" s="15">
        <v>0.72543135783945978</v>
      </c>
    </row>
    <row r="405" spans="1:15" x14ac:dyDescent="0.3">
      <c r="A405" s="10">
        <v>43661</v>
      </c>
      <c r="B405" s="8">
        <v>0.35416666666666669</v>
      </c>
      <c r="C405" s="9">
        <f t="shared" si="18"/>
        <v>43661.354166666664</v>
      </c>
      <c r="D405" s="4">
        <f t="shared" si="19"/>
        <v>525465</v>
      </c>
      <c r="E405" s="4">
        <f t="shared" si="19"/>
        <v>6300765</v>
      </c>
      <c r="F405" s="4">
        <f t="shared" si="19"/>
        <v>2549</v>
      </c>
      <c r="G405" s="6">
        <v>600.29999999999995</v>
      </c>
      <c r="H405" s="6">
        <v>435.4</v>
      </c>
      <c r="I405" s="6">
        <v>345.88775268838583</v>
      </c>
      <c r="J405" s="6">
        <v>9.1620000000000008</v>
      </c>
      <c r="K405" s="6">
        <v>69.275000000000006</v>
      </c>
      <c r="L405" s="6">
        <v>1.7794083604728761</v>
      </c>
      <c r="M405" s="6">
        <v>748.81</v>
      </c>
      <c r="N405" s="6">
        <v>0</v>
      </c>
      <c r="O405" s="15">
        <v>0.72530401465933703</v>
      </c>
    </row>
    <row r="406" spans="1:15" x14ac:dyDescent="0.3">
      <c r="A406" s="10">
        <v>43661</v>
      </c>
      <c r="B406" s="8">
        <v>0.375</v>
      </c>
      <c r="C406" s="9">
        <f t="shared" si="18"/>
        <v>43661.375</v>
      </c>
      <c r="D406" s="4">
        <f t="shared" si="19"/>
        <v>525465</v>
      </c>
      <c r="E406" s="4">
        <f t="shared" si="19"/>
        <v>6300765</v>
      </c>
      <c r="F406" s="4">
        <f t="shared" si="19"/>
        <v>2549</v>
      </c>
      <c r="G406" s="6">
        <v>667.4</v>
      </c>
      <c r="H406" s="6">
        <v>476.8</v>
      </c>
      <c r="I406" s="6">
        <v>322.9345400248032</v>
      </c>
      <c r="J406" s="6">
        <v>9.6639999999999997</v>
      </c>
      <c r="K406" s="6">
        <v>66.986999999999995</v>
      </c>
      <c r="L406" s="6">
        <v>2.2101509430561546</v>
      </c>
      <c r="M406" s="6">
        <v>748.89</v>
      </c>
      <c r="N406" s="6">
        <v>0</v>
      </c>
      <c r="O406" s="15">
        <v>0.71441414444111484</v>
      </c>
    </row>
    <row r="407" spans="1:15" x14ac:dyDescent="0.3">
      <c r="A407" s="10">
        <v>43661</v>
      </c>
      <c r="B407" s="8">
        <v>0.39583333333333331</v>
      </c>
      <c r="C407" s="9">
        <f t="shared" si="18"/>
        <v>43661.395833333336</v>
      </c>
      <c r="D407" s="4">
        <f t="shared" si="19"/>
        <v>525465</v>
      </c>
      <c r="E407" s="4">
        <f t="shared" si="19"/>
        <v>6300765</v>
      </c>
      <c r="F407" s="4">
        <f t="shared" si="19"/>
        <v>2549</v>
      </c>
      <c r="G407" s="6">
        <v>712.8</v>
      </c>
      <c r="H407" s="6">
        <v>503.8</v>
      </c>
      <c r="I407" s="6">
        <v>307.94484130621299</v>
      </c>
      <c r="J407" s="6">
        <v>12.551</v>
      </c>
      <c r="K407" s="6">
        <v>62.643999999999998</v>
      </c>
      <c r="L407" s="6">
        <v>1.6304246392441841</v>
      </c>
      <c r="M407" s="6">
        <v>749.21799999999996</v>
      </c>
      <c r="N407" s="6">
        <v>0</v>
      </c>
      <c r="O407" s="15">
        <v>0.70679012345679015</v>
      </c>
    </row>
    <row r="408" spans="1:15" x14ac:dyDescent="0.3">
      <c r="A408" s="10">
        <v>43661</v>
      </c>
      <c r="B408" s="8">
        <v>0.41666666666666669</v>
      </c>
      <c r="C408" s="9">
        <f t="shared" si="18"/>
        <v>43661.416666666664</v>
      </c>
      <c r="D408" s="4">
        <f t="shared" si="19"/>
        <v>525465</v>
      </c>
      <c r="E408" s="4">
        <f t="shared" si="19"/>
        <v>6300765</v>
      </c>
      <c r="F408" s="4">
        <f t="shared" si="19"/>
        <v>2549</v>
      </c>
      <c r="G408" s="6">
        <v>783.5</v>
      </c>
      <c r="H408" s="6">
        <v>537.9</v>
      </c>
      <c r="I408" s="6">
        <v>294.28625172131194</v>
      </c>
      <c r="J408" s="6">
        <v>13.930999999999999</v>
      </c>
      <c r="K408" s="6">
        <v>57.363999999999997</v>
      </c>
      <c r="L408" s="6">
        <v>0.76154170894741191</v>
      </c>
      <c r="M408" s="6">
        <v>749.52300000000002</v>
      </c>
      <c r="N408" s="6">
        <v>0</v>
      </c>
      <c r="O408" s="15">
        <v>0.68653477983407785</v>
      </c>
    </row>
    <row r="409" spans="1:15" x14ac:dyDescent="0.3">
      <c r="A409" s="10">
        <v>43661</v>
      </c>
      <c r="B409" s="8">
        <v>0.4375</v>
      </c>
      <c r="C409" s="9">
        <f t="shared" si="18"/>
        <v>43661.4375</v>
      </c>
      <c r="D409" s="4">
        <f t="shared" si="19"/>
        <v>525465</v>
      </c>
      <c r="E409" s="4">
        <f t="shared" si="19"/>
        <v>6300765</v>
      </c>
      <c r="F409" s="4">
        <f t="shared" si="19"/>
        <v>2549</v>
      </c>
      <c r="G409" s="6">
        <v>729.1</v>
      </c>
      <c r="H409" s="6">
        <v>493</v>
      </c>
      <c r="I409" s="6">
        <v>276.01299831337695</v>
      </c>
      <c r="J409" s="6">
        <v>12.99</v>
      </c>
      <c r="K409" s="6">
        <v>56.997999999999998</v>
      </c>
      <c r="L409" s="6">
        <v>1.1925714381309733</v>
      </c>
      <c r="M409" s="6">
        <v>749.505</v>
      </c>
      <c r="N409" s="6">
        <v>0</v>
      </c>
      <c r="O409" s="15">
        <v>0.67617610752983126</v>
      </c>
    </row>
    <row r="410" spans="1:15" x14ac:dyDescent="0.3">
      <c r="A410" s="10">
        <v>43661</v>
      </c>
      <c r="B410" s="8">
        <v>0.45833333333333331</v>
      </c>
      <c r="C410" s="9">
        <f t="shared" si="18"/>
        <v>43661.458333333336</v>
      </c>
      <c r="D410" s="4">
        <f t="shared" si="19"/>
        <v>525465</v>
      </c>
      <c r="E410" s="4">
        <f t="shared" si="19"/>
        <v>6300765</v>
      </c>
      <c r="F410" s="4">
        <f t="shared" si="19"/>
        <v>2549</v>
      </c>
      <c r="G410" s="6">
        <v>866.9</v>
      </c>
      <c r="H410" s="6">
        <v>577.5</v>
      </c>
      <c r="I410" s="6">
        <v>275.15852601889088</v>
      </c>
      <c r="J410" s="6">
        <v>10.856</v>
      </c>
      <c r="K410" s="6">
        <v>59.74</v>
      </c>
      <c r="L410" s="6">
        <v>1.7680359072567942</v>
      </c>
      <c r="M410" s="6">
        <v>749.53499999999997</v>
      </c>
      <c r="N410" s="6">
        <v>0</v>
      </c>
      <c r="O410" s="15">
        <v>0.6661668012458184</v>
      </c>
    </row>
    <row r="411" spans="1:15" x14ac:dyDescent="0.3">
      <c r="A411" s="10">
        <v>43661</v>
      </c>
      <c r="B411" s="8">
        <v>0.47916666666666669</v>
      </c>
      <c r="C411" s="9">
        <f t="shared" si="18"/>
        <v>43661.479166666664</v>
      </c>
      <c r="D411" s="4">
        <f t="shared" si="19"/>
        <v>525465</v>
      </c>
      <c r="E411" s="4">
        <f t="shared" si="19"/>
        <v>6300765</v>
      </c>
      <c r="F411" s="4">
        <f t="shared" si="19"/>
        <v>2549</v>
      </c>
      <c r="G411" s="6">
        <v>204.9</v>
      </c>
      <c r="H411" s="6">
        <v>129.5</v>
      </c>
      <c r="I411" s="6">
        <v>285.63340747264351</v>
      </c>
      <c r="J411" s="6">
        <v>10.667999999999999</v>
      </c>
      <c r="K411" s="6">
        <v>63.973999999999997</v>
      </c>
      <c r="L411" s="6">
        <v>2.0543437498978139</v>
      </c>
      <c r="M411" s="6">
        <v>749.76800000000003</v>
      </c>
      <c r="N411" s="6">
        <v>0</v>
      </c>
      <c r="O411" s="15">
        <v>0.63201561737432888</v>
      </c>
    </row>
    <row r="412" spans="1:15" x14ac:dyDescent="0.3">
      <c r="A412" s="10">
        <v>43661</v>
      </c>
      <c r="B412" s="8">
        <v>0.5</v>
      </c>
      <c r="C412" s="9">
        <f t="shared" si="18"/>
        <v>43661.5</v>
      </c>
      <c r="D412" s="4">
        <f t="shared" si="19"/>
        <v>525465</v>
      </c>
      <c r="E412" s="4">
        <f t="shared" si="19"/>
        <v>6300765</v>
      </c>
      <c r="F412" s="4">
        <f t="shared" si="19"/>
        <v>2549</v>
      </c>
      <c r="G412" s="6">
        <v>896</v>
      </c>
      <c r="H412" s="6">
        <v>563.1</v>
      </c>
      <c r="I412" s="6">
        <v>281.5349158844009</v>
      </c>
      <c r="J412" s="6">
        <v>14.683</v>
      </c>
      <c r="K412" s="6">
        <v>55.929000000000002</v>
      </c>
      <c r="L412" s="6">
        <v>1.7634869259703616</v>
      </c>
      <c r="M412" s="6">
        <v>749.97299999999996</v>
      </c>
      <c r="N412" s="6">
        <v>0</v>
      </c>
      <c r="O412" s="15">
        <v>0.62845982142857149</v>
      </c>
    </row>
    <row r="413" spans="1:15" x14ac:dyDescent="0.3">
      <c r="A413" s="10">
        <v>43661</v>
      </c>
      <c r="B413" s="8">
        <v>0.52083333333333337</v>
      </c>
      <c r="C413" s="9">
        <f t="shared" si="18"/>
        <v>43661.520833333336</v>
      </c>
      <c r="D413" s="4">
        <f t="shared" si="19"/>
        <v>525465</v>
      </c>
      <c r="E413" s="4">
        <f t="shared" si="19"/>
        <v>6300765</v>
      </c>
      <c r="F413" s="4">
        <f t="shared" si="19"/>
        <v>2549</v>
      </c>
      <c r="G413" s="6">
        <v>224.9</v>
      </c>
      <c r="H413" s="6">
        <v>142.1</v>
      </c>
      <c r="I413" s="6">
        <v>333.85308857151915</v>
      </c>
      <c r="J413" s="6">
        <v>11.233000000000001</v>
      </c>
      <c r="K413" s="6">
        <v>71.897000000000006</v>
      </c>
      <c r="L413" s="6">
        <v>1.616777695384886</v>
      </c>
      <c r="M413" s="6">
        <v>750.09500000000003</v>
      </c>
      <c r="N413" s="6">
        <v>0</v>
      </c>
      <c r="O413" s="15">
        <v>0.63183637172076479</v>
      </c>
    </row>
    <row r="414" spans="1:15" x14ac:dyDescent="0.3">
      <c r="A414" s="10">
        <v>43661</v>
      </c>
      <c r="B414" s="8">
        <v>0.54166666666666663</v>
      </c>
      <c r="C414" s="9">
        <f t="shared" si="18"/>
        <v>43661.541666666664</v>
      </c>
      <c r="D414" s="4">
        <f t="shared" si="19"/>
        <v>525465</v>
      </c>
      <c r="E414" s="4">
        <f t="shared" si="19"/>
        <v>6300765</v>
      </c>
      <c r="F414" s="4">
        <f t="shared" si="19"/>
        <v>2549</v>
      </c>
      <c r="G414" s="6">
        <v>237.6</v>
      </c>
      <c r="H414" s="6">
        <v>143.9</v>
      </c>
      <c r="I414" s="6">
        <v>334.64612078060418</v>
      </c>
      <c r="J414" s="6">
        <v>10.542999999999999</v>
      </c>
      <c r="K414" s="6">
        <v>74.319000000000003</v>
      </c>
      <c r="L414" s="6">
        <v>1.0367642449726322</v>
      </c>
      <c r="M414" s="6">
        <v>750.5</v>
      </c>
      <c r="N414" s="6">
        <v>0</v>
      </c>
      <c r="O414" s="15">
        <v>0.60563973063973064</v>
      </c>
    </row>
    <row r="415" spans="1:15" x14ac:dyDescent="0.3">
      <c r="A415" s="10">
        <v>43661</v>
      </c>
      <c r="B415" s="8">
        <v>0.5625</v>
      </c>
      <c r="C415" s="9">
        <f t="shared" si="18"/>
        <v>43661.5625</v>
      </c>
      <c r="D415" s="4">
        <f t="shared" si="19"/>
        <v>525465</v>
      </c>
      <c r="E415" s="4">
        <f t="shared" si="19"/>
        <v>6300765</v>
      </c>
      <c r="F415" s="4">
        <f t="shared" si="19"/>
        <v>2549</v>
      </c>
      <c r="G415" s="6">
        <v>282.89999999999998</v>
      </c>
      <c r="H415" s="6">
        <v>181.7</v>
      </c>
      <c r="I415" s="6">
        <v>322.47689206510842</v>
      </c>
      <c r="J415" s="6">
        <v>11.358000000000001</v>
      </c>
      <c r="K415" s="6">
        <v>66.224000000000004</v>
      </c>
      <c r="L415" s="6">
        <v>0.74562027444489742</v>
      </c>
      <c r="M415" s="6">
        <v>750.64300000000003</v>
      </c>
      <c r="N415" s="6">
        <v>0</v>
      </c>
      <c r="O415" s="15">
        <v>0.64227642276422769</v>
      </c>
    </row>
    <row r="416" spans="1:15" x14ac:dyDescent="0.3">
      <c r="A416" s="10">
        <v>43661</v>
      </c>
      <c r="B416" s="8">
        <v>0.58333333333333337</v>
      </c>
      <c r="C416" s="9">
        <f t="shared" si="18"/>
        <v>43661.583333333336</v>
      </c>
      <c r="D416" s="4">
        <f t="shared" si="19"/>
        <v>525465</v>
      </c>
      <c r="E416" s="4">
        <f t="shared" si="19"/>
        <v>6300765</v>
      </c>
      <c r="F416" s="4">
        <f t="shared" si="19"/>
        <v>2549</v>
      </c>
      <c r="G416" s="6">
        <v>277.5</v>
      </c>
      <c r="H416" s="6">
        <v>165.5</v>
      </c>
      <c r="I416" s="6">
        <v>347.56142256035935</v>
      </c>
      <c r="J416" s="6">
        <v>10.292</v>
      </c>
      <c r="K416" s="6">
        <v>77.474999999999994</v>
      </c>
      <c r="L416" s="6">
        <v>1.0322152636861994</v>
      </c>
      <c r="M416" s="6">
        <v>750.70500000000004</v>
      </c>
      <c r="N416" s="6">
        <v>0</v>
      </c>
      <c r="O416" s="15">
        <v>0.59639639639639641</v>
      </c>
    </row>
    <row r="417" spans="1:15" x14ac:dyDescent="0.3">
      <c r="A417" s="10">
        <v>43661</v>
      </c>
      <c r="B417" s="8">
        <v>0.60416666666666663</v>
      </c>
      <c r="C417" s="9">
        <f t="shared" si="18"/>
        <v>43661.604166666664</v>
      </c>
      <c r="D417" s="4">
        <f t="shared" si="19"/>
        <v>525465</v>
      </c>
      <c r="E417" s="4">
        <f t="shared" si="19"/>
        <v>6300765</v>
      </c>
      <c r="F417" s="4">
        <f t="shared" si="19"/>
        <v>2549</v>
      </c>
      <c r="G417" s="6">
        <v>103.4</v>
      </c>
      <c r="H417" s="6">
        <v>61.2</v>
      </c>
      <c r="I417" s="6">
        <v>347.99816434599666</v>
      </c>
      <c r="J417" s="6">
        <v>9.35</v>
      </c>
      <c r="K417" s="6">
        <v>81.376000000000005</v>
      </c>
      <c r="L417" s="6">
        <v>0.88550603310072384</v>
      </c>
      <c r="M417" s="6">
        <v>750.63699999999994</v>
      </c>
      <c r="N417" s="6">
        <v>0</v>
      </c>
      <c r="O417" s="15">
        <v>0.59187620889748549</v>
      </c>
    </row>
    <row r="418" spans="1:15" x14ac:dyDescent="0.3">
      <c r="A418" s="10">
        <v>43661</v>
      </c>
      <c r="B418" s="8">
        <v>0.625</v>
      </c>
      <c r="C418" s="9">
        <f t="shared" si="18"/>
        <v>43661.625</v>
      </c>
      <c r="D418" s="4">
        <f t="shared" si="19"/>
        <v>525465</v>
      </c>
      <c r="E418" s="4">
        <f t="shared" si="19"/>
        <v>6300765</v>
      </c>
      <c r="F418" s="4">
        <f t="shared" si="19"/>
        <v>2549</v>
      </c>
      <c r="G418" s="6">
        <v>161.4</v>
      </c>
      <c r="H418" s="6">
        <v>91.8</v>
      </c>
      <c r="I418" s="6">
        <v>345.67295284952451</v>
      </c>
      <c r="J418" s="6">
        <v>9.0990000000000002</v>
      </c>
      <c r="K418" s="6">
        <v>85.77</v>
      </c>
      <c r="L418" s="6">
        <v>1.0276662823997669</v>
      </c>
      <c r="M418" s="6">
        <v>750.68</v>
      </c>
      <c r="N418" s="6">
        <v>0</v>
      </c>
      <c r="O418" s="15">
        <v>0.56877323420074344</v>
      </c>
    </row>
    <row r="419" spans="1:15" x14ac:dyDescent="0.3">
      <c r="A419" s="10">
        <v>43661</v>
      </c>
      <c r="B419" s="8">
        <v>0.64583333333333337</v>
      </c>
      <c r="C419" s="9">
        <f t="shared" si="18"/>
        <v>43661.645833333336</v>
      </c>
      <c r="D419" s="4">
        <f t="shared" si="19"/>
        <v>525465</v>
      </c>
      <c r="E419" s="4">
        <f t="shared" si="19"/>
        <v>6300765</v>
      </c>
      <c r="F419" s="4">
        <f t="shared" si="19"/>
        <v>2549</v>
      </c>
      <c r="G419" s="6">
        <v>228.5</v>
      </c>
      <c r="H419" s="6">
        <v>127.7</v>
      </c>
      <c r="I419" s="6">
        <v>344.12746080353116</v>
      </c>
      <c r="J419" s="6">
        <v>10.417</v>
      </c>
      <c r="K419" s="6">
        <v>74.343000000000004</v>
      </c>
      <c r="L419" s="6">
        <v>1.1698265316988099</v>
      </c>
      <c r="M419" s="6">
        <v>750.65300000000002</v>
      </c>
      <c r="N419" s="6">
        <v>0</v>
      </c>
      <c r="O419" s="15">
        <v>0.55886214442013127</v>
      </c>
    </row>
    <row r="420" spans="1:15" x14ac:dyDescent="0.3">
      <c r="A420" s="10">
        <v>43661</v>
      </c>
      <c r="B420" s="8">
        <v>0.66666666666666663</v>
      </c>
      <c r="C420" s="9">
        <f t="shared" si="18"/>
        <v>43661.666666666664</v>
      </c>
      <c r="D420" s="4">
        <f t="shared" si="19"/>
        <v>525465</v>
      </c>
      <c r="E420" s="4">
        <f t="shared" si="19"/>
        <v>6300765</v>
      </c>
      <c r="F420" s="4">
        <f t="shared" si="19"/>
        <v>2549</v>
      </c>
      <c r="G420" s="6">
        <v>108.8</v>
      </c>
      <c r="H420" s="6">
        <v>61.2</v>
      </c>
      <c r="I420" s="6">
        <v>344.89500709462868</v>
      </c>
      <c r="J420" s="6">
        <v>9.4130000000000003</v>
      </c>
      <c r="K420" s="6">
        <v>81.578999999999994</v>
      </c>
      <c r="L420" s="6">
        <v>0.73424782122881571</v>
      </c>
      <c r="M420" s="6">
        <v>750.78499999999997</v>
      </c>
      <c r="N420" s="6">
        <v>0</v>
      </c>
      <c r="O420" s="15">
        <v>0.5625</v>
      </c>
    </row>
    <row r="421" spans="1:15" x14ac:dyDescent="0.3">
      <c r="A421" s="10">
        <v>43661</v>
      </c>
      <c r="B421" s="8">
        <v>0.6875</v>
      </c>
      <c r="C421" s="9">
        <f t="shared" si="18"/>
        <v>43661.6875</v>
      </c>
      <c r="D421" s="4">
        <f t="shared" si="19"/>
        <v>525465</v>
      </c>
      <c r="E421" s="4">
        <f t="shared" si="19"/>
        <v>6300765</v>
      </c>
      <c r="F421" s="4">
        <f t="shared" si="19"/>
        <v>2549</v>
      </c>
      <c r="G421" s="6">
        <v>96.1</v>
      </c>
      <c r="H421" s="6">
        <v>52.2</v>
      </c>
      <c r="I421" s="6">
        <v>344.66049874043728</v>
      </c>
      <c r="J421" s="6">
        <v>9.0359999999999996</v>
      </c>
      <c r="K421" s="6">
        <v>85.099000000000004</v>
      </c>
      <c r="L421" s="6">
        <v>0.29895625735910408</v>
      </c>
      <c r="M421" s="6">
        <v>750.97199999999998</v>
      </c>
      <c r="N421" s="6">
        <v>0</v>
      </c>
      <c r="O421" s="15">
        <v>0.5431841831425599</v>
      </c>
    </row>
    <row r="422" spans="1:15" x14ac:dyDescent="0.3">
      <c r="A422" s="10">
        <v>43661</v>
      </c>
      <c r="B422" s="8">
        <v>0.70833333333333337</v>
      </c>
      <c r="C422" s="9">
        <f t="shared" si="18"/>
        <v>43661.708333333336</v>
      </c>
      <c r="D422" s="4">
        <f t="shared" si="19"/>
        <v>525465</v>
      </c>
      <c r="E422" s="4">
        <f t="shared" si="19"/>
        <v>6300765</v>
      </c>
      <c r="F422" s="4">
        <f t="shared" si="19"/>
        <v>2549</v>
      </c>
      <c r="G422" s="6">
        <v>94.3</v>
      </c>
      <c r="H422" s="6">
        <v>54</v>
      </c>
      <c r="I422" s="6">
        <v>344.05900156290994</v>
      </c>
      <c r="J422" s="6">
        <v>9.1620000000000008</v>
      </c>
      <c r="K422" s="6">
        <v>85.278999999999996</v>
      </c>
      <c r="L422" s="6">
        <v>0.29668176671588775</v>
      </c>
      <c r="M422" s="6">
        <v>751.04499999999996</v>
      </c>
      <c r="N422" s="6">
        <v>0</v>
      </c>
      <c r="O422" s="15">
        <v>0.57264050901378583</v>
      </c>
    </row>
    <row r="423" spans="1:15" x14ac:dyDescent="0.3">
      <c r="A423" s="10">
        <v>43661</v>
      </c>
      <c r="B423" s="8">
        <v>0.72916666666666663</v>
      </c>
      <c r="C423" s="9">
        <f t="shared" si="18"/>
        <v>43661.729166666664</v>
      </c>
      <c r="D423" s="4">
        <f t="shared" si="19"/>
        <v>525465</v>
      </c>
      <c r="E423" s="4">
        <f t="shared" si="19"/>
        <v>6300765</v>
      </c>
      <c r="F423" s="4">
        <f t="shared" si="19"/>
        <v>2549</v>
      </c>
      <c r="G423" s="6">
        <v>152.30000000000001</v>
      </c>
      <c r="H423" s="6">
        <v>82.8</v>
      </c>
      <c r="I423" s="6">
        <v>329.70055330770947</v>
      </c>
      <c r="J423" s="6">
        <v>9.5380000000000003</v>
      </c>
      <c r="K423" s="6">
        <v>83.016999999999996</v>
      </c>
      <c r="L423" s="6">
        <v>0.43884201601493067</v>
      </c>
      <c r="M423" s="6">
        <v>750.995</v>
      </c>
      <c r="N423" s="6">
        <v>0</v>
      </c>
      <c r="O423" s="15">
        <v>0.54366382140512137</v>
      </c>
    </row>
    <row r="424" spans="1:15" x14ac:dyDescent="0.3">
      <c r="A424" s="10">
        <v>43661</v>
      </c>
      <c r="B424" s="8">
        <v>0.75</v>
      </c>
      <c r="C424" s="9">
        <f t="shared" si="18"/>
        <v>43661.75</v>
      </c>
      <c r="D424" s="4">
        <f t="shared" si="19"/>
        <v>525465</v>
      </c>
      <c r="E424" s="4">
        <f t="shared" si="19"/>
        <v>6300765</v>
      </c>
      <c r="F424" s="4">
        <f t="shared" si="19"/>
        <v>2549</v>
      </c>
      <c r="G424" s="6">
        <v>136</v>
      </c>
      <c r="H424" s="6">
        <v>70.2</v>
      </c>
      <c r="I424" s="6">
        <v>301.370754095199</v>
      </c>
      <c r="J424" s="6">
        <v>9.4749999999999996</v>
      </c>
      <c r="K424" s="6">
        <v>84.231999999999999</v>
      </c>
      <c r="L424" s="6">
        <v>0.29213278542945503</v>
      </c>
      <c r="M424" s="6">
        <v>751.11199999999997</v>
      </c>
      <c r="N424" s="6">
        <v>0</v>
      </c>
      <c r="O424" s="15">
        <v>0.51617647058823535</v>
      </c>
    </row>
    <row r="425" spans="1:15" x14ac:dyDescent="0.3">
      <c r="A425" s="10">
        <v>43661</v>
      </c>
      <c r="B425" s="8">
        <v>0.77083333333333337</v>
      </c>
      <c r="C425" s="9">
        <f t="shared" si="18"/>
        <v>43661.770833333336</v>
      </c>
      <c r="D425" s="4">
        <f t="shared" si="19"/>
        <v>525465</v>
      </c>
      <c r="E425" s="4">
        <f t="shared" si="19"/>
        <v>6300765</v>
      </c>
      <c r="F425" s="4">
        <f t="shared" si="19"/>
        <v>2549</v>
      </c>
      <c r="G425" s="6">
        <v>30.8</v>
      </c>
      <c r="H425" s="6">
        <v>16.2</v>
      </c>
      <c r="I425" s="6">
        <v>265.09368564526392</v>
      </c>
      <c r="J425" s="6">
        <v>8.7219999999999995</v>
      </c>
      <c r="K425" s="6">
        <v>87.744</v>
      </c>
      <c r="L425" s="6">
        <v>0.43429303472849801</v>
      </c>
      <c r="M425" s="6">
        <v>751.04700000000003</v>
      </c>
      <c r="N425" s="6">
        <v>0</v>
      </c>
      <c r="O425" s="15">
        <v>0.52597402597402598</v>
      </c>
    </row>
    <row r="426" spans="1:15" x14ac:dyDescent="0.3">
      <c r="A426" s="10">
        <v>43661</v>
      </c>
      <c r="B426" s="8">
        <v>0.79166666666666663</v>
      </c>
      <c r="C426" s="9">
        <f t="shared" si="18"/>
        <v>43661.791666666664</v>
      </c>
      <c r="D426" s="4">
        <f t="shared" si="19"/>
        <v>525465</v>
      </c>
      <c r="E426" s="4">
        <f t="shared" si="19"/>
        <v>6300765</v>
      </c>
      <c r="F426" s="4">
        <f t="shared" si="19"/>
        <v>2549</v>
      </c>
      <c r="G426" s="6">
        <v>21.8</v>
      </c>
      <c r="H426" s="6">
        <v>12.6</v>
      </c>
      <c r="I426" s="6">
        <v>263.96844452538335</v>
      </c>
      <c r="J426" s="6">
        <v>8.157</v>
      </c>
      <c r="K426" s="6">
        <v>93.581000000000003</v>
      </c>
      <c r="L426" s="6">
        <v>0.57645328402754092</v>
      </c>
      <c r="M426" s="6">
        <v>751.46</v>
      </c>
      <c r="N426" s="6">
        <v>0</v>
      </c>
      <c r="O426" s="15">
        <v>0.57798165137614677</v>
      </c>
    </row>
    <row r="427" spans="1:15" x14ac:dyDescent="0.3">
      <c r="A427" s="10">
        <v>43661</v>
      </c>
      <c r="B427" s="8">
        <v>0.8125</v>
      </c>
      <c r="C427" s="9">
        <f t="shared" si="18"/>
        <v>43661.8125</v>
      </c>
      <c r="D427" s="4">
        <f t="shared" si="19"/>
        <v>525465</v>
      </c>
      <c r="E427" s="4">
        <f t="shared" si="19"/>
        <v>6300765</v>
      </c>
      <c r="F427" s="4">
        <f t="shared" si="19"/>
        <v>2549</v>
      </c>
      <c r="G427" s="6">
        <v>39.9</v>
      </c>
      <c r="H427" s="6">
        <v>19.8</v>
      </c>
      <c r="I427" s="6">
        <v>272.91513573336221</v>
      </c>
      <c r="J427" s="6">
        <v>7.6550000000000002</v>
      </c>
      <c r="K427" s="6">
        <v>97.876000000000005</v>
      </c>
      <c r="L427" s="6">
        <v>0.57417879338432454</v>
      </c>
      <c r="M427" s="6">
        <v>751.50300000000004</v>
      </c>
      <c r="N427" s="6">
        <v>0</v>
      </c>
      <c r="O427" s="15">
        <v>0.49624060150375943</v>
      </c>
    </row>
    <row r="428" spans="1:15" x14ac:dyDescent="0.3">
      <c r="A428" s="10">
        <v>43661</v>
      </c>
      <c r="B428" s="8">
        <v>0.83333333333333337</v>
      </c>
      <c r="C428" s="9">
        <f t="shared" si="18"/>
        <v>43661.833333333336</v>
      </c>
      <c r="D428" s="4">
        <f t="shared" si="19"/>
        <v>525465</v>
      </c>
      <c r="E428" s="4">
        <f t="shared" si="19"/>
        <v>6300765</v>
      </c>
      <c r="F428" s="4">
        <f t="shared" si="19"/>
        <v>2549</v>
      </c>
      <c r="G428" s="6">
        <v>10.9</v>
      </c>
      <c r="H428" s="6">
        <v>5.4</v>
      </c>
      <c r="I428" s="6">
        <v>265.551443271165</v>
      </c>
      <c r="J428" s="6">
        <v>7.78</v>
      </c>
      <c r="K428" s="6">
        <v>99.156999999999996</v>
      </c>
      <c r="L428" s="6">
        <v>0.57190430274110815</v>
      </c>
      <c r="M428" s="6">
        <v>751.84500000000003</v>
      </c>
      <c r="N428" s="6">
        <v>0</v>
      </c>
      <c r="O428" s="15">
        <v>0.49541284403669728</v>
      </c>
    </row>
    <row r="429" spans="1:15" x14ac:dyDescent="0.3">
      <c r="A429" s="10">
        <v>43661</v>
      </c>
      <c r="B429" s="8">
        <v>0.85416666666666663</v>
      </c>
      <c r="C429" s="9">
        <f t="shared" si="18"/>
        <v>43661.854166666664</v>
      </c>
      <c r="D429" s="4">
        <f t="shared" si="19"/>
        <v>525465</v>
      </c>
      <c r="E429" s="4">
        <f t="shared" si="19"/>
        <v>6300765</v>
      </c>
      <c r="F429" s="4">
        <f t="shared" si="19"/>
        <v>2549</v>
      </c>
      <c r="G429" s="6">
        <v>3.6</v>
      </c>
      <c r="H429" s="6">
        <v>0</v>
      </c>
      <c r="I429" s="6">
        <v>265.55252811598831</v>
      </c>
      <c r="J429" s="6">
        <v>8.0310000000000006</v>
      </c>
      <c r="K429" s="6">
        <v>98.581000000000003</v>
      </c>
      <c r="L429" s="6">
        <v>0.42519507215563257</v>
      </c>
      <c r="M429" s="6">
        <v>751.84199999999998</v>
      </c>
      <c r="N429" s="6">
        <v>0</v>
      </c>
      <c r="O429" s="16" t="s">
        <v>19</v>
      </c>
    </row>
    <row r="430" spans="1:15" x14ac:dyDescent="0.3">
      <c r="A430" s="10">
        <v>43661</v>
      </c>
      <c r="B430" s="8">
        <v>0.875</v>
      </c>
      <c r="C430" s="9">
        <f t="shared" si="18"/>
        <v>43661.875</v>
      </c>
      <c r="D430" s="4">
        <f t="shared" si="19"/>
        <v>525465</v>
      </c>
      <c r="E430" s="4">
        <f t="shared" si="19"/>
        <v>6300765</v>
      </c>
      <c r="F430" s="4">
        <f t="shared" si="19"/>
        <v>2549</v>
      </c>
      <c r="G430" s="6">
        <v>0</v>
      </c>
      <c r="H430" s="6">
        <v>0</v>
      </c>
      <c r="I430" s="6">
        <v>291.25598283962518</v>
      </c>
      <c r="J430" s="6">
        <v>7.0890000000000004</v>
      </c>
      <c r="K430" s="6">
        <v>100</v>
      </c>
      <c r="L430" s="6">
        <v>0.56735532145467549</v>
      </c>
      <c r="M430" s="6">
        <v>751.95</v>
      </c>
      <c r="N430" s="6">
        <v>0</v>
      </c>
      <c r="O430" s="16" t="s">
        <v>19</v>
      </c>
    </row>
    <row r="431" spans="1:15" x14ac:dyDescent="0.3">
      <c r="A431" s="10">
        <v>43661</v>
      </c>
      <c r="B431" s="8">
        <v>0.89583333333333337</v>
      </c>
      <c r="C431" s="9">
        <f t="shared" si="18"/>
        <v>43661.895833333336</v>
      </c>
      <c r="D431" s="4">
        <f t="shared" si="19"/>
        <v>525465</v>
      </c>
      <c r="E431" s="4">
        <f t="shared" si="19"/>
        <v>6300765</v>
      </c>
      <c r="F431" s="4">
        <f t="shared" si="19"/>
        <v>2549</v>
      </c>
      <c r="G431" s="6">
        <v>0</v>
      </c>
      <c r="H431" s="6">
        <v>0</v>
      </c>
      <c r="I431" s="6">
        <v>315.30217574659446</v>
      </c>
      <c r="J431" s="6">
        <v>6.8380000000000001</v>
      </c>
      <c r="K431" s="6">
        <v>100</v>
      </c>
      <c r="L431" s="6">
        <v>0.56508083081145921</v>
      </c>
      <c r="M431" s="6">
        <v>752.30499999999995</v>
      </c>
      <c r="N431" s="6">
        <v>0</v>
      </c>
      <c r="O431" s="16" t="s">
        <v>19</v>
      </c>
    </row>
    <row r="432" spans="1:15" x14ac:dyDescent="0.3">
      <c r="A432" s="10">
        <v>43661</v>
      </c>
      <c r="B432" s="8">
        <v>0.91666666666666663</v>
      </c>
      <c r="C432" s="9">
        <f t="shared" si="18"/>
        <v>43661.916666666664</v>
      </c>
      <c r="D432" s="4">
        <f t="shared" si="19"/>
        <v>525465</v>
      </c>
      <c r="E432" s="4">
        <f t="shared" si="19"/>
        <v>6300765</v>
      </c>
      <c r="F432" s="4">
        <f t="shared" si="19"/>
        <v>2549</v>
      </c>
      <c r="G432" s="6">
        <v>0</v>
      </c>
      <c r="H432" s="6">
        <v>0</v>
      </c>
      <c r="I432" s="6">
        <v>309.15736570102467</v>
      </c>
      <c r="J432" s="6">
        <v>6.7119999999999997</v>
      </c>
      <c r="K432" s="6">
        <v>100</v>
      </c>
      <c r="L432" s="6">
        <v>0.27393686028372422</v>
      </c>
      <c r="M432" s="6">
        <v>752.31500000000005</v>
      </c>
      <c r="N432" s="6">
        <v>0</v>
      </c>
      <c r="O432" s="16" t="s">
        <v>19</v>
      </c>
    </row>
    <row r="433" spans="1:15" x14ac:dyDescent="0.3">
      <c r="A433" s="10">
        <v>43661</v>
      </c>
      <c r="B433" s="8">
        <v>0.9375</v>
      </c>
      <c r="C433" s="9">
        <f t="shared" si="18"/>
        <v>43661.9375</v>
      </c>
      <c r="D433" s="4">
        <f t="shared" si="19"/>
        <v>525465</v>
      </c>
      <c r="E433" s="4">
        <f t="shared" si="19"/>
        <v>6300765</v>
      </c>
      <c r="F433" s="4">
        <f t="shared" si="19"/>
        <v>2549</v>
      </c>
      <c r="G433" s="6">
        <v>0</v>
      </c>
      <c r="H433" s="6">
        <v>0</v>
      </c>
      <c r="I433" s="6">
        <v>308.62929308971121</v>
      </c>
      <c r="J433" s="6">
        <v>7.3410000000000002</v>
      </c>
      <c r="K433" s="6">
        <v>97.200999999999993</v>
      </c>
      <c r="L433" s="6">
        <v>0.41609710958276713</v>
      </c>
      <c r="M433" s="6">
        <v>752.06799999999998</v>
      </c>
      <c r="N433" s="6">
        <v>0</v>
      </c>
      <c r="O433" s="16" t="s">
        <v>19</v>
      </c>
    </row>
    <row r="434" spans="1:15" x14ac:dyDescent="0.3">
      <c r="A434" s="10">
        <v>43661</v>
      </c>
      <c r="B434" s="8">
        <v>0.95833333333333337</v>
      </c>
      <c r="C434" s="9">
        <f t="shared" si="18"/>
        <v>43661.958333333336</v>
      </c>
      <c r="D434" s="4">
        <f t="shared" si="19"/>
        <v>525465</v>
      </c>
      <c r="E434" s="4">
        <f t="shared" si="19"/>
        <v>6300765</v>
      </c>
      <c r="F434" s="4">
        <f t="shared" si="19"/>
        <v>2549</v>
      </c>
      <c r="G434" s="6">
        <v>0</v>
      </c>
      <c r="H434" s="6">
        <v>0</v>
      </c>
      <c r="I434" s="6">
        <v>307.76835771877944</v>
      </c>
      <c r="J434" s="6">
        <v>7.0270000000000001</v>
      </c>
      <c r="K434" s="6">
        <v>98.844999999999999</v>
      </c>
      <c r="L434" s="6">
        <v>0.4138226189395508</v>
      </c>
      <c r="M434" s="6">
        <v>752</v>
      </c>
      <c r="N434" s="6">
        <v>0</v>
      </c>
      <c r="O434" s="16" t="s">
        <v>19</v>
      </c>
    </row>
    <row r="435" spans="1:15" x14ac:dyDescent="0.3">
      <c r="A435" s="10">
        <v>43661</v>
      </c>
      <c r="B435" s="8">
        <v>0.97916666666666663</v>
      </c>
      <c r="C435" s="9">
        <f t="shared" si="18"/>
        <v>43661.979166666664</v>
      </c>
      <c r="D435" s="4">
        <f t="shared" si="19"/>
        <v>525465</v>
      </c>
      <c r="E435" s="4">
        <f t="shared" si="19"/>
        <v>6300765</v>
      </c>
      <c r="F435" s="4">
        <f t="shared" si="19"/>
        <v>2549</v>
      </c>
      <c r="G435" s="6">
        <v>0</v>
      </c>
      <c r="H435" s="6">
        <v>0</v>
      </c>
      <c r="I435" s="6">
        <v>314.57710079876978</v>
      </c>
      <c r="J435" s="6">
        <v>7.3410000000000002</v>
      </c>
      <c r="K435" s="6">
        <v>93.912000000000006</v>
      </c>
      <c r="L435" s="6">
        <v>0.55598286823859377</v>
      </c>
      <c r="M435" s="6">
        <v>752.09500000000003</v>
      </c>
      <c r="N435" s="6">
        <v>0</v>
      </c>
      <c r="O435" s="16" t="s">
        <v>19</v>
      </c>
    </row>
    <row r="436" spans="1:15" x14ac:dyDescent="0.3">
      <c r="A436" s="10">
        <v>43662</v>
      </c>
      <c r="B436" s="8">
        <v>0</v>
      </c>
      <c r="C436" s="9">
        <f t="shared" si="18"/>
        <v>43662</v>
      </c>
      <c r="D436" s="4">
        <f t="shared" si="19"/>
        <v>525465</v>
      </c>
      <c r="E436" s="4">
        <f t="shared" si="19"/>
        <v>6300765</v>
      </c>
      <c r="F436" s="4">
        <f t="shared" si="19"/>
        <v>2549</v>
      </c>
      <c r="G436" s="6">
        <v>0</v>
      </c>
      <c r="H436" s="6">
        <v>0</v>
      </c>
      <c r="I436" s="6">
        <v>308.23767618932476</v>
      </c>
      <c r="J436" s="6">
        <v>6.21</v>
      </c>
      <c r="K436" s="6">
        <v>100</v>
      </c>
      <c r="L436" s="6">
        <v>0.66288392846976241</v>
      </c>
      <c r="M436" s="6">
        <v>752.07799999999997</v>
      </c>
      <c r="N436" s="6">
        <v>0</v>
      </c>
      <c r="O436" s="16" t="s">
        <v>19</v>
      </c>
    </row>
    <row r="437" spans="1:15" x14ac:dyDescent="0.3">
      <c r="A437" s="10">
        <v>43662</v>
      </c>
      <c r="B437" s="8">
        <v>2.0833333333333332E-2</v>
      </c>
      <c r="C437" s="9">
        <f t="shared" si="18"/>
        <v>43662.020833333336</v>
      </c>
      <c r="D437" s="4">
        <f t="shared" si="19"/>
        <v>525465</v>
      </c>
      <c r="E437" s="4">
        <f t="shared" si="19"/>
        <v>6300765</v>
      </c>
      <c r="F437" s="4">
        <f t="shared" si="19"/>
        <v>2549</v>
      </c>
      <c r="G437" s="6">
        <v>0</v>
      </c>
      <c r="H437" s="6">
        <v>0</v>
      </c>
      <c r="I437" s="6">
        <v>310.78410825094119</v>
      </c>
      <c r="J437" s="6">
        <v>6.7750000000000004</v>
      </c>
      <c r="K437" s="6">
        <v>100</v>
      </c>
      <c r="L437" s="6">
        <v>0.51617469788428672</v>
      </c>
      <c r="M437" s="6">
        <v>752.11199999999997</v>
      </c>
      <c r="N437" s="6">
        <v>0</v>
      </c>
      <c r="O437" s="16" t="s">
        <v>19</v>
      </c>
    </row>
    <row r="438" spans="1:15" x14ac:dyDescent="0.3">
      <c r="A438" s="10">
        <v>43662</v>
      </c>
      <c r="B438" s="8">
        <v>4.1666666666666664E-2</v>
      </c>
      <c r="C438" s="9">
        <f t="shared" si="18"/>
        <v>43662.041666666664</v>
      </c>
      <c r="D438" s="4">
        <f t="shared" si="19"/>
        <v>525465</v>
      </c>
      <c r="E438" s="4">
        <f t="shared" si="19"/>
        <v>6300765</v>
      </c>
      <c r="F438" s="4">
        <f t="shared" si="19"/>
        <v>2549</v>
      </c>
      <c r="G438" s="6">
        <v>0</v>
      </c>
      <c r="H438" s="6">
        <v>0</v>
      </c>
      <c r="I438" s="6">
        <v>314.76139641607142</v>
      </c>
      <c r="J438" s="6">
        <v>7.2779999999999996</v>
      </c>
      <c r="K438" s="6">
        <v>94.507000000000005</v>
      </c>
      <c r="L438" s="6">
        <v>0.51390020724107033</v>
      </c>
      <c r="M438" s="6">
        <v>752.15300000000002</v>
      </c>
      <c r="N438" s="6">
        <v>0</v>
      </c>
      <c r="O438" s="16" t="s">
        <v>19</v>
      </c>
    </row>
    <row r="439" spans="1:15" x14ac:dyDescent="0.3">
      <c r="A439" s="10">
        <v>43662</v>
      </c>
      <c r="B439" s="8">
        <v>6.25E-2</v>
      </c>
      <c r="C439" s="9">
        <f t="shared" si="18"/>
        <v>43662.0625</v>
      </c>
      <c r="D439" s="4">
        <f t="shared" si="19"/>
        <v>525465</v>
      </c>
      <c r="E439" s="4">
        <f t="shared" si="19"/>
        <v>6300765</v>
      </c>
      <c r="F439" s="4">
        <f t="shared" si="19"/>
        <v>2549</v>
      </c>
      <c r="G439" s="6">
        <v>0</v>
      </c>
      <c r="H439" s="6">
        <v>0</v>
      </c>
      <c r="I439" s="6">
        <v>323.6110721075791</v>
      </c>
      <c r="J439" s="6">
        <v>6.1470000000000002</v>
      </c>
      <c r="K439" s="6">
        <v>100</v>
      </c>
      <c r="L439" s="6">
        <v>0.36719097665559475</v>
      </c>
      <c r="M439" s="6">
        <v>752.07</v>
      </c>
      <c r="N439" s="6">
        <v>0</v>
      </c>
      <c r="O439" s="16" t="s">
        <v>19</v>
      </c>
    </row>
    <row r="440" spans="1:15" x14ac:dyDescent="0.3">
      <c r="A440" s="10">
        <v>43662</v>
      </c>
      <c r="B440" s="8">
        <v>8.3333333333333329E-2</v>
      </c>
      <c r="C440" s="9">
        <f t="shared" si="18"/>
        <v>43662.083333333336</v>
      </c>
      <c r="D440" s="4">
        <f t="shared" si="19"/>
        <v>525465</v>
      </c>
      <c r="E440" s="4">
        <f t="shared" si="19"/>
        <v>6300765</v>
      </c>
      <c r="F440" s="4">
        <f t="shared" si="19"/>
        <v>2549</v>
      </c>
      <c r="G440" s="6">
        <v>0</v>
      </c>
      <c r="H440" s="6">
        <v>0</v>
      </c>
      <c r="I440" s="6">
        <v>312.599845507971</v>
      </c>
      <c r="J440" s="6">
        <v>6.3360000000000003</v>
      </c>
      <c r="K440" s="6">
        <v>100</v>
      </c>
      <c r="L440" s="6">
        <v>0.50935122595463767</v>
      </c>
      <c r="M440" s="6">
        <v>752.25</v>
      </c>
      <c r="N440" s="6">
        <v>0</v>
      </c>
      <c r="O440" s="16" t="s">
        <v>19</v>
      </c>
    </row>
    <row r="441" spans="1:15" x14ac:dyDescent="0.3">
      <c r="A441" s="10">
        <v>43662</v>
      </c>
      <c r="B441" s="8">
        <v>0.10416666666666667</v>
      </c>
      <c r="C441" s="9">
        <f t="shared" si="18"/>
        <v>43662.104166666664</v>
      </c>
      <c r="D441" s="4">
        <f t="shared" si="19"/>
        <v>525465</v>
      </c>
      <c r="E441" s="4">
        <f t="shared" si="19"/>
        <v>6300765</v>
      </c>
      <c r="F441" s="4">
        <f t="shared" si="19"/>
        <v>2549</v>
      </c>
      <c r="G441" s="6">
        <v>0</v>
      </c>
      <c r="H441" s="6">
        <v>0</v>
      </c>
      <c r="I441" s="6">
        <v>313.71616716516337</v>
      </c>
      <c r="J441" s="6">
        <v>6.9009999999999998</v>
      </c>
      <c r="K441" s="6">
        <v>98.832999999999998</v>
      </c>
      <c r="L441" s="6">
        <v>0.50707673531142139</v>
      </c>
      <c r="M441" s="6">
        <v>752.11199999999997</v>
      </c>
      <c r="N441" s="6">
        <v>0</v>
      </c>
      <c r="O441" s="16" t="s">
        <v>19</v>
      </c>
    </row>
    <row r="442" spans="1:15" x14ac:dyDescent="0.3">
      <c r="A442" s="10">
        <v>43662</v>
      </c>
      <c r="B442" s="8">
        <v>0.125</v>
      </c>
      <c r="C442" s="9">
        <f t="shared" ref="C442:C505" si="20">A442+B442</f>
        <v>43662.125</v>
      </c>
      <c r="D442" s="4">
        <f t="shared" si="19"/>
        <v>525465</v>
      </c>
      <c r="E442" s="4">
        <f t="shared" si="19"/>
        <v>6300765</v>
      </c>
      <c r="F442" s="4">
        <f t="shared" si="19"/>
        <v>2549</v>
      </c>
      <c r="G442" s="6">
        <v>0</v>
      </c>
      <c r="H442" s="6">
        <v>0</v>
      </c>
      <c r="I442" s="6">
        <v>315.04579845065166</v>
      </c>
      <c r="J442" s="6">
        <v>6.8380000000000001</v>
      </c>
      <c r="K442" s="6">
        <v>98.350999999999999</v>
      </c>
      <c r="L442" s="6">
        <v>0.93781931789470008</v>
      </c>
      <c r="M442" s="6">
        <v>752.01499999999999</v>
      </c>
      <c r="N442" s="6">
        <v>0</v>
      </c>
      <c r="O442" s="16" t="s">
        <v>19</v>
      </c>
    </row>
    <row r="443" spans="1:15" x14ac:dyDescent="0.3">
      <c r="A443" s="10">
        <v>43662</v>
      </c>
      <c r="B443" s="8">
        <v>0.14583333333333334</v>
      </c>
      <c r="C443" s="9">
        <f t="shared" si="20"/>
        <v>43662.145833333336</v>
      </c>
      <c r="D443" s="4">
        <f t="shared" ref="D443:F506" si="21">D442</f>
        <v>525465</v>
      </c>
      <c r="E443" s="4">
        <f t="shared" si="21"/>
        <v>6300765</v>
      </c>
      <c r="F443" s="4">
        <f t="shared" si="21"/>
        <v>2549</v>
      </c>
      <c r="G443" s="6">
        <v>0</v>
      </c>
      <c r="H443" s="6">
        <v>0</v>
      </c>
      <c r="I443" s="6">
        <v>312.65606259748148</v>
      </c>
      <c r="J443" s="6">
        <v>6.7750000000000004</v>
      </c>
      <c r="K443" s="6">
        <v>95.835999999999999</v>
      </c>
      <c r="L443" s="6">
        <v>0.50252775402498862</v>
      </c>
      <c r="M443" s="6">
        <v>751.83799999999997</v>
      </c>
      <c r="N443" s="6">
        <v>0</v>
      </c>
      <c r="O443" s="16" t="s">
        <v>19</v>
      </c>
    </row>
    <row r="444" spans="1:15" x14ac:dyDescent="0.3">
      <c r="A444" s="10">
        <v>43662</v>
      </c>
      <c r="B444" s="8">
        <v>0.16666666666666666</v>
      </c>
      <c r="C444" s="9">
        <f t="shared" si="20"/>
        <v>43662.166666666664</v>
      </c>
      <c r="D444" s="4">
        <f t="shared" si="21"/>
        <v>525465</v>
      </c>
      <c r="E444" s="4">
        <f t="shared" si="21"/>
        <v>6300765</v>
      </c>
      <c r="F444" s="4">
        <f t="shared" si="21"/>
        <v>2549</v>
      </c>
      <c r="G444" s="6">
        <v>5.4</v>
      </c>
      <c r="H444" s="6">
        <v>1.8</v>
      </c>
      <c r="I444" s="6">
        <v>312.61474849245081</v>
      </c>
      <c r="J444" s="6">
        <v>6.8380000000000001</v>
      </c>
      <c r="K444" s="6">
        <v>92.697999999999993</v>
      </c>
      <c r="L444" s="6">
        <v>0.50025326338177223</v>
      </c>
      <c r="M444" s="6">
        <v>752.15499999999997</v>
      </c>
      <c r="N444" s="6">
        <v>0</v>
      </c>
      <c r="O444" s="15">
        <v>0.33333333333333331</v>
      </c>
    </row>
    <row r="445" spans="1:15" x14ac:dyDescent="0.3">
      <c r="A445" s="10">
        <v>43662</v>
      </c>
      <c r="B445" s="8">
        <v>0.1875</v>
      </c>
      <c r="C445" s="9">
        <f t="shared" si="20"/>
        <v>43662.1875</v>
      </c>
      <c r="D445" s="4">
        <f t="shared" si="21"/>
        <v>525465</v>
      </c>
      <c r="E445" s="4">
        <f t="shared" si="21"/>
        <v>6300765</v>
      </c>
      <c r="F445" s="4">
        <f t="shared" si="21"/>
        <v>2549</v>
      </c>
      <c r="G445" s="6">
        <v>14.5</v>
      </c>
      <c r="H445" s="6">
        <v>9</v>
      </c>
      <c r="I445" s="6">
        <v>313.91556597605239</v>
      </c>
      <c r="J445" s="6">
        <v>7.1520000000000001</v>
      </c>
      <c r="K445" s="6">
        <v>91.504999999999995</v>
      </c>
      <c r="L445" s="6">
        <v>0.64241351268081526</v>
      </c>
      <c r="M445" s="6">
        <v>752.37199999999996</v>
      </c>
      <c r="N445" s="6">
        <v>0</v>
      </c>
      <c r="O445" s="15">
        <v>0.62068965517241381</v>
      </c>
    </row>
    <row r="446" spans="1:15" x14ac:dyDescent="0.3">
      <c r="A446" s="10">
        <v>43662</v>
      </c>
      <c r="B446" s="8">
        <v>0.20833333333333334</v>
      </c>
      <c r="C446" s="9">
        <f t="shared" si="20"/>
        <v>43662.208333333336</v>
      </c>
      <c r="D446" s="4">
        <f t="shared" si="21"/>
        <v>525465</v>
      </c>
      <c r="E446" s="4">
        <f t="shared" si="21"/>
        <v>6300765</v>
      </c>
      <c r="F446" s="4">
        <f t="shared" si="21"/>
        <v>2549</v>
      </c>
      <c r="G446" s="6">
        <v>81.599999999999994</v>
      </c>
      <c r="H446" s="6">
        <v>61.2</v>
      </c>
      <c r="I446" s="6">
        <v>314.61092699274491</v>
      </c>
      <c r="J446" s="6">
        <v>8.91</v>
      </c>
      <c r="K446" s="6">
        <v>82.402000000000001</v>
      </c>
      <c r="L446" s="6">
        <v>0.64013902203759887</v>
      </c>
      <c r="M446" s="6">
        <v>752.36500000000001</v>
      </c>
      <c r="N446" s="6">
        <v>0</v>
      </c>
      <c r="O446" s="15">
        <v>0.75000000000000011</v>
      </c>
    </row>
    <row r="447" spans="1:15" x14ac:dyDescent="0.3">
      <c r="A447" s="10">
        <v>43662</v>
      </c>
      <c r="B447" s="8">
        <v>0.22916666666666666</v>
      </c>
      <c r="C447" s="9">
        <f t="shared" si="20"/>
        <v>43662.229166666664</v>
      </c>
      <c r="D447" s="4">
        <f t="shared" si="21"/>
        <v>525465</v>
      </c>
      <c r="E447" s="4">
        <f t="shared" si="21"/>
        <v>6300765</v>
      </c>
      <c r="F447" s="4">
        <f t="shared" si="21"/>
        <v>2549</v>
      </c>
      <c r="G447" s="6">
        <v>145.1</v>
      </c>
      <c r="H447" s="6">
        <v>100.8</v>
      </c>
      <c r="I447" s="6">
        <v>307.00670362980958</v>
      </c>
      <c r="J447" s="6">
        <v>10.667999999999999</v>
      </c>
      <c r="K447" s="6">
        <v>74.697999999999993</v>
      </c>
      <c r="L447" s="6">
        <v>0.2045603115676046</v>
      </c>
      <c r="M447" s="6">
        <v>752.64499999999998</v>
      </c>
      <c r="N447" s="6">
        <v>0</v>
      </c>
      <c r="O447" s="15">
        <v>0.69469331495520337</v>
      </c>
    </row>
    <row r="448" spans="1:15" x14ac:dyDescent="0.3">
      <c r="A448" s="10">
        <v>43662</v>
      </c>
      <c r="B448" s="8">
        <v>0.25</v>
      </c>
      <c r="C448" s="9">
        <f t="shared" si="20"/>
        <v>43662.25</v>
      </c>
      <c r="D448" s="4">
        <f t="shared" si="21"/>
        <v>525465</v>
      </c>
      <c r="E448" s="4">
        <f t="shared" si="21"/>
        <v>6300765</v>
      </c>
      <c r="F448" s="4">
        <f t="shared" si="21"/>
        <v>2549</v>
      </c>
      <c r="G448" s="6">
        <v>223.1</v>
      </c>
      <c r="H448" s="6">
        <v>152.9</v>
      </c>
      <c r="I448" s="6">
        <v>262.58484749086966</v>
      </c>
      <c r="J448" s="6">
        <v>10.794</v>
      </c>
      <c r="K448" s="6">
        <v>69.512</v>
      </c>
      <c r="L448" s="6">
        <v>0.20228582092438824</v>
      </c>
      <c r="M448" s="6">
        <v>752.28300000000002</v>
      </c>
      <c r="N448" s="6">
        <v>0</v>
      </c>
      <c r="O448" s="15">
        <v>0.68534289556252803</v>
      </c>
    </row>
    <row r="449" spans="1:15" x14ac:dyDescent="0.3">
      <c r="A449" s="10">
        <v>43662</v>
      </c>
      <c r="B449" s="8">
        <v>0.27083333333333331</v>
      </c>
      <c r="C449" s="9">
        <f t="shared" si="20"/>
        <v>43662.270833333336</v>
      </c>
      <c r="D449" s="4">
        <f t="shared" si="21"/>
        <v>525465</v>
      </c>
      <c r="E449" s="4">
        <f t="shared" si="21"/>
        <v>6300765</v>
      </c>
      <c r="F449" s="4">
        <f t="shared" si="21"/>
        <v>2549</v>
      </c>
      <c r="G449" s="6">
        <v>295.60000000000002</v>
      </c>
      <c r="H449" s="6">
        <v>199.7</v>
      </c>
      <c r="I449" s="6">
        <v>265.66417805752855</v>
      </c>
      <c r="J449" s="6">
        <v>12.927</v>
      </c>
      <c r="K449" s="6">
        <v>63.802999999999997</v>
      </c>
      <c r="L449" s="6">
        <v>0.63331555010794982</v>
      </c>
      <c r="M449" s="6">
        <v>752.48</v>
      </c>
      <c r="N449" s="6">
        <v>0</v>
      </c>
      <c r="O449" s="15">
        <v>0.67557510148849786</v>
      </c>
    </row>
    <row r="450" spans="1:15" x14ac:dyDescent="0.3">
      <c r="A450" s="10">
        <v>43662</v>
      </c>
      <c r="B450" s="8">
        <v>0.29166666666666669</v>
      </c>
      <c r="C450" s="9">
        <f t="shared" si="20"/>
        <v>43662.291666666664</v>
      </c>
      <c r="D450" s="4">
        <f t="shared" si="21"/>
        <v>525465</v>
      </c>
      <c r="E450" s="4">
        <f t="shared" si="21"/>
        <v>6300765</v>
      </c>
      <c r="F450" s="4">
        <f t="shared" si="21"/>
        <v>2549</v>
      </c>
      <c r="G450" s="6">
        <v>359.1</v>
      </c>
      <c r="H450" s="6">
        <v>248.3</v>
      </c>
      <c r="I450" s="6">
        <v>266.21076509622986</v>
      </c>
      <c r="J450" s="6">
        <v>13.178000000000001</v>
      </c>
      <c r="K450" s="6">
        <v>58.923000000000002</v>
      </c>
      <c r="L450" s="6">
        <v>0.63104105946473343</v>
      </c>
      <c r="M450" s="6">
        <v>752.41300000000001</v>
      </c>
      <c r="N450" s="6">
        <v>0</v>
      </c>
      <c r="O450" s="15">
        <v>0.6914508493455862</v>
      </c>
    </row>
    <row r="451" spans="1:15" x14ac:dyDescent="0.3">
      <c r="A451" s="10">
        <v>43662</v>
      </c>
      <c r="B451" s="8">
        <v>0.3125</v>
      </c>
      <c r="C451" s="9">
        <f t="shared" si="20"/>
        <v>43662.3125</v>
      </c>
      <c r="D451" s="4">
        <f t="shared" si="21"/>
        <v>525465</v>
      </c>
      <c r="E451" s="4">
        <f t="shared" si="21"/>
        <v>6300765</v>
      </c>
      <c r="F451" s="4">
        <f t="shared" si="21"/>
        <v>2549</v>
      </c>
      <c r="G451" s="6">
        <v>440.7</v>
      </c>
      <c r="H451" s="6">
        <v>304</v>
      </c>
      <c r="I451" s="6">
        <v>269.05128755029432</v>
      </c>
      <c r="J451" s="6">
        <v>13.930999999999999</v>
      </c>
      <c r="K451" s="6">
        <v>54.887999999999998</v>
      </c>
      <c r="L451" s="6">
        <v>0.4843318288792578</v>
      </c>
      <c r="M451" s="6">
        <v>752.33299999999997</v>
      </c>
      <c r="N451" s="6">
        <v>0</v>
      </c>
      <c r="O451" s="15">
        <v>0.6898116632629907</v>
      </c>
    </row>
    <row r="452" spans="1:15" x14ac:dyDescent="0.3">
      <c r="A452" s="10">
        <v>43662</v>
      </c>
      <c r="B452" s="8">
        <v>0.33333333333333331</v>
      </c>
      <c r="C452" s="9">
        <f t="shared" si="20"/>
        <v>43662.333333333336</v>
      </c>
      <c r="D452" s="4">
        <f t="shared" si="21"/>
        <v>525465</v>
      </c>
      <c r="E452" s="4">
        <f t="shared" si="21"/>
        <v>6300765</v>
      </c>
      <c r="F452" s="4">
        <f t="shared" si="21"/>
        <v>2549</v>
      </c>
      <c r="G452" s="6">
        <v>516.9</v>
      </c>
      <c r="H452" s="6">
        <v>352.6</v>
      </c>
      <c r="I452" s="6">
        <v>274.46843160190156</v>
      </c>
      <c r="J452" s="6">
        <v>16.187999999999999</v>
      </c>
      <c r="K452" s="6">
        <v>47.493000000000002</v>
      </c>
      <c r="L452" s="6">
        <v>0.48205733823604147</v>
      </c>
      <c r="M452" s="6">
        <v>752.46</v>
      </c>
      <c r="N452" s="6">
        <v>0</v>
      </c>
      <c r="O452" s="15">
        <v>0.68214354807506294</v>
      </c>
    </row>
    <row r="453" spans="1:15" x14ac:dyDescent="0.3">
      <c r="A453" s="10">
        <v>43662</v>
      </c>
      <c r="B453" s="8">
        <v>0.35416666666666669</v>
      </c>
      <c r="C453" s="9">
        <f t="shared" si="20"/>
        <v>43662.354166666664</v>
      </c>
      <c r="D453" s="4">
        <f t="shared" si="21"/>
        <v>525465</v>
      </c>
      <c r="E453" s="4">
        <f t="shared" si="21"/>
        <v>6300765</v>
      </c>
      <c r="F453" s="4">
        <f t="shared" si="21"/>
        <v>2549</v>
      </c>
      <c r="G453" s="6">
        <v>582.20000000000005</v>
      </c>
      <c r="H453" s="6">
        <v>390.4</v>
      </c>
      <c r="I453" s="6">
        <v>278.01477932011773</v>
      </c>
      <c r="J453" s="6">
        <v>16.314</v>
      </c>
      <c r="K453" s="6">
        <v>47.664999999999999</v>
      </c>
      <c r="L453" s="6">
        <v>0.76836518087706096</v>
      </c>
      <c r="M453" s="6">
        <v>752.69500000000005</v>
      </c>
      <c r="N453" s="6">
        <v>0</v>
      </c>
      <c r="O453" s="15">
        <v>0.67055994503606997</v>
      </c>
    </row>
    <row r="454" spans="1:15" x14ac:dyDescent="0.3">
      <c r="A454" s="10">
        <v>43662</v>
      </c>
      <c r="B454" s="8">
        <v>0.375</v>
      </c>
      <c r="C454" s="9">
        <f t="shared" si="20"/>
        <v>43662.375</v>
      </c>
      <c r="D454" s="4">
        <f t="shared" si="21"/>
        <v>525465</v>
      </c>
      <c r="E454" s="4">
        <f t="shared" si="21"/>
        <v>6300765</v>
      </c>
      <c r="F454" s="4">
        <f t="shared" si="21"/>
        <v>2549</v>
      </c>
      <c r="G454" s="6">
        <v>651.1</v>
      </c>
      <c r="H454" s="6">
        <v>428.2</v>
      </c>
      <c r="I454" s="6">
        <v>279.25303352728343</v>
      </c>
      <c r="J454" s="6">
        <v>17.63</v>
      </c>
      <c r="K454" s="6">
        <v>44.758000000000003</v>
      </c>
      <c r="L454" s="6">
        <v>1.0549601701183631</v>
      </c>
      <c r="M454" s="6">
        <v>752.55</v>
      </c>
      <c r="N454" s="6">
        <v>0</v>
      </c>
      <c r="O454" s="15">
        <v>0.65765627399784976</v>
      </c>
    </row>
    <row r="455" spans="1:15" x14ac:dyDescent="0.3">
      <c r="A455" s="10">
        <v>43662</v>
      </c>
      <c r="B455" s="8">
        <v>0.39583333333333331</v>
      </c>
      <c r="C455" s="9">
        <f t="shared" si="20"/>
        <v>43662.395833333336</v>
      </c>
      <c r="D455" s="4">
        <f t="shared" si="21"/>
        <v>525465</v>
      </c>
      <c r="E455" s="4">
        <f t="shared" si="21"/>
        <v>6300765</v>
      </c>
      <c r="F455" s="4">
        <f t="shared" si="21"/>
        <v>2549</v>
      </c>
      <c r="G455" s="6">
        <v>709.1</v>
      </c>
      <c r="H455" s="6">
        <v>451.6</v>
      </c>
      <c r="I455" s="6">
        <v>278.76875899008553</v>
      </c>
      <c r="J455" s="6">
        <v>17.003</v>
      </c>
      <c r="K455" s="6">
        <v>45.976999999999997</v>
      </c>
      <c r="L455" s="6">
        <v>0.7638161995906283</v>
      </c>
      <c r="M455" s="6">
        <v>752.67</v>
      </c>
      <c r="N455" s="6">
        <v>0</v>
      </c>
      <c r="O455" s="15">
        <v>0.63686362995346213</v>
      </c>
    </row>
    <row r="456" spans="1:15" x14ac:dyDescent="0.3">
      <c r="A456" s="10">
        <v>43662</v>
      </c>
      <c r="B456" s="8">
        <v>0.41666666666666669</v>
      </c>
      <c r="C456" s="9">
        <f t="shared" si="20"/>
        <v>43662.416666666664</v>
      </c>
      <c r="D456" s="4">
        <f t="shared" si="21"/>
        <v>525465</v>
      </c>
      <c r="E456" s="4">
        <f t="shared" si="21"/>
        <v>6300765</v>
      </c>
      <c r="F456" s="4">
        <f t="shared" si="21"/>
        <v>2549</v>
      </c>
      <c r="G456" s="6">
        <v>828.8</v>
      </c>
      <c r="H456" s="6">
        <v>516.29999999999995</v>
      </c>
      <c r="I456" s="6">
        <v>290.0669021476196</v>
      </c>
      <c r="J456" s="6">
        <v>17.317</v>
      </c>
      <c r="K456" s="6">
        <v>48.725999999999999</v>
      </c>
      <c r="L456" s="6">
        <v>0.61739411560543533</v>
      </c>
      <c r="M456" s="6">
        <v>752.91800000000001</v>
      </c>
      <c r="N456" s="6">
        <v>0</v>
      </c>
      <c r="O456" s="15">
        <v>0.62294884169884168</v>
      </c>
    </row>
    <row r="457" spans="1:15" x14ac:dyDescent="0.3">
      <c r="A457" s="10">
        <v>43662</v>
      </c>
      <c r="B457" s="8">
        <v>0.4375</v>
      </c>
      <c r="C457" s="9">
        <f t="shared" si="20"/>
        <v>43662.4375</v>
      </c>
      <c r="D457" s="4">
        <f t="shared" si="21"/>
        <v>525465</v>
      </c>
      <c r="E457" s="4">
        <f t="shared" si="21"/>
        <v>6300765</v>
      </c>
      <c r="F457" s="4">
        <f t="shared" si="21"/>
        <v>2549</v>
      </c>
      <c r="G457" s="6">
        <v>243</v>
      </c>
      <c r="H457" s="6">
        <v>125.9</v>
      </c>
      <c r="I457" s="6">
        <v>326.30795255917235</v>
      </c>
      <c r="J457" s="6">
        <v>11.295999999999999</v>
      </c>
      <c r="K457" s="6">
        <v>75.742999999999995</v>
      </c>
      <c r="L457" s="6">
        <v>1.0481366981887139</v>
      </c>
      <c r="M457" s="6">
        <v>752.81</v>
      </c>
      <c r="N457" s="6">
        <v>0</v>
      </c>
      <c r="O457" s="15">
        <v>0.51810699588477371</v>
      </c>
    </row>
    <row r="458" spans="1:15" x14ac:dyDescent="0.3">
      <c r="A458" s="10">
        <v>43662</v>
      </c>
      <c r="B458" s="8">
        <v>0.45833333333333331</v>
      </c>
      <c r="C458" s="9">
        <f t="shared" si="20"/>
        <v>43662.458333333336</v>
      </c>
      <c r="D458" s="4">
        <f t="shared" si="21"/>
        <v>525465</v>
      </c>
      <c r="E458" s="4">
        <f t="shared" si="21"/>
        <v>6300765</v>
      </c>
      <c r="F458" s="4">
        <f t="shared" si="21"/>
        <v>2549</v>
      </c>
      <c r="G458" s="6">
        <v>127</v>
      </c>
      <c r="H458" s="6">
        <v>68.400000000000006</v>
      </c>
      <c r="I458" s="6">
        <v>352.34475256959684</v>
      </c>
      <c r="J458" s="6">
        <v>10.48</v>
      </c>
      <c r="K458" s="6">
        <v>81.760999999999996</v>
      </c>
      <c r="L458" s="6">
        <v>0.61284513431900267</v>
      </c>
      <c r="M458" s="6">
        <v>752.83299999999997</v>
      </c>
      <c r="N458" s="6">
        <v>0</v>
      </c>
      <c r="O458" s="15">
        <v>0.53858267716535435</v>
      </c>
    </row>
    <row r="459" spans="1:15" x14ac:dyDescent="0.3">
      <c r="A459" s="10">
        <v>43662</v>
      </c>
      <c r="B459" s="8">
        <v>0.47916666666666669</v>
      </c>
      <c r="C459" s="9">
        <f t="shared" si="20"/>
        <v>43662.479166666664</v>
      </c>
      <c r="D459" s="4">
        <f t="shared" si="21"/>
        <v>525465</v>
      </c>
      <c r="E459" s="4">
        <f t="shared" si="21"/>
        <v>6300765</v>
      </c>
      <c r="F459" s="4">
        <f t="shared" si="21"/>
        <v>2549</v>
      </c>
      <c r="G459" s="6">
        <v>331.9</v>
      </c>
      <c r="H459" s="6">
        <v>172.7</v>
      </c>
      <c r="I459" s="6">
        <v>348.41437750660998</v>
      </c>
      <c r="J459" s="6">
        <v>13.053000000000001</v>
      </c>
      <c r="K459" s="6">
        <v>70.317999999999998</v>
      </c>
      <c r="L459" s="6">
        <v>0.46613590373352698</v>
      </c>
      <c r="M459" s="6">
        <v>752.68200000000002</v>
      </c>
      <c r="N459" s="6">
        <v>0</v>
      </c>
      <c r="O459" s="15">
        <v>0.52033745103946971</v>
      </c>
    </row>
    <row r="460" spans="1:15" x14ac:dyDescent="0.3">
      <c r="A460" s="10">
        <v>43662</v>
      </c>
      <c r="B460" s="8">
        <v>0.5</v>
      </c>
      <c r="C460" s="9">
        <f t="shared" si="20"/>
        <v>43662.5</v>
      </c>
      <c r="D460" s="4">
        <f t="shared" si="21"/>
        <v>525465</v>
      </c>
      <c r="E460" s="4">
        <f t="shared" si="21"/>
        <v>6300765</v>
      </c>
      <c r="F460" s="4">
        <f t="shared" si="21"/>
        <v>2549</v>
      </c>
      <c r="G460" s="6">
        <v>208.6</v>
      </c>
      <c r="H460" s="6">
        <v>118.7</v>
      </c>
      <c r="I460" s="6">
        <v>351.48920837393689</v>
      </c>
      <c r="J460" s="6">
        <v>12.99</v>
      </c>
      <c r="K460" s="6">
        <v>67.932000000000002</v>
      </c>
      <c r="L460" s="6">
        <v>0.31942667314805129</v>
      </c>
      <c r="M460" s="6">
        <v>752.76300000000003</v>
      </c>
      <c r="N460" s="6">
        <v>0</v>
      </c>
      <c r="O460" s="15">
        <v>0.5690316395014382</v>
      </c>
    </row>
    <row r="461" spans="1:15" x14ac:dyDescent="0.3">
      <c r="A461" s="10">
        <v>43662</v>
      </c>
      <c r="B461" s="8">
        <v>0.52083333333333337</v>
      </c>
      <c r="C461" s="9">
        <f t="shared" si="20"/>
        <v>43662.520833333336</v>
      </c>
      <c r="D461" s="4">
        <f t="shared" si="21"/>
        <v>525465</v>
      </c>
      <c r="E461" s="4">
        <f t="shared" si="21"/>
        <v>6300765</v>
      </c>
      <c r="F461" s="4">
        <f t="shared" si="21"/>
        <v>2549</v>
      </c>
      <c r="G461" s="6">
        <v>114.3</v>
      </c>
      <c r="H461" s="6">
        <v>63</v>
      </c>
      <c r="I461" s="6">
        <v>355.08180131404407</v>
      </c>
      <c r="J461" s="6">
        <v>11.17</v>
      </c>
      <c r="K461" s="6">
        <v>76.513000000000005</v>
      </c>
      <c r="L461" s="6">
        <v>0.60602166238935351</v>
      </c>
      <c r="M461" s="6">
        <v>752.65800000000002</v>
      </c>
      <c r="N461" s="6">
        <v>0</v>
      </c>
      <c r="O461" s="15">
        <v>0.55118110236220474</v>
      </c>
    </row>
    <row r="462" spans="1:15" x14ac:dyDescent="0.3">
      <c r="A462" s="10">
        <v>43662</v>
      </c>
      <c r="B462" s="8">
        <v>0.54166666666666663</v>
      </c>
      <c r="C462" s="9">
        <f t="shared" si="20"/>
        <v>43662.541666666664</v>
      </c>
      <c r="D462" s="4">
        <f t="shared" si="21"/>
        <v>525465</v>
      </c>
      <c r="E462" s="4">
        <f t="shared" si="21"/>
        <v>6300765</v>
      </c>
      <c r="F462" s="4">
        <f t="shared" si="21"/>
        <v>2549</v>
      </c>
      <c r="G462" s="6">
        <v>47.2</v>
      </c>
      <c r="H462" s="6">
        <v>25.2</v>
      </c>
      <c r="I462" s="6">
        <v>359.36863508571082</v>
      </c>
      <c r="J462" s="6">
        <v>9.0990000000000002</v>
      </c>
      <c r="K462" s="6">
        <v>87.813000000000002</v>
      </c>
      <c r="L462" s="6">
        <v>0.60374717174613712</v>
      </c>
      <c r="M462" s="6">
        <v>752.58299999999997</v>
      </c>
      <c r="N462" s="6">
        <v>0</v>
      </c>
      <c r="O462" s="15">
        <v>0.53389830508474567</v>
      </c>
    </row>
    <row r="463" spans="1:15" x14ac:dyDescent="0.3">
      <c r="A463" s="10">
        <v>43662</v>
      </c>
      <c r="B463" s="8">
        <v>0.5625</v>
      </c>
      <c r="C463" s="9">
        <f t="shared" si="20"/>
        <v>43662.5625</v>
      </c>
      <c r="D463" s="4">
        <f t="shared" si="21"/>
        <v>525465</v>
      </c>
      <c r="E463" s="4">
        <f t="shared" si="21"/>
        <v>6300765</v>
      </c>
      <c r="F463" s="4">
        <f t="shared" si="21"/>
        <v>2549</v>
      </c>
      <c r="G463" s="6">
        <v>234</v>
      </c>
      <c r="H463" s="6">
        <v>142.1</v>
      </c>
      <c r="I463" s="6">
        <v>363.68948012946845</v>
      </c>
      <c r="J463" s="6">
        <v>9.6010000000000009</v>
      </c>
      <c r="K463" s="6">
        <v>90.58</v>
      </c>
      <c r="L463" s="6">
        <v>1.1789244942716752</v>
      </c>
      <c r="M463" s="6">
        <v>752.52499999999998</v>
      </c>
      <c r="N463" s="6">
        <v>2.4</v>
      </c>
      <c r="O463" s="15">
        <v>0.60726495726495722</v>
      </c>
    </row>
    <row r="464" spans="1:15" x14ac:dyDescent="0.3">
      <c r="A464" s="10">
        <v>43662</v>
      </c>
      <c r="B464" s="8">
        <v>0.58333333333333337</v>
      </c>
      <c r="C464" s="9">
        <f t="shared" si="20"/>
        <v>43662.583333333336</v>
      </c>
      <c r="D464" s="4">
        <f t="shared" si="21"/>
        <v>525465</v>
      </c>
      <c r="E464" s="4">
        <f t="shared" si="21"/>
        <v>6300765</v>
      </c>
      <c r="F464" s="4">
        <f t="shared" si="21"/>
        <v>2549</v>
      </c>
      <c r="G464" s="6">
        <v>59.9</v>
      </c>
      <c r="H464" s="6">
        <v>39.6</v>
      </c>
      <c r="I464" s="6">
        <v>355.70522117090684</v>
      </c>
      <c r="J464" s="6">
        <v>9.35</v>
      </c>
      <c r="K464" s="6">
        <v>87.701999999999998</v>
      </c>
      <c r="L464" s="6">
        <v>0.45476345051744516</v>
      </c>
      <c r="M464" s="6">
        <v>752.60699999999997</v>
      </c>
      <c r="N464" s="6">
        <v>0.2</v>
      </c>
      <c r="O464" s="15">
        <v>0.66110183639399001</v>
      </c>
    </row>
    <row r="465" spans="1:15" x14ac:dyDescent="0.3">
      <c r="A465" s="10">
        <v>43662</v>
      </c>
      <c r="B465" s="8">
        <v>0.60416666666666663</v>
      </c>
      <c r="C465" s="9">
        <f t="shared" si="20"/>
        <v>43662.604166666664</v>
      </c>
      <c r="D465" s="4">
        <f t="shared" si="21"/>
        <v>525465</v>
      </c>
      <c r="E465" s="4">
        <f t="shared" si="21"/>
        <v>6300765</v>
      </c>
      <c r="F465" s="4">
        <f t="shared" si="21"/>
        <v>2549</v>
      </c>
      <c r="G465" s="6">
        <v>157.80000000000001</v>
      </c>
      <c r="H465" s="6">
        <v>97.2</v>
      </c>
      <c r="I465" s="6">
        <v>356.04929667159064</v>
      </c>
      <c r="J465" s="6">
        <v>10.103</v>
      </c>
      <c r="K465" s="6">
        <v>82.8</v>
      </c>
      <c r="L465" s="6">
        <v>1.0299407730429833</v>
      </c>
      <c r="M465" s="6">
        <v>752.38</v>
      </c>
      <c r="N465" s="6">
        <v>1.4</v>
      </c>
      <c r="O465" s="15">
        <v>0.61596958174904937</v>
      </c>
    </row>
    <row r="466" spans="1:15" x14ac:dyDescent="0.3">
      <c r="A466" s="10">
        <v>43662</v>
      </c>
      <c r="B466" s="8">
        <v>0.625</v>
      </c>
      <c r="C466" s="9">
        <f t="shared" si="20"/>
        <v>43662.625</v>
      </c>
      <c r="D466" s="4">
        <f t="shared" si="21"/>
        <v>525465</v>
      </c>
      <c r="E466" s="4">
        <f t="shared" si="21"/>
        <v>6300765</v>
      </c>
      <c r="F466" s="4">
        <f t="shared" si="21"/>
        <v>2549</v>
      </c>
      <c r="G466" s="6">
        <v>136</v>
      </c>
      <c r="H466" s="6">
        <v>82.8</v>
      </c>
      <c r="I466" s="6">
        <v>353.04180522438844</v>
      </c>
      <c r="J466" s="6">
        <v>10.417</v>
      </c>
      <c r="K466" s="6">
        <v>72.721000000000004</v>
      </c>
      <c r="L466" s="6">
        <v>0.88323154245750757</v>
      </c>
      <c r="M466" s="6">
        <v>752.26499999999999</v>
      </c>
      <c r="N466" s="6">
        <v>0.8</v>
      </c>
      <c r="O466" s="15">
        <v>0.60882352941176465</v>
      </c>
    </row>
    <row r="467" spans="1:15" x14ac:dyDescent="0.3">
      <c r="A467" s="10">
        <v>43662</v>
      </c>
      <c r="B467" s="8">
        <v>0.64583333333333337</v>
      </c>
      <c r="C467" s="9">
        <f t="shared" si="20"/>
        <v>43662.645833333336</v>
      </c>
      <c r="D467" s="4">
        <f t="shared" si="21"/>
        <v>525465</v>
      </c>
      <c r="E467" s="4">
        <f t="shared" si="21"/>
        <v>6300765</v>
      </c>
      <c r="F467" s="4">
        <f t="shared" si="21"/>
        <v>2549</v>
      </c>
      <c r="G467" s="6">
        <v>194.1</v>
      </c>
      <c r="H467" s="6">
        <v>118.7</v>
      </c>
      <c r="I467" s="6">
        <v>349.13946728839522</v>
      </c>
      <c r="J467" s="6">
        <v>11.358000000000001</v>
      </c>
      <c r="K467" s="6">
        <v>67.224999999999994</v>
      </c>
      <c r="L467" s="6">
        <v>1.1698265316988099</v>
      </c>
      <c r="M467" s="6">
        <v>752.14300000000003</v>
      </c>
      <c r="N467" s="6">
        <v>0</v>
      </c>
      <c r="O467" s="15">
        <v>0.6115404430705822</v>
      </c>
    </row>
    <row r="468" spans="1:15" x14ac:dyDescent="0.3">
      <c r="A468" s="10">
        <v>43662</v>
      </c>
      <c r="B468" s="8">
        <v>0.66666666666666663</v>
      </c>
      <c r="C468" s="9">
        <f t="shared" si="20"/>
        <v>43662.666666666664</v>
      </c>
      <c r="D468" s="4">
        <f t="shared" si="21"/>
        <v>525465</v>
      </c>
      <c r="E468" s="4">
        <f t="shared" si="21"/>
        <v>6300765</v>
      </c>
      <c r="F468" s="4">
        <f t="shared" si="21"/>
        <v>2549</v>
      </c>
      <c r="G468" s="6">
        <v>312</v>
      </c>
      <c r="H468" s="6">
        <v>179.9</v>
      </c>
      <c r="I468" s="6">
        <v>339.41571282596641</v>
      </c>
      <c r="J468" s="6">
        <v>12.3</v>
      </c>
      <c r="K468" s="6">
        <v>66.251000000000005</v>
      </c>
      <c r="L468" s="6">
        <v>1.1675520410555935</v>
      </c>
      <c r="M468" s="6">
        <v>752.14</v>
      </c>
      <c r="N468" s="6">
        <v>0</v>
      </c>
      <c r="O468" s="15">
        <v>0.57660256410256416</v>
      </c>
    </row>
    <row r="469" spans="1:15" x14ac:dyDescent="0.3">
      <c r="A469" s="10">
        <v>43662</v>
      </c>
      <c r="B469" s="8">
        <v>0.6875</v>
      </c>
      <c r="C469" s="9">
        <f t="shared" si="20"/>
        <v>43662.6875</v>
      </c>
      <c r="D469" s="4">
        <f t="shared" si="21"/>
        <v>525465</v>
      </c>
      <c r="E469" s="4">
        <f t="shared" si="21"/>
        <v>6300765</v>
      </c>
      <c r="F469" s="4">
        <f t="shared" si="21"/>
        <v>2549</v>
      </c>
      <c r="G469" s="6">
        <v>246.7</v>
      </c>
      <c r="H469" s="6">
        <v>143.9</v>
      </c>
      <c r="I469" s="6">
        <v>333.6844022357061</v>
      </c>
      <c r="J469" s="6">
        <v>11.609</v>
      </c>
      <c r="K469" s="6">
        <v>69.897999999999996</v>
      </c>
      <c r="L469" s="6">
        <v>0.87640807052785852</v>
      </c>
      <c r="M469" s="6">
        <v>752.33299999999997</v>
      </c>
      <c r="N469" s="6">
        <v>0</v>
      </c>
      <c r="O469" s="15">
        <v>0.58329955411430889</v>
      </c>
    </row>
    <row r="470" spans="1:15" x14ac:dyDescent="0.3">
      <c r="A470" s="10">
        <v>43662</v>
      </c>
      <c r="B470" s="8">
        <v>0.70833333333333337</v>
      </c>
      <c r="C470" s="9">
        <f t="shared" si="20"/>
        <v>43662.708333333336</v>
      </c>
      <c r="D470" s="4">
        <f t="shared" si="21"/>
        <v>525465</v>
      </c>
      <c r="E470" s="4">
        <f t="shared" si="21"/>
        <v>6300765</v>
      </c>
      <c r="F470" s="4">
        <f t="shared" si="21"/>
        <v>2549</v>
      </c>
      <c r="G470" s="6">
        <v>190.4</v>
      </c>
      <c r="H470" s="6">
        <v>109.7</v>
      </c>
      <c r="I470" s="6">
        <v>343.15539714419145</v>
      </c>
      <c r="J470" s="6">
        <v>11.106999999999999</v>
      </c>
      <c r="K470" s="6">
        <v>71.087999999999994</v>
      </c>
      <c r="L470" s="6">
        <v>0.87413357988464213</v>
      </c>
      <c r="M470" s="6">
        <v>752.38800000000003</v>
      </c>
      <c r="N470" s="6">
        <v>0</v>
      </c>
      <c r="O470" s="15">
        <v>0.5761554621848739</v>
      </c>
    </row>
    <row r="471" spans="1:15" x14ac:dyDescent="0.3">
      <c r="A471" s="10">
        <v>43662</v>
      </c>
      <c r="B471" s="8">
        <v>0.72916666666666663</v>
      </c>
      <c r="C471" s="9">
        <f t="shared" si="20"/>
        <v>43662.729166666664</v>
      </c>
      <c r="D471" s="4">
        <f t="shared" si="21"/>
        <v>525465</v>
      </c>
      <c r="E471" s="4">
        <f t="shared" si="21"/>
        <v>6300765</v>
      </c>
      <c r="F471" s="4">
        <f t="shared" si="21"/>
        <v>2549</v>
      </c>
      <c r="G471" s="6">
        <v>125.1</v>
      </c>
      <c r="H471" s="6">
        <v>70.2</v>
      </c>
      <c r="I471" s="6">
        <v>341.71247020626095</v>
      </c>
      <c r="J471" s="6">
        <v>10.667999999999999</v>
      </c>
      <c r="K471" s="6">
        <v>81.477999999999994</v>
      </c>
      <c r="L471" s="6">
        <v>1.0162938291836852</v>
      </c>
      <c r="M471" s="6">
        <v>752.10500000000002</v>
      </c>
      <c r="N471" s="6">
        <v>0</v>
      </c>
      <c r="O471" s="15">
        <v>0.56115107913669071</v>
      </c>
    </row>
    <row r="472" spans="1:15" x14ac:dyDescent="0.3">
      <c r="A472" s="10">
        <v>43662</v>
      </c>
      <c r="B472" s="8">
        <v>0.75</v>
      </c>
      <c r="C472" s="9">
        <f t="shared" si="20"/>
        <v>43662.75</v>
      </c>
      <c r="D472" s="4">
        <f t="shared" si="21"/>
        <v>525465</v>
      </c>
      <c r="E472" s="4">
        <f t="shared" si="21"/>
        <v>6300765</v>
      </c>
      <c r="F472" s="4">
        <f t="shared" si="21"/>
        <v>2549</v>
      </c>
      <c r="G472" s="6">
        <v>119.7</v>
      </c>
      <c r="H472" s="6">
        <v>64.8</v>
      </c>
      <c r="I472" s="6">
        <v>341.97178537043362</v>
      </c>
      <c r="J472" s="6">
        <v>10.103</v>
      </c>
      <c r="K472" s="6">
        <v>82.135000000000005</v>
      </c>
      <c r="L472" s="6">
        <v>0.86958459859820936</v>
      </c>
      <c r="M472" s="6">
        <v>752.22799999999995</v>
      </c>
      <c r="N472" s="6">
        <v>0</v>
      </c>
      <c r="O472" s="15">
        <v>0.54135338345864659</v>
      </c>
    </row>
    <row r="473" spans="1:15" x14ac:dyDescent="0.3">
      <c r="A473" s="10">
        <v>43662</v>
      </c>
      <c r="B473" s="8">
        <v>0.77083333333333337</v>
      </c>
      <c r="C473" s="9">
        <f t="shared" si="20"/>
        <v>43662.770833333336</v>
      </c>
      <c r="D473" s="4">
        <f t="shared" si="21"/>
        <v>525465</v>
      </c>
      <c r="E473" s="4">
        <f t="shared" si="21"/>
        <v>6300765</v>
      </c>
      <c r="F473" s="4">
        <f t="shared" si="21"/>
        <v>2549</v>
      </c>
      <c r="G473" s="6">
        <v>54.4</v>
      </c>
      <c r="H473" s="6">
        <v>30.6</v>
      </c>
      <c r="I473" s="6">
        <v>349.8197198329201</v>
      </c>
      <c r="J473" s="6">
        <v>10.039999999999999</v>
      </c>
      <c r="K473" s="6">
        <v>82.945999999999998</v>
      </c>
      <c r="L473" s="6">
        <v>0.72287536801273389</v>
      </c>
      <c r="M473" s="6">
        <v>752.31799999999998</v>
      </c>
      <c r="N473" s="6">
        <v>0</v>
      </c>
      <c r="O473" s="15">
        <v>0.5625</v>
      </c>
    </row>
    <row r="474" spans="1:15" x14ac:dyDescent="0.3">
      <c r="A474" s="10">
        <v>43662</v>
      </c>
      <c r="B474" s="8">
        <v>0.79166666666666663</v>
      </c>
      <c r="C474" s="9">
        <f t="shared" si="20"/>
        <v>43662.791666666664</v>
      </c>
      <c r="D474" s="4">
        <f t="shared" si="21"/>
        <v>525465</v>
      </c>
      <c r="E474" s="4">
        <f t="shared" si="21"/>
        <v>6300765</v>
      </c>
      <c r="F474" s="4">
        <f t="shared" si="21"/>
        <v>2549</v>
      </c>
      <c r="G474" s="6">
        <v>1.8</v>
      </c>
      <c r="H474" s="6">
        <v>0</v>
      </c>
      <c r="I474" s="6">
        <v>351.66083757952543</v>
      </c>
      <c r="J474" s="6">
        <v>7.7169999999999996</v>
      </c>
      <c r="K474" s="6">
        <v>100</v>
      </c>
      <c r="L474" s="6">
        <v>1.5872093170230732</v>
      </c>
      <c r="M474" s="6">
        <v>752.61699999999996</v>
      </c>
      <c r="N474" s="6">
        <v>2.2000000000000002</v>
      </c>
      <c r="O474" s="16" t="s">
        <v>19</v>
      </c>
    </row>
    <row r="475" spans="1:15" x14ac:dyDescent="0.3">
      <c r="A475" s="10">
        <v>43662</v>
      </c>
      <c r="B475" s="8">
        <v>0.8125</v>
      </c>
      <c r="C475" s="9">
        <f t="shared" si="20"/>
        <v>43662.8125</v>
      </c>
      <c r="D475" s="4">
        <f t="shared" si="21"/>
        <v>525465</v>
      </c>
      <c r="E475" s="4">
        <f t="shared" si="21"/>
        <v>6300765</v>
      </c>
      <c r="F475" s="4">
        <f t="shared" si="21"/>
        <v>2549</v>
      </c>
      <c r="G475" s="6">
        <v>0</v>
      </c>
      <c r="H475" s="6">
        <v>0</v>
      </c>
      <c r="I475" s="6">
        <v>347.00128844010442</v>
      </c>
      <c r="J475" s="6">
        <v>7.1520000000000001</v>
      </c>
      <c r="K475" s="6">
        <v>100</v>
      </c>
      <c r="L475" s="6">
        <v>1.4405000864375976</v>
      </c>
      <c r="M475" s="6">
        <v>752.80700000000002</v>
      </c>
      <c r="N475" s="6">
        <v>3</v>
      </c>
      <c r="O475" s="16" t="s">
        <v>19</v>
      </c>
    </row>
    <row r="476" spans="1:15" x14ac:dyDescent="0.3">
      <c r="A476" s="10">
        <v>43662</v>
      </c>
      <c r="B476" s="8">
        <v>0.83333333333333337</v>
      </c>
      <c r="C476" s="9">
        <f t="shared" si="20"/>
        <v>43662.833333333336</v>
      </c>
      <c r="D476" s="4">
        <f t="shared" si="21"/>
        <v>525465</v>
      </c>
      <c r="E476" s="4">
        <f t="shared" si="21"/>
        <v>6300765</v>
      </c>
      <c r="F476" s="4">
        <f t="shared" si="21"/>
        <v>2549</v>
      </c>
      <c r="G476" s="6">
        <v>5.4</v>
      </c>
      <c r="H476" s="6">
        <v>1.8</v>
      </c>
      <c r="I476" s="6">
        <v>340.30475022833002</v>
      </c>
      <c r="J476" s="6">
        <v>7.2779999999999996</v>
      </c>
      <c r="K476" s="6">
        <v>100</v>
      </c>
      <c r="L476" s="6">
        <v>1.4382255957943813</v>
      </c>
      <c r="M476" s="6">
        <v>752.53200000000004</v>
      </c>
      <c r="N476" s="6">
        <v>0.8</v>
      </c>
      <c r="O476" s="15">
        <v>0.33333333333333331</v>
      </c>
    </row>
    <row r="477" spans="1:15" x14ac:dyDescent="0.3">
      <c r="A477" s="10">
        <v>43662</v>
      </c>
      <c r="B477" s="8">
        <v>0.85416666666666663</v>
      </c>
      <c r="C477" s="9">
        <f t="shared" si="20"/>
        <v>43662.854166666664</v>
      </c>
      <c r="D477" s="4">
        <f t="shared" si="21"/>
        <v>525465</v>
      </c>
      <c r="E477" s="4">
        <f t="shared" si="21"/>
        <v>6300765</v>
      </c>
      <c r="F477" s="4">
        <f t="shared" si="21"/>
        <v>2549</v>
      </c>
      <c r="G477" s="6">
        <v>5.4</v>
      </c>
      <c r="H477" s="6">
        <v>1.8</v>
      </c>
      <c r="I477" s="6">
        <v>338.22388340170033</v>
      </c>
      <c r="J477" s="6">
        <v>7.4660000000000002</v>
      </c>
      <c r="K477" s="6">
        <v>97.695999999999998</v>
      </c>
      <c r="L477" s="6">
        <v>1.7248205850356835</v>
      </c>
      <c r="M477" s="6">
        <v>752.78499999999997</v>
      </c>
      <c r="N477" s="6">
        <v>0</v>
      </c>
      <c r="O477" s="15">
        <v>0.33333333333333331</v>
      </c>
    </row>
    <row r="478" spans="1:15" x14ac:dyDescent="0.3">
      <c r="A478" s="10">
        <v>43662</v>
      </c>
      <c r="B478" s="8">
        <v>0.875</v>
      </c>
      <c r="C478" s="9">
        <f t="shared" si="20"/>
        <v>43662.875</v>
      </c>
      <c r="D478" s="4">
        <f t="shared" si="21"/>
        <v>525465</v>
      </c>
      <c r="E478" s="4">
        <f t="shared" si="21"/>
        <v>6300765</v>
      </c>
      <c r="F478" s="4">
        <f t="shared" si="21"/>
        <v>2549</v>
      </c>
      <c r="G478" s="6">
        <v>0</v>
      </c>
      <c r="H478" s="6">
        <v>0</v>
      </c>
      <c r="I478" s="6">
        <v>327.29120553780677</v>
      </c>
      <c r="J478" s="6">
        <v>8.5960000000000001</v>
      </c>
      <c r="K478" s="6">
        <v>88.034999999999997</v>
      </c>
      <c r="L478" s="6">
        <v>1.2892418745656891</v>
      </c>
      <c r="M478" s="6">
        <v>752.88699999999994</v>
      </c>
      <c r="N478" s="6">
        <v>0</v>
      </c>
      <c r="O478" s="16" t="s">
        <v>19</v>
      </c>
    </row>
    <row r="479" spans="1:15" x14ac:dyDescent="0.3">
      <c r="A479" s="10">
        <v>43662</v>
      </c>
      <c r="B479" s="8">
        <v>0.89583333333333337</v>
      </c>
      <c r="C479" s="9">
        <f t="shared" si="20"/>
        <v>43662.895833333336</v>
      </c>
      <c r="D479" s="4">
        <f t="shared" si="21"/>
        <v>525465</v>
      </c>
      <c r="E479" s="4">
        <f t="shared" si="21"/>
        <v>6300765</v>
      </c>
      <c r="F479" s="4">
        <f t="shared" si="21"/>
        <v>2549</v>
      </c>
      <c r="G479" s="6">
        <v>0</v>
      </c>
      <c r="H479" s="6">
        <v>0</v>
      </c>
      <c r="I479" s="6">
        <v>322.49331609997648</v>
      </c>
      <c r="J479" s="6">
        <v>8.2829999999999995</v>
      </c>
      <c r="K479" s="6">
        <v>86.879000000000005</v>
      </c>
      <c r="L479" s="6">
        <v>0.56508083081145921</v>
      </c>
      <c r="M479" s="6">
        <v>752.68499999999995</v>
      </c>
      <c r="N479" s="6">
        <v>0</v>
      </c>
      <c r="O479" s="16" t="s">
        <v>19</v>
      </c>
    </row>
    <row r="480" spans="1:15" x14ac:dyDescent="0.3">
      <c r="A480" s="10">
        <v>43662</v>
      </c>
      <c r="B480" s="8">
        <v>0.91666666666666663</v>
      </c>
      <c r="C480" s="9">
        <f t="shared" si="20"/>
        <v>43662.916666666664</v>
      </c>
      <c r="D480" s="4">
        <f t="shared" si="21"/>
        <v>525465</v>
      </c>
      <c r="E480" s="4">
        <f t="shared" si="21"/>
        <v>6300765</v>
      </c>
      <c r="F480" s="4">
        <f t="shared" si="21"/>
        <v>2549</v>
      </c>
      <c r="G480" s="6">
        <v>0</v>
      </c>
      <c r="H480" s="6">
        <v>0</v>
      </c>
      <c r="I480" s="6">
        <v>295.72791268498895</v>
      </c>
      <c r="J480" s="6">
        <v>7.7169999999999996</v>
      </c>
      <c r="K480" s="6">
        <v>92.575999999999993</v>
      </c>
      <c r="L480" s="6">
        <v>0.85138867345247859</v>
      </c>
      <c r="M480" s="6">
        <v>752.71</v>
      </c>
      <c r="N480" s="6">
        <v>0</v>
      </c>
      <c r="O480" s="16" t="s">
        <v>19</v>
      </c>
    </row>
    <row r="481" spans="1:15" x14ac:dyDescent="0.3">
      <c r="A481" s="10">
        <v>43662</v>
      </c>
      <c r="B481" s="8">
        <v>0.9375</v>
      </c>
      <c r="C481" s="9">
        <f t="shared" si="20"/>
        <v>43662.9375</v>
      </c>
      <c r="D481" s="4">
        <f t="shared" si="21"/>
        <v>525465</v>
      </c>
      <c r="E481" s="4">
        <f t="shared" si="21"/>
        <v>6300765</v>
      </c>
      <c r="F481" s="4">
        <f t="shared" si="21"/>
        <v>2549</v>
      </c>
      <c r="G481" s="6">
        <v>0</v>
      </c>
      <c r="H481" s="6">
        <v>0</v>
      </c>
      <c r="I481" s="6">
        <v>284.57482532383324</v>
      </c>
      <c r="J481" s="6">
        <v>7.0890000000000004</v>
      </c>
      <c r="K481" s="6">
        <v>94.332999999999998</v>
      </c>
      <c r="L481" s="6">
        <v>0.41609710958276713</v>
      </c>
      <c r="M481" s="6">
        <v>752.59500000000003</v>
      </c>
      <c r="N481" s="6">
        <v>0</v>
      </c>
      <c r="O481" s="16" t="s">
        <v>19</v>
      </c>
    </row>
    <row r="482" spans="1:15" x14ac:dyDescent="0.3">
      <c r="A482" s="10">
        <v>43662</v>
      </c>
      <c r="B482" s="8">
        <v>0.95833333333333337</v>
      </c>
      <c r="C482" s="9">
        <f t="shared" si="20"/>
        <v>43662.958333333336</v>
      </c>
      <c r="D482" s="4">
        <f t="shared" si="21"/>
        <v>525465</v>
      </c>
      <c r="E482" s="4">
        <f t="shared" si="21"/>
        <v>6300765</v>
      </c>
      <c r="F482" s="4">
        <f t="shared" si="21"/>
        <v>2549</v>
      </c>
      <c r="G482" s="6">
        <v>0</v>
      </c>
      <c r="H482" s="6">
        <v>0</v>
      </c>
      <c r="I482" s="6">
        <v>281.01358606337948</v>
      </c>
      <c r="J482" s="6">
        <v>8.0310000000000006</v>
      </c>
      <c r="K482" s="6">
        <v>89.787999999999997</v>
      </c>
      <c r="L482" s="6">
        <v>0.4138226189395508</v>
      </c>
      <c r="M482" s="6">
        <v>752.69299999999998</v>
      </c>
      <c r="N482" s="6">
        <v>0</v>
      </c>
      <c r="O482" s="16" t="s">
        <v>19</v>
      </c>
    </row>
    <row r="483" spans="1:15" x14ac:dyDescent="0.3">
      <c r="A483" s="10">
        <v>43662</v>
      </c>
      <c r="B483" s="8">
        <v>0.97916666666666663</v>
      </c>
      <c r="C483" s="9">
        <f t="shared" si="20"/>
        <v>43662.979166666664</v>
      </c>
      <c r="D483" s="4">
        <f t="shared" si="21"/>
        <v>525465</v>
      </c>
      <c r="E483" s="4">
        <f t="shared" si="21"/>
        <v>6300765</v>
      </c>
      <c r="F483" s="4">
        <f t="shared" si="21"/>
        <v>2549</v>
      </c>
      <c r="G483" s="6">
        <v>0</v>
      </c>
      <c r="H483" s="6">
        <v>0</v>
      </c>
      <c r="I483" s="6">
        <v>282.69384348310462</v>
      </c>
      <c r="J483" s="6">
        <v>7.9059999999999997</v>
      </c>
      <c r="K483" s="6">
        <v>87.438000000000002</v>
      </c>
      <c r="L483" s="6">
        <v>0.55598286823859377</v>
      </c>
      <c r="M483" s="6">
        <v>752.54499999999996</v>
      </c>
      <c r="N483" s="6">
        <v>0</v>
      </c>
      <c r="O483" s="16" t="s">
        <v>19</v>
      </c>
    </row>
    <row r="484" spans="1:15" x14ac:dyDescent="0.3">
      <c r="A484" s="10">
        <v>43663</v>
      </c>
      <c r="B484" s="8">
        <v>0</v>
      </c>
      <c r="C484" s="9">
        <f t="shared" si="20"/>
        <v>43663</v>
      </c>
      <c r="D484" s="4">
        <f t="shared" si="21"/>
        <v>525465</v>
      </c>
      <c r="E484" s="4">
        <f t="shared" si="21"/>
        <v>6300765</v>
      </c>
      <c r="F484" s="4">
        <f t="shared" si="21"/>
        <v>2549</v>
      </c>
      <c r="G484" s="6">
        <v>0</v>
      </c>
      <c r="H484" s="6">
        <v>0</v>
      </c>
      <c r="I484" s="6">
        <v>285.58692775824034</v>
      </c>
      <c r="J484" s="6">
        <v>7.4029999999999996</v>
      </c>
      <c r="K484" s="6">
        <v>90.948999999999998</v>
      </c>
      <c r="L484" s="6">
        <v>0.66288392846976241</v>
      </c>
      <c r="M484" s="6">
        <v>752.67499999999995</v>
      </c>
      <c r="N484" s="6">
        <v>0</v>
      </c>
      <c r="O484" s="16" t="s">
        <v>19</v>
      </c>
    </row>
    <row r="485" spans="1:15" x14ac:dyDescent="0.3">
      <c r="A485" s="10">
        <v>43663</v>
      </c>
      <c r="B485" s="8">
        <v>2.0833333333333332E-2</v>
      </c>
      <c r="C485" s="9">
        <f t="shared" si="20"/>
        <v>43663.020833333336</v>
      </c>
      <c r="D485" s="4">
        <f t="shared" si="21"/>
        <v>525465</v>
      </c>
      <c r="E485" s="4">
        <f t="shared" si="21"/>
        <v>6300765</v>
      </c>
      <c r="F485" s="4">
        <f t="shared" si="21"/>
        <v>2549</v>
      </c>
      <c r="G485" s="6">
        <v>0</v>
      </c>
      <c r="H485" s="6">
        <v>0</v>
      </c>
      <c r="I485" s="6">
        <v>280.28640708909882</v>
      </c>
      <c r="J485" s="6">
        <v>6.7750000000000004</v>
      </c>
      <c r="K485" s="6">
        <v>100</v>
      </c>
      <c r="L485" s="6">
        <v>0.8047570311685226</v>
      </c>
      <c r="M485" s="6">
        <v>752.79700000000003</v>
      </c>
      <c r="N485" s="6">
        <v>0</v>
      </c>
      <c r="O485" s="16" t="s">
        <v>19</v>
      </c>
    </row>
    <row r="486" spans="1:15" x14ac:dyDescent="0.3">
      <c r="A486" s="10">
        <v>43663</v>
      </c>
      <c r="B486" s="8">
        <v>4.1666666666666664E-2</v>
      </c>
      <c r="C486" s="9">
        <f t="shared" si="20"/>
        <v>43663.041666666664</v>
      </c>
      <c r="D486" s="4">
        <f t="shared" si="21"/>
        <v>525465</v>
      </c>
      <c r="E486" s="4">
        <f t="shared" si="21"/>
        <v>6300765</v>
      </c>
      <c r="F486" s="4">
        <f t="shared" si="21"/>
        <v>2549</v>
      </c>
      <c r="G486" s="6">
        <v>0</v>
      </c>
      <c r="H486" s="6">
        <v>0</v>
      </c>
      <c r="I486" s="6">
        <v>281.23684954027942</v>
      </c>
      <c r="J486" s="6">
        <v>7.4660000000000002</v>
      </c>
      <c r="K486" s="6">
        <v>94.876999999999995</v>
      </c>
      <c r="L486" s="6">
        <v>0.80248254052530621</v>
      </c>
      <c r="M486" s="6">
        <v>752.68799999999999</v>
      </c>
      <c r="N486" s="6">
        <v>0</v>
      </c>
      <c r="O486" s="16" t="s">
        <v>19</v>
      </c>
    </row>
    <row r="487" spans="1:15" x14ac:dyDescent="0.3">
      <c r="A487" s="10">
        <v>43663</v>
      </c>
      <c r="B487" s="8">
        <v>6.25E-2</v>
      </c>
      <c r="C487" s="9">
        <f t="shared" si="20"/>
        <v>43663.0625</v>
      </c>
      <c r="D487" s="4">
        <f t="shared" si="21"/>
        <v>525465</v>
      </c>
      <c r="E487" s="4">
        <f t="shared" si="21"/>
        <v>6300765</v>
      </c>
      <c r="F487" s="4">
        <f t="shared" si="21"/>
        <v>2549</v>
      </c>
      <c r="G487" s="6">
        <v>0</v>
      </c>
      <c r="H487" s="6">
        <v>0</v>
      </c>
      <c r="I487" s="6">
        <v>279.09762595263749</v>
      </c>
      <c r="J487" s="6">
        <v>7.9059999999999997</v>
      </c>
      <c r="K487" s="6">
        <v>83.831999999999994</v>
      </c>
      <c r="L487" s="6">
        <v>0.65606045654011336</v>
      </c>
      <c r="M487" s="6">
        <v>752.63300000000004</v>
      </c>
      <c r="N487" s="6">
        <v>0</v>
      </c>
      <c r="O487" s="16" t="s">
        <v>19</v>
      </c>
    </row>
    <row r="488" spans="1:15" x14ac:dyDescent="0.3">
      <c r="A488" s="10">
        <v>43663</v>
      </c>
      <c r="B488" s="8">
        <v>8.3333333333333329E-2</v>
      </c>
      <c r="C488" s="9">
        <f t="shared" si="20"/>
        <v>43663.083333333336</v>
      </c>
      <c r="D488" s="4">
        <f t="shared" si="21"/>
        <v>525465</v>
      </c>
      <c r="E488" s="4">
        <f t="shared" si="21"/>
        <v>6300765</v>
      </c>
      <c r="F488" s="4">
        <f t="shared" si="21"/>
        <v>2549</v>
      </c>
      <c r="G488" s="6">
        <v>0</v>
      </c>
      <c r="H488" s="6">
        <v>0</v>
      </c>
      <c r="I488" s="6">
        <v>276.4548148342239</v>
      </c>
      <c r="J488" s="6">
        <v>7.7169999999999996</v>
      </c>
      <c r="K488" s="6">
        <v>79.411000000000001</v>
      </c>
      <c r="L488" s="6">
        <v>0.65378596589689697</v>
      </c>
      <c r="M488" s="6">
        <v>752.44299999999998</v>
      </c>
      <c r="N488" s="6">
        <v>0</v>
      </c>
      <c r="O488" s="16" t="s">
        <v>19</v>
      </c>
    </row>
    <row r="489" spans="1:15" x14ac:dyDescent="0.3">
      <c r="A489" s="10">
        <v>43663</v>
      </c>
      <c r="B489" s="8">
        <v>0.10416666666666667</v>
      </c>
      <c r="C489" s="9">
        <f t="shared" si="20"/>
        <v>43663.104166666664</v>
      </c>
      <c r="D489" s="4">
        <f t="shared" si="21"/>
        <v>525465</v>
      </c>
      <c r="E489" s="4">
        <f t="shared" si="21"/>
        <v>6300765</v>
      </c>
      <c r="F489" s="4">
        <f t="shared" si="21"/>
        <v>2549</v>
      </c>
      <c r="G489" s="6">
        <v>0</v>
      </c>
      <c r="H489" s="6">
        <v>0</v>
      </c>
      <c r="I489" s="6">
        <v>274.07402319483663</v>
      </c>
      <c r="J489" s="6">
        <v>8.0939999999999994</v>
      </c>
      <c r="K489" s="6">
        <v>77.277000000000001</v>
      </c>
      <c r="L489" s="6">
        <v>0.36264199536916203</v>
      </c>
      <c r="M489" s="6">
        <v>752.25</v>
      </c>
      <c r="N489" s="6">
        <v>0</v>
      </c>
      <c r="O489" s="16" t="s">
        <v>19</v>
      </c>
    </row>
    <row r="490" spans="1:15" x14ac:dyDescent="0.3">
      <c r="A490" s="10">
        <v>43663</v>
      </c>
      <c r="B490" s="8">
        <v>0.125</v>
      </c>
      <c r="C490" s="9">
        <f t="shared" si="20"/>
        <v>43663.125</v>
      </c>
      <c r="D490" s="4">
        <f t="shared" si="21"/>
        <v>525465</v>
      </c>
      <c r="E490" s="4">
        <f t="shared" si="21"/>
        <v>6300765</v>
      </c>
      <c r="F490" s="4">
        <f t="shared" si="21"/>
        <v>2549</v>
      </c>
      <c r="G490" s="6">
        <v>0</v>
      </c>
      <c r="H490" s="6">
        <v>0</v>
      </c>
      <c r="I490" s="6">
        <v>274.34258471621627</v>
      </c>
      <c r="J490" s="6">
        <v>7.4660000000000002</v>
      </c>
      <c r="K490" s="6">
        <v>82.468999999999994</v>
      </c>
      <c r="L490" s="6">
        <v>0.64923698461046431</v>
      </c>
      <c r="M490" s="6">
        <v>752.28499999999997</v>
      </c>
      <c r="N490" s="6">
        <v>0</v>
      </c>
      <c r="O490" s="16" t="s">
        <v>19</v>
      </c>
    </row>
    <row r="491" spans="1:15" x14ac:dyDescent="0.3">
      <c r="A491" s="10">
        <v>43663</v>
      </c>
      <c r="B491" s="8">
        <v>0.14583333333333334</v>
      </c>
      <c r="C491" s="9">
        <f t="shared" si="20"/>
        <v>43663.145833333336</v>
      </c>
      <c r="D491" s="4">
        <f t="shared" si="21"/>
        <v>525465</v>
      </c>
      <c r="E491" s="4">
        <f t="shared" si="21"/>
        <v>6300765</v>
      </c>
      <c r="F491" s="4">
        <f t="shared" si="21"/>
        <v>2549</v>
      </c>
      <c r="G491" s="6">
        <v>0</v>
      </c>
      <c r="H491" s="6">
        <v>0</v>
      </c>
      <c r="I491" s="6">
        <v>274.42757180461257</v>
      </c>
      <c r="J491" s="6">
        <v>7.0890000000000004</v>
      </c>
      <c r="K491" s="6">
        <v>86.635000000000005</v>
      </c>
      <c r="L491" s="6">
        <v>0.35809301408272931</v>
      </c>
      <c r="M491" s="6">
        <v>752.18499999999995</v>
      </c>
      <c r="N491" s="6">
        <v>0</v>
      </c>
      <c r="O491" s="16" t="s">
        <v>19</v>
      </c>
    </row>
    <row r="492" spans="1:15" x14ac:dyDescent="0.3">
      <c r="A492" s="10">
        <v>43663</v>
      </c>
      <c r="B492" s="8">
        <v>0.16666666666666666</v>
      </c>
      <c r="C492" s="9">
        <f t="shared" si="20"/>
        <v>43663.166666666664</v>
      </c>
      <c r="D492" s="4">
        <f t="shared" si="21"/>
        <v>525465</v>
      </c>
      <c r="E492" s="4">
        <f t="shared" si="21"/>
        <v>6300765</v>
      </c>
      <c r="F492" s="4">
        <f t="shared" si="21"/>
        <v>2549</v>
      </c>
      <c r="G492" s="6">
        <v>5.4</v>
      </c>
      <c r="H492" s="6">
        <v>1.8</v>
      </c>
      <c r="I492" s="6">
        <v>272.93680859215897</v>
      </c>
      <c r="J492" s="6">
        <v>7.0890000000000004</v>
      </c>
      <c r="K492" s="6">
        <v>89.611999999999995</v>
      </c>
      <c r="L492" s="6">
        <v>0.64468800332403153</v>
      </c>
      <c r="M492" s="6">
        <v>752.05200000000002</v>
      </c>
      <c r="N492" s="6">
        <v>0</v>
      </c>
      <c r="O492" s="15">
        <v>0.33333333333333331</v>
      </c>
    </row>
    <row r="493" spans="1:15" x14ac:dyDescent="0.3">
      <c r="A493" s="10">
        <v>43663</v>
      </c>
      <c r="B493" s="8">
        <v>0.1875</v>
      </c>
      <c r="C493" s="9">
        <f t="shared" si="20"/>
        <v>43663.1875</v>
      </c>
      <c r="D493" s="4">
        <f t="shared" si="21"/>
        <v>525465</v>
      </c>
      <c r="E493" s="4">
        <f t="shared" si="21"/>
        <v>6300765</v>
      </c>
      <c r="F493" s="4">
        <f t="shared" si="21"/>
        <v>2549</v>
      </c>
      <c r="G493" s="6">
        <v>14.5</v>
      </c>
      <c r="H493" s="6">
        <v>10.8</v>
      </c>
      <c r="I493" s="6">
        <v>275.15457353926206</v>
      </c>
      <c r="J493" s="6">
        <v>7.3410000000000002</v>
      </c>
      <c r="K493" s="6">
        <v>82.793999999999997</v>
      </c>
      <c r="L493" s="6">
        <v>0.4979787727385559</v>
      </c>
      <c r="M493" s="6">
        <v>752.07799999999997</v>
      </c>
      <c r="N493" s="6">
        <v>0</v>
      </c>
      <c r="O493" s="15">
        <v>0.7448275862068966</v>
      </c>
    </row>
    <row r="494" spans="1:15" x14ac:dyDescent="0.3">
      <c r="A494" s="10">
        <v>43663</v>
      </c>
      <c r="B494" s="8">
        <v>0.20833333333333334</v>
      </c>
      <c r="C494" s="9">
        <f t="shared" si="20"/>
        <v>43663.208333333336</v>
      </c>
      <c r="D494" s="4">
        <f t="shared" si="21"/>
        <v>525465</v>
      </c>
      <c r="E494" s="4">
        <f t="shared" si="21"/>
        <v>6300765</v>
      </c>
      <c r="F494" s="4">
        <f t="shared" si="21"/>
        <v>2549</v>
      </c>
      <c r="G494" s="6">
        <v>76.2</v>
      </c>
      <c r="H494" s="6">
        <v>57.6</v>
      </c>
      <c r="I494" s="6">
        <v>275.57496512514081</v>
      </c>
      <c r="J494" s="6">
        <v>9.2870000000000008</v>
      </c>
      <c r="K494" s="6">
        <v>73.066999999999993</v>
      </c>
      <c r="L494" s="6">
        <v>0.49570428209533957</v>
      </c>
      <c r="M494" s="6">
        <v>752.10199999999998</v>
      </c>
      <c r="N494" s="6">
        <v>0</v>
      </c>
      <c r="O494" s="15">
        <v>0.75590551181102361</v>
      </c>
    </row>
    <row r="495" spans="1:15" x14ac:dyDescent="0.3">
      <c r="A495" s="10">
        <v>43663</v>
      </c>
      <c r="B495" s="8">
        <v>0.22916666666666666</v>
      </c>
      <c r="C495" s="9">
        <f t="shared" si="20"/>
        <v>43663.229166666664</v>
      </c>
      <c r="D495" s="4">
        <f t="shared" si="21"/>
        <v>525465</v>
      </c>
      <c r="E495" s="4">
        <f t="shared" si="21"/>
        <v>6300765</v>
      </c>
      <c r="F495" s="4">
        <f t="shared" si="21"/>
        <v>2549</v>
      </c>
      <c r="G495" s="6">
        <v>130.6</v>
      </c>
      <c r="H495" s="6">
        <v>104.3</v>
      </c>
      <c r="I495" s="6">
        <v>277.61545569803877</v>
      </c>
      <c r="J495" s="6">
        <v>11.484</v>
      </c>
      <c r="K495" s="6">
        <v>64.084000000000003</v>
      </c>
      <c r="L495" s="6">
        <v>0.34899505150986387</v>
      </c>
      <c r="M495" s="6">
        <v>752.11699999999996</v>
      </c>
      <c r="N495" s="6">
        <v>0</v>
      </c>
      <c r="O495" s="15">
        <v>0.79862174578866774</v>
      </c>
    </row>
    <row r="496" spans="1:15" x14ac:dyDescent="0.3">
      <c r="A496" s="10">
        <v>43663</v>
      </c>
      <c r="B496" s="8">
        <v>0.25</v>
      </c>
      <c r="C496" s="9">
        <f t="shared" si="20"/>
        <v>43663.25</v>
      </c>
      <c r="D496" s="4">
        <f t="shared" si="21"/>
        <v>525465</v>
      </c>
      <c r="E496" s="4">
        <f t="shared" si="21"/>
        <v>6300765</v>
      </c>
      <c r="F496" s="4">
        <f t="shared" si="21"/>
        <v>2549</v>
      </c>
      <c r="G496" s="6">
        <v>192.2</v>
      </c>
      <c r="H496" s="6">
        <v>151.1</v>
      </c>
      <c r="I496" s="6">
        <v>278.17014061168072</v>
      </c>
      <c r="J496" s="6">
        <v>11.106999999999999</v>
      </c>
      <c r="K496" s="6">
        <v>62.454999999999998</v>
      </c>
      <c r="L496" s="6">
        <v>0.6355900407511661</v>
      </c>
      <c r="M496" s="6">
        <v>752.25199999999995</v>
      </c>
      <c r="N496" s="6">
        <v>0</v>
      </c>
      <c r="O496" s="15">
        <v>0.78616024973985432</v>
      </c>
    </row>
    <row r="497" spans="1:15" x14ac:dyDescent="0.3">
      <c r="A497" s="10">
        <v>43663</v>
      </c>
      <c r="B497" s="8">
        <v>0.27083333333333331</v>
      </c>
      <c r="C497" s="9">
        <f t="shared" si="20"/>
        <v>43663.270833333336</v>
      </c>
      <c r="D497" s="4">
        <f t="shared" si="21"/>
        <v>525465</v>
      </c>
      <c r="E497" s="4">
        <f t="shared" si="21"/>
        <v>6300765</v>
      </c>
      <c r="F497" s="4">
        <f t="shared" si="21"/>
        <v>2549</v>
      </c>
      <c r="G497" s="6">
        <v>261.2</v>
      </c>
      <c r="H497" s="6">
        <v>205.1</v>
      </c>
      <c r="I497" s="6">
        <v>278.17186284818797</v>
      </c>
      <c r="J497" s="6">
        <v>12.739000000000001</v>
      </c>
      <c r="K497" s="6">
        <v>54.591999999999999</v>
      </c>
      <c r="L497" s="6">
        <v>0.7774631434499264</v>
      </c>
      <c r="M497" s="6">
        <v>752.33500000000004</v>
      </c>
      <c r="N497" s="6">
        <v>0</v>
      </c>
      <c r="O497" s="15">
        <v>0.78522205206738138</v>
      </c>
    </row>
    <row r="498" spans="1:15" x14ac:dyDescent="0.3">
      <c r="A498" s="10">
        <v>43663</v>
      </c>
      <c r="B498" s="8">
        <v>0.29166666666666669</v>
      </c>
      <c r="C498" s="9">
        <f t="shared" si="20"/>
        <v>43663.291666666664</v>
      </c>
      <c r="D498" s="4">
        <f t="shared" si="21"/>
        <v>525465</v>
      </c>
      <c r="E498" s="4">
        <f t="shared" si="21"/>
        <v>6300765</v>
      </c>
      <c r="F498" s="4">
        <f t="shared" si="21"/>
        <v>2549</v>
      </c>
      <c r="G498" s="6">
        <v>337.3</v>
      </c>
      <c r="H498" s="6">
        <v>259.10000000000002</v>
      </c>
      <c r="I498" s="6">
        <v>274.3875458300875</v>
      </c>
      <c r="J498" s="6">
        <v>14.933999999999999</v>
      </c>
      <c r="K498" s="6">
        <v>51.981000000000002</v>
      </c>
      <c r="L498" s="6">
        <v>0.9196233927489692</v>
      </c>
      <c r="M498" s="6">
        <v>752.27300000000002</v>
      </c>
      <c r="N498" s="6">
        <v>0</v>
      </c>
      <c r="O498" s="15">
        <v>0.76815890898310113</v>
      </c>
    </row>
    <row r="499" spans="1:15" x14ac:dyDescent="0.3">
      <c r="A499" s="10">
        <v>43663</v>
      </c>
      <c r="B499" s="8">
        <v>0.3125</v>
      </c>
      <c r="C499" s="9">
        <f t="shared" si="20"/>
        <v>43663.3125</v>
      </c>
      <c r="D499" s="4">
        <f t="shared" si="21"/>
        <v>525465</v>
      </c>
      <c r="E499" s="4">
        <f t="shared" si="21"/>
        <v>6300765</v>
      </c>
      <c r="F499" s="4">
        <f t="shared" si="21"/>
        <v>2549</v>
      </c>
      <c r="G499" s="6">
        <v>444.4</v>
      </c>
      <c r="H499" s="6">
        <v>307.60000000000002</v>
      </c>
      <c r="I499" s="6">
        <v>271.66026665396612</v>
      </c>
      <c r="J499" s="6">
        <v>15.749000000000001</v>
      </c>
      <c r="K499" s="6">
        <v>49.360999999999997</v>
      </c>
      <c r="L499" s="6">
        <v>0.62876656882151716</v>
      </c>
      <c r="M499" s="6">
        <v>752.33299999999997</v>
      </c>
      <c r="N499" s="6">
        <v>0</v>
      </c>
      <c r="O499" s="15">
        <v>0.69216921692169231</v>
      </c>
    </row>
    <row r="500" spans="1:15" x14ac:dyDescent="0.3">
      <c r="A500" s="10">
        <v>43663</v>
      </c>
      <c r="B500" s="8">
        <v>0.33333333333333331</v>
      </c>
      <c r="C500" s="9">
        <f t="shared" si="20"/>
        <v>43663.333333333336</v>
      </c>
      <c r="D500" s="4">
        <f t="shared" si="21"/>
        <v>525465</v>
      </c>
      <c r="E500" s="4">
        <f t="shared" si="21"/>
        <v>6300765</v>
      </c>
      <c r="F500" s="4">
        <f t="shared" si="21"/>
        <v>2549</v>
      </c>
      <c r="G500" s="6">
        <v>524.20000000000005</v>
      </c>
      <c r="H500" s="6">
        <v>352.6</v>
      </c>
      <c r="I500" s="6">
        <v>267.00939983291357</v>
      </c>
      <c r="J500" s="6">
        <v>16.187999999999999</v>
      </c>
      <c r="K500" s="6">
        <v>46.695</v>
      </c>
      <c r="L500" s="6">
        <v>0.62649207817830077</v>
      </c>
      <c r="M500" s="6">
        <v>752.21500000000003</v>
      </c>
      <c r="N500" s="6">
        <v>0</v>
      </c>
      <c r="O500" s="15">
        <v>0.67264402899656617</v>
      </c>
    </row>
    <row r="501" spans="1:15" x14ac:dyDescent="0.3">
      <c r="A501" s="10">
        <v>43663</v>
      </c>
      <c r="B501" s="8">
        <v>0.35416666666666669</v>
      </c>
      <c r="C501" s="9">
        <f t="shared" si="20"/>
        <v>43663.354166666664</v>
      </c>
      <c r="D501" s="4">
        <f t="shared" si="21"/>
        <v>525465</v>
      </c>
      <c r="E501" s="4">
        <f t="shared" si="21"/>
        <v>6300765</v>
      </c>
      <c r="F501" s="4">
        <f t="shared" si="21"/>
        <v>2549</v>
      </c>
      <c r="G501" s="6">
        <v>598.5</v>
      </c>
      <c r="H501" s="6">
        <v>397.6</v>
      </c>
      <c r="I501" s="6">
        <v>271.42813633642402</v>
      </c>
      <c r="J501" s="6">
        <v>16.751999999999999</v>
      </c>
      <c r="K501" s="6">
        <v>42.119</v>
      </c>
      <c r="L501" s="6">
        <v>0.91279992081932015</v>
      </c>
      <c r="M501" s="6">
        <v>752.39800000000002</v>
      </c>
      <c r="N501" s="6">
        <v>0</v>
      </c>
      <c r="O501" s="15">
        <v>0.66432748538011699</v>
      </c>
    </row>
    <row r="502" spans="1:15" x14ac:dyDescent="0.3">
      <c r="A502" s="10">
        <v>43663</v>
      </c>
      <c r="B502" s="8">
        <v>0.375</v>
      </c>
      <c r="C502" s="9">
        <f t="shared" si="20"/>
        <v>43663.375</v>
      </c>
      <c r="D502" s="4">
        <f t="shared" si="21"/>
        <v>525465</v>
      </c>
      <c r="E502" s="4">
        <f t="shared" si="21"/>
        <v>6300765</v>
      </c>
      <c r="F502" s="4">
        <f t="shared" si="21"/>
        <v>2549</v>
      </c>
      <c r="G502" s="6">
        <v>667.4</v>
      </c>
      <c r="H502" s="6">
        <v>412</v>
      </c>
      <c r="I502" s="6">
        <v>270.34505579714454</v>
      </c>
      <c r="J502" s="6">
        <v>15.372999999999999</v>
      </c>
      <c r="K502" s="6">
        <v>51.073999999999998</v>
      </c>
      <c r="L502" s="6">
        <v>1.0549601701183631</v>
      </c>
      <c r="M502" s="6">
        <v>752.53</v>
      </c>
      <c r="N502" s="6">
        <v>0</v>
      </c>
      <c r="O502" s="15">
        <v>0.61732094695834583</v>
      </c>
    </row>
    <row r="503" spans="1:15" x14ac:dyDescent="0.3">
      <c r="A503" s="10">
        <v>43663</v>
      </c>
      <c r="B503" s="8">
        <v>0.39583333333333331</v>
      </c>
      <c r="C503" s="9">
        <f t="shared" si="20"/>
        <v>43663.395833333336</v>
      </c>
      <c r="D503" s="4">
        <f t="shared" si="21"/>
        <v>525465</v>
      </c>
      <c r="E503" s="4">
        <f t="shared" si="21"/>
        <v>6300765</v>
      </c>
      <c r="F503" s="4">
        <f t="shared" si="21"/>
        <v>2549</v>
      </c>
      <c r="G503" s="6">
        <v>718.2</v>
      </c>
      <c r="H503" s="6">
        <v>431.8</v>
      </c>
      <c r="I503" s="6">
        <v>268.37076497566085</v>
      </c>
      <c r="J503" s="6">
        <v>17.003</v>
      </c>
      <c r="K503" s="6">
        <v>44.618000000000002</v>
      </c>
      <c r="L503" s="6">
        <v>0.7638161995906283</v>
      </c>
      <c r="M503" s="6">
        <v>752.31500000000005</v>
      </c>
      <c r="N503" s="6">
        <v>0</v>
      </c>
      <c r="O503" s="15">
        <v>0.60122528543581177</v>
      </c>
    </row>
    <row r="504" spans="1:15" x14ac:dyDescent="0.3">
      <c r="A504" s="10">
        <v>43663</v>
      </c>
      <c r="B504" s="8">
        <v>0.41666666666666669</v>
      </c>
      <c r="C504" s="9">
        <f t="shared" si="20"/>
        <v>43663.416666666664</v>
      </c>
      <c r="D504" s="4">
        <f t="shared" si="21"/>
        <v>525465</v>
      </c>
      <c r="E504" s="4">
        <f t="shared" si="21"/>
        <v>6300765</v>
      </c>
      <c r="F504" s="4">
        <f t="shared" si="21"/>
        <v>2549</v>
      </c>
      <c r="G504" s="6">
        <v>685.6</v>
      </c>
      <c r="H504" s="6">
        <v>421</v>
      </c>
      <c r="I504" s="6">
        <v>277.31060158154833</v>
      </c>
      <c r="J504" s="6">
        <v>19.321999999999999</v>
      </c>
      <c r="K504" s="6">
        <v>37.191000000000003</v>
      </c>
      <c r="L504" s="6">
        <v>1.1948459287741897</v>
      </c>
      <c r="M504" s="6">
        <v>752.46299999999997</v>
      </c>
      <c r="N504" s="6">
        <v>0</v>
      </c>
      <c r="O504" s="15">
        <v>0.61406067677946319</v>
      </c>
    </row>
    <row r="505" spans="1:15" x14ac:dyDescent="0.3">
      <c r="A505" s="10">
        <v>43663</v>
      </c>
      <c r="B505" s="8">
        <v>0.4375</v>
      </c>
      <c r="C505" s="9">
        <f t="shared" si="20"/>
        <v>43663.4375</v>
      </c>
      <c r="D505" s="4">
        <f t="shared" si="21"/>
        <v>525465</v>
      </c>
      <c r="E505" s="4">
        <f t="shared" si="21"/>
        <v>6300765</v>
      </c>
      <c r="F505" s="4">
        <f t="shared" si="21"/>
        <v>2549</v>
      </c>
      <c r="G505" s="6">
        <v>763.6</v>
      </c>
      <c r="H505" s="6">
        <v>466</v>
      </c>
      <c r="I505" s="6">
        <v>278.22716778020992</v>
      </c>
      <c r="J505" s="6">
        <v>20.387</v>
      </c>
      <c r="K505" s="6">
        <v>37.295000000000002</v>
      </c>
      <c r="L505" s="6">
        <v>1.1925714381309733</v>
      </c>
      <c r="M505" s="6">
        <v>752.58</v>
      </c>
      <c r="N505" s="6">
        <v>0</v>
      </c>
      <c r="O505" s="15">
        <v>0.61026715557883704</v>
      </c>
    </row>
    <row r="506" spans="1:15" x14ac:dyDescent="0.3">
      <c r="A506" s="10">
        <v>43663</v>
      </c>
      <c r="B506" s="8">
        <v>0.45833333333333331</v>
      </c>
      <c r="C506" s="9">
        <f t="shared" ref="C506:C569" si="22">A506+B506</f>
        <v>43663.458333333336</v>
      </c>
      <c r="D506" s="4">
        <f t="shared" si="21"/>
        <v>525465</v>
      </c>
      <c r="E506" s="4">
        <f t="shared" si="21"/>
        <v>6300765</v>
      </c>
      <c r="F506" s="4">
        <f t="shared" si="21"/>
        <v>2549</v>
      </c>
      <c r="G506" s="6">
        <v>836.1</v>
      </c>
      <c r="H506" s="6">
        <v>502</v>
      </c>
      <c r="I506" s="6">
        <v>279.72468921519601</v>
      </c>
      <c r="J506" s="6">
        <v>19.573</v>
      </c>
      <c r="K506" s="6">
        <v>36.427</v>
      </c>
      <c r="L506" s="6">
        <v>1.0458622075454977</v>
      </c>
      <c r="M506" s="6">
        <v>752.51499999999999</v>
      </c>
      <c r="N506" s="6">
        <v>0</v>
      </c>
      <c r="O506" s="15">
        <v>0.60040664992225812</v>
      </c>
    </row>
    <row r="507" spans="1:15" x14ac:dyDescent="0.3">
      <c r="A507" s="10">
        <v>43663</v>
      </c>
      <c r="B507" s="8">
        <v>0.47916666666666669</v>
      </c>
      <c r="C507" s="9">
        <f t="shared" si="22"/>
        <v>43663.479166666664</v>
      </c>
      <c r="D507" s="4">
        <f t="shared" ref="D507:F570" si="23">D506</f>
        <v>525465</v>
      </c>
      <c r="E507" s="4">
        <f t="shared" si="23"/>
        <v>6300765</v>
      </c>
      <c r="F507" s="4">
        <f t="shared" si="23"/>
        <v>2549</v>
      </c>
      <c r="G507" s="6">
        <v>879.6</v>
      </c>
      <c r="H507" s="6">
        <v>528.9</v>
      </c>
      <c r="I507" s="6">
        <v>281.88660897372756</v>
      </c>
      <c r="J507" s="6">
        <v>19.573</v>
      </c>
      <c r="K507" s="6">
        <v>37.872999999999998</v>
      </c>
      <c r="L507" s="6">
        <v>1.0435877169022814</v>
      </c>
      <c r="M507" s="6">
        <v>752.59299999999996</v>
      </c>
      <c r="N507" s="6">
        <v>0</v>
      </c>
      <c r="O507" s="15">
        <v>0.60129604365620737</v>
      </c>
    </row>
    <row r="508" spans="1:15" x14ac:dyDescent="0.3">
      <c r="A508" s="10">
        <v>43663</v>
      </c>
      <c r="B508" s="8">
        <v>0.5</v>
      </c>
      <c r="C508" s="9">
        <f t="shared" si="22"/>
        <v>43663.5</v>
      </c>
      <c r="D508" s="4">
        <f t="shared" si="23"/>
        <v>525465</v>
      </c>
      <c r="E508" s="4">
        <f t="shared" si="23"/>
        <v>6300765</v>
      </c>
      <c r="F508" s="4">
        <f t="shared" si="23"/>
        <v>2549</v>
      </c>
      <c r="G508" s="6">
        <v>914.1</v>
      </c>
      <c r="H508" s="6">
        <v>534.29999999999995</v>
      </c>
      <c r="I508" s="6">
        <v>288.0766898617336</v>
      </c>
      <c r="J508" s="6">
        <v>17.63</v>
      </c>
      <c r="K508" s="6">
        <v>40.277000000000001</v>
      </c>
      <c r="L508" s="6">
        <v>0.89687848631680567</v>
      </c>
      <c r="M508" s="6">
        <v>752.52800000000002</v>
      </c>
      <c r="N508" s="6">
        <v>0</v>
      </c>
      <c r="O508" s="15">
        <v>0.58450935346242194</v>
      </c>
    </row>
    <row r="509" spans="1:15" x14ac:dyDescent="0.3">
      <c r="A509" s="10">
        <v>43663</v>
      </c>
      <c r="B509" s="8">
        <v>0.52083333333333337</v>
      </c>
      <c r="C509" s="9">
        <f t="shared" si="22"/>
        <v>43663.520833333336</v>
      </c>
      <c r="D509" s="4">
        <f t="shared" si="23"/>
        <v>525465</v>
      </c>
      <c r="E509" s="4">
        <f t="shared" si="23"/>
        <v>6300765</v>
      </c>
      <c r="F509" s="4">
        <f t="shared" si="23"/>
        <v>2549</v>
      </c>
      <c r="G509" s="6">
        <v>435.3</v>
      </c>
      <c r="H509" s="6">
        <v>264.5</v>
      </c>
      <c r="I509" s="6">
        <v>293.07300124330663</v>
      </c>
      <c r="J509" s="6">
        <v>17.63</v>
      </c>
      <c r="K509" s="6">
        <v>43.637</v>
      </c>
      <c r="L509" s="6">
        <v>0.75016925573133009</v>
      </c>
      <c r="M509" s="6">
        <v>752.34</v>
      </c>
      <c r="N509" s="6">
        <v>0</v>
      </c>
      <c r="O509" s="15">
        <v>0.60762692396048701</v>
      </c>
    </row>
    <row r="510" spans="1:15" x14ac:dyDescent="0.3">
      <c r="A510" s="10">
        <v>43663</v>
      </c>
      <c r="B510" s="8">
        <v>0.54166666666666663</v>
      </c>
      <c r="C510" s="9">
        <f t="shared" si="22"/>
        <v>43663.541666666664</v>
      </c>
      <c r="D510" s="4">
        <f t="shared" si="23"/>
        <v>525465</v>
      </c>
      <c r="E510" s="4">
        <f t="shared" si="23"/>
        <v>6300765</v>
      </c>
      <c r="F510" s="4">
        <f t="shared" si="23"/>
        <v>2549</v>
      </c>
      <c r="G510" s="6">
        <v>948.6</v>
      </c>
      <c r="H510" s="6">
        <v>541.5</v>
      </c>
      <c r="I510" s="6">
        <v>297.32234542606949</v>
      </c>
      <c r="J510" s="6">
        <v>18.131</v>
      </c>
      <c r="K510" s="6">
        <v>39.912999999999997</v>
      </c>
      <c r="L510" s="6">
        <v>0.60374717174613712</v>
      </c>
      <c r="M510" s="6">
        <v>752.42</v>
      </c>
      <c r="N510" s="6">
        <v>0</v>
      </c>
      <c r="O510" s="15">
        <v>0.57084123972169509</v>
      </c>
    </row>
    <row r="511" spans="1:15" x14ac:dyDescent="0.3">
      <c r="A511" s="10">
        <v>43663</v>
      </c>
      <c r="B511" s="8">
        <v>0.5625</v>
      </c>
      <c r="C511" s="9">
        <f t="shared" si="22"/>
        <v>43663.5625</v>
      </c>
      <c r="D511" s="4">
        <f t="shared" si="23"/>
        <v>525465</v>
      </c>
      <c r="E511" s="4">
        <f t="shared" si="23"/>
        <v>6300765</v>
      </c>
      <c r="F511" s="4">
        <f t="shared" si="23"/>
        <v>2549</v>
      </c>
      <c r="G511" s="6">
        <v>243</v>
      </c>
      <c r="H511" s="6">
        <v>134.9</v>
      </c>
      <c r="I511" s="6">
        <v>318.61596349708566</v>
      </c>
      <c r="J511" s="6">
        <v>13.303000000000001</v>
      </c>
      <c r="K511" s="6">
        <v>61.158000000000001</v>
      </c>
      <c r="L511" s="6">
        <v>1.034489754329416</v>
      </c>
      <c r="M511" s="6">
        <v>752.3</v>
      </c>
      <c r="N511" s="6">
        <v>0</v>
      </c>
      <c r="O511" s="15">
        <v>0.55514403292181069</v>
      </c>
    </row>
    <row r="512" spans="1:15" x14ac:dyDescent="0.3">
      <c r="A512" s="10">
        <v>43663</v>
      </c>
      <c r="B512" s="8">
        <v>0.58333333333333337</v>
      </c>
      <c r="C512" s="9">
        <f t="shared" si="22"/>
        <v>43663.583333333336</v>
      </c>
      <c r="D512" s="4">
        <f t="shared" si="23"/>
        <v>525465</v>
      </c>
      <c r="E512" s="4">
        <f t="shared" si="23"/>
        <v>6300765</v>
      </c>
      <c r="F512" s="4">
        <f t="shared" si="23"/>
        <v>2549</v>
      </c>
      <c r="G512" s="6">
        <v>839.7</v>
      </c>
      <c r="H512" s="6">
        <v>475</v>
      </c>
      <c r="I512" s="6">
        <v>307.22703416801369</v>
      </c>
      <c r="J512" s="6">
        <v>16.878</v>
      </c>
      <c r="K512" s="6">
        <v>54.613999999999997</v>
      </c>
      <c r="L512" s="6">
        <v>1.1766500036284588</v>
      </c>
      <c r="M512" s="6">
        <v>752.39499999999998</v>
      </c>
      <c r="N512" s="6">
        <v>0</v>
      </c>
      <c r="O512" s="15">
        <v>0.56567821841133736</v>
      </c>
    </row>
    <row r="513" spans="1:15" x14ac:dyDescent="0.3">
      <c r="A513" s="10">
        <v>43663</v>
      </c>
      <c r="B513" s="8">
        <v>0.60416666666666663</v>
      </c>
      <c r="C513" s="9">
        <f t="shared" si="22"/>
        <v>43663.604166666664</v>
      </c>
      <c r="D513" s="4">
        <f t="shared" si="23"/>
        <v>525465</v>
      </c>
      <c r="E513" s="4">
        <f t="shared" si="23"/>
        <v>6300765</v>
      </c>
      <c r="F513" s="4">
        <f t="shared" si="23"/>
        <v>2549</v>
      </c>
      <c r="G513" s="6">
        <v>1008.4</v>
      </c>
      <c r="H513" s="6">
        <v>545.1</v>
      </c>
      <c r="I513" s="6">
        <v>330.3217031231718</v>
      </c>
      <c r="J513" s="6">
        <v>17.818000000000001</v>
      </c>
      <c r="K513" s="6">
        <v>50.465000000000003</v>
      </c>
      <c r="L513" s="6">
        <v>1.1743755129852425</v>
      </c>
      <c r="M513" s="6">
        <v>752.29</v>
      </c>
      <c r="N513" s="6">
        <v>0</v>
      </c>
      <c r="O513" s="15">
        <v>0.54055930186433954</v>
      </c>
    </row>
    <row r="514" spans="1:15" x14ac:dyDescent="0.3">
      <c r="A514" s="10">
        <v>43663</v>
      </c>
      <c r="B514" s="8">
        <v>0.625</v>
      </c>
      <c r="C514" s="9">
        <f t="shared" si="22"/>
        <v>43663.625</v>
      </c>
      <c r="D514" s="4">
        <f t="shared" si="23"/>
        <v>525465</v>
      </c>
      <c r="E514" s="4">
        <f t="shared" si="23"/>
        <v>6300765</v>
      </c>
      <c r="F514" s="4">
        <f t="shared" si="23"/>
        <v>2549</v>
      </c>
      <c r="G514" s="6">
        <v>848.8</v>
      </c>
      <c r="H514" s="6">
        <v>458.8</v>
      </c>
      <c r="I514" s="6">
        <v>322.05078393280633</v>
      </c>
      <c r="J514" s="6">
        <v>19.134</v>
      </c>
      <c r="K514" s="6">
        <v>42.648000000000003</v>
      </c>
      <c r="L514" s="6">
        <v>0.73879680251524837</v>
      </c>
      <c r="M514" s="6">
        <v>752.23800000000006</v>
      </c>
      <c r="N514" s="6">
        <v>0</v>
      </c>
      <c r="O514" s="15">
        <v>0.54052780395852973</v>
      </c>
    </row>
    <row r="515" spans="1:15" x14ac:dyDescent="0.3">
      <c r="A515" s="10">
        <v>43663</v>
      </c>
      <c r="B515" s="8">
        <v>0.64583333333333337</v>
      </c>
      <c r="C515" s="9">
        <f t="shared" si="22"/>
        <v>43663.645833333336</v>
      </c>
      <c r="D515" s="4">
        <f t="shared" si="23"/>
        <v>525465</v>
      </c>
      <c r="E515" s="4">
        <f t="shared" si="23"/>
        <v>6300765</v>
      </c>
      <c r="F515" s="4">
        <f t="shared" si="23"/>
        <v>2549</v>
      </c>
      <c r="G515" s="6">
        <v>825.2</v>
      </c>
      <c r="H515" s="6">
        <v>422.8</v>
      </c>
      <c r="I515" s="6">
        <v>316.95189542177019</v>
      </c>
      <c r="J515" s="6">
        <v>14.307</v>
      </c>
      <c r="K515" s="6">
        <v>55.591999999999999</v>
      </c>
      <c r="L515" s="6">
        <v>0.88095705181429118</v>
      </c>
      <c r="M515" s="6">
        <v>752.03499999999997</v>
      </c>
      <c r="N515" s="6">
        <v>0</v>
      </c>
      <c r="O515" s="15">
        <v>0.51236063984488611</v>
      </c>
    </row>
    <row r="516" spans="1:15" x14ac:dyDescent="0.3">
      <c r="A516" s="10">
        <v>43663</v>
      </c>
      <c r="B516" s="8">
        <v>0.66666666666666663</v>
      </c>
      <c r="C516" s="9">
        <f t="shared" si="22"/>
        <v>43663.666666666664</v>
      </c>
      <c r="D516" s="4">
        <f t="shared" si="23"/>
        <v>525465</v>
      </c>
      <c r="E516" s="4">
        <f t="shared" si="23"/>
        <v>6300765</v>
      </c>
      <c r="F516" s="4">
        <f t="shared" si="23"/>
        <v>2549</v>
      </c>
      <c r="G516" s="6">
        <v>662</v>
      </c>
      <c r="H516" s="6">
        <v>336.4</v>
      </c>
      <c r="I516" s="6">
        <v>328.1033764633388</v>
      </c>
      <c r="J516" s="6">
        <v>16.940999999999999</v>
      </c>
      <c r="K516" s="6">
        <v>46.292999999999999</v>
      </c>
      <c r="L516" s="6">
        <v>0.87868256117107491</v>
      </c>
      <c r="M516" s="6">
        <v>752.07299999999998</v>
      </c>
      <c r="N516" s="6">
        <v>0</v>
      </c>
      <c r="O516" s="15">
        <v>0.50815709969788514</v>
      </c>
    </row>
    <row r="517" spans="1:15" x14ac:dyDescent="0.3">
      <c r="A517" s="10">
        <v>43663</v>
      </c>
      <c r="B517" s="8">
        <v>0.6875</v>
      </c>
      <c r="C517" s="9">
        <f t="shared" si="22"/>
        <v>43663.6875</v>
      </c>
      <c r="D517" s="4">
        <f t="shared" si="23"/>
        <v>525465</v>
      </c>
      <c r="E517" s="4">
        <f t="shared" si="23"/>
        <v>6300765</v>
      </c>
      <c r="F517" s="4">
        <f t="shared" si="23"/>
        <v>2549</v>
      </c>
      <c r="G517" s="6">
        <v>647.5</v>
      </c>
      <c r="H517" s="6">
        <v>311.2</v>
      </c>
      <c r="I517" s="6">
        <v>326.67144739552663</v>
      </c>
      <c r="J517" s="6">
        <v>14.746</v>
      </c>
      <c r="K517" s="6">
        <v>56.281999999999996</v>
      </c>
      <c r="L517" s="6">
        <v>1.1652775504123771</v>
      </c>
      <c r="M517" s="6">
        <v>751.93</v>
      </c>
      <c r="N517" s="6">
        <v>0</v>
      </c>
      <c r="O517" s="15">
        <v>0.48061776061776063</v>
      </c>
    </row>
    <row r="518" spans="1:15" x14ac:dyDescent="0.3">
      <c r="A518" s="10">
        <v>43663</v>
      </c>
      <c r="B518" s="8">
        <v>0.70833333333333337</v>
      </c>
      <c r="C518" s="9">
        <f t="shared" si="22"/>
        <v>43663.708333333336</v>
      </c>
      <c r="D518" s="4">
        <f t="shared" si="23"/>
        <v>525465</v>
      </c>
      <c r="E518" s="4">
        <f t="shared" si="23"/>
        <v>6300765</v>
      </c>
      <c r="F518" s="4">
        <f t="shared" si="23"/>
        <v>2549</v>
      </c>
      <c r="G518" s="6">
        <v>234</v>
      </c>
      <c r="H518" s="6">
        <v>122.3</v>
      </c>
      <c r="I518" s="6">
        <v>320.96808300343014</v>
      </c>
      <c r="J518" s="6">
        <v>12.927</v>
      </c>
      <c r="K518" s="6">
        <v>61.307000000000002</v>
      </c>
      <c r="L518" s="6">
        <v>0.72969883994238294</v>
      </c>
      <c r="M518" s="6">
        <v>751.73699999999997</v>
      </c>
      <c r="N518" s="6">
        <v>0</v>
      </c>
      <c r="O518" s="15">
        <v>0.52264957264957268</v>
      </c>
    </row>
    <row r="519" spans="1:15" x14ac:dyDescent="0.3">
      <c r="A519" s="10">
        <v>43663</v>
      </c>
      <c r="B519" s="8">
        <v>0.72916666666666663</v>
      </c>
      <c r="C519" s="9">
        <f t="shared" si="22"/>
        <v>43663.729166666664</v>
      </c>
      <c r="D519" s="4">
        <f t="shared" si="23"/>
        <v>525465</v>
      </c>
      <c r="E519" s="4">
        <f t="shared" si="23"/>
        <v>6300765</v>
      </c>
      <c r="F519" s="4">
        <f t="shared" si="23"/>
        <v>2549</v>
      </c>
      <c r="G519" s="6">
        <v>460.7</v>
      </c>
      <c r="H519" s="6">
        <v>206.9</v>
      </c>
      <c r="I519" s="6">
        <v>320.16826668483696</v>
      </c>
      <c r="J519" s="6">
        <v>14.683</v>
      </c>
      <c r="K519" s="6">
        <v>55.543999999999997</v>
      </c>
      <c r="L519" s="6">
        <v>0.72742434929916655</v>
      </c>
      <c r="M519" s="6">
        <v>751.85199999999998</v>
      </c>
      <c r="N519" s="6">
        <v>0</v>
      </c>
      <c r="O519" s="15">
        <v>0.4490991968743217</v>
      </c>
    </row>
    <row r="520" spans="1:15" x14ac:dyDescent="0.3">
      <c r="A520" s="10">
        <v>43663</v>
      </c>
      <c r="B520" s="8">
        <v>0.75</v>
      </c>
      <c r="C520" s="9">
        <f t="shared" si="22"/>
        <v>43663.75</v>
      </c>
      <c r="D520" s="4">
        <f t="shared" si="23"/>
        <v>525465</v>
      </c>
      <c r="E520" s="4">
        <f t="shared" si="23"/>
        <v>6300765</v>
      </c>
      <c r="F520" s="4">
        <f t="shared" si="23"/>
        <v>2549</v>
      </c>
      <c r="G520" s="6">
        <v>90.7</v>
      </c>
      <c r="H520" s="6">
        <v>48.6</v>
      </c>
      <c r="I520" s="6">
        <v>312.89255016478808</v>
      </c>
      <c r="J520" s="6">
        <v>12.676</v>
      </c>
      <c r="K520" s="6">
        <v>66.513000000000005</v>
      </c>
      <c r="L520" s="6">
        <v>1.158454078482728</v>
      </c>
      <c r="M520" s="6">
        <v>751.52800000000002</v>
      </c>
      <c r="N520" s="6">
        <v>0</v>
      </c>
      <c r="O520" s="15">
        <v>0.53583241455347297</v>
      </c>
    </row>
    <row r="521" spans="1:15" x14ac:dyDescent="0.3">
      <c r="A521" s="10">
        <v>43663</v>
      </c>
      <c r="B521" s="8">
        <v>0.77083333333333337</v>
      </c>
      <c r="C521" s="9">
        <f t="shared" si="22"/>
        <v>43663.770833333336</v>
      </c>
      <c r="D521" s="4">
        <f t="shared" si="23"/>
        <v>525465</v>
      </c>
      <c r="E521" s="4">
        <f t="shared" si="23"/>
        <v>6300765</v>
      </c>
      <c r="F521" s="4">
        <f t="shared" si="23"/>
        <v>2549</v>
      </c>
      <c r="G521" s="6">
        <v>94.3</v>
      </c>
      <c r="H521" s="6">
        <v>48.6</v>
      </c>
      <c r="I521" s="6">
        <v>310.12318607166469</v>
      </c>
      <c r="J521" s="6">
        <v>12.048999999999999</v>
      </c>
      <c r="K521" s="6">
        <v>73.400000000000006</v>
      </c>
      <c r="L521" s="6">
        <v>1.4450490677240302</v>
      </c>
      <c r="M521" s="6">
        <v>751.44</v>
      </c>
      <c r="N521" s="6">
        <v>0</v>
      </c>
      <c r="O521" s="15">
        <v>0.51537645811240729</v>
      </c>
    </row>
    <row r="522" spans="1:15" x14ac:dyDescent="0.3">
      <c r="A522" s="10">
        <v>43663</v>
      </c>
      <c r="B522" s="8">
        <v>0.79166666666666663</v>
      </c>
      <c r="C522" s="9">
        <f t="shared" si="22"/>
        <v>43663.791666666664</v>
      </c>
      <c r="D522" s="4">
        <f t="shared" si="23"/>
        <v>525465</v>
      </c>
      <c r="E522" s="4">
        <f t="shared" si="23"/>
        <v>6300765</v>
      </c>
      <c r="F522" s="4">
        <f t="shared" si="23"/>
        <v>2549</v>
      </c>
      <c r="G522" s="6">
        <v>43.5</v>
      </c>
      <c r="H522" s="6">
        <v>21.6</v>
      </c>
      <c r="I522" s="6">
        <v>285.80717514493085</v>
      </c>
      <c r="J522" s="6">
        <v>11.672000000000001</v>
      </c>
      <c r="K522" s="6">
        <v>76.552000000000007</v>
      </c>
      <c r="L522" s="6">
        <v>0.7206008773695175</v>
      </c>
      <c r="M522" s="6">
        <v>751.70799999999997</v>
      </c>
      <c r="N522" s="6">
        <v>0</v>
      </c>
      <c r="O522" s="15">
        <v>0.49655172413793108</v>
      </c>
    </row>
    <row r="523" spans="1:15" x14ac:dyDescent="0.3">
      <c r="A523" s="10">
        <v>43663</v>
      </c>
      <c r="B523" s="8">
        <v>0.8125</v>
      </c>
      <c r="C523" s="9">
        <f t="shared" si="22"/>
        <v>43663.8125</v>
      </c>
      <c r="D523" s="4">
        <f t="shared" si="23"/>
        <v>525465</v>
      </c>
      <c r="E523" s="4">
        <f t="shared" si="23"/>
        <v>6300765</v>
      </c>
      <c r="F523" s="4">
        <f t="shared" si="23"/>
        <v>2549</v>
      </c>
      <c r="G523" s="6">
        <v>38.1</v>
      </c>
      <c r="H523" s="6">
        <v>18</v>
      </c>
      <c r="I523" s="6">
        <v>291.76974247737041</v>
      </c>
      <c r="J523" s="6">
        <v>10.856</v>
      </c>
      <c r="K523" s="6">
        <v>77.841999999999999</v>
      </c>
      <c r="L523" s="6">
        <v>0.71832638672630122</v>
      </c>
      <c r="M523" s="6">
        <v>751.78200000000004</v>
      </c>
      <c r="N523" s="6">
        <v>0</v>
      </c>
      <c r="O523" s="15">
        <v>0.47244094488188976</v>
      </c>
    </row>
    <row r="524" spans="1:15" x14ac:dyDescent="0.3">
      <c r="A524" s="10">
        <v>43663</v>
      </c>
      <c r="B524" s="8">
        <v>0.83333333333333337</v>
      </c>
      <c r="C524" s="9">
        <f t="shared" si="22"/>
        <v>43663.833333333336</v>
      </c>
      <c r="D524" s="4">
        <f t="shared" si="23"/>
        <v>525465</v>
      </c>
      <c r="E524" s="4">
        <f t="shared" si="23"/>
        <v>6300765</v>
      </c>
      <c r="F524" s="4">
        <f t="shared" si="23"/>
        <v>2549</v>
      </c>
      <c r="G524" s="6">
        <v>14.5</v>
      </c>
      <c r="H524" s="6">
        <v>5.4</v>
      </c>
      <c r="I524" s="6">
        <v>274.24929783919799</v>
      </c>
      <c r="J524" s="6">
        <v>10.417</v>
      </c>
      <c r="K524" s="6">
        <v>81.084000000000003</v>
      </c>
      <c r="L524" s="6">
        <v>1.1493561159098626</v>
      </c>
      <c r="M524" s="6">
        <v>751.68</v>
      </c>
      <c r="N524" s="6">
        <v>0</v>
      </c>
      <c r="O524" s="15">
        <v>0.3724137931034483</v>
      </c>
    </row>
    <row r="525" spans="1:15" x14ac:dyDescent="0.3">
      <c r="A525" s="10">
        <v>43663</v>
      </c>
      <c r="B525" s="8">
        <v>0.85416666666666663</v>
      </c>
      <c r="C525" s="9">
        <f t="shared" si="22"/>
        <v>43663.854166666664</v>
      </c>
      <c r="D525" s="4">
        <f t="shared" si="23"/>
        <v>525465</v>
      </c>
      <c r="E525" s="4">
        <f t="shared" si="23"/>
        <v>6300765</v>
      </c>
      <c r="F525" s="4">
        <f t="shared" si="23"/>
        <v>2549</v>
      </c>
      <c r="G525" s="6">
        <v>3.6</v>
      </c>
      <c r="H525" s="6">
        <v>0</v>
      </c>
      <c r="I525" s="6">
        <v>272.79363773800634</v>
      </c>
      <c r="J525" s="6">
        <v>10.166</v>
      </c>
      <c r="K525" s="6">
        <v>84.195999999999998</v>
      </c>
      <c r="L525" s="6">
        <v>1.2915163652089054</v>
      </c>
      <c r="M525" s="6">
        <v>751.67700000000002</v>
      </c>
      <c r="N525" s="6">
        <v>0</v>
      </c>
      <c r="O525" s="16" t="s">
        <v>19</v>
      </c>
    </row>
    <row r="526" spans="1:15" x14ac:dyDescent="0.3">
      <c r="A526" s="10">
        <v>43663</v>
      </c>
      <c r="B526" s="8">
        <v>0.875</v>
      </c>
      <c r="C526" s="9">
        <f t="shared" si="22"/>
        <v>43663.875</v>
      </c>
      <c r="D526" s="4">
        <f t="shared" si="23"/>
        <v>525465</v>
      </c>
      <c r="E526" s="4">
        <f t="shared" si="23"/>
        <v>6300765</v>
      </c>
      <c r="F526" s="4">
        <f t="shared" si="23"/>
        <v>2549</v>
      </c>
      <c r="G526" s="6">
        <v>0</v>
      </c>
      <c r="H526" s="6">
        <v>0</v>
      </c>
      <c r="I526" s="6">
        <v>270.22120904780422</v>
      </c>
      <c r="J526" s="6">
        <v>10.417</v>
      </c>
      <c r="K526" s="6">
        <v>80.295000000000002</v>
      </c>
      <c r="L526" s="6">
        <v>1.7225460943924671</v>
      </c>
      <c r="M526" s="6">
        <v>751.58500000000004</v>
      </c>
      <c r="N526" s="6">
        <v>0</v>
      </c>
      <c r="O526" s="16" t="s">
        <v>19</v>
      </c>
    </row>
    <row r="527" spans="1:15" x14ac:dyDescent="0.3">
      <c r="A527" s="10">
        <v>43663</v>
      </c>
      <c r="B527" s="8">
        <v>0.89583333333333337</v>
      </c>
      <c r="C527" s="9">
        <f t="shared" si="22"/>
        <v>43663.895833333336</v>
      </c>
      <c r="D527" s="4">
        <f t="shared" si="23"/>
        <v>525465</v>
      </c>
      <c r="E527" s="4">
        <f t="shared" si="23"/>
        <v>6300765</v>
      </c>
      <c r="F527" s="4">
        <f t="shared" si="23"/>
        <v>2549</v>
      </c>
      <c r="G527" s="6">
        <v>0</v>
      </c>
      <c r="H527" s="6">
        <v>0</v>
      </c>
      <c r="I527" s="6">
        <v>270.04031275753152</v>
      </c>
      <c r="J527" s="6">
        <v>9.9149999999999991</v>
      </c>
      <c r="K527" s="6">
        <v>81.593999999999994</v>
      </c>
      <c r="L527" s="6">
        <v>1.2869673839224727</v>
      </c>
      <c r="M527" s="6">
        <v>751.61500000000001</v>
      </c>
      <c r="N527" s="6">
        <v>0</v>
      </c>
      <c r="O527" s="16" t="s">
        <v>19</v>
      </c>
    </row>
    <row r="528" spans="1:15" x14ac:dyDescent="0.3">
      <c r="A528" s="10">
        <v>43663</v>
      </c>
      <c r="B528" s="8">
        <v>0.91666666666666663</v>
      </c>
      <c r="C528" s="9">
        <f t="shared" si="22"/>
        <v>43663.916666666664</v>
      </c>
      <c r="D528" s="4">
        <f t="shared" si="23"/>
        <v>525465</v>
      </c>
      <c r="E528" s="4">
        <f t="shared" si="23"/>
        <v>6300765</v>
      </c>
      <c r="F528" s="4">
        <f t="shared" si="23"/>
        <v>2549</v>
      </c>
      <c r="G528" s="6">
        <v>0</v>
      </c>
      <c r="H528" s="6">
        <v>0</v>
      </c>
      <c r="I528" s="6">
        <v>271.35114877389657</v>
      </c>
      <c r="J528" s="6">
        <v>10.166</v>
      </c>
      <c r="K528" s="6">
        <v>79.584999999999994</v>
      </c>
      <c r="L528" s="6">
        <v>0.56280634016824282</v>
      </c>
      <c r="M528" s="6">
        <v>751.76700000000005</v>
      </c>
      <c r="N528" s="6">
        <v>0</v>
      </c>
      <c r="O528" s="16" t="s">
        <v>19</v>
      </c>
    </row>
    <row r="529" spans="1:15" x14ac:dyDescent="0.3">
      <c r="A529" s="10">
        <v>43663</v>
      </c>
      <c r="B529" s="8">
        <v>0.9375</v>
      </c>
      <c r="C529" s="9">
        <f t="shared" si="22"/>
        <v>43663.9375</v>
      </c>
      <c r="D529" s="4">
        <f t="shared" si="23"/>
        <v>525465</v>
      </c>
      <c r="E529" s="4">
        <f t="shared" si="23"/>
        <v>6300765</v>
      </c>
      <c r="F529" s="4">
        <f t="shared" si="23"/>
        <v>2549</v>
      </c>
      <c r="G529" s="6">
        <v>0</v>
      </c>
      <c r="H529" s="6">
        <v>0</v>
      </c>
      <c r="I529" s="6">
        <v>271.36785239471533</v>
      </c>
      <c r="J529" s="6">
        <v>10.166</v>
      </c>
      <c r="K529" s="6">
        <v>79.465000000000003</v>
      </c>
      <c r="L529" s="6">
        <v>0.84911418280926221</v>
      </c>
      <c r="M529" s="6">
        <v>751.68</v>
      </c>
      <c r="N529" s="6">
        <v>0</v>
      </c>
      <c r="O529" s="16" t="s">
        <v>19</v>
      </c>
    </row>
    <row r="530" spans="1:15" x14ac:dyDescent="0.3">
      <c r="A530" s="10">
        <v>43663</v>
      </c>
      <c r="B530" s="8">
        <v>0.95833333333333337</v>
      </c>
      <c r="C530" s="9">
        <f t="shared" si="22"/>
        <v>43663.958333333336</v>
      </c>
      <c r="D530" s="4">
        <f t="shared" si="23"/>
        <v>525465</v>
      </c>
      <c r="E530" s="4">
        <f t="shared" si="23"/>
        <v>6300765</v>
      </c>
      <c r="F530" s="4">
        <f t="shared" si="23"/>
        <v>2549</v>
      </c>
      <c r="G530" s="6">
        <v>0</v>
      </c>
      <c r="H530" s="6">
        <v>0</v>
      </c>
      <c r="I530" s="6">
        <v>272.40541458922758</v>
      </c>
      <c r="J530" s="6">
        <v>10.48</v>
      </c>
      <c r="K530" s="6">
        <v>78.135999999999996</v>
      </c>
      <c r="L530" s="6">
        <v>1.2801439119928237</v>
      </c>
      <c r="M530" s="6">
        <v>751.28200000000004</v>
      </c>
      <c r="N530" s="6">
        <v>0</v>
      </c>
      <c r="O530" s="16" t="s">
        <v>19</v>
      </c>
    </row>
    <row r="531" spans="1:15" x14ac:dyDescent="0.3">
      <c r="A531" s="10">
        <v>43663</v>
      </c>
      <c r="B531" s="8">
        <v>0.97916666666666663</v>
      </c>
      <c r="C531" s="9">
        <f t="shared" si="22"/>
        <v>43663.979166666664</v>
      </c>
      <c r="D531" s="4">
        <f t="shared" si="23"/>
        <v>525465</v>
      </c>
      <c r="E531" s="4">
        <f t="shared" si="23"/>
        <v>6300765</v>
      </c>
      <c r="F531" s="4">
        <f t="shared" si="23"/>
        <v>2549</v>
      </c>
      <c r="G531" s="6">
        <v>0</v>
      </c>
      <c r="H531" s="6">
        <v>0</v>
      </c>
      <c r="I531" s="6">
        <v>274.23851335866095</v>
      </c>
      <c r="J531" s="6">
        <v>8.9730000000000008</v>
      </c>
      <c r="K531" s="6">
        <v>85.686999999999998</v>
      </c>
      <c r="L531" s="6">
        <v>1.4223041612918668</v>
      </c>
      <c r="M531" s="6">
        <v>751.04700000000003</v>
      </c>
      <c r="N531" s="6">
        <v>0</v>
      </c>
      <c r="O531" s="16" t="s">
        <v>19</v>
      </c>
    </row>
    <row r="532" spans="1:15" x14ac:dyDescent="0.3">
      <c r="A532" s="10">
        <v>43664</v>
      </c>
      <c r="B532" s="8">
        <v>0</v>
      </c>
      <c r="C532" s="9">
        <f t="shared" si="22"/>
        <v>43664</v>
      </c>
      <c r="D532" s="4">
        <f t="shared" si="23"/>
        <v>525465</v>
      </c>
      <c r="E532" s="4">
        <f t="shared" si="23"/>
        <v>6300765</v>
      </c>
      <c r="F532" s="4">
        <f t="shared" si="23"/>
        <v>2549</v>
      </c>
      <c r="G532" s="6">
        <v>0</v>
      </c>
      <c r="H532" s="6">
        <v>0</v>
      </c>
      <c r="I532" s="6">
        <v>287.58863963673696</v>
      </c>
      <c r="J532" s="6">
        <v>9.4749999999999996</v>
      </c>
      <c r="K532" s="6">
        <v>86.406999999999996</v>
      </c>
      <c r="L532" s="6">
        <v>1.818074701407554</v>
      </c>
      <c r="M532" s="6">
        <v>751.10500000000002</v>
      </c>
      <c r="N532" s="6">
        <v>0</v>
      </c>
      <c r="O532" s="16" t="s">
        <v>19</v>
      </c>
    </row>
    <row r="533" spans="1:15" x14ac:dyDescent="0.3">
      <c r="A533" s="10">
        <v>43664</v>
      </c>
      <c r="B533" s="8">
        <v>2.0833333333333332E-2</v>
      </c>
      <c r="C533" s="9">
        <f t="shared" si="22"/>
        <v>43664.020833333336</v>
      </c>
      <c r="D533" s="4">
        <f t="shared" si="23"/>
        <v>525465</v>
      </c>
      <c r="E533" s="4">
        <f t="shared" si="23"/>
        <v>6300765</v>
      </c>
      <c r="F533" s="4">
        <f t="shared" si="23"/>
        <v>2549</v>
      </c>
      <c r="G533" s="6">
        <v>0</v>
      </c>
      <c r="H533" s="6">
        <v>0</v>
      </c>
      <c r="I533" s="6">
        <v>314.24636995160535</v>
      </c>
      <c r="J533" s="6">
        <v>10.731</v>
      </c>
      <c r="K533" s="6">
        <v>81.102000000000004</v>
      </c>
      <c r="L533" s="6">
        <v>1.6713654708220784</v>
      </c>
      <c r="M533" s="6">
        <v>750.96799999999996</v>
      </c>
      <c r="N533" s="6">
        <v>0</v>
      </c>
      <c r="O533" s="16" t="s">
        <v>19</v>
      </c>
    </row>
    <row r="534" spans="1:15" x14ac:dyDescent="0.3">
      <c r="A534" s="10">
        <v>43664</v>
      </c>
      <c r="B534" s="8">
        <v>4.1666666666666664E-2</v>
      </c>
      <c r="C534" s="9">
        <f t="shared" si="22"/>
        <v>43664.041666666664</v>
      </c>
      <c r="D534" s="4">
        <f t="shared" si="23"/>
        <v>525465</v>
      </c>
      <c r="E534" s="4">
        <f t="shared" si="23"/>
        <v>6300765</v>
      </c>
      <c r="F534" s="4">
        <f t="shared" si="23"/>
        <v>2549</v>
      </c>
      <c r="G534" s="6">
        <v>0</v>
      </c>
      <c r="H534" s="6">
        <v>0</v>
      </c>
      <c r="I534" s="6">
        <v>274.601719258054</v>
      </c>
      <c r="J534" s="6">
        <v>11.17</v>
      </c>
      <c r="K534" s="6">
        <v>79.91</v>
      </c>
      <c r="L534" s="6">
        <v>1.0913520204098248</v>
      </c>
      <c r="M534" s="6">
        <v>750.73199999999997</v>
      </c>
      <c r="N534" s="6">
        <v>0</v>
      </c>
      <c r="O534" s="16" t="s">
        <v>19</v>
      </c>
    </row>
    <row r="535" spans="1:15" x14ac:dyDescent="0.3">
      <c r="A535" s="10">
        <v>43664</v>
      </c>
      <c r="B535" s="8">
        <v>6.25E-2</v>
      </c>
      <c r="C535" s="9">
        <f t="shared" si="22"/>
        <v>43664.0625</v>
      </c>
      <c r="D535" s="4">
        <f t="shared" si="23"/>
        <v>525465</v>
      </c>
      <c r="E535" s="4">
        <f t="shared" si="23"/>
        <v>6300765</v>
      </c>
      <c r="F535" s="4">
        <f t="shared" si="23"/>
        <v>2549</v>
      </c>
      <c r="G535" s="6">
        <v>0</v>
      </c>
      <c r="H535" s="6">
        <v>0</v>
      </c>
      <c r="I535" s="6">
        <v>272.09490509932982</v>
      </c>
      <c r="J535" s="6">
        <v>11.17</v>
      </c>
      <c r="K535" s="6">
        <v>80.58</v>
      </c>
      <c r="L535" s="6">
        <v>1.0890775297666084</v>
      </c>
      <c r="M535" s="6">
        <v>750.47699999999998</v>
      </c>
      <c r="N535" s="6">
        <v>0</v>
      </c>
      <c r="O535" s="16" t="s">
        <v>19</v>
      </c>
    </row>
    <row r="536" spans="1:15" x14ac:dyDescent="0.3">
      <c r="A536" s="10">
        <v>43664</v>
      </c>
      <c r="B536" s="8">
        <v>8.3333333333333329E-2</v>
      </c>
      <c r="C536" s="9">
        <f t="shared" si="22"/>
        <v>43664.083333333336</v>
      </c>
      <c r="D536" s="4">
        <f t="shared" si="23"/>
        <v>525465</v>
      </c>
      <c r="E536" s="4">
        <f t="shared" si="23"/>
        <v>6300765</v>
      </c>
      <c r="F536" s="4">
        <f t="shared" si="23"/>
        <v>2549</v>
      </c>
      <c r="G536" s="6">
        <v>0</v>
      </c>
      <c r="H536" s="6">
        <v>0</v>
      </c>
      <c r="I536" s="6">
        <v>275.88563137379072</v>
      </c>
      <c r="J536" s="6">
        <v>10.981999999999999</v>
      </c>
      <c r="K536" s="6">
        <v>83.358999999999995</v>
      </c>
      <c r="L536" s="6">
        <v>1.086803039123392</v>
      </c>
      <c r="M536" s="6">
        <v>750.44</v>
      </c>
      <c r="N536" s="6">
        <v>0</v>
      </c>
      <c r="O536" s="16" t="s">
        <v>19</v>
      </c>
    </row>
    <row r="537" spans="1:15" x14ac:dyDescent="0.3">
      <c r="A537" s="10">
        <v>43664</v>
      </c>
      <c r="B537" s="8">
        <v>0.10416666666666667</v>
      </c>
      <c r="C537" s="9">
        <f t="shared" si="22"/>
        <v>43664.104166666664</v>
      </c>
      <c r="D537" s="4">
        <f t="shared" si="23"/>
        <v>525465</v>
      </c>
      <c r="E537" s="4">
        <f t="shared" si="23"/>
        <v>6300765</v>
      </c>
      <c r="F537" s="4">
        <f t="shared" si="23"/>
        <v>2549</v>
      </c>
      <c r="G537" s="6">
        <v>0</v>
      </c>
      <c r="H537" s="6">
        <v>0</v>
      </c>
      <c r="I537" s="6">
        <v>280.02454755473025</v>
      </c>
      <c r="J537" s="6">
        <v>10.667999999999999</v>
      </c>
      <c r="K537" s="6">
        <v>84.915999999999997</v>
      </c>
      <c r="L537" s="6">
        <v>0.94009380853791646</v>
      </c>
      <c r="M537" s="6">
        <v>750.38300000000004</v>
      </c>
      <c r="N537" s="6">
        <v>0</v>
      </c>
      <c r="O537" s="16" t="s">
        <v>19</v>
      </c>
    </row>
    <row r="538" spans="1:15" x14ac:dyDescent="0.3">
      <c r="A538" s="10">
        <v>43664</v>
      </c>
      <c r="B538" s="8">
        <v>0.125</v>
      </c>
      <c r="C538" s="9">
        <f t="shared" si="22"/>
        <v>43664.125</v>
      </c>
      <c r="D538" s="4">
        <f t="shared" si="23"/>
        <v>525465</v>
      </c>
      <c r="E538" s="4">
        <f t="shared" si="23"/>
        <v>6300765</v>
      </c>
      <c r="F538" s="4">
        <f t="shared" si="23"/>
        <v>2549</v>
      </c>
      <c r="G538" s="6">
        <v>0</v>
      </c>
      <c r="H538" s="6">
        <v>0</v>
      </c>
      <c r="I538" s="6">
        <v>276.88821331396571</v>
      </c>
      <c r="J538" s="6">
        <v>10.353999999999999</v>
      </c>
      <c r="K538" s="6">
        <v>86.882000000000005</v>
      </c>
      <c r="L538" s="6">
        <v>0.64923698461046431</v>
      </c>
      <c r="M538" s="6">
        <v>750.32799999999997</v>
      </c>
      <c r="N538" s="6">
        <v>0</v>
      </c>
      <c r="O538" s="16" t="s">
        <v>19</v>
      </c>
    </row>
    <row r="539" spans="1:15" x14ac:dyDescent="0.3">
      <c r="A539" s="10">
        <v>43664</v>
      </c>
      <c r="B539" s="8">
        <v>0.14583333333333334</v>
      </c>
      <c r="C539" s="9">
        <f t="shared" si="22"/>
        <v>43664.145833333336</v>
      </c>
      <c r="D539" s="4">
        <f t="shared" si="23"/>
        <v>525465</v>
      </c>
      <c r="E539" s="4">
        <f t="shared" si="23"/>
        <v>6300765</v>
      </c>
      <c r="F539" s="4">
        <f t="shared" si="23"/>
        <v>2549</v>
      </c>
      <c r="G539" s="6">
        <v>0</v>
      </c>
      <c r="H539" s="6">
        <v>0</v>
      </c>
      <c r="I539" s="6">
        <v>317.90980720385153</v>
      </c>
      <c r="J539" s="6">
        <v>10.353999999999999</v>
      </c>
      <c r="K539" s="6">
        <v>86.468000000000004</v>
      </c>
      <c r="L539" s="6">
        <v>0.93554482725148369</v>
      </c>
      <c r="M539" s="6">
        <v>750.15</v>
      </c>
      <c r="N539" s="6">
        <v>0</v>
      </c>
      <c r="O539" s="16" t="s">
        <v>19</v>
      </c>
    </row>
    <row r="540" spans="1:15" x14ac:dyDescent="0.3">
      <c r="A540" s="10">
        <v>43664</v>
      </c>
      <c r="B540" s="8">
        <v>0.16666666666666666</v>
      </c>
      <c r="C540" s="9">
        <f t="shared" si="22"/>
        <v>43664.166666666664</v>
      </c>
      <c r="D540" s="4">
        <f t="shared" si="23"/>
        <v>525465</v>
      </c>
      <c r="E540" s="4">
        <f t="shared" si="23"/>
        <v>6300765</v>
      </c>
      <c r="F540" s="4">
        <f t="shared" si="23"/>
        <v>2549</v>
      </c>
      <c r="G540" s="6">
        <v>7.3</v>
      </c>
      <c r="H540" s="6">
        <v>1.8</v>
      </c>
      <c r="I540" s="6">
        <v>301.25645769104165</v>
      </c>
      <c r="J540" s="6">
        <v>9.4130000000000003</v>
      </c>
      <c r="K540" s="6">
        <v>88.158000000000001</v>
      </c>
      <c r="L540" s="6">
        <v>0.9332703366082673</v>
      </c>
      <c r="M540" s="6">
        <v>750.01800000000003</v>
      </c>
      <c r="N540" s="6">
        <v>0</v>
      </c>
      <c r="O540" s="15">
        <v>0.24657534246575344</v>
      </c>
    </row>
    <row r="541" spans="1:15" x14ac:dyDescent="0.3">
      <c r="A541" s="10">
        <v>43664</v>
      </c>
      <c r="B541" s="8">
        <v>0.1875</v>
      </c>
      <c r="C541" s="9">
        <f t="shared" si="22"/>
        <v>43664.1875</v>
      </c>
      <c r="D541" s="4">
        <f t="shared" si="23"/>
        <v>525465</v>
      </c>
      <c r="E541" s="4">
        <f t="shared" si="23"/>
        <v>6300765</v>
      </c>
      <c r="F541" s="4">
        <f t="shared" si="23"/>
        <v>2549</v>
      </c>
      <c r="G541" s="6">
        <v>12.7</v>
      </c>
      <c r="H541" s="6">
        <v>5.4</v>
      </c>
      <c r="I541" s="6">
        <v>319.35621051186814</v>
      </c>
      <c r="J541" s="6">
        <v>10.542999999999999</v>
      </c>
      <c r="K541" s="6">
        <v>83.756</v>
      </c>
      <c r="L541" s="6">
        <v>0.64241351268081526</v>
      </c>
      <c r="M541" s="6">
        <v>749.78300000000002</v>
      </c>
      <c r="N541" s="6">
        <v>0</v>
      </c>
      <c r="O541" s="15">
        <v>0.42519685039370086</v>
      </c>
    </row>
    <row r="542" spans="1:15" x14ac:dyDescent="0.3">
      <c r="A542" s="10">
        <v>43664</v>
      </c>
      <c r="B542" s="8">
        <v>0.20833333333333334</v>
      </c>
      <c r="C542" s="9">
        <f t="shared" si="22"/>
        <v>43664.208333333336</v>
      </c>
      <c r="D542" s="4">
        <f t="shared" si="23"/>
        <v>525465</v>
      </c>
      <c r="E542" s="4">
        <f t="shared" si="23"/>
        <v>6300765</v>
      </c>
      <c r="F542" s="4">
        <f t="shared" si="23"/>
        <v>2549</v>
      </c>
      <c r="G542" s="6">
        <v>52.6</v>
      </c>
      <c r="H542" s="6">
        <v>30.6</v>
      </c>
      <c r="I542" s="6">
        <v>348.6302613770344</v>
      </c>
      <c r="J542" s="6">
        <v>10.292</v>
      </c>
      <c r="K542" s="6">
        <v>84.218000000000004</v>
      </c>
      <c r="L542" s="6">
        <v>0.78428661537957545</v>
      </c>
      <c r="M542" s="6">
        <v>749.66499999999996</v>
      </c>
      <c r="N542" s="6">
        <v>0</v>
      </c>
      <c r="O542" s="15">
        <v>0.58174904942965777</v>
      </c>
    </row>
    <row r="543" spans="1:15" x14ac:dyDescent="0.3">
      <c r="A543" s="10">
        <v>43664</v>
      </c>
      <c r="B543" s="8">
        <v>0.22916666666666666</v>
      </c>
      <c r="C543" s="9">
        <f t="shared" si="22"/>
        <v>43664.229166666664</v>
      </c>
      <c r="D543" s="4">
        <f t="shared" si="23"/>
        <v>525465</v>
      </c>
      <c r="E543" s="4">
        <f t="shared" si="23"/>
        <v>6300765</v>
      </c>
      <c r="F543" s="4">
        <f t="shared" si="23"/>
        <v>2549</v>
      </c>
      <c r="G543" s="6">
        <v>27.2</v>
      </c>
      <c r="H543" s="6">
        <v>14.4</v>
      </c>
      <c r="I543" s="6">
        <v>336.08279570246015</v>
      </c>
      <c r="J543" s="6">
        <v>10.292</v>
      </c>
      <c r="K543" s="6">
        <v>80.748000000000005</v>
      </c>
      <c r="L543" s="6">
        <v>1.5041858244476556</v>
      </c>
      <c r="M543" s="6">
        <v>749.46799999999996</v>
      </c>
      <c r="N543" s="6">
        <v>0</v>
      </c>
      <c r="O543" s="15">
        <v>0.52941176470588236</v>
      </c>
    </row>
    <row r="544" spans="1:15" x14ac:dyDescent="0.3">
      <c r="A544" s="10">
        <v>43664</v>
      </c>
      <c r="B544" s="8">
        <v>0.25</v>
      </c>
      <c r="C544" s="9">
        <f t="shared" si="22"/>
        <v>43664.25</v>
      </c>
      <c r="D544" s="4">
        <f t="shared" si="23"/>
        <v>525465</v>
      </c>
      <c r="E544" s="4">
        <f t="shared" si="23"/>
        <v>6300765</v>
      </c>
      <c r="F544" s="4">
        <f t="shared" si="23"/>
        <v>2549</v>
      </c>
      <c r="G544" s="6">
        <v>306.5</v>
      </c>
      <c r="H544" s="6">
        <v>190.7</v>
      </c>
      <c r="I544" s="6">
        <v>325.18450738033448</v>
      </c>
      <c r="J544" s="6">
        <v>11.358000000000001</v>
      </c>
      <c r="K544" s="6">
        <v>74.016000000000005</v>
      </c>
      <c r="L544" s="6">
        <v>1.0686071139776612</v>
      </c>
      <c r="M544" s="6">
        <v>749.34</v>
      </c>
      <c r="N544" s="6">
        <v>0</v>
      </c>
      <c r="O544" s="15">
        <v>0.62218597063621528</v>
      </c>
    </row>
    <row r="545" spans="1:15" x14ac:dyDescent="0.3">
      <c r="A545" s="10">
        <v>43664</v>
      </c>
      <c r="B545" s="8">
        <v>0.27083333333333331</v>
      </c>
      <c r="C545" s="9">
        <f t="shared" si="22"/>
        <v>43664.270833333336</v>
      </c>
      <c r="D545" s="4">
        <f t="shared" si="23"/>
        <v>525465</v>
      </c>
      <c r="E545" s="4">
        <f t="shared" si="23"/>
        <v>6300765</v>
      </c>
      <c r="F545" s="4">
        <f t="shared" si="23"/>
        <v>2549</v>
      </c>
      <c r="G545" s="6">
        <v>313.8</v>
      </c>
      <c r="H545" s="6">
        <v>199.7</v>
      </c>
      <c r="I545" s="6">
        <v>355.09245945563111</v>
      </c>
      <c r="J545" s="6">
        <v>12.048999999999999</v>
      </c>
      <c r="K545" s="6">
        <v>65.474000000000004</v>
      </c>
      <c r="L545" s="6">
        <v>1.0663326233344448</v>
      </c>
      <c r="M545" s="6">
        <v>749.24300000000005</v>
      </c>
      <c r="N545" s="6">
        <v>0</v>
      </c>
      <c r="O545" s="15">
        <v>0.63639260675589537</v>
      </c>
    </row>
    <row r="546" spans="1:15" x14ac:dyDescent="0.3">
      <c r="A546" s="10">
        <v>43664</v>
      </c>
      <c r="B546" s="8">
        <v>0.29166666666666669</v>
      </c>
      <c r="C546" s="9">
        <f t="shared" si="22"/>
        <v>43664.291666666664</v>
      </c>
      <c r="D546" s="4">
        <f t="shared" si="23"/>
        <v>525465</v>
      </c>
      <c r="E546" s="4">
        <f t="shared" si="23"/>
        <v>6300765</v>
      </c>
      <c r="F546" s="4">
        <f t="shared" si="23"/>
        <v>2549</v>
      </c>
      <c r="G546" s="6">
        <v>360.9</v>
      </c>
      <c r="H546" s="6">
        <v>235.7</v>
      </c>
      <c r="I546" s="6">
        <v>288.19703188150265</v>
      </c>
      <c r="J546" s="6">
        <v>14.244</v>
      </c>
      <c r="K546" s="6">
        <v>61.536999999999999</v>
      </c>
      <c r="L546" s="6">
        <v>2.6525531254557979</v>
      </c>
      <c r="M546" s="6">
        <v>749.17700000000002</v>
      </c>
      <c r="N546" s="6">
        <v>0</v>
      </c>
      <c r="O546" s="15">
        <v>0.65308949847603215</v>
      </c>
    </row>
    <row r="547" spans="1:15" x14ac:dyDescent="0.3">
      <c r="A547" s="10">
        <v>43664</v>
      </c>
      <c r="B547" s="8">
        <v>0.3125</v>
      </c>
      <c r="C547" s="9">
        <f t="shared" si="22"/>
        <v>43664.3125</v>
      </c>
      <c r="D547" s="4">
        <f t="shared" si="23"/>
        <v>525465</v>
      </c>
      <c r="E547" s="4">
        <f t="shared" si="23"/>
        <v>6300765</v>
      </c>
      <c r="F547" s="4">
        <f t="shared" si="23"/>
        <v>2549</v>
      </c>
      <c r="G547" s="6">
        <v>192.2</v>
      </c>
      <c r="H547" s="6">
        <v>122.3</v>
      </c>
      <c r="I547" s="6">
        <v>296.10386295477161</v>
      </c>
      <c r="J547" s="6">
        <v>14.244</v>
      </c>
      <c r="K547" s="6">
        <v>57.655000000000001</v>
      </c>
      <c r="L547" s="6">
        <v>2.7947133747548412</v>
      </c>
      <c r="M547" s="6">
        <v>749.08</v>
      </c>
      <c r="N547" s="6">
        <v>0</v>
      </c>
      <c r="O547" s="15">
        <v>0.63631633714880331</v>
      </c>
    </row>
    <row r="548" spans="1:15" x14ac:dyDescent="0.3">
      <c r="A548" s="10">
        <v>43664</v>
      </c>
      <c r="B548" s="8">
        <v>0.33333333333333331</v>
      </c>
      <c r="C548" s="9">
        <f t="shared" si="22"/>
        <v>43664.333333333336</v>
      </c>
      <c r="D548" s="4">
        <f t="shared" si="23"/>
        <v>525465</v>
      </c>
      <c r="E548" s="4">
        <f t="shared" si="23"/>
        <v>6300765</v>
      </c>
      <c r="F548" s="4">
        <f t="shared" si="23"/>
        <v>2549</v>
      </c>
      <c r="G548" s="6">
        <v>538.70000000000005</v>
      </c>
      <c r="H548" s="6">
        <v>345.4</v>
      </c>
      <c r="I548" s="6">
        <v>290.24243081973952</v>
      </c>
      <c r="J548" s="6">
        <v>16.314</v>
      </c>
      <c r="K548" s="6">
        <v>51.67</v>
      </c>
      <c r="L548" s="6">
        <v>1.7816828511160923</v>
      </c>
      <c r="M548" s="6">
        <v>749.31799999999998</v>
      </c>
      <c r="N548" s="6">
        <v>0</v>
      </c>
      <c r="O548" s="15">
        <v>0.6411731947280489</v>
      </c>
    </row>
    <row r="549" spans="1:15" x14ac:dyDescent="0.3">
      <c r="A549" s="10">
        <v>43664</v>
      </c>
      <c r="B549" s="8">
        <v>0.35416666666666669</v>
      </c>
      <c r="C549" s="9">
        <f t="shared" si="22"/>
        <v>43664.354166666664</v>
      </c>
      <c r="D549" s="4">
        <f t="shared" si="23"/>
        <v>525465</v>
      </c>
      <c r="E549" s="4">
        <f t="shared" si="23"/>
        <v>6300765</v>
      </c>
      <c r="F549" s="4">
        <f t="shared" si="23"/>
        <v>2549</v>
      </c>
      <c r="G549" s="6">
        <v>734.5</v>
      </c>
      <c r="H549" s="6">
        <v>451.6</v>
      </c>
      <c r="I549" s="6">
        <v>328.25219084337084</v>
      </c>
      <c r="J549" s="6">
        <v>15.31</v>
      </c>
      <c r="K549" s="6">
        <v>55.551000000000002</v>
      </c>
      <c r="L549" s="6">
        <v>1.6349736205306167</v>
      </c>
      <c r="M549" s="6">
        <v>749.29499999999996</v>
      </c>
      <c r="N549" s="6">
        <v>0</v>
      </c>
      <c r="O549" s="15">
        <v>0.61484002722940778</v>
      </c>
    </row>
    <row r="550" spans="1:15" x14ac:dyDescent="0.3">
      <c r="A550" s="10">
        <v>43664</v>
      </c>
      <c r="B550" s="8">
        <v>0.375</v>
      </c>
      <c r="C550" s="9">
        <f t="shared" si="22"/>
        <v>43664.375</v>
      </c>
      <c r="D550" s="4">
        <f t="shared" si="23"/>
        <v>525465</v>
      </c>
      <c r="E550" s="4">
        <f t="shared" si="23"/>
        <v>6300765</v>
      </c>
      <c r="F550" s="4">
        <f t="shared" si="23"/>
        <v>2549</v>
      </c>
      <c r="G550" s="6">
        <v>313.8</v>
      </c>
      <c r="H550" s="6">
        <v>183.5</v>
      </c>
      <c r="I550" s="6">
        <v>352.98142936957549</v>
      </c>
      <c r="J550" s="6">
        <v>13.930999999999999</v>
      </c>
      <c r="K550" s="6">
        <v>62.551000000000002</v>
      </c>
      <c r="L550" s="6">
        <v>2.0657162031138956</v>
      </c>
      <c r="M550" s="6">
        <v>749.33799999999997</v>
      </c>
      <c r="N550" s="6">
        <v>0</v>
      </c>
      <c r="O550" s="15">
        <v>0.58476736775015936</v>
      </c>
    </row>
    <row r="551" spans="1:15" x14ac:dyDescent="0.3">
      <c r="A551" s="10">
        <v>43664</v>
      </c>
      <c r="B551" s="8">
        <v>0.39583333333333331</v>
      </c>
      <c r="C551" s="9">
        <f t="shared" si="22"/>
        <v>43664.395833333336</v>
      </c>
      <c r="D551" s="4">
        <f t="shared" si="23"/>
        <v>525465</v>
      </c>
      <c r="E551" s="4">
        <f t="shared" si="23"/>
        <v>6300765</v>
      </c>
      <c r="F551" s="4">
        <f t="shared" si="23"/>
        <v>2549</v>
      </c>
      <c r="G551" s="6">
        <v>313.8</v>
      </c>
      <c r="H551" s="6">
        <v>179.9</v>
      </c>
      <c r="I551" s="6">
        <v>347.55940857938435</v>
      </c>
      <c r="J551" s="6">
        <v>13.429</v>
      </c>
      <c r="K551" s="6">
        <v>63.121000000000002</v>
      </c>
      <c r="L551" s="6">
        <v>3.0741977454662117</v>
      </c>
      <c r="M551" s="6">
        <v>749.17700000000002</v>
      </c>
      <c r="N551" s="6">
        <v>0</v>
      </c>
      <c r="O551" s="15">
        <v>0.57329509241555132</v>
      </c>
    </row>
    <row r="552" spans="1:15" x14ac:dyDescent="0.3">
      <c r="A552" s="10">
        <v>43664</v>
      </c>
      <c r="B552" s="8">
        <v>0.41666666666666669</v>
      </c>
      <c r="C552" s="9">
        <f t="shared" si="22"/>
        <v>43664.416666666664</v>
      </c>
      <c r="D552" s="4">
        <f t="shared" si="23"/>
        <v>525465</v>
      </c>
      <c r="E552" s="4">
        <f t="shared" si="23"/>
        <v>6300765</v>
      </c>
      <c r="F552" s="4">
        <f t="shared" si="23"/>
        <v>2549</v>
      </c>
      <c r="G552" s="6">
        <v>226.7</v>
      </c>
      <c r="H552" s="6">
        <v>142.1</v>
      </c>
      <c r="I552" s="6">
        <v>342.84003640622115</v>
      </c>
      <c r="J552" s="6">
        <v>16</v>
      </c>
      <c r="K552" s="6">
        <v>55.311999999999998</v>
      </c>
      <c r="L552" s="6">
        <v>2.3500367017119812</v>
      </c>
      <c r="M552" s="6">
        <v>748.98500000000001</v>
      </c>
      <c r="N552" s="6">
        <v>0</v>
      </c>
      <c r="O552" s="15">
        <v>0.62681958535509485</v>
      </c>
    </row>
    <row r="553" spans="1:15" x14ac:dyDescent="0.3">
      <c r="A553" s="10">
        <v>43664</v>
      </c>
      <c r="B553" s="8">
        <v>0.4375</v>
      </c>
      <c r="C553" s="9">
        <f t="shared" si="22"/>
        <v>43664.4375</v>
      </c>
      <c r="D553" s="4">
        <f t="shared" si="23"/>
        <v>525465</v>
      </c>
      <c r="E553" s="4">
        <f t="shared" si="23"/>
        <v>6300765</v>
      </c>
      <c r="F553" s="4">
        <f t="shared" si="23"/>
        <v>2549</v>
      </c>
      <c r="G553" s="6">
        <v>273.89999999999998</v>
      </c>
      <c r="H553" s="6">
        <v>163.69999999999999</v>
      </c>
      <c r="I553" s="6">
        <v>326.21385904237763</v>
      </c>
      <c r="J553" s="6">
        <v>13.68</v>
      </c>
      <c r="K553" s="6">
        <v>65.063000000000002</v>
      </c>
      <c r="L553" s="6">
        <v>2.2033274711265056</v>
      </c>
      <c r="M553" s="6">
        <v>749.19799999999998</v>
      </c>
      <c r="N553" s="6">
        <v>0</v>
      </c>
      <c r="O553" s="15">
        <v>0.59766338079591097</v>
      </c>
    </row>
    <row r="554" spans="1:15" x14ac:dyDescent="0.3">
      <c r="A554" s="10">
        <v>43664</v>
      </c>
      <c r="B554" s="8">
        <v>0.45833333333333331</v>
      </c>
      <c r="C554" s="9">
        <f t="shared" si="22"/>
        <v>43664.458333333336</v>
      </c>
      <c r="D554" s="4">
        <f t="shared" si="23"/>
        <v>525465</v>
      </c>
      <c r="E554" s="4">
        <f t="shared" si="23"/>
        <v>6300765</v>
      </c>
      <c r="F554" s="4">
        <f t="shared" si="23"/>
        <v>2549</v>
      </c>
      <c r="G554" s="6">
        <v>272.10000000000002</v>
      </c>
      <c r="H554" s="6">
        <v>160.1</v>
      </c>
      <c r="I554" s="6">
        <v>311.38008149522585</v>
      </c>
      <c r="J554" s="6">
        <v>13.366</v>
      </c>
      <c r="K554" s="6">
        <v>62.534999999999997</v>
      </c>
      <c r="L554" s="6">
        <v>1.9121835005987706</v>
      </c>
      <c r="M554" s="6">
        <v>749.202</v>
      </c>
      <c r="N554" s="6">
        <v>0</v>
      </c>
      <c r="O554" s="15">
        <v>0.58838662256523333</v>
      </c>
    </row>
    <row r="555" spans="1:15" x14ac:dyDescent="0.3">
      <c r="A555" s="10">
        <v>43664</v>
      </c>
      <c r="B555" s="8">
        <v>0.47916666666666669</v>
      </c>
      <c r="C555" s="9">
        <f t="shared" si="22"/>
        <v>43664.479166666664</v>
      </c>
      <c r="D555" s="4">
        <f t="shared" si="23"/>
        <v>525465</v>
      </c>
      <c r="E555" s="4">
        <f t="shared" si="23"/>
        <v>6300765</v>
      </c>
      <c r="F555" s="4">
        <f t="shared" si="23"/>
        <v>2549</v>
      </c>
      <c r="G555" s="6">
        <v>877.8</v>
      </c>
      <c r="H555" s="6">
        <v>502</v>
      </c>
      <c r="I555" s="6">
        <v>311.27083488895465</v>
      </c>
      <c r="J555" s="6">
        <v>16.126000000000001</v>
      </c>
      <c r="K555" s="6">
        <v>51.488999999999997</v>
      </c>
      <c r="L555" s="6">
        <v>2.0543437498978139</v>
      </c>
      <c r="M555" s="6">
        <v>748.92700000000002</v>
      </c>
      <c r="N555" s="6">
        <v>0</v>
      </c>
      <c r="O555" s="15">
        <v>0.57188425609478244</v>
      </c>
    </row>
    <row r="556" spans="1:15" x14ac:dyDescent="0.3">
      <c r="A556" s="10">
        <v>43664</v>
      </c>
      <c r="B556" s="8">
        <v>0.5</v>
      </c>
      <c r="C556" s="9">
        <f t="shared" si="22"/>
        <v>43664.5</v>
      </c>
      <c r="D556" s="4">
        <f t="shared" si="23"/>
        <v>525465</v>
      </c>
      <c r="E556" s="4">
        <f t="shared" si="23"/>
        <v>6300765</v>
      </c>
      <c r="F556" s="4">
        <f t="shared" si="23"/>
        <v>2549</v>
      </c>
      <c r="G556" s="6">
        <v>504.2</v>
      </c>
      <c r="H556" s="6">
        <v>293.3</v>
      </c>
      <c r="I556" s="6">
        <v>330.39122764517901</v>
      </c>
      <c r="J556" s="6">
        <v>15.06</v>
      </c>
      <c r="K556" s="6">
        <v>52.331000000000003</v>
      </c>
      <c r="L556" s="6">
        <v>2.6298082190236345</v>
      </c>
      <c r="M556" s="6">
        <v>749.13300000000004</v>
      </c>
      <c r="N556" s="6">
        <v>0</v>
      </c>
      <c r="O556" s="15">
        <v>0.58171360571201902</v>
      </c>
    </row>
    <row r="557" spans="1:15" x14ac:dyDescent="0.3">
      <c r="A557" s="10">
        <v>43664</v>
      </c>
      <c r="B557" s="8">
        <v>0.52083333333333337</v>
      </c>
      <c r="C557" s="9">
        <f t="shared" si="22"/>
        <v>43664.520833333336</v>
      </c>
      <c r="D557" s="4">
        <f t="shared" si="23"/>
        <v>525465</v>
      </c>
      <c r="E557" s="4">
        <f t="shared" si="23"/>
        <v>6300765</v>
      </c>
      <c r="F557" s="4">
        <f t="shared" si="23"/>
        <v>2549</v>
      </c>
      <c r="G557" s="6">
        <v>803.5</v>
      </c>
      <c r="H557" s="6">
        <v>446.2</v>
      </c>
      <c r="I557" s="6">
        <v>298.50557820297649</v>
      </c>
      <c r="J557" s="6">
        <v>15.561</v>
      </c>
      <c r="K557" s="6">
        <v>52.386000000000003</v>
      </c>
      <c r="L557" s="6">
        <v>2.7719684683226773</v>
      </c>
      <c r="M557" s="6">
        <v>748.81799999999998</v>
      </c>
      <c r="N557" s="6">
        <v>0</v>
      </c>
      <c r="O557" s="15">
        <v>0.55532047293092723</v>
      </c>
    </row>
    <row r="558" spans="1:15" x14ac:dyDescent="0.3">
      <c r="A558" s="10">
        <v>43664</v>
      </c>
      <c r="B558" s="8">
        <v>0.54166666666666663</v>
      </c>
      <c r="C558" s="9">
        <f t="shared" si="22"/>
        <v>43664.541666666664</v>
      </c>
      <c r="D558" s="4">
        <f t="shared" si="23"/>
        <v>525465</v>
      </c>
      <c r="E558" s="4">
        <f t="shared" si="23"/>
        <v>6300765</v>
      </c>
      <c r="F558" s="4">
        <f t="shared" si="23"/>
        <v>2549</v>
      </c>
      <c r="G558" s="6">
        <v>337.3</v>
      </c>
      <c r="H558" s="6">
        <v>192.5</v>
      </c>
      <c r="I558" s="6">
        <v>330.83870909029986</v>
      </c>
      <c r="J558" s="6">
        <v>16.187999999999999</v>
      </c>
      <c r="K558" s="6">
        <v>49.097999999999999</v>
      </c>
      <c r="L558" s="6">
        <v>2.1919550179104239</v>
      </c>
      <c r="M558" s="6">
        <v>748.58699999999999</v>
      </c>
      <c r="N558" s="6">
        <v>0</v>
      </c>
      <c r="O558" s="15">
        <v>0.57070856804032022</v>
      </c>
    </row>
    <row r="559" spans="1:15" x14ac:dyDescent="0.3">
      <c r="A559" s="10">
        <v>43664</v>
      </c>
      <c r="B559" s="8">
        <v>0.5625</v>
      </c>
      <c r="C559" s="9">
        <f t="shared" si="22"/>
        <v>43664.5625</v>
      </c>
      <c r="D559" s="4">
        <f t="shared" si="23"/>
        <v>525465</v>
      </c>
      <c r="E559" s="4">
        <f t="shared" si="23"/>
        <v>6300765</v>
      </c>
      <c r="F559" s="4">
        <f t="shared" si="23"/>
        <v>2549</v>
      </c>
      <c r="G559" s="6">
        <v>177.7</v>
      </c>
      <c r="H559" s="6">
        <v>102.5</v>
      </c>
      <c r="I559" s="6">
        <v>337.07608668990241</v>
      </c>
      <c r="J559" s="6">
        <v>13.492000000000001</v>
      </c>
      <c r="K559" s="6">
        <v>56.61</v>
      </c>
      <c r="L559" s="6">
        <v>1.4677939741561938</v>
      </c>
      <c r="M559" s="6">
        <v>748.40499999999997</v>
      </c>
      <c r="N559" s="6">
        <v>0</v>
      </c>
      <c r="O559" s="15">
        <v>0.57681485649971864</v>
      </c>
    </row>
    <row r="560" spans="1:15" x14ac:dyDescent="0.3">
      <c r="A560" s="10">
        <v>43664</v>
      </c>
      <c r="B560" s="8">
        <v>0.58333333333333337</v>
      </c>
      <c r="C560" s="9">
        <f t="shared" si="22"/>
        <v>43664.583333333336</v>
      </c>
      <c r="D560" s="4">
        <f t="shared" si="23"/>
        <v>525465</v>
      </c>
      <c r="E560" s="4">
        <f t="shared" si="23"/>
        <v>6300765</v>
      </c>
      <c r="F560" s="4">
        <f t="shared" si="23"/>
        <v>2549</v>
      </c>
      <c r="G560" s="6">
        <v>243</v>
      </c>
      <c r="H560" s="6">
        <v>140.30000000000001</v>
      </c>
      <c r="I560" s="6">
        <v>333.84482923490498</v>
      </c>
      <c r="J560" s="6">
        <v>13.429</v>
      </c>
      <c r="K560" s="6">
        <v>59.366999999999997</v>
      </c>
      <c r="L560" s="6">
        <v>2.4762755165085095</v>
      </c>
      <c r="M560" s="6">
        <v>748.69299999999998</v>
      </c>
      <c r="N560" s="6">
        <v>0</v>
      </c>
      <c r="O560" s="15">
        <v>0.57736625514403295</v>
      </c>
    </row>
    <row r="561" spans="1:15" x14ac:dyDescent="0.3">
      <c r="A561" s="10">
        <v>43664</v>
      </c>
      <c r="B561" s="8">
        <v>0.60416666666666663</v>
      </c>
      <c r="C561" s="9">
        <f t="shared" si="22"/>
        <v>43664.604166666664</v>
      </c>
      <c r="D561" s="4">
        <f t="shared" si="23"/>
        <v>525465</v>
      </c>
      <c r="E561" s="4">
        <f t="shared" si="23"/>
        <v>6300765</v>
      </c>
      <c r="F561" s="4">
        <f t="shared" si="23"/>
        <v>2549</v>
      </c>
      <c r="G561" s="6">
        <v>74.400000000000006</v>
      </c>
      <c r="H561" s="6">
        <v>41.4</v>
      </c>
      <c r="I561" s="6">
        <v>342.87670002285279</v>
      </c>
      <c r="J561" s="6">
        <v>12.173999999999999</v>
      </c>
      <c r="K561" s="6">
        <v>63.271000000000001</v>
      </c>
      <c r="L561" s="6">
        <v>2.3295662859230344</v>
      </c>
      <c r="M561" s="6">
        <v>748.47799999999995</v>
      </c>
      <c r="N561" s="6">
        <v>0</v>
      </c>
      <c r="O561" s="15">
        <v>0.55645161290322576</v>
      </c>
    </row>
    <row r="562" spans="1:15" x14ac:dyDescent="0.3">
      <c r="A562" s="10">
        <v>43664</v>
      </c>
      <c r="B562" s="8">
        <v>0.625</v>
      </c>
      <c r="C562" s="9">
        <f t="shared" si="22"/>
        <v>43664.625</v>
      </c>
      <c r="D562" s="4">
        <f t="shared" si="23"/>
        <v>525465</v>
      </c>
      <c r="E562" s="4">
        <f t="shared" si="23"/>
        <v>6300765</v>
      </c>
      <c r="F562" s="4">
        <f t="shared" si="23"/>
        <v>2549</v>
      </c>
      <c r="G562" s="6">
        <v>393.6</v>
      </c>
      <c r="H562" s="6">
        <v>221.3</v>
      </c>
      <c r="I562" s="6">
        <v>327.52347081461039</v>
      </c>
      <c r="J562" s="6">
        <v>14.621</v>
      </c>
      <c r="K562" s="6">
        <v>57.064</v>
      </c>
      <c r="L562" s="6">
        <v>1.6054052421688041</v>
      </c>
      <c r="M562" s="6">
        <v>748.19</v>
      </c>
      <c r="N562" s="6">
        <v>0</v>
      </c>
      <c r="O562" s="15">
        <v>0.5622459349593496</v>
      </c>
    </row>
    <row r="563" spans="1:15" x14ac:dyDescent="0.3">
      <c r="A563" s="10">
        <v>43664</v>
      </c>
      <c r="B563" s="8">
        <v>0.64583333333333337</v>
      </c>
      <c r="C563" s="9">
        <f t="shared" si="22"/>
        <v>43664.645833333336</v>
      </c>
      <c r="D563" s="4">
        <f t="shared" si="23"/>
        <v>525465</v>
      </c>
      <c r="E563" s="4">
        <f t="shared" si="23"/>
        <v>6300765</v>
      </c>
      <c r="F563" s="4">
        <f t="shared" si="23"/>
        <v>2549</v>
      </c>
      <c r="G563" s="6">
        <v>136</v>
      </c>
      <c r="H563" s="6">
        <v>81</v>
      </c>
      <c r="I563" s="6">
        <v>338.00766626983892</v>
      </c>
      <c r="J563" s="6">
        <v>12.864000000000001</v>
      </c>
      <c r="K563" s="6">
        <v>63.896000000000001</v>
      </c>
      <c r="L563" s="6">
        <v>2.3250173046366016</v>
      </c>
      <c r="M563" s="6">
        <v>747.98699999999997</v>
      </c>
      <c r="N563" s="6">
        <v>0</v>
      </c>
      <c r="O563" s="15">
        <v>0.59558823529411764</v>
      </c>
    </row>
    <row r="564" spans="1:15" x14ac:dyDescent="0.3">
      <c r="A564" s="10">
        <v>43664</v>
      </c>
      <c r="B564" s="8">
        <v>0.66666666666666663</v>
      </c>
      <c r="C564" s="9">
        <f t="shared" si="22"/>
        <v>43664.666666666664</v>
      </c>
      <c r="D564" s="4">
        <f t="shared" si="23"/>
        <v>525465</v>
      </c>
      <c r="E564" s="4">
        <f t="shared" si="23"/>
        <v>6300765</v>
      </c>
      <c r="F564" s="4">
        <f t="shared" si="23"/>
        <v>2549</v>
      </c>
      <c r="G564" s="6">
        <v>146.9</v>
      </c>
      <c r="H564" s="6">
        <v>84.6</v>
      </c>
      <c r="I564" s="6">
        <v>346.87089390461762</v>
      </c>
      <c r="J564" s="6">
        <v>12.927</v>
      </c>
      <c r="K564" s="6">
        <v>65.491</v>
      </c>
      <c r="L564" s="6">
        <v>1.4564215209401121</v>
      </c>
      <c r="M564" s="6">
        <v>747.80499999999995</v>
      </c>
      <c r="N564" s="6">
        <v>0</v>
      </c>
      <c r="O564" s="15">
        <v>0.57590197413206257</v>
      </c>
    </row>
    <row r="565" spans="1:15" x14ac:dyDescent="0.3">
      <c r="A565" s="10">
        <v>43664</v>
      </c>
      <c r="B565" s="8">
        <v>0.6875</v>
      </c>
      <c r="C565" s="9">
        <f t="shared" si="22"/>
        <v>43664.6875</v>
      </c>
      <c r="D565" s="4">
        <f t="shared" si="23"/>
        <v>525465</v>
      </c>
      <c r="E565" s="4">
        <f t="shared" si="23"/>
        <v>6300765</v>
      </c>
      <c r="F565" s="4">
        <f t="shared" si="23"/>
        <v>2549</v>
      </c>
      <c r="G565" s="6">
        <v>152.30000000000001</v>
      </c>
      <c r="H565" s="6">
        <v>86.4</v>
      </c>
      <c r="I565" s="6">
        <v>328.08450591767695</v>
      </c>
      <c r="J565" s="6">
        <v>12.676</v>
      </c>
      <c r="K565" s="6">
        <v>66.037000000000006</v>
      </c>
      <c r="L565" s="6">
        <v>1.4541470302968957</v>
      </c>
      <c r="M565" s="6">
        <v>747.94500000000005</v>
      </c>
      <c r="N565" s="6">
        <v>0</v>
      </c>
      <c r="O565" s="15">
        <v>0.56730137885751808</v>
      </c>
    </row>
    <row r="566" spans="1:15" x14ac:dyDescent="0.3">
      <c r="A566" s="10">
        <v>43664</v>
      </c>
      <c r="B566" s="8">
        <v>0.70833333333333337</v>
      </c>
      <c r="C566" s="9">
        <f t="shared" si="22"/>
        <v>43664.708333333336</v>
      </c>
      <c r="D566" s="4">
        <f t="shared" si="23"/>
        <v>525465</v>
      </c>
      <c r="E566" s="4">
        <f t="shared" si="23"/>
        <v>6300765</v>
      </c>
      <c r="F566" s="4">
        <f t="shared" si="23"/>
        <v>2549</v>
      </c>
      <c r="G566" s="6">
        <v>107</v>
      </c>
      <c r="H566" s="6">
        <v>59.4</v>
      </c>
      <c r="I566" s="6">
        <v>328.20826309515007</v>
      </c>
      <c r="J566" s="6">
        <v>11.17</v>
      </c>
      <c r="K566" s="6">
        <v>75.164000000000001</v>
      </c>
      <c r="L566" s="6">
        <v>1.4518725396536794</v>
      </c>
      <c r="M566" s="6">
        <v>747.64499999999998</v>
      </c>
      <c r="N566" s="6">
        <v>0</v>
      </c>
      <c r="O566" s="15">
        <v>0.55514018691588785</v>
      </c>
    </row>
    <row r="567" spans="1:15" x14ac:dyDescent="0.3">
      <c r="A567" s="10">
        <v>43664</v>
      </c>
      <c r="B567" s="8">
        <v>0.72916666666666663</v>
      </c>
      <c r="C567" s="9">
        <f t="shared" si="22"/>
        <v>43664.729166666664</v>
      </c>
      <c r="D567" s="4">
        <f t="shared" si="23"/>
        <v>525465</v>
      </c>
      <c r="E567" s="4">
        <f t="shared" si="23"/>
        <v>6300765</v>
      </c>
      <c r="F567" s="4">
        <f t="shared" si="23"/>
        <v>2549</v>
      </c>
      <c r="G567" s="6">
        <v>36.299999999999997</v>
      </c>
      <c r="H567" s="6">
        <v>19.8</v>
      </c>
      <c r="I567" s="6">
        <v>344.28509674089446</v>
      </c>
      <c r="J567" s="6">
        <v>11.106999999999999</v>
      </c>
      <c r="K567" s="6">
        <v>77.724999999999994</v>
      </c>
      <c r="L567" s="6">
        <v>2.1714846021214766</v>
      </c>
      <c r="M567" s="6">
        <v>747.84299999999996</v>
      </c>
      <c r="N567" s="6">
        <v>0</v>
      </c>
      <c r="O567" s="15">
        <v>0.54545454545454553</v>
      </c>
    </row>
    <row r="568" spans="1:15" x14ac:dyDescent="0.3">
      <c r="A568" s="10">
        <v>43664</v>
      </c>
      <c r="B568" s="8">
        <v>0.75</v>
      </c>
      <c r="C568" s="9">
        <f t="shared" si="22"/>
        <v>43664.75</v>
      </c>
      <c r="D568" s="4">
        <f t="shared" si="23"/>
        <v>525465</v>
      </c>
      <c r="E568" s="4">
        <f t="shared" si="23"/>
        <v>6300765</v>
      </c>
      <c r="F568" s="4">
        <f t="shared" si="23"/>
        <v>2549</v>
      </c>
      <c r="G568" s="6">
        <v>20</v>
      </c>
      <c r="H568" s="6">
        <v>10.8</v>
      </c>
      <c r="I568" s="6">
        <v>356.52138188781402</v>
      </c>
      <c r="J568" s="6">
        <v>10.731</v>
      </c>
      <c r="K568" s="6">
        <v>80.944000000000003</v>
      </c>
      <c r="L568" s="6">
        <v>2.3136448514205199</v>
      </c>
      <c r="M568" s="6">
        <v>747.51499999999999</v>
      </c>
      <c r="N568" s="6">
        <v>0</v>
      </c>
      <c r="O568" s="15">
        <v>0.54</v>
      </c>
    </row>
    <row r="569" spans="1:15" x14ac:dyDescent="0.3">
      <c r="A569" s="10">
        <v>43664</v>
      </c>
      <c r="B569" s="8">
        <v>0.77083333333333337</v>
      </c>
      <c r="C569" s="9">
        <f t="shared" si="22"/>
        <v>43664.770833333336</v>
      </c>
      <c r="D569" s="4">
        <f t="shared" si="23"/>
        <v>525465</v>
      </c>
      <c r="E569" s="4">
        <f t="shared" si="23"/>
        <v>6300765</v>
      </c>
      <c r="F569" s="4">
        <f t="shared" si="23"/>
        <v>2549</v>
      </c>
      <c r="G569" s="6">
        <v>38.1</v>
      </c>
      <c r="H569" s="6">
        <v>21.6</v>
      </c>
      <c r="I569" s="6">
        <v>334.27104446153743</v>
      </c>
      <c r="J569" s="6">
        <v>9.35</v>
      </c>
      <c r="K569" s="6">
        <v>86.069000000000003</v>
      </c>
      <c r="L569" s="6">
        <v>2.1669356208350439</v>
      </c>
      <c r="M569" s="6">
        <v>747.53200000000004</v>
      </c>
      <c r="N569" s="6">
        <v>0</v>
      </c>
      <c r="O569" s="15">
        <v>0.56692913385826771</v>
      </c>
    </row>
    <row r="570" spans="1:15" x14ac:dyDescent="0.3">
      <c r="A570" s="10">
        <v>43664</v>
      </c>
      <c r="B570" s="8">
        <v>0.79166666666666663</v>
      </c>
      <c r="C570" s="9">
        <f t="shared" ref="C570:C633" si="24">A570+B570</f>
        <v>43664.791666666664</v>
      </c>
      <c r="D570" s="4">
        <f t="shared" si="23"/>
        <v>525465</v>
      </c>
      <c r="E570" s="4">
        <f t="shared" si="23"/>
        <v>6300765</v>
      </c>
      <c r="F570" s="4">
        <f t="shared" si="23"/>
        <v>2549</v>
      </c>
      <c r="G570" s="6">
        <v>3.6</v>
      </c>
      <c r="H570" s="6">
        <v>0</v>
      </c>
      <c r="I570" s="6">
        <v>350.02594888333624</v>
      </c>
      <c r="J570" s="6">
        <v>9.7889999999999997</v>
      </c>
      <c r="K570" s="6">
        <v>83.94</v>
      </c>
      <c r="L570" s="6">
        <v>2.0202263902495683</v>
      </c>
      <c r="M570" s="6">
        <v>747.78499999999997</v>
      </c>
      <c r="N570" s="6">
        <v>0</v>
      </c>
      <c r="O570" s="16" t="s">
        <v>19</v>
      </c>
    </row>
    <row r="571" spans="1:15" x14ac:dyDescent="0.3">
      <c r="A571" s="10">
        <v>43664</v>
      </c>
      <c r="B571" s="8">
        <v>0.8125</v>
      </c>
      <c r="C571" s="9">
        <f t="shared" si="24"/>
        <v>43664.8125</v>
      </c>
      <c r="D571" s="4">
        <f t="shared" ref="D571:F634" si="25">D570</f>
        <v>525465</v>
      </c>
      <c r="E571" s="4">
        <f t="shared" si="25"/>
        <v>6300765</v>
      </c>
      <c r="F571" s="4">
        <f t="shared" si="25"/>
        <v>2549</v>
      </c>
      <c r="G571" s="6">
        <v>23.6</v>
      </c>
      <c r="H571" s="6">
        <v>10.8</v>
      </c>
      <c r="I571" s="6">
        <v>347.66276148157573</v>
      </c>
      <c r="J571" s="6">
        <v>8.4710000000000001</v>
      </c>
      <c r="K571" s="6">
        <v>92.227999999999994</v>
      </c>
      <c r="L571" s="6">
        <v>2.0179518996063521</v>
      </c>
      <c r="M571" s="6">
        <v>747.8</v>
      </c>
      <c r="N571" s="6">
        <v>0</v>
      </c>
      <c r="O571" s="15">
        <v>0.4576271186440678</v>
      </c>
    </row>
    <row r="572" spans="1:15" x14ac:dyDescent="0.3">
      <c r="A572" s="10">
        <v>43664</v>
      </c>
      <c r="B572" s="8">
        <v>0.83333333333333337</v>
      </c>
      <c r="C572" s="9">
        <f t="shared" si="24"/>
        <v>43664.833333333336</v>
      </c>
      <c r="D572" s="4">
        <f t="shared" si="25"/>
        <v>525465</v>
      </c>
      <c r="E572" s="4">
        <f t="shared" si="25"/>
        <v>6300765</v>
      </c>
      <c r="F572" s="4">
        <f t="shared" si="25"/>
        <v>2549</v>
      </c>
      <c r="G572" s="6">
        <v>18.100000000000001</v>
      </c>
      <c r="H572" s="6">
        <v>9</v>
      </c>
      <c r="I572" s="6">
        <v>341.80823545052516</v>
      </c>
      <c r="J572" s="6">
        <v>7.0890000000000004</v>
      </c>
      <c r="K572" s="6">
        <v>98.715999999999994</v>
      </c>
      <c r="L572" s="6">
        <v>1.5826603357366407</v>
      </c>
      <c r="M572" s="6">
        <v>747.72</v>
      </c>
      <c r="N572" s="6">
        <v>0.2</v>
      </c>
      <c r="O572" s="15">
        <v>0.49723756906077343</v>
      </c>
    </row>
    <row r="573" spans="1:15" x14ac:dyDescent="0.3">
      <c r="A573" s="10">
        <v>43664</v>
      </c>
      <c r="B573" s="8">
        <v>0.85416666666666663</v>
      </c>
      <c r="C573" s="9">
        <f t="shared" si="24"/>
        <v>43664.854166666664</v>
      </c>
      <c r="D573" s="4">
        <f t="shared" si="25"/>
        <v>525465</v>
      </c>
      <c r="E573" s="4">
        <f t="shared" si="25"/>
        <v>6300765</v>
      </c>
      <c r="F573" s="4">
        <f t="shared" si="25"/>
        <v>2549</v>
      </c>
      <c r="G573" s="6">
        <v>0</v>
      </c>
      <c r="H573" s="6">
        <v>0</v>
      </c>
      <c r="I573" s="6">
        <v>347.57406975709591</v>
      </c>
      <c r="J573" s="6">
        <v>6.9640000000000004</v>
      </c>
      <c r="K573" s="6">
        <v>100</v>
      </c>
      <c r="L573" s="6">
        <v>1.1470816252666463</v>
      </c>
      <c r="M573" s="6">
        <v>747.83799999999997</v>
      </c>
      <c r="N573" s="6">
        <v>0</v>
      </c>
      <c r="O573" s="16" t="s">
        <v>19</v>
      </c>
    </row>
    <row r="574" spans="1:15" x14ac:dyDescent="0.3">
      <c r="A574" s="10">
        <v>43664</v>
      </c>
      <c r="B574" s="8">
        <v>0.875</v>
      </c>
      <c r="C574" s="9">
        <f t="shared" si="24"/>
        <v>43664.875</v>
      </c>
      <c r="D574" s="4">
        <f t="shared" si="25"/>
        <v>525465</v>
      </c>
      <c r="E574" s="4">
        <f t="shared" si="25"/>
        <v>6300765</v>
      </c>
      <c r="F574" s="4">
        <f t="shared" si="25"/>
        <v>2549</v>
      </c>
      <c r="G574" s="6">
        <v>0</v>
      </c>
      <c r="H574" s="6">
        <v>0</v>
      </c>
      <c r="I574" s="6">
        <v>349.33105562671733</v>
      </c>
      <c r="J574" s="6">
        <v>6.8380000000000001</v>
      </c>
      <c r="K574" s="6">
        <v>100</v>
      </c>
      <c r="L574" s="6">
        <v>0.71150291479665206</v>
      </c>
      <c r="M574" s="6">
        <v>747.51499999999999</v>
      </c>
      <c r="N574" s="6">
        <v>0</v>
      </c>
      <c r="O574" s="16" t="s">
        <v>19</v>
      </c>
    </row>
    <row r="575" spans="1:15" x14ac:dyDescent="0.3">
      <c r="A575" s="10">
        <v>43664</v>
      </c>
      <c r="B575" s="8">
        <v>0.89583333333333337</v>
      </c>
      <c r="C575" s="9">
        <f t="shared" si="24"/>
        <v>43664.895833333336</v>
      </c>
      <c r="D575" s="4">
        <f t="shared" si="25"/>
        <v>525465</v>
      </c>
      <c r="E575" s="4">
        <f t="shared" si="25"/>
        <v>6300765</v>
      </c>
      <c r="F575" s="4">
        <f t="shared" si="25"/>
        <v>2549</v>
      </c>
      <c r="G575" s="6">
        <v>0</v>
      </c>
      <c r="H575" s="6">
        <v>0</v>
      </c>
      <c r="I575" s="6">
        <v>347.57188554214531</v>
      </c>
      <c r="J575" s="6">
        <v>6.5869999999999997</v>
      </c>
      <c r="K575" s="6">
        <v>100</v>
      </c>
      <c r="L575" s="6">
        <v>0.70922842415343568</v>
      </c>
      <c r="M575" s="6">
        <v>747.68799999999999</v>
      </c>
      <c r="N575" s="6">
        <v>0</v>
      </c>
      <c r="O575" s="16" t="s">
        <v>19</v>
      </c>
    </row>
    <row r="576" spans="1:15" x14ac:dyDescent="0.3">
      <c r="A576" s="10">
        <v>43664</v>
      </c>
      <c r="B576" s="8">
        <v>0.91666666666666663</v>
      </c>
      <c r="C576" s="9">
        <f t="shared" si="24"/>
        <v>43664.916666666664</v>
      </c>
      <c r="D576" s="4">
        <f t="shared" si="25"/>
        <v>525465</v>
      </c>
      <c r="E576" s="4">
        <f t="shared" si="25"/>
        <v>6300765</v>
      </c>
      <c r="F576" s="4">
        <f t="shared" si="25"/>
        <v>2549</v>
      </c>
      <c r="G576" s="6">
        <v>0</v>
      </c>
      <c r="H576" s="6">
        <v>0</v>
      </c>
      <c r="I576" s="6">
        <v>347.78531392972042</v>
      </c>
      <c r="J576" s="6">
        <v>6.0839999999999996</v>
      </c>
      <c r="K576" s="6">
        <v>100</v>
      </c>
      <c r="L576" s="6">
        <v>1.1402581533369971</v>
      </c>
      <c r="M576" s="6">
        <v>747.31299999999999</v>
      </c>
      <c r="N576" s="6">
        <v>0</v>
      </c>
      <c r="O576" s="16" t="s">
        <v>19</v>
      </c>
    </row>
    <row r="577" spans="1:15" x14ac:dyDescent="0.3">
      <c r="A577" s="10">
        <v>43664</v>
      </c>
      <c r="B577" s="8">
        <v>0.9375</v>
      </c>
      <c r="C577" s="9">
        <f t="shared" si="24"/>
        <v>43664.9375</v>
      </c>
      <c r="D577" s="4">
        <f t="shared" si="25"/>
        <v>525465</v>
      </c>
      <c r="E577" s="4">
        <f t="shared" si="25"/>
        <v>6300765</v>
      </c>
      <c r="F577" s="4">
        <f t="shared" si="25"/>
        <v>2549</v>
      </c>
      <c r="G577" s="6">
        <v>0</v>
      </c>
      <c r="H577" s="6">
        <v>0</v>
      </c>
      <c r="I577" s="6">
        <v>341.19371706979632</v>
      </c>
      <c r="J577" s="6">
        <v>6.65</v>
      </c>
      <c r="K577" s="6">
        <v>100</v>
      </c>
      <c r="L577" s="6">
        <v>0.84911418280926221</v>
      </c>
      <c r="M577" s="6">
        <v>747.29300000000001</v>
      </c>
      <c r="N577" s="6">
        <v>0</v>
      </c>
      <c r="O577" s="16" t="s">
        <v>19</v>
      </c>
    </row>
    <row r="578" spans="1:15" x14ac:dyDescent="0.3">
      <c r="A578" s="10">
        <v>43664</v>
      </c>
      <c r="B578" s="8">
        <v>0.95833333333333337</v>
      </c>
      <c r="C578" s="9">
        <f t="shared" si="24"/>
        <v>43664.958333333336</v>
      </c>
      <c r="D578" s="4">
        <f t="shared" si="25"/>
        <v>525465</v>
      </c>
      <c r="E578" s="4">
        <f t="shared" si="25"/>
        <v>6300765</v>
      </c>
      <c r="F578" s="4">
        <f t="shared" si="25"/>
        <v>2549</v>
      </c>
      <c r="G578" s="6">
        <v>0</v>
      </c>
      <c r="H578" s="6">
        <v>0</v>
      </c>
      <c r="I578" s="6">
        <v>347.81873544760862</v>
      </c>
      <c r="J578" s="6">
        <v>6.65</v>
      </c>
      <c r="K578" s="6">
        <v>100</v>
      </c>
      <c r="L578" s="6">
        <v>1.2801439119928237</v>
      </c>
      <c r="M578" s="6">
        <v>746.96199999999999</v>
      </c>
      <c r="N578" s="6">
        <v>0</v>
      </c>
      <c r="O578" s="16" t="s">
        <v>19</v>
      </c>
    </row>
    <row r="579" spans="1:15" x14ac:dyDescent="0.3">
      <c r="A579" s="10">
        <v>43664</v>
      </c>
      <c r="B579" s="8">
        <v>0.97916666666666663</v>
      </c>
      <c r="C579" s="9">
        <f t="shared" si="24"/>
        <v>43664.979166666664</v>
      </c>
      <c r="D579" s="4">
        <f t="shared" si="25"/>
        <v>525465</v>
      </c>
      <c r="E579" s="4">
        <f t="shared" si="25"/>
        <v>6300765</v>
      </c>
      <c r="F579" s="4">
        <f t="shared" si="25"/>
        <v>2549</v>
      </c>
      <c r="G579" s="6">
        <v>0</v>
      </c>
      <c r="H579" s="6">
        <v>0</v>
      </c>
      <c r="I579" s="6">
        <v>347.2900654833893</v>
      </c>
      <c r="J579" s="6">
        <v>6.65</v>
      </c>
      <c r="K579" s="6">
        <v>100</v>
      </c>
      <c r="L579" s="6">
        <v>1.8553212345183618</v>
      </c>
      <c r="M579" s="6">
        <v>746.87</v>
      </c>
      <c r="N579" s="6">
        <v>0</v>
      </c>
      <c r="O579" s="16" t="s">
        <v>19</v>
      </c>
    </row>
    <row r="580" spans="1:15" x14ac:dyDescent="0.3">
      <c r="A580" s="10">
        <v>43665</v>
      </c>
      <c r="B580" s="8">
        <v>0</v>
      </c>
      <c r="C580" s="9">
        <f t="shared" si="24"/>
        <v>43665</v>
      </c>
      <c r="D580" s="4">
        <f t="shared" si="25"/>
        <v>525465</v>
      </c>
      <c r="E580" s="4">
        <f t="shared" si="25"/>
        <v>6300765</v>
      </c>
      <c r="F580" s="4">
        <f t="shared" si="25"/>
        <v>2549</v>
      </c>
      <c r="G580" s="6">
        <v>0</v>
      </c>
      <c r="H580" s="6">
        <v>0</v>
      </c>
      <c r="I580" s="6">
        <v>348.27431436366345</v>
      </c>
      <c r="J580" s="6">
        <v>6.21</v>
      </c>
      <c r="K580" s="6">
        <v>100</v>
      </c>
      <c r="L580" s="6">
        <v>2.3955265145763085</v>
      </c>
      <c r="M580" s="6">
        <v>746.82299999999998</v>
      </c>
      <c r="N580" s="6">
        <v>0</v>
      </c>
      <c r="O580" s="16" t="s">
        <v>19</v>
      </c>
    </row>
    <row r="581" spans="1:15" x14ac:dyDescent="0.3">
      <c r="A581" s="10">
        <v>43665</v>
      </c>
      <c r="B581" s="8">
        <v>2.0833333333333332E-2</v>
      </c>
      <c r="C581" s="9">
        <f t="shared" si="24"/>
        <v>43665.020833333336</v>
      </c>
      <c r="D581" s="4">
        <f t="shared" si="25"/>
        <v>525465</v>
      </c>
      <c r="E581" s="4">
        <f t="shared" si="25"/>
        <v>6300765</v>
      </c>
      <c r="F581" s="4">
        <f t="shared" si="25"/>
        <v>2549</v>
      </c>
      <c r="G581" s="6">
        <v>0</v>
      </c>
      <c r="H581" s="6">
        <v>0</v>
      </c>
      <c r="I581" s="6">
        <v>348.38342382295116</v>
      </c>
      <c r="J581" s="6">
        <v>6.4610000000000003</v>
      </c>
      <c r="K581" s="6">
        <v>100</v>
      </c>
      <c r="L581" s="6">
        <v>1.9599478041063141</v>
      </c>
      <c r="M581" s="6">
        <v>746.65200000000004</v>
      </c>
      <c r="N581" s="6">
        <v>0</v>
      </c>
      <c r="O581" s="16" t="s">
        <v>19</v>
      </c>
    </row>
    <row r="582" spans="1:15" x14ac:dyDescent="0.3">
      <c r="A582" s="10">
        <v>43665</v>
      </c>
      <c r="B582" s="8">
        <v>4.1666666666666664E-2</v>
      </c>
      <c r="C582" s="9">
        <f t="shared" si="24"/>
        <v>43665.041666666664</v>
      </c>
      <c r="D582" s="4">
        <f t="shared" si="25"/>
        <v>525465</v>
      </c>
      <c r="E582" s="4">
        <f t="shared" si="25"/>
        <v>6300765</v>
      </c>
      <c r="F582" s="4">
        <f t="shared" si="25"/>
        <v>2549</v>
      </c>
      <c r="G582" s="6">
        <v>0</v>
      </c>
      <c r="H582" s="6">
        <v>0</v>
      </c>
      <c r="I582" s="6">
        <v>346.02803789768535</v>
      </c>
      <c r="J582" s="6">
        <v>6.524</v>
      </c>
      <c r="K582" s="6">
        <v>100</v>
      </c>
      <c r="L582" s="6">
        <v>1.3802215002943432</v>
      </c>
      <c r="M582" s="6">
        <v>746.7</v>
      </c>
      <c r="N582" s="6">
        <v>0</v>
      </c>
      <c r="O582" s="16" t="s">
        <v>19</v>
      </c>
    </row>
    <row r="583" spans="1:15" x14ac:dyDescent="0.3">
      <c r="A583" s="10">
        <v>43665</v>
      </c>
      <c r="B583" s="8">
        <v>6.25E-2</v>
      </c>
      <c r="C583" s="9">
        <f t="shared" si="24"/>
        <v>43665.0625</v>
      </c>
      <c r="D583" s="4">
        <f t="shared" si="25"/>
        <v>525465</v>
      </c>
      <c r="E583" s="4">
        <f t="shared" si="25"/>
        <v>6300765</v>
      </c>
      <c r="F583" s="4">
        <f t="shared" si="25"/>
        <v>2549</v>
      </c>
      <c r="G583" s="6">
        <v>0</v>
      </c>
      <c r="H583" s="6">
        <v>0</v>
      </c>
      <c r="I583" s="6">
        <v>343.25443637986388</v>
      </c>
      <c r="J583" s="6">
        <v>6.524</v>
      </c>
      <c r="K583" s="6">
        <v>100</v>
      </c>
      <c r="L583" s="6">
        <v>1.5223817495933862</v>
      </c>
      <c r="M583" s="6">
        <v>746.42</v>
      </c>
      <c r="N583" s="6">
        <v>0</v>
      </c>
      <c r="O583" s="16" t="s">
        <v>19</v>
      </c>
    </row>
    <row r="584" spans="1:15" x14ac:dyDescent="0.3">
      <c r="A584" s="10">
        <v>43665</v>
      </c>
      <c r="B584" s="8">
        <v>8.3333333333333329E-2</v>
      </c>
      <c r="C584" s="9">
        <f t="shared" si="24"/>
        <v>43665.083333333336</v>
      </c>
      <c r="D584" s="4">
        <f t="shared" si="25"/>
        <v>525465</v>
      </c>
      <c r="E584" s="4">
        <f t="shared" si="25"/>
        <v>6300765</v>
      </c>
      <c r="F584" s="4">
        <f t="shared" si="25"/>
        <v>2549</v>
      </c>
      <c r="G584" s="6">
        <v>0</v>
      </c>
      <c r="H584" s="6">
        <v>0</v>
      </c>
      <c r="I584" s="6">
        <v>345.87324281234987</v>
      </c>
      <c r="J584" s="6">
        <v>6.4610000000000003</v>
      </c>
      <c r="K584" s="6">
        <v>100</v>
      </c>
      <c r="L584" s="6">
        <v>1.086803039123392</v>
      </c>
      <c r="M584" s="6">
        <v>746.45799999999997</v>
      </c>
      <c r="N584" s="6">
        <v>0</v>
      </c>
      <c r="O584" s="16" t="s">
        <v>19</v>
      </c>
    </row>
    <row r="585" spans="1:15" x14ac:dyDescent="0.3">
      <c r="A585" s="10">
        <v>43665</v>
      </c>
      <c r="B585" s="8">
        <v>0.10416666666666667</v>
      </c>
      <c r="C585" s="9">
        <f t="shared" si="24"/>
        <v>43665.104166666664</v>
      </c>
      <c r="D585" s="4">
        <f t="shared" si="25"/>
        <v>525465</v>
      </c>
      <c r="E585" s="4">
        <f t="shared" si="25"/>
        <v>6300765</v>
      </c>
      <c r="F585" s="4">
        <f t="shared" si="25"/>
        <v>2549</v>
      </c>
      <c r="G585" s="6">
        <v>0</v>
      </c>
      <c r="H585" s="6">
        <v>0</v>
      </c>
      <c r="I585" s="6">
        <v>345.99537375963115</v>
      </c>
      <c r="J585" s="6">
        <v>6.0839999999999996</v>
      </c>
      <c r="K585" s="6">
        <v>100</v>
      </c>
      <c r="L585" s="6">
        <v>0.79565906859565727</v>
      </c>
      <c r="M585" s="6">
        <v>746.34699999999998</v>
      </c>
      <c r="N585" s="6">
        <v>0</v>
      </c>
      <c r="O585" s="16" t="s">
        <v>19</v>
      </c>
    </row>
    <row r="586" spans="1:15" x14ac:dyDescent="0.3">
      <c r="A586" s="10">
        <v>43665</v>
      </c>
      <c r="B586" s="8">
        <v>0.125</v>
      </c>
      <c r="C586" s="9">
        <f t="shared" si="24"/>
        <v>43665.125</v>
      </c>
      <c r="D586" s="4">
        <f t="shared" si="25"/>
        <v>525465</v>
      </c>
      <c r="E586" s="4">
        <f t="shared" si="25"/>
        <v>6300765</v>
      </c>
      <c r="F586" s="4">
        <f t="shared" si="25"/>
        <v>2549</v>
      </c>
      <c r="G586" s="6">
        <v>0</v>
      </c>
      <c r="H586" s="6">
        <v>0</v>
      </c>
      <c r="I586" s="6">
        <v>345.38318129320163</v>
      </c>
      <c r="J586" s="6">
        <v>6.3979999999999997</v>
      </c>
      <c r="K586" s="6">
        <v>100</v>
      </c>
      <c r="L586" s="6">
        <v>0.64923698461046431</v>
      </c>
      <c r="M586" s="6">
        <v>746.2</v>
      </c>
      <c r="N586" s="6">
        <v>0.2</v>
      </c>
      <c r="O586" s="16" t="s">
        <v>19</v>
      </c>
    </row>
    <row r="587" spans="1:15" x14ac:dyDescent="0.3">
      <c r="A587" s="10">
        <v>43665</v>
      </c>
      <c r="B587" s="8">
        <v>0.14583333333333334</v>
      </c>
      <c r="C587" s="9">
        <f t="shared" si="24"/>
        <v>43665.145833333336</v>
      </c>
      <c r="D587" s="4">
        <f t="shared" si="25"/>
        <v>525465</v>
      </c>
      <c r="E587" s="4">
        <f t="shared" si="25"/>
        <v>6300765</v>
      </c>
      <c r="F587" s="4">
        <f t="shared" si="25"/>
        <v>2549</v>
      </c>
      <c r="G587" s="6">
        <v>0</v>
      </c>
      <c r="H587" s="6">
        <v>0</v>
      </c>
      <c r="I587" s="6">
        <v>343.14349013274307</v>
      </c>
      <c r="J587" s="6">
        <v>6.3979999999999997</v>
      </c>
      <c r="K587" s="6">
        <v>100</v>
      </c>
      <c r="L587" s="6">
        <v>0.35809301408272931</v>
      </c>
      <c r="M587" s="6">
        <v>746.28700000000003</v>
      </c>
      <c r="N587" s="6">
        <v>0.4</v>
      </c>
      <c r="O587" s="16" t="s">
        <v>19</v>
      </c>
    </row>
    <row r="588" spans="1:15" x14ac:dyDescent="0.3">
      <c r="A588" s="10">
        <v>43665</v>
      </c>
      <c r="B588" s="8">
        <v>0.16666666666666666</v>
      </c>
      <c r="C588" s="9">
        <f t="shared" si="24"/>
        <v>43665.166666666664</v>
      </c>
      <c r="D588" s="4">
        <f t="shared" si="25"/>
        <v>525465</v>
      </c>
      <c r="E588" s="4">
        <f t="shared" si="25"/>
        <v>6300765</v>
      </c>
      <c r="F588" s="4">
        <f t="shared" si="25"/>
        <v>2549</v>
      </c>
      <c r="G588" s="6">
        <v>0</v>
      </c>
      <c r="H588" s="6">
        <v>0</v>
      </c>
      <c r="I588" s="6">
        <v>347.3877030897861</v>
      </c>
      <c r="J588" s="6">
        <v>6.21</v>
      </c>
      <c r="K588" s="6">
        <v>100</v>
      </c>
      <c r="L588" s="6">
        <v>0.78883559666600811</v>
      </c>
      <c r="M588" s="6">
        <v>746.37199999999996</v>
      </c>
      <c r="N588" s="6">
        <v>1</v>
      </c>
      <c r="O588" s="16" t="s">
        <v>19</v>
      </c>
    </row>
    <row r="589" spans="1:15" x14ac:dyDescent="0.3">
      <c r="A589" s="10">
        <v>43665</v>
      </c>
      <c r="B589" s="8">
        <v>0.1875</v>
      </c>
      <c r="C589" s="9">
        <f t="shared" si="24"/>
        <v>43665.1875</v>
      </c>
      <c r="D589" s="4">
        <f t="shared" si="25"/>
        <v>525465</v>
      </c>
      <c r="E589" s="4">
        <f t="shared" si="25"/>
        <v>6300765</v>
      </c>
      <c r="F589" s="4">
        <f t="shared" si="25"/>
        <v>2549</v>
      </c>
      <c r="G589" s="6">
        <v>1.8</v>
      </c>
      <c r="H589" s="6">
        <v>0</v>
      </c>
      <c r="I589" s="6">
        <v>345.62798269239607</v>
      </c>
      <c r="J589" s="6">
        <v>6.0839999999999996</v>
      </c>
      <c r="K589" s="6">
        <v>100</v>
      </c>
      <c r="L589" s="6">
        <v>1.7976042856186067</v>
      </c>
      <c r="M589" s="6">
        <v>746.55</v>
      </c>
      <c r="N589" s="6">
        <v>1</v>
      </c>
      <c r="O589" s="16" t="s">
        <v>19</v>
      </c>
    </row>
    <row r="590" spans="1:15" x14ac:dyDescent="0.3">
      <c r="A590" s="10">
        <v>43665</v>
      </c>
      <c r="B590" s="8">
        <v>0.20833333333333334</v>
      </c>
      <c r="C590" s="9">
        <f t="shared" si="24"/>
        <v>43665.208333333336</v>
      </c>
      <c r="D590" s="4">
        <f t="shared" si="25"/>
        <v>525465</v>
      </c>
      <c r="E590" s="4">
        <f t="shared" si="25"/>
        <v>6300765</v>
      </c>
      <c r="F590" s="4">
        <f t="shared" si="25"/>
        <v>2549</v>
      </c>
      <c r="G590" s="6">
        <v>3.6</v>
      </c>
      <c r="H590" s="6">
        <v>0</v>
      </c>
      <c r="I590" s="6">
        <v>342.58435630516527</v>
      </c>
      <c r="J590" s="6">
        <v>5.4560000000000004</v>
      </c>
      <c r="K590" s="6">
        <v>100</v>
      </c>
      <c r="L590" s="6">
        <v>1.2175908352063534</v>
      </c>
      <c r="M590" s="6">
        <v>746.64</v>
      </c>
      <c r="N590" s="6">
        <v>0.8</v>
      </c>
      <c r="O590" s="16" t="s">
        <v>19</v>
      </c>
    </row>
    <row r="591" spans="1:15" x14ac:dyDescent="0.3">
      <c r="A591" s="10">
        <v>43665</v>
      </c>
      <c r="B591" s="8">
        <v>0.22916666666666666</v>
      </c>
      <c r="C591" s="9">
        <f t="shared" si="24"/>
        <v>43665.229166666664</v>
      </c>
      <c r="D591" s="4">
        <f t="shared" si="25"/>
        <v>525465</v>
      </c>
      <c r="E591" s="4">
        <f t="shared" si="25"/>
        <v>6300765</v>
      </c>
      <c r="F591" s="4">
        <f t="shared" si="25"/>
        <v>2549</v>
      </c>
      <c r="G591" s="6">
        <v>7.3</v>
      </c>
      <c r="H591" s="6">
        <v>1.8</v>
      </c>
      <c r="I591" s="6">
        <v>344.20519228622652</v>
      </c>
      <c r="J591" s="6">
        <v>5.8330000000000002</v>
      </c>
      <c r="K591" s="6">
        <v>100</v>
      </c>
      <c r="L591" s="6">
        <v>0.78201212473635906</v>
      </c>
      <c r="M591" s="6">
        <v>746.64</v>
      </c>
      <c r="N591" s="6">
        <v>0</v>
      </c>
      <c r="O591" s="15">
        <v>0.24657534246575344</v>
      </c>
    </row>
    <row r="592" spans="1:15" x14ac:dyDescent="0.3">
      <c r="A592" s="10">
        <v>43665</v>
      </c>
      <c r="B592" s="8">
        <v>0.25</v>
      </c>
      <c r="C592" s="9">
        <f t="shared" si="24"/>
        <v>43665.25</v>
      </c>
      <c r="D592" s="4">
        <f t="shared" si="25"/>
        <v>525465</v>
      </c>
      <c r="E592" s="4">
        <f t="shared" si="25"/>
        <v>6300765</v>
      </c>
      <c r="F592" s="4">
        <f t="shared" si="25"/>
        <v>2549</v>
      </c>
      <c r="G592" s="6">
        <v>12.7</v>
      </c>
      <c r="H592" s="6">
        <v>5.4</v>
      </c>
      <c r="I592" s="6">
        <v>342.9966583069542</v>
      </c>
      <c r="J592" s="6">
        <v>5.9589999999999996</v>
      </c>
      <c r="K592" s="6">
        <v>100</v>
      </c>
      <c r="L592" s="6">
        <v>0.49115530080890685</v>
      </c>
      <c r="M592" s="6">
        <v>746.81500000000005</v>
      </c>
      <c r="N592" s="6">
        <v>0</v>
      </c>
      <c r="O592" s="15">
        <v>0.42519685039370086</v>
      </c>
    </row>
    <row r="593" spans="1:15" x14ac:dyDescent="0.3">
      <c r="A593" s="10">
        <v>43665</v>
      </c>
      <c r="B593" s="8">
        <v>0.27083333333333331</v>
      </c>
      <c r="C593" s="9">
        <f t="shared" si="24"/>
        <v>43665.270833333336</v>
      </c>
      <c r="D593" s="4">
        <f t="shared" si="25"/>
        <v>525465</v>
      </c>
      <c r="E593" s="4">
        <f t="shared" si="25"/>
        <v>6300765</v>
      </c>
      <c r="F593" s="4">
        <f t="shared" si="25"/>
        <v>2549</v>
      </c>
      <c r="G593" s="6">
        <v>39.9</v>
      </c>
      <c r="H593" s="6">
        <v>25.2</v>
      </c>
      <c r="I593" s="6">
        <v>346.51458512156</v>
      </c>
      <c r="J593" s="6">
        <v>6.0839999999999996</v>
      </c>
      <c r="K593" s="6">
        <v>100</v>
      </c>
      <c r="L593" s="6">
        <v>0.48888081016569052</v>
      </c>
      <c r="M593" s="6">
        <v>746.69799999999998</v>
      </c>
      <c r="N593" s="6">
        <v>0</v>
      </c>
      <c r="O593" s="15">
        <v>0.63157894736842102</v>
      </c>
    </row>
    <row r="594" spans="1:15" x14ac:dyDescent="0.3">
      <c r="A594" s="10">
        <v>43665</v>
      </c>
      <c r="B594" s="8">
        <v>0.29166666666666669</v>
      </c>
      <c r="C594" s="9">
        <f t="shared" si="24"/>
        <v>43665.291666666664</v>
      </c>
      <c r="D594" s="4">
        <f t="shared" si="25"/>
        <v>525465</v>
      </c>
      <c r="E594" s="4">
        <f t="shared" si="25"/>
        <v>6300765</v>
      </c>
      <c r="F594" s="4">
        <f t="shared" si="25"/>
        <v>2549</v>
      </c>
      <c r="G594" s="6">
        <v>54.4</v>
      </c>
      <c r="H594" s="6">
        <v>36</v>
      </c>
      <c r="I594" s="6">
        <v>345.37382753860851</v>
      </c>
      <c r="J594" s="6">
        <v>6.5869999999999997</v>
      </c>
      <c r="K594" s="6">
        <v>100</v>
      </c>
      <c r="L594" s="6">
        <v>0.34217157958021482</v>
      </c>
      <c r="M594" s="6">
        <v>746.82299999999998</v>
      </c>
      <c r="N594" s="6">
        <v>0</v>
      </c>
      <c r="O594" s="15">
        <v>0.66176470588235292</v>
      </c>
    </row>
    <row r="595" spans="1:15" x14ac:dyDescent="0.3">
      <c r="A595" s="10">
        <v>43665</v>
      </c>
      <c r="B595" s="8">
        <v>0.3125</v>
      </c>
      <c r="C595" s="9">
        <f t="shared" si="24"/>
        <v>43665.3125</v>
      </c>
      <c r="D595" s="4">
        <f t="shared" si="25"/>
        <v>525465</v>
      </c>
      <c r="E595" s="4">
        <f t="shared" si="25"/>
        <v>6300765</v>
      </c>
      <c r="F595" s="4">
        <f t="shared" si="25"/>
        <v>2549</v>
      </c>
      <c r="G595" s="6">
        <v>23.6</v>
      </c>
      <c r="H595" s="6">
        <v>14.4</v>
      </c>
      <c r="I595" s="6">
        <v>345.03673740715044</v>
      </c>
      <c r="J595" s="6">
        <v>6.0839999999999996</v>
      </c>
      <c r="K595" s="6">
        <v>100</v>
      </c>
      <c r="L595" s="6">
        <v>0.19546234899473919</v>
      </c>
      <c r="M595" s="6">
        <v>746.69500000000005</v>
      </c>
      <c r="N595" s="6">
        <v>0.2</v>
      </c>
      <c r="O595" s="15">
        <v>0.61016949152542366</v>
      </c>
    </row>
    <row r="596" spans="1:15" x14ac:dyDescent="0.3">
      <c r="A596" s="10">
        <v>43665</v>
      </c>
      <c r="B596" s="8">
        <v>0.33333333333333331</v>
      </c>
      <c r="C596" s="9">
        <f t="shared" si="24"/>
        <v>43665.333333333336</v>
      </c>
      <c r="D596" s="4">
        <f t="shared" si="25"/>
        <v>525465</v>
      </c>
      <c r="E596" s="4">
        <f t="shared" si="25"/>
        <v>6300765</v>
      </c>
      <c r="F596" s="4">
        <f t="shared" si="25"/>
        <v>2549</v>
      </c>
      <c r="G596" s="6">
        <v>83.4</v>
      </c>
      <c r="H596" s="6">
        <v>55.8</v>
      </c>
      <c r="I596" s="6">
        <v>351.14248413777256</v>
      </c>
      <c r="J596" s="6">
        <v>6.7750000000000004</v>
      </c>
      <c r="K596" s="6">
        <v>100</v>
      </c>
      <c r="L596" s="6">
        <v>0.48205733823604147</v>
      </c>
      <c r="M596" s="6">
        <v>747.08299999999997</v>
      </c>
      <c r="N596" s="6">
        <v>0</v>
      </c>
      <c r="O596" s="15">
        <v>0.6690647482014388</v>
      </c>
    </row>
    <row r="597" spans="1:15" x14ac:dyDescent="0.3">
      <c r="A597" s="10">
        <v>43665</v>
      </c>
      <c r="B597" s="8">
        <v>0.35416666666666669</v>
      </c>
      <c r="C597" s="9">
        <f t="shared" si="24"/>
        <v>43665.354166666664</v>
      </c>
      <c r="D597" s="4">
        <f t="shared" si="25"/>
        <v>525465</v>
      </c>
      <c r="E597" s="4">
        <f t="shared" si="25"/>
        <v>6300765</v>
      </c>
      <c r="F597" s="4">
        <f t="shared" si="25"/>
        <v>2549</v>
      </c>
      <c r="G597" s="6">
        <v>221.3</v>
      </c>
      <c r="H597" s="6">
        <v>156.5</v>
      </c>
      <c r="I597" s="6">
        <v>358.96542597024626</v>
      </c>
      <c r="J597" s="6">
        <v>8.9730000000000008</v>
      </c>
      <c r="K597" s="6">
        <v>91.247</v>
      </c>
      <c r="L597" s="6">
        <v>0.33534810765056577</v>
      </c>
      <c r="M597" s="6">
        <v>746.96199999999999</v>
      </c>
      <c r="N597" s="6">
        <v>0</v>
      </c>
      <c r="O597" s="15">
        <v>0.70718481699051061</v>
      </c>
    </row>
    <row r="598" spans="1:15" x14ac:dyDescent="0.3">
      <c r="A598" s="10">
        <v>43665</v>
      </c>
      <c r="B598" s="8">
        <v>0.375</v>
      </c>
      <c r="C598" s="9">
        <f t="shared" si="24"/>
        <v>43665.375</v>
      </c>
      <c r="D598" s="4">
        <f t="shared" si="25"/>
        <v>525465</v>
      </c>
      <c r="E598" s="4">
        <f t="shared" si="25"/>
        <v>6300765</v>
      </c>
      <c r="F598" s="4">
        <f t="shared" si="25"/>
        <v>2549</v>
      </c>
      <c r="G598" s="6">
        <v>90.7</v>
      </c>
      <c r="H598" s="6">
        <v>61.2</v>
      </c>
      <c r="I598" s="6">
        <v>351.83337325934127</v>
      </c>
      <c r="J598" s="6">
        <v>7.3410000000000002</v>
      </c>
      <c r="K598" s="6">
        <v>99.85</v>
      </c>
      <c r="L598" s="6">
        <v>0.47750835694960869</v>
      </c>
      <c r="M598" s="6">
        <v>746.928</v>
      </c>
      <c r="N598" s="6">
        <v>0</v>
      </c>
      <c r="O598" s="15">
        <v>0.67475192943770679</v>
      </c>
    </row>
    <row r="599" spans="1:15" x14ac:dyDescent="0.3">
      <c r="A599" s="10">
        <v>43665</v>
      </c>
      <c r="B599" s="8">
        <v>0.39583333333333331</v>
      </c>
      <c r="C599" s="9">
        <f t="shared" si="24"/>
        <v>43665.395833333336</v>
      </c>
      <c r="D599" s="4">
        <f t="shared" si="25"/>
        <v>525465</v>
      </c>
      <c r="E599" s="4">
        <f t="shared" si="25"/>
        <v>6300765</v>
      </c>
      <c r="F599" s="4">
        <f t="shared" si="25"/>
        <v>2549</v>
      </c>
      <c r="G599" s="6">
        <v>174.1</v>
      </c>
      <c r="H599" s="6">
        <v>115.1</v>
      </c>
      <c r="I599" s="6">
        <v>352.48465199735682</v>
      </c>
      <c r="J599" s="6">
        <v>7.9690000000000003</v>
      </c>
      <c r="K599" s="6">
        <v>96.37</v>
      </c>
      <c r="L599" s="6">
        <v>0.33079912636413306</v>
      </c>
      <c r="M599" s="6">
        <v>746.73299999999995</v>
      </c>
      <c r="N599" s="6">
        <v>0</v>
      </c>
      <c r="O599" s="15">
        <v>0.66111430212521538</v>
      </c>
    </row>
    <row r="600" spans="1:15" x14ac:dyDescent="0.3">
      <c r="A600" s="10">
        <v>43665</v>
      </c>
      <c r="B600" s="8">
        <v>0.41666666666666669</v>
      </c>
      <c r="C600" s="9">
        <f t="shared" si="24"/>
        <v>43665.416666666664</v>
      </c>
      <c r="D600" s="4">
        <f t="shared" si="25"/>
        <v>525465</v>
      </c>
      <c r="E600" s="4">
        <f t="shared" si="25"/>
        <v>6300765</v>
      </c>
      <c r="F600" s="4">
        <f t="shared" si="25"/>
        <v>2549</v>
      </c>
      <c r="G600" s="6">
        <v>172.3</v>
      </c>
      <c r="H600" s="6">
        <v>118.7</v>
      </c>
      <c r="I600" s="6">
        <v>353.61691653774295</v>
      </c>
      <c r="J600" s="6">
        <v>7.4660000000000002</v>
      </c>
      <c r="K600" s="6">
        <v>99.091999999999999</v>
      </c>
      <c r="L600" s="6">
        <v>1.1948459287741897</v>
      </c>
      <c r="M600" s="6">
        <v>746.82299999999998</v>
      </c>
      <c r="N600" s="6">
        <v>0</v>
      </c>
      <c r="O600" s="15">
        <v>0.68891468369123621</v>
      </c>
    </row>
    <row r="601" spans="1:15" x14ac:dyDescent="0.3">
      <c r="A601" s="10">
        <v>43665</v>
      </c>
      <c r="B601" s="8">
        <v>0.4375</v>
      </c>
      <c r="C601" s="9">
        <f t="shared" si="24"/>
        <v>43665.4375</v>
      </c>
      <c r="D601" s="4">
        <f t="shared" si="25"/>
        <v>525465</v>
      </c>
      <c r="E601" s="4">
        <f t="shared" si="25"/>
        <v>6300765</v>
      </c>
      <c r="F601" s="4">
        <f t="shared" si="25"/>
        <v>2549</v>
      </c>
      <c r="G601" s="6">
        <v>179.6</v>
      </c>
      <c r="H601" s="6">
        <v>120.5</v>
      </c>
      <c r="I601" s="6">
        <v>351.97877264861114</v>
      </c>
      <c r="J601" s="6">
        <v>7.843</v>
      </c>
      <c r="K601" s="6">
        <v>95.403000000000006</v>
      </c>
      <c r="L601" s="6">
        <v>0.75926721830419552</v>
      </c>
      <c r="M601" s="6">
        <v>746.88300000000004</v>
      </c>
      <c r="N601" s="6">
        <v>0.2</v>
      </c>
      <c r="O601" s="15">
        <v>0.67093541202672613</v>
      </c>
    </row>
    <row r="602" spans="1:15" x14ac:dyDescent="0.3">
      <c r="A602" s="10">
        <v>43665</v>
      </c>
      <c r="B602" s="8">
        <v>0.45833333333333331</v>
      </c>
      <c r="C602" s="9">
        <f t="shared" si="24"/>
        <v>43665.458333333336</v>
      </c>
      <c r="D602" s="4">
        <f t="shared" si="25"/>
        <v>525465</v>
      </c>
      <c r="E602" s="4">
        <f t="shared" si="25"/>
        <v>6300765</v>
      </c>
      <c r="F602" s="4">
        <f t="shared" si="25"/>
        <v>2549</v>
      </c>
      <c r="G602" s="6">
        <v>257.5</v>
      </c>
      <c r="H602" s="6">
        <v>176.3</v>
      </c>
      <c r="I602" s="6">
        <v>359.58822799802385</v>
      </c>
      <c r="J602" s="6">
        <v>7.78</v>
      </c>
      <c r="K602" s="6">
        <v>96.036000000000001</v>
      </c>
      <c r="L602" s="6">
        <v>0.75699272766097914</v>
      </c>
      <c r="M602" s="6">
        <v>746.90300000000002</v>
      </c>
      <c r="N602" s="6">
        <v>0</v>
      </c>
      <c r="O602" s="15">
        <v>0.68466019417475732</v>
      </c>
    </row>
    <row r="603" spans="1:15" x14ac:dyDescent="0.3">
      <c r="A603" s="10">
        <v>43665</v>
      </c>
      <c r="B603" s="8">
        <v>0.47916666666666669</v>
      </c>
      <c r="C603" s="9">
        <f t="shared" si="24"/>
        <v>43665.479166666664</v>
      </c>
      <c r="D603" s="4">
        <f t="shared" si="25"/>
        <v>525465</v>
      </c>
      <c r="E603" s="4">
        <f t="shared" si="25"/>
        <v>6300765</v>
      </c>
      <c r="F603" s="4">
        <f t="shared" si="25"/>
        <v>2549</v>
      </c>
      <c r="G603" s="6">
        <v>116.1</v>
      </c>
      <c r="H603" s="6">
        <v>77.400000000000006</v>
      </c>
      <c r="I603" s="6">
        <v>358.70623806829065</v>
      </c>
      <c r="J603" s="6">
        <v>7.4660000000000002</v>
      </c>
      <c r="K603" s="6">
        <v>95.015000000000001</v>
      </c>
      <c r="L603" s="6">
        <v>0.75471823701776286</v>
      </c>
      <c r="M603" s="6">
        <v>746.89</v>
      </c>
      <c r="N603" s="6">
        <v>0</v>
      </c>
      <c r="O603" s="15">
        <v>0.66666666666666674</v>
      </c>
    </row>
    <row r="604" spans="1:15" x14ac:dyDescent="0.3">
      <c r="A604" s="10">
        <v>43665</v>
      </c>
      <c r="B604" s="8">
        <v>0.5</v>
      </c>
      <c r="C604" s="9">
        <f t="shared" si="24"/>
        <v>43665.5</v>
      </c>
      <c r="D604" s="4">
        <f t="shared" si="25"/>
        <v>525465</v>
      </c>
      <c r="E604" s="4">
        <f t="shared" si="25"/>
        <v>6300765</v>
      </c>
      <c r="F604" s="4">
        <f t="shared" si="25"/>
        <v>2549</v>
      </c>
      <c r="G604" s="6">
        <v>136</v>
      </c>
      <c r="H604" s="6">
        <v>88.2</v>
      </c>
      <c r="I604" s="6">
        <v>351.20795727125932</v>
      </c>
      <c r="J604" s="6">
        <v>6.3360000000000003</v>
      </c>
      <c r="K604" s="6">
        <v>100</v>
      </c>
      <c r="L604" s="6">
        <v>0.89687848631680567</v>
      </c>
      <c r="M604" s="6">
        <v>746.99699999999996</v>
      </c>
      <c r="N604" s="6">
        <v>0</v>
      </c>
      <c r="O604" s="15">
        <v>0.64852941176470591</v>
      </c>
    </row>
    <row r="605" spans="1:15" x14ac:dyDescent="0.3">
      <c r="A605" s="10">
        <v>43665</v>
      </c>
      <c r="B605" s="8">
        <v>0.52083333333333337</v>
      </c>
      <c r="C605" s="9">
        <f t="shared" si="24"/>
        <v>43665.520833333336</v>
      </c>
      <c r="D605" s="4">
        <f t="shared" si="25"/>
        <v>525465</v>
      </c>
      <c r="E605" s="4">
        <f t="shared" si="25"/>
        <v>6300765</v>
      </c>
      <c r="F605" s="4">
        <f t="shared" si="25"/>
        <v>2549</v>
      </c>
      <c r="G605" s="6">
        <v>146.9</v>
      </c>
      <c r="H605" s="6">
        <v>95.4</v>
      </c>
      <c r="I605" s="6">
        <v>350.47121780704924</v>
      </c>
      <c r="J605" s="6">
        <v>7.0270000000000001</v>
      </c>
      <c r="K605" s="6">
        <v>100</v>
      </c>
      <c r="L605" s="6">
        <v>0.46158692244709421</v>
      </c>
      <c r="M605" s="6">
        <v>747.06299999999999</v>
      </c>
      <c r="N605" s="6">
        <v>0</v>
      </c>
      <c r="O605" s="15">
        <v>0.6494213750850919</v>
      </c>
    </row>
    <row r="606" spans="1:15" x14ac:dyDescent="0.3">
      <c r="A606" s="10">
        <v>43665</v>
      </c>
      <c r="B606" s="8">
        <v>0.54166666666666663</v>
      </c>
      <c r="C606" s="9">
        <f t="shared" si="24"/>
        <v>43665.541666666664</v>
      </c>
      <c r="D606" s="4">
        <f t="shared" si="25"/>
        <v>525465</v>
      </c>
      <c r="E606" s="4">
        <f t="shared" si="25"/>
        <v>6300765</v>
      </c>
      <c r="F606" s="4">
        <f t="shared" si="25"/>
        <v>2549</v>
      </c>
      <c r="G606" s="6">
        <v>101.6</v>
      </c>
      <c r="H606" s="6">
        <v>66.599999999999994</v>
      </c>
      <c r="I606" s="6">
        <v>346.04092532425085</v>
      </c>
      <c r="J606" s="6">
        <v>5.7069999999999999</v>
      </c>
      <c r="K606" s="6">
        <v>100</v>
      </c>
      <c r="L606" s="6">
        <v>1.0367642449726322</v>
      </c>
      <c r="M606" s="6">
        <v>746.98199999999997</v>
      </c>
      <c r="N606" s="6">
        <v>0.2</v>
      </c>
      <c r="O606" s="15">
        <v>0.65551181102362199</v>
      </c>
    </row>
    <row r="607" spans="1:15" x14ac:dyDescent="0.3">
      <c r="A607" s="10">
        <v>43665</v>
      </c>
      <c r="B607" s="8">
        <v>0.5625</v>
      </c>
      <c r="C607" s="9">
        <f t="shared" si="24"/>
        <v>43665.5625</v>
      </c>
      <c r="D607" s="4">
        <f t="shared" si="25"/>
        <v>525465</v>
      </c>
      <c r="E607" s="4">
        <f t="shared" si="25"/>
        <v>6300765</v>
      </c>
      <c r="F607" s="4">
        <f t="shared" si="25"/>
        <v>2549</v>
      </c>
      <c r="G607" s="6">
        <v>141.5</v>
      </c>
      <c r="H607" s="6">
        <v>91.8</v>
      </c>
      <c r="I607" s="6">
        <v>347.10449781170996</v>
      </c>
      <c r="J607" s="6">
        <v>6.0209999999999999</v>
      </c>
      <c r="K607" s="6">
        <v>100</v>
      </c>
      <c r="L607" s="6">
        <v>0.89005501438715662</v>
      </c>
      <c r="M607" s="6">
        <v>747.16300000000001</v>
      </c>
      <c r="N607" s="6">
        <v>0.2</v>
      </c>
      <c r="O607" s="15">
        <v>0.64876325088339215</v>
      </c>
    </row>
    <row r="608" spans="1:15" x14ac:dyDescent="0.3">
      <c r="A608" s="10">
        <v>43665</v>
      </c>
      <c r="B608" s="8">
        <v>0.58333333333333337</v>
      </c>
      <c r="C608" s="9">
        <f t="shared" si="24"/>
        <v>43665.583333333336</v>
      </c>
      <c r="D608" s="4">
        <f t="shared" si="25"/>
        <v>525465</v>
      </c>
      <c r="E608" s="4">
        <f t="shared" si="25"/>
        <v>6300765</v>
      </c>
      <c r="F608" s="4">
        <f t="shared" si="25"/>
        <v>2549</v>
      </c>
      <c r="G608" s="6">
        <v>132.4</v>
      </c>
      <c r="H608" s="6">
        <v>86.4</v>
      </c>
      <c r="I608" s="6">
        <v>355.33414594523379</v>
      </c>
      <c r="J608" s="6">
        <v>7.843</v>
      </c>
      <c r="K608" s="6">
        <v>93.206000000000003</v>
      </c>
      <c r="L608" s="6">
        <v>0.45476345051744516</v>
      </c>
      <c r="M608" s="6">
        <v>746.96</v>
      </c>
      <c r="N608" s="6">
        <v>0</v>
      </c>
      <c r="O608" s="15">
        <v>0.65256797583081572</v>
      </c>
    </row>
    <row r="609" spans="1:15" x14ac:dyDescent="0.3">
      <c r="A609" s="10">
        <v>43665</v>
      </c>
      <c r="B609" s="8">
        <v>0.60416666666666663</v>
      </c>
      <c r="C609" s="9">
        <f t="shared" si="24"/>
        <v>43665.604166666664</v>
      </c>
      <c r="D609" s="4">
        <f t="shared" si="25"/>
        <v>525465</v>
      </c>
      <c r="E609" s="4">
        <f t="shared" si="25"/>
        <v>6300765</v>
      </c>
      <c r="F609" s="4">
        <f t="shared" si="25"/>
        <v>2549</v>
      </c>
      <c r="G609" s="6">
        <v>194.1</v>
      </c>
      <c r="H609" s="6">
        <v>129.5</v>
      </c>
      <c r="I609" s="6">
        <v>352.8083602413879</v>
      </c>
      <c r="J609" s="6">
        <v>7.7169999999999996</v>
      </c>
      <c r="K609" s="6">
        <v>94.143000000000001</v>
      </c>
      <c r="L609" s="6">
        <v>0.30805421993196952</v>
      </c>
      <c r="M609" s="6">
        <v>747.08799999999997</v>
      </c>
      <c r="N609" s="6">
        <v>0</v>
      </c>
      <c r="O609" s="15">
        <v>0.66718186501803201</v>
      </c>
    </row>
    <row r="610" spans="1:15" x14ac:dyDescent="0.3">
      <c r="A610" s="10">
        <v>43665</v>
      </c>
      <c r="B610" s="8">
        <v>0.625</v>
      </c>
      <c r="C610" s="9">
        <f t="shared" si="24"/>
        <v>43665.625</v>
      </c>
      <c r="D610" s="4">
        <f t="shared" si="25"/>
        <v>525465</v>
      </c>
      <c r="E610" s="4">
        <f t="shared" si="25"/>
        <v>6300765</v>
      </c>
      <c r="F610" s="4">
        <f t="shared" si="25"/>
        <v>2549</v>
      </c>
      <c r="G610" s="6">
        <v>166.9</v>
      </c>
      <c r="H610" s="6">
        <v>111.5</v>
      </c>
      <c r="I610" s="6">
        <v>351.89774560231547</v>
      </c>
      <c r="J610" s="6">
        <v>7.1520000000000001</v>
      </c>
      <c r="K610" s="6">
        <v>97.162999999999997</v>
      </c>
      <c r="L610" s="6">
        <v>0.73879680251524837</v>
      </c>
      <c r="M610" s="6">
        <v>747.10799999999995</v>
      </c>
      <c r="N610" s="6">
        <v>0</v>
      </c>
      <c r="O610" s="15">
        <v>0.66806470940683038</v>
      </c>
    </row>
    <row r="611" spans="1:15" x14ac:dyDescent="0.3">
      <c r="A611" s="10">
        <v>43665</v>
      </c>
      <c r="B611" s="8">
        <v>0.64583333333333337</v>
      </c>
      <c r="C611" s="9">
        <f t="shared" si="24"/>
        <v>43665.645833333336</v>
      </c>
      <c r="D611" s="4">
        <f t="shared" si="25"/>
        <v>525465</v>
      </c>
      <c r="E611" s="4">
        <f t="shared" si="25"/>
        <v>6300765</v>
      </c>
      <c r="F611" s="4">
        <f t="shared" si="25"/>
        <v>2549</v>
      </c>
      <c r="G611" s="6">
        <v>125.1</v>
      </c>
      <c r="H611" s="6">
        <v>82.8</v>
      </c>
      <c r="I611" s="6">
        <v>345.47528079152755</v>
      </c>
      <c r="J611" s="6">
        <v>6.0209999999999999</v>
      </c>
      <c r="K611" s="6">
        <v>100</v>
      </c>
      <c r="L611" s="6">
        <v>1.0253917917565505</v>
      </c>
      <c r="M611" s="6">
        <v>747.17200000000003</v>
      </c>
      <c r="N611" s="6">
        <v>0</v>
      </c>
      <c r="O611" s="15">
        <v>0.66187050359712229</v>
      </c>
    </row>
    <row r="612" spans="1:15" x14ac:dyDescent="0.3">
      <c r="A612" s="10">
        <v>43665</v>
      </c>
      <c r="B612" s="8">
        <v>0.66666666666666663</v>
      </c>
      <c r="C612" s="9">
        <f t="shared" si="24"/>
        <v>43665.666666666664</v>
      </c>
      <c r="D612" s="4">
        <f t="shared" si="25"/>
        <v>525465</v>
      </c>
      <c r="E612" s="4">
        <f t="shared" si="25"/>
        <v>6300765</v>
      </c>
      <c r="F612" s="4">
        <f t="shared" si="25"/>
        <v>2549</v>
      </c>
      <c r="G612" s="6">
        <v>108.8</v>
      </c>
      <c r="H612" s="6">
        <v>72</v>
      </c>
      <c r="I612" s="6">
        <v>345.98160220314782</v>
      </c>
      <c r="J612" s="6">
        <v>5.8330000000000002</v>
      </c>
      <c r="K612" s="6">
        <v>100</v>
      </c>
      <c r="L612" s="6">
        <v>0.87868256117107491</v>
      </c>
      <c r="M612" s="6">
        <v>747.29300000000001</v>
      </c>
      <c r="N612" s="6">
        <v>0</v>
      </c>
      <c r="O612" s="15">
        <v>0.66176470588235292</v>
      </c>
    </row>
    <row r="613" spans="1:15" x14ac:dyDescent="0.3">
      <c r="A613" s="10">
        <v>43665</v>
      </c>
      <c r="B613" s="8">
        <v>0.6875</v>
      </c>
      <c r="C613" s="9">
        <f t="shared" si="24"/>
        <v>43665.6875</v>
      </c>
      <c r="D613" s="4">
        <f t="shared" si="25"/>
        <v>525465</v>
      </c>
      <c r="E613" s="4">
        <f t="shared" si="25"/>
        <v>6300765</v>
      </c>
      <c r="F613" s="4">
        <f t="shared" si="25"/>
        <v>2549</v>
      </c>
      <c r="G613" s="6">
        <v>61.7</v>
      </c>
      <c r="H613" s="6">
        <v>39.6</v>
      </c>
      <c r="I613" s="6">
        <v>341.00494805967207</v>
      </c>
      <c r="J613" s="6">
        <v>5.5819999999999999</v>
      </c>
      <c r="K613" s="6">
        <v>100</v>
      </c>
      <c r="L613" s="6">
        <v>0.87640807052785852</v>
      </c>
      <c r="M613" s="6">
        <v>747.55499999999995</v>
      </c>
      <c r="N613" s="6">
        <v>0</v>
      </c>
      <c r="O613" s="15">
        <v>0.64181523500810367</v>
      </c>
    </row>
    <row r="614" spans="1:15" x14ac:dyDescent="0.3">
      <c r="A614" s="10">
        <v>43665</v>
      </c>
      <c r="B614" s="8">
        <v>0.70833333333333337</v>
      </c>
      <c r="C614" s="9">
        <f t="shared" si="24"/>
        <v>43665.708333333336</v>
      </c>
      <c r="D614" s="4">
        <f t="shared" si="25"/>
        <v>525465</v>
      </c>
      <c r="E614" s="4">
        <f t="shared" si="25"/>
        <v>6300765</v>
      </c>
      <c r="F614" s="4">
        <f t="shared" si="25"/>
        <v>2549</v>
      </c>
      <c r="G614" s="6">
        <v>29</v>
      </c>
      <c r="H614" s="6">
        <v>18</v>
      </c>
      <c r="I614" s="6">
        <v>343.58686210347048</v>
      </c>
      <c r="J614" s="6">
        <v>4.6390000000000002</v>
      </c>
      <c r="K614" s="6">
        <v>100</v>
      </c>
      <c r="L614" s="6">
        <v>0.72969883994238294</v>
      </c>
      <c r="M614" s="6">
        <v>747.62199999999996</v>
      </c>
      <c r="N614" s="6">
        <v>0</v>
      </c>
      <c r="O614" s="15">
        <v>0.62068965517241381</v>
      </c>
    </row>
    <row r="615" spans="1:15" x14ac:dyDescent="0.3">
      <c r="A615" s="10">
        <v>43665</v>
      </c>
      <c r="B615" s="8">
        <v>0.72916666666666663</v>
      </c>
      <c r="C615" s="9">
        <f t="shared" si="24"/>
        <v>43665.729166666664</v>
      </c>
      <c r="D615" s="4">
        <f t="shared" si="25"/>
        <v>525465</v>
      </c>
      <c r="E615" s="4">
        <f t="shared" si="25"/>
        <v>6300765</v>
      </c>
      <c r="F615" s="4">
        <f t="shared" si="25"/>
        <v>2549</v>
      </c>
      <c r="G615" s="6">
        <v>45.3</v>
      </c>
      <c r="H615" s="6">
        <v>28.8</v>
      </c>
      <c r="I615" s="6">
        <v>342.02503862857793</v>
      </c>
      <c r="J615" s="6">
        <v>4.1360000000000001</v>
      </c>
      <c r="K615" s="6">
        <v>100</v>
      </c>
      <c r="L615" s="6">
        <v>1.3051633090682035</v>
      </c>
      <c r="M615" s="6">
        <v>747.59</v>
      </c>
      <c r="N615" s="6">
        <v>0</v>
      </c>
      <c r="O615" s="15">
        <v>0.63576158940397354</v>
      </c>
    </row>
    <row r="616" spans="1:15" x14ac:dyDescent="0.3">
      <c r="A616" s="10">
        <v>43665</v>
      </c>
      <c r="B616" s="8">
        <v>0.75</v>
      </c>
      <c r="C616" s="9">
        <f t="shared" si="24"/>
        <v>43665.75</v>
      </c>
      <c r="D616" s="4">
        <f t="shared" si="25"/>
        <v>525465</v>
      </c>
      <c r="E616" s="4">
        <f t="shared" si="25"/>
        <v>6300765</v>
      </c>
      <c r="F616" s="4">
        <f t="shared" si="25"/>
        <v>2549</v>
      </c>
      <c r="G616" s="6">
        <v>52.6</v>
      </c>
      <c r="H616" s="6">
        <v>34.200000000000003</v>
      </c>
      <c r="I616" s="6">
        <v>341.11720437834396</v>
      </c>
      <c r="J616" s="6">
        <v>4.0739999999999998</v>
      </c>
      <c r="K616" s="6">
        <v>100</v>
      </c>
      <c r="L616" s="6">
        <v>1.4473235583672466</v>
      </c>
      <c r="M616" s="6">
        <v>747.51800000000003</v>
      </c>
      <c r="N616" s="6">
        <v>0</v>
      </c>
      <c r="O616" s="15">
        <v>0.65019011406844107</v>
      </c>
    </row>
    <row r="617" spans="1:15" x14ac:dyDescent="0.3">
      <c r="A617" s="10">
        <v>43665</v>
      </c>
      <c r="B617" s="8">
        <v>0.77083333333333337</v>
      </c>
      <c r="C617" s="9">
        <f t="shared" si="24"/>
        <v>43665.770833333336</v>
      </c>
      <c r="D617" s="4">
        <f t="shared" si="25"/>
        <v>525465</v>
      </c>
      <c r="E617" s="4">
        <f t="shared" si="25"/>
        <v>6300765</v>
      </c>
      <c r="F617" s="4">
        <f t="shared" si="25"/>
        <v>2549</v>
      </c>
      <c r="G617" s="6">
        <v>45.3</v>
      </c>
      <c r="H617" s="6">
        <v>28.8</v>
      </c>
      <c r="I617" s="6">
        <v>342.55528773596836</v>
      </c>
      <c r="J617" s="6">
        <v>4.2619999999999996</v>
      </c>
      <c r="K617" s="6">
        <v>100</v>
      </c>
      <c r="L617" s="6">
        <v>1.1561795878395116</v>
      </c>
      <c r="M617" s="6">
        <v>747.63</v>
      </c>
      <c r="N617" s="6">
        <v>0</v>
      </c>
      <c r="O617" s="15">
        <v>0.63576158940397354</v>
      </c>
    </row>
    <row r="618" spans="1:15" x14ac:dyDescent="0.3">
      <c r="A618" s="10">
        <v>43665</v>
      </c>
      <c r="B618" s="8">
        <v>0.79166666666666663</v>
      </c>
      <c r="C618" s="9">
        <f t="shared" si="24"/>
        <v>43665.791666666664</v>
      </c>
      <c r="D618" s="4">
        <f t="shared" si="25"/>
        <v>525465</v>
      </c>
      <c r="E618" s="4">
        <f t="shared" si="25"/>
        <v>6300765</v>
      </c>
      <c r="F618" s="4">
        <f t="shared" si="25"/>
        <v>2549</v>
      </c>
      <c r="G618" s="6">
        <v>27.2</v>
      </c>
      <c r="H618" s="6">
        <v>16.2</v>
      </c>
      <c r="I618" s="6">
        <v>340.3154388611739</v>
      </c>
      <c r="J618" s="6">
        <v>4.0739999999999998</v>
      </c>
      <c r="K618" s="6">
        <v>100</v>
      </c>
      <c r="L618" s="6">
        <v>0.86503561731177669</v>
      </c>
      <c r="M618" s="6">
        <v>747.74199999999996</v>
      </c>
      <c r="N618" s="6">
        <v>0</v>
      </c>
      <c r="O618" s="15">
        <v>0.59558823529411764</v>
      </c>
    </row>
    <row r="619" spans="1:15" x14ac:dyDescent="0.3">
      <c r="A619" s="10">
        <v>43665</v>
      </c>
      <c r="B619" s="8">
        <v>0.8125</v>
      </c>
      <c r="C619" s="9">
        <f t="shared" si="24"/>
        <v>43665.8125</v>
      </c>
      <c r="D619" s="4">
        <f t="shared" si="25"/>
        <v>525465</v>
      </c>
      <c r="E619" s="4">
        <f t="shared" si="25"/>
        <v>6300765</v>
      </c>
      <c r="F619" s="4">
        <f t="shared" si="25"/>
        <v>2549</v>
      </c>
      <c r="G619" s="6">
        <v>27.2</v>
      </c>
      <c r="H619" s="6">
        <v>16.2</v>
      </c>
      <c r="I619" s="6">
        <v>336.39773745697414</v>
      </c>
      <c r="J619" s="6">
        <v>3.6339999999999999</v>
      </c>
      <c r="K619" s="6">
        <v>100</v>
      </c>
      <c r="L619" s="6">
        <v>1.5849348263798571</v>
      </c>
      <c r="M619" s="6">
        <v>747.79200000000003</v>
      </c>
      <c r="N619" s="6">
        <v>0</v>
      </c>
      <c r="O619" s="15">
        <v>0.59558823529411764</v>
      </c>
    </row>
    <row r="620" spans="1:15" x14ac:dyDescent="0.3">
      <c r="A620" s="10">
        <v>43665</v>
      </c>
      <c r="B620" s="8">
        <v>0.83333333333333337</v>
      </c>
      <c r="C620" s="9">
        <f t="shared" si="24"/>
        <v>43665.833333333336</v>
      </c>
      <c r="D620" s="4">
        <f t="shared" si="25"/>
        <v>525465</v>
      </c>
      <c r="E620" s="4">
        <f t="shared" si="25"/>
        <v>6300765</v>
      </c>
      <c r="F620" s="4">
        <f t="shared" si="25"/>
        <v>2549</v>
      </c>
      <c r="G620" s="6">
        <v>20</v>
      </c>
      <c r="H620" s="6">
        <v>10.8</v>
      </c>
      <c r="I620" s="6">
        <v>333.80069738694374</v>
      </c>
      <c r="J620" s="6">
        <v>3.5710000000000002</v>
      </c>
      <c r="K620" s="6">
        <v>100</v>
      </c>
      <c r="L620" s="6">
        <v>2.0156774089631355</v>
      </c>
      <c r="M620" s="6">
        <v>747.89300000000003</v>
      </c>
      <c r="N620" s="6">
        <v>0</v>
      </c>
      <c r="O620" s="15">
        <v>0.54</v>
      </c>
    </row>
    <row r="621" spans="1:15" x14ac:dyDescent="0.3">
      <c r="A621" s="10">
        <v>43665</v>
      </c>
      <c r="B621" s="8">
        <v>0.85416666666666663</v>
      </c>
      <c r="C621" s="9">
        <f t="shared" si="24"/>
        <v>43665.854166666664</v>
      </c>
      <c r="D621" s="4">
        <f t="shared" si="25"/>
        <v>525465</v>
      </c>
      <c r="E621" s="4">
        <f t="shared" si="25"/>
        <v>6300765</v>
      </c>
      <c r="F621" s="4">
        <f t="shared" si="25"/>
        <v>2549</v>
      </c>
      <c r="G621" s="6">
        <v>0</v>
      </c>
      <c r="H621" s="6">
        <v>0</v>
      </c>
      <c r="I621" s="6">
        <v>328.07000045702432</v>
      </c>
      <c r="J621" s="6">
        <v>3.319</v>
      </c>
      <c r="K621" s="6">
        <v>100</v>
      </c>
      <c r="L621" s="6">
        <v>2.0134029183199194</v>
      </c>
      <c r="M621" s="6">
        <v>747.88</v>
      </c>
      <c r="N621" s="6">
        <v>0</v>
      </c>
      <c r="O621" s="16" t="s">
        <v>19</v>
      </c>
    </row>
    <row r="622" spans="1:15" x14ac:dyDescent="0.3">
      <c r="A622" s="10">
        <v>43665</v>
      </c>
      <c r="B622" s="8">
        <v>0.875</v>
      </c>
      <c r="C622" s="9">
        <f t="shared" si="24"/>
        <v>43665.875</v>
      </c>
      <c r="D622" s="4">
        <f t="shared" si="25"/>
        <v>525465</v>
      </c>
      <c r="E622" s="4">
        <f t="shared" si="25"/>
        <v>6300765</v>
      </c>
      <c r="F622" s="4">
        <f t="shared" si="25"/>
        <v>2549</v>
      </c>
      <c r="G622" s="6">
        <v>0</v>
      </c>
      <c r="H622" s="6">
        <v>0</v>
      </c>
      <c r="I622" s="6">
        <v>330.17406443914621</v>
      </c>
      <c r="J622" s="6">
        <v>3.3820000000000001</v>
      </c>
      <c r="K622" s="6">
        <v>100</v>
      </c>
      <c r="L622" s="6">
        <v>2.0111284276767032</v>
      </c>
      <c r="M622" s="6">
        <v>748.01499999999999</v>
      </c>
      <c r="N622" s="6">
        <v>0</v>
      </c>
      <c r="O622" s="16" t="s">
        <v>19</v>
      </c>
    </row>
    <row r="623" spans="1:15" x14ac:dyDescent="0.3">
      <c r="A623" s="10">
        <v>43665</v>
      </c>
      <c r="B623" s="8">
        <v>0.89583333333333337</v>
      </c>
      <c r="C623" s="9">
        <f t="shared" si="24"/>
        <v>43665.895833333336</v>
      </c>
      <c r="D623" s="4">
        <f t="shared" si="25"/>
        <v>525465</v>
      </c>
      <c r="E623" s="4">
        <f t="shared" si="25"/>
        <v>6300765</v>
      </c>
      <c r="F623" s="4">
        <f t="shared" si="25"/>
        <v>2549</v>
      </c>
      <c r="G623" s="6">
        <v>0</v>
      </c>
      <c r="H623" s="6">
        <v>0</v>
      </c>
      <c r="I623" s="6">
        <v>319.68063598088452</v>
      </c>
      <c r="J623" s="6">
        <v>3.319</v>
      </c>
      <c r="K623" s="6">
        <v>100</v>
      </c>
      <c r="L623" s="6">
        <v>1.5758368638069915</v>
      </c>
      <c r="M623" s="6">
        <v>747.78800000000001</v>
      </c>
      <c r="N623" s="6">
        <v>0</v>
      </c>
      <c r="O623" s="16" t="s">
        <v>19</v>
      </c>
    </row>
    <row r="624" spans="1:15" x14ac:dyDescent="0.3">
      <c r="A624" s="10">
        <v>43665</v>
      </c>
      <c r="B624" s="8">
        <v>0.91666666666666663</v>
      </c>
      <c r="C624" s="9">
        <f t="shared" si="24"/>
        <v>43665.916666666664</v>
      </c>
      <c r="D624" s="4">
        <f t="shared" si="25"/>
        <v>525465</v>
      </c>
      <c r="E624" s="4">
        <f t="shared" si="25"/>
        <v>6300765</v>
      </c>
      <c r="F624" s="4">
        <f t="shared" si="25"/>
        <v>2549</v>
      </c>
      <c r="G624" s="6">
        <v>0</v>
      </c>
      <c r="H624" s="6">
        <v>0</v>
      </c>
      <c r="I624" s="6">
        <v>327.43532961843619</v>
      </c>
      <c r="J624" s="6">
        <v>3.2570000000000001</v>
      </c>
      <c r="K624" s="6">
        <v>100</v>
      </c>
      <c r="L624" s="6">
        <v>1.1402581533369971</v>
      </c>
      <c r="M624" s="6">
        <v>747.72500000000002</v>
      </c>
      <c r="N624" s="6">
        <v>0</v>
      </c>
      <c r="O624" s="16" t="s">
        <v>19</v>
      </c>
    </row>
    <row r="625" spans="1:15" x14ac:dyDescent="0.3">
      <c r="A625" s="10">
        <v>43665</v>
      </c>
      <c r="B625" s="8">
        <v>0.9375</v>
      </c>
      <c r="C625" s="9">
        <f t="shared" si="24"/>
        <v>43665.9375</v>
      </c>
      <c r="D625" s="4">
        <f t="shared" si="25"/>
        <v>525465</v>
      </c>
      <c r="E625" s="4">
        <f t="shared" si="25"/>
        <v>6300765</v>
      </c>
      <c r="F625" s="4">
        <f t="shared" si="25"/>
        <v>2549</v>
      </c>
      <c r="G625" s="6">
        <v>0</v>
      </c>
      <c r="H625" s="6">
        <v>0</v>
      </c>
      <c r="I625" s="6">
        <v>323.62144961689648</v>
      </c>
      <c r="J625" s="6">
        <v>3.0680000000000001</v>
      </c>
      <c r="K625" s="6">
        <v>100</v>
      </c>
      <c r="L625" s="6">
        <v>1.5712878825205587</v>
      </c>
      <c r="M625" s="6">
        <v>747.65800000000002</v>
      </c>
      <c r="N625" s="6">
        <v>0</v>
      </c>
      <c r="O625" s="16" t="s">
        <v>19</v>
      </c>
    </row>
    <row r="626" spans="1:15" x14ac:dyDescent="0.3">
      <c r="A626" s="10">
        <v>43665</v>
      </c>
      <c r="B626" s="8">
        <v>0.95833333333333337</v>
      </c>
      <c r="C626" s="9">
        <f t="shared" si="24"/>
        <v>43665.958333333336</v>
      </c>
      <c r="D626" s="4">
        <f t="shared" si="25"/>
        <v>525465</v>
      </c>
      <c r="E626" s="4">
        <f t="shared" si="25"/>
        <v>6300765</v>
      </c>
      <c r="F626" s="4">
        <f t="shared" si="25"/>
        <v>2549</v>
      </c>
      <c r="G626" s="6">
        <v>0</v>
      </c>
      <c r="H626" s="6">
        <v>0</v>
      </c>
      <c r="I626" s="6">
        <v>330.42542093766696</v>
      </c>
      <c r="J626" s="6">
        <v>3.2570000000000001</v>
      </c>
      <c r="K626" s="6">
        <v>100</v>
      </c>
      <c r="L626" s="6">
        <v>1.7134481318196018</v>
      </c>
      <c r="M626" s="6">
        <v>747.51800000000003</v>
      </c>
      <c r="N626" s="6">
        <v>0</v>
      </c>
      <c r="O626" s="16" t="s">
        <v>19</v>
      </c>
    </row>
    <row r="627" spans="1:15" x14ac:dyDescent="0.3">
      <c r="A627" s="10">
        <v>43665</v>
      </c>
      <c r="B627" s="8">
        <v>0.97916666666666663</v>
      </c>
      <c r="C627" s="9">
        <f t="shared" si="24"/>
        <v>43665.979166666664</v>
      </c>
      <c r="D627" s="4">
        <f t="shared" si="25"/>
        <v>525465</v>
      </c>
      <c r="E627" s="4">
        <f t="shared" si="25"/>
        <v>6300765</v>
      </c>
      <c r="F627" s="4">
        <f t="shared" si="25"/>
        <v>2549</v>
      </c>
      <c r="G627" s="6">
        <v>0</v>
      </c>
      <c r="H627" s="6">
        <v>0</v>
      </c>
      <c r="I627" s="6">
        <v>329.71779474592438</v>
      </c>
      <c r="J627" s="6">
        <v>3.6339999999999999</v>
      </c>
      <c r="K627" s="6">
        <v>100</v>
      </c>
      <c r="L627" s="6">
        <v>1.5667389012341262</v>
      </c>
      <c r="M627" s="6">
        <v>747.68799999999999</v>
      </c>
      <c r="N627" s="6">
        <v>0</v>
      </c>
      <c r="O627" s="16" t="s">
        <v>19</v>
      </c>
    </row>
    <row r="628" spans="1:15" x14ac:dyDescent="0.3">
      <c r="A628" s="10">
        <v>43666</v>
      </c>
      <c r="B628" s="8">
        <v>0</v>
      </c>
      <c r="C628" s="9">
        <f t="shared" si="24"/>
        <v>43666</v>
      </c>
      <c r="D628" s="4">
        <f t="shared" si="25"/>
        <v>525465</v>
      </c>
      <c r="E628" s="4">
        <f t="shared" si="25"/>
        <v>6300765</v>
      </c>
      <c r="F628" s="4">
        <f t="shared" si="25"/>
        <v>2549</v>
      </c>
      <c r="G628" s="6">
        <v>0</v>
      </c>
      <c r="H628" s="6">
        <v>0</v>
      </c>
      <c r="I628" s="6">
        <v>331.3976938909251</v>
      </c>
      <c r="J628" s="6">
        <v>2.879</v>
      </c>
      <c r="K628" s="6">
        <v>100</v>
      </c>
      <c r="L628" s="6">
        <v>1.6736399614652948</v>
      </c>
      <c r="M628" s="6">
        <v>747.72</v>
      </c>
      <c r="N628" s="6">
        <v>0</v>
      </c>
      <c r="O628" s="16" t="s">
        <v>19</v>
      </c>
    </row>
    <row r="629" spans="1:15" x14ac:dyDescent="0.3">
      <c r="A629" s="10">
        <v>43666</v>
      </c>
      <c r="B629" s="8">
        <v>2.0833333333333332E-2</v>
      </c>
      <c r="C629" s="9">
        <f t="shared" si="24"/>
        <v>43666.020833333336</v>
      </c>
      <c r="D629" s="4">
        <f t="shared" si="25"/>
        <v>525465</v>
      </c>
      <c r="E629" s="4">
        <f t="shared" si="25"/>
        <v>6300765</v>
      </c>
      <c r="F629" s="4">
        <f t="shared" si="25"/>
        <v>2549</v>
      </c>
      <c r="G629" s="6">
        <v>0</v>
      </c>
      <c r="H629" s="6">
        <v>0</v>
      </c>
      <c r="I629" s="6">
        <v>331.33408886717035</v>
      </c>
      <c r="J629" s="6">
        <v>2.754</v>
      </c>
      <c r="K629" s="6">
        <v>100</v>
      </c>
      <c r="L629" s="6">
        <v>1.8158002107643376</v>
      </c>
      <c r="M629" s="6">
        <v>747.54499999999996</v>
      </c>
      <c r="N629" s="6">
        <v>0</v>
      </c>
      <c r="O629" s="16" t="s">
        <v>19</v>
      </c>
    </row>
    <row r="630" spans="1:15" x14ac:dyDescent="0.3">
      <c r="A630" s="10">
        <v>43666</v>
      </c>
      <c r="B630" s="8">
        <v>4.1666666666666664E-2</v>
      </c>
      <c r="C630" s="9">
        <f t="shared" si="24"/>
        <v>43666.041666666664</v>
      </c>
      <c r="D630" s="4">
        <f t="shared" si="25"/>
        <v>525465</v>
      </c>
      <c r="E630" s="4">
        <f t="shared" si="25"/>
        <v>6300765</v>
      </c>
      <c r="F630" s="4">
        <f t="shared" si="25"/>
        <v>2549</v>
      </c>
      <c r="G630" s="6">
        <v>0</v>
      </c>
      <c r="H630" s="6">
        <v>0</v>
      </c>
      <c r="I630" s="6">
        <v>332.03522120389556</v>
      </c>
      <c r="J630" s="6">
        <v>2.879</v>
      </c>
      <c r="K630" s="6">
        <v>100</v>
      </c>
      <c r="L630" s="6">
        <v>1.8135257201211212</v>
      </c>
      <c r="M630" s="6">
        <v>747.39800000000002</v>
      </c>
      <c r="N630" s="6">
        <v>0</v>
      </c>
      <c r="O630" s="16" t="s">
        <v>19</v>
      </c>
    </row>
    <row r="631" spans="1:15" x14ac:dyDescent="0.3">
      <c r="A631" s="10">
        <v>43666</v>
      </c>
      <c r="B631" s="8">
        <v>6.25E-2</v>
      </c>
      <c r="C631" s="9">
        <f t="shared" si="24"/>
        <v>43666.0625</v>
      </c>
      <c r="D631" s="4">
        <f t="shared" si="25"/>
        <v>525465</v>
      </c>
      <c r="E631" s="4">
        <f t="shared" si="25"/>
        <v>6300765</v>
      </c>
      <c r="F631" s="4">
        <f t="shared" si="25"/>
        <v>2549</v>
      </c>
      <c r="G631" s="6">
        <v>0</v>
      </c>
      <c r="H631" s="6">
        <v>0</v>
      </c>
      <c r="I631" s="6">
        <v>332.14797225626643</v>
      </c>
      <c r="J631" s="6">
        <v>3.2570000000000001</v>
      </c>
      <c r="K631" s="6">
        <v>100</v>
      </c>
      <c r="L631" s="6">
        <v>1.9553988228198813</v>
      </c>
      <c r="M631" s="6">
        <v>747.47299999999996</v>
      </c>
      <c r="N631" s="6">
        <v>0</v>
      </c>
      <c r="O631" s="16" t="s">
        <v>19</v>
      </c>
    </row>
    <row r="632" spans="1:15" x14ac:dyDescent="0.3">
      <c r="A632" s="10">
        <v>43666</v>
      </c>
      <c r="B632" s="8">
        <v>8.3333333333333329E-2</v>
      </c>
      <c r="C632" s="9">
        <f t="shared" si="24"/>
        <v>43666.083333333336</v>
      </c>
      <c r="D632" s="4">
        <f t="shared" si="25"/>
        <v>525465</v>
      </c>
      <c r="E632" s="4">
        <f t="shared" si="25"/>
        <v>6300765</v>
      </c>
      <c r="F632" s="4">
        <f t="shared" si="25"/>
        <v>2549</v>
      </c>
      <c r="G632" s="6">
        <v>0</v>
      </c>
      <c r="H632" s="6">
        <v>0</v>
      </c>
      <c r="I632" s="6">
        <v>331.30122256996805</v>
      </c>
      <c r="J632" s="6">
        <v>3.1309999999999998</v>
      </c>
      <c r="K632" s="6">
        <v>100</v>
      </c>
      <c r="L632" s="6">
        <v>1.6645419988924295</v>
      </c>
      <c r="M632" s="6">
        <v>747.30700000000002</v>
      </c>
      <c r="N632" s="6">
        <v>0</v>
      </c>
      <c r="O632" s="16" t="s">
        <v>19</v>
      </c>
    </row>
    <row r="633" spans="1:15" x14ac:dyDescent="0.3">
      <c r="A633" s="10">
        <v>43666</v>
      </c>
      <c r="B633" s="8">
        <v>0.10416666666666667</v>
      </c>
      <c r="C633" s="9">
        <f t="shared" si="24"/>
        <v>43666.104166666664</v>
      </c>
      <c r="D633" s="4">
        <f t="shared" si="25"/>
        <v>525465</v>
      </c>
      <c r="E633" s="4">
        <f t="shared" si="25"/>
        <v>6300765</v>
      </c>
      <c r="F633" s="4">
        <f t="shared" si="25"/>
        <v>2549</v>
      </c>
      <c r="G633" s="6">
        <v>0</v>
      </c>
      <c r="H633" s="6">
        <v>0</v>
      </c>
      <c r="I633" s="6">
        <v>331.37994674644796</v>
      </c>
      <c r="J633" s="6">
        <v>3.2570000000000001</v>
      </c>
      <c r="K633" s="6">
        <v>100</v>
      </c>
      <c r="L633" s="6">
        <v>1.8067022481914723</v>
      </c>
      <c r="M633" s="6">
        <v>747.15</v>
      </c>
      <c r="N633" s="6">
        <v>0</v>
      </c>
      <c r="O633" s="16" t="s">
        <v>19</v>
      </c>
    </row>
    <row r="634" spans="1:15" x14ac:dyDescent="0.3">
      <c r="A634" s="10">
        <v>43666</v>
      </c>
      <c r="B634" s="8">
        <v>0.125</v>
      </c>
      <c r="C634" s="9">
        <f t="shared" ref="C634:C697" si="26">A634+B634</f>
        <v>43666.125</v>
      </c>
      <c r="D634" s="4">
        <f t="shared" si="25"/>
        <v>525465</v>
      </c>
      <c r="E634" s="4">
        <f t="shared" si="25"/>
        <v>6300765</v>
      </c>
      <c r="F634" s="4">
        <f t="shared" si="25"/>
        <v>2549</v>
      </c>
      <c r="G634" s="6">
        <v>0</v>
      </c>
      <c r="H634" s="6">
        <v>0</v>
      </c>
      <c r="I634" s="6">
        <v>331.40717289311738</v>
      </c>
      <c r="J634" s="6">
        <v>3.3820000000000001</v>
      </c>
      <c r="K634" s="6">
        <v>100</v>
      </c>
      <c r="L634" s="6">
        <v>1.0822540578369593</v>
      </c>
      <c r="M634" s="6">
        <v>747.07500000000005</v>
      </c>
      <c r="N634" s="6">
        <v>0</v>
      </c>
      <c r="O634" s="16" t="s">
        <v>19</v>
      </c>
    </row>
    <row r="635" spans="1:15" x14ac:dyDescent="0.3">
      <c r="A635" s="10">
        <v>43666</v>
      </c>
      <c r="B635" s="8">
        <v>0.14583333333333334</v>
      </c>
      <c r="C635" s="9">
        <f t="shared" si="26"/>
        <v>43666.145833333336</v>
      </c>
      <c r="D635" s="4">
        <f t="shared" ref="D635:F698" si="27">D634</f>
        <v>525465</v>
      </c>
      <c r="E635" s="4">
        <f t="shared" si="27"/>
        <v>6300765</v>
      </c>
      <c r="F635" s="4">
        <f t="shared" si="27"/>
        <v>2549</v>
      </c>
      <c r="G635" s="6">
        <v>0</v>
      </c>
      <c r="H635" s="6">
        <v>0</v>
      </c>
      <c r="I635" s="6">
        <v>330.97498971032684</v>
      </c>
      <c r="J635" s="6">
        <v>3.0049999999999999</v>
      </c>
      <c r="K635" s="6">
        <v>100</v>
      </c>
      <c r="L635" s="6">
        <v>1.6577185269627803</v>
      </c>
      <c r="M635" s="6">
        <v>747.04</v>
      </c>
      <c r="N635" s="6">
        <v>0</v>
      </c>
      <c r="O635" s="16" t="s">
        <v>19</v>
      </c>
    </row>
    <row r="636" spans="1:15" x14ac:dyDescent="0.3">
      <c r="A636" s="10">
        <v>43666</v>
      </c>
      <c r="B636" s="8">
        <v>0.16666666666666666</v>
      </c>
      <c r="C636" s="9">
        <f t="shared" si="26"/>
        <v>43666.166666666664</v>
      </c>
      <c r="D636" s="4">
        <f t="shared" si="27"/>
        <v>525465</v>
      </c>
      <c r="E636" s="4">
        <f t="shared" si="27"/>
        <v>6300765</v>
      </c>
      <c r="F636" s="4">
        <f t="shared" si="27"/>
        <v>2549</v>
      </c>
      <c r="G636" s="6">
        <v>0</v>
      </c>
      <c r="H636" s="6">
        <v>0</v>
      </c>
      <c r="I636" s="6">
        <v>331.51442826984101</v>
      </c>
      <c r="J636" s="6">
        <v>2.9420000000000002</v>
      </c>
      <c r="K636" s="6">
        <v>100</v>
      </c>
      <c r="L636" s="6">
        <v>1.5110092963773045</v>
      </c>
      <c r="M636" s="6">
        <v>747.02</v>
      </c>
      <c r="N636" s="6">
        <v>0</v>
      </c>
      <c r="O636" s="16" t="s">
        <v>19</v>
      </c>
    </row>
    <row r="637" spans="1:15" x14ac:dyDescent="0.3">
      <c r="A637" s="10">
        <v>43666</v>
      </c>
      <c r="B637" s="8">
        <v>0.1875</v>
      </c>
      <c r="C637" s="9">
        <f t="shared" si="26"/>
        <v>43666.1875</v>
      </c>
      <c r="D637" s="4">
        <f t="shared" si="27"/>
        <v>525465</v>
      </c>
      <c r="E637" s="4">
        <f t="shared" si="27"/>
        <v>6300765</v>
      </c>
      <c r="F637" s="4">
        <f t="shared" si="27"/>
        <v>2549</v>
      </c>
      <c r="G637" s="6">
        <v>0</v>
      </c>
      <c r="H637" s="6">
        <v>0</v>
      </c>
      <c r="I637" s="6">
        <v>331.38720446434729</v>
      </c>
      <c r="J637" s="6">
        <v>3.1309999999999998</v>
      </c>
      <c r="K637" s="6">
        <v>100</v>
      </c>
      <c r="L637" s="6">
        <v>1.0754305859073103</v>
      </c>
      <c r="M637" s="6">
        <v>747.01</v>
      </c>
      <c r="N637" s="6">
        <v>0</v>
      </c>
      <c r="O637" s="16" t="s">
        <v>19</v>
      </c>
    </row>
    <row r="638" spans="1:15" x14ac:dyDescent="0.3">
      <c r="A638" s="10">
        <v>43666</v>
      </c>
      <c r="B638" s="8">
        <v>0.20833333333333334</v>
      </c>
      <c r="C638" s="9">
        <f t="shared" si="26"/>
        <v>43666.208333333336</v>
      </c>
      <c r="D638" s="4">
        <f t="shared" si="27"/>
        <v>525465</v>
      </c>
      <c r="E638" s="4">
        <f t="shared" si="27"/>
        <v>6300765</v>
      </c>
      <c r="F638" s="4">
        <f t="shared" si="27"/>
        <v>2549</v>
      </c>
      <c r="G638" s="6">
        <v>0</v>
      </c>
      <c r="H638" s="6">
        <v>0</v>
      </c>
      <c r="I638" s="6">
        <v>331.62452019797331</v>
      </c>
      <c r="J638" s="6">
        <v>3.194</v>
      </c>
      <c r="K638" s="6">
        <v>100</v>
      </c>
      <c r="L638" s="6">
        <v>1.0731560952640939</v>
      </c>
      <c r="M638" s="6">
        <v>747.08799999999997</v>
      </c>
      <c r="N638" s="6">
        <v>0</v>
      </c>
      <c r="O638" s="16" t="s">
        <v>19</v>
      </c>
    </row>
    <row r="639" spans="1:15" x14ac:dyDescent="0.3">
      <c r="A639" s="10">
        <v>43666</v>
      </c>
      <c r="B639" s="8">
        <v>0.22916666666666666</v>
      </c>
      <c r="C639" s="9">
        <f t="shared" si="26"/>
        <v>43666.229166666664</v>
      </c>
      <c r="D639" s="4">
        <f t="shared" si="27"/>
        <v>525465</v>
      </c>
      <c r="E639" s="4">
        <f t="shared" si="27"/>
        <v>6300765</v>
      </c>
      <c r="F639" s="4">
        <f t="shared" si="27"/>
        <v>2549</v>
      </c>
      <c r="G639" s="6">
        <v>5.4</v>
      </c>
      <c r="H639" s="6">
        <v>1.8</v>
      </c>
      <c r="I639" s="6">
        <v>331.80626201550081</v>
      </c>
      <c r="J639" s="6">
        <v>3.0680000000000001</v>
      </c>
      <c r="K639" s="6">
        <v>100</v>
      </c>
      <c r="L639" s="6">
        <v>1.215316344563137</v>
      </c>
      <c r="M639" s="6">
        <v>747.15499999999997</v>
      </c>
      <c r="N639" s="6">
        <v>0</v>
      </c>
      <c r="O639" s="15">
        <v>0.33333333333333331</v>
      </c>
    </row>
    <row r="640" spans="1:15" x14ac:dyDescent="0.3">
      <c r="A640" s="10">
        <v>43666</v>
      </c>
      <c r="B640" s="8">
        <v>0.25</v>
      </c>
      <c r="C640" s="9">
        <f t="shared" si="26"/>
        <v>43666.25</v>
      </c>
      <c r="D640" s="4">
        <f t="shared" si="27"/>
        <v>525465</v>
      </c>
      <c r="E640" s="4">
        <f t="shared" si="27"/>
        <v>6300765</v>
      </c>
      <c r="F640" s="4">
        <f t="shared" si="27"/>
        <v>2549</v>
      </c>
      <c r="G640" s="6">
        <v>5.4</v>
      </c>
      <c r="H640" s="6">
        <v>1.8</v>
      </c>
      <c r="I640" s="6">
        <v>329.85236450065003</v>
      </c>
      <c r="J640" s="6">
        <v>2.754</v>
      </c>
      <c r="K640" s="6">
        <v>100</v>
      </c>
      <c r="L640" s="6">
        <v>2.0793631469731935</v>
      </c>
      <c r="M640" s="6">
        <v>747.28499999999997</v>
      </c>
      <c r="N640" s="6">
        <v>0</v>
      </c>
      <c r="O640" s="15">
        <v>0.33333333333333331</v>
      </c>
    </row>
    <row r="641" spans="1:15" x14ac:dyDescent="0.3">
      <c r="A641" s="10">
        <v>43666</v>
      </c>
      <c r="B641" s="8">
        <v>0.27083333333333331</v>
      </c>
      <c r="C641" s="9">
        <f t="shared" si="26"/>
        <v>43666.270833333336</v>
      </c>
      <c r="D641" s="4">
        <f t="shared" si="27"/>
        <v>525465</v>
      </c>
      <c r="E641" s="4">
        <f t="shared" si="27"/>
        <v>6300765</v>
      </c>
      <c r="F641" s="4">
        <f t="shared" si="27"/>
        <v>2549</v>
      </c>
      <c r="G641" s="6">
        <v>9.1</v>
      </c>
      <c r="H641" s="6">
        <v>5.4</v>
      </c>
      <c r="I641" s="6">
        <v>330.62275336532161</v>
      </c>
      <c r="J641" s="6">
        <v>3.0680000000000001</v>
      </c>
      <c r="K641" s="6">
        <v>100</v>
      </c>
      <c r="L641" s="6">
        <v>1.6440715831034822</v>
      </c>
      <c r="M641" s="6">
        <v>747.255</v>
      </c>
      <c r="N641" s="6">
        <v>0</v>
      </c>
      <c r="O641" s="15">
        <v>0.59340659340659352</v>
      </c>
    </row>
    <row r="642" spans="1:15" x14ac:dyDescent="0.3">
      <c r="A642" s="10">
        <v>43666</v>
      </c>
      <c r="B642" s="8">
        <v>0.29166666666666669</v>
      </c>
      <c r="C642" s="9">
        <f t="shared" si="26"/>
        <v>43666.291666666664</v>
      </c>
      <c r="D642" s="4">
        <f t="shared" si="27"/>
        <v>525465</v>
      </c>
      <c r="E642" s="4">
        <f t="shared" si="27"/>
        <v>6300765</v>
      </c>
      <c r="F642" s="4">
        <f t="shared" si="27"/>
        <v>2549</v>
      </c>
      <c r="G642" s="6">
        <v>23.6</v>
      </c>
      <c r="H642" s="6">
        <v>12.6</v>
      </c>
      <c r="I642" s="6">
        <v>330.55713998677675</v>
      </c>
      <c r="J642" s="6">
        <v>2.9420000000000002</v>
      </c>
      <c r="K642" s="6">
        <v>100</v>
      </c>
      <c r="L642" s="6">
        <v>1.4973623525180064</v>
      </c>
      <c r="M642" s="6">
        <v>746.83</v>
      </c>
      <c r="N642" s="6">
        <v>0</v>
      </c>
      <c r="O642" s="15">
        <v>0.53389830508474567</v>
      </c>
    </row>
    <row r="643" spans="1:15" x14ac:dyDescent="0.3">
      <c r="A643" s="10">
        <v>43666</v>
      </c>
      <c r="B643" s="8">
        <v>0.3125</v>
      </c>
      <c r="C643" s="9">
        <f t="shared" si="26"/>
        <v>43666.3125</v>
      </c>
      <c r="D643" s="4">
        <f t="shared" si="27"/>
        <v>525465</v>
      </c>
      <c r="E643" s="4">
        <f t="shared" si="27"/>
        <v>6300765</v>
      </c>
      <c r="F643" s="4">
        <f t="shared" si="27"/>
        <v>2549</v>
      </c>
      <c r="G643" s="6">
        <v>50.8</v>
      </c>
      <c r="H643" s="6">
        <v>30.6</v>
      </c>
      <c r="I643" s="6">
        <v>332.27076353064319</v>
      </c>
      <c r="J643" s="6">
        <v>3.319</v>
      </c>
      <c r="K643" s="6">
        <v>100</v>
      </c>
      <c r="L643" s="6">
        <v>1.9281049351012851</v>
      </c>
      <c r="M643" s="6">
        <v>746.78200000000004</v>
      </c>
      <c r="N643" s="6">
        <v>0.2</v>
      </c>
      <c r="O643" s="15">
        <v>0.60236220472440949</v>
      </c>
    </row>
    <row r="644" spans="1:15" x14ac:dyDescent="0.3">
      <c r="A644" s="10">
        <v>43666</v>
      </c>
      <c r="B644" s="8">
        <v>0.33333333333333331</v>
      </c>
      <c r="C644" s="9">
        <f t="shared" si="26"/>
        <v>43666.333333333336</v>
      </c>
      <c r="D644" s="4">
        <f t="shared" si="27"/>
        <v>525465</v>
      </c>
      <c r="E644" s="4">
        <f t="shared" si="27"/>
        <v>6300765</v>
      </c>
      <c r="F644" s="4">
        <f t="shared" si="27"/>
        <v>2549</v>
      </c>
      <c r="G644" s="6">
        <v>34.5</v>
      </c>
      <c r="H644" s="6">
        <v>21.6</v>
      </c>
      <c r="I644" s="6">
        <v>331.46228565061563</v>
      </c>
      <c r="J644" s="6">
        <v>3.1309999999999998</v>
      </c>
      <c r="K644" s="6">
        <v>100</v>
      </c>
      <c r="L644" s="6">
        <v>1.9258304444580687</v>
      </c>
      <c r="M644" s="6">
        <v>747.05200000000002</v>
      </c>
      <c r="N644" s="6">
        <v>0</v>
      </c>
      <c r="O644" s="15">
        <v>0.62608695652173918</v>
      </c>
    </row>
    <row r="645" spans="1:15" x14ac:dyDescent="0.3">
      <c r="A645" s="10">
        <v>43666</v>
      </c>
      <c r="B645" s="8">
        <v>0.35416666666666669</v>
      </c>
      <c r="C645" s="9">
        <f t="shared" si="26"/>
        <v>43666.354166666664</v>
      </c>
      <c r="D645" s="4">
        <f t="shared" si="27"/>
        <v>525465</v>
      </c>
      <c r="E645" s="4">
        <f t="shared" si="27"/>
        <v>6300765</v>
      </c>
      <c r="F645" s="4">
        <f t="shared" si="27"/>
        <v>2549</v>
      </c>
      <c r="G645" s="6">
        <v>43.5</v>
      </c>
      <c r="H645" s="6">
        <v>27</v>
      </c>
      <c r="I645" s="6">
        <v>332.02305405780004</v>
      </c>
      <c r="J645" s="6">
        <v>3.2570000000000001</v>
      </c>
      <c r="K645" s="6">
        <v>100</v>
      </c>
      <c r="L645" s="6">
        <v>2.2124254336993712</v>
      </c>
      <c r="M645" s="6">
        <v>746.96199999999999</v>
      </c>
      <c r="N645" s="6">
        <v>0</v>
      </c>
      <c r="O645" s="15">
        <v>0.62068965517241381</v>
      </c>
    </row>
    <row r="646" spans="1:15" x14ac:dyDescent="0.3">
      <c r="A646" s="10">
        <v>43666</v>
      </c>
      <c r="B646" s="8">
        <v>0.375</v>
      </c>
      <c r="C646" s="9">
        <f t="shared" si="26"/>
        <v>43666.375</v>
      </c>
      <c r="D646" s="4">
        <f t="shared" si="27"/>
        <v>525465</v>
      </c>
      <c r="E646" s="4">
        <f t="shared" si="27"/>
        <v>6300765</v>
      </c>
      <c r="F646" s="4">
        <f t="shared" si="27"/>
        <v>2549</v>
      </c>
      <c r="G646" s="6">
        <v>99.8</v>
      </c>
      <c r="H646" s="6">
        <v>64.8</v>
      </c>
      <c r="I646" s="6">
        <v>334.6197559894278</v>
      </c>
      <c r="J646" s="6">
        <v>3.6970000000000001</v>
      </c>
      <c r="K646" s="6">
        <v>100</v>
      </c>
      <c r="L646" s="6">
        <v>2.2101509430561546</v>
      </c>
      <c r="M646" s="6">
        <v>747.01700000000005</v>
      </c>
      <c r="N646" s="6">
        <v>0</v>
      </c>
      <c r="O646" s="15">
        <v>0.64929859719438876</v>
      </c>
    </row>
    <row r="647" spans="1:15" x14ac:dyDescent="0.3">
      <c r="A647" s="10">
        <v>43666</v>
      </c>
      <c r="B647" s="8">
        <v>0.39583333333333331</v>
      </c>
      <c r="C647" s="9">
        <f t="shared" si="26"/>
        <v>43666.395833333336</v>
      </c>
      <c r="D647" s="4">
        <f t="shared" si="27"/>
        <v>525465</v>
      </c>
      <c r="E647" s="4">
        <f t="shared" si="27"/>
        <v>6300765</v>
      </c>
      <c r="F647" s="4">
        <f t="shared" si="27"/>
        <v>2549</v>
      </c>
      <c r="G647" s="6">
        <v>74.400000000000006</v>
      </c>
      <c r="H647" s="6">
        <v>48.6</v>
      </c>
      <c r="I647" s="6">
        <v>334.13699121414368</v>
      </c>
      <c r="J647" s="6">
        <v>3.8849999999999998</v>
      </c>
      <c r="K647" s="6">
        <v>100</v>
      </c>
      <c r="L647" s="6">
        <v>2.2078764524129384</v>
      </c>
      <c r="M647" s="6">
        <v>747.08</v>
      </c>
      <c r="N647" s="6">
        <v>0</v>
      </c>
      <c r="O647" s="15">
        <v>0.65322580645161288</v>
      </c>
    </row>
    <row r="648" spans="1:15" x14ac:dyDescent="0.3">
      <c r="A648" s="10">
        <v>43666</v>
      </c>
      <c r="B648" s="8">
        <v>0.41666666666666669</v>
      </c>
      <c r="C648" s="9">
        <f t="shared" si="26"/>
        <v>43666.416666666664</v>
      </c>
      <c r="D648" s="4">
        <f t="shared" si="27"/>
        <v>525465</v>
      </c>
      <c r="E648" s="4">
        <f t="shared" si="27"/>
        <v>6300765</v>
      </c>
      <c r="F648" s="4">
        <f t="shared" si="27"/>
        <v>2549</v>
      </c>
      <c r="G648" s="6">
        <v>83.4</v>
      </c>
      <c r="H648" s="6">
        <v>54</v>
      </c>
      <c r="I648" s="6">
        <v>333.37551100453732</v>
      </c>
      <c r="J648" s="6">
        <v>3.6970000000000001</v>
      </c>
      <c r="K648" s="6">
        <v>100</v>
      </c>
      <c r="L648" s="6">
        <v>1.7725848885432269</v>
      </c>
      <c r="M648" s="6">
        <v>747.11</v>
      </c>
      <c r="N648" s="6">
        <v>0</v>
      </c>
      <c r="O648" s="15">
        <v>0.64748201438848918</v>
      </c>
    </row>
    <row r="649" spans="1:15" x14ac:dyDescent="0.3">
      <c r="A649" s="10">
        <v>43666</v>
      </c>
      <c r="B649" s="8">
        <v>0.4375</v>
      </c>
      <c r="C649" s="9">
        <f t="shared" si="26"/>
        <v>43666.4375</v>
      </c>
      <c r="D649" s="4">
        <f t="shared" si="27"/>
        <v>525465</v>
      </c>
      <c r="E649" s="4">
        <f t="shared" si="27"/>
        <v>6300765</v>
      </c>
      <c r="F649" s="4">
        <f t="shared" si="27"/>
        <v>2549</v>
      </c>
      <c r="G649" s="6">
        <v>130.6</v>
      </c>
      <c r="H649" s="6">
        <v>86.4</v>
      </c>
      <c r="I649" s="6">
        <v>334.48597367582818</v>
      </c>
      <c r="J649" s="6">
        <v>4.1989999999999998</v>
      </c>
      <c r="K649" s="6">
        <v>100</v>
      </c>
      <c r="L649" s="6">
        <v>1.7703103979000105</v>
      </c>
      <c r="M649" s="6">
        <v>747.27499999999998</v>
      </c>
      <c r="N649" s="6">
        <v>0</v>
      </c>
      <c r="O649" s="15">
        <v>0.66156202143951004</v>
      </c>
    </row>
    <row r="650" spans="1:15" x14ac:dyDescent="0.3">
      <c r="A650" s="10">
        <v>43666</v>
      </c>
      <c r="B650" s="8">
        <v>0.45833333333333331</v>
      </c>
      <c r="C650" s="9">
        <f t="shared" si="26"/>
        <v>43666.458333333336</v>
      </c>
      <c r="D650" s="4">
        <f t="shared" si="27"/>
        <v>525465</v>
      </c>
      <c r="E650" s="4">
        <f t="shared" si="27"/>
        <v>6300765</v>
      </c>
      <c r="F650" s="4">
        <f t="shared" si="27"/>
        <v>2549</v>
      </c>
      <c r="G650" s="6">
        <v>146.9</v>
      </c>
      <c r="H650" s="6">
        <v>95.4</v>
      </c>
      <c r="I650" s="6">
        <v>334.01951051293821</v>
      </c>
      <c r="J650" s="6">
        <v>4.3879999999999999</v>
      </c>
      <c r="K650" s="6">
        <v>100</v>
      </c>
      <c r="L650" s="6">
        <v>2.3454877204255489</v>
      </c>
      <c r="M650" s="6">
        <v>747.34500000000003</v>
      </c>
      <c r="N650" s="6">
        <v>0</v>
      </c>
      <c r="O650" s="15">
        <v>0.6494213750850919</v>
      </c>
    </row>
    <row r="651" spans="1:15" x14ac:dyDescent="0.3">
      <c r="A651" s="10">
        <v>43666</v>
      </c>
      <c r="B651" s="8">
        <v>0.47916666666666669</v>
      </c>
      <c r="C651" s="9">
        <f t="shared" si="26"/>
        <v>43666.479166666664</v>
      </c>
      <c r="D651" s="4">
        <f t="shared" si="27"/>
        <v>525465</v>
      </c>
      <c r="E651" s="4">
        <f t="shared" si="27"/>
        <v>6300765</v>
      </c>
      <c r="F651" s="4">
        <f t="shared" si="27"/>
        <v>2549</v>
      </c>
      <c r="G651" s="6">
        <v>203.1</v>
      </c>
      <c r="H651" s="6">
        <v>138.5</v>
      </c>
      <c r="I651" s="6">
        <v>331.82994137276091</v>
      </c>
      <c r="J651" s="6">
        <v>5.0789999999999997</v>
      </c>
      <c r="K651" s="6">
        <v>100</v>
      </c>
      <c r="L651" s="6">
        <v>2.9209521895513695</v>
      </c>
      <c r="M651" s="6">
        <v>747.40200000000004</v>
      </c>
      <c r="N651" s="6">
        <v>0</v>
      </c>
      <c r="O651" s="15">
        <v>0.68193008370260955</v>
      </c>
    </row>
    <row r="652" spans="1:15" x14ac:dyDescent="0.3">
      <c r="A652" s="10">
        <v>43666</v>
      </c>
      <c r="B652" s="8">
        <v>0.5</v>
      </c>
      <c r="C652" s="9">
        <f t="shared" si="26"/>
        <v>43666.5</v>
      </c>
      <c r="D652" s="4">
        <f t="shared" si="27"/>
        <v>525465</v>
      </c>
      <c r="E652" s="4">
        <f t="shared" si="27"/>
        <v>6300765</v>
      </c>
      <c r="F652" s="4">
        <f t="shared" si="27"/>
        <v>2549</v>
      </c>
      <c r="G652" s="6">
        <v>442.5</v>
      </c>
      <c r="H652" s="6">
        <v>293.3</v>
      </c>
      <c r="I652" s="6">
        <v>317.69190577597914</v>
      </c>
      <c r="J652" s="6">
        <v>6.8380000000000001</v>
      </c>
      <c r="K652" s="6">
        <v>89.433999999999997</v>
      </c>
      <c r="L652" s="6">
        <v>2.7742429589658939</v>
      </c>
      <c r="M652" s="6">
        <v>747.14</v>
      </c>
      <c r="N652" s="6">
        <v>0</v>
      </c>
      <c r="O652" s="15">
        <v>0.66282485875706221</v>
      </c>
    </row>
    <row r="653" spans="1:15" x14ac:dyDescent="0.3">
      <c r="A653" s="10">
        <v>43666</v>
      </c>
      <c r="B653" s="8">
        <v>0.52083333333333337</v>
      </c>
      <c r="C653" s="9">
        <f t="shared" si="26"/>
        <v>43666.520833333336</v>
      </c>
      <c r="D653" s="4">
        <f t="shared" si="27"/>
        <v>525465</v>
      </c>
      <c r="E653" s="4">
        <f t="shared" si="27"/>
        <v>6300765</v>
      </c>
      <c r="F653" s="4">
        <f t="shared" si="27"/>
        <v>2549</v>
      </c>
      <c r="G653" s="6">
        <v>382.7</v>
      </c>
      <c r="H653" s="6">
        <v>244.7</v>
      </c>
      <c r="I653" s="6">
        <v>319.72928785435937</v>
      </c>
      <c r="J653" s="6">
        <v>7.0890000000000004</v>
      </c>
      <c r="K653" s="6">
        <v>87.915999999999997</v>
      </c>
      <c r="L653" s="6">
        <v>2.7719684683226773</v>
      </c>
      <c r="M653" s="6">
        <v>747.495</v>
      </c>
      <c r="N653" s="6">
        <v>0</v>
      </c>
      <c r="O653" s="15">
        <v>0.63940423308074212</v>
      </c>
    </row>
    <row r="654" spans="1:15" x14ac:dyDescent="0.3">
      <c r="A654" s="10">
        <v>43666</v>
      </c>
      <c r="B654" s="8">
        <v>0.54166666666666663</v>
      </c>
      <c r="C654" s="9">
        <f t="shared" si="26"/>
        <v>43666.541666666664</v>
      </c>
      <c r="D654" s="4">
        <f t="shared" si="27"/>
        <v>525465</v>
      </c>
      <c r="E654" s="4">
        <f t="shared" si="27"/>
        <v>6300765</v>
      </c>
      <c r="F654" s="4">
        <f t="shared" si="27"/>
        <v>2549</v>
      </c>
      <c r="G654" s="6">
        <v>816.2</v>
      </c>
      <c r="H654" s="6">
        <v>496.6</v>
      </c>
      <c r="I654" s="6">
        <v>323.02412524839298</v>
      </c>
      <c r="J654" s="6">
        <v>7.9059999999999997</v>
      </c>
      <c r="K654" s="6">
        <v>81.637</v>
      </c>
      <c r="L654" s="6">
        <v>1.4700684647994102</v>
      </c>
      <c r="M654" s="6">
        <v>747.40700000000004</v>
      </c>
      <c r="N654" s="6">
        <v>0</v>
      </c>
      <c r="O654" s="15">
        <v>0.60842930654251404</v>
      </c>
    </row>
    <row r="655" spans="1:15" x14ac:dyDescent="0.3">
      <c r="A655" s="10">
        <v>43666</v>
      </c>
      <c r="B655" s="8">
        <v>0.5625</v>
      </c>
      <c r="C655" s="9">
        <f t="shared" si="26"/>
        <v>43666.5625</v>
      </c>
      <c r="D655" s="4">
        <f t="shared" si="27"/>
        <v>525465</v>
      </c>
      <c r="E655" s="4">
        <f t="shared" si="27"/>
        <v>6300765</v>
      </c>
      <c r="F655" s="4">
        <f t="shared" si="27"/>
        <v>2549</v>
      </c>
      <c r="G655" s="6">
        <v>386.3</v>
      </c>
      <c r="H655" s="6">
        <v>241.1</v>
      </c>
      <c r="I655" s="6">
        <v>318.57838258036395</v>
      </c>
      <c r="J655" s="6">
        <v>9.35</v>
      </c>
      <c r="K655" s="6">
        <v>72.918999999999997</v>
      </c>
      <c r="L655" s="6">
        <v>1.1789244942716752</v>
      </c>
      <c r="M655" s="6">
        <v>747.56</v>
      </c>
      <c r="N655" s="6">
        <v>0</v>
      </c>
      <c r="O655" s="15">
        <v>0.62412632668910173</v>
      </c>
    </row>
    <row r="656" spans="1:15" x14ac:dyDescent="0.3">
      <c r="A656" s="10">
        <v>43666</v>
      </c>
      <c r="B656" s="8">
        <v>0.58333333333333337</v>
      </c>
      <c r="C656" s="9">
        <f t="shared" si="26"/>
        <v>43666.583333333336</v>
      </c>
      <c r="D656" s="4">
        <f t="shared" si="27"/>
        <v>525465</v>
      </c>
      <c r="E656" s="4">
        <f t="shared" si="27"/>
        <v>6300765</v>
      </c>
      <c r="F656" s="4">
        <f t="shared" si="27"/>
        <v>2549</v>
      </c>
      <c r="G656" s="6">
        <v>449.8</v>
      </c>
      <c r="H656" s="6">
        <v>269.89999999999998</v>
      </c>
      <c r="I656" s="6">
        <v>318.3787292542271</v>
      </c>
      <c r="J656" s="6">
        <v>8.3450000000000006</v>
      </c>
      <c r="K656" s="6">
        <v>79.984999999999999</v>
      </c>
      <c r="L656" s="6">
        <v>1.1766500036284588</v>
      </c>
      <c r="M656" s="6">
        <v>747.58</v>
      </c>
      <c r="N656" s="6">
        <v>0</v>
      </c>
      <c r="O656" s="15">
        <v>0.60004446420631385</v>
      </c>
    </row>
    <row r="657" spans="1:15" x14ac:dyDescent="0.3">
      <c r="A657" s="10">
        <v>43666</v>
      </c>
      <c r="B657" s="8">
        <v>0.60416666666666663</v>
      </c>
      <c r="C657" s="9">
        <f t="shared" si="26"/>
        <v>43666.604166666664</v>
      </c>
      <c r="D657" s="4">
        <f t="shared" si="27"/>
        <v>525465</v>
      </c>
      <c r="E657" s="4">
        <f t="shared" si="27"/>
        <v>6300765</v>
      </c>
      <c r="F657" s="4">
        <f t="shared" si="27"/>
        <v>2549</v>
      </c>
      <c r="G657" s="6">
        <v>255.7</v>
      </c>
      <c r="H657" s="6">
        <v>149.30000000000001</v>
      </c>
      <c r="I657" s="6">
        <v>338.16442256165459</v>
      </c>
      <c r="J657" s="6">
        <v>5.4560000000000004</v>
      </c>
      <c r="K657" s="6">
        <v>96.042000000000002</v>
      </c>
      <c r="L657" s="6">
        <v>1.0299407730429833</v>
      </c>
      <c r="M657" s="6">
        <v>747.66499999999996</v>
      </c>
      <c r="N657" s="6">
        <v>0</v>
      </c>
      <c r="O657" s="15">
        <v>0.58388736800938612</v>
      </c>
    </row>
    <row r="658" spans="1:15" x14ac:dyDescent="0.3">
      <c r="A658" s="10">
        <v>43666</v>
      </c>
      <c r="B658" s="8">
        <v>0.625</v>
      </c>
      <c r="C658" s="9">
        <f t="shared" si="26"/>
        <v>43666.625</v>
      </c>
      <c r="D658" s="4">
        <f t="shared" si="27"/>
        <v>525465</v>
      </c>
      <c r="E658" s="4">
        <f t="shared" si="27"/>
        <v>6300765</v>
      </c>
      <c r="F658" s="4">
        <f t="shared" si="27"/>
        <v>2549</v>
      </c>
      <c r="G658" s="6">
        <v>223.1</v>
      </c>
      <c r="H658" s="6">
        <v>134.9</v>
      </c>
      <c r="I658" s="6">
        <v>333.99662799028539</v>
      </c>
      <c r="J658" s="6">
        <v>6.2729999999999997</v>
      </c>
      <c r="K658" s="6">
        <v>92.944000000000003</v>
      </c>
      <c r="L658" s="6">
        <v>1.0276662823997669</v>
      </c>
      <c r="M658" s="6">
        <v>747.83799999999997</v>
      </c>
      <c r="N658" s="6">
        <v>0</v>
      </c>
      <c r="O658" s="15">
        <v>0.604661586732407</v>
      </c>
    </row>
    <row r="659" spans="1:15" x14ac:dyDescent="0.3">
      <c r="A659" s="10">
        <v>43666</v>
      </c>
      <c r="B659" s="8">
        <v>0.64583333333333337</v>
      </c>
      <c r="C659" s="9">
        <f t="shared" si="26"/>
        <v>43666.645833333336</v>
      </c>
      <c r="D659" s="4">
        <f t="shared" si="27"/>
        <v>525465</v>
      </c>
      <c r="E659" s="4">
        <f t="shared" si="27"/>
        <v>6300765</v>
      </c>
      <c r="F659" s="4">
        <f t="shared" si="27"/>
        <v>2549</v>
      </c>
      <c r="G659" s="6">
        <v>308.3</v>
      </c>
      <c r="H659" s="6">
        <v>183.5</v>
      </c>
      <c r="I659" s="6">
        <v>328.72743876158023</v>
      </c>
      <c r="J659" s="6">
        <v>6.2729999999999997</v>
      </c>
      <c r="K659" s="6">
        <v>90.578999999999994</v>
      </c>
      <c r="L659" s="6">
        <v>0.88095705181429118</v>
      </c>
      <c r="M659" s="6">
        <v>747.68499999999995</v>
      </c>
      <c r="N659" s="6">
        <v>0</v>
      </c>
      <c r="O659" s="15">
        <v>0.59519948102497566</v>
      </c>
    </row>
    <row r="660" spans="1:15" x14ac:dyDescent="0.3">
      <c r="A660" s="10">
        <v>43666</v>
      </c>
      <c r="B660" s="8">
        <v>0.66666666666666663</v>
      </c>
      <c r="C660" s="9">
        <f t="shared" si="26"/>
        <v>43666.666666666664</v>
      </c>
      <c r="D660" s="4">
        <f t="shared" si="27"/>
        <v>525465</v>
      </c>
      <c r="E660" s="4">
        <f t="shared" si="27"/>
        <v>6300765</v>
      </c>
      <c r="F660" s="4">
        <f t="shared" si="27"/>
        <v>2549</v>
      </c>
      <c r="G660" s="6">
        <v>145.1</v>
      </c>
      <c r="H660" s="6">
        <v>88.2</v>
      </c>
      <c r="I660" s="6">
        <v>334.93087114694231</v>
      </c>
      <c r="J660" s="6">
        <v>5.0789999999999997</v>
      </c>
      <c r="K660" s="6">
        <v>100</v>
      </c>
      <c r="L660" s="6">
        <v>1.1675520410555935</v>
      </c>
      <c r="M660" s="6">
        <v>747.77200000000005</v>
      </c>
      <c r="N660" s="6">
        <v>0</v>
      </c>
      <c r="O660" s="15">
        <v>0.60785665058580296</v>
      </c>
    </row>
    <row r="661" spans="1:15" x14ac:dyDescent="0.3">
      <c r="A661" s="10">
        <v>43666</v>
      </c>
      <c r="B661" s="8">
        <v>0.6875</v>
      </c>
      <c r="C661" s="9">
        <f t="shared" si="26"/>
        <v>43666.6875</v>
      </c>
      <c r="D661" s="4">
        <f t="shared" si="27"/>
        <v>525465</v>
      </c>
      <c r="E661" s="4">
        <f t="shared" si="27"/>
        <v>6300765</v>
      </c>
      <c r="F661" s="4">
        <f t="shared" si="27"/>
        <v>2549</v>
      </c>
      <c r="G661" s="6">
        <v>190.4</v>
      </c>
      <c r="H661" s="6">
        <v>111.5</v>
      </c>
      <c r="I661" s="6">
        <v>302.56147535250619</v>
      </c>
      <c r="J661" s="6">
        <v>4.9530000000000003</v>
      </c>
      <c r="K661" s="6">
        <v>96.736999999999995</v>
      </c>
      <c r="L661" s="6">
        <v>1.1652775504123771</v>
      </c>
      <c r="M661" s="6">
        <v>747.94799999999998</v>
      </c>
      <c r="N661" s="6">
        <v>0</v>
      </c>
      <c r="O661" s="15">
        <v>0.58560924369747902</v>
      </c>
    </row>
    <row r="662" spans="1:15" x14ac:dyDescent="0.3">
      <c r="A662" s="10">
        <v>43666</v>
      </c>
      <c r="B662" s="8">
        <v>0.70833333333333337</v>
      </c>
      <c r="C662" s="9">
        <f t="shared" si="26"/>
        <v>43666.708333333336</v>
      </c>
      <c r="D662" s="4">
        <f t="shared" si="27"/>
        <v>525465</v>
      </c>
      <c r="E662" s="4">
        <f t="shared" si="27"/>
        <v>6300765</v>
      </c>
      <c r="F662" s="4">
        <f t="shared" si="27"/>
        <v>2549</v>
      </c>
      <c r="G662" s="6">
        <v>232.2</v>
      </c>
      <c r="H662" s="6">
        <v>131.30000000000001</v>
      </c>
      <c r="I662" s="6">
        <v>287.05364796503915</v>
      </c>
      <c r="J662" s="6">
        <v>5.8330000000000002</v>
      </c>
      <c r="K662" s="6">
        <v>92.837999999999994</v>
      </c>
      <c r="L662" s="6">
        <v>1.1630030597691607</v>
      </c>
      <c r="M662" s="6">
        <v>747.84699999999998</v>
      </c>
      <c r="N662" s="6">
        <v>0</v>
      </c>
      <c r="O662" s="15">
        <v>0.56546080964685619</v>
      </c>
    </row>
    <row r="663" spans="1:15" x14ac:dyDescent="0.3">
      <c r="A663" s="10">
        <v>43666</v>
      </c>
      <c r="B663" s="8">
        <v>0.72916666666666663</v>
      </c>
      <c r="C663" s="9">
        <f t="shared" si="26"/>
        <v>43666.729166666664</v>
      </c>
      <c r="D663" s="4">
        <f t="shared" si="27"/>
        <v>525465</v>
      </c>
      <c r="E663" s="4">
        <f t="shared" si="27"/>
        <v>6300765</v>
      </c>
      <c r="F663" s="4">
        <f t="shared" si="27"/>
        <v>2549</v>
      </c>
      <c r="G663" s="6">
        <v>116.1</v>
      </c>
      <c r="H663" s="6">
        <v>68.400000000000006</v>
      </c>
      <c r="I663" s="6">
        <v>293.35195287779027</v>
      </c>
      <c r="J663" s="6">
        <v>4.1989999999999998</v>
      </c>
      <c r="K663" s="6">
        <v>99.525999999999996</v>
      </c>
      <c r="L663" s="6">
        <v>1.0162938291836852</v>
      </c>
      <c r="M663" s="6">
        <v>748.02300000000002</v>
      </c>
      <c r="N663" s="6">
        <v>0</v>
      </c>
      <c r="O663" s="15">
        <v>0.58914728682170547</v>
      </c>
    </row>
    <row r="664" spans="1:15" x14ac:dyDescent="0.3">
      <c r="A664" s="10">
        <v>43666</v>
      </c>
      <c r="B664" s="8">
        <v>0.75</v>
      </c>
      <c r="C664" s="9">
        <f t="shared" si="26"/>
        <v>43666.75</v>
      </c>
      <c r="D664" s="4">
        <f t="shared" si="27"/>
        <v>525465</v>
      </c>
      <c r="E664" s="4">
        <f t="shared" si="27"/>
        <v>6300765</v>
      </c>
      <c r="F664" s="4">
        <f t="shared" si="27"/>
        <v>2549</v>
      </c>
      <c r="G664" s="6">
        <v>99.8</v>
      </c>
      <c r="H664" s="6">
        <v>57.6</v>
      </c>
      <c r="I664" s="6">
        <v>267.02330368537798</v>
      </c>
      <c r="J664" s="6">
        <v>4.1989999999999998</v>
      </c>
      <c r="K664" s="6">
        <v>96.57</v>
      </c>
      <c r="L664" s="6">
        <v>1.158454078482728</v>
      </c>
      <c r="M664" s="6">
        <v>748.23199999999997</v>
      </c>
      <c r="N664" s="6">
        <v>0</v>
      </c>
      <c r="O664" s="15">
        <v>0.57715430861723449</v>
      </c>
    </row>
    <row r="665" spans="1:15" x14ac:dyDescent="0.3">
      <c r="A665" s="10">
        <v>43666</v>
      </c>
      <c r="B665" s="8">
        <v>0.77083333333333337</v>
      </c>
      <c r="C665" s="9">
        <f t="shared" si="26"/>
        <v>43666.770833333336</v>
      </c>
      <c r="D665" s="4">
        <f t="shared" si="27"/>
        <v>525465</v>
      </c>
      <c r="E665" s="4">
        <f t="shared" si="27"/>
        <v>6300765</v>
      </c>
      <c r="F665" s="4">
        <f t="shared" si="27"/>
        <v>2549</v>
      </c>
      <c r="G665" s="6">
        <v>61.7</v>
      </c>
      <c r="H665" s="6">
        <v>36</v>
      </c>
      <c r="I665" s="6">
        <v>255.32899879957677</v>
      </c>
      <c r="J665" s="6">
        <v>3.7589999999999999</v>
      </c>
      <c r="K665" s="6">
        <v>96.808999999999997</v>
      </c>
      <c r="L665" s="6">
        <v>0.86731010795499308</v>
      </c>
      <c r="M665" s="6">
        <v>748.245</v>
      </c>
      <c r="N665" s="6">
        <v>0</v>
      </c>
      <c r="O665" s="15">
        <v>0.58346839546191243</v>
      </c>
    </row>
    <row r="666" spans="1:15" x14ac:dyDescent="0.3">
      <c r="A666" s="10">
        <v>43666</v>
      </c>
      <c r="B666" s="8">
        <v>0.79166666666666663</v>
      </c>
      <c r="C666" s="9">
        <f t="shared" si="26"/>
        <v>43666.791666666664</v>
      </c>
      <c r="D666" s="4">
        <f t="shared" si="27"/>
        <v>525465</v>
      </c>
      <c r="E666" s="4">
        <f t="shared" si="27"/>
        <v>6300765</v>
      </c>
      <c r="F666" s="4">
        <f t="shared" si="27"/>
        <v>2549</v>
      </c>
      <c r="G666" s="6">
        <v>47.2</v>
      </c>
      <c r="H666" s="6">
        <v>27</v>
      </c>
      <c r="I666" s="6">
        <v>253.92674682559226</v>
      </c>
      <c r="J666" s="6">
        <v>3.2570000000000001</v>
      </c>
      <c r="K666" s="6">
        <v>99.799000000000007</v>
      </c>
      <c r="L666" s="6">
        <v>1.1539050971962954</v>
      </c>
      <c r="M666" s="6">
        <v>748.24199999999996</v>
      </c>
      <c r="N666" s="6">
        <v>0</v>
      </c>
      <c r="O666" s="15">
        <v>0.57203389830508466</v>
      </c>
    </row>
    <row r="667" spans="1:15" x14ac:dyDescent="0.3">
      <c r="A667" s="10">
        <v>43666</v>
      </c>
      <c r="B667" s="8">
        <v>0.8125</v>
      </c>
      <c r="C667" s="9">
        <f t="shared" si="26"/>
        <v>43666.8125</v>
      </c>
      <c r="D667" s="4">
        <f t="shared" si="27"/>
        <v>525465</v>
      </c>
      <c r="E667" s="4">
        <f t="shared" si="27"/>
        <v>6300765</v>
      </c>
      <c r="F667" s="4">
        <f t="shared" si="27"/>
        <v>2549</v>
      </c>
      <c r="G667" s="6">
        <v>32.6</v>
      </c>
      <c r="H667" s="6">
        <v>18</v>
      </c>
      <c r="I667" s="6">
        <v>251.71813658536689</v>
      </c>
      <c r="J667" s="6">
        <v>2.879</v>
      </c>
      <c r="K667" s="6">
        <v>100</v>
      </c>
      <c r="L667" s="6">
        <v>0.86276112666856042</v>
      </c>
      <c r="M667" s="6">
        <v>748.34500000000003</v>
      </c>
      <c r="N667" s="6">
        <v>0</v>
      </c>
      <c r="O667" s="15">
        <v>0.5521472392638036</v>
      </c>
    </row>
    <row r="668" spans="1:15" x14ac:dyDescent="0.3">
      <c r="A668" s="10">
        <v>43666</v>
      </c>
      <c r="B668" s="8">
        <v>0.83333333333333337</v>
      </c>
      <c r="C668" s="9">
        <f t="shared" si="26"/>
        <v>43666.833333333336</v>
      </c>
      <c r="D668" s="4">
        <f t="shared" si="27"/>
        <v>525465</v>
      </c>
      <c r="E668" s="4">
        <f t="shared" si="27"/>
        <v>6300765</v>
      </c>
      <c r="F668" s="4">
        <f t="shared" si="27"/>
        <v>2549</v>
      </c>
      <c r="G668" s="6">
        <v>21.8</v>
      </c>
      <c r="H668" s="6">
        <v>12.6</v>
      </c>
      <c r="I668" s="6">
        <v>269.76336481369356</v>
      </c>
      <c r="J668" s="6">
        <v>2.5649999999999999</v>
      </c>
      <c r="K668" s="6">
        <v>100</v>
      </c>
      <c r="L668" s="6">
        <v>0.86048663602534403</v>
      </c>
      <c r="M668" s="6">
        <v>748.66700000000003</v>
      </c>
      <c r="N668" s="6">
        <v>0</v>
      </c>
      <c r="O668" s="15">
        <v>0.57798165137614677</v>
      </c>
    </row>
    <row r="669" spans="1:15" x14ac:dyDescent="0.3">
      <c r="A669" s="10">
        <v>43666</v>
      </c>
      <c r="B669" s="8">
        <v>0.85416666666666663</v>
      </c>
      <c r="C669" s="9">
        <f t="shared" si="26"/>
        <v>43666.854166666664</v>
      </c>
      <c r="D669" s="4">
        <f t="shared" si="27"/>
        <v>525465</v>
      </c>
      <c r="E669" s="4">
        <f t="shared" si="27"/>
        <v>6300765</v>
      </c>
      <c r="F669" s="4">
        <f t="shared" si="27"/>
        <v>2549</v>
      </c>
      <c r="G669" s="6">
        <v>9.1</v>
      </c>
      <c r="H669" s="6">
        <v>3.6</v>
      </c>
      <c r="I669" s="6">
        <v>271.57848244061751</v>
      </c>
      <c r="J669" s="6">
        <v>3.3820000000000001</v>
      </c>
      <c r="K669" s="6">
        <v>97.960999999999999</v>
      </c>
      <c r="L669" s="6">
        <v>0.71377740543986845</v>
      </c>
      <c r="M669" s="6">
        <v>748.60199999999998</v>
      </c>
      <c r="N669" s="6">
        <v>0</v>
      </c>
      <c r="O669" s="15">
        <v>0.39560439560439564</v>
      </c>
    </row>
    <row r="670" spans="1:15" x14ac:dyDescent="0.3">
      <c r="A670" s="10">
        <v>43666</v>
      </c>
      <c r="B670" s="8">
        <v>0.875</v>
      </c>
      <c r="C670" s="9">
        <f t="shared" si="26"/>
        <v>43666.875</v>
      </c>
      <c r="D670" s="4">
        <f t="shared" si="27"/>
        <v>525465</v>
      </c>
      <c r="E670" s="4">
        <f t="shared" si="27"/>
        <v>6300765</v>
      </c>
      <c r="F670" s="4">
        <f t="shared" si="27"/>
        <v>2549</v>
      </c>
      <c r="G670" s="6">
        <v>0</v>
      </c>
      <c r="H670" s="6">
        <v>0</v>
      </c>
      <c r="I670" s="6">
        <v>292.73958152356073</v>
      </c>
      <c r="J670" s="6">
        <v>4.1360000000000001</v>
      </c>
      <c r="K670" s="6">
        <v>97.647000000000006</v>
      </c>
      <c r="L670" s="6">
        <v>0.71150291479665206</v>
      </c>
      <c r="M670" s="6">
        <v>748.57299999999998</v>
      </c>
      <c r="N670" s="6">
        <v>0</v>
      </c>
      <c r="O670" s="16" t="s">
        <v>19</v>
      </c>
    </row>
    <row r="671" spans="1:15" x14ac:dyDescent="0.3">
      <c r="A671" s="10">
        <v>43666</v>
      </c>
      <c r="B671" s="8">
        <v>0.89583333333333337</v>
      </c>
      <c r="C671" s="9">
        <f t="shared" si="26"/>
        <v>43666.895833333336</v>
      </c>
      <c r="D671" s="4">
        <f t="shared" si="27"/>
        <v>525465</v>
      </c>
      <c r="E671" s="4">
        <f t="shared" si="27"/>
        <v>6300765</v>
      </c>
      <c r="F671" s="4">
        <f t="shared" si="27"/>
        <v>2549</v>
      </c>
      <c r="G671" s="6">
        <v>0</v>
      </c>
      <c r="H671" s="6">
        <v>0</v>
      </c>
      <c r="I671" s="6">
        <v>254.06989649815193</v>
      </c>
      <c r="J671" s="6">
        <v>1.9990000000000001</v>
      </c>
      <c r="K671" s="6">
        <v>100</v>
      </c>
      <c r="L671" s="6">
        <v>0.99809790403795429</v>
      </c>
      <c r="M671" s="6">
        <v>748.63199999999995</v>
      </c>
      <c r="N671" s="6">
        <v>0</v>
      </c>
      <c r="O671" s="16" t="s">
        <v>19</v>
      </c>
    </row>
    <row r="672" spans="1:15" x14ac:dyDescent="0.3">
      <c r="A672" s="10">
        <v>43666</v>
      </c>
      <c r="B672" s="8">
        <v>0.91666666666666663</v>
      </c>
      <c r="C672" s="9">
        <f t="shared" si="26"/>
        <v>43666.916666666664</v>
      </c>
      <c r="D672" s="4">
        <f t="shared" si="27"/>
        <v>525465</v>
      </c>
      <c r="E672" s="4">
        <f t="shared" si="27"/>
        <v>6300765</v>
      </c>
      <c r="F672" s="4">
        <f t="shared" si="27"/>
        <v>2549</v>
      </c>
      <c r="G672" s="6">
        <v>0</v>
      </c>
      <c r="H672" s="6">
        <v>0</v>
      </c>
      <c r="I672" s="6">
        <v>326.68730738510021</v>
      </c>
      <c r="J672" s="6">
        <v>3.2570000000000001</v>
      </c>
      <c r="K672" s="6">
        <v>100</v>
      </c>
      <c r="L672" s="6">
        <v>0.9958234133947379</v>
      </c>
      <c r="M672" s="6">
        <v>748.63199999999995</v>
      </c>
      <c r="N672" s="6">
        <v>0</v>
      </c>
      <c r="O672" s="16" t="s">
        <v>19</v>
      </c>
    </row>
    <row r="673" spans="1:15" x14ac:dyDescent="0.3">
      <c r="A673" s="10">
        <v>43666</v>
      </c>
      <c r="B673" s="8">
        <v>0.9375</v>
      </c>
      <c r="C673" s="9">
        <f t="shared" si="26"/>
        <v>43666.9375</v>
      </c>
      <c r="D673" s="4">
        <f t="shared" si="27"/>
        <v>525465</v>
      </c>
      <c r="E673" s="4">
        <f t="shared" si="27"/>
        <v>6300765</v>
      </c>
      <c r="F673" s="4">
        <f t="shared" si="27"/>
        <v>2549</v>
      </c>
      <c r="G673" s="6">
        <v>0</v>
      </c>
      <c r="H673" s="6">
        <v>0</v>
      </c>
      <c r="I673" s="6">
        <v>324.03769762374344</v>
      </c>
      <c r="J673" s="6">
        <v>4.1989999999999998</v>
      </c>
      <c r="K673" s="6">
        <v>97.363</v>
      </c>
      <c r="L673" s="6">
        <v>0.70467944286700301</v>
      </c>
      <c r="M673" s="6">
        <v>748.55700000000002</v>
      </c>
      <c r="N673" s="6">
        <v>0</v>
      </c>
      <c r="O673" s="16" t="s">
        <v>19</v>
      </c>
    </row>
    <row r="674" spans="1:15" x14ac:dyDescent="0.3">
      <c r="A674" s="10">
        <v>43666</v>
      </c>
      <c r="B674" s="8">
        <v>0.95833333333333337</v>
      </c>
      <c r="C674" s="9">
        <f t="shared" si="26"/>
        <v>43666.958333333336</v>
      </c>
      <c r="D674" s="4">
        <f t="shared" si="27"/>
        <v>525465</v>
      </c>
      <c r="E674" s="4">
        <f t="shared" si="27"/>
        <v>6300765</v>
      </c>
      <c r="F674" s="4">
        <f t="shared" si="27"/>
        <v>2549</v>
      </c>
      <c r="G674" s="6">
        <v>0</v>
      </c>
      <c r="H674" s="6">
        <v>0</v>
      </c>
      <c r="I674" s="6">
        <v>331.28186593924823</v>
      </c>
      <c r="J674" s="6">
        <v>4.1989999999999998</v>
      </c>
      <c r="K674" s="6">
        <v>97.674000000000007</v>
      </c>
      <c r="L674" s="6">
        <v>1.2801439119928237</v>
      </c>
      <c r="M674" s="6">
        <v>748.755</v>
      </c>
      <c r="N674" s="6">
        <v>0</v>
      </c>
      <c r="O674" s="16" t="s">
        <v>19</v>
      </c>
    </row>
    <row r="675" spans="1:15" x14ac:dyDescent="0.3">
      <c r="A675" s="10">
        <v>43666</v>
      </c>
      <c r="B675" s="8">
        <v>0.97916666666666663</v>
      </c>
      <c r="C675" s="9">
        <f t="shared" si="26"/>
        <v>43666.979166666664</v>
      </c>
      <c r="D675" s="4">
        <f t="shared" si="27"/>
        <v>525465</v>
      </c>
      <c r="E675" s="4">
        <f t="shared" si="27"/>
        <v>6300765</v>
      </c>
      <c r="F675" s="4">
        <f t="shared" si="27"/>
        <v>2549</v>
      </c>
      <c r="G675" s="6">
        <v>0</v>
      </c>
      <c r="H675" s="6">
        <v>0</v>
      </c>
      <c r="I675" s="6">
        <v>329.98331132841827</v>
      </c>
      <c r="J675" s="6">
        <v>4.1360000000000001</v>
      </c>
      <c r="K675" s="6">
        <v>100</v>
      </c>
      <c r="L675" s="6">
        <v>0.84456520152282955</v>
      </c>
      <c r="M675" s="6">
        <v>748.54499999999996</v>
      </c>
      <c r="N675" s="6">
        <v>0</v>
      </c>
      <c r="O675" s="16" t="s">
        <v>19</v>
      </c>
    </row>
    <row r="676" spans="1:15" x14ac:dyDescent="0.3">
      <c r="A676" s="10">
        <v>43667</v>
      </c>
      <c r="B676" s="8">
        <v>0</v>
      </c>
      <c r="C676" s="9">
        <f t="shared" si="26"/>
        <v>43667</v>
      </c>
      <c r="D676" s="4">
        <f t="shared" si="27"/>
        <v>525465</v>
      </c>
      <c r="E676" s="4">
        <f t="shared" si="27"/>
        <v>6300765</v>
      </c>
      <c r="F676" s="4">
        <f t="shared" si="27"/>
        <v>2549</v>
      </c>
      <c r="G676" s="6">
        <v>0</v>
      </c>
      <c r="H676" s="6">
        <v>0</v>
      </c>
      <c r="I676" s="6">
        <v>331.15145162858488</v>
      </c>
      <c r="J676" s="6">
        <v>4.0739999999999998</v>
      </c>
      <c r="K676" s="6">
        <v>100</v>
      </c>
      <c r="L676" s="6">
        <v>1.0959010016962574</v>
      </c>
      <c r="M676" s="6">
        <v>748.32500000000005</v>
      </c>
      <c r="N676" s="6">
        <v>0</v>
      </c>
      <c r="O676" s="16" t="s">
        <v>19</v>
      </c>
    </row>
    <row r="677" spans="1:15" x14ac:dyDescent="0.3">
      <c r="A677" s="10">
        <v>43667</v>
      </c>
      <c r="B677" s="8">
        <v>2.0833333333333332E-2</v>
      </c>
      <c r="C677" s="9">
        <f t="shared" si="26"/>
        <v>43667.020833333336</v>
      </c>
      <c r="D677" s="4">
        <f t="shared" si="27"/>
        <v>525465</v>
      </c>
      <c r="E677" s="4">
        <f t="shared" si="27"/>
        <v>6300765</v>
      </c>
      <c r="F677" s="4">
        <f t="shared" si="27"/>
        <v>2549</v>
      </c>
      <c r="G677" s="6">
        <v>0</v>
      </c>
      <c r="H677" s="6">
        <v>0</v>
      </c>
      <c r="I677" s="6">
        <v>332.24380159127122</v>
      </c>
      <c r="J677" s="6">
        <v>4.1360000000000001</v>
      </c>
      <c r="K677" s="6">
        <v>100</v>
      </c>
      <c r="L677" s="6">
        <v>1.8158002107643376</v>
      </c>
      <c r="M677" s="6">
        <v>748.29</v>
      </c>
      <c r="N677" s="6">
        <v>0</v>
      </c>
      <c r="O677" s="16" t="s">
        <v>19</v>
      </c>
    </row>
    <row r="678" spans="1:15" x14ac:dyDescent="0.3">
      <c r="A678" s="10">
        <v>43667</v>
      </c>
      <c r="B678" s="8">
        <v>4.1666666666666664E-2</v>
      </c>
      <c r="C678" s="9">
        <f t="shared" si="26"/>
        <v>43667.041666666664</v>
      </c>
      <c r="D678" s="4">
        <f t="shared" si="27"/>
        <v>525465</v>
      </c>
      <c r="E678" s="4">
        <f t="shared" si="27"/>
        <v>6300765</v>
      </c>
      <c r="F678" s="4">
        <f t="shared" si="27"/>
        <v>2549</v>
      </c>
      <c r="G678" s="6">
        <v>0</v>
      </c>
      <c r="H678" s="6">
        <v>0</v>
      </c>
      <c r="I678" s="6">
        <v>332.9978510148801</v>
      </c>
      <c r="J678" s="6">
        <v>4.3250000000000002</v>
      </c>
      <c r="K678" s="6">
        <v>100</v>
      </c>
      <c r="L678" s="6">
        <v>1.8135257201211212</v>
      </c>
      <c r="M678" s="6">
        <v>748.36</v>
      </c>
      <c r="N678" s="6">
        <v>0</v>
      </c>
      <c r="O678" s="16" t="s">
        <v>19</v>
      </c>
    </row>
    <row r="679" spans="1:15" x14ac:dyDescent="0.3">
      <c r="A679" s="10">
        <v>43667</v>
      </c>
      <c r="B679" s="8">
        <v>6.25E-2</v>
      </c>
      <c r="C679" s="9">
        <f t="shared" si="26"/>
        <v>43667.0625</v>
      </c>
      <c r="D679" s="4">
        <f t="shared" si="27"/>
        <v>525465</v>
      </c>
      <c r="E679" s="4">
        <f t="shared" si="27"/>
        <v>6300765</v>
      </c>
      <c r="F679" s="4">
        <f t="shared" si="27"/>
        <v>2549</v>
      </c>
      <c r="G679" s="6">
        <v>0</v>
      </c>
      <c r="H679" s="6">
        <v>0</v>
      </c>
      <c r="I679" s="6">
        <v>332.7802464558805</v>
      </c>
      <c r="J679" s="6">
        <v>4.3879999999999999</v>
      </c>
      <c r="K679" s="6">
        <v>100</v>
      </c>
      <c r="L679" s="6">
        <v>0.94464278982434913</v>
      </c>
      <c r="M679" s="6">
        <v>748.37800000000004</v>
      </c>
      <c r="N679" s="6">
        <v>0</v>
      </c>
      <c r="O679" s="16" t="s">
        <v>19</v>
      </c>
    </row>
    <row r="680" spans="1:15" x14ac:dyDescent="0.3">
      <c r="A680" s="10">
        <v>43667</v>
      </c>
      <c r="B680" s="8">
        <v>8.3333333333333329E-2</v>
      </c>
      <c r="C680" s="9">
        <f t="shared" si="26"/>
        <v>43667.083333333336</v>
      </c>
      <c r="D680" s="4">
        <f t="shared" si="27"/>
        <v>525465</v>
      </c>
      <c r="E680" s="4">
        <f t="shared" si="27"/>
        <v>6300765</v>
      </c>
      <c r="F680" s="4">
        <f t="shared" si="27"/>
        <v>2549</v>
      </c>
      <c r="G680" s="6">
        <v>0</v>
      </c>
      <c r="H680" s="6">
        <v>0</v>
      </c>
      <c r="I680" s="6">
        <v>331.08640302491239</v>
      </c>
      <c r="J680" s="6">
        <v>4.8280000000000003</v>
      </c>
      <c r="K680" s="6">
        <v>100</v>
      </c>
      <c r="L680" s="6">
        <v>0.94236829918113274</v>
      </c>
      <c r="M680" s="6">
        <v>748.44299999999998</v>
      </c>
      <c r="N680" s="6">
        <v>0</v>
      </c>
      <c r="O680" s="16" t="s">
        <v>19</v>
      </c>
    </row>
    <row r="681" spans="1:15" x14ac:dyDescent="0.3">
      <c r="A681" s="10">
        <v>43667</v>
      </c>
      <c r="B681" s="8">
        <v>0.10416666666666667</v>
      </c>
      <c r="C681" s="9">
        <f t="shared" si="26"/>
        <v>43667.104166666664</v>
      </c>
      <c r="D681" s="4">
        <f t="shared" si="27"/>
        <v>525465</v>
      </c>
      <c r="E681" s="4">
        <f t="shared" si="27"/>
        <v>6300765</v>
      </c>
      <c r="F681" s="4">
        <f t="shared" si="27"/>
        <v>2549</v>
      </c>
      <c r="G681" s="6">
        <v>0</v>
      </c>
      <c r="H681" s="6">
        <v>0</v>
      </c>
      <c r="I681" s="6">
        <v>329.62789492826255</v>
      </c>
      <c r="J681" s="6">
        <v>4.9530000000000003</v>
      </c>
      <c r="K681" s="6">
        <v>100</v>
      </c>
      <c r="L681" s="6">
        <v>0.79565906859565727</v>
      </c>
      <c r="M681" s="6">
        <v>748.32</v>
      </c>
      <c r="N681" s="6">
        <v>0</v>
      </c>
      <c r="O681" s="16" t="s">
        <v>19</v>
      </c>
    </row>
    <row r="682" spans="1:15" x14ac:dyDescent="0.3">
      <c r="A682" s="10">
        <v>43667</v>
      </c>
      <c r="B682" s="8">
        <v>0.125</v>
      </c>
      <c r="C682" s="9">
        <f t="shared" si="26"/>
        <v>43667.125</v>
      </c>
      <c r="D682" s="4">
        <f t="shared" si="27"/>
        <v>525465</v>
      </c>
      <c r="E682" s="4">
        <f t="shared" si="27"/>
        <v>6300765</v>
      </c>
      <c r="F682" s="4">
        <f t="shared" si="27"/>
        <v>2549</v>
      </c>
      <c r="G682" s="6">
        <v>0</v>
      </c>
      <c r="H682" s="6">
        <v>0</v>
      </c>
      <c r="I682" s="6">
        <v>291.84208390235312</v>
      </c>
      <c r="J682" s="6">
        <v>5.1420000000000003</v>
      </c>
      <c r="K682" s="6">
        <v>100</v>
      </c>
      <c r="L682" s="6">
        <v>0.93781931789470008</v>
      </c>
      <c r="M682" s="6">
        <v>748.22500000000002</v>
      </c>
      <c r="N682" s="6">
        <v>0</v>
      </c>
      <c r="O682" s="16" t="s">
        <v>19</v>
      </c>
    </row>
    <row r="683" spans="1:15" x14ac:dyDescent="0.3">
      <c r="A683" s="10">
        <v>43667</v>
      </c>
      <c r="B683" s="8">
        <v>0.14583333333333334</v>
      </c>
      <c r="C683" s="9">
        <f t="shared" si="26"/>
        <v>43667.145833333336</v>
      </c>
      <c r="D683" s="4">
        <f t="shared" si="27"/>
        <v>525465</v>
      </c>
      <c r="E683" s="4">
        <f t="shared" si="27"/>
        <v>6300765</v>
      </c>
      <c r="F683" s="4">
        <f t="shared" si="27"/>
        <v>2549</v>
      </c>
      <c r="G683" s="6">
        <v>0</v>
      </c>
      <c r="H683" s="6">
        <v>0</v>
      </c>
      <c r="I683" s="6">
        <v>293.98453658159042</v>
      </c>
      <c r="J683" s="6">
        <v>5.3929999999999998</v>
      </c>
      <c r="K683" s="6">
        <v>99.474000000000004</v>
      </c>
      <c r="L683" s="6">
        <v>0.93554482725148369</v>
      </c>
      <c r="M683" s="6">
        <v>748.05700000000002</v>
      </c>
      <c r="N683" s="6">
        <v>0</v>
      </c>
      <c r="O683" s="16" t="s">
        <v>19</v>
      </c>
    </row>
    <row r="684" spans="1:15" x14ac:dyDescent="0.3">
      <c r="A684" s="10">
        <v>43667</v>
      </c>
      <c r="B684" s="8">
        <v>0.16666666666666666</v>
      </c>
      <c r="C684" s="9">
        <f t="shared" si="26"/>
        <v>43667.166666666664</v>
      </c>
      <c r="D684" s="4">
        <f t="shared" si="27"/>
        <v>525465</v>
      </c>
      <c r="E684" s="4">
        <f t="shared" si="27"/>
        <v>6300765</v>
      </c>
      <c r="F684" s="4">
        <f t="shared" si="27"/>
        <v>2549</v>
      </c>
      <c r="G684" s="6">
        <v>0</v>
      </c>
      <c r="H684" s="6">
        <v>0</v>
      </c>
      <c r="I684" s="6">
        <v>318.08073237075371</v>
      </c>
      <c r="J684" s="6">
        <v>5.8330000000000002</v>
      </c>
      <c r="K684" s="6">
        <v>97.522000000000006</v>
      </c>
      <c r="L684" s="6">
        <v>0.9332703366082673</v>
      </c>
      <c r="M684" s="6">
        <v>748.09</v>
      </c>
      <c r="N684" s="6">
        <v>0</v>
      </c>
      <c r="O684" s="16" t="s">
        <v>19</v>
      </c>
    </row>
    <row r="685" spans="1:15" x14ac:dyDescent="0.3">
      <c r="A685" s="10">
        <v>43667</v>
      </c>
      <c r="B685" s="8">
        <v>0.1875</v>
      </c>
      <c r="C685" s="9">
        <f t="shared" si="26"/>
        <v>43667.1875</v>
      </c>
      <c r="D685" s="4">
        <f t="shared" si="27"/>
        <v>525465</v>
      </c>
      <c r="E685" s="4">
        <f t="shared" si="27"/>
        <v>6300765</v>
      </c>
      <c r="F685" s="4">
        <f t="shared" si="27"/>
        <v>2549</v>
      </c>
      <c r="G685" s="6">
        <v>18.100000000000001</v>
      </c>
      <c r="H685" s="6">
        <v>9</v>
      </c>
      <c r="I685" s="6">
        <v>289.33689619349531</v>
      </c>
      <c r="J685" s="6">
        <v>4.3250000000000002</v>
      </c>
      <c r="K685" s="6">
        <v>100</v>
      </c>
      <c r="L685" s="6">
        <v>1.0754305859073103</v>
      </c>
      <c r="M685" s="6">
        <v>748.23199999999997</v>
      </c>
      <c r="N685" s="6">
        <v>0</v>
      </c>
      <c r="O685" s="15">
        <v>0.49723756906077343</v>
      </c>
    </row>
    <row r="686" spans="1:15" x14ac:dyDescent="0.3">
      <c r="A686" s="10">
        <v>43667</v>
      </c>
      <c r="B686" s="8">
        <v>0.20833333333333334</v>
      </c>
      <c r="C686" s="9">
        <f t="shared" si="26"/>
        <v>43667.208333333336</v>
      </c>
      <c r="D686" s="4">
        <f t="shared" si="27"/>
        <v>525465</v>
      </c>
      <c r="E686" s="4">
        <f t="shared" si="27"/>
        <v>6300765</v>
      </c>
      <c r="F686" s="4">
        <f t="shared" si="27"/>
        <v>2549</v>
      </c>
      <c r="G686" s="6">
        <v>25.4</v>
      </c>
      <c r="H686" s="6">
        <v>14.4</v>
      </c>
      <c r="I686" s="6">
        <v>295.5802760538491</v>
      </c>
      <c r="J686" s="6">
        <v>5.33</v>
      </c>
      <c r="K686" s="6">
        <v>96.796999999999997</v>
      </c>
      <c r="L686" s="6">
        <v>0.78428661537957545</v>
      </c>
      <c r="M686" s="6">
        <v>748.32799999999997</v>
      </c>
      <c r="N686" s="6">
        <v>0</v>
      </c>
      <c r="O686" s="15">
        <v>0.56692913385826771</v>
      </c>
    </row>
    <row r="687" spans="1:15" x14ac:dyDescent="0.3">
      <c r="A687" s="10">
        <v>43667</v>
      </c>
      <c r="B687" s="8">
        <v>0.22916666666666666</v>
      </c>
      <c r="C687" s="9">
        <f t="shared" si="26"/>
        <v>43667.229166666664</v>
      </c>
      <c r="D687" s="4">
        <f t="shared" si="27"/>
        <v>525465</v>
      </c>
      <c r="E687" s="4">
        <f t="shared" si="27"/>
        <v>6300765</v>
      </c>
      <c r="F687" s="4">
        <f t="shared" si="27"/>
        <v>2549</v>
      </c>
      <c r="G687" s="6">
        <v>56.2</v>
      </c>
      <c r="H687" s="6">
        <v>37.799999999999997</v>
      </c>
      <c r="I687" s="6">
        <v>266.43179634552752</v>
      </c>
      <c r="J687" s="6">
        <v>5.5819999999999999</v>
      </c>
      <c r="K687" s="6">
        <v>94.974999999999994</v>
      </c>
      <c r="L687" s="6">
        <v>0.92644686467861825</v>
      </c>
      <c r="M687" s="6">
        <v>748.35</v>
      </c>
      <c r="N687" s="6">
        <v>0</v>
      </c>
      <c r="O687" s="15">
        <v>0.67259786476868322</v>
      </c>
    </row>
    <row r="688" spans="1:15" x14ac:dyDescent="0.3">
      <c r="A688" s="10">
        <v>43667</v>
      </c>
      <c r="B688" s="8">
        <v>0.25</v>
      </c>
      <c r="C688" s="9">
        <f t="shared" si="26"/>
        <v>43667.25</v>
      </c>
      <c r="D688" s="4">
        <f t="shared" si="27"/>
        <v>525465</v>
      </c>
      <c r="E688" s="4">
        <f t="shared" si="27"/>
        <v>6300765</v>
      </c>
      <c r="F688" s="4">
        <f t="shared" si="27"/>
        <v>2549</v>
      </c>
      <c r="G688" s="6">
        <v>161.4</v>
      </c>
      <c r="H688" s="6">
        <v>118.7</v>
      </c>
      <c r="I688" s="6">
        <v>259.58344483966869</v>
      </c>
      <c r="J688" s="6">
        <v>6.7750000000000004</v>
      </c>
      <c r="K688" s="6">
        <v>86.975999999999999</v>
      </c>
      <c r="L688" s="6">
        <v>0.92417237403540198</v>
      </c>
      <c r="M688" s="6">
        <v>748.46</v>
      </c>
      <c r="N688" s="6">
        <v>0</v>
      </c>
      <c r="O688" s="15">
        <v>0.73543990086741018</v>
      </c>
    </row>
    <row r="689" spans="1:15" x14ac:dyDescent="0.3">
      <c r="A689" s="10">
        <v>43667</v>
      </c>
      <c r="B689" s="8">
        <v>0.27083333333333331</v>
      </c>
      <c r="C689" s="9">
        <f t="shared" si="26"/>
        <v>43667.270833333336</v>
      </c>
      <c r="D689" s="4">
        <f t="shared" si="27"/>
        <v>525465</v>
      </c>
      <c r="E689" s="4">
        <f t="shared" si="27"/>
        <v>6300765</v>
      </c>
      <c r="F689" s="4">
        <f t="shared" si="27"/>
        <v>2549</v>
      </c>
      <c r="G689" s="6">
        <v>203.1</v>
      </c>
      <c r="H689" s="6">
        <v>142.1</v>
      </c>
      <c r="I689" s="6">
        <v>266.49615862788454</v>
      </c>
      <c r="J689" s="6">
        <v>7.5919999999999996</v>
      </c>
      <c r="K689" s="6">
        <v>81.897000000000006</v>
      </c>
      <c r="L689" s="6">
        <v>0.7774631434499264</v>
      </c>
      <c r="M689" s="6">
        <v>748.33299999999997</v>
      </c>
      <c r="N689" s="6">
        <v>0</v>
      </c>
      <c r="O689" s="15">
        <v>0.69965534219596259</v>
      </c>
    </row>
    <row r="690" spans="1:15" x14ac:dyDescent="0.3">
      <c r="A690" s="10">
        <v>43667</v>
      </c>
      <c r="B690" s="8">
        <v>0.29166666666666669</v>
      </c>
      <c r="C690" s="9">
        <f t="shared" si="26"/>
        <v>43667.291666666664</v>
      </c>
      <c r="D690" s="4">
        <f t="shared" si="27"/>
        <v>525465</v>
      </c>
      <c r="E690" s="4">
        <f t="shared" si="27"/>
        <v>6300765</v>
      </c>
      <c r="F690" s="4">
        <f t="shared" si="27"/>
        <v>2549</v>
      </c>
      <c r="G690" s="6">
        <v>302.89999999999998</v>
      </c>
      <c r="H690" s="6">
        <v>206.9</v>
      </c>
      <c r="I690" s="6">
        <v>265.33561398803357</v>
      </c>
      <c r="J690" s="6">
        <v>7.3410000000000002</v>
      </c>
      <c r="K690" s="6">
        <v>80.793000000000006</v>
      </c>
      <c r="L690" s="6">
        <v>0.77518865280671001</v>
      </c>
      <c r="M690" s="6">
        <v>748.26700000000005</v>
      </c>
      <c r="N690" s="6">
        <v>0</v>
      </c>
      <c r="O690" s="15">
        <v>0.68306371739848137</v>
      </c>
    </row>
    <row r="691" spans="1:15" x14ac:dyDescent="0.3">
      <c r="A691" s="10">
        <v>43667</v>
      </c>
      <c r="B691" s="8">
        <v>0.3125</v>
      </c>
      <c r="C691" s="9">
        <f t="shared" si="26"/>
        <v>43667.3125</v>
      </c>
      <c r="D691" s="4">
        <f t="shared" si="27"/>
        <v>525465</v>
      </c>
      <c r="E691" s="4">
        <f t="shared" si="27"/>
        <v>6300765</v>
      </c>
      <c r="F691" s="4">
        <f t="shared" si="27"/>
        <v>2549</v>
      </c>
      <c r="G691" s="6">
        <v>357.3</v>
      </c>
      <c r="H691" s="6">
        <v>246.5</v>
      </c>
      <c r="I691" s="6">
        <v>263.24355347727055</v>
      </c>
      <c r="J691" s="6">
        <v>9.2870000000000008</v>
      </c>
      <c r="K691" s="6">
        <v>70.866</v>
      </c>
      <c r="L691" s="6">
        <v>0.91734890210575282</v>
      </c>
      <c r="M691" s="6">
        <v>748.34199999999998</v>
      </c>
      <c r="N691" s="6">
        <v>0</v>
      </c>
      <c r="O691" s="15">
        <v>0.6898964455639518</v>
      </c>
    </row>
    <row r="692" spans="1:15" x14ac:dyDescent="0.3">
      <c r="A692" s="10">
        <v>43667</v>
      </c>
      <c r="B692" s="8">
        <v>0.33333333333333331</v>
      </c>
      <c r="C692" s="9">
        <f t="shared" si="26"/>
        <v>43667.333333333336</v>
      </c>
      <c r="D692" s="4">
        <f t="shared" si="27"/>
        <v>525465</v>
      </c>
      <c r="E692" s="4">
        <f t="shared" si="27"/>
        <v>6300765</v>
      </c>
      <c r="F692" s="4">
        <f t="shared" si="27"/>
        <v>2549</v>
      </c>
      <c r="G692" s="6">
        <v>297.39999999999998</v>
      </c>
      <c r="H692" s="6">
        <v>197.9</v>
      </c>
      <c r="I692" s="6">
        <v>270.66168784052149</v>
      </c>
      <c r="J692" s="6">
        <v>7.6550000000000002</v>
      </c>
      <c r="K692" s="6">
        <v>73.802999999999997</v>
      </c>
      <c r="L692" s="6">
        <v>1.0595091514047958</v>
      </c>
      <c r="M692" s="6">
        <v>748.57</v>
      </c>
      <c r="N692" s="6">
        <v>0</v>
      </c>
      <c r="O692" s="15">
        <v>0.6654337592468057</v>
      </c>
    </row>
    <row r="693" spans="1:15" x14ac:dyDescent="0.3">
      <c r="A693" s="10">
        <v>43667</v>
      </c>
      <c r="B693" s="8">
        <v>0.35416666666666669</v>
      </c>
      <c r="C693" s="9">
        <f t="shared" si="26"/>
        <v>43667.354166666664</v>
      </c>
      <c r="D693" s="4">
        <f t="shared" si="27"/>
        <v>525465</v>
      </c>
      <c r="E693" s="4">
        <f t="shared" si="27"/>
        <v>6300765</v>
      </c>
      <c r="F693" s="4">
        <f t="shared" si="27"/>
        <v>2549</v>
      </c>
      <c r="G693" s="6">
        <v>330.1</v>
      </c>
      <c r="H693" s="6">
        <v>212.3</v>
      </c>
      <c r="I693" s="6">
        <v>281.41617303466785</v>
      </c>
      <c r="J693" s="6">
        <v>7.6550000000000002</v>
      </c>
      <c r="K693" s="6">
        <v>72.034999999999997</v>
      </c>
      <c r="L693" s="6">
        <v>0.91279992081932015</v>
      </c>
      <c r="M693" s="6">
        <v>748.57</v>
      </c>
      <c r="N693" s="6">
        <v>0</v>
      </c>
      <c r="O693" s="15">
        <v>0.64313844289609212</v>
      </c>
    </row>
    <row r="694" spans="1:15" x14ac:dyDescent="0.3">
      <c r="A694" s="10">
        <v>43667</v>
      </c>
      <c r="B694" s="8">
        <v>0.375</v>
      </c>
      <c r="C694" s="9">
        <f t="shared" si="26"/>
        <v>43667.375</v>
      </c>
      <c r="D694" s="4">
        <f t="shared" si="27"/>
        <v>525465</v>
      </c>
      <c r="E694" s="4">
        <f t="shared" si="27"/>
        <v>6300765</v>
      </c>
      <c r="F694" s="4">
        <f t="shared" si="27"/>
        <v>2549</v>
      </c>
      <c r="G694" s="6">
        <v>440.7</v>
      </c>
      <c r="H694" s="6">
        <v>287.89999999999998</v>
      </c>
      <c r="I694" s="6">
        <v>286.1242001920599</v>
      </c>
      <c r="J694" s="6">
        <v>9.9149999999999991</v>
      </c>
      <c r="K694" s="6">
        <v>60.252000000000002</v>
      </c>
      <c r="L694" s="6">
        <v>0.621943096891868</v>
      </c>
      <c r="M694" s="6">
        <v>748.495</v>
      </c>
      <c r="N694" s="6">
        <v>0</v>
      </c>
      <c r="O694" s="15">
        <v>0.65327887451781252</v>
      </c>
    </row>
    <row r="695" spans="1:15" x14ac:dyDescent="0.3">
      <c r="A695" s="10">
        <v>43667</v>
      </c>
      <c r="B695" s="8">
        <v>0.39583333333333331</v>
      </c>
      <c r="C695" s="9">
        <f t="shared" si="26"/>
        <v>43667.395833333336</v>
      </c>
      <c r="D695" s="4">
        <f t="shared" si="27"/>
        <v>525465</v>
      </c>
      <c r="E695" s="4">
        <f t="shared" si="27"/>
        <v>6300765</v>
      </c>
      <c r="F695" s="4">
        <f t="shared" si="27"/>
        <v>2549</v>
      </c>
      <c r="G695" s="6">
        <v>596.70000000000005</v>
      </c>
      <c r="H695" s="6">
        <v>386.8</v>
      </c>
      <c r="I695" s="6">
        <v>280.36320936925705</v>
      </c>
      <c r="J695" s="6">
        <v>11.295999999999999</v>
      </c>
      <c r="K695" s="6">
        <v>54.268999999999998</v>
      </c>
      <c r="L695" s="6">
        <v>0.61966860624865161</v>
      </c>
      <c r="M695" s="6">
        <v>748.625</v>
      </c>
      <c r="N695" s="6">
        <v>0</v>
      </c>
      <c r="O695" s="15">
        <v>0.64823194234958936</v>
      </c>
    </row>
    <row r="696" spans="1:15" x14ac:dyDescent="0.3">
      <c r="A696" s="10">
        <v>43667</v>
      </c>
      <c r="B696" s="8">
        <v>0.41666666666666669</v>
      </c>
      <c r="C696" s="9">
        <f t="shared" si="26"/>
        <v>43667.416666666664</v>
      </c>
      <c r="D696" s="4">
        <f t="shared" si="27"/>
        <v>525465</v>
      </c>
      <c r="E696" s="4">
        <f t="shared" si="27"/>
        <v>6300765</v>
      </c>
      <c r="F696" s="4">
        <f t="shared" si="27"/>
        <v>2549</v>
      </c>
      <c r="G696" s="6">
        <v>634.79999999999995</v>
      </c>
      <c r="H696" s="6">
        <v>403</v>
      </c>
      <c r="I696" s="6">
        <v>277.6939301146715</v>
      </c>
      <c r="J696" s="6">
        <v>14.307</v>
      </c>
      <c r="K696" s="6">
        <v>32.844000000000001</v>
      </c>
      <c r="L696" s="6">
        <v>1.0504111888319303</v>
      </c>
      <c r="M696" s="6">
        <v>748.56</v>
      </c>
      <c r="N696" s="6">
        <v>0</v>
      </c>
      <c r="O696" s="15">
        <v>0.63484562066792694</v>
      </c>
    </row>
    <row r="697" spans="1:15" x14ac:dyDescent="0.3">
      <c r="A697" s="10">
        <v>43667</v>
      </c>
      <c r="B697" s="8">
        <v>0.4375</v>
      </c>
      <c r="C697" s="9">
        <f t="shared" si="26"/>
        <v>43667.4375</v>
      </c>
      <c r="D697" s="4">
        <f t="shared" si="27"/>
        <v>525465</v>
      </c>
      <c r="E697" s="4">
        <f t="shared" si="27"/>
        <v>6300765</v>
      </c>
      <c r="F697" s="4">
        <f t="shared" si="27"/>
        <v>2549</v>
      </c>
      <c r="G697" s="6">
        <v>689.2</v>
      </c>
      <c r="H697" s="6">
        <v>431.8</v>
      </c>
      <c r="I697" s="6">
        <v>280.92749111072476</v>
      </c>
      <c r="J697" s="6">
        <v>17.317</v>
      </c>
      <c r="K697" s="6">
        <v>26.817</v>
      </c>
      <c r="L697" s="6">
        <v>1.1925714381309733</v>
      </c>
      <c r="M697" s="6">
        <v>748.62199999999996</v>
      </c>
      <c r="N697" s="6">
        <v>0</v>
      </c>
      <c r="O697" s="15">
        <v>0.626523505513639</v>
      </c>
    </row>
    <row r="698" spans="1:15" x14ac:dyDescent="0.3">
      <c r="A698" s="10">
        <v>43667</v>
      </c>
      <c r="B698" s="8">
        <v>0.45833333333333331</v>
      </c>
      <c r="C698" s="9">
        <f t="shared" ref="C698:C761" si="28">A698+B698</f>
        <v>43667.458333333336</v>
      </c>
      <c r="D698" s="4">
        <f t="shared" si="27"/>
        <v>525465</v>
      </c>
      <c r="E698" s="4">
        <f t="shared" si="27"/>
        <v>6300765</v>
      </c>
      <c r="F698" s="4">
        <f t="shared" si="27"/>
        <v>2549</v>
      </c>
      <c r="G698" s="6">
        <v>667.4</v>
      </c>
      <c r="H698" s="6">
        <v>417.4</v>
      </c>
      <c r="I698" s="6">
        <v>276.30760062865056</v>
      </c>
      <c r="J698" s="6">
        <v>13.429</v>
      </c>
      <c r="K698" s="6">
        <v>37.859000000000002</v>
      </c>
      <c r="L698" s="6">
        <v>1.0458622075454977</v>
      </c>
      <c r="M698" s="6">
        <v>748.76199999999994</v>
      </c>
      <c r="N698" s="6">
        <v>0</v>
      </c>
      <c r="O698" s="15">
        <v>0.62541204674857653</v>
      </c>
    </row>
    <row r="699" spans="1:15" x14ac:dyDescent="0.3">
      <c r="A699" s="10">
        <v>43667</v>
      </c>
      <c r="B699" s="8">
        <v>0.47916666666666669</v>
      </c>
      <c r="C699" s="9">
        <f t="shared" si="28"/>
        <v>43667.479166666664</v>
      </c>
      <c r="D699" s="4">
        <f t="shared" ref="D699:F762" si="29">D698</f>
        <v>525465</v>
      </c>
      <c r="E699" s="4">
        <f t="shared" si="29"/>
        <v>6300765</v>
      </c>
      <c r="F699" s="4">
        <f t="shared" si="29"/>
        <v>2549</v>
      </c>
      <c r="G699" s="6">
        <v>602.1</v>
      </c>
      <c r="H699" s="6">
        <v>365.2</v>
      </c>
      <c r="I699" s="6">
        <v>286.04029666314443</v>
      </c>
      <c r="J699" s="6">
        <v>13.429</v>
      </c>
      <c r="K699" s="6">
        <v>25.963000000000001</v>
      </c>
      <c r="L699" s="6">
        <v>0.89915297696002205</v>
      </c>
      <c r="M699" s="6">
        <v>748.66499999999996</v>
      </c>
      <c r="N699" s="6">
        <v>0</v>
      </c>
      <c r="O699" s="15">
        <v>0.60654376349443606</v>
      </c>
    </row>
    <row r="700" spans="1:15" x14ac:dyDescent="0.3">
      <c r="A700" s="10">
        <v>43667</v>
      </c>
      <c r="B700" s="8">
        <v>0.5</v>
      </c>
      <c r="C700" s="9">
        <f t="shared" si="28"/>
        <v>43667.5</v>
      </c>
      <c r="D700" s="4">
        <f t="shared" si="29"/>
        <v>525465</v>
      </c>
      <c r="E700" s="4">
        <f t="shared" si="29"/>
        <v>6300765</v>
      </c>
      <c r="F700" s="4">
        <f t="shared" si="29"/>
        <v>2549</v>
      </c>
      <c r="G700" s="6">
        <v>393.6</v>
      </c>
      <c r="H700" s="6">
        <v>235.7</v>
      </c>
      <c r="I700" s="6">
        <v>302.76325085117787</v>
      </c>
      <c r="J700" s="6">
        <v>10.794</v>
      </c>
      <c r="K700" s="6">
        <v>33.863999999999997</v>
      </c>
      <c r="L700" s="6">
        <v>0.89687848631680567</v>
      </c>
      <c r="M700" s="6">
        <v>748.56799999999998</v>
      </c>
      <c r="N700" s="6">
        <v>0</v>
      </c>
      <c r="O700" s="15">
        <v>0.59883130081300806</v>
      </c>
    </row>
    <row r="701" spans="1:15" x14ac:dyDescent="0.3">
      <c r="A701" s="10">
        <v>43667</v>
      </c>
      <c r="B701" s="8">
        <v>0.52083333333333337</v>
      </c>
      <c r="C701" s="9">
        <f t="shared" si="28"/>
        <v>43667.520833333336</v>
      </c>
      <c r="D701" s="4">
        <f t="shared" si="29"/>
        <v>525465</v>
      </c>
      <c r="E701" s="4">
        <f t="shared" si="29"/>
        <v>6300765</v>
      </c>
      <c r="F701" s="4">
        <f t="shared" si="29"/>
        <v>2549</v>
      </c>
      <c r="G701" s="6">
        <v>292</v>
      </c>
      <c r="H701" s="6">
        <v>178.1</v>
      </c>
      <c r="I701" s="6">
        <v>304.39890760125917</v>
      </c>
      <c r="J701" s="6">
        <v>9.0990000000000002</v>
      </c>
      <c r="K701" s="6">
        <v>38.302</v>
      </c>
      <c r="L701" s="6">
        <v>1.0390387356158486</v>
      </c>
      <c r="M701" s="6">
        <v>748.42499999999995</v>
      </c>
      <c r="N701" s="6">
        <v>0</v>
      </c>
      <c r="O701" s="15">
        <v>0.60993150684931507</v>
      </c>
    </row>
    <row r="702" spans="1:15" x14ac:dyDescent="0.3">
      <c r="A702" s="10">
        <v>43667</v>
      </c>
      <c r="B702" s="8">
        <v>0.54166666666666663</v>
      </c>
      <c r="C702" s="9">
        <f t="shared" si="28"/>
        <v>43667.541666666664</v>
      </c>
      <c r="D702" s="4">
        <f t="shared" si="29"/>
        <v>525465</v>
      </c>
      <c r="E702" s="4">
        <f t="shared" si="29"/>
        <v>6300765</v>
      </c>
      <c r="F702" s="4">
        <f t="shared" si="29"/>
        <v>2549</v>
      </c>
      <c r="G702" s="6">
        <v>478.8</v>
      </c>
      <c r="H702" s="6">
        <v>287.89999999999998</v>
      </c>
      <c r="I702" s="6">
        <v>295.65609369667561</v>
      </c>
      <c r="J702" s="6">
        <v>11.672000000000001</v>
      </c>
      <c r="K702" s="6">
        <v>23.497</v>
      </c>
      <c r="L702" s="6">
        <v>1.1811989849148916</v>
      </c>
      <c r="M702" s="6">
        <v>748.505</v>
      </c>
      <c r="N702" s="6">
        <v>0</v>
      </c>
      <c r="O702" s="15">
        <v>0.60129490392648277</v>
      </c>
    </row>
    <row r="703" spans="1:15" x14ac:dyDescent="0.3">
      <c r="A703" s="10">
        <v>43667</v>
      </c>
      <c r="B703" s="8">
        <v>0.5625</v>
      </c>
      <c r="C703" s="9">
        <f t="shared" si="28"/>
        <v>43667.5625</v>
      </c>
      <c r="D703" s="4">
        <f t="shared" si="29"/>
        <v>525465</v>
      </c>
      <c r="E703" s="4">
        <f t="shared" si="29"/>
        <v>6300765</v>
      </c>
      <c r="F703" s="4">
        <f t="shared" si="29"/>
        <v>2549</v>
      </c>
      <c r="G703" s="6">
        <v>727.3</v>
      </c>
      <c r="H703" s="6">
        <v>422.8</v>
      </c>
      <c r="I703" s="6">
        <v>288.02115375761298</v>
      </c>
      <c r="J703" s="6">
        <v>12.425000000000001</v>
      </c>
      <c r="K703" s="6">
        <v>32.396999999999998</v>
      </c>
      <c r="L703" s="6">
        <v>1.034489754329416</v>
      </c>
      <c r="M703" s="6">
        <v>748.79499999999996</v>
      </c>
      <c r="N703" s="6">
        <v>0</v>
      </c>
      <c r="O703" s="15">
        <v>0.58132820019249287</v>
      </c>
    </row>
    <row r="704" spans="1:15" x14ac:dyDescent="0.3">
      <c r="A704" s="10">
        <v>43667</v>
      </c>
      <c r="B704" s="8">
        <v>0.58333333333333337</v>
      </c>
      <c r="C704" s="9">
        <f t="shared" si="28"/>
        <v>43667.583333333336</v>
      </c>
      <c r="D704" s="4">
        <f t="shared" si="29"/>
        <v>525465</v>
      </c>
      <c r="E704" s="4">
        <f t="shared" si="29"/>
        <v>6300765</v>
      </c>
      <c r="F704" s="4">
        <f t="shared" si="29"/>
        <v>2549</v>
      </c>
      <c r="G704" s="6">
        <v>711</v>
      </c>
      <c r="H704" s="6">
        <v>410.2</v>
      </c>
      <c r="I704" s="6">
        <v>279.11950923829147</v>
      </c>
      <c r="J704" s="6">
        <v>11.986000000000001</v>
      </c>
      <c r="K704" s="6">
        <v>30.312000000000001</v>
      </c>
      <c r="L704" s="6">
        <v>1.6099542234552369</v>
      </c>
      <c r="M704" s="6">
        <v>748.90200000000004</v>
      </c>
      <c r="N704" s="6">
        <v>0</v>
      </c>
      <c r="O704" s="15">
        <v>0.57693389592123767</v>
      </c>
    </row>
    <row r="705" spans="1:15" x14ac:dyDescent="0.3">
      <c r="A705" s="10">
        <v>43667</v>
      </c>
      <c r="B705" s="8">
        <v>0.60416666666666663</v>
      </c>
      <c r="C705" s="9">
        <f t="shared" si="28"/>
        <v>43667.604166666664</v>
      </c>
      <c r="D705" s="4">
        <f t="shared" si="29"/>
        <v>525465</v>
      </c>
      <c r="E705" s="4">
        <f t="shared" si="29"/>
        <v>6300765</v>
      </c>
      <c r="F705" s="4">
        <f t="shared" si="29"/>
        <v>2549</v>
      </c>
      <c r="G705" s="6">
        <v>319.2</v>
      </c>
      <c r="H705" s="6">
        <v>185.3</v>
      </c>
      <c r="I705" s="6">
        <v>323.8233215786085</v>
      </c>
      <c r="J705" s="6">
        <v>9.9779999999999998</v>
      </c>
      <c r="K705" s="6">
        <v>29.396999999999998</v>
      </c>
      <c r="L705" s="6">
        <v>1.6076797328120205</v>
      </c>
      <c r="M705" s="6">
        <v>748.71500000000003</v>
      </c>
      <c r="N705" s="6">
        <v>0</v>
      </c>
      <c r="O705" s="15">
        <v>0.58051378446115298</v>
      </c>
    </row>
    <row r="706" spans="1:15" x14ac:dyDescent="0.3">
      <c r="A706" s="10">
        <v>43667</v>
      </c>
      <c r="B706" s="8">
        <v>0.625</v>
      </c>
      <c r="C706" s="9">
        <f t="shared" si="28"/>
        <v>43667.625</v>
      </c>
      <c r="D706" s="4">
        <f t="shared" si="29"/>
        <v>525465</v>
      </c>
      <c r="E706" s="4">
        <f t="shared" si="29"/>
        <v>6300765</v>
      </c>
      <c r="F706" s="4">
        <f t="shared" si="29"/>
        <v>2549</v>
      </c>
      <c r="G706" s="6">
        <v>175.9</v>
      </c>
      <c r="H706" s="6">
        <v>106.1</v>
      </c>
      <c r="I706" s="6">
        <v>323.29467375588092</v>
      </c>
      <c r="J706" s="6">
        <v>8.4079999999999995</v>
      </c>
      <c r="K706" s="6">
        <v>48.448999999999998</v>
      </c>
      <c r="L706" s="6">
        <v>1.0276662823997669</v>
      </c>
      <c r="M706" s="6">
        <v>748.73199999999997</v>
      </c>
      <c r="N706" s="6">
        <v>0</v>
      </c>
      <c r="O706" s="15">
        <v>0.60318362706082995</v>
      </c>
    </row>
    <row r="707" spans="1:15" x14ac:dyDescent="0.3">
      <c r="A707" s="10">
        <v>43667</v>
      </c>
      <c r="B707" s="8">
        <v>0.64583333333333337</v>
      </c>
      <c r="C707" s="9">
        <f t="shared" si="28"/>
        <v>43667.645833333336</v>
      </c>
      <c r="D707" s="4">
        <f t="shared" si="29"/>
        <v>525465</v>
      </c>
      <c r="E707" s="4">
        <f t="shared" si="29"/>
        <v>6300765</v>
      </c>
      <c r="F707" s="4">
        <f t="shared" si="29"/>
        <v>2549</v>
      </c>
      <c r="G707" s="6">
        <v>192.2</v>
      </c>
      <c r="H707" s="6">
        <v>115.1</v>
      </c>
      <c r="I707" s="6">
        <v>325.26121077515597</v>
      </c>
      <c r="J707" s="6">
        <v>8.4710000000000001</v>
      </c>
      <c r="K707" s="6">
        <v>42.332999999999998</v>
      </c>
      <c r="L707" s="6">
        <v>1.1698265316988099</v>
      </c>
      <c r="M707" s="6">
        <v>748.70500000000004</v>
      </c>
      <c r="N707" s="6">
        <v>0</v>
      </c>
      <c r="O707" s="15">
        <v>0.59885535900104059</v>
      </c>
    </row>
    <row r="708" spans="1:15" x14ac:dyDescent="0.3">
      <c r="A708" s="10">
        <v>43667</v>
      </c>
      <c r="B708" s="8">
        <v>0.66666666666666663</v>
      </c>
      <c r="C708" s="9">
        <f t="shared" si="28"/>
        <v>43667.666666666664</v>
      </c>
      <c r="D708" s="4">
        <f t="shared" si="29"/>
        <v>525465</v>
      </c>
      <c r="E708" s="4">
        <f t="shared" si="29"/>
        <v>6300765</v>
      </c>
      <c r="F708" s="4">
        <f t="shared" si="29"/>
        <v>2549</v>
      </c>
      <c r="G708" s="6">
        <v>177.7</v>
      </c>
      <c r="H708" s="6">
        <v>106.1</v>
      </c>
      <c r="I708" s="6">
        <v>327.24306630514053</v>
      </c>
      <c r="J708" s="6">
        <v>8.2829999999999995</v>
      </c>
      <c r="K708" s="6">
        <v>41.845999999999997</v>
      </c>
      <c r="L708" s="6">
        <v>1.1675520410555935</v>
      </c>
      <c r="M708" s="6">
        <v>748.62800000000004</v>
      </c>
      <c r="N708" s="6">
        <v>0</v>
      </c>
      <c r="O708" s="15">
        <v>0.59707371975239165</v>
      </c>
    </row>
    <row r="709" spans="1:15" x14ac:dyDescent="0.3">
      <c r="A709" s="10">
        <v>43667</v>
      </c>
      <c r="B709" s="8">
        <v>0.6875</v>
      </c>
      <c r="C709" s="9">
        <f t="shared" si="28"/>
        <v>43667.6875</v>
      </c>
      <c r="D709" s="4">
        <f t="shared" si="29"/>
        <v>525465</v>
      </c>
      <c r="E709" s="4">
        <f t="shared" si="29"/>
        <v>6300765</v>
      </c>
      <c r="F709" s="4">
        <f t="shared" si="29"/>
        <v>2549</v>
      </c>
      <c r="G709" s="6">
        <v>157.80000000000001</v>
      </c>
      <c r="H709" s="6">
        <v>95.4</v>
      </c>
      <c r="I709" s="6">
        <v>326.50218495489179</v>
      </c>
      <c r="J709" s="6">
        <v>6.7750000000000004</v>
      </c>
      <c r="K709" s="6">
        <v>50.161999999999999</v>
      </c>
      <c r="L709" s="6">
        <v>1.1652775504123771</v>
      </c>
      <c r="M709" s="6">
        <v>748.72699999999998</v>
      </c>
      <c r="N709" s="6">
        <v>0</v>
      </c>
      <c r="O709" s="15">
        <v>0.6045627376425855</v>
      </c>
    </row>
    <row r="710" spans="1:15" x14ac:dyDescent="0.3">
      <c r="A710" s="10">
        <v>43667</v>
      </c>
      <c r="B710" s="8">
        <v>0.70833333333333337</v>
      </c>
      <c r="C710" s="9">
        <f t="shared" si="28"/>
        <v>43667.708333333336</v>
      </c>
      <c r="D710" s="4">
        <f t="shared" si="29"/>
        <v>525465</v>
      </c>
      <c r="E710" s="4">
        <f t="shared" si="29"/>
        <v>6300765</v>
      </c>
      <c r="F710" s="4">
        <f t="shared" si="29"/>
        <v>2549</v>
      </c>
      <c r="G710" s="6">
        <v>172.3</v>
      </c>
      <c r="H710" s="6">
        <v>104.3</v>
      </c>
      <c r="I710" s="6">
        <v>314.56753420048801</v>
      </c>
      <c r="J710" s="6">
        <v>7.6550000000000002</v>
      </c>
      <c r="K710" s="6">
        <v>49.627000000000002</v>
      </c>
      <c r="L710" s="6">
        <v>1.1630030597691607</v>
      </c>
      <c r="M710" s="6">
        <v>748.72299999999996</v>
      </c>
      <c r="N710" s="6">
        <v>0</v>
      </c>
      <c r="O710" s="15">
        <v>0.60533952408589664</v>
      </c>
    </row>
    <row r="711" spans="1:15" x14ac:dyDescent="0.3">
      <c r="A711" s="10">
        <v>43667</v>
      </c>
      <c r="B711" s="8">
        <v>0.72916666666666663</v>
      </c>
      <c r="C711" s="9">
        <f t="shared" si="28"/>
        <v>43667.729166666664</v>
      </c>
      <c r="D711" s="4">
        <f t="shared" si="29"/>
        <v>525465</v>
      </c>
      <c r="E711" s="4">
        <f t="shared" si="29"/>
        <v>6300765</v>
      </c>
      <c r="F711" s="4">
        <f t="shared" si="29"/>
        <v>2549</v>
      </c>
      <c r="G711" s="6">
        <v>130.6</v>
      </c>
      <c r="H711" s="6">
        <v>77.400000000000006</v>
      </c>
      <c r="I711" s="6">
        <v>324.35430618019763</v>
      </c>
      <c r="J711" s="6">
        <v>6.7750000000000004</v>
      </c>
      <c r="K711" s="6">
        <v>63.926000000000002</v>
      </c>
      <c r="L711" s="6">
        <v>1.0162938291836852</v>
      </c>
      <c r="M711" s="6">
        <v>748.81799999999998</v>
      </c>
      <c r="N711" s="6">
        <v>0</v>
      </c>
      <c r="O711" s="15">
        <v>0.59264931087289441</v>
      </c>
    </row>
    <row r="712" spans="1:15" x14ac:dyDescent="0.3">
      <c r="A712" s="10">
        <v>43667</v>
      </c>
      <c r="B712" s="8">
        <v>0.75</v>
      </c>
      <c r="C712" s="9">
        <f t="shared" si="28"/>
        <v>43667.75</v>
      </c>
      <c r="D712" s="4">
        <f t="shared" si="29"/>
        <v>525465</v>
      </c>
      <c r="E712" s="4">
        <f t="shared" si="29"/>
        <v>6300765</v>
      </c>
      <c r="F712" s="4">
        <f t="shared" si="29"/>
        <v>2549</v>
      </c>
      <c r="G712" s="6">
        <v>65.3</v>
      </c>
      <c r="H712" s="6">
        <v>39.6</v>
      </c>
      <c r="I712" s="6">
        <v>322.21442277151385</v>
      </c>
      <c r="J712" s="6">
        <v>6.0209999999999999</v>
      </c>
      <c r="K712" s="6">
        <v>68.043000000000006</v>
      </c>
      <c r="L712" s="6">
        <v>1.158454078482728</v>
      </c>
      <c r="M712" s="6">
        <v>748.66700000000003</v>
      </c>
      <c r="N712" s="6">
        <v>0</v>
      </c>
      <c r="O712" s="15">
        <v>0.60643185298621749</v>
      </c>
    </row>
    <row r="713" spans="1:15" x14ac:dyDescent="0.3">
      <c r="A713" s="10">
        <v>43667</v>
      </c>
      <c r="B713" s="8">
        <v>0.77083333333333337</v>
      </c>
      <c r="C713" s="9">
        <f t="shared" si="28"/>
        <v>43667.770833333336</v>
      </c>
      <c r="D713" s="4">
        <f t="shared" si="29"/>
        <v>525465</v>
      </c>
      <c r="E713" s="4">
        <f t="shared" si="29"/>
        <v>6300765</v>
      </c>
      <c r="F713" s="4">
        <f t="shared" si="29"/>
        <v>2549</v>
      </c>
      <c r="G713" s="6">
        <v>70.7</v>
      </c>
      <c r="H713" s="6">
        <v>41.4</v>
      </c>
      <c r="I713" s="6">
        <v>308.15864118663342</v>
      </c>
      <c r="J713" s="6">
        <v>5.6449999999999996</v>
      </c>
      <c r="K713" s="6">
        <v>75.948999999999998</v>
      </c>
      <c r="L713" s="6">
        <v>1.3006143277817708</v>
      </c>
      <c r="M713" s="6">
        <v>748.91</v>
      </c>
      <c r="N713" s="6">
        <v>0</v>
      </c>
      <c r="O713" s="15">
        <v>0.58557284299858547</v>
      </c>
    </row>
    <row r="714" spans="1:15" x14ac:dyDescent="0.3">
      <c r="A714" s="10">
        <v>43667</v>
      </c>
      <c r="B714" s="8">
        <v>0.79166666666666663</v>
      </c>
      <c r="C714" s="9">
        <f t="shared" si="28"/>
        <v>43667.791666666664</v>
      </c>
      <c r="D714" s="4">
        <f t="shared" si="29"/>
        <v>525465</v>
      </c>
      <c r="E714" s="4">
        <f t="shared" si="29"/>
        <v>6300765</v>
      </c>
      <c r="F714" s="4">
        <f t="shared" si="29"/>
        <v>2549</v>
      </c>
      <c r="G714" s="6">
        <v>47.2</v>
      </c>
      <c r="H714" s="6">
        <v>27</v>
      </c>
      <c r="I714" s="6">
        <v>319.40405627822128</v>
      </c>
      <c r="J714" s="6">
        <v>5.5190000000000001</v>
      </c>
      <c r="K714" s="6">
        <v>76.709000000000003</v>
      </c>
      <c r="L714" s="6">
        <v>1.009470357254036</v>
      </c>
      <c r="M714" s="6">
        <v>749.03499999999997</v>
      </c>
      <c r="N714" s="6">
        <v>0</v>
      </c>
      <c r="O714" s="15">
        <v>0.57203389830508466</v>
      </c>
    </row>
    <row r="715" spans="1:15" x14ac:dyDescent="0.3">
      <c r="A715" s="10">
        <v>43667</v>
      </c>
      <c r="B715" s="8">
        <v>0.8125</v>
      </c>
      <c r="C715" s="9">
        <f t="shared" si="28"/>
        <v>43667.8125</v>
      </c>
      <c r="D715" s="4">
        <f t="shared" si="29"/>
        <v>525465</v>
      </c>
      <c r="E715" s="4">
        <f t="shared" si="29"/>
        <v>6300765</v>
      </c>
      <c r="F715" s="4">
        <f t="shared" si="29"/>
        <v>2549</v>
      </c>
      <c r="G715" s="6">
        <v>32.6</v>
      </c>
      <c r="H715" s="6">
        <v>18</v>
      </c>
      <c r="I715" s="6">
        <v>321.0549323462381</v>
      </c>
      <c r="J715" s="6">
        <v>4.7649999999999997</v>
      </c>
      <c r="K715" s="6">
        <v>81.106999999999999</v>
      </c>
      <c r="L715" s="6">
        <v>1.0071958666108196</v>
      </c>
      <c r="M715" s="6">
        <v>748.82500000000005</v>
      </c>
      <c r="N715" s="6">
        <v>0</v>
      </c>
      <c r="O715" s="15">
        <v>0.5521472392638036</v>
      </c>
    </row>
    <row r="716" spans="1:15" x14ac:dyDescent="0.3">
      <c r="A716" s="10">
        <v>43667</v>
      </c>
      <c r="B716" s="8">
        <v>0.83333333333333337</v>
      </c>
      <c r="C716" s="9">
        <f t="shared" si="28"/>
        <v>43667.833333333336</v>
      </c>
      <c r="D716" s="4">
        <f t="shared" si="29"/>
        <v>525465</v>
      </c>
      <c r="E716" s="4">
        <f t="shared" si="29"/>
        <v>6300765</v>
      </c>
      <c r="F716" s="4">
        <f t="shared" si="29"/>
        <v>2549</v>
      </c>
      <c r="G716" s="6">
        <v>16.3</v>
      </c>
      <c r="H716" s="6">
        <v>7.2</v>
      </c>
      <c r="I716" s="6">
        <v>325.50712351902285</v>
      </c>
      <c r="J716" s="6">
        <v>5.016</v>
      </c>
      <c r="K716" s="6">
        <v>81.772000000000006</v>
      </c>
      <c r="L716" s="6">
        <v>1.1493561159098626</v>
      </c>
      <c r="M716" s="6">
        <v>748.79700000000003</v>
      </c>
      <c r="N716" s="6">
        <v>0</v>
      </c>
      <c r="O716" s="15">
        <v>0.44171779141104295</v>
      </c>
    </row>
    <row r="717" spans="1:15" x14ac:dyDescent="0.3">
      <c r="A717" s="10">
        <v>43667</v>
      </c>
      <c r="B717" s="8">
        <v>0.85416666666666663</v>
      </c>
      <c r="C717" s="9">
        <f t="shared" si="28"/>
        <v>43667.854166666664</v>
      </c>
      <c r="D717" s="4">
        <f t="shared" si="29"/>
        <v>525465</v>
      </c>
      <c r="E717" s="4">
        <f t="shared" si="29"/>
        <v>6300765</v>
      </c>
      <c r="F717" s="4">
        <f t="shared" si="29"/>
        <v>2549</v>
      </c>
      <c r="G717" s="6">
        <v>1.8</v>
      </c>
      <c r="H717" s="6">
        <v>0</v>
      </c>
      <c r="I717" s="6">
        <v>326.34921855151214</v>
      </c>
      <c r="J717" s="6">
        <v>5.016</v>
      </c>
      <c r="K717" s="6">
        <v>85.668000000000006</v>
      </c>
      <c r="L717" s="6">
        <v>1.2915163652089054</v>
      </c>
      <c r="M717" s="6">
        <v>748.81299999999999</v>
      </c>
      <c r="N717" s="6">
        <v>0</v>
      </c>
      <c r="O717" s="16" t="s">
        <v>19</v>
      </c>
    </row>
    <row r="718" spans="1:15" x14ac:dyDescent="0.3">
      <c r="A718" s="10">
        <v>43667</v>
      </c>
      <c r="B718" s="8">
        <v>0.875</v>
      </c>
      <c r="C718" s="9">
        <f t="shared" si="28"/>
        <v>43667.875</v>
      </c>
      <c r="D718" s="4">
        <f t="shared" si="29"/>
        <v>525465</v>
      </c>
      <c r="E718" s="4">
        <f t="shared" si="29"/>
        <v>6300765</v>
      </c>
      <c r="F718" s="4">
        <f t="shared" si="29"/>
        <v>2549</v>
      </c>
      <c r="G718" s="6">
        <v>0</v>
      </c>
      <c r="H718" s="6">
        <v>0</v>
      </c>
      <c r="I718" s="6">
        <v>328.80794383462785</v>
      </c>
      <c r="J718" s="6">
        <v>4.8280000000000003</v>
      </c>
      <c r="K718" s="6">
        <v>90.153000000000006</v>
      </c>
      <c r="L718" s="6">
        <v>1.2892418745656891</v>
      </c>
      <c r="M718" s="6">
        <v>748.89499999999998</v>
      </c>
      <c r="N718" s="6">
        <v>0</v>
      </c>
      <c r="O718" s="16" t="s">
        <v>19</v>
      </c>
    </row>
    <row r="719" spans="1:15" x14ac:dyDescent="0.3">
      <c r="A719" s="10">
        <v>43667</v>
      </c>
      <c r="B719" s="8">
        <v>0.89583333333333337</v>
      </c>
      <c r="C719" s="9">
        <f t="shared" si="28"/>
        <v>43667.895833333336</v>
      </c>
      <c r="D719" s="4">
        <f t="shared" si="29"/>
        <v>525465</v>
      </c>
      <c r="E719" s="4">
        <f t="shared" si="29"/>
        <v>6300765</v>
      </c>
      <c r="F719" s="4">
        <f t="shared" si="29"/>
        <v>2549</v>
      </c>
      <c r="G719" s="6">
        <v>0</v>
      </c>
      <c r="H719" s="6">
        <v>0</v>
      </c>
      <c r="I719" s="6">
        <v>329.77238390373645</v>
      </c>
      <c r="J719" s="6">
        <v>4.6390000000000002</v>
      </c>
      <c r="K719" s="6">
        <v>92.608999999999995</v>
      </c>
      <c r="L719" s="6">
        <v>0.85366316409569487</v>
      </c>
      <c r="M719" s="6">
        <v>748.82500000000005</v>
      </c>
      <c r="N719" s="6">
        <v>0</v>
      </c>
      <c r="O719" s="16" t="s">
        <v>19</v>
      </c>
    </row>
    <row r="720" spans="1:15" x14ac:dyDescent="0.3">
      <c r="A720" s="10">
        <v>43667</v>
      </c>
      <c r="B720" s="8">
        <v>0.91666666666666663</v>
      </c>
      <c r="C720" s="9">
        <f t="shared" si="28"/>
        <v>43667.916666666664</v>
      </c>
      <c r="D720" s="4">
        <f t="shared" si="29"/>
        <v>525465</v>
      </c>
      <c r="E720" s="4">
        <f t="shared" si="29"/>
        <v>6300765</v>
      </c>
      <c r="F720" s="4">
        <f t="shared" si="29"/>
        <v>2549</v>
      </c>
      <c r="G720" s="6">
        <v>0</v>
      </c>
      <c r="H720" s="6">
        <v>0</v>
      </c>
      <c r="I720" s="6">
        <v>322.61197361291642</v>
      </c>
      <c r="J720" s="6">
        <v>4.2619999999999996</v>
      </c>
      <c r="K720" s="6">
        <v>96.427000000000007</v>
      </c>
      <c r="L720" s="6">
        <v>0.85138867345247859</v>
      </c>
      <c r="M720" s="6">
        <v>748.47500000000002</v>
      </c>
      <c r="N720" s="6">
        <v>0</v>
      </c>
      <c r="O720" s="16" t="s">
        <v>19</v>
      </c>
    </row>
    <row r="721" spans="1:15" x14ac:dyDescent="0.3">
      <c r="A721" s="10">
        <v>43667</v>
      </c>
      <c r="B721" s="8">
        <v>0.9375</v>
      </c>
      <c r="C721" s="9">
        <f t="shared" si="28"/>
        <v>43667.9375</v>
      </c>
      <c r="D721" s="4">
        <f t="shared" si="29"/>
        <v>525465</v>
      </c>
      <c r="E721" s="4">
        <f t="shared" si="29"/>
        <v>6300765</v>
      </c>
      <c r="F721" s="4">
        <f t="shared" si="29"/>
        <v>2549</v>
      </c>
      <c r="G721" s="6">
        <v>0</v>
      </c>
      <c r="H721" s="6">
        <v>0</v>
      </c>
      <c r="I721" s="6">
        <v>323.5742315368604</v>
      </c>
      <c r="J721" s="6">
        <v>3.5710000000000002</v>
      </c>
      <c r="K721" s="6">
        <v>100</v>
      </c>
      <c r="L721" s="6">
        <v>0.70467944286700301</v>
      </c>
      <c r="M721" s="6">
        <v>748.27</v>
      </c>
      <c r="N721" s="6">
        <v>0</v>
      </c>
      <c r="O721" s="16" t="s">
        <v>19</v>
      </c>
    </row>
    <row r="722" spans="1:15" x14ac:dyDescent="0.3">
      <c r="A722" s="10">
        <v>43667</v>
      </c>
      <c r="B722" s="8">
        <v>0.95833333333333337</v>
      </c>
      <c r="C722" s="9">
        <f t="shared" si="28"/>
        <v>43667.958333333336</v>
      </c>
      <c r="D722" s="4">
        <f t="shared" si="29"/>
        <v>525465</v>
      </c>
      <c r="E722" s="4">
        <f t="shared" si="29"/>
        <v>6300765</v>
      </c>
      <c r="F722" s="4">
        <f t="shared" si="29"/>
        <v>2549</v>
      </c>
      <c r="G722" s="6">
        <v>0</v>
      </c>
      <c r="H722" s="6">
        <v>0</v>
      </c>
      <c r="I722" s="6">
        <v>330.59804203061259</v>
      </c>
      <c r="J722" s="6">
        <v>3.8849999999999998</v>
      </c>
      <c r="K722" s="6">
        <v>100</v>
      </c>
      <c r="L722" s="6">
        <v>0.70240495222378663</v>
      </c>
      <c r="M722" s="6">
        <v>748.28700000000003</v>
      </c>
      <c r="N722" s="6">
        <v>0</v>
      </c>
      <c r="O722" s="16" t="s">
        <v>19</v>
      </c>
    </row>
    <row r="723" spans="1:15" x14ac:dyDescent="0.3">
      <c r="A723" s="10">
        <v>43667</v>
      </c>
      <c r="B723" s="8">
        <v>0.97916666666666663</v>
      </c>
      <c r="C723" s="9">
        <f t="shared" si="28"/>
        <v>43667.979166666664</v>
      </c>
      <c r="D723" s="4">
        <f t="shared" si="29"/>
        <v>525465</v>
      </c>
      <c r="E723" s="4">
        <f t="shared" si="29"/>
        <v>6300765</v>
      </c>
      <c r="F723" s="4">
        <f t="shared" si="29"/>
        <v>2549</v>
      </c>
      <c r="G723" s="6">
        <v>0</v>
      </c>
      <c r="H723" s="6">
        <v>0</v>
      </c>
      <c r="I723" s="6">
        <v>328.59887810215531</v>
      </c>
      <c r="J723" s="6">
        <v>3.5710000000000002</v>
      </c>
      <c r="K723" s="6">
        <v>100</v>
      </c>
      <c r="L723" s="6">
        <v>0.70013046158057035</v>
      </c>
      <c r="M723" s="6">
        <v>748.14300000000003</v>
      </c>
      <c r="N723" s="6">
        <v>0</v>
      </c>
      <c r="O723" s="16" t="s">
        <v>19</v>
      </c>
    </row>
    <row r="724" spans="1:15" x14ac:dyDescent="0.3">
      <c r="A724" s="10">
        <v>43668</v>
      </c>
      <c r="B724" s="8">
        <v>0</v>
      </c>
      <c r="C724" s="9">
        <f t="shared" si="28"/>
        <v>43668</v>
      </c>
      <c r="D724" s="4">
        <f t="shared" si="29"/>
        <v>525465</v>
      </c>
      <c r="E724" s="4">
        <f t="shared" si="29"/>
        <v>6300765</v>
      </c>
      <c r="F724" s="4">
        <f t="shared" si="29"/>
        <v>2549</v>
      </c>
      <c r="G724" s="6">
        <v>0</v>
      </c>
      <c r="H724" s="6">
        <v>0</v>
      </c>
      <c r="I724" s="6">
        <v>329.22002478473564</v>
      </c>
      <c r="J724" s="6">
        <v>3.3820000000000001</v>
      </c>
      <c r="K724" s="6">
        <v>100</v>
      </c>
      <c r="L724" s="6">
        <v>0.66288392846976241</v>
      </c>
      <c r="M724" s="6">
        <v>748.15700000000004</v>
      </c>
      <c r="N724" s="6">
        <v>0</v>
      </c>
      <c r="O724" s="16" t="s">
        <v>19</v>
      </c>
    </row>
    <row r="725" spans="1:15" x14ac:dyDescent="0.3">
      <c r="A725" s="10">
        <v>43668</v>
      </c>
      <c r="B725" s="8">
        <v>2.0833333333333332E-2</v>
      </c>
      <c r="C725" s="9">
        <f t="shared" si="28"/>
        <v>43668.020833333336</v>
      </c>
      <c r="D725" s="4">
        <f t="shared" si="29"/>
        <v>525465</v>
      </c>
      <c r="E725" s="4">
        <f t="shared" si="29"/>
        <v>6300765</v>
      </c>
      <c r="F725" s="4">
        <f t="shared" si="29"/>
        <v>2549</v>
      </c>
      <c r="G725" s="6">
        <v>0</v>
      </c>
      <c r="H725" s="6">
        <v>0</v>
      </c>
      <c r="I725" s="6">
        <v>328.54411773273665</v>
      </c>
      <c r="J725" s="6">
        <v>4.3250000000000002</v>
      </c>
      <c r="K725" s="6">
        <v>100</v>
      </c>
      <c r="L725" s="6">
        <v>0.94919177111078179</v>
      </c>
      <c r="M725" s="6">
        <v>747.96799999999996</v>
      </c>
      <c r="N725" s="6">
        <v>0</v>
      </c>
      <c r="O725" s="16" t="s">
        <v>19</v>
      </c>
    </row>
    <row r="726" spans="1:15" x14ac:dyDescent="0.3">
      <c r="A726" s="10">
        <v>43668</v>
      </c>
      <c r="B726" s="8">
        <v>4.1666666666666664E-2</v>
      </c>
      <c r="C726" s="9">
        <f t="shared" si="28"/>
        <v>43668.041666666664</v>
      </c>
      <c r="D726" s="4">
        <f t="shared" si="29"/>
        <v>525465</v>
      </c>
      <c r="E726" s="4">
        <f t="shared" si="29"/>
        <v>6300765</v>
      </c>
      <c r="F726" s="4">
        <f t="shared" si="29"/>
        <v>2549</v>
      </c>
      <c r="G726" s="6">
        <v>0</v>
      </c>
      <c r="H726" s="6">
        <v>0</v>
      </c>
      <c r="I726" s="6">
        <v>327.48776010518867</v>
      </c>
      <c r="J726" s="6">
        <v>4.4509999999999996</v>
      </c>
      <c r="K726" s="6">
        <v>100</v>
      </c>
      <c r="L726" s="6">
        <v>0.36946546729881108</v>
      </c>
      <c r="M726" s="6">
        <v>747.7</v>
      </c>
      <c r="N726" s="6">
        <v>0</v>
      </c>
      <c r="O726" s="16" t="s">
        <v>19</v>
      </c>
    </row>
    <row r="727" spans="1:15" x14ac:dyDescent="0.3">
      <c r="A727" s="10">
        <v>43668</v>
      </c>
      <c r="B727" s="8">
        <v>6.25E-2</v>
      </c>
      <c r="C727" s="9">
        <f t="shared" si="28"/>
        <v>43668.0625</v>
      </c>
      <c r="D727" s="4">
        <f t="shared" si="29"/>
        <v>525465</v>
      </c>
      <c r="E727" s="4">
        <f t="shared" si="29"/>
        <v>6300765</v>
      </c>
      <c r="F727" s="4">
        <f t="shared" si="29"/>
        <v>2549</v>
      </c>
      <c r="G727" s="6">
        <v>0</v>
      </c>
      <c r="H727" s="6">
        <v>0</v>
      </c>
      <c r="I727" s="6">
        <v>329.21994583075548</v>
      </c>
      <c r="J727" s="6">
        <v>4.8280000000000003</v>
      </c>
      <c r="K727" s="6">
        <v>100</v>
      </c>
      <c r="L727" s="6">
        <v>0.65606045654011336</v>
      </c>
      <c r="M727" s="6">
        <v>747.57799999999997</v>
      </c>
      <c r="N727" s="6">
        <v>0</v>
      </c>
      <c r="O727" s="16" t="s">
        <v>19</v>
      </c>
    </row>
    <row r="728" spans="1:15" x14ac:dyDescent="0.3">
      <c r="A728" s="10">
        <v>43668</v>
      </c>
      <c r="B728" s="8">
        <v>8.3333333333333329E-2</v>
      </c>
      <c r="C728" s="9">
        <f t="shared" si="28"/>
        <v>43668.083333333336</v>
      </c>
      <c r="D728" s="4">
        <f t="shared" si="29"/>
        <v>525465</v>
      </c>
      <c r="E728" s="4">
        <f t="shared" si="29"/>
        <v>6300765</v>
      </c>
      <c r="F728" s="4">
        <f t="shared" si="29"/>
        <v>2549</v>
      </c>
      <c r="G728" s="6">
        <v>0</v>
      </c>
      <c r="H728" s="6">
        <v>0</v>
      </c>
      <c r="I728" s="6">
        <v>333.89680228642641</v>
      </c>
      <c r="J728" s="6">
        <v>5.0789999999999997</v>
      </c>
      <c r="K728" s="6">
        <v>100</v>
      </c>
      <c r="L728" s="6">
        <v>0.79793355923887355</v>
      </c>
      <c r="M728" s="6">
        <v>747.505</v>
      </c>
      <c r="N728" s="6">
        <v>0</v>
      </c>
      <c r="O728" s="16" t="s">
        <v>19</v>
      </c>
    </row>
    <row r="729" spans="1:15" x14ac:dyDescent="0.3">
      <c r="A729" s="10">
        <v>43668</v>
      </c>
      <c r="B729" s="8">
        <v>0.10416666666666667</v>
      </c>
      <c r="C729" s="9">
        <f t="shared" si="28"/>
        <v>43668.104166666664</v>
      </c>
      <c r="D729" s="4">
        <f t="shared" si="29"/>
        <v>525465</v>
      </c>
      <c r="E729" s="4">
        <f t="shared" si="29"/>
        <v>6300765</v>
      </c>
      <c r="F729" s="4">
        <f t="shared" si="29"/>
        <v>2549</v>
      </c>
      <c r="G729" s="6">
        <v>0</v>
      </c>
      <c r="H729" s="6">
        <v>0</v>
      </c>
      <c r="I729" s="6">
        <v>336.28719524856535</v>
      </c>
      <c r="J729" s="6">
        <v>4.891</v>
      </c>
      <c r="K729" s="6">
        <v>100</v>
      </c>
      <c r="L729" s="6">
        <v>0.79565906859565727</v>
      </c>
      <c r="M729" s="6">
        <v>747.41300000000001</v>
      </c>
      <c r="N729" s="6">
        <v>0</v>
      </c>
      <c r="O729" s="16" t="s">
        <v>19</v>
      </c>
    </row>
    <row r="730" spans="1:15" x14ac:dyDescent="0.3">
      <c r="A730" s="10">
        <v>43668</v>
      </c>
      <c r="B730" s="8">
        <v>0.125</v>
      </c>
      <c r="C730" s="9">
        <f t="shared" si="28"/>
        <v>43668.125</v>
      </c>
      <c r="D730" s="4">
        <f t="shared" si="29"/>
        <v>525465</v>
      </c>
      <c r="E730" s="4">
        <f t="shared" si="29"/>
        <v>6300765</v>
      </c>
      <c r="F730" s="4">
        <f t="shared" si="29"/>
        <v>2549</v>
      </c>
      <c r="G730" s="6">
        <v>0</v>
      </c>
      <c r="H730" s="6">
        <v>0</v>
      </c>
      <c r="I730" s="6">
        <v>331.68456660972384</v>
      </c>
      <c r="J730" s="6">
        <v>5.1420000000000003</v>
      </c>
      <c r="K730" s="6">
        <v>100</v>
      </c>
      <c r="L730" s="6">
        <v>0.93781931789470008</v>
      </c>
      <c r="M730" s="6">
        <v>747.21</v>
      </c>
      <c r="N730" s="6">
        <v>0</v>
      </c>
      <c r="O730" s="16" t="s">
        <v>19</v>
      </c>
    </row>
    <row r="731" spans="1:15" x14ac:dyDescent="0.3">
      <c r="A731" s="10">
        <v>43668</v>
      </c>
      <c r="B731" s="8">
        <v>0.14583333333333334</v>
      </c>
      <c r="C731" s="9">
        <f t="shared" si="28"/>
        <v>43668.145833333336</v>
      </c>
      <c r="D731" s="4">
        <f t="shared" si="29"/>
        <v>525465</v>
      </c>
      <c r="E731" s="4">
        <f t="shared" si="29"/>
        <v>6300765</v>
      </c>
      <c r="F731" s="4">
        <f t="shared" si="29"/>
        <v>2549</v>
      </c>
      <c r="G731" s="6">
        <v>0</v>
      </c>
      <c r="H731" s="6">
        <v>0</v>
      </c>
      <c r="I731" s="6">
        <v>329.11769548683054</v>
      </c>
      <c r="J731" s="6">
        <v>4.3879999999999999</v>
      </c>
      <c r="K731" s="6">
        <v>100</v>
      </c>
      <c r="L731" s="6">
        <v>0.7911100873092245</v>
      </c>
      <c r="M731" s="6">
        <v>747.19500000000005</v>
      </c>
      <c r="N731" s="6">
        <v>0</v>
      </c>
      <c r="O731" s="16" t="s">
        <v>19</v>
      </c>
    </row>
    <row r="732" spans="1:15" x14ac:dyDescent="0.3">
      <c r="A732" s="10">
        <v>43668</v>
      </c>
      <c r="B732" s="8">
        <v>0.16666666666666666</v>
      </c>
      <c r="C732" s="9">
        <f t="shared" si="28"/>
        <v>43668.166666666664</v>
      </c>
      <c r="D732" s="4">
        <f t="shared" si="29"/>
        <v>525465</v>
      </c>
      <c r="E732" s="4">
        <f t="shared" si="29"/>
        <v>6300765</v>
      </c>
      <c r="F732" s="4">
        <f t="shared" si="29"/>
        <v>2549</v>
      </c>
      <c r="G732" s="6">
        <v>1.8</v>
      </c>
      <c r="H732" s="6">
        <v>0</v>
      </c>
      <c r="I732" s="6">
        <v>325.41440321113623</v>
      </c>
      <c r="J732" s="6">
        <v>4.5759999999999996</v>
      </c>
      <c r="K732" s="6">
        <v>100</v>
      </c>
      <c r="L732" s="6">
        <v>0.9332703366082673</v>
      </c>
      <c r="M732" s="6">
        <v>746.94299999999998</v>
      </c>
      <c r="N732" s="6">
        <v>0</v>
      </c>
      <c r="O732" s="16" t="s">
        <v>19</v>
      </c>
    </row>
    <row r="733" spans="1:15" x14ac:dyDescent="0.3">
      <c r="A733" s="10">
        <v>43668</v>
      </c>
      <c r="B733" s="8">
        <v>0.1875</v>
      </c>
      <c r="C733" s="9">
        <f t="shared" si="28"/>
        <v>43668.1875</v>
      </c>
      <c r="D733" s="4">
        <f t="shared" si="29"/>
        <v>525465</v>
      </c>
      <c r="E733" s="4">
        <f t="shared" si="29"/>
        <v>6300765</v>
      </c>
      <c r="F733" s="4">
        <f t="shared" si="29"/>
        <v>2549</v>
      </c>
      <c r="G733" s="6">
        <v>7.3</v>
      </c>
      <c r="H733" s="6">
        <v>3.6</v>
      </c>
      <c r="I733" s="6">
        <v>328.9802325180421</v>
      </c>
      <c r="J733" s="6">
        <v>4.5759999999999996</v>
      </c>
      <c r="K733" s="6">
        <v>100</v>
      </c>
      <c r="L733" s="6">
        <v>0.93099584596505092</v>
      </c>
      <c r="M733" s="6">
        <v>746.92200000000003</v>
      </c>
      <c r="N733" s="6">
        <v>0</v>
      </c>
      <c r="O733" s="15">
        <v>0.49315068493150688</v>
      </c>
    </row>
    <row r="734" spans="1:15" x14ac:dyDescent="0.3">
      <c r="A734" s="10">
        <v>43668</v>
      </c>
      <c r="B734" s="8">
        <v>0.20833333333333334</v>
      </c>
      <c r="C734" s="9">
        <f t="shared" si="28"/>
        <v>43668.208333333336</v>
      </c>
      <c r="D734" s="4">
        <f t="shared" si="29"/>
        <v>525465</v>
      </c>
      <c r="E734" s="4">
        <f t="shared" si="29"/>
        <v>6300765</v>
      </c>
      <c r="F734" s="4">
        <f t="shared" si="29"/>
        <v>2549</v>
      </c>
      <c r="G734" s="6">
        <v>32.6</v>
      </c>
      <c r="H734" s="6">
        <v>19.8</v>
      </c>
      <c r="I734" s="6">
        <v>324.90910560670204</v>
      </c>
      <c r="J734" s="6">
        <v>4.6390000000000002</v>
      </c>
      <c r="K734" s="6">
        <v>98.837999999999994</v>
      </c>
      <c r="L734" s="6">
        <v>1.0731560952640939</v>
      </c>
      <c r="M734" s="6">
        <v>746.98699999999997</v>
      </c>
      <c r="N734" s="6">
        <v>0</v>
      </c>
      <c r="O734" s="15">
        <v>0.6073619631901841</v>
      </c>
    </row>
    <row r="735" spans="1:15" x14ac:dyDescent="0.3">
      <c r="A735" s="10">
        <v>43668</v>
      </c>
      <c r="B735" s="8">
        <v>0.22916666666666666</v>
      </c>
      <c r="C735" s="9">
        <f t="shared" si="28"/>
        <v>43668.229166666664</v>
      </c>
      <c r="D735" s="4">
        <f t="shared" si="29"/>
        <v>525465</v>
      </c>
      <c r="E735" s="4">
        <f t="shared" si="29"/>
        <v>6300765</v>
      </c>
      <c r="F735" s="4">
        <f t="shared" si="29"/>
        <v>2549</v>
      </c>
      <c r="G735" s="6">
        <v>59.9</v>
      </c>
      <c r="H735" s="6">
        <v>36</v>
      </c>
      <c r="I735" s="6">
        <v>322.84424547963829</v>
      </c>
      <c r="J735" s="6">
        <v>4.891</v>
      </c>
      <c r="K735" s="6">
        <v>97.486999999999995</v>
      </c>
      <c r="L735" s="6">
        <v>0.78201212473635906</v>
      </c>
      <c r="M735" s="6">
        <v>746.98199999999997</v>
      </c>
      <c r="N735" s="6">
        <v>0</v>
      </c>
      <c r="O735" s="15">
        <v>0.60100166944908184</v>
      </c>
    </row>
    <row r="736" spans="1:15" x14ac:dyDescent="0.3">
      <c r="A736" s="10">
        <v>43668</v>
      </c>
      <c r="B736" s="8">
        <v>0.25</v>
      </c>
      <c r="C736" s="9">
        <f t="shared" si="28"/>
        <v>43668.25</v>
      </c>
      <c r="D736" s="4">
        <f t="shared" si="29"/>
        <v>525465</v>
      </c>
      <c r="E736" s="4">
        <f t="shared" si="29"/>
        <v>6300765</v>
      </c>
      <c r="F736" s="4">
        <f t="shared" si="29"/>
        <v>2549</v>
      </c>
      <c r="G736" s="6">
        <v>99.8</v>
      </c>
      <c r="H736" s="6">
        <v>59.4</v>
      </c>
      <c r="I736" s="6">
        <v>320.2371057255246</v>
      </c>
      <c r="J736" s="6">
        <v>4.9530000000000003</v>
      </c>
      <c r="K736" s="6">
        <v>95.802999999999997</v>
      </c>
      <c r="L736" s="6">
        <v>0.77973763409314278</v>
      </c>
      <c r="M736" s="6">
        <v>747.02499999999998</v>
      </c>
      <c r="N736" s="6">
        <v>0</v>
      </c>
      <c r="O736" s="15">
        <v>0.59519038076152309</v>
      </c>
    </row>
    <row r="737" spans="1:15" x14ac:dyDescent="0.3">
      <c r="A737" s="10">
        <v>43668</v>
      </c>
      <c r="B737" s="8">
        <v>0.27083333333333331</v>
      </c>
      <c r="C737" s="9">
        <f t="shared" si="28"/>
        <v>43668.270833333336</v>
      </c>
      <c r="D737" s="4">
        <f t="shared" si="29"/>
        <v>525465</v>
      </c>
      <c r="E737" s="4">
        <f t="shared" si="29"/>
        <v>6300765</v>
      </c>
      <c r="F737" s="4">
        <f t="shared" si="29"/>
        <v>2549</v>
      </c>
      <c r="G737" s="6">
        <v>116.1</v>
      </c>
      <c r="H737" s="6">
        <v>70.2</v>
      </c>
      <c r="I737" s="6">
        <v>321.14019250839942</v>
      </c>
      <c r="J737" s="6">
        <v>5.2679999999999998</v>
      </c>
      <c r="K737" s="6">
        <v>94.638000000000005</v>
      </c>
      <c r="L737" s="6">
        <v>0.63331555010794982</v>
      </c>
      <c r="M737" s="6">
        <v>746.875</v>
      </c>
      <c r="N737" s="6">
        <v>0</v>
      </c>
      <c r="O737" s="15">
        <v>0.60465116279069775</v>
      </c>
    </row>
    <row r="738" spans="1:15" x14ac:dyDescent="0.3">
      <c r="A738" s="10">
        <v>43668</v>
      </c>
      <c r="B738" s="8">
        <v>0.29166666666666669</v>
      </c>
      <c r="C738" s="9">
        <f t="shared" si="28"/>
        <v>43668.291666666664</v>
      </c>
      <c r="D738" s="4">
        <f t="shared" si="29"/>
        <v>525465</v>
      </c>
      <c r="E738" s="4">
        <f t="shared" si="29"/>
        <v>6300765</v>
      </c>
      <c r="F738" s="4">
        <f t="shared" si="29"/>
        <v>2549</v>
      </c>
      <c r="G738" s="6">
        <v>148.69999999999999</v>
      </c>
      <c r="H738" s="6">
        <v>95.4</v>
      </c>
      <c r="I738" s="6">
        <v>318.97417863813575</v>
      </c>
      <c r="J738" s="6">
        <v>5.5190000000000001</v>
      </c>
      <c r="K738" s="6">
        <v>91.885999999999996</v>
      </c>
      <c r="L738" s="6">
        <v>1.0640581326912284</v>
      </c>
      <c r="M738" s="6">
        <v>747.07</v>
      </c>
      <c r="N738" s="6">
        <v>0</v>
      </c>
      <c r="O738" s="15">
        <v>0.64156018829858785</v>
      </c>
    </row>
    <row r="739" spans="1:15" x14ac:dyDescent="0.3">
      <c r="A739" s="10">
        <v>43668</v>
      </c>
      <c r="B739" s="8">
        <v>0.3125</v>
      </c>
      <c r="C739" s="9">
        <f t="shared" si="28"/>
        <v>43668.3125</v>
      </c>
      <c r="D739" s="4">
        <f t="shared" si="29"/>
        <v>525465</v>
      </c>
      <c r="E739" s="4">
        <f t="shared" si="29"/>
        <v>6300765</v>
      </c>
      <c r="F739" s="4">
        <f t="shared" si="29"/>
        <v>2549</v>
      </c>
      <c r="G739" s="6">
        <v>215.8</v>
      </c>
      <c r="H739" s="6">
        <v>138.5</v>
      </c>
      <c r="I739" s="6">
        <v>318.03721812545609</v>
      </c>
      <c r="J739" s="6">
        <v>7.0270000000000001</v>
      </c>
      <c r="K739" s="6">
        <v>84.367000000000004</v>
      </c>
      <c r="L739" s="6">
        <v>0.77291416216349362</v>
      </c>
      <c r="M739" s="6">
        <v>746.98500000000001</v>
      </c>
      <c r="N739" s="6">
        <v>0</v>
      </c>
      <c r="O739" s="15">
        <v>0.64179796107506948</v>
      </c>
    </row>
    <row r="740" spans="1:15" x14ac:dyDescent="0.3">
      <c r="A740" s="10">
        <v>43668</v>
      </c>
      <c r="B740" s="8">
        <v>0.33333333333333331</v>
      </c>
      <c r="C740" s="9">
        <f t="shared" si="28"/>
        <v>43668.333333333336</v>
      </c>
      <c r="D740" s="4">
        <f t="shared" si="29"/>
        <v>525465</v>
      </c>
      <c r="E740" s="4">
        <f t="shared" si="29"/>
        <v>6300765</v>
      </c>
      <c r="F740" s="4">
        <f t="shared" si="29"/>
        <v>2549</v>
      </c>
      <c r="G740" s="6">
        <v>204.9</v>
      </c>
      <c r="H740" s="6">
        <v>131.30000000000001</v>
      </c>
      <c r="I740" s="6">
        <v>314.99083169568235</v>
      </c>
      <c r="J740" s="6">
        <v>6.7119999999999997</v>
      </c>
      <c r="K740" s="6">
        <v>85.998999999999995</v>
      </c>
      <c r="L740" s="6">
        <v>0.91507441146253654</v>
      </c>
      <c r="M740" s="6">
        <v>746.97199999999998</v>
      </c>
      <c r="N740" s="6">
        <v>0</v>
      </c>
      <c r="O740" s="15">
        <v>0.64080039043435821</v>
      </c>
    </row>
    <row r="741" spans="1:15" x14ac:dyDescent="0.3">
      <c r="A741" s="10">
        <v>43668</v>
      </c>
      <c r="B741" s="8">
        <v>0.35416666666666669</v>
      </c>
      <c r="C741" s="9">
        <f t="shared" si="28"/>
        <v>43668.354166666664</v>
      </c>
      <c r="D741" s="4">
        <f t="shared" si="29"/>
        <v>525465</v>
      </c>
      <c r="E741" s="4">
        <f t="shared" si="29"/>
        <v>6300765</v>
      </c>
      <c r="F741" s="4">
        <f t="shared" si="29"/>
        <v>2549</v>
      </c>
      <c r="G741" s="6">
        <v>252.1</v>
      </c>
      <c r="H741" s="6">
        <v>161.9</v>
      </c>
      <c r="I741" s="6">
        <v>321.60310539219932</v>
      </c>
      <c r="J741" s="6">
        <v>8.5340000000000007</v>
      </c>
      <c r="K741" s="6">
        <v>61.863999999999997</v>
      </c>
      <c r="L741" s="6">
        <v>1.0572346607615795</v>
      </c>
      <c r="M741" s="6">
        <v>746.875</v>
      </c>
      <c r="N741" s="6">
        <v>0</v>
      </c>
      <c r="O741" s="15">
        <v>0.64220547401824679</v>
      </c>
    </row>
    <row r="742" spans="1:15" x14ac:dyDescent="0.3">
      <c r="A742" s="10">
        <v>43668</v>
      </c>
      <c r="B742" s="8">
        <v>0.375</v>
      </c>
      <c r="C742" s="9">
        <f t="shared" si="28"/>
        <v>43668.375</v>
      </c>
      <c r="D742" s="4">
        <f t="shared" si="29"/>
        <v>525465</v>
      </c>
      <c r="E742" s="4">
        <f t="shared" si="29"/>
        <v>6300765</v>
      </c>
      <c r="F742" s="4">
        <f t="shared" si="29"/>
        <v>2549</v>
      </c>
      <c r="G742" s="6">
        <v>306.5</v>
      </c>
      <c r="H742" s="6">
        <v>197.9</v>
      </c>
      <c r="I742" s="6">
        <v>309.70064864273172</v>
      </c>
      <c r="J742" s="6">
        <v>7.5289999999999999</v>
      </c>
      <c r="K742" s="6">
        <v>71.86</v>
      </c>
      <c r="L742" s="6">
        <v>1.0549601701183631</v>
      </c>
      <c r="M742" s="6">
        <v>746.81500000000005</v>
      </c>
      <c r="N742" s="6">
        <v>0</v>
      </c>
      <c r="O742" s="15">
        <v>0.64567699836867865</v>
      </c>
    </row>
    <row r="743" spans="1:15" x14ac:dyDescent="0.3">
      <c r="A743" s="10">
        <v>43668</v>
      </c>
      <c r="B743" s="8">
        <v>0.39583333333333331</v>
      </c>
      <c r="C743" s="9">
        <f t="shared" si="28"/>
        <v>43668.395833333336</v>
      </c>
      <c r="D743" s="4">
        <f t="shared" si="29"/>
        <v>525465</v>
      </c>
      <c r="E743" s="4">
        <f t="shared" si="29"/>
        <v>6300765</v>
      </c>
      <c r="F743" s="4">
        <f t="shared" si="29"/>
        <v>2549</v>
      </c>
      <c r="G743" s="6">
        <v>266.60000000000002</v>
      </c>
      <c r="H743" s="6">
        <v>167.3</v>
      </c>
      <c r="I743" s="6">
        <v>309.7706682912534</v>
      </c>
      <c r="J743" s="6">
        <v>7.1520000000000001</v>
      </c>
      <c r="K743" s="6">
        <v>76.695999999999998</v>
      </c>
      <c r="L743" s="6">
        <v>1.1971204194174061</v>
      </c>
      <c r="M743" s="6">
        <v>746.79499999999996</v>
      </c>
      <c r="N743" s="6">
        <v>0</v>
      </c>
      <c r="O743" s="15">
        <v>0.62753188297074269</v>
      </c>
    </row>
    <row r="744" spans="1:15" x14ac:dyDescent="0.3">
      <c r="A744" s="10">
        <v>43668</v>
      </c>
      <c r="B744" s="8">
        <v>0.41666666666666669</v>
      </c>
      <c r="C744" s="9">
        <f t="shared" si="28"/>
        <v>43668.416666666664</v>
      </c>
      <c r="D744" s="4">
        <f t="shared" si="29"/>
        <v>525465</v>
      </c>
      <c r="E744" s="4">
        <f t="shared" si="29"/>
        <v>6300765</v>
      </c>
      <c r="F744" s="4">
        <f t="shared" si="29"/>
        <v>2549</v>
      </c>
      <c r="G744" s="6">
        <v>282.89999999999998</v>
      </c>
      <c r="H744" s="6">
        <v>178.1</v>
      </c>
      <c r="I744" s="6">
        <v>308.49820694853793</v>
      </c>
      <c r="J744" s="6">
        <v>7.0890000000000004</v>
      </c>
      <c r="K744" s="6">
        <v>76.177000000000007</v>
      </c>
      <c r="L744" s="6">
        <v>0.9059764488896711</v>
      </c>
      <c r="M744" s="6">
        <v>746.91700000000003</v>
      </c>
      <c r="N744" s="6">
        <v>0</v>
      </c>
      <c r="O744" s="15">
        <v>0.62955107811947686</v>
      </c>
    </row>
    <row r="745" spans="1:15" x14ac:dyDescent="0.3">
      <c r="A745" s="10">
        <v>43668</v>
      </c>
      <c r="B745" s="8">
        <v>0.4375</v>
      </c>
      <c r="C745" s="9">
        <f t="shared" si="28"/>
        <v>43668.4375</v>
      </c>
      <c r="D745" s="4">
        <f t="shared" si="29"/>
        <v>525465</v>
      </c>
      <c r="E745" s="4">
        <f t="shared" si="29"/>
        <v>6300765</v>
      </c>
      <c r="F745" s="4">
        <f t="shared" si="29"/>
        <v>2549</v>
      </c>
      <c r="G745" s="6">
        <v>344.6</v>
      </c>
      <c r="H745" s="6">
        <v>215.9</v>
      </c>
      <c r="I745" s="6">
        <v>299.83867776534481</v>
      </c>
      <c r="J745" s="6">
        <v>8.8480000000000008</v>
      </c>
      <c r="K745" s="6">
        <v>66.820999999999998</v>
      </c>
      <c r="L745" s="6">
        <v>0.75926721830419552</v>
      </c>
      <c r="M745" s="6">
        <v>746.97500000000002</v>
      </c>
      <c r="N745" s="6">
        <v>0</v>
      </c>
      <c r="O745" s="15">
        <v>0.626523505513639</v>
      </c>
    </row>
    <row r="746" spans="1:15" x14ac:dyDescent="0.3">
      <c r="A746" s="10">
        <v>43668</v>
      </c>
      <c r="B746" s="8">
        <v>0.45833333333333331</v>
      </c>
      <c r="C746" s="9">
        <f t="shared" si="28"/>
        <v>43668.458333333336</v>
      </c>
      <c r="D746" s="4">
        <f t="shared" si="29"/>
        <v>525465</v>
      </c>
      <c r="E746" s="4">
        <f t="shared" si="29"/>
        <v>6300765</v>
      </c>
      <c r="F746" s="4">
        <f t="shared" si="29"/>
        <v>2549</v>
      </c>
      <c r="G746" s="6">
        <v>495.1</v>
      </c>
      <c r="H746" s="6">
        <v>311.2</v>
      </c>
      <c r="I746" s="6">
        <v>296.8048443271822</v>
      </c>
      <c r="J746" s="6">
        <v>8.9730000000000008</v>
      </c>
      <c r="K746" s="6">
        <v>65.319999999999993</v>
      </c>
      <c r="L746" s="6">
        <v>1.0458622075454977</v>
      </c>
      <c r="M746" s="6">
        <v>747.10799999999995</v>
      </c>
      <c r="N746" s="6">
        <v>0</v>
      </c>
      <c r="O746" s="15">
        <v>0.62855988689153697</v>
      </c>
    </row>
    <row r="747" spans="1:15" x14ac:dyDescent="0.3">
      <c r="A747" s="10">
        <v>43668</v>
      </c>
      <c r="B747" s="8">
        <v>0.47916666666666669</v>
      </c>
      <c r="C747" s="9">
        <f t="shared" si="28"/>
        <v>43668.479166666664</v>
      </c>
      <c r="D747" s="4">
        <f t="shared" si="29"/>
        <v>525465</v>
      </c>
      <c r="E747" s="4">
        <f t="shared" si="29"/>
        <v>6300765</v>
      </c>
      <c r="F747" s="4">
        <f t="shared" si="29"/>
        <v>2549</v>
      </c>
      <c r="G747" s="6">
        <v>433.5</v>
      </c>
      <c r="H747" s="6">
        <v>268.10000000000002</v>
      </c>
      <c r="I747" s="6">
        <v>308.81117851054671</v>
      </c>
      <c r="J747" s="6">
        <v>9.1620000000000008</v>
      </c>
      <c r="K747" s="6">
        <v>63.302</v>
      </c>
      <c r="L747" s="6">
        <v>1.0435877169022814</v>
      </c>
      <c r="M747" s="6">
        <v>747.03700000000003</v>
      </c>
      <c r="N747" s="6">
        <v>0</v>
      </c>
      <c r="O747" s="15">
        <v>0.61845444059976939</v>
      </c>
    </row>
    <row r="748" spans="1:15" x14ac:dyDescent="0.3">
      <c r="A748" s="10">
        <v>43668</v>
      </c>
      <c r="B748" s="8">
        <v>0.5</v>
      </c>
      <c r="C748" s="9">
        <f t="shared" si="28"/>
        <v>43668.5</v>
      </c>
      <c r="D748" s="4">
        <f t="shared" si="29"/>
        <v>525465</v>
      </c>
      <c r="E748" s="4">
        <f t="shared" si="29"/>
        <v>6300765</v>
      </c>
      <c r="F748" s="4">
        <f t="shared" si="29"/>
        <v>2549</v>
      </c>
      <c r="G748" s="6">
        <v>446.2</v>
      </c>
      <c r="H748" s="6">
        <v>275.3</v>
      </c>
      <c r="I748" s="6">
        <v>291.1642445307499</v>
      </c>
      <c r="J748" s="6">
        <v>9.8520000000000003</v>
      </c>
      <c r="K748" s="6">
        <v>61.031999999999996</v>
      </c>
      <c r="L748" s="6">
        <v>1.3301827061435834</v>
      </c>
      <c r="M748" s="6">
        <v>746.78800000000001</v>
      </c>
      <c r="N748" s="6">
        <v>0</v>
      </c>
      <c r="O748" s="15">
        <v>0.61698789780367558</v>
      </c>
    </row>
    <row r="749" spans="1:15" x14ac:dyDescent="0.3">
      <c r="A749" s="10">
        <v>43668</v>
      </c>
      <c r="B749" s="8">
        <v>0.52083333333333337</v>
      </c>
      <c r="C749" s="9">
        <f t="shared" si="28"/>
        <v>43668.520833333336</v>
      </c>
      <c r="D749" s="4">
        <f t="shared" si="29"/>
        <v>525465</v>
      </c>
      <c r="E749" s="4">
        <f t="shared" si="29"/>
        <v>6300765</v>
      </c>
      <c r="F749" s="4">
        <f t="shared" si="29"/>
        <v>2549</v>
      </c>
      <c r="G749" s="6">
        <v>511.5</v>
      </c>
      <c r="H749" s="6">
        <v>314.8</v>
      </c>
      <c r="I749" s="6">
        <v>297.97389075561824</v>
      </c>
      <c r="J749" s="6">
        <v>12.676</v>
      </c>
      <c r="K749" s="6">
        <v>52.526000000000003</v>
      </c>
      <c r="L749" s="6">
        <v>1.183473475558108</v>
      </c>
      <c r="M749" s="6">
        <v>747.01700000000005</v>
      </c>
      <c r="N749" s="6">
        <v>0</v>
      </c>
      <c r="O749" s="15">
        <v>0.61544477028347999</v>
      </c>
    </row>
    <row r="750" spans="1:15" x14ac:dyDescent="0.3">
      <c r="A750" s="10">
        <v>43668</v>
      </c>
      <c r="B750" s="8">
        <v>0.54166666666666663</v>
      </c>
      <c r="C750" s="9">
        <f t="shared" si="28"/>
        <v>43668.541666666664</v>
      </c>
      <c r="D750" s="4">
        <f t="shared" si="29"/>
        <v>525465</v>
      </c>
      <c r="E750" s="4">
        <f t="shared" si="29"/>
        <v>6300765</v>
      </c>
      <c r="F750" s="4">
        <f t="shared" si="29"/>
        <v>2549</v>
      </c>
      <c r="G750" s="6">
        <v>315.60000000000002</v>
      </c>
      <c r="H750" s="6">
        <v>194.3</v>
      </c>
      <c r="I750" s="6">
        <v>285.63656582706784</v>
      </c>
      <c r="J750" s="6">
        <v>9.4130000000000003</v>
      </c>
      <c r="K750" s="6">
        <v>63.807000000000002</v>
      </c>
      <c r="L750" s="6">
        <v>1.0367642449726322</v>
      </c>
      <c r="M750" s="6">
        <v>747.13499999999999</v>
      </c>
      <c r="N750" s="6">
        <v>0</v>
      </c>
      <c r="O750" s="15">
        <v>0.61565272496831436</v>
      </c>
    </row>
    <row r="751" spans="1:15" x14ac:dyDescent="0.3">
      <c r="A751" s="10">
        <v>43668</v>
      </c>
      <c r="B751" s="8">
        <v>0.5625</v>
      </c>
      <c r="C751" s="9">
        <f t="shared" si="28"/>
        <v>43668.5625</v>
      </c>
      <c r="D751" s="4">
        <f t="shared" si="29"/>
        <v>525465</v>
      </c>
      <c r="E751" s="4">
        <f t="shared" si="29"/>
        <v>6300765</v>
      </c>
      <c r="F751" s="4">
        <f t="shared" si="29"/>
        <v>2549</v>
      </c>
      <c r="G751" s="6">
        <v>536.79999999999995</v>
      </c>
      <c r="H751" s="6">
        <v>322</v>
      </c>
      <c r="I751" s="6">
        <v>290.36072208971387</v>
      </c>
      <c r="J751" s="6">
        <v>9.5380000000000003</v>
      </c>
      <c r="K751" s="6">
        <v>61.149000000000001</v>
      </c>
      <c r="L751" s="6">
        <v>1.3233592342139344</v>
      </c>
      <c r="M751" s="6">
        <v>747.42</v>
      </c>
      <c r="N751" s="6">
        <v>0</v>
      </c>
      <c r="O751" s="15">
        <v>0.5998509687034278</v>
      </c>
    </row>
    <row r="752" spans="1:15" x14ac:dyDescent="0.3">
      <c r="A752" s="10">
        <v>43668</v>
      </c>
      <c r="B752" s="8">
        <v>0.58333333333333337</v>
      </c>
      <c r="C752" s="9">
        <f t="shared" si="28"/>
        <v>43668.583333333336</v>
      </c>
      <c r="D752" s="4">
        <f t="shared" si="29"/>
        <v>525465</v>
      </c>
      <c r="E752" s="4">
        <f t="shared" si="29"/>
        <v>6300765</v>
      </c>
      <c r="F752" s="4">
        <f t="shared" si="29"/>
        <v>2549</v>
      </c>
      <c r="G752" s="6">
        <v>841.5</v>
      </c>
      <c r="H752" s="6">
        <v>487.6</v>
      </c>
      <c r="I752" s="6">
        <v>285.51249428042178</v>
      </c>
      <c r="J752" s="6">
        <v>13.366</v>
      </c>
      <c r="K752" s="6">
        <v>46.259</v>
      </c>
      <c r="L752" s="6">
        <v>1.321084743570718</v>
      </c>
      <c r="M752" s="6">
        <v>747.51499999999999</v>
      </c>
      <c r="N752" s="6">
        <v>0</v>
      </c>
      <c r="O752" s="15">
        <v>0.57944147355912068</v>
      </c>
    </row>
    <row r="753" spans="1:15" x14ac:dyDescent="0.3">
      <c r="A753" s="10">
        <v>43668</v>
      </c>
      <c r="B753" s="8">
        <v>0.60416666666666663</v>
      </c>
      <c r="C753" s="9">
        <f t="shared" si="28"/>
        <v>43668.604166666664</v>
      </c>
      <c r="D753" s="4">
        <f t="shared" si="29"/>
        <v>525465</v>
      </c>
      <c r="E753" s="4">
        <f t="shared" si="29"/>
        <v>6300765</v>
      </c>
      <c r="F753" s="4">
        <f t="shared" si="29"/>
        <v>2549</v>
      </c>
      <c r="G753" s="6">
        <v>596.70000000000005</v>
      </c>
      <c r="H753" s="6">
        <v>341.8</v>
      </c>
      <c r="I753" s="6">
        <v>277.67669206665971</v>
      </c>
      <c r="J753" s="6">
        <v>10.417</v>
      </c>
      <c r="K753" s="6">
        <v>57.636000000000003</v>
      </c>
      <c r="L753" s="6">
        <v>1.3188102529275016</v>
      </c>
      <c r="M753" s="6">
        <v>747.45</v>
      </c>
      <c r="N753" s="6">
        <v>0</v>
      </c>
      <c r="O753" s="15">
        <v>0.57281716105245517</v>
      </c>
    </row>
    <row r="754" spans="1:15" x14ac:dyDescent="0.3">
      <c r="A754" s="10">
        <v>43668</v>
      </c>
      <c r="B754" s="8">
        <v>0.625</v>
      </c>
      <c r="C754" s="9">
        <f t="shared" si="28"/>
        <v>43668.625</v>
      </c>
      <c r="D754" s="4">
        <f t="shared" si="29"/>
        <v>525465</v>
      </c>
      <c r="E754" s="4">
        <f t="shared" si="29"/>
        <v>6300765</v>
      </c>
      <c r="F754" s="4">
        <f t="shared" si="29"/>
        <v>2549</v>
      </c>
      <c r="G754" s="6">
        <v>663.8</v>
      </c>
      <c r="H754" s="6">
        <v>376</v>
      </c>
      <c r="I754" s="6">
        <v>288.91097528217375</v>
      </c>
      <c r="J754" s="6">
        <v>13.993</v>
      </c>
      <c r="K754" s="6">
        <v>46.478999999999999</v>
      </c>
      <c r="L754" s="6">
        <v>1.4609705022265447</v>
      </c>
      <c r="M754" s="6">
        <v>747.77800000000002</v>
      </c>
      <c r="N754" s="6">
        <v>0</v>
      </c>
      <c r="O754" s="15">
        <v>0.56643567339560108</v>
      </c>
    </row>
    <row r="755" spans="1:15" x14ac:dyDescent="0.3">
      <c r="A755" s="10">
        <v>43668</v>
      </c>
      <c r="B755" s="8">
        <v>0.64583333333333337</v>
      </c>
      <c r="C755" s="9">
        <f t="shared" si="28"/>
        <v>43668.645833333336</v>
      </c>
      <c r="D755" s="4">
        <f t="shared" si="29"/>
        <v>525465</v>
      </c>
      <c r="E755" s="4">
        <f t="shared" si="29"/>
        <v>6300765</v>
      </c>
      <c r="F755" s="4">
        <f t="shared" si="29"/>
        <v>2549</v>
      </c>
      <c r="G755" s="6">
        <v>582.20000000000005</v>
      </c>
      <c r="H755" s="6">
        <v>314.8</v>
      </c>
      <c r="I755" s="6">
        <v>278.70975434991942</v>
      </c>
      <c r="J755" s="6">
        <v>9.2240000000000002</v>
      </c>
      <c r="K755" s="6">
        <v>62.838000000000001</v>
      </c>
      <c r="L755" s="6">
        <v>1.4586960115833283</v>
      </c>
      <c r="M755" s="6">
        <v>747.66200000000003</v>
      </c>
      <c r="N755" s="6">
        <v>0</v>
      </c>
      <c r="O755" s="15">
        <v>0.54070766059773268</v>
      </c>
    </row>
    <row r="756" spans="1:15" x14ac:dyDescent="0.3">
      <c r="A756" s="10">
        <v>43668</v>
      </c>
      <c r="B756" s="8">
        <v>0.66666666666666663</v>
      </c>
      <c r="C756" s="9">
        <f t="shared" si="28"/>
        <v>43668.666666666664</v>
      </c>
      <c r="D756" s="4">
        <f t="shared" si="29"/>
        <v>525465</v>
      </c>
      <c r="E756" s="4">
        <f t="shared" si="29"/>
        <v>6300765</v>
      </c>
      <c r="F756" s="4">
        <f t="shared" si="29"/>
        <v>2549</v>
      </c>
      <c r="G756" s="6">
        <v>585.79999999999995</v>
      </c>
      <c r="H756" s="6">
        <v>305.8</v>
      </c>
      <c r="I756" s="6">
        <v>277.57544860122016</v>
      </c>
      <c r="J756" s="6">
        <v>9.9779999999999998</v>
      </c>
      <c r="K756" s="6">
        <v>60.26</v>
      </c>
      <c r="L756" s="6">
        <v>1.6008562608823715</v>
      </c>
      <c r="M756" s="6">
        <v>747.74199999999996</v>
      </c>
      <c r="N756" s="6">
        <v>0</v>
      </c>
      <c r="O756" s="15">
        <v>0.52202116763400486</v>
      </c>
    </row>
    <row r="757" spans="1:15" x14ac:dyDescent="0.3">
      <c r="A757" s="10">
        <v>43668</v>
      </c>
      <c r="B757" s="8">
        <v>0.6875</v>
      </c>
      <c r="C757" s="9">
        <f t="shared" si="28"/>
        <v>43668.6875</v>
      </c>
      <c r="D757" s="4">
        <f t="shared" si="29"/>
        <v>525465</v>
      </c>
      <c r="E757" s="4">
        <f t="shared" si="29"/>
        <v>6300765</v>
      </c>
      <c r="F757" s="4">
        <f t="shared" si="29"/>
        <v>2549</v>
      </c>
      <c r="G757" s="6">
        <v>368.2</v>
      </c>
      <c r="H757" s="6">
        <v>190.7</v>
      </c>
      <c r="I757" s="6">
        <v>276.46553016042651</v>
      </c>
      <c r="J757" s="6">
        <v>11.923</v>
      </c>
      <c r="K757" s="6">
        <v>54.814999999999998</v>
      </c>
      <c r="L757" s="6">
        <v>1.1652775504123771</v>
      </c>
      <c r="M757" s="6">
        <v>747.89300000000003</v>
      </c>
      <c r="N757" s="6">
        <v>0</v>
      </c>
      <c r="O757" s="15">
        <v>0.51792504073872891</v>
      </c>
    </row>
    <row r="758" spans="1:15" x14ac:dyDescent="0.3">
      <c r="A758" s="10">
        <v>43668</v>
      </c>
      <c r="B758" s="8">
        <v>0.70833333333333337</v>
      </c>
      <c r="C758" s="9">
        <f t="shared" si="28"/>
        <v>43668.708333333336</v>
      </c>
      <c r="D758" s="4">
        <f t="shared" si="29"/>
        <v>525465</v>
      </c>
      <c r="E758" s="4">
        <f t="shared" si="29"/>
        <v>6300765</v>
      </c>
      <c r="F758" s="4">
        <f t="shared" si="29"/>
        <v>2549</v>
      </c>
      <c r="G758" s="6">
        <v>179.6</v>
      </c>
      <c r="H758" s="6">
        <v>93.6</v>
      </c>
      <c r="I758" s="6">
        <v>266.24919475458807</v>
      </c>
      <c r="J758" s="6">
        <v>9.35</v>
      </c>
      <c r="K758" s="6">
        <v>64.584999999999994</v>
      </c>
      <c r="L758" s="6">
        <v>1.0185683198269015</v>
      </c>
      <c r="M758" s="6">
        <v>747.875</v>
      </c>
      <c r="N758" s="6">
        <v>0</v>
      </c>
      <c r="O758" s="15">
        <v>0.52115812917594651</v>
      </c>
    </row>
    <row r="759" spans="1:15" x14ac:dyDescent="0.3">
      <c r="A759" s="10">
        <v>43668</v>
      </c>
      <c r="B759" s="8">
        <v>0.72916666666666663</v>
      </c>
      <c r="C759" s="9">
        <f t="shared" si="28"/>
        <v>43668.729166666664</v>
      </c>
      <c r="D759" s="4">
        <f t="shared" si="29"/>
        <v>525465</v>
      </c>
      <c r="E759" s="4">
        <f t="shared" si="29"/>
        <v>6300765</v>
      </c>
      <c r="F759" s="4">
        <f t="shared" si="29"/>
        <v>2549</v>
      </c>
      <c r="G759" s="6">
        <v>152.30000000000001</v>
      </c>
      <c r="H759" s="6">
        <v>75.599999999999994</v>
      </c>
      <c r="I759" s="6">
        <v>260.28199103717367</v>
      </c>
      <c r="J759" s="6">
        <v>8.2829999999999995</v>
      </c>
      <c r="K759" s="6">
        <v>69.933000000000007</v>
      </c>
      <c r="L759" s="6">
        <v>1.0162938291836852</v>
      </c>
      <c r="M759" s="6">
        <v>747.78800000000001</v>
      </c>
      <c r="N759" s="6">
        <v>0</v>
      </c>
      <c r="O759" s="15">
        <v>0.49638870650032824</v>
      </c>
    </row>
    <row r="760" spans="1:15" x14ac:dyDescent="0.3">
      <c r="A760" s="10">
        <v>43668</v>
      </c>
      <c r="B760" s="8">
        <v>0.75</v>
      </c>
      <c r="C760" s="9">
        <f t="shared" si="28"/>
        <v>43668.75</v>
      </c>
      <c r="D760" s="4">
        <f t="shared" si="29"/>
        <v>525465</v>
      </c>
      <c r="E760" s="4">
        <f t="shared" si="29"/>
        <v>6300765</v>
      </c>
      <c r="F760" s="4">
        <f t="shared" si="29"/>
        <v>2549</v>
      </c>
      <c r="G760" s="6">
        <v>61.7</v>
      </c>
      <c r="H760" s="6">
        <v>34.200000000000003</v>
      </c>
      <c r="I760" s="6">
        <v>258.07674100302228</v>
      </c>
      <c r="J760" s="6">
        <v>7.0890000000000004</v>
      </c>
      <c r="K760" s="6">
        <v>75.394000000000005</v>
      </c>
      <c r="L760" s="6">
        <v>1.0140193385404688</v>
      </c>
      <c r="M760" s="6">
        <v>747.56</v>
      </c>
      <c r="N760" s="6">
        <v>0</v>
      </c>
      <c r="O760" s="15">
        <v>0.55429497568881692</v>
      </c>
    </row>
    <row r="761" spans="1:15" x14ac:dyDescent="0.3">
      <c r="A761" s="10">
        <v>43668</v>
      </c>
      <c r="B761" s="8">
        <v>0.77083333333333337</v>
      </c>
      <c r="C761" s="9">
        <f t="shared" si="28"/>
        <v>43668.770833333336</v>
      </c>
      <c r="D761" s="4">
        <f t="shared" si="29"/>
        <v>525465</v>
      </c>
      <c r="E761" s="4">
        <f t="shared" si="29"/>
        <v>6300765</v>
      </c>
      <c r="F761" s="4">
        <f t="shared" si="29"/>
        <v>2549</v>
      </c>
      <c r="G761" s="6">
        <v>49</v>
      </c>
      <c r="H761" s="6">
        <v>28.8</v>
      </c>
      <c r="I761" s="6">
        <v>255.92509279409541</v>
      </c>
      <c r="J761" s="6">
        <v>6.524</v>
      </c>
      <c r="K761" s="6">
        <v>78.275999999999996</v>
      </c>
      <c r="L761" s="6">
        <v>1.1561795878395116</v>
      </c>
      <c r="M761" s="6">
        <v>747.85699999999997</v>
      </c>
      <c r="N761" s="6">
        <v>0</v>
      </c>
      <c r="O761" s="15">
        <v>0.58775510204081638</v>
      </c>
    </row>
    <row r="762" spans="1:15" x14ac:dyDescent="0.3">
      <c r="A762" s="10">
        <v>43668</v>
      </c>
      <c r="B762" s="8">
        <v>0.79166666666666663</v>
      </c>
      <c r="C762" s="9">
        <f t="shared" ref="C762:C825" si="30">A762+B762</f>
        <v>43668.791666666664</v>
      </c>
      <c r="D762" s="4">
        <f t="shared" si="29"/>
        <v>525465</v>
      </c>
      <c r="E762" s="4">
        <f t="shared" si="29"/>
        <v>6300765</v>
      </c>
      <c r="F762" s="4">
        <f t="shared" si="29"/>
        <v>2549</v>
      </c>
      <c r="G762" s="6">
        <v>41.7</v>
      </c>
      <c r="H762" s="6">
        <v>23.4</v>
      </c>
      <c r="I762" s="6">
        <v>256.29019162057853</v>
      </c>
      <c r="J762" s="6">
        <v>6.0209999999999999</v>
      </c>
      <c r="K762" s="6">
        <v>81.162000000000006</v>
      </c>
      <c r="L762" s="6">
        <v>1.1539050971962954</v>
      </c>
      <c r="M762" s="6">
        <v>747.89300000000003</v>
      </c>
      <c r="N762" s="6">
        <v>0</v>
      </c>
      <c r="O762" s="15">
        <v>0.5611510791366906</v>
      </c>
    </row>
    <row r="763" spans="1:15" x14ac:dyDescent="0.3">
      <c r="A763" s="10">
        <v>43668</v>
      </c>
      <c r="B763" s="8">
        <v>0.8125</v>
      </c>
      <c r="C763" s="9">
        <f t="shared" si="30"/>
        <v>43668.8125</v>
      </c>
      <c r="D763" s="4">
        <f t="shared" ref="D763:F826" si="31">D762</f>
        <v>525465</v>
      </c>
      <c r="E763" s="4">
        <f t="shared" si="31"/>
        <v>6300765</v>
      </c>
      <c r="F763" s="4">
        <f t="shared" si="31"/>
        <v>2549</v>
      </c>
      <c r="G763" s="6">
        <v>30.8</v>
      </c>
      <c r="H763" s="6">
        <v>18</v>
      </c>
      <c r="I763" s="6">
        <v>255.16716556371853</v>
      </c>
      <c r="J763" s="6">
        <v>5.2679999999999998</v>
      </c>
      <c r="K763" s="6">
        <v>83.373999999999995</v>
      </c>
      <c r="L763" s="6">
        <v>1.151630606553079</v>
      </c>
      <c r="M763" s="6">
        <v>748</v>
      </c>
      <c r="N763" s="6">
        <v>0</v>
      </c>
      <c r="O763" s="15">
        <v>0.58441558441558439</v>
      </c>
    </row>
    <row r="764" spans="1:15" x14ac:dyDescent="0.3">
      <c r="A764" s="10">
        <v>43668</v>
      </c>
      <c r="B764" s="8">
        <v>0.83333333333333337</v>
      </c>
      <c r="C764" s="9">
        <f t="shared" si="30"/>
        <v>43668.833333333336</v>
      </c>
      <c r="D764" s="4">
        <f t="shared" si="31"/>
        <v>525465</v>
      </c>
      <c r="E764" s="4">
        <f t="shared" si="31"/>
        <v>6300765</v>
      </c>
      <c r="F764" s="4">
        <f t="shared" si="31"/>
        <v>2549</v>
      </c>
      <c r="G764" s="6">
        <v>16.3</v>
      </c>
      <c r="H764" s="6">
        <v>9</v>
      </c>
      <c r="I764" s="6">
        <v>252.52097634339066</v>
      </c>
      <c r="J764" s="6">
        <v>4.5759999999999996</v>
      </c>
      <c r="K764" s="6">
        <v>86.835999999999999</v>
      </c>
      <c r="L764" s="6">
        <v>1.1493561159098626</v>
      </c>
      <c r="M764" s="6">
        <v>747.93200000000002</v>
      </c>
      <c r="N764" s="6">
        <v>0</v>
      </c>
      <c r="O764" s="15">
        <v>0.5521472392638036</v>
      </c>
    </row>
    <row r="765" spans="1:15" x14ac:dyDescent="0.3">
      <c r="A765" s="10">
        <v>43668</v>
      </c>
      <c r="B765" s="8">
        <v>0.85416666666666663</v>
      </c>
      <c r="C765" s="9">
        <f t="shared" si="30"/>
        <v>43668.854166666664</v>
      </c>
      <c r="D765" s="4">
        <f t="shared" si="31"/>
        <v>525465</v>
      </c>
      <c r="E765" s="4">
        <f t="shared" si="31"/>
        <v>6300765</v>
      </c>
      <c r="F765" s="4">
        <f t="shared" si="31"/>
        <v>2549</v>
      </c>
      <c r="G765" s="6">
        <v>1.8</v>
      </c>
      <c r="H765" s="6">
        <v>0</v>
      </c>
      <c r="I765" s="6">
        <v>249.2990561790366</v>
      </c>
      <c r="J765" s="6">
        <v>4.5759999999999996</v>
      </c>
      <c r="K765" s="6">
        <v>83.411000000000001</v>
      </c>
      <c r="L765" s="6">
        <v>1.0026468853243871</v>
      </c>
      <c r="M765" s="6">
        <v>748.125</v>
      </c>
      <c r="N765" s="6">
        <v>0</v>
      </c>
      <c r="O765" s="16" t="s">
        <v>19</v>
      </c>
    </row>
    <row r="766" spans="1:15" x14ac:dyDescent="0.3">
      <c r="A766" s="10">
        <v>43668</v>
      </c>
      <c r="B766" s="8">
        <v>0.875</v>
      </c>
      <c r="C766" s="9">
        <f t="shared" si="30"/>
        <v>43668.875</v>
      </c>
      <c r="D766" s="4">
        <f t="shared" si="31"/>
        <v>525465</v>
      </c>
      <c r="E766" s="4">
        <f t="shared" si="31"/>
        <v>6300765</v>
      </c>
      <c r="F766" s="4">
        <f t="shared" si="31"/>
        <v>2549</v>
      </c>
      <c r="G766" s="6">
        <v>0</v>
      </c>
      <c r="H766" s="6">
        <v>0</v>
      </c>
      <c r="I766" s="6">
        <v>247.77880746502342</v>
      </c>
      <c r="J766" s="6">
        <v>3.6970000000000001</v>
      </c>
      <c r="K766" s="6">
        <v>88.076999999999998</v>
      </c>
      <c r="L766" s="6">
        <v>1.1448071346234299</v>
      </c>
      <c r="M766" s="6">
        <v>747.91200000000003</v>
      </c>
      <c r="N766" s="6">
        <v>0</v>
      </c>
      <c r="O766" s="16" t="s">
        <v>19</v>
      </c>
    </row>
    <row r="767" spans="1:15" x14ac:dyDescent="0.3">
      <c r="A767" s="10">
        <v>43668</v>
      </c>
      <c r="B767" s="8">
        <v>0.89583333333333337</v>
      </c>
      <c r="C767" s="9">
        <f t="shared" si="30"/>
        <v>43668.895833333336</v>
      </c>
      <c r="D767" s="4">
        <f t="shared" si="31"/>
        <v>525465</v>
      </c>
      <c r="E767" s="4">
        <f t="shared" si="31"/>
        <v>6300765</v>
      </c>
      <c r="F767" s="4">
        <f t="shared" si="31"/>
        <v>2549</v>
      </c>
      <c r="G767" s="6">
        <v>0</v>
      </c>
      <c r="H767" s="6">
        <v>0</v>
      </c>
      <c r="I767" s="6">
        <v>251.04990744033142</v>
      </c>
      <c r="J767" s="6">
        <v>3.6970000000000001</v>
      </c>
      <c r="K767" s="6">
        <v>87.611000000000004</v>
      </c>
      <c r="L767" s="6">
        <v>0.85366316409569487</v>
      </c>
      <c r="M767" s="6">
        <v>747.96500000000003</v>
      </c>
      <c r="N767" s="6">
        <v>0</v>
      </c>
      <c r="O767" s="16" t="s">
        <v>19</v>
      </c>
    </row>
    <row r="768" spans="1:15" x14ac:dyDescent="0.3">
      <c r="A768" s="10">
        <v>43668</v>
      </c>
      <c r="B768" s="8">
        <v>0.91666666666666663</v>
      </c>
      <c r="C768" s="9">
        <f t="shared" si="30"/>
        <v>43668.916666666664</v>
      </c>
      <c r="D768" s="4">
        <f t="shared" si="31"/>
        <v>525465</v>
      </c>
      <c r="E768" s="4">
        <f t="shared" si="31"/>
        <v>6300765</v>
      </c>
      <c r="F768" s="4">
        <f t="shared" si="31"/>
        <v>2549</v>
      </c>
      <c r="G768" s="6">
        <v>0</v>
      </c>
      <c r="H768" s="6">
        <v>0</v>
      </c>
      <c r="I768" s="6">
        <v>249.57369443651982</v>
      </c>
      <c r="J768" s="6">
        <v>3.948</v>
      </c>
      <c r="K768" s="6">
        <v>83.613</v>
      </c>
      <c r="L768" s="6">
        <v>0.9958234133947379</v>
      </c>
      <c r="M768" s="6">
        <v>748.35500000000002</v>
      </c>
      <c r="N768" s="6">
        <v>0</v>
      </c>
      <c r="O768" s="16" t="s">
        <v>19</v>
      </c>
    </row>
    <row r="769" spans="1:15" x14ac:dyDescent="0.3">
      <c r="A769" s="10">
        <v>43668</v>
      </c>
      <c r="B769" s="8">
        <v>0.9375</v>
      </c>
      <c r="C769" s="9">
        <f t="shared" si="30"/>
        <v>43668.9375</v>
      </c>
      <c r="D769" s="4">
        <f t="shared" si="31"/>
        <v>525465</v>
      </c>
      <c r="E769" s="4">
        <f t="shared" si="31"/>
        <v>6300765</v>
      </c>
      <c r="F769" s="4">
        <f t="shared" si="31"/>
        <v>2549</v>
      </c>
      <c r="G769" s="6">
        <v>0</v>
      </c>
      <c r="H769" s="6">
        <v>0</v>
      </c>
      <c r="I769" s="6">
        <v>243.06322563664031</v>
      </c>
      <c r="J769" s="6">
        <v>3.948</v>
      </c>
      <c r="K769" s="6">
        <v>83.022999999999996</v>
      </c>
      <c r="L769" s="6">
        <v>0.84911418280926221</v>
      </c>
      <c r="M769" s="6">
        <v>748.06500000000005</v>
      </c>
      <c r="N769" s="6">
        <v>0</v>
      </c>
      <c r="O769" s="16" t="s">
        <v>19</v>
      </c>
    </row>
    <row r="770" spans="1:15" x14ac:dyDescent="0.3">
      <c r="A770" s="10">
        <v>43668</v>
      </c>
      <c r="B770" s="8">
        <v>0.95833333333333337</v>
      </c>
      <c r="C770" s="9">
        <f t="shared" si="30"/>
        <v>43668.958333333336</v>
      </c>
      <c r="D770" s="4">
        <f t="shared" si="31"/>
        <v>525465</v>
      </c>
      <c r="E770" s="4">
        <f t="shared" si="31"/>
        <v>6300765</v>
      </c>
      <c r="F770" s="4">
        <f t="shared" si="31"/>
        <v>2549</v>
      </c>
      <c r="G770" s="6">
        <v>0</v>
      </c>
      <c r="H770" s="6">
        <v>0</v>
      </c>
      <c r="I770" s="6">
        <v>239.68476828437048</v>
      </c>
      <c r="J770" s="6">
        <v>4.1989999999999998</v>
      </c>
      <c r="K770" s="6">
        <v>68.254000000000005</v>
      </c>
      <c r="L770" s="6">
        <v>0.4138226189395508</v>
      </c>
      <c r="M770" s="6">
        <v>748.09</v>
      </c>
      <c r="N770" s="6">
        <v>0</v>
      </c>
      <c r="O770" s="16" t="s">
        <v>19</v>
      </c>
    </row>
    <row r="771" spans="1:15" x14ac:dyDescent="0.3">
      <c r="A771" s="10">
        <v>43668</v>
      </c>
      <c r="B771" s="8">
        <v>0.97916666666666663</v>
      </c>
      <c r="C771" s="9">
        <f t="shared" si="30"/>
        <v>43668.979166666664</v>
      </c>
      <c r="D771" s="4">
        <f t="shared" si="31"/>
        <v>525465</v>
      </c>
      <c r="E771" s="4">
        <f t="shared" si="31"/>
        <v>6300765</v>
      </c>
      <c r="F771" s="4">
        <f t="shared" si="31"/>
        <v>2549</v>
      </c>
      <c r="G771" s="6">
        <v>0</v>
      </c>
      <c r="H771" s="6">
        <v>0</v>
      </c>
      <c r="I771" s="6">
        <v>234.70960377463803</v>
      </c>
      <c r="J771" s="6">
        <v>4.1989999999999998</v>
      </c>
      <c r="K771" s="6">
        <v>60.786000000000001</v>
      </c>
      <c r="L771" s="6">
        <v>0.70013046158057035</v>
      </c>
      <c r="M771" s="6">
        <v>747.71299999999997</v>
      </c>
      <c r="N771" s="6">
        <v>0</v>
      </c>
      <c r="O771" s="16" t="s">
        <v>19</v>
      </c>
    </row>
    <row r="772" spans="1:15" x14ac:dyDescent="0.3">
      <c r="A772" s="10">
        <v>43669</v>
      </c>
      <c r="B772" s="8">
        <v>0</v>
      </c>
      <c r="C772" s="9">
        <f t="shared" si="30"/>
        <v>43669</v>
      </c>
      <c r="D772" s="4">
        <f t="shared" si="31"/>
        <v>525465</v>
      </c>
      <c r="E772" s="4">
        <f t="shared" si="31"/>
        <v>6300765</v>
      </c>
      <c r="F772" s="4">
        <f t="shared" si="31"/>
        <v>2549</v>
      </c>
      <c r="G772" s="6">
        <v>0</v>
      </c>
      <c r="H772" s="6">
        <v>0</v>
      </c>
      <c r="I772" s="6">
        <v>230.28830228504754</v>
      </c>
      <c r="J772" s="6">
        <v>4.3250000000000002</v>
      </c>
      <c r="K772" s="6">
        <v>59.712000000000003</v>
      </c>
      <c r="L772" s="6">
        <v>0.80703152181173898</v>
      </c>
      <c r="M772" s="6">
        <v>747.72500000000002</v>
      </c>
      <c r="N772" s="6">
        <v>0</v>
      </c>
      <c r="O772" s="16" t="s">
        <v>19</v>
      </c>
    </row>
    <row r="773" spans="1:15" x14ac:dyDescent="0.3">
      <c r="A773" s="10">
        <v>43669</v>
      </c>
      <c r="B773" s="8">
        <v>2.0833333333333332E-2</v>
      </c>
      <c r="C773" s="9">
        <f t="shared" si="30"/>
        <v>43669.020833333336</v>
      </c>
      <c r="D773" s="4">
        <f t="shared" si="31"/>
        <v>525465</v>
      </c>
      <c r="E773" s="4">
        <f t="shared" si="31"/>
        <v>6300765</v>
      </c>
      <c r="F773" s="4">
        <f t="shared" si="31"/>
        <v>2549</v>
      </c>
      <c r="G773" s="6">
        <v>0</v>
      </c>
      <c r="H773" s="6">
        <v>0</v>
      </c>
      <c r="I773" s="6">
        <v>238.25395347527356</v>
      </c>
      <c r="J773" s="6">
        <v>4.7649999999999997</v>
      </c>
      <c r="K773" s="6">
        <v>47.927999999999997</v>
      </c>
      <c r="L773" s="6">
        <v>0.8047570311685226</v>
      </c>
      <c r="M773" s="6">
        <v>747.60500000000002</v>
      </c>
      <c r="N773" s="6">
        <v>0</v>
      </c>
      <c r="O773" s="16" t="s">
        <v>19</v>
      </c>
    </row>
    <row r="774" spans="1:15" x14ac:dyDescent="0.3">
      <c r="A774" s="10">
        <v>43669</v>
      </c>
      <c r="B774" s="8">
        <v>4.1666666666666664E-2</v>
      </c>
      <c r="C774" s="9">
        <f t="shared" si="30"/>
        <v>43669.041666666664</v>
      </c>
      <c r="D774" s="4">
        <f t="shared" si="31"/>
        <v>525465</v>
      </c>
      <c r="E774" s="4">
        <f t="shared" si="31"/>
        <v>6300765</v>
      </c>
      <c r="F774" s="4">
        <f t="shared" si="31"/>
        <v>2549</v>
      </c>
      <c r="G774" s="6">
        <v>0</v>
      </c>
      <c r="H774" s="6">
        <v>0</v>
      </c>
      <c r="I774" s="6">
        <v>238.74120546180296</v>
      </c>
      <c r="J774" s="6">
        <v>4.0739999999999998</v>
      </c>
      <c r="K774" s="6">
        <v>54.302999999999997</v>
      </c>
      <c r="L774" s="6">
        <v>0.51390020724107033</v>
      </c>
      <c r="M774" s="6">
        <v>747.625</v>
      </c>
      <c r="N774" s="6">
        <v>0</v>
      </c>
      <c r="O774" s="16" t="s">
        <v>19</v>
      </c>
    </row>
    <row r="775" spans="1:15" x14ac:dyDescent="0.3">
      <c r="A775" s="10">
        <v>43669</v>
      </c>
      <c r="B775" s="8">
        <v>6.25E-2</v>
      </c>
      <c r="C775" s="9">
        <f t="shared" si="30"/>
        <v>43669.0625</v>
      </c>
      <c r="D775" s="4">
        <f t="shared" si="31"/>
        <v>525465</v>
      </c>
      <c r="E775" s="4">
        <f t="shared" si="31"/>
        <v>6300765</v>
      </c>
      <c r="F775" s="4">
        <f t="shared" si="31"/>
        <v>2549</v>
      </c>
      <c r="G775" s="6">
        <v>0</v>
      </c>
      <c r="H775" s="6">
        <v>0</v>
      </c>
      <c r="I775" s="6">
        <v>238.9529644250814</v>
      </c>
      <c r="J775" s="6">
        <v>3.1309999999999998</v>
      </c>
      <c r="K775" s="6">
        <v>72.760999999999996</v>
      </c>
      <c r="L775" s="6">
        <v>0.94464278982434913</v>
      </c>
      <c r="M775" s="6">
        <v>747.63800000000003</v>
      </c>
      <c r="N775" s="6">
        <v>0</v>
      </c>
      <c r="O775" s="16" t="s">
        <v>19</v>
      </c>
    </row>
    <row r="776" spans="1:15" x14ac:dyDescent="0.3">
      <c r="A776" s="10">
        <v>43669</v>
      </c>
      <c r="B776" s="8">
        <v>8.3333333333333329E-2</v>
      </c>
      <c r="C776" s="9">
        <f t="shared" si="30"/>
        <v>43669.083333333336</v>
      </c>
      <c r="D776" s="4">
        <f t="shared" si="31"/>
        <v>525465</v>
      </c>
      <c r="E776" s="4">
        <f t="shared" si="31"/>
        <v>6300765</v>
      </c>
      <c r="F776" s="4">
        <f t="shared" si="31"/>
        <v>2549</v>
      </c>
      <c r="G776" s="6">
        <v>0</v>
      </c>
      <c r="H776" s="6">
        <v>0</v>
      </c>
      <c r="I776" s="6">
        <v>234.37305584879397</v>
      </c>
      <c r="J776" s="6">
        <v>3.6970000000000001</v>
      </c>
      <c r="K776" s="6">
        <v>66.317999999999998</v>
      </c>
      <c r="L776" s="6">
        <v>0.79793355923887355</v>
      </c>
      <c r="M776" s="6">
        <v>747.54200000000003</v>
      </c>
      <c r="N776" s="6">
        <v>0</v>
      </c>
      <c r="O776" s="16" t="s">
        <v>19</v>
      </c>
    </row>
    <row r="777" spans="1:15" x14ac:dyDescent="0.3">
      <c r="A777" s="10">
        <v>43669</v>
      </c>
      <c r="B777" s="8">
        <v>0.10416666666666667</v>
      </c>
      <c r="C777" s="9">
        <f t="shared" si="30"/>
        <v>43669.104166666664</v>
      </c>
      <c r="D777" s="4">
        <f t="shared" si="31"/>
        <v>525465</v>
      </c>
      <c r="E777" s="4">
        <f t="shared" si="31"/>
        <v>6300765</v>
      </c>
      <c r="F777" s="4">
        <f t="shared" si="31"/>
        <v>2549</v>
      </c>
      <c r="G777" s="6">
        <v>0</v>
      </c>
      <c r="H777" s="6">
        <v>0</v>
      </c>
      <c r="I777" s="6">
        <v>232.52527302970338</v>
      </c>
      <c r="J777" s="6">
        <v>4.0739999999999998</v>
      </c>
      <c r="K777" s="6">
        <v>61.859000000000002</v>
      </c>
      <c r="L777" s="6">
        <v>0.79565906859565727</v>
      </c>
      <c r="M777" s="6">
        <v>747.755</v>
      </c>
      <c r="N777" s="6">
        <v>0</v>
      </c>
      <c r="O777" s="16" t="s">
        <v>19</v>
      </c>
    </row>
    <row r="778" spans="1:15" x14ac:dyDescent="0.3">
      <c r="A778" s="10">
        <v>43669</v>
      </c>
      <c r="B778" s="8">
        <v>0.125</v>
      </c>
      <c r="C778" s="9">
        <f t="shared" si="30"/>
        <v>43669.125</v>
      </c>
      <c r="D778" s="4">
        <f t="shared" si="31"/>
        <v>525465</v>
      </c>
      <c r="E778" s="4">
        <f t="shared" si="31"/>
        <v>6300765</v>
      </c>
      <c r="F778" s="4">
        <f t="shared" si="31"/>
        <v>2549</v>
      </c>
      <c r="G778" s="6">
        <v>0</v>
      </c>
      <c r="H778" s="6">
        <v>0</v>
      </c>
      <c r="I778" s="6">
        <v>229.96760764168425</v>
      </c>
      <c r="J778" s="6">
        <v>5.1420000000000003</v>
      </c>
      <c r="K778" s="6">
        <v>60.280999999999999</v>
      </c>
      <c r="L778" s="6">
        <v>0.79338457795244088</v>
      </c>
      <c r="M778" s="6">
        <v>747.62</v>
      </c>
      <c r="N778" s="6">
        <v>0</v>
      </c>
      <c r="O778" s="16" t="s">
        <v>19</v>
      </c>
    </row>
    <row r="779" spans="1:15" x14ac:dyDescent="0.3">
      <c r="A779" s="10">
        <v>43669</v>
      </c>
      <c r="B779" s="8">
        <v>0.14583333333333334</v>
      </c>
      <c r="C779" s="9">
        <f t="shared" si="30"/>
        <v>43669.145833333336</v>
      </c>
      <c r="D779" s="4">
        <f t="shared" si="31"/>
        <v>525465</v>
      </c>
      <c r="E779" s="4">
        <f t="shared" si="31"/>
        <v>6300765</v>
      </c>
      <c r="F779" s="4">
        <f t="shared" si="31"/>
        <v>2549</v>
      </c>
      <c r="G779" s="6">
        <v>0</v>
      </c>
      <c r="H779" s="6">
        <v>0</v>
      </c>
      <c r="I779" s="6">
        <v>228.82761752732267</v>
      </c>
      <c r="J779" s="6">
        <v>4.8280000000000003</v>
      </c>
      <c r="K779" s="6">
        <v>61.176000000000002</v>
      </c>
      <c r="L779" s="6">
        <v>0.50252775402498862</v>
      </c>
      <c r="M779" s="6">
        <v>747.62199999999996</v>
      </c>
      <c r="N779" s="6">
        <v>0</v>
      </c>
      <c r="O779" s="16" t="s">
        <v>19</v>
      </c>
    </row>
    <row r="780" spans="1:15" x14ac:dyDescent="0.3">
      <c r="A780" s="10">
        <v>43669</v>
      </c>
      <c r="B780" s="8">
        <v>0.16666666666666666</v>
      </c>
      <c r="C780" s="9">
        <f t="shared" si="30"/>
        <v>43669.166666666664</v>
      </c>
      <c r="D780" s="4">
        <f t="shared" si="31"/>
        <v>525465</v>
      </c>
      <c r="E780" s="4">
        <f t="shared" si="31"/>
        <v>6300765</v>
      </c>
      <c r="F780" s="4">
        <f t="shared" si="31"/>
        <v>2549</v>
      </c>
      <c r="G780" s="6">
        <v>1.8</v>
      </c>
      <c r="H780" s="6">
        <v>0</v>
      </c>
      <c r="I780" s="6">
        <v>226.51128621783283</v>
      </c>
      <c r="J780" s="6">
        <v>5.5190000000000001</v>
      </c>
      <c r="K780" s="6">
        <v>62.2</v>
      </c>
      <c r="L780" s="6">
        <v>0.78883559666600811</v>
      </c>
      <c r="M780" s="6">
        <v>747.68499999999995</v>
      </c>
      <c r="N780" s="6">
        <v>0</v>
      </c>
      <c r="O780" s="16" t="s">
        <v>19</v>
      </c>
    </row>
    <row r="781" spans="1:15" x14ac:dyDescent="0.3">
      <c r="A781" s="10">
        <v>43669</v>
      </c>
      <c r="B781" s="8">
        <v>0.1875</v>
      </c>
      <c r="C781" s="9">
        <f t="shared" si="30"/>
        <v>43669.1875</v>
      </c>
      <c r="D781" s="4">
        <f t="shared" si="31"/>
        <v>525465</v>
      </c>
      <c r="E781" s="4">
        <f t="shared" si="31"/>
        <v>6300765</v>
      </c>
      <c r="F781" s="4">
        <f t="shared" si="31"/>
        <v>2549</v>
      </c>
      <c r="G781" s="6">
        <v>9.1</v>
      </c>
      <c r="H781" s="6">
        <v>5.4</v>
      </c>
      <c r="I781" s="6">
        <v>223.59797241242791</v>
      </c>
      <c r="J781" s="6">
        <v>6.2729999999999997</v>
      </c>
      <c r="K781" s="6">
        <v>52.765999999999998</v>
      </c>
      <c r="L781" s="6">
        <v>0.93099584596505092</v>
      </c>
      <c r="M781" s="6">
        <v>747.48500000000001</v>
      </c>
      <c r="N781" s="6">
        <v>0</v>
      </c>
      <c r="O781" s="15">
        <v>0.59340659340659352</v>
      </c>
    </row>
    <row r="782" spans="1:15" x14ac:dyDescent="0.3">
      <c r="A782" s="10">
        <v>43669</v>
      </c>
      <c r="B782" s="8">
        <v>0.20833333333333334</v>
      </c>
      <c r="C782" s="9">
        <f t="shared" si="30"/>
        <v>43669.208333333336</v>
      </c>
      <c r="D782" s="4">
        <f t="shared" si="31"/>
        <v>525465</v>
      </c>
      <c r="E782" s="4">
        <f t="shared" si="31"/>
        <v>6300765</v>
      </c>
      <c r="F782" s="4">
        <f t="shared" si="31"/>
        <v>2549</v>
      </c>
      <c r="G782" s="6">
        <v>43.5</v>
      </c>
      <c r="H782" s="7">
        <v>26.5</v>
      </c>
      <c r="I782" s="6">
        <v>217.82664700438801</v>
      </c>
      <c r="J782" s="6">
        <v>7.9059999999999997</v>
      </c>
      <c r="K782" s="6">
        <v>32.405999999999999</v>
      </c>
      <c r="L782" s="6">
        <v>0.92872135532183464</v>
      </c>
      <c r="M782" s="6">
        <v>747.42499999999995</v>
      </c>
      <c r="N782" s="6">
        <v>0</v>
      </c>
      <c r="O782" s="16" t="s">
        <v>19</v>
      </c>
    </row>
    <row r="783" spans="1:15" x14ac:dyDescent="0.3">
      <c r="A783" s="10">
        <v>43669</v>
      </c>
      <c r="B783" s="8">
        <v>0.22916666666666666</v>
      </c>
      <c r="C783" s="9">
        <f t="shared" si="30"/>
        <v>43669.229166666664</v>
      </c>
      <c r="D783" s="4">
        <f t="shared" si="31"/>
        <v>525465</v>
      </c>
      <c r="E783" s="4">
        <f t="shared" si="31"/>
        <v>6300765</v>
      </c>
      <c r="F783" s="4">
        <f t="shared" si="31"/>
        <v>2549</v>
      </c>
      <c r="G783" s="6">
        <v>108.8</v>
      </c>
      <c r="H783" s="6">
        <v>107.9</v>
      </c>
      <c r="I783" s="6">
        <v>222.65814073903118</v>
      </c>
      <c r="J783" s="6">
        <v>8.7219999999999995</v>
      </c>
      <c r="K783" s="6">
        <v>18.544</v>
      </c>
      <c r="L783" s="6">
        <v>1.0708816046208776</v>
      </c>
      <c r="M783" s="6">
        <v>747.55</v>
      </c>
      <c r="N783" s="6">
        <v>0</v>
      </c>
      <c r="O783" s="15">
        <v>0.99172794117647067</v>
      </c>
    </row>
    <row r="784" spans="1:15" x14ac:dyDescent="0.3">
      <c r="A784" s="10">
        <v>43669</v>
      </c>
      <c r="B784" s="8">
        <v>0.25</v>
      </c>
      <c r="C784" s="9">
        <f t="shared" si="30"/>
        <v>43669.25</v>
      </c>
      <c r="D784" s="4">
        <f t="shared" si="31"/>
        <v>525465</v>
      </c>
      <c r="E784" s="4">
        <f t="shared" si="31"/>
        <v>6300765</v>
      </c>
      <c r="F784" s="4">
        <f t="shared" si="31"/>
        <v>2549</v>
      </c>
      <c r="G784" s="6">
        <v>195.9</v>
      </c>
      <c r="H784" s="6">
        <v>160.1</v>
      </c>
      <c r="I784" s="6">
        <v>228.74681711880714</v>
      </c>
      <c r="J784" s="6">
        <v>10.417</v>
      </c>
      <c r="K784" s="6">
        <v>17.399000000000001</v>
      </c>
      <c r="L784" s="6">
        <v>0.92417237403540198</v>
      </c>
      <c r="M784" s="6">
        <v>747.81299999999999</v>
      </c>
      <c r="N784" s="6">
        <v>0</v>
      </c>
      <c r="O784" s="15">
        <v>0.81725370086778959</v>
      </c>
    </row>
    <row r="785" spans="1:15" x14ac:dyDescent="0.3">
      <c r="A785" s="10">
        <v>43669</v>
      </c>
      <c r="B785" s="8">
        <v>0.27083333333333331</v>
      </c>
      <c r="C785" s="9">
        <f t="shared" si="30"/>
        <v>43669.270833333336</v>
      </c>
      <c r="D785" s="4">
        <f t="shared" si="31"/>
        <v>525465</v>
      </c>
      <c r="E785" s="4">
        <f t="shared" si="31"/>
        <v>6300765</v>
      </c>
      <c r="F785" s="4">
        <f t="shared" si="31"/>
        <v>2549</v>
      </c>
      <c r="G785" s="6">
        <v>286.60000000000002</v>
      </c>
      <c r="H785" s="6">
        <v>212.3</v>
      </c>
      <c r="I785" s="6">
        <v>232.78824769791169</v>
      </c>
      <c r="J785" s="6">
        <v>12.676</v>
      </c>
      <c r="K785" s="6">
        <v>21.170999999999999</v>
      </c>
      <c r="L785" s="6">
        <v>0.7774631434499264</v>
      </c>
      <c r="M785" s="6">
        <v>747.97</v>
      </c>
      <c r="N785" s="6">
        <v>0</v>
      </c>
      <c r="O785" s="15">
        <v>0.74075366364270756</v>
      </c>
    </row>
    <row r="786" spans="1:15" x14ac:dyDescent="0.3">
      <c r="A786" s="10">
        <v>43669</v>
      </c>
      <c r="B786" s="8">
        <v>0.29166666666666669</v>
      </c>
      <c r="C786" s="9">
        <f t="shared" si="30"/>
        <v>43669.291666666664</v>
      </c>
      <c r="D786" s="4">
        <f t="shared" si="31"/>
        <v>525465</v>
      </c>
      <c r="E786" s="4">
        <f t="shared" si="31"/>
        <v>6300765</v>
      </c>
      <c r="F786" s="4">
        <f t="shared" si="31"/>
        <v>2549</v>
      </c>
      <c r="G786" s="6">
        <v>366.4</v>
      </c>
      <c r="H786" s="6">
        <v>262.7</v>
      </c>
      <c r="I786" s="6">
        <v>235.20911928901725</v>
      </c>
      <c r="J786" s="6">
        <v>12.676</v>
      </c>
      <c r="K786" s="6">
        <v>15.787000000000001</v>
      </c>
      <c r="L786" s="6">
        <v>0.63104105946473343</v>
      </c>
      <c r="M786" s="6">
        <v>747.81299999999999</v>
      </c>
      <c r="N786" s="6">
        <v>0</v>
      </c>
      <c r="O786" s="15">
        <v>0.71697598253275108</v>
      </c>
    </row>
    <row r="787" spans="1:15" x14ac:dyDescent="0.3">
      <c r="A787" s="10">
        <v>43669</v>
      </c>
      <c r="B787" s="8">
        <v>0.3125</v>
      </c>
      <c r="C787" s="9">
        <f t="shared" si="30"/>
        <v>43669.3125</v>
      </c>
      <c r="D787" s="4">
        <f t="shared" si="31"/>
        <v>525465</v>
      </c>
      <c r="E787" s="4">
        <f t="shared" si="31"/>
        <v>6300765</v>
      </c>
      <c r="F787" s="4">
        <f t="shared" si="31"/>
        <v>2549</v>
      </c>
      <c r="G787" s="6">
        <v>440.7</v>
      </c>
      <c r="H787" s="6">
        <v>307.60000000000002</v>
      </c>
      <c r="I787" s="6">
        <v>238.54512761188494</v>
      </c>
      <c r="J787" s="6">
        <v>12.864000000000001</v>
      </c>
      <c r="K787" s="6">
        <v>19.277999999999999</v>
      </c>
      <c r="L787" s="6">
        <v>1.3506531219325306</v>
      </c>
      <c r="M787" s="6">
        <v>747.84299999999996</v>
      </c>
      <c r="N787" s="6">
        <v>0</v>
      </c>
      <c r="O787" s="15">
        <v>0.69798048559110515</v>
      </c>
    </row>
    <row r="788" spans="1:15" x14ac:dyDescent="0.3">
      <c r="A788" s="10">
        <v>43669</v>
      </c>
      <c r="B788" s="8">
        <v>0.33333333333333331</v>
      </c>
      <c r="C788" s="9">
        <f t="shared" si="30"/>
        <v>43669.333333333336</v>
      </c>
      <c r="D788" s="4">
        <f t="shared" si="31"/>
        <v>525465</v>
      </c>
      <c r="E788" s="4">
        <f t="shared" si="31"/>
        <v>6300765</v>
      </c>
      <c r="F788" s="4">
        <f t="shared" si="31"/>
        <v>2549</v>
      </c>
      <c r="G788" s="6">
        <v>516.9</v>
      </c>
      <c r="H788" s="6">
        <v>354.4</v>
      </c>
      <c r="I788" s="6">
        <v>238.44772451556202</v>
      </c>
      <c r="J788" s="6">
        <v>14.432</v>
      </c>
      <c r="K788" s="6">
        <v>23.792999999999999</v>
      </c>
      <c r="L788" s="6">
        <v>0.77063967152027735</v>
      </c>
      <c r="M788" s="6">
        <v>748.06500000000005</v>
      </c>
      <c r="N788" s="6">
        <v>0</v>
      </c>
      <c r="O788" s="15">
        <v>0.68562584639195201</v>
      </c>
    </row>
    <row r="789" spans="1:15" x14ac:dyDescent="0.3">
      <c r="A789" s="10">
        <v>43669</v>
      </c>
      <c r="B789" s="8">
        <v>0.35416666666666669</v>
      </c>
      <c r="C789" s="9">
        <f t="shared" si="30"/>
        <v>43669.354166666664</v>
      </c>
      <c r="D789" s="4">
        <f t="shared" si="31"/>
        <v>525465</v>
      </c>
      <c r="E789" s="4">
        <f t="shared" si="31"/>
        <v>6300765</v>
      </c>
      <c r="F789" s="4">
        <f t="shared" si="31"/>
        <v>2549</v>
      </c>
      <c r="G789" s="6">
        <v>589.4</v>
      </c>
      <c r="H789" s="6">
        <v>392.2</v>
      </c>
      <c r="I789" s="6">
        <v>246.08410207472673</v>
      </c>
      <c r="J789" s="6">
        <v>13.743</v>
      </c>
      <c r="K789" s="6">
        <v>22.488</v>
      </c>
      <c r="L789" s="6">
        <v>0.91279992081932015</v>
      </c>
      <c r="M789" s="6">
        <v>747.99699999999996</v>
      </c>
      <c r="N789" s="6">
        <v>0</v>
      </c>
      <c r="O789" s="15">
        <v>0.665422463522226</v>
      </c>
    </row>
    <row r="790" spans="1:15" x14ac:dyDescent="0.3">
      <c r="A790" s="10">
        <v>43669</v>
      </c>
      <c r="B790" s="8">
        <v>0.375</v>
      </c>
      <c r="C790" s="9">
        <f t="shared" si="30"/>
        <v>43669.375</v>
      </c>
      <c r="D790" s="4">
        <f t="shared" si="31"/>
        <v>525465</v>
      </c>
      <c r="E790" s="4">
        <f t="shared" si="31"/>
        <v>6300765</v>
      </c>
      <c r="F790" s="4">
        <f t="shared" si="31"/>
        <v>2549</v>
      </c>
      <c r="G790" s="6">
        <v>652.9</v>
      </c>
      <c r="H790" s="6">
        <v>424.6</v>
      </c>
      <c r="I790" s="6">
        <v>245.24456433482592</v>
      </c>
      <c r="J790" s="6">
        <v>12.613</v>
      </c>
      <c r="K790" s="6">
        <v>22.91</v>
      </c>
      <c r="L790" s="6">
        <v>1.0549601701183631</v>
      </c>
      <c r="M790" s="6">
        <v>747.94799999999998</v>
      </c>
      <c r="N790" s="6">
        <v>0</v>
      </c>
      <c r="O790" s="15">
        <v>0.65032930004594891</v>
      </c>
    </row>
    <row r="791" spans="1:15" x14ac:dyDescent="0.3">
      <c r="A791" s="10">
        <v>43669</v>
      </c>
      <c r="B791" s="8">
        <v>0.39583333333333331</v>
      </c>
      <c r="C791" s="9">
        <f t="shared" si="30"/>
        <v>43669.395833333336</v>
      </c>
      <c r="D791" s="4">
        <f t="shared" si="31"/>
        <v>525465</v>
      </c>
      <c r="E791" s="4">
        <f t="shared" si="31"/>
        <v>6300765</v>
      </c>
      <c r="F791" s="4">
        <f t="shared" si="31"/>
        <v>2549</v>
      </c>
      <c r="G791" s="6">
        <v>714.6</v>
      </c>
      <c r="H791" s="6">
        <v>455.2</v>
      </c>
      <c r="I791" s="6">
        <v>248.02581884255062</v>
      </c>
      <c r="J791" s="6">
        <v>12.425000000000001</v>
      </c>
      <c r="K791" s="6">
        <v>27.649000000000001</v>
      </c>
      <c r="L791" s="6">
        <v>1.3415551593596653</v>
      </c>
      <c r="M791" s="6">
        <v>748.03499999999997</v>
      </c>
      <c r="N791" s="6">
        <v>0</v>
      </c>
      <c r="O791" s="15">
        <v>0.63699972012314576</v>
      </c>
    </row>
    <row r="792" spans="1:15" x14ac:dyDescent="0.3">
      <c r="A792" s="10">
        <v>43669</v>
      </c>
      <c r="B792" s="8">
        <v>0.41666666666666669</v>
      </c>
      <c r="C792" s="9">
        <f t="shared" si="30"/>
        <v>43669.416666666664</v>
      </c>
      <c r="D792" s="4">
        <f t="shared" si="31"/>
        <v>525465</v>
      </c>
      <c r="E792" s="4">
        <f t="shared" si="31"/>
        <v>6300765</v>
      </c>
      <c r="F792" s="4">
        <f t="shared" si="31"/>
        <v>2549</v>
      </c>
      <c r="G792" s="6">
        <v>767.2</v>
      </c>
      <c r="H792" s="6">
        <v>476.8</v>
      </c>
      <c r="I792" s="6">
        <v>251.28195417009226</v>
      </c>
      <c r="J792" s="6">
        <v>12.99</v>
      </c>
      <c r="K792" s="6">
        <v>26.414000000000001</v>
      </c>
      <c r="L792" s="6">
        <v>2.3500367017119812</v>
      </c>
      <c r="M792" s="6">
        <v>748.05200000000002</v>
      </c>
      <c r="N792" s="6">
        <v>0</v>
      </c>
      <c r="O792" s="15">
        <v>0.62148070907194997</v>
      </c>
    </row>
    <row r="793" spans="1:15" x14ac:dyDescent="0.3">
      <c r="A793" s="10">
        <v>43669</v>
      </c>
      <c r="B793" s="8">
        <v>0.4375</v>
      </c>
      <c r="C793" s="9">
        <f t="shared" si="30"/>
        <v>43669.4375</v>
      </c>
      <c r="D793" s="4">
        <f t="shared" si="31"/>
        <v>525465</v>
      </c>
      <c r="E793" s="4">
        <f t="shared" si="31"/>
        <v>6300765</v>
      </c>
      <c r="F793" s="4">
        <f t="shared" si="31"/>
        <v>2549</v>
      </c>
      <c r="G793" s="6">
        <v>799.8</v>
      </c>
      <c r="H793" s="6">
        <v>489.4</v>
      </c>
      <c r="I793" s="6">
        <v>254.05128987600744</v>
      </c>
      <c r="J793" s="6">
        <v>11.358000000000001</v>
      </c>
      <c r="K793" s="6">
        <v>29.009</v>
      </c>
      <c r="L793" s="6">
        <v>2.347762211068765</v>
      </c>
      <c r="M793" s="6">
        <v>748.005</v>
      </c>
      <c r="N793" s="6">
        <v>0</v>
      </c>
      <c r="O793" s="15">
        <v>0.61190297574393604</v>
      </c>
    </row>
    <row r="794" spans="1:15" x14ac:dyDescent="0.3">
      <c r="A794" s="10">
        <v>43669</v>
      </c>
      <c r="B794" s="8">
        <v>0.45833333333333331</v>
      </c>
      <c r="C794" s="9">
        <f t="shared" si="30"/>
        <v>43669.458333333336</v>
      </c>
      <c r="D794" s="4">
        <f t="shared" si="31"/>
        <v>525465</v>
      </c>
      <c r="E794" s="4">
        <f t="shared" si="31"/>
        <v>6300765</v>
      </c>
      <c r="F794" s="4">
        <f t="shared" si="31"/>
        <v>2549</v>
      </c>
      <c r="G794" s="6">
        <v>836.1</v>
      </c>
      <c r="H794" s="6">
        <v>493</v>
      </c>
      <c r="I794" s="6">
        <v>257.17309648809271</v>
      </c>
      <c r="J794" s="6">
        <v>10.667999999999999</v>
      </c>
      <c r="K794" s="6">
        <v>32.277999999999999</v>
      </c>
      <c r="L794" s="6">
        <v>1.9121835005987706</v>
      </c>
      <c r="M794" s="6">
        <v>748.20299999999997</v>
      </c>
      <c r="N794" s="6">
        <v>0</v>
      </c>
      <c r="O794" s="15">
        <v>0.58964238727424945</v>
      </c>
    </row>
    <row r="795" spans="1:15" x14ac:dyDescent="0.3">
      <c r="A795" s="10">
        <v>43669</v>
      </c>
      <c r="B795" s="8">
        <v>0.47916666666666669</v>
      </c>
      <c r="C795" s="9">
        <f t="shared" si="30"/>
        <v>43669.479166666664</v>
      </c>
      <c r="D795" s="4">
        <f t="shared" si="31"/>
        <v>525465</v>
      </c>
      <c r="E795" s="4">
        <f t="shared" si="31"/>
        <v>6300765</v>
      </c>
      <c r="F795" s="4">
        <f t="shared" si="31"/>
        <v>2549</v>
      </c>
      <c r="G795" s="6">
        <v>885.1</v>
      </c>
      <c r="H795" s="6">
        <v>516.29999999999995</v>
      </c>
      <c r="I795" s="6">
        <v>264.32811514358735</v>
      </c>
      <c r="J795" s="6">
        <v>10.856</v>
      </c>
      <c r="K795" s="6">
        <v>37.655000000000001</v>
      </c>
      <c r="L795" s="6">
        <v>1.7657614166135778</v>
      </c>
      <c r="M795" s="6">
        <v>748.10699999999997</v>
      </c>
      <c r="N795" s="6">
        <v>0</v>
      </c>
      <c r="O795" s="15">
        <v>0.58332391820133311</v>
      </c>
    </row>
    <row r="796" spans="1:15" x14ac:dyDescent="0.3">
      <c r="A796" s="10">
        <v>43669</v>
      </c>
      <c r="B796" s="8">
        <v>0.5</v>
      </c>
      <c r="C796" s="9">
        <f t="shared" si="30"/>
        <v>43669.5</v>
      </c>
      <c r="D796" s="4">
        <f t="shared" si="31"/>
        <v>525465</v>
      </c>
      <c r="E796" s="4">
        <f t="shared" si="31"/>
        <v>6300765</v>
      </c>
      <c r="F796" s="4">
        <f t="shared" si="31"/>
        <v>2549</v>
      </c>
      <c r="G796" s="6">
        <v>885.1</v>
      </c>
      <c r="H796" s="6">
        <v>509.1</v>
      </c>
      <c r="I796" s="6">
        <v>260.50927279548637</v>
      </c>
      <c r="J796" s="6">
        <v>12.99</v>
      </c>
      <c r="K796" s="6">
        <v>37.981999999999999</v>
      </c>
      <c r="L796" s="6">
        <v>1.4746174460858428</v>
      </c>
      <c r="M796" s="6">
        <v>748.47</v>
      </c>
      <c r="N796" s="6">
        <v>0</v>
      </c>
      <c r="O796" s="15">
        <v>0.57518924415320305</v>
      </c>
    </row>
    <row r="797" spans="1:15" x14ac:dyDescent="0.3">
      <c r="A797" s="10">
        <v>43669</v>
      </c>
      <c r="B797" s="8">
        <v>0.52083333333333337</v>
      </c>
      <c r="C797" s="9">
        <f t="shared" si="30"/>
        <v>43669.520833333336</v>
      </c>
      <c r="D797" s="4">
        <f t="shared" si="31"/>
        <v>525465</v>
      </c>
      <c r="E797" s="4">
        <f t="shared" si="31"/>
        <v>6300765</v>
      </c>
      <c r="F797" s="4">
        <f t="shared" si="31"/>
        <v>2549</v>
      </c>
      <c r="G797" s="6">
        <v>883.3</v>
      </c>
      <c r="H797" s="6">
        <v>509.1</v>
      </c>
      <c r="I797" s="6">
        <v>264.49339160056326</v>
      </c>
      <c r="J797" s="6">
        <v>14.683</v>
      </c>
      <c r="K797" s="6">
        <v>34.142000000000003</v>
      </c>
      <c r="L797" s="6">
        <v>1.4723429554426266</v>
      </c>
      <c r="M797" s="6">
        <v>748.48500000000001</v>
      </c>
      <c r="N797" s="6">
        <v>0</v>
      </c>
      <c r="O797" s="15">
        <v>0.57636137212725014</v>
      </c>
    </row>
    <row r="798" spans="1:15" x14ac:dyDescent="0.3">
      <c r="A798" s="10">
        <v>43669</v>
      </c>
      <c r="B798" s="8">
        <v>0.54166666666666663</v>
      </c>
      <c r="C798" s="9">
        <f t="shared" si="30"/>
        <v>43669.541666666664</v>
      </c>
      <c r="D798" s="4">
        <f t="shared" si="31"/>
        <v>525465</v>
      </c>
      <c r="E798" s="4">
        <f t="shared" si="31"/>
        <v>6300765</v>
      </c>
      <c r="F798" s="4">
        <f t="shared" si="31"/>
        <v>2549</v>
      </c>
      <c r="G798" s="6">
        <v>865.1</v>
      </c>
      <c r="H798" s="6">
        <v>493</v>
      </c>
      <c r="I798" s="6">
        <v>265.74444490229348</v>
      </c>
      <c r="J798" s="6">
        <v>12.676</v>
      </c>
      <c r="K798" s="6">
        <v>38.590000000000003</v>
      </c>
      <c r="L798" s="6">
        <v>1.4700684647994102</v>
      </c>
      <c r="M798" s="6">
        <v>748.8</v>
      </c>
      <c r="N798" s="6">
        <v>0</v>
      </c>
      <c r="O798" s="15">
        <v>0.56987631487689283</v>
      </c>
    </row>
    <row r="799" spans="1:15" x14ac:dyDescent="0.3">
      <c r="A799" s="10">
        <v>43669</v>
      </c>
      <c r="B799" s="8">
        <v>0.5625</v>
      </c>
      <c r="C799" s="9">
        <f t="shared" si="30"/>
        <v>43669.5625</v>
      </c>
      <c r="D799" s="4">
        <f t="shared" si="31"/>
        <v>525465</v>
      </c>
      <c r="E799" s="4">
        <f t="shared" si="31"/>
        <v>6300765</v>
      </c>
      <c r="F799" s="4">
        <f t="shared" si="31"/>
        <v>2549</v>
      </c>
      <c r="G799" s="6">
        <v>832.5</v>
      </c>
      <c r="H799" s="6">
        <v>466</v>
      </c>
      <c r="I799" s="6">
        <v>268.0155722722377</v>
      </c>
      <c r="J799" s="6">
        <v>14.182</v>
      </c>
      <c r="K799" s="6">
        <v>33.628999999999998</v>
      </c>
      <c r="L799" s="6">
        <v>1.3233592342139344</v>
      </c>
      <c r="M799" s="6">
        <v>748.745</v>
      </c>
      <c r="N799" s="6">
        <v>0</v>
      </c>
      <c r="O799" s="15">
        <v>0.55975975975975978</v>
      </c>
    </row>
    <row r="800" spans="1:15" x14ac:dyDescent="0.3">
      <c r="A800" s="10">
        <v>43669</v>
      </c>
      <c r="B800" s="8">
        <v>0.58333333333333337</v>
      </c>
      <c r="C800" s="9">
        <f t="shared" si="30"/>
        <v>43669.583333333336</v>
      </c>
      <c r="D800" s="4">
        <f t="shared" si="31"/>
        <v>525465</v>
      </c>
      <c r="E800" s="4">
        <f t="shared" si="31"/>
        <v>6300765</v>
      </c>
      <c r="F800" s="4">
        <f t="shared" si="31"/>
        <v>2549</v>
      </c>
      <c r="G800" s="6">
        <v>810.7</v>
      </c>
      <c r="H800" s="6">
        <v>448</v>
      </c>
      <c r="I800" s="6">
        <v>267.96999117676341</v>
      </c>
      <c r="J800" s="6">
        <v>13.053000000000001</v>
      </c>
      <c r="K800" s="6">
        <v>36.561</v>
      </c>
      <c r="L800" s="6">
        <v>1.8985365567394725</v>
      </c>
      <c r="M800" s="6">
        <v>748.87</v>
      </c>
      <c r="N800" s="6">
        <v>0</v>
      </c>
      <c r="O800" s="15">
        <v>0.5526088565437276</v>
      </c>
    </row>
    <row r="801" spans="1:15" x14ac:dyDescent="0.3">
      <c r="A801" s="10">
        <v>43669</v>
      </c>
      <c r="B801" s="8">
        <v>0.60416666666666663</v>
      </c>
      <c r="C801" s="9">
        <f t="shared" si="30"/>
        <v>43669.604166666664</v>
      </c>
      <c r="D801" s="4">
        <f t="shared" si="31"/>
        <v>525465</v>
      </c>
      <c r="E801" s="4">
        <f t="shared" si="31"/>
        <v>6300765</v>
      </c>
      <c r="F801" s="4">
        <f t="shared" si="31"/>
        <v>2549</v>
      </c>
      <c r="G801" s="6">
        <v>727.3</v>
      </c>
      <c r="H801" s="6">
        <v>392.2</v>
      </c>
      <c r="I801" s="6">
        <v>270.20620146473129</v>
      </c>
      <c r="J801" s="6">
        <v>14.055999999999999</v>
      </c>
      <c r="K801" s="6">
        <v>34.731999999999999</v>
      </c>
      <c r="L801" s="6">
        <v>1.6076797328120205</v>
      </c>
      <c r="M801" s="6">
        <v>748.99</v>
      </c>
      <c r="N801" s="6">
        <v>0</v>
      </c>
      <c r="O801" s="15">
        <v>0.5392547779458271</v>
      </c>
    </row>
    <row r="802" spans="1:15" x14ac:dyDescent="0.3">
      <c r="A802" s="10">
        <v>43669</v>
      </c>
      <c r="B802" s="8">
        <v>0.625</v>
      </c>
      <c r="C802" s="9">
        <f t="shared" si="30"/>
        <v>43669.625</v>
      </c>
      <c r="D802" s="4">
        <f t="shared" si="31"/>
        <v>525465</v>
      </c>
      <c r="E802" s="4">
        <f t="shared" si="31"/>
        <v>6300765</v>
      </c>
      <c r="F802" s="4">
        <f t="shared" si="31"/>
        <v>2549</v>
      </c>
      <c r="G802" s="6">
        <v>703.7</v>
      </c>
      <c r="H802" s="6">
        <v>372.4</v>
      </c>
      <c r="I802" s="6">
        <v>270.1407524859319</v>
      </c>
      <c r="J802" s="6">
        <v>16.376000000000001</v>
      </c>
      <c r="K802" s="6">
        <v>29.477</v>
      </c>
      <c r="L802" s="6">
        <v>1.3165357622842853</v>
      </c>
      <c r="M802" s="6">
        <v>749.17700000000002</v>
      </c>
      <c r="N802" s="6">
        <v>0</v>
      </c>
      <c r="O802" s="15">
        <v>0.52920278527781717</v>
      </c>
    </row>
    <row r="803" spans="1:15" x14ac:dyDescent="0.3">
      <c r="A803" s="10">
        <v>43669</v>
      </c>
      <c r="B803" s="8">
        <v>0.64583333333333337</v>
      </c>
      <c r="C803" s="9">
        <f t="shared" si="30"/>
        <v>43669.645833333336</v>
      </c>
      <c r="D803" s="4">
        <f t="shared" si="31"/>
        <v>525465</v>
      </c>
      <c r="E803" s="4">
        <f t="shared" si="31"/>
        <v>6300765</v>
      </c>
      <c r="F803" s="4">
        <f t="shared" si="31"/>
        <v>2549</v>
      </c>
      <c r="G803" s="6">
        <v>652.9</v>
      </c>
      <c r="H803" s="6">
        <v>331</v>
      </c>
      <c r="I803" s="6">
        <v>269.72393820923594</v>
      </c>
      <c r="J803" s="6">
        <v>13.241</v>
      </c>
      <c r="K803" s="6">
        <v>34.356000000000002</v>
      </c>
      <c r="L803" s="6">
        <v>1.0253917917565505</v>
      </c>
      <c r="M803" s="6">
        <v>749.23</v>
      </c>
      <c r="N803" s="6">
        <v>0</v>
      </c>
      <c r="O803" s="15">
        <v>0.50696890794914995</v>
      </c>
    </row>
    <row r="804" spans="1:15" x14ac:dyDescent="0.3">
      <c r="A804" s="10">
        <v>43669</v>
      </c>
      <c r="B804" s="8">
        <v>0.66666666666666663</v>
      </c>
      <c r="C804" s="9">
        <f t="shared" si="30"/>
        <v>43669.666666666664</v>
      </c>
      <c r="D804" s="4">
        <f t="shared" si="31"/>
        <v>525465</v>
      </c>
      <c r="E804" s="4">
        <f t="shared" si="31"/>
        <v>6300765</v>
      </c>
      <c r="F804" s="4">
        <f t="shared" si="31"/>
        <v>2549</v>
      </c>
      <c r="G804" s="6">
        <v>589.4</v>
      </c>
      <c r="H804" s="6">
        <v>289.7</v>
      </c>
      <c r="I804" s="6">
        <v>266.65168872026123</v>
      </c>
      <c r="J804" s="6">
        <v>12.111000000000001</v>
      </c>
      <c r="K804" s="6">
        <v>36.963000000000001</v>
      </c>
      <c r="L804" s="6">
        <v>1.1675520410555935</v>
      </c>
      <c r="M804" s="6">
        <v>749.25300000000004</v>
      </c>
      <c r="N804" s="6">
        <v>0</v>
      </c>
      <c r="O804" s="15">
        <v>0.49151679674244997</v>
      </c>
    </row>
    <row r="805" spans="1:15" x14ac:dyDescent="0.3">
      <c r="A805" s="10">
        <v>43669</v>
      </c>
      <c r="B805" s="8">
        <v>0.6875</v>
      </c>
      <c r="C805" s="9">
        <f t="shared" si="30"/>
        <v>43669.6875</v>
      </c>
      <c r="D805" s="4">
        <f t="shared" si="31"/>
        <v>525465</v>
      </c>
      <c r="E805" s="4">
        <f t="shared" si="31"/>
        <v>6300765</v>
      </c>
      <c r="F805" s="4">
        <f t="shared" si="31"/>
        <v>2549</v>
      </c>
      <c r="G805" s="6">
        <v>513.29999999999995</v>
      </c>
      <c r="H805" s="6">
        <v>244.7</v>
      </c>
      <c r="I805" s="6">
        <v>266.59937746584114</v>
      </c>
      <c r="J805" s="6">
        <v>12.111000000000001</v>
      </c>
      <c r="K805" s="6">
        <v>37.508000000000003</v>
      </c>
      <c r="L805" s="6">
        <v>1.1652775504123771</v>
      </c>
      <c r="M805" s="6">
        <v>749.27700000000004</v>
      </c>
      <c r="N805" s="6">
        <v>0</v>
      </c>
      <c r="O805" s="15">
        <v>0.47671926748490162</v>
      </c>
    </row>
    <row r="806" spans="1:15" x14ac:dyDescent="0.3">
      <c r="A806" s="10">
        <v>43669</v>
      </c>
      <c r="B806" s="8">
        <v>0.70833333333333337</v>
      </c>
      <c r="C806" s="9">
        <f t="shared" si="30"/>
        <v>43669.708333333336</v>
      </c>
      <c r="D806" s="4">
        <f t="shared" si="31"/>
        <v>525465</v>
      </c>
      <c r="E806" s="4">
        <f t="shared" si="31"/>
        <v>6300765</v>
      </c>
      <c r="F806" s="4">
        <f t="shared" si="31"/>
        <v>2549</v>
      </c>
      <c r="G806" s="6">
        <v>239.4</v>
      </c>
      <c r="H806" s="6">
        <v>109.7</v>
      </c>
      <c r="I806" s="6">
        <v>266.39136623048819</v>
      </c>
      <c r="J806" s="6">
        <v>12.425000000000001</v>
      </c>
      <c r="K806" s="6">
        <v>35.563000000000002</v>
      </c>
      <c r="L806" s="6">
        <v>1.3074377997114199</v>
      </c>
      <c r="M806" s="6">
        <v>749.25699999999995</v>
      </c>
      <c r="N806" s="6">
        <v>0</v>
      </c>
      <c r="O806" s="15">
        <v>0.45822890559732665</v>
      </c>
    </row>
    <row r="807" spans="1:15" x14ac:dyDescent="0.3">
      <c r="A807" s="10">
        <v>43669</v>
      </c>
      <c r="B807" s="8">
        <v>0.72916666666666663</v>
      </c>
      <c r="C807" s="9">
        <f t="shared" si="30"/>
        <v>43669.729166666664</v>
      </c>
      <c r="D807" s="4">
        <f t="shared" si="31"/>
        <v>525465</v>
      </c>
      <c r="E807" s="4">
        <f t="shared" si="31"/>
        <v>6300765</v>
      </c>
      <c r="F807" s="4">
        <f t="shared" si="31"/>
        <v>2549</v>
      </c>
      <c r="G807" s="6">
        <v>163.19999999999999</v>
      </c>
      <c r="H807" s="6">
        <v>73.8</v>
      </c>
      <c r="I807" s="6">
        <v>259.30790098210508</v>
      </c>
      <c r="J807" s="6">
        <v>10.667999999999999</v>
      </c>
      <c r="K807" s="6">
        <v>39.531999999999996</v>
      </c>
      <c r="L807" s="6">
        <v>0.72742434929916655</v>
      </c>
      <c r="M807" s="6">
        <v>749.30200000000002</v>
      </c>
      <c r="N807" s="6">
        <v>0</v>
      </c>
      <c r="O807" s="15">
        <v>0.45220588235294118</v>
      </c>
    </row>
    <row r="808" spans="1:15" x14ac:dyDescent="0.3">
      <c r="A808" s="10">
        <v>43669</v>
      </c>
      <c r="B808" s="8">
        <v>0.75</v>
      </c>
      <c r="C808" s="9">
        <f t="shared" si="30"/>
        <v>43669.75</v>
      </c>
      <c r="D808" s="4">
        <f t="shared" si="31"/>
        <v>525465</v>
      </c>
      <c r="E808" s="4">
        <f t="shared" si="31"/>
        <v>6300765</v>
      </c>
      <c r="F808" s="4">
        <f t="shared" si="31"/>
        <v>2549</v>
      </c>
      <c r="G808" s="6">
        <v>101.6</v>
      </c>
      <c r="H808" s="6">
        <v>54</v>
      </c>
      <c r="I808" s="6">
        <v>265.55203270222529</v>
      </c>
      <c r="J808" s="6">
        <v>9.8520000000000003</v>
      </c>
      <c r="K808" s="6">
        <v>41.195999999999998</v>
      </c>
      <c r="L808" s="6">
        <v>1.0140193385404688</v>
      </c>
      <c r="M808" s="6">
        <v>749.255</v>
      </c>
      <c r="N808" s="6">
        <v>0</v>
      </c>
      <c r="O808" s="15">
        <v>0.53149606299212604</v>
      </c>
    </row>
    <row r="809" spans="1:15" x14ac:dyDescent="0.3">
      <c r="A809" s="10">
        <v>43669</v>
      </c>
      <c r="B809" s="8">
        <v>0.77083333333333337</v>
      </c>
      <c r="C809" s="9">
        <f t="shared" si="30"/>
        <v>43669.770833333336</v>
      </c>
      <c r="D809" s="4">
        <f t="shared" si="31"/>
        <v>525465</v>
      </c>
      <c r="E809" s="4">
        <f t="shared" si="31"/>
        <v>6300765</v>
      </c>
      <c r="F809" s="4">
        <f t="shared" si="31"/>
        <v>2549</v>
      </c>
      <c r="G809" s="6">
        <v>39.9</v>
      </c>
      <c r="H809" s="6">
        <v>23.4</v>
      </c>
      <c r="I809" s="6">
        <v>253.79243175552676</v>
      </c>
      <c r="J809" s="6">
        <v>8.91</v>
      </c>
      <c r="K809" s="6">
        <v>44.414999999999999</v>
      </c>
      <c r="L809" s="6">
        <v>0.57872777467075731</v>
      </c>
      <c r="M809" s="6">
        <v>749.39</v>
      </c>
      <c r="N809" s="6">
        <v>0</v>
      </c>
      <c r="O809" s="15">
        <v>0.5864661654135338</v>
      </c>
    </row>
    <row r="810" spans="1:15" x14ac:dyDescent="0.3">
      <c r="A810" s="10">
        <v>43669</v>
      </c>
      <c r="B810" s="8">
        <v>0.79166666666666663</v>
      </c>
      <c r="C810" s="9">
        <f t="shared" si="30"/>
        <v>43669.791666666664</v>
      </c>
      <c r="D810" s="4">
        <f t="shared" si="31"/>
        <v>525465</v>
      </c>
      <c r="E810" s="4">
        <f t="shared" si="31"/>
        <v>6300765</v>
      </c>
      <c r="F810" s="4">
        <f t="shared" si="31"/>
        <v>2549</v>
      </c>
      <c r="G810" s="6">
        <v>21.8</v>
      </c>
      <c r="H810" s="6">
        <v>12.6</v>
      </c>
      <c r="I810" s="6">
        <v>249.34314679814048</v>
      </c>
      <c r="J810" s="6">
        <v>8.2200000000000006</v>
      </c>
      <c r="K810" s="6">
        <v>48.587000000000003</v>
      </c>
      <c r="L810" s="6">
        <v>0.86503561731177669</v>
      </c>
      <c r="M810" s="6">
        <v>749.45</v>
      </c>
      <c r="N810" s="6">
        <v>0</v>
      </c>
      <c r="O810" s="15">
        <v>0.57798165137614677</v>
      </c>
    </row>
    <row r="811" spans="1:15" x14ac:dyDescent="0.3">
      <c r="A811" s="10">
        <v>43669</v>
      </c>
      <c r="B811" s="8">
        <v>0.8125</v>
      </c>
      <c r="C811" s="9">
        <f t="shared" si="30"/>
        <v>43669.8125</v>
      </c>
      <c r="D811" s="4">
        <f t="shared" si="31"/>
        <v>525465</v>
      </c>
      <c r="E811" s="4">
        <f t="shared" si="31"/>
        <v>6300765</v>
      </c>
      <c r="F811" s="4">
        <f t="shared" si="31"/>
        <v>2549</v>
      </c>
      <c r="G811" s="6">
        <v>16.3</v>
      </c>
      <c r="H811" s="6">
        <v>9</v>
      </c>
      <c r="I811" s="6">
        <v>248.51580229771957</v>
      </c>
      <c r="J811" s="6">
        <v>7.9690000000000003</v>
      </c>
      <c r="K811" s="6">
        <v>50.6</v>
      </c>
      <c r="L811" s="6">
        <v>0.86276112666856042</v>
      </c>
      <c r="M811" s="6">
        <v>749.53700000000003</v>
      </c>
      <c r="N811" s="6">
        <v>0</v>
      </c>
      <c r="O811" s="15">
        <v>0.5521472392638036</v>
      </c>
    </row>
    <row r="812" spans="1:15" x14ac:dyDescent="0.3">
      <c r="A812" s="10">
        <v>43669</v>
      </c>
      <c r="B812" s="8">
        <v>0.83333333333333337</v>
      </c>
      <c r="C812" s="9">
        <f t="shared" si="30"/>
        <v>43669.833333333336</v>
      </c>
      <c r="D812" s="4">
        <f t="shared" si="31"/>
        <v>525465</v>
      </c>
      <c r="E812" s="4">
        <f t="shared" si="31"/>
        <v>6300765</v>
      </c>
      <c r="F812" s="4">
        <f t="shared" si="31"/>
        <v>2549</v>
      </c>
      <c r="G812" s="6">
        <v>9.1</v>
      </c>
      <c r="H812" s="6">
        <v>3.6</v>
      </c>
      <c r="I812" s="6">
        <v>246.61517568562655</v>
      </c>
      <c r="J812" s="6">
        <v>7.2779999999999996</v>
      </c>
      <c r="K812" s="6">
        <v>53.814999999999998</v>
      </c>
      <c r="L812" s="6">
        <v>0.2830348228565896</v>
      </c>
      <c r="M812" s="6">
        <v>749.79700000000003</v>
      </c>
      <c r="N812" s="6">
        <v>0</v>
      </c>
      <c r="O812" s="15">
        <v>0.39560439560439564</v>
      </c>
    </row>
    <row r="813" spans="1:15" x14ac:dyDescent="0.3">
      <c r="A813" s="10">
        <v>43669</v>
      </c>
      <c r="B813" s="8">
        <v>0.85416666666666663</v>
      </c>
      <c r="C813" s="9">
        <f t="shared" si="30"/>
        <v>43669.854166666664</v>
      </c>
      <c r="D813" s="4">
        <f t="shared" si="31"/>
        <v>525465</v>
      </c>
      <c r="E813" s="4">
        <f t="shared" si="31"/>
        <v>6300765</v>
      </c>
      <c r="F813" s="4">
        <f t="shared" si="31"/>
        <v>2549</v>
      </c>
      <c r="G813" s="6">
        <v>1.8</v>
      </c>
      <c r="H813" s="6">
        <v>0</v>
      </c>
      <c r="I813" s="6">
        <v>243.36335315209118</v>
      </c>
      <c r="J813" s="6">
        <v>6.9009999999999998</v>
      </c>
      <c r="K813" s="6">
        <v>55.963999999999999</v>
      </c>
      <c r="L813" s="6">
        <v>0.71377740543986845</v>
      </c>
      <c r="M813" s="6">
        <v>749.77</v>
      </c>
      <c r="N813" s="6">
        <v>0</v>
      </c>
      <c r="O813" s="16" t="s">
        <v>19</v>
      </c>
    </row>
    <row r="814" spans="1:15" x14ac:dyDescent="0.3">
      <c r="A814" s="10">
        <v>43669</v>
      </c>
      <c r="B814" s="8">
        <v>0.875</v>
      </c>
      <c r="C814" s="9">
        <f t="shared" si="30"/>
        <v>43669.875</v>
      </c>
      <c r="D814" s="4">
        <f t="shared" si="31"/>
        <v>525465</v>
      </c>
      <c r="E814" s="4">
        <f t="shared" si="31"/>
        <v>6300765</v>
      </c>
      <c r="F814" s="4">
        <f t="shared" si="31"/>
        <v>2549</v>
      </c>
      <c r="G814" s="6">
        <v>0</v>
      </c>
      <c r="H814" s="6">
        <v>0</v>
      </c>
      <c r="I814" s="6">
        <v>243.71862110973592</v>
      </c>
      <c r="J814" s="6">
        <v>6.3360000000000003</v>
      </c>
      <c r="K814" s="6">
        <v>60.743000000000002</v>
      </c>
      <c r="L814" s="6">
        <v>0.42292058151241618</v>
      </c>
      <c r="M814" s="6">
        <v>749.87800000000004</v>
      </c>
      <c r="N814" s="6">
        <v>0</v>
      </c>
      <c r="O814" s="16" t="s">
        <v>19</v>
      </c>
    </row>
    <row r="815" spans="1:15" x14ac:dyDescent="0.3">
      <c r="A815" s="10">
        <v>43669</v>
      </c>
      <c r="B815" s="8">
        <v>0.89583333333333337</v>
      </c>
      <c r="C815" s="9">
        <f t="shared" si="30"/>
        <v>43669.895833333336</v>
      </c>
      <c r="D815" s="4">
        <f t="shared" si="31"/>
        <v>525465</v>
      </c>
      <c r="E815" s="4">
        <f t="shared" si="31"/>
        <v>6300765</v>
      </c>
      <c r="F815" s="4">
        <f t="shared" si="31"/>
        <v>2549</v>
      </c>
      <c r="G815" s="6">
        <v>0</v>
      </c>
      <c r="H815" s="6">
        <v>0</v>
      </c>
      <c r="I815" s="6">
        <v>242.90864297283244</v>
      </c>
      <c r="J815" s="6">
        <v>5.9589999999999996</v>
      </c>
      <c r="K815" s="6">
        <v>62.412999999999997</v>
      </c>
      <c r="L815" s="6">
        <v>0.27621135092694055</v>
      </c>
      <c r="M815" s="6">
        <v>749.73199999999997</v>
      </c>
      <c r="N815" s="6">
        <v>0</v>
      </c>
      <c r="O815" s="16" t="s">
        <v>19</v>
      </c>
    </row>
    <row r="816" spans="1:15" x14ac:dyDescent="0.3">
      <c r="A816" s="10">
        <v>43669</v>
      </c>
      <c r="B816" s="8">
        <v>0.91666666666666663</v>
      </c>
      <c r="C816" s="9">
        <f t="shared" si="30"/>
        <v>43669.916666666664</v>
      </c>
      <c r="D816" s="4">
        <f t="shared" si="31"/>
        <v>525465</v>
      </c>
      <c r="E816" s="4">
        <f t="shared" si="31"/>
        <v>6300765</v>
      </c>
      <c r="F816" s="4">
        <f t="shared" si="31"/>
        <v>2549</v>
      </c>
      <c r="G816" s="6">
        <v>0</v>
      </c>
      <c r="H816" s="6">
        <v>0</v>
      </c>
      <c r="I816" s="6">
        <v>241.98695644033106</v>
      </c>
      <c r="J816" s="6">
        <v>6.2729999999999997</v>
      </c>
      <c r="K816" s="6">
        <v>62.61</v>
      </c>
      <c r="L816" s="6">
        <v>0.41837160022598352</v>
      </c>
      <c r="M816" s="6">
        <v>749.78499999999997</v>
      </c>
      <c r="N816" s="6">
        <v>0</v>
      </c>
      <c r="O816" s="16" t="s">
        <v>19</v>
      </c>
    </row>
    <row r="817" spans="1:15" x14ac:dyDescent="0.3">
      <c r="A817" s="10">
        <v>43669</v>
      </c>
      <c r="B817" s="8">
        <v>0.9375</v>
      </c>
      <c r="C817" s="9">
        <f t="shared" si="30"/>
        <v>43669.9375</v>
      </c>
      <c r="D817" s="4">
        <f t="shared" si="31"/>
        <v>525465</v>
      </c>
      <c r="E817" s="4">
        <f t="shared" si="31"/>
        <v>6300765</v>
      </c>
      <c r="F817" s="4">
        <f t="shared" si="31"/>
        <v>2549</v>
      </c>
      <c r="G817" s="6">
        <v>0</v>
      </c>
      <c r="H817" s="6">
        <v>0</v>
      </c>
      <c r="I817" s="6">
        <v>241.25892751378927</v>
      </c>
      <c r="J817" s="6">
        <v>5.6449999999999996</v>
      </c>
      <c r="K817" s="6">
        <v>65.649000000000001</v>
      </c>
      <c r="L817" s="6">
        <v>0.41609710958276713</v>
      </c>
      <c r="M817" s="6">
        <v>749.875</v>
      </c>
      <c r="N817" s="6">
        <v>0</v>
      </c>
      <c r="O817" s="16" t="s">
        <v>19</v>
      </c>
    </row>
    <row r="818" spans="1:15" x14ac:dyDescent="0.3">
      <c r="A818" s="10">
        <v>43669</v>
      </c>
      <c r="B818" s="8">
        <v>0.95833333333333337</v>
      </c>
      <c r="C818" s="9">
        <f t="shared" si="30"/>
        <v>43669.958333333336</v>
      </c>
      <c r="D818" s="4">
        <f t="shared" si="31"/>
        <v>525465</v>
      </c>
      <c r="E818" s="4">
        <f t="shared" si="31"/>
        <v>6300765</v>
      </c>
      <c r="F818" s="4">
        <f t="shared" si="31"/>
        <v>2549</v>
      </c>
      <c r="G818" s="6">
        <v>0</v>
      </c>
      <c r="H818" s="6">
        <v>0</v>
      </c>
      <c r="I818" s="6">
        <v>240.91439778517514</v>
      </c>
      <c r="J818" s="6">
        <v>5.6449999999999996</v>
      </c>
      <c r="K818" s="6">
        <v>64.712999999999994</v>
      </c>
      <c r="L818" s="6">
        <v>0.70240495222378663</v>
      </c>
      <c r="M818" s="6">
        <v>750.03700000000003</v>
      </c>
      <c r="N818" s="6">
        <v>0</v>
      </c>
      <c r="O818" s="16" t="s">
        <v>19</v>
      </c>
    </row>
    <row r="819" spans="1:15" x14ac:dyDescent="0.3">
      <c r="A819" s="10">
        <v>43669</v>
      </c>
      <c r="B819" s="8">
        <v>0.97916666666666663</v>
      </c>
      <c r="C819" s="9">
        <f t="shared" si="30"/>
        <v>43669.979166666664</v>
      </c>
      <c r="D819" s="4">
        <f t="shared" si="31"/>
        <v>525465</v>
      </c>
      <c r="E819" s="4">
        <f t="shared" si="31"/>
        <v>6300765</v>
      </c>
      <c r="F819" s="4">
        <f t="shared" si="31"/>
        <v>2549</v>
      </c>
      <c r="G819" s="6">
        <v>0</v>
      </c>
      <c r="H819" s="6">
        <v>0</v>
      </c>
      <c r="I819" s="6">
        <v>239.54726884698243</v>
      </c>
      <c r="J819" s="6">
        <v>5.4560000000000004</v>
      </c>
      <c r="K819" s="6">
        <v>65.311999999999998</v>
      </c>
      <c r="L819" s="6">
        <v>0.55598286823859377</v>
      </c>
      <c r="M819" s="6">
        <v>749.89200000000005</v>
      </c>
      <c r="N819" s="6">
        <v>0</v>
      </c>
      <c r="O819" s="16" t="s">
        <v>19</v>
      </c>
    </row>
    <row r="820" spans="1:15" x14ac:dyDescent="0.3">
      <c r="A820" s="10">
        <v>43670</v>
      </c>
      <c r="B820" s="8">
        <v>0</v>
      </c>
      <c r="C820" s="9">
        <f t="shared" si="30"/>
        <v>43670</v>
      </c>
      <c r="D820" s="4">
        <f t="shared" si="31"/>
        <v>525465</v>
      </c>
      <c r="E820" s="4">
        <f t="shared" si="31"/>
        <v>6300765</v>
      </c>
      <c r="F820" s="4">
        <f t="shared" si="31"/>
        <v>2549</v>
      </c>
      <c r="G820" s="6">
        <v>0</v>
      </c>
      <c r="H820" s="6">
        <v>0</v>
      </c>
      <c r="I820" s="6">
        <v>239.10553568675607</v>
      </c>
      <c r="J820" s="6">
        <v>4.2619999999999996</v>
      </c>
      <c r="K820" s="6">
        <v>70.13</v>
      </c>
      <c r="L820" s="6">
        <v>0.66288392846976241</v>
      </c>
      <c r="M820" s="6">
        <v>749.79700000000003</v>
      </c>
      <c r="N820" s="6">
        <v>0</v>
      </c>
      <c r="O820" s="16" t="s">
        <v>19</v>
      </c>
    </row>
    <row r="821" spans="1:15" x14ac:dyDescent="0.3">
      <c r="A821" s="10">
        <v>43670</v>
      </c>
      <c r="B821" s="8">
        <v>2.0833333333333332E-2</v>
      </c>
      <c r="C821" s="9">
        <f t="shared" si="30"/>
        <v>43670.020833333336</v>
      </c>
      <c r="D821" s="4">
        <f t="shared" si="31"/>
        <v>525465</v>
      </c>
      <c r="E821" s="4">
        <f t="shared" si="31"/>
        <v>6300765</v>
      </c>
      <c r="F821" s="4">
        <f t="shared" si="31"/>
        <v>2549</v>
      </c>
      <c r="G821" s="6">
        <v>0</v>
      </c>
      <c r="H821" s="6">
        <v>0</v>
      </c>
      <c r="I821" s="6">
        <v>237.28333163756864</v>
      </c>
      <c r="J821" s="6">
        <v>4.891</v>
      </c>
      <c r="K821" s="6">
        <v>68.040000000000006</v>
      </c>
      <c r="L821" s="6">
        <v>0.37173995794202741</v>
      </c>
      <c r="M821" s="6">
        <v>749.76800000000003</v>
      </c>
      <c r="N821" s="6">
        <v>0</v>
      </c>
      <c r="O821" s="16" t="s">
        <v>19</v>
      </c>
    </row>
    <row r="822" spans="1:15" x14ac:dyDescent="0.3">
      <c r="A822" s="10">
        <v>43670</v>
      </c>
      <c r="B822" s="8">
        <v>4.1666666666666664E-2</v>
      </c>
      <c r="C822" s="9">
        <f t="shared" si="30"/>
        <v>43670.041666666664</v>
      </c>
      <c r="D822" s="4">
        <f t="shared" si="31"/>
        <v>525465</v>
      </c>
      <c r="E822" s="4">
        <f t="shared" si="31"/>
        <v>6300765</v>
      </c>
      <c r="F822" s="4">
        <f t="shared" si="31"/>
        <v>2549</v>
      </c>
      <c r="G822" s="6">
        <v>0</v>
      </c>
      <c r="H822" s="6">
        <v>0</v>
      </c>
      <c r="I822" s="6">
        <v>237.24347507840591</v>
      </c>
      <c r="J822" s="6">
        <v>4.9530000000000003</v>
      </c>
      <c r="K822" s="6">
        <v>68.203999999999994</v>
      </c>
      <c r="L822" s="6">
        <v>0.22503072735655177</v>
      </c>
      <c r="M822" s="6">
        <v>749.70299999999997</v>
      </c>
      <c r="N822" s="6">
        <v>0</v>
      </c>
      <c r="O822" s="16" t="s">
        <v>19</v>
      </c>
    </row>
    <row r="823" spans="1:15" x14ac:dyDescent="0.3">
      <c r="A823" s="10">
        <v>43670</v>
      </c>
      <c r="B823" s="8">
        <v>6.25E-2</v>
      </c>
      <c r="C823" s="9">
        <f t="shared" si="30"/>
        <v>43670.0625</v>
      </c>
      <c r="D823" s="4">
        <f t="shared" si="31"/>
        <v>525465</v>
      </c>
      <c r="E823" s="4">
        <f t="shared" si="31"/>
        <v>6300765</v>
      </c>
      <c r="F823" s="4">
        <f t="shared" si="31"/>
        <v>2549</v>
      </c>
      <c r="G823" s="6">
        <v>0</v>
      </c>
      <c r="H823" s="6">
        <v>0</v>
      </c>
      <c r="I823" s="6">
        <v>235.98181741369442</v>
      </c>
      <c r="J823" s="6">
        <v>4.702</v>
      </c>
      <c r="K823" s="6">
        <v>69.570999999999998</v>
      </c>
      <c r="L823" s="6">
        <v>0.51162571659785405</v>
      </c>
      <c r="M823" s="6">
        <v>749.60199999999998</v>
      </c>
      <c r="N823" s="6">
        <v>0</v>
      </c>
      <c r="O823" s="16" t="s">
        <v>19</v>
      </c>
    </row>
    <row r="824" spans="1:15" x14ac:dyDescent="0.3">
      <c r="A824" s="10">
        <v>43670</v>
      </c>
      <c r="B824" s="8">
        <v>8.3333333333333329E-2</v>
      </c>
      <c r="C824" s="9">
        <f t="shared" si="30"/>
        <v>43670.083333333336</v>
      </c>
      <c r="D824" s="4">
        <f t="shared" si="31"/>
        <v>525465</v>
      </c>
      <c r="E824" s="4">
        <f t="shared" si="31"/>
        <v>6300765</v>
      </c>
      <c r="F824" s="4">
        <f t="shared" si="31"/>
        <v>2549</v>
      </c>
      <c r="G824" s="6">
        <v>0</v>
      </c>
      <c r="H824" s="6">
        <v>0</v>
      </c>
      <c r="I824" s="6">
        <v>235.47509470952389</v>
      </c>
      <c r="J824" s="6">
        <v>5.1420000000000003</v>
      </c>
      <c r="K824" s="6">
        <v>66.049000000000007</v>
      </c>
      <c r="L824" s="6">
        <v>0.36491648601237836</v>
      </c>
      <c r="M824" s="6">
        <v>749.51300000000003</v>
      </c>
      <c r="N824" s="6">
        <v>0</v>
      </c>
      <c r="O824" s="16" t="s">
        <v>19</v>
      </c>
    </row>
    <row r="825" spans="1:15" x14ac:dyDescent="0.3">
      <c r="A825" s="10">
        <v>43670</v>
      </c>
      <c r="B825" s="8">
        <v>0.10416666666666667</v>
      </c>
      <c r="C825" s="9">
        <f t="shared" si="30"/>
        <v>43670.104166666664</v>
      </c>
      <c r="D825" s="4">
        <f t="shared" si="31"/>
        <v>525465</v>
      </c>
      <c r="E825" s="4">
        <f t="shared" si="31"/>
        <v>6300765</v>
      </c>
      <c r="F825" s="4">
        <f t="shared" si="31"/>
        <v>2549</v>
      </c>
      <c r="G825" s="6">
        <v>0</v>
      </c>
      <c r="H825" s="6">
        <v>0</v>
      </c>
      <c r="I825" s="6">
        <v>235.45506457765441</v>
      </c>
      <c r="J825" s="6">
        <v>5.016</v>
      </c>
      <c r="K825" s="6">
        <v>67.59</v>
      </c>
      <c r="L825" s="6">
        <v>0.50707673531142139</v>
      </c>
      <c r="M825" s="6">
        <v>749.68200000000002</v>
      </c>
      <c r="N825" s="6">
        <v>0</v>
      </c>
      <c r="O825" s="16" t="s">
        <v>19</v>
      </c>
    </row>
    <row r="826" spans="1:15" x14ac:dyDescent="0.3">
      <c r="A826" s="10">
        <v>43670</v>
      </c>
      <c r="B826" s="8">
        <v>0.125</v>
      </c>
      <c r="C826" s="9">
        <f t="shared" ref="C826:C889" si="32">A826+B826</f>
        <v>43670.125</v>
      </c>
      <c r="D826" s="4">
        <f t="shared" si="31"/>
        <v>525465</v>
      </c>
      <c r="E826" s="4">
        <f t="shared" si="31"/>
        <v>6300765</v>
      </c>
      <c r="F826" s="4">
        <f t="shared" si="31"/>
        <v>2549</v>
      </c>
      <c r="G826" s="6">
        <v>0</v>
      </c>
      <c r="H826" s="6">
        <v>0</v>
      </c>
      <c r="I826" s="6">
        <v>235.47576584292381</v>
      </c>
      <c r="J826" s="6">
        <v>4.8280000000000003</v>
      </c>
      <c r="K826" s="6">
        <v>68.498000000000005</v>
      </c>
      <c r="L826" s="6">
        <v>0.64923698461046431</v>
      </c>
      <c r="M826" s="6">
        <v>749.73</v>
      </c>
      <c r="N826" s="6">
        <v>0</v>
      </c>
      <c r="O826" s="16" t="s">
        <v>19</v>
      </c>
    </row>
    <row r="827" spans="1:15" x14ac:dyDescent="0.3">
      <c r="A827" s="10">
        <v>43670</v>
      </c>
      <c r="B827" s="8">
        <v>0.14583333333333334</v>
      </c>
      <c r="C827" s="9">
        <f t="shared" si="32"/>
        <v>43670.145833333336</v>
      </c>
      <c r="D827" s="4">
        <f t="shared" ref="D827:F890" si="33">D826</f>
        <v>525465</v>
      </c>
      <c r="E827" s="4">
        <f t="shared" si="33"/>
        <v>6300765</v>
      </c>
      <c r="F827" s="4">
        <f t="shared" si="33"/>
        <v>2549</v>
      </c>
      <c r="G827" s="6">
        <v>0</v>
      </c>
      <c r="H827" s="6">
        <v>0</v>
      </c>
      <c r="I827" s="6">
        <v>234.80912852724407</v>
      </c>
      <c r="J827" s="6">
        <v>4.5759999999999996</v>
      </c>
      <c r="K827" s="6">
        <v>71.733000000000004</v>
      </c>
      <c r="L827" s="6">
        <v>0.7911100873092245</v>
      </c>
      <c r="M827" s="6">
        <v>749.59199999999998</v>
      </c>
      <c r="N827" s="6">
        <v>0</v>
      </c>
      <c r="O827" s="16" t="s">
        <v>19</v>
      </c>
    </row>
    <row r="828" spans="1:15" x14ac:dyDescent="0.3">
      <c r="A828" s="10">
        <v>43670</v>
      </c>
      <c r="B828" s="8">
        <v>0.16666666666666666</v>
      </c>
      <c r="C828" s="9">
        <f t="shared" si="32"/>
        <v>43670.166666666664</v>
      </c>
      <c r="D828" s="4">
        <f t="shared" si="33"/>
        <v>525465</v>
      </c>
      <c r="E828" s="4">
        <f t="shared" si="33"/>
        <v>6300765</v>
      </c>
      <c r="F828" s="4">
        <f t="shared" si="33"/>
        <v>2549</v>
      </c>
      <c r="G828" s="6">
        <v>1.8</v>
      </c>
      <c r="H828" s="6">
        <v>0</v>
      </c>
      <c r="I828" s="6">
        <v>234.8784332461118</v>
      </c>
      <c r="J828" s="6">
        <v>4.7649999999999997</v>
      </c>
      <c r="K828" s="6">
        <v>70.825999999999993</v>
      </c>
      <c r="L828" s="6">
        <v>0.64468800332403153</v>
      </c>
      <c r="M828" s="6">
        <v>749.54499999999996</v>
      </c>
      <c r="N828" s="6">
        <v>0</v>
      </c>
      <c r="O828" s="16" t="s">
        <v>19</v>
      </c>
    </row>
    <row r="829" spans="1:15" x14ac:dyDescent="0.3">
      <c r="A829" s="10">
        <v>43670</v>
      </c>
      <c r="B829" s="8">
        <v>0.1875</v>
      </c>
      <c r="C829" s="9">
        <f t="shared" si="32"/>
        <v>43670.1875</v>
      </c>
      <c r="D829" s="4">
        <f t="shared" si="33"/>
        <v>525465</v>
      </c>
      <c r="E829" s="4">
        <f t="shared" si="33"/>
        <v>6300765</v>
      </c>
      <c r="F829" s="4">
        <f t="shared" si="33"/>
        <v>2549</v>
      </c>
      <c r="G829" s="6">
        <v>12.7</v>
      </c>
      <c r="H829" s="6">
        <v>7.2</v>
      </c>
      <c r="I829" s="6">
        <v>234.22879197975101</v>
      </c>
      <c r="J829" s="6">
        <v>4.9530000000000003</v>
      </c>
      <c r="K829" s="6">
        <v>69.450999999999993</v>
      </c>
      <c r="L829" s="6">
        <v>0.64241351268081526</v>
      </c>
      <c r="M829" s="6">
        <v>749.64700000000005</v>
      </c>
      <c r="N829" s="6">
        <v>0</v>
      </c>
      <c r="O829" s="15">
        <v>0.56692913385826771</v>
      </c>
    </row>
    <row r="830" spans="1:15" x14ac:dyDescent="0.3">
      <c r="A830" s="10">
        <v>43670</v>
      </c>
      <c r="B830" s="8">
        <v>0.20833333333333334</v>
      </c>
      <c r="C830" s="9">
        <f t="shared" si="32"/>
        <v>43670.208333333336</v>
      </c>
      <c r="D830" s="4">
        <f t="shared" si="33"/>
        <v>525465</v>
      </c>
      <c r="E830" s="4">
        <f t="shared" si="33"/>
        <v>6300765</v>
      </c>
      <c r="F830" s="4">
        <f t="shared" si="33"/>
        <v>2549</v>
      </c>
      <c r="G830" s="6">
        <v>41.7</v>
      </c>
      <c r="H830" s="7">
        <v>25.4</v>
      </c>
      <c r="I830" s="6">
        <v>234.26645909201912</v>
      </c>
      <c r="J830" s="6">
        <v>5.77</v>
      </c>
      <c r="K830" s="6">
        <v>67.382999999999996</v>
      </c>
      <c r="L830" s="6">
        <v>0.92872135532183464</v>
      </c>
      <c r="M830" s="6">
        <v>749.61699999999996</v>
      </c>
      <c r="N830" s="6">
        <v>0</v>
      </c>
      <c r="O830" s="16" t="s">
        <v>19</v>
      </c>
    </row>
    <row r="831" spans="1:15" x14ac:dyDescent="0.3">
      <c r="A831" s="10">
        <v>43670</v>
      </c>
      <c r="B831" s="8">
        <v>0.22916666666666666</v>
      </c>
      <c r="C831" s="9">
        <f t="shared" si="32"/>
        <v>43670.229166666664</v>
      </c>
      <c r="D831" s="4">
        <f t="shared" si="33"/>
        <v>525465</v>
      </c>
      <c r="E831" s="4">
        <f t="shared" si="33"/>
        <v>6300765</v>
      </c>
      <c r="F831" s="4">
        <f t="shared" si="33"/>
        <v>2549</v>
      </c>
      <c r="G831" s="6">
        <v>99.8</v>
      </c>
      <c r="H831" s="6">
        <v>95.4</v>
      </c>
      <c r="I831" s="6">
        <v>234.9831294710998</v>
      </c>
      <c r="J831" s="6">
        <v>8.4079999999999995</v>
      </c>
      <c r="K831" s="6">
        <v>54.57</v>
      </c>
      <c r="L831" s="6">
        <v>1.0708816046208776</v>
      </c>
      <c r="M831" s="6">
        <v>749.34799999999996</v>
      </c>
      <c r="N831" s="6">
        <v>0</v>
      </c>
      <c r="O831" s="15">
        <v>0.95591182364729466</v>
      </c>
    </row>
    <row r="832" spans="1:15" x14ac:dyDescent="0.3">
      <c r="A832" s="10">
        <v>43670</v>
      </c>
      <c r="B832" s="8">
        <v>0.25</v>
      </c>
      <c r="C832" s="9">
        <f t="shared" si="32"/>
        <v>43670.25</v>
      </c>
      <c r="D832" s="4">
        <f t="shared" si="33"/>
        <v>525465</v>
      </c>
      <c r="E832" s="4">
        <f t="shared" si="33"/>
        <v>6300765</v>
      </c>
      <c r="F832" s="4">
        <f t="shared" si="33"/>
        <v>2549</v>
      </c>
      <c r="G832" s="6">
        <v>179.6</v>
      </c>
      <c r="H832" s="6">
        <v>143.9</v>
      </c>
      <c r="I832" s="6">
        <v>237.74156636449669</v>
      </c>
      <c r="J832" s="6">
        <v>8.4079999999999995</v>
      </c>
      <c r="K832" s="6">
        <v>55.512</v>
      </c>
      <c r="L832" s="6">
        <v>0.77973763409314278</v>
      </c>
      <c r="M832" s="6">
        <v>749.32799999999997</v>
      </c>
      <c r="N832" s="6">
        <v>0</v>
      </c>
      <c r="O832" s="15">
        <v>0.80122494432071278</v>
      </c>
    </row>
    <row r="833" spans="1:15" x14ac:dyDescent="0.3">
      <c r="A833" s="10">
        <v>43670</v>
      </c>
      <c r="B833" s="8">
        <v>0.27083333333333331</v>
      </c>
      <c r="C833" s="9">
        <f t="shared" si="32"/>
        <v>43670.270833333336</v>
      </c>
      <c r="D833" s="4">
        <f t="shared" si="33"/>
        <v>525465</v>
      </c>
      <c r="E833" s="4">
        <f t="shared" si="33"/>
        <v>6300765</v>
      </c>
      <c r="F833" s="4">
        <f t="shared" si="33"/>
        <v>2549</v>
      </c>
      <c r="G833" s="6">
        <v>270.2</v>
      </c>
      <c r="H833" s="6">
        <v>194.3</v>
      </c>
      <c r="I833" s="6">
        <v>240.45807289466626</v>
      </c>
      <c r="J833" s="6">
        <v>10.353999999999999</v>
      </c>
      <c r="K833" s="6">
        <v>48.015999999999998</v>
      </c>
      <c r="L833" s="6">
        <v>0.92189788339218559</v>
      </c>
      <c r="M833" s="6">
        <v>749.38</v>
      </c>
      <c r="N833" s="6">
        <v>0</v>
      </c>
      <c r="O833" s="15">
        <v>0.7190969652109549</v>
      </c>
    </row>
    <row r="834" spans="1:15" x14ac:dyDescent="0.3">
      <c r="A834" s="10">
        <v>43670</v>
      </c>
      <c r="B834" s="8">
        <v>0.29166666666666669</v>
      </c>
      <c r="C834" s="9">
        <f t="shared" si="32"/>
        <v>43670.291666666664</v>
      </c>
      <c r="D834" s="4">
        <f t="shared" si="33"/>
        <v>525465</v>
      </c>
      <c r="E834" s="4">
        <f t="shared" si="33"/>
        <v>6300765</v>
      </c>
      <c r="F834" s="4">
        <f t="shared" si="33"/>
        <v>2549</v>
      </c>
      <c r="G834" s="6">
        <v>350</v>
      </c>
      <c r="H834" s="6">
        <v>242.9</v>
      </c>
      <c r="I834" s="6">
        <v>243.01584924422752</v>
      </c>
      <c r="J834" s="6">
        <v>11.609</v>
      </c>
      <c r="K834" s="6">
        <v>44.665999999999997</v>
      </c>
      <c r="L834" s="6">
        <v>1.352927612575747</v>
      </c>
      <c r="M834" s="6">
        <v>749.44</v>
      </c>
      <c r="N834" s="6">
        <v>0</v>
      </c>
      <c r="O834" s="15">
        <v>0.69400000000000006</v>
      </c>
    </row>
    <row r="835" spans="1:15" x14ac:dyDescent="0.3">
      <c r="A835" s="10">
        <v>43670</v>
      </c>
      <c r="B835" s="8">
        <v>0.3125</v>
      </c>
      <c r="C835" s="9">
        <f t="shared" si="32"/>
        <v>43670.3125</v>
      </c>
      <c r="D835" s="4">
        <f t="shared" si="33"/>
        <v>525465</v>
      </c>
      <c r="E835" s="4">
        <f t="shared" si="33"/>
        <v>6300765</v>
      </c>
      <c r="F835" s="4">
        <f t="shared" si="33"/>
        <v>2549</v>
      </c>
      <c r="G835" s="6">
        <v>428</v>
      </c>
      <c r="H835" s="6">
        <v>286.10000000000002</v>
      </c>
      <c r="I835" s="6">
        <v>246.25722389442961</v>
      </c>
      <c r="J835" s="6">
        <v>11.798</v>
      </c>
      <c r="K835" s="6">
        <v>43.261000000000003</v>
      </c>
      <c r="L835" s="6">
        <v>1.3506531219325306</v>
      </c>
      <c r="M835" s="6">
        <v>749.298</v>
      </c>
      <c r="N835" s="6">
        <v>0</v>
      </c>
      <c r="O835" s="15">
        <v>0.66845794392523372</v>
      </c>
    </row>
    <row r="836" spans="1:15" x14ac:dyDescent="0.3">
      <c r="A836" s="10">
        <v>43670</v>
      </c>
      <c r="B836" s="8">
        <v>0.33333333333333331</v>
      </c>
      <c r="C836" s="9">
        <f t="shared" si="32"/>
        <v>43670.333333333336</v>
      </c>
      <c r="D836" s="4">
        <f t="shared" si="33"/>
        <v>525465</v>
      </c>
      <c r="E836" s="4">
        <f t="shared" si="33"/>
        <v>6300765</v>
      </c>
      <c r="F836" s="4">
        <f t="shared" si="33"/>
        <v>2549</v>
      </c>
      <c r="G836" s="6">
        <v>502.4</v>
      </c>
      <c r="H836" s="6">
        <v>325.60000000000002</v>
      </c>
      <c r="I836" s="6">
        <v>247.78778358610526</v>
      </c>
      <c r="J836" s="6">
        <v>9.7889999999999997</v>
      </c>
      <c r="K836" s="6">
        <v>51.58</v>
      </c>
      <c r="L836" s="6">
        <v>1.9258304444580687</v>
      </c>
      <c r="M836" s="6">
        <v>749.25699999999995</v>
      </c>
      <c r="N836" s="6">
        <v>0</v>
      </c>
      <c r="O836" s="15">
        <v>0.64808917197452232</v>
      </c>
    </row>
    <row r="837" spans="1:15" x14ac:dyDescent="0.3">
      <c r="A837" s="10">
        <v>43670</v>
      </c>
      <c r="B837" s="8">
        <v>0.35416666666666669</v>
      </c>
      <c r="C837" s="9">
        <f t="shared" si="32"/>
        <v>43670.354166666664</v>
      </c>
      <c r="D837" s="4">
        <f t="shared" si="33"/>
        <v>525465</v>
      </c>
      <c r="E837" s="4">
        <f t="shared" si="33"/>
        <v>6300765</v>
      </c>
      <c r="F837" s="4">
        <f t="shared" si="33"/>
        <v>2549</v>
      </c>
      <c r="G837" s="6">
        <v>576.70000000000005</v>
      </c>
      <c r="H837" s="6">
        <v>359.8</v>
      </c>
      <c r="I837" s="6">
        <v>249.94259083015038</v>
      </c>
      <c r="J837" s="6">
        <v>9.9149999999999991</v>
      </c>
      <c r="K837" s="6">
        <v>51.908000000000001</v>
      </c>
      <c r="L837" s="6">
        <v>1.6349736205306167</v>
      </c>
      <c r="M837" s="6">
        <v>749.15499999999997</v>
      </c>
      <c r="N837" s="6">
        <v>0</v>
      </c>
      <c r="O837" s="15">
        <v>0.62389457256805958</v>
      </c>
    </row>
    <row r="838" spans="1:15" x14ac:dyDescent="0.3">
      <c r="A838" s="10">
        <v>43670</v>
      </c>
      <c r="B838" s="8">
        <v>0.375</v>
      </c>
      <c r="C838" s="9">
        <f t="shared" si="32"/>
        <v>43670.375</v>
      </c>
      <c r="D838" s="4">
        <f t="shared" si="33"/>
        <v>525465</v>
      </c>
      <c r="E838" s="4">
        <f t="shared" si="33"/>
        <v>6300765</v>
      </c>
      <c r="F838" s="4">
        <f t="shared" si="33"/>
        <v>2549</v>
      </c>
      <c r="G838" s="6">
        <v>643.9</v>
      </c>
      <c r="H838" s="6">
        <v>388.6</v>
      </c>
      <c r="I838" s="6">
        <v>251.24763410428505</v>
      </c>
      <c r="J838" s="6">
        <v>10.103</v>
      </c>
      <c r="K838" s="6">
        <v>50.353000000000002</v>
      </c>
      <c r="L838" s="6">
        <v>1.9212814631716362</v>
      </c>
      <c r="M838" s="6">
        <v>749.15</v>
      </c>
      <c r="N838" s="6">
        <v>0</v>
      </c>
      <c r="O838" s="15">
        <v>0.6035098617797795</v>
      </c>
    </row>
    <row r="839" spans="1:15" x14ac:dyDescent="0.3">
      <c r="A839" s="10">
        <v>43670</v>
      </c>
      <c r="B839" s="8">
        <v>0.39583333333333331</v>
      </c>
      <c r="C839" s="9">
        <f t="shared" si="32"/>
        <v>43670.395833333336</v>
      </c>
      <c r="D839" s="4">
        <f t="shared" si="33"/>
        <v>525465</v>
      </c>
      <c r="E839" s="4">
        <f t="shared" si="33"/>
        <v>6300765</v>
      </c>
      <c r="F839" s="4">
        <f t="shared" si="33"/>
        <v>2549</v>
      </c>
      <c r="G839" s="6">
        <v>705.5</v>
      </c>
      <c r="H839" s="6">
        <v>415.6</v>
      </c>
      <c r="I839" s="6">
        <v>255.80464583633375</v>
      </c>
      <c r="J839" s="6">
        <v>11.672000000000001</v>
      </c>
      <c r="K839" s="6">
        <v>45.462000000000003</v>
      </c>
      <c r="L839" s="6">
        <v>1.4859898993019247</v>
      </c>
      <c r="M839" s="6">
        <v>749.28200000000004</v>
      </c>
      <c r="N839" s="6">
        <v>0</v>
      </c>
      <c r="O839" s="15">
        <v>0.58908575478384129</v>
      </c>
    </row>
    <row r="840" spans="1:15" x14ac:dyDescent="0.3">
      <c r="A840" s="10">
        <v>43670</v>
      </c>
      <c r="B840" s="8">
        <v>0.41666666666666669</v>
      </c>
      <c r="C840" s="9">
        <f t="shared" si="32"/>
        <v>43670.416666666664</v>
      </c>
      <c r="D840" s="4">
        <f t="shared" si="33"/>
        <v>525465</v>
      </c>
      <c r="E840" s="4">
        <f t="shared" si="33"/>
        <v>6300765</v>
      </c>
      <c r="F840" s="4">
        <f t="shared" si="33"/>
        <v>2549</v>
      </c>
      <c r="G840" s="6">
        <v>763.6</v>
      </c>
      <c r="H840" s="6">
        <v>437.2</v>
      </c>
      <c r="I840" s="6">
        <v>259.63605784999186</v>
      </c>
      <c r="J840" s="6">
        <v>14.621</v>
      </c>
      <c r="K840" s="6">
        <v>36.841000000000001</v>
      </c>
      <c r="L840" s="6">
        <v>1.1948459287741897</v>
      </c>
      <c r="M840" s="6">
        <v>749.34500000000003</v>
      </c>
      <c r="N840" s="6">
        <v>0</v>
      </c>
      <c r="O840" s="15">
        <v>0.57255107386065995</v>
      </c>
    </row>
    <row r="841" spans="1:15" x14ac:dyDescent="0.3">
      <c r="A841" s="10">
        <v>43670</v>
      </c>
      <c r="B841" s="8">
        <v>0.4375</v>
      </c>
      <c r="C841" s="9">
        <f t="shared" si="32"/>
        <v>43670.4375</v>
      </c>
      <c r="D841" s="4">
        <f t="shared" si="33"/>
        <v>525465</v>
      </c>
      <c r="E841" s="4">
        <f t="shared" si="33"/>
        <v>6300765</v>
      </c>
      <c r="F841" s="4">
        <f t="shared" si="33"/>
        <v>2549</v>
      </c>
      <c r="G841" s="6">
        <v>796.2</v>
      </c>
      <c r="H841" s="6">
        <v>448</v>
      </c>
      <c r="I841" s="6">
        <v>263.96912016611623</v>
      </c>
      <c r="J841" s="6">
        <v>13.303000000000001</v>
      </c>
      <c r="K841" s="6">
        <v>38.959000000000003</v>
      </c>
      <c r="L841" s="6">
        <v>1.0481366981887139</v>
      </c>
      <c r="M841" s="6">
        <v>749.51499999999999</v>
      </c>
      <c r="N841" s="6">
        <v>0</v>
      </c>
      <c r="O841" s="15">
        <v>0.56267269530268771</v>
      </c>
    </row>
    <row r="842" spans="1:15" x14ac:dyDescent="0.3">
      <c r="A842" s="10">
        <v>43670</v>
      </c>
      <c r="B842" s="8">
        <v>0.45833333333333331</v>
      </c>
      <c r="C842" s="9">
        <f t="shared" si="32"/>
        <v>43670.458333333336</v>
      </c>
      <c r="D842" s="4">
        <f t="shared" si="33"/>
        <v>525465</v>
      </c>
      <c r="E842" s="4">
        <f t="shared" si="33"/>
        <v>6300765</v>
      </c>
      <c r="F842" s="4">
        <f t="shared" si="33"/>
        <v>2549</v>
      </c>
      <c r="G842" s="6">
        <v>823.4</v>
      </c>
      <c r="H842" s="6">
        <v>451.6</v>
      </c>
      <c r="I842" s="6">
        <v>266.25622015785325</v>
      </c>
      <c r="J842" s="6">
        <v>12.676</v>
      </c>
      <c r="K842" s="6">
        <v>39.223999999999997</v>
      </c>
      <c r="L842" s="6">
        <v>1.1902969474877569</v>
      </c>
      <c r="M842" s="6">
        <v>749.23</v>
      </c>
      <c r="N842" s="6">
        <v>0</v>
      </c>
      <c r="O842" s="15">
        <v>0.54845761476803501</v>
      </c>
    </row>
    <row r="843" spans="1:15" x14ac:dyDescent="0.3">
      <c r="A843" s="10">
        <v>43670</v>
      </c>
      <c r="B843" s="8">
        <v>0.47916666666666669</v>
      </c>
      <c r="C843" s="9">
        <f t="shared" si="32"/>
        <v>43670.479166666664</v>
      </c>
      <c r="D843" s="4">
        <f t="shared" si="33"/>
        <v>525465</v>
      </c>
      <c r="E843" s="4">
        <f t="shared" si="33"/>
        <v>6300765</v>
      </c>
      <c r="F843" s="4">
        <f t="shared" si="33"/>
        <v>2549</v>
      </c>
      <c r="G843" s="6">
        <v>843.4</v>
      </c>
      <c r="H843" s="6">
        <v>458.8</v>
      </c>
      <c r="I843" s="6">
        <v>263.56155561407365</v>
      </c>
      <c r="J843" s="6">
        <v>17.129000000000001</v>
      </c>
      <c r="K843" s="6">
        <v>29.524000000000001</v>
      </c>
      <c r="L843" s="6">
        <v>1.0435877169022814</v>
      </c>
      <c r="M843" s="6">
        <v>749.34</v>
      </c>
      <c r="N843" s="6">
        <v>0</v>
      </c>
      <c r="O843" s="15">
        <v>0.54398861750059291</v>
      </c>
    </row>
    <row r="844" spans="1:15" x14ac:dyDescent="0.3">
      <c r="A844" s="10">
        <v>43670</v>
      </c>
      <c r="B844" s="8">
        <v>0.5</v>
      </c>
      <c r="C844" s="9">
        <f t="shared" si="32"/>
        <v>43670.5</v>
      </c>
      <c r="D844" s="4">
        <f t="shared" si="33"/>
        <v>525465</v>
      </c>
      <c r="E844" s="4">
        <f t="shared" si="33"/>
        <v>6300765</v>
      </c>
      <c r="F844" s="4">
        <f t="shared" si="33"/>
        <v>2549</v>
      </c>
      <c r="G844" s="6">
        <v>863.3</v>
      </c>
      <c r="H844" s="6">
        <v>458.8</v>
      </c>
      <c r="I844" s="6">
        <v>271.49192270276546</v>
      </c>
      <c r="J844" s="6">
        <v>16.878</v>
      </c>
      <c r="K844" s="6">
        <v>31.106000000000002</v>
      </c>
      <c r="L844" s="6">
        <v>1.1857479662013244</v>
      </c>
      <c r="M844" s="6">
        <v>749.27700000000004</v>
      </c>
      <c r="N844" s="6">
        <v>0</v>
      </c>
      <c r="O844" s="15">
        <v>0.53144909069848256</v>
      </c>
    </row>
    <row r="845" spans="1:15" x14ac:dyDescent="0.3">
      <c r="A845" s="10">
        <v>43670</v>
      </c>
      <c r="B845" s="8">
        <v>0.52083333333333337</v>
      </c>
      <c r="C845" s="9">
        <f t="shared" si="32"/>
        <v>43670.520833333336</v>
      </c>
      <c r="D845" s="4">
        <f t="shared" si="33"/>
        <v>525465</v>
      </c>
      <c r="E845" s="4">
        <f t="shared" si="33"/>
        <v>6300765</v>
      </c>
      <c r="F845" s="4">
        <f t="shared" si="33"/>
        <v>2549</v>
      </c>
      <c r="G845" s="6">
        <v>874.2</v>
      </c>
      <c r="H845" s="6">
        <v>453.4</v>
      </c>
      <c r="I845" s="6">
        <v>272.89891823865003</v>
      </c>
      <c r="J845" s="6">
        <v>14.808999999999999</v>
      </c>
      <c r="K845" s="6">
        <v>34.628</v>
      </c>
      <c r="L845" s="6">
        <v>1.183473475558108</v>
      </c>
      <c r="M845" s="6">
        <v>749.28</v>
      </c>
      <c r="N845" s="6">
        <v>0</v>
      </c>
      <c r="O845" s="15">
        <v>0.51864561885152138</v>
      </c>
    </row>
    <row r="846" spans="1:15" x14ac:dyDescent="0.3">
      <c r="A846" s="10">
        <v>43670</v>
      </c>
      <c r="B846" s="8">
        <v>0.54166666666666663</v>
      </c>
      <c r="C846" s="9">
        <f t="shared" si="32"/>
        <v>43670.541666666664</v>
      </c>
      <c r="D846" s="4">
        <f t="shared" si="33"/>
        <v>525465</v>
      </c>
      <c r="E846" s="4">
        <f t="shared" si="33"/>
        <v>6300765</v>
      </c>
      <c r="F846" s="4">
        <f t="shared" si="33"/>
        <v>2549</v>
      </c>
      <c r="G846" s="6">
        <v>874.2</v>
      </c>
      <c r="H846" s="6">
        <v>439</v>
      </c>
      <c r="I846" s="6">
        <v>277.43895290203204</v>
      </c>
      <c r="J846" s="6">
        <v>16.187999999999999</v>
      </c>
      <c r="K846" s="6">
        <v>32.496000000000002</v>
      </c>
      <c r="L846" s="6">
        <v>0.892329505030373</v>
      </c>
      <c r="M846" s="6">
        <v>749.13699999999994</v>
      </c>
      <c r="N846" s="6">
        <v>0</v>
      </c>
      <c r="O846" s="15">
        <v>0.50217341569434915</v>
      </c>
    </row>
    <row r="847" spans="1:15" x14ac:dyDescent="0.3">
      <c r="A847" s="10">
        <v>43670</v>
      </c>
      <c r="B847" s="8">
        <v>0.5625</v>
      </c>
      <c r="C847" s="9">
        <f t="shared" si="32"/>
        <v>43670.5625</v>
      </c>
      <c r="D847" s="4">
        <f t="shared" si="33"/>
        <v>525465</v>
      </c>
      <c r="E847" s="4">
        <f t="shared" si="33"/>
        <v>6300765</v>
      </c>
      <c r="F847" s="4">
        <f t="shared" si="33"/>
        <v>2549</v>
      </c>
      <c r="G847" s="6">
        <v>896</v>
      </c>
      <c r="H847" s="6">
        <v>440.8</v>
      </c>
      <c r="I847" s="6">
        <v>276.44613400454443</v>
      </c>
      <c r="J847" s="6">
        <v>18.882999999999999</v>
      </c>
      <c r="K847" s="6">
        <v>28.19</v>
      </c>
      <c r="L847" s="6">
        <v>0.89005501438715662</v>
      </c>
      <c r="M847" s="6">
        <v>748.995</v>
      </c>
      <c r="N847" s="6">
        <v>0</v>
      </c>
      <c r="O847" s="15">
        <v>0.49196428571428574</v>
      </c>
    </row>
    <row r="848" spans="1:15" x14ac:dyDescent="0.3">
      <c r="A848" s="10">
        <v>43670</v>
      </c>
      <c r="B848" s="8">
        <v>0.58333333333333337</v>
      </c>
      <c r="C848" s="9">
        <f t="shared" si="32"/>
        <v>43670.583333333336</v>
      </c>
      <c r="D848" s="4">
        <f t="shared" si="33"/>
        <v>525465</v>
      </c>
      <c r="E848" s="4">
        <f t="shared" si="33"/>
        <v>6300765</v>
      </c>
      <c r="F848" s="4">
        <f t="shared" si="33"/>
        <v>2549</v>
      </c>
      <c r="G848" s="6">
        <v>253.9</v>
      </c>
      <c r="H848" s="6">
        <v>122.3</v>
      </c>
      <c r="I848" s="6">
        <v>281.98438687715134</v>
      </c>
      <c r="J848" s="6">
        <v>17.442</v>
      </c>
      <c r="K848" s="6">
        <v>30.343</v>
      </c>
      <c r="L848" s="6">
        <v>0.59919819045970446</v>
      </c>
      <c r="M848" s="6">
        <v>749.06799999999998</v>
      </c>
      <c r="N848" s="6">
        <v>0</v>
      </c>
      <c r="O848" s="15">
        <v>0.48168570303269004</v>
      </c>
    </row>
    <row r="849" spans="1:15" x14ac:dyDescent="0.3">
      <c r="A849" s="10">
        <v>43670</v>
      </c>
      <c r="B849" s="8">
        <v>0.60416666666666663</v>
      </c>
      <c r="C849" s="9">
        <f t="shared" si="32"/>
        <v>43670.604166666664</v>
      </c>
      <c r="D849" s="4">
        <f t="shared" si="33"/>
        <v>525465</v>
      </c>
      <c r="E849" s="4">
        <f t="shared" si="33"/>
        <v>6300765</v>
      </c>
      <c r="F849" s="4">
        <f t="shared" si="33"/>
        <v>2549</v>
      </c>
      <c r="G849" s="6">
        <v>814.3</v>
      </c>
      <c r="H849" s="6">
        <v>377.8</v>
      </c>
      <c r="I849" s="6">
        <v>292.99228460800845</v>
      </c>
      <c r="J849" s="6">
        <v>16.314</v>
      </c>
      <c r="K849" s="6">
        <v>33.780999999999999</v>
      </c>
      <c r="L849" s="6">
        <v>0.88550603310072384</v>
      </c>
      <c r="M849" s="6">
        <v>749.16800000000001</v>
      </c>
      <c r="N849" s="6">
        <v>0</v>
      </c>
      <c r="O849" s="15">
        <v>0.46395677268819852</v>
      </c>
    </row>
    <row r="850" spans="1:15" x14ac:dyDescent="0.3">
      <c r="A850" s="10">
        <v>43670</v>
      </c>
      <c r="B850" s="8">
        <v>0.625</v>
      </c>
      <c r="C850" s="9">
        <f t="shared" si="32"/>
        <v>43670.625</v>
      </c>
      <c r="D850" s="4">
        <f t="shared" si="33"/>
        <v>525465</v>
      </c>
      <c r="E850" s="4">
        <f t="shared" si="33"/>
        <v>6300765</v>
      </c>
      <c r="F850" s="4">
        <f t="shared" si="33"/>
        <v>2549</v>
      </c>
      <c r="G850" s="6">
        <v>761.7</v>
      </c>
      <c r="H850" s="6">
        <v>341.8</v>
      </c>
      <c r="I850" s="6">
        <v>303.20878943698602</v>
      </c>
      <c r="J850" s="6">
        <v>17.003</v>
      </c>
      <c r="K850" s="6">
        <v>34.950000000000003</v>
      </c>
      <c r="L850" s="6">
        <v>1.6054052421688041</v>
      </c>
      <c r="M850" s="6">
        <v>749.19299999999998</v>
      </c>
      <c r="N850" s="6">
        <v>0</v>
      </c>
      <c r="O850" s="15">
        <v>0.44873309701982406</v>
      </c>
    </row>
    <row r="851" spans="1:15" x14ac:dyDescent="0.3">
      <c r="A851" s="10">
        <v>43670</v>
      </c>
      <c r="B851" s="8">
        <v>0.64583333333333337</v>
      </c>
      <c r="C851" s="9">
        <f t="shared" si="32"/>
        <v>43670.645833333336</v>
      </c>
      <c r="D851" s="4">
        <f t="shared" si="33"/>
        <v>525465</v>
      </c>
      <c r="E851" s="4">
        <f t="shared" si="33"/>
        <v>6300765</v>
      </c>
      <c r="F851" s="4">
        <f t="shared" si="33"/>
        <v>2549</v>
      </c>
      <c r="G851" s="6">
        <v>622.1</v>
      </c>
      <c r="H851" s="6">
        <v>280.7</v>
      </c>
      <c r="I851" s="6">
        <v>293.54680098794705</v>
      </c>
      <c r="J851" s="6">
        <v>15.561</v>
      </c>
      <c r="K851" s="6">
        <v>38.189</v>
      </c>
      <c r="L851" s="6">
        <v>1.4586960115833283</v>
      </c>
      <c r="M851" s="6">
        <v>749.11</v>
      </c>
      <c r="N851" s="6">
        <v>0</v>
      </c>
      <c r="O851" s="15">
        <v>0.45121363124899533</v>
      </c>
    </row>
    <row r="852" spans="1:15" x14ac:dyDescent="0.3">
      <c r="A852" s="10">
        <v>43670</v>
      </c>
      <c r="B852" s="8">
        <v>0.66666666666666663</v>
      </c>
      <c r="C852" s="9">
        <f t="shared" si="32"/>
        <v>43670.666666666664</v>
      </c>
      <c r="D852" s="4">
        <f t="shared" si="33"/>
        <v>525465</v>
      </c>
      <c r="E852" s="4">
        <f t="shared" si="33"/>
        <v>6300765</v>
      </c>
      <c r="F852" s="4">
        <f t="shared" si="33"/>
        <v>2549</v>
      </c>
      <c r="G852" s="6">
        <v>611.20000000000005</v>
      </c>
      <c r="H852" s="6">
        <v>268.10000000000002</v>
      </c>
      <c r="I852" s="6">
        <v>295.49004701243206</v>
      </c>
      <c r="J852" s="6">
        <v>17.442</v>
      </c>
      <c r="K852" s="6">
        <v>31.847000000000001</v>
      </c>
      <c r="L852" s="6">
        <v>0.87868256117107491</v>
      </c>
      <c r="M852" s="6">
        <v>749.15200000000004</v>
      </c>
      <c r="N852" s="6">
        <v>0</v>
      </c>
      <c r="O852" s="15">
        <v>0.43864528795811519</v>
      </c>
    </row>
    <row r="853" spans="1:15" x14ac:dyDescent="0.3">
      <c r="A853" s="10">
        <v>43670</v>
      </c>
      <c r="B853" s="8">
        <v>0.6875</v>
      </c>
      <c r="C853" s="9">
        <f t="shared" si="32"/>
        <v>43670.6875</v>
      </c>
      <c r="D853" s="4">
        <f t="shared" si="33"/>
        <v>525465</v>
      </c>
      <c r="E853" s="4">
        <f t="shared" si="33"/>
        <v>6300765</v>
      </c>
      <c r="F853" s="4">
        <f t="shared" si="33"/>
        <v>2549</v>
      </c>
      <c r="G853" s="6">
        <v>511.5</v>
      </c>
      <c r="H853" s="6">
        <v>214.1</v>
      </c>
      <c r="I853" s="6">
        <v>294.63099753095827</v>
      </c>
      <c r="J853" s="6">
        <v>14.37</v>
      </c>
      <c r="K853" s="6">
        <v>36.573</v>
      </c>
      <c r="L853" s="6">
        <v>0.87640807052785852</v>
      </c>
      <c r="M853" s="6">
        <v>749.11</v>
      </c>
      <c r="N853" s="6">
        <v>0</v>
      </c>
      <c r="O853" s="15">
        <v>0.41857282502443793</v>
      </c>
    </row>
    <row r="854" spans="1:15" x14ac:dyDescent="0.3">
      <c r="A854" s="10">
        <v>43670</v>
      </c>
      <c r="B854" s="8">
        <v>0.70833333333333337</v>
      </c>
      <c r="C854" s="9">
        <f t="shared" si="32"/>
        <v>43670.708333333336</v>
      </c>
      <c r="D854" s="4">
        <f t="shared" si="33"/>
        <v>525465</v>
      </c>
      <c r="E854" s="4">
        <f t="shared" si="33"/>
        <v>6300765</v>
      </c>
      <c r="F854" s="4">
        <f t="shared" si="33"/>
        <v>2549</v>
      </c>
      <c r="G854" s="6">
        <v>366.4</v>
      </c>
      <c r="H854" s="6">
        <v>154.69999999999999</v>
      </c>
      <c r="I854" s="6">
        <v>316.61301335008818</v>
      </c>
      <c r="J854" s="6">
        <v>12.237</v>
      </c>
      <c r="K854" s="6">
        <v>40.927999999999997</v>
      </c>
      <c r="L854" s="6">
        <v>1.3074377997114199</v>
      </c>
      <c r="M854" s="6">
        <v>749.14300000000003</v>
      </c>
      <c r="N854" s="6">
        <v>0</v>
      </c>
      <c r="O854" s="15">
        <v>0.42221615720524019</v>
      </c>
    </row>
    <row r="855" spans="1:15" x14ac:dyDescent="0.3">
      <c r="A855" s="10">
        <v>43670</v>
      </c>
      <c r="B855" s="8">
        <v>0.72916666666666663</v>
      </c>
      <c r="C855" s="9">
        <f t="shared" si="32"/>
        <v>43670.729166666664</v>
      </c>
      <c r="D855" s="4">
        <f t="shared" si="33"/>
        <v>525465</v>
      </c>
      <c r="E855" s="4">
        <f t="shared" si="33"/>
        <v>6300765</v>
      </c>
      <c r="F855" s="4">
        <f t="shared" si="33"/>
        <v>2549</v>
      </c>
      <c r="G855" s="6">
        <v>121.5</v>
      </c>
      <c r="H855" s="6">
        <v>55.8</v>
      </c>
      <c r="I855" s="6">
        <v>316.68726263560472</v>
      </c>
      <c r="J855" s="6">
        <v>11.547000000000001</v>
      </c>
      <c r="K855" s="6">
        <v>41.817</v>
      </c>
      <c r="L855" s="6">
        <v>1.0162938291836852</v>
      </c>
      <c r="M855" s="6">
        <v>749.255</v>
      </c>
      <c r="N855" s="6">
        <v>0</v>
      </c>
      <c r="O855" s="15">
        <v>0.45925925925925926</v>
      </c>
    </row>
    <row r="856" spans="1:15" x14ac:dyDescent="0.3">
      <c r="A856" s="10">
        <v>43670</v>
      </c>
      <c r="B856" s="8">
        <v>0.75</v>
      </c>
      <c r="C856" s="9">
        <f t="shared" si="32"/>
        <v>43670.75</v>
      </c>
      <c r="D856" s="4">
        <f t="shared" si="33"/>
        <v>525465</v>
      </c>
      <c r="E856" s="4">
        <f t="shared" si="33"/>
        <v>6300765</v>
      </c>
      <c r="F856" s="4">
        <f t="shared" si="33"/>
        <v>2549</v>
      </c>
      <c r="G856" s="6">
        <v>116.1</v>
      </c>
      <c r="H856" s="6">
        <v>52.2</v>
      </c>
      <c r="I856" s="6">
        <v>314.22532966054206</v>
      </c>
      <c r="J856" s="6">
        <v>11.295999999999999</v>
      </c>
      <c r="K856" s="6">
        <v>43.689</v>
      </c>
      <c r="L856" s="6">
        <v>0.5810022653139737</v>
      </c>
      <c r="M856" s="6">
        <v>748.88300000000004</v>
      </c>
      <c r="N856" s="6">
        <v>0</v>
      </c>
      <c r="O856" s="15">
        <v>0.44961240310077522</v>
      </c>
    </row>
    <row r="857" spans="1:15" x14ac:dyDescent="0.3">
      <c r="A857" s="10">
        <v>43670</v>
      </c>
      <c r="B857" s="8">
        <v>0.77083333333333337</v>
      </c>
      <c r="C857" s="9">
        <f t="shared" si="32"/>
        <v>43670.770833333336</v>
      </c>
      <c r="D857" s="4">
        <f t="shared" si="33"/>
        <v>525465</v>
      </c>
      <c r="E857" s="4">
        <f t="shared" si="33"/>
        <v>6300765</v>
      </c>
      <c r="F857" s="4">
        <f t="shared" si="33"/>
        <v>2549</v>
      </c>
      <c r="G857" s="6">
        <v>99.8</v>
      </c>
      <c r="H857" s="6">
        <v>45</v>
      </c>
      <c r="I857" s="6">
        <v>303.85523891795384</v>
      </c>
      <c r="J857" s="6">
        <v>11.17</v>
      </c>
      <c r="K857" s="6">
        <v>47.308999999999997</v>
      </c>
      <c r="L857" s="6">
        <v>0.72287536801273389</v>
      </c>
      <c r="M857" s="6">
        <v>749.01800000000003</v>
      </c>
      <c r="N857" s="6">
        <v>0</v>
      </c>
      <c r="O857" s="15">
        <v>0.45090180360721444</v>
      </c>
    </row>
    <row r="858" spans="1:15" x14ac:dyDescent="0.3">
      <c r="A858" s="10">
        <v>43670</v>
      </c>
      <c r="B858" s="8">
        <v>0.79166666666666663</v>
      </c>
      <c r="C858" s="9">
        <f t="shared" si="32"/>
        <v>43670.791666666664</v>
      </c>
      <c r="D858" s="4">
        <f t="shared" si="33"/>
        <v>525465</v>
      </c>
      <c r="E858" s="4">
        <f t="shared" si="33"/>
        <v>6300765</v>
      </c>
      <c r="F858" s="4">
        <f t="shared" si="33"/>
        <v>2549</v>
      </c>
      <c r="G858" s="6">
        <v>41.7</v>
      </c>
      <c r="H858" s="6">
        <v>19.8</v>
      </c>
      <c r="I858" s="6">
        <v>273.36675397755801</v>
      </c>
      <c r="J858" s="6">
        <v>10.166</v>
      </c>
      <c r="K858" s="6">
        <v>56.030999999999999</v>
      </c>
      <c r="L858" s="6">
        <v>0.86503561731177669</v>
      </c>
      <c r="M858" s="6">
        <v>748.995</v>
      </c>
      <c r="N858" s="6">
        <v>0</v>
      </c>
      <c r="O858" s="15">
        <v>0.47482014388489208</v>
      </c>
    </row>
    <row r="859" spans="1:15" x14ac:dyDescent="0.3">
      <c r="A859" s="10">
        <v>43670</v>
      </c>
      <c r="B859" s="8">
        <v>0.8125</v>
      </c>
      <c r="C859" s="9">
        <f t="shared" si="32"/>
        <v>43670.8125</v>
      </c>
      <c r="D859" s="4">
        <f t="shared" si="33"/>
        <v>525465</v>
      </c>
      <c r="E859" s="4">
        <f t="shared" si="33"/>
        <v>6300765</v>
      </c>
      <c r="F859" s="4">
        <f t="shared" si="33"/>
        <v>2549</v>
      </c>
      <c r="G859" s="6">
        <v>20</v>
      </c>
      <c r="H859" s="6">
        <v>9</v>
      </c>
      <c r="I859" s="6">
        <v>262.60864448349696</v>
      </c>
      <c r="J859" s="6">
        <v>9.1620000000000008</v>
      </c>
      <c r="K859" s="6">
        <v>57.484999999999999</v>
      </c>
      <c r="L859" s="6">
        <v>1.0071958666108196</v>
      </c>
      <c r="M859" s="6">
        <v>748.91499999999996</v>
      </c>
      <c r="N859" s="6">
        <v>0</v>
      </c>
      <c r="O859" s="15">
        <v>0.45</v>
      </c>
    </row>
    <row r="860" spans="1:15" x14ac:dyDescent="0.3">
      <c r="A860" s="10">
        <v>43670</v>
      </c>
      <c r="B860" s="8">
        <v>0.83333333333333337</v>
      </c>
      <c r="C860" s="9">
        <f t="shared" si="32"/>
        <v>43670.833333333336</v>
      </c>
      <c r="D860" s="4">
        <f t="shared" si="33"/>
        <v>525465</v>
      </c>
      <c r="E860" s="4">
        <f t="shared" si="33"/>
        <v>6300765</v>
      </c>
      <c r="F860" s="4">
        <f t="shared" si="33"/>
        <v>2549</v>
      </c>
      <c r="G860" s="6">
        <v>10.9</v>
      </c>
      <c r="H860" s="6">
        <v>3.6</v>
      </c>
      <c r="I860" s="6">
        <v>262.40986158938483</v>
      </c>
      <c r="J860" s="6">
        <v>9.2240000000000002</v>
      </c>
      <c r="K860" s="6">
        <v>56.707000000000001</v>
      </c>
      <c r="L860" s="6">
        <v>0.71605189608308484</v>
      </c>
      <c r="M860" s="6">
        <v>748.75800000000004</v>
      </c>
      <c r="N860" s="6">
        <v>0</v>
      </c>
      <c r="O860" s="15">
        <v>0.33027522935779818</v>
      </c>
    </row>
    <row r="861" spans="1:15" x14ac:dyDescent="0.3">
      <c r="A861" s="10">
        <v>43670</v>
      </c>
      <c r="B861" s="8">
        <v>0.85416666666666663</v>
      </c>
      <c r="C861" s="9">
        <f t="shared" si="32"/>
        <v>43670.854166666664</v>
      </c>
      <c r="D861" s="4">
        <f t="shared" si="33"/>
        <v>525465</v>
      </c>
      <c r="E861" s="4">
        <f t="shared" si="33"/>
        <v>6300765</v>
      </c>
      <c r="F861" s="4">
        <f t="shared" si="33"/>
        <v>2549</v>
      </c>
      <c r="G861" s="6">
        <v>0</v>
      </c>
      <c r="H861" s="6">
        <v>0</v>
      </c>
      <c r="I861" s="6">
        <v>262.14104710716407</v>
      </c>
      <c r="J861" s="6">
        <v>8.9730000000000008</v>
      </c>
      <c r="K861" s="6">
        <v>55.890999999999998</v>
      </c>
      <c r="L861" s="6">
        <v>0.56962981209789187</v>
      </c>
      <c r="M861" s="6">
        <v>748.86699999999996</v>
      </c>
      <c r="N861" s="6">
        <v>0</v>
      </c>
      <c r="O861" s="16" t="s">
        <v>19</v>
      </c>
    </row>
    <row r="862" spans="1:15" x14ac:dyDescent="0.3">
      <c r="A862" s="10">
        <v>43670</v>
      </c>
      <c r="B862" s="8">
        <v>0.875</v>
      </c>
      <c r="C862" s="9">
        <f t="shared" si="32"/>
        <v>43670.875</v>
      </c>
      <c r="D862" s="4">
        <f t="shared" si="33"/>
        <v>525465</v>
      </c>
      <c r="E862" s="4">
        <f t="shared" si="33"/>
        <v>6300765</v>
      </c>
      <c r="F862" s="4">
        <f t="shared" si="33"/>
        <v>2549</v>
      </c>
      <c r="G862" s="6">
        <v>0</v>
      </c>
      <c r="H862" s="6">
        <v>0</v>
      </c>
      <c r="I862" s="6">
        <v>257.06411363502258</v>
      </c>
      <c r="J862" s="6">
        <v>8.8480000000000008</v>
      </c>
      <c r="K862" s="6">
        <v>54.777000000000001</v>
      </c>
      <c r="L862" s="6">
        <v>0.42292058151241618</v>
      </c>
      <c r="M862" s="6">
        <v>748.77200000000005</v>
      </c>
      <c r="N862" s="6">
        <v>0</v>
      </c>
      <c r="O862" s="16" t="s">
        <v>19</v>
      </c>
    </row>
    <row r="863" spans="1:15" x14ac:dyDescent="0.3">
      <c r="A863" s="10">
        <v>43670</v>
      </c>
      <c r="B863" s="8">
        <v>0.89583333333333337</v>
      </c>
      <c r="C863" s="9">
        <f t="shared" si="32"/>
        <v>43670.895833333336</v>
      </c>
      <c r="D863" s="4">
        <f t="shared" si="33"/>
        <v>525465</v>
      </c>
      <c r="E863" s="4">
        <f t="shared" si="33"/>
        <v>6300765</v>
      </c>
      <c r="F863" s="4">
        <f t="shared" si="33"/>
        <v>2549</v>
      </c>
      <c r="G863" s="6">
        <v>0</v>
      </c>
      <c r="H863" s="6">
        <v>0</v>
      </c>
      <c r="I863" s="6">
        <v>253.37229030156317</v>
      </c>
      <c r="J863" s="6">
        <v>8.5960000000000001</v>
      </c>
      <c r="K863" s="6">
        <v>52.707000000000001</v>
      </c>
      <c r="L863" s="6">
        <v>0.56508083081145921</v>
      </c>
      <c r="M863" s="6">
        <v>748.71299999999997</v>
      </c>
      <c r="N863" s="6">
        <v>0</v>
      </c>
      <c r="O863" s="16" t="s">
        <v>19</v>
      </c>
    </row>
    <row r="864" spans="1:15" x14ac:dyDescent="0.3">
      <c r="A864" s="10">
        <v>43670</v>
      </c>
      <c r="B864" s="8">
        <v>0.91666666666666663</v>
      </c>
      <c r="C864" s="9">
        <f t="shared" si="32"/>
        <v>43670.916666666664</v>
      </c>
      <c r="D864" s="4">
        <f t="shared" si="33"/>
        <v>525465</v>
      </c>
      <c r="E864" s="4">
        <f t="shared" si="33"/>
        <v>6300765</v>
      </c>
      <c r="F864" s="4">
        <f t="shared" si="33"/>
        <v>2549</v>
      </c>
      <c r="G864" s="6">
        <v>0</v>
      </c>
      <c r="H864" s="6">
        <v>0</v>
      </c>
      <c r="I864" s="6">
        <v>252.47021167939829</v>
      </c>
      <c r="J864" s="6">
        <v>8.3450000000000006</v>
      </c>
      <c r="K864" s="6">
        <v>53.463999999999999</v>
      </c>
      <c r="L864" s="6">
        <v>0.56280634016824282</v>
      </c>
      <c r="M864" s="6">
        <v>748.54700000000003</v>
      </c>
      <c r="N864" s="6">
        <v>0</v>
      </c>
      <c r="O864" s="16" t="s">
        <v>19</v>
      </c>
    </row>
    <row r="865" spans="1:15" x14ac:dyDescent="0.3">
      <c r="A865" s="10">
        <v>43670</v>
      </c>
      <c r="B865" s="8">
        <v>0.9375</v>
      </c>
      <c r="C865" s="9">
        <f t="shared" si="32"/>
        <v>43670.9375</v>
      </c>
      <c r="D865" s="4">
        <f t="shared" si="33"/>
        <v>525465</v>
      </c>
      <c r="E865" s="4">
        <f t="shared" si="33"/>
        <v>6300765</v>
      </c>
      <c r="F865" s="4">
        <f t="shared" si="33"/>
        <v>2549</v>
      </c>
      <c r="G865" s="6">
        <v>0</v>
      </c>
      <c r="H865" s="6">
        <v>0</v>
      </c>
      <c r="I865" s="6">
        <v>252.7156084229766</v>
      </c>
      <c r="J865" s="6">
        <v>8.7219999999999995</v>
      </c>
      <c r="K865" s="6">
        <v>52.093000000000004</v>
      </c>
      <c r="L865" s="6">
        <v>0.70467944286700301</v>
      </c>
      <c r="M865" s="6">
        <v>748.32799999999997</v>
      </c>
      <c r="N865" s="6">
        <v>0</v>
      </c>
      <c r="O865" s="16" t="s">
        <v>19</v>
      </c>
    </row>
    <row r="866" spans="1:15" x14ac:dyDescent="0.3">
      <c r="A866" s="10">
        <v>43670</v>
      </c>
      <c r="B866" s="8">
        <v>0.95833333333333337</v>
      </c>
      <c r="C866" s="9">
        <f t="shared" si="32"/>
        <v>43670.958333333336</v>
      </c>
      <c r="D866" s="4">
        <f t="shared" si="33"/>
        <v>525465</v>
      </c>
      <c r="E866" s="4">
        <f t="shared" si="33"/>
        <v>6300765</v>
      </c>
      <c r="F866" s="4">
        <f t="shared" si="33"/>
        <v>2549</v>
      </c>
      <c r="G866" s="6">
        <v>0</v>
      </c>
      <c r="H866" s="6">
        <v>0</v>
      </c>
      <c r="I866" s="6">
        <v>251.23762107098401</v>
      </c>
      <c r="J866" s="6">
        <v>8.4079999999999995</v>
      </c>
      <c r="K866" s="6">
        <v>52.372999999999998</v>
      </c>
      <c r="L866" s="6">
        <v>0.55825735888181005</v>
      </c>
      <c r="M866" s="6">
        <v>748.04200000000003</v>
      </c>
      <c r="N866" s="6">
        <v>0</v>
      </c>
      <c r="O866" s="16" t="s">
        <v>19</v>
      </c>
    </row>
    <row r="867" spans="1:15" x14ac:dyDescent="0.3">
      <c r="A867" s="10">
        <v>43670</v>
      </c>
      <c r="B867" s="8">
        <v>0.97916666666666663</v>
      </c>
      <c r="C867" s="9">
        <f t="shared" si="32"/>
        <v>43670.979166666664</v>
      </c>
      <c r="D867" s="4">
        <f t="shared" si="33"/>
        <v>525465</v>
      </c>
      <c r="E867" s="4">
        <f t="shared" si="33"/>
        <v>6300765</v>
      </c>
      <c r="F867" s="4">
        <f t="shared" si="33"/>
        <v>2549</v>
      </c>
      <c r="G867" s="6">
        <v>0</v>
      </c>
      <c r="H867" s="6">
        <v>0</v>
      </c>
      <c r="I867" s="6">
        <v>249.38526920213468</v>
      </c>
      <c r="J867" s="6">
        <v>8.2200000000000006</v>
      </c>
      <c r="K867" s="6">
        <v>53.137</v>
      </c>
      <c r="L867" s="6">
        <v>0.55598286823859377</v>
      </c>
      <c r="M867" s="6">
        <v>748.05700000000002</v>
      </c>
      <c r="N867" s="6">
        <v>0</v>
      </c>
      <c r="O867" s="16" t="s">
        <v>19</v>
      </c>
    </row>
    <row r="868" spans="1:15" x14ac:dyDescent="0.3">
      <c r="A868" s="10">
        <v>43671</v>
      </c>
      <c r="B868" s="8">
        <v>0</v>
      </c>
      <c r="C868" s="9">
        <f t="shared" si="32"/>
        <v>43671</v>
      </c>
      <c r="D868" s="4">
        <f t="shared" si="33"/>
        <v>525465</v>
      </c>
      <c r="E868" s="4">
        <f t="shared" si="33"/>
        <v>6300765</v>
      </c>
      <c r="F868" s="4">
        <f t="shared" si="33"/>
        <v>2549</v>
      </c>
      <c r="G868" s="6">
        <v>0</v>
      </c>
      <c r="H868" s="6">
        <v>0</v>
      </c>
      <c r="I868" s="6">
        <v>249.06040337247015</v>
      </c>
      <c r="J868" s="6">
        <v>8.6590000000000007</v>
      </c>
      <c r="K868" s="6">
        <v>49.26</v>
      </c>
      <c r="L868" s="6">
        <v>0.5184491885275031</v>
      </c>
      <c r="M868" s="6">
        <v>747.88699999999994</v>
      </c>
      <c r="N868" s="6">
        <v>0</v>
      </c>
      <c r="O868" s="16" t="s">
        <v>19</v>
      </c>
    </row>
    <row r="869" spans="1:15" x14ac:dyDescent="0.3">
      <c r="A869" s="10">
        <v>43671</v>
      </c>
      <c r="B869" s="8">
        <v>2.0833333333333332E-2</v>
      </c>
      <c r="C869" s="9">
        <f t="shared" si="32"/>
        <v>43671.020833333336</v>
      </c>
      <c r="D869" s="4">
        <f t="shared" si="33"/>
        <v>525465</v>
      </c>
      <c r="E869" s="4">
        <f t="shared" si="33"/>
        <v>6300765</v>
      </c>
      <c r="F869" s="4">
        <f t="shared" si="33"/>
        <v>2549</v>
      </c>
      <c r="G869" s="6">
        <v>0</v>
      </c>
      <c r="H869" s="6">
        <v>0</v>
      </c>
      <c r="I869" s="6">
        <v>250.06399679784914</v>
      </c>
      <c r="J869" s="6">
        <v>8.5960000000000001</v>
      </c>
      <c r="K869" s="6">
        <v>49.723999999999997</v>
      </c>
      <c r="L869" s="6">
        <v>1.9599478041063141</v>
      </c>
      <c r="M869" s="6">
        <v>747.72699999999998</v>
      </c>
      <c r="N869" s="6">
        <v>0</v>
      </c>
      <c r="O869" s="16" t="s">
        <v>19</v>
      </c>
    </row>
    <row r="870" spans="1:15" x14ac:dyDescent="0.3">
      <c r="A870" s="10">
        <v>43671</v>
      </c>
      <c r="B870" s="8">
        <v>4.1666666666666664E-2</v>
      </c>
      <c r="C870" s="9">
        <f t="shared" si="32"/>
        <v>43671.041666666664</v>
      </c>
      <c r="D870" s="4">
        <f t="shared" si="33"/>
        <v>525465</v>
      </c>
      <c r="E870" s="4">
        <f t="shared" si="33"/>
        <v>6300765</v>
      </c>
      <c r="F870" s="4">
        <f t="shared" si="33"/>
        <v>2549</v>
      </c>
      <c r="G870" s="6">
        <v>0</v>
      </c>
      <c r="H870" s="6">
        <v>0</v>
      </c>
      <c r="I870" s="6">
        <v>248.59898628782491</v>
      </c>
      <c r="J870" s="6">
        <v>7.9690000000000003</v>
      </c>
      <c r="K870" s="6">
        <v>51.540999999999997</v>
      </c>
      <c r="L870" s="6">
        <v>1.0913520204098248</v>
      </c>
      <c r="M870" s="6">
        <v>747.43</v>
      </c>
      <c r="N870" s="6">
        <v>0</v>
      </c>
      <c r="O870" s="16" t="s">
        <v>19</v>
      </c>
    </row>
    <row r="871" spans="1:15" x14ac:dyDescent="0.3">
      <c r="A871" s="10">
        <v>43671</v>
      </c>
      <c r="B871" s="8">
        <v>6.25E-2</v>
      </c>
      <c r="C871" s="9">
        <f t="shared" si="32"/>
        <v>43671.0625</v>
      </c>
      <c r="D871" s="4">
        <f t="shared" si="33"/>
        <v>525465</v>
      </c>
      <c r="E871" s="4">
        <f t="shared" si="33"/>
        <v>6300765</v>
      </c>
      <c r="F871" s="4">
        <f t="shared" si="33"/>
        <v>2549</v>
      </c>
      <c r="G871" s="6">
        <v>0</v>
      </c>
      <c r="H871" s="6">
        <v>0</v>
      </c>
      <c r="I871" s="6">
        <v>245.82950994431189</v>
      </c>
      <c r="J871" s="6">
        <v>7.2779999999999996</v>
      </c>
      <c r="K871" s="6">
        <v>54.128999999999998</v>
      </c>
      <c r="L871" s="6">
        <v>0.36719097665559475</v>
      </c>
      <c r="M871" s="6">
        <v>747.38</v>
      </c>
      <c r="N871" s="6">
        <v>0</v>
      </c>
      <c r="O871" s="16" t="s">
        <v>19</v>
      </c>
    </row>
    <row r="872" spans="1:15" x14ac:dyDescent="0.3">
      <c r="A872" s="10">
        <v>43671</v>
      </c>
      <c r="B872" s="8">
        <v>8.3333333333333329E-2</v>
      </c>
      <c r="C872" s="9">
        <f t="shared" si="32"/>
        <v>43671.083333333336</v>
      </c>
      <c r="D872" s="4">
        <f t="shared" si="33"/>
        <v>525465</v>
      </c>
      <c r="E872" s="4">
        <f t="shared" si="33"/>
        <v>6300765</v>
      </c>
      <c r="F872" s="4">
        <f t="shared" si="33"/>
        <v>2549</v>
      </c>
      <c r="G872" s="6">
        <v>0</v>
      </c>
      <c r="H872" s="6">
        <v>0</v>
      </c>
      <c r="I872" s="6">
        <v>247.67181448451265</v>
      </c>
      <c r="J872" s="6">
        <v>6.7119999999999997</v>
      </c>
      <c r="K872" s="6">
        <v>57.192999999999998</v>
      </c>
      <c r="L872" s="6">
        <v>1.086803039123392</v>
      </c>
      <c r="M872" s="6">
        <v>747.327</v>
      </c>
      <c r="N872" s="6">
        <v>0</v>
      </c>
      <c r="O872" s="16" t="s">
        <v>19</v>
      </c>
    </row>
    <row r="873" spans="1:15" x14ac:dyDescent="0.3">
      <c r="A873" s="10">
        <v>43671</v>
      </c>
      <c r="B873" s="8">
        <v>0.10416666666666667</v>
      </c>
      <c r="C873" s="9">
        <f t="shared" si="32"/>
        <v>43671.104166666664</v>
      </c>
      <c r="D873" s="4">
        <f t="shared" si="33"/>
        <v>525465</v>
      </c>
      <c r="E873" s="4">
        <f t="shared" si="33"/>
        <v>6300765</v>
      </c>
      <c r="F873" s="4">
        <f t="shared" si="33"/>
        <v>2549</v>
      </c>
      <c r="G873" s="6">
        <v>0</v>
      </c>
      <c r="H873" s="6">
        <v>0</v>
      </c>
      <c r="I873" s="6">
        <v>247.6075048650074</v>
      </c>
      <c r="J873" s="6">
        <v>6.8380000000000001</v>
      </c>
      <c r="K873" s="6">
        <v>56.113</v>
      </c>
      <c r="L873" s="6">
        <v>0.50707673531142139</v>
      </c>
      <c r="M873" s="6">
        <v>747.13</v>
      </c>
      <c r="N873" s="6">
        <v>0</v>
      </c>
      <c r="O873" s="16" t="s">
        <v>19</v>
      </c>
    </row>
    <row r="874" spans="1:15" x14ac:dyDescent="0.3">
      <c r="A874" s="10">
        <v>43671</v>
      </c>
      <c r="B874" s="8">
        <v>0.125</v>
      </c>
      <c r="C874" s="9">
        <f t="shared" si="32"/>
        <v>43671.125</v>
      </c>
      <c r="D874" s="4">
        <f t="shared" si="33"/>
        <v>525465</v>
      </c>
      <c r="E874" s="4">
        <f t="shared" si="33"/>
        <v>6300765</v>
      </c>
      <c r="F874" s="4">
        <f t="shared" si="33"/>
        <v>2549</v>
      </c>
      <c r="G874" s="6">
        <v>0</v>
      </c>
      <c r="H874" s="6">
        <v>0</v>
      </c>
      <c r="I874" s="6">
        <v>248.86936662819699</v>
      </c>
      <c r="J874" s="6">
        <v>6.65</v>
      </c>
      <c r="K874" s="6">
        <v>54.371000000000002</v>
      </c>
      <c r="L874" s="6">
        <v>1.0822540578369593</v>
      </c>
      <c r="M874" s="6">
        <v>747.12</v>
      </c>
      <c r="N874" s="6">
        <v>0</v>
      </c>
      <c r="O874" s="16" t="s">
        <v>19</v>
      </c>
    </row>
    <row r="875" spans="1:15" x14ac:dyDescent="0.3">
      <c r="A875" s="10">
        <v>43671</v>
      </c>
      <c r="B875" s="8">
        <v>0.14583333333333334</v>
      </c>
      <c r="C875" s="9">
        <f t="shared" si="32"/>
        <v>43671.145833333336</v>
      </c>
      <c r="D875" s="4">
        <f t="shared" si="33"/>
        <v>525465</v>
      </c>
      <c r="E875" s="4">
        <f t="shared" si="33"/>
        <v>6300765</v>
      </c>
      <c r="F875" s="4">
        <f t="shared" si="33"/>
        <v>2549</v>
      </c>
      <c r="G875" s="6">
        <v>0</v>
      </c>
      <c r="H875" s="6">
        <v>0</v>
      </c>
      <c r="I875" s="6">
        <v>257.97038490589068</v>
      </c>
      <c r="J875" s="6">
        <v>7.3410000000000002</v>
      </c>
      <c r="K875" s="6">
        <v>59.93</v>
      </c>
      <c r="L875" s="6">
        <v>0.7911100873092245</v>
      </c>
      <c r="M875" s="6">
        <v>747.02700000000004</v>
      </c>
      <c r="N875" s="6">
        <v>0</v>
      </c>
      <c r="O875" s="16" t="s">
        <v>19</v>
      </c>
    </row>
    <row r="876" spans="1:15" x14ac:dyDescent="0.3">
      <c r="A876" s="10">
        <v>43671</v>
      </c>
      <c r="B876" s="8">
        <v>0.16666666666666666</v>
      </c>
      <c r="C876" s="9">
        <f t="shared" si="32"/>
        <v>43671.166666666664</v>
      </c>
      <c r="D876" s="4">
        <f t="shared" si="33"/>
        <v>525465</v>
      </c>
      <c r="E876" s="4">
        <f t="shared" si="33"/>
        <v>6300765</v>
      </c>
      <c r="F876" s="4">
        <f t="shared" si="33"/>
        <v>2549</v>
      </c>
      <c r="G876" s="6">
        <v>1.8</v>
      </c>
      <c r="H876" s="6">
        <v>0</v>
      </c>
      <c r="I876" s="6">
        <v>251.39624251765997</v>
      </c>
      <c r="J876" s="6">
        <v>7.2149999999999999</v>
      </c>
      <c r="K876" s="6">
        <v>62.262999999999998</v>
      </c>
      <c r="L876" s="6">
        <v>0.78883559666600811</v>
      </c>
      <c r="M876" s="6">
        <v>746.91499999999996</v>
      </c>
      <c r="N876" s="6">
        <v>0</v>
      </c>
      <c r="O876" s="16" t="s">
        <v>19</v>
      </c>
    </row>
    <row r="877" spans="1:15" x14ac:dyDescent="0.3">
      <c r="A877" s="10">
        <v>43671</v>
      </c>
      <c r="B877" s="8">
        <v>0.1875</v>
      </c>
      <c r="C877" s="9">
        <f t="shared" si="32"/>
        <v>43671.1875</v>
      </c>
      <c r="D877" s="4">
        <f t="shared" si="33"/>
        <v>525465</v>
      </c>
      <c r="E877" s="4">
        <f t="shared" si="33"/>
        <v>6300765</v>
      </c>
      <c r="F877" s="4">
        <f t="shared" si="33"/>
        <v>2549</v>
      </c>
      <c r="G877" s="6">
        <v>10.9</v>
      </c>
      <c r="H877" s="6">
        <v>7.2</v>
      </c>
      <c r="I877" s="6">
        <v>245.26771997884697</v>
      </c>
      <c r="J877" s="6">
        <v>7.5289999999999999</v>
      </c>
      <c r="K877" s="6">
        <v>60.58</v>
      </c>
      <c r="L877" s="6">
        <v>0.93099584596505092</v>
      </c>
      <c r="M877" s="6">
        <v>746.77</v>
      </c>
      <c r="N877" s="6">
        <v>0</v>
      </c>
      <c r="O877" s="15">
        <v>0.66055045871559637</v>
      </c>
    </row>
    <row r="878" spans="1:15" x14ac:dyDescent="0.3">
      <c r="A878" s="10">
        <v>43671</v>
      </c>
      <c r="B878" s="8">
        <v>0.20833333333333334</v>
      </c>
      <c r="C878" s="9">
        <f t="shared" si="32"/>
        <v>43671.208333333336</v>
      </c>
      <c r="D878" s="4">
        <f t="shared" si="33"/>
        <v>525465</v>
      </c>
      <c r="E878" s="4">
        <f t="shared" si="33"/>
        <v>6300765</v>
      </c>
      <c r="F878" s="4">
        <f t="shared" si="33"/>
        <v>2549</v>
      </c>
      <c r="G878" s="6">
        <v>41.7</v>
      </c>
      <c r="H878" s="7">
        <v>25.4</v>
      </c>
      <c r="I878" s="6">
        <v>248.63501171522176</v>
      </c>
      <c r="J878" s="6">
        <v>8.7219999999999995</v>
      </c>
      <c r="K878" s="6">
        <v>56.962000000000003</v>
      </c>
      <c r="L878" s="6">
        <v>1.5064603150908717</v>
      </c>
      <c r="M878" s="6">
        <v>746.43499999999995</v>
      </c>
      <c r="N878" s="6">
        <v>0</v>
      </c>
      <c r="O878" s="16" t="s">
        <v>19</v>
      </c>
    </row>
    <row r="879" spans="1:15" x14ac:dyDescent="0.3">
      <c r="A879" s="10">
        <v>43671</v>
      </c>
      <c r="B879" s="8">
        <v>0.22916666666666666</v>
      </c>
      <c r="C879" s="9">
        <f t="shared" si="32"/>
        <v>43671.229166666664</v>
      </c>
      <c r="D879" s="4">
        <f t="shared" si="33"/>
        <v>525465</v>
      </c>
      <c r="E879" s="4">
        <f t="shared" si="33"/>
        <v>6300765</v>
      </c>
      <c r="F879" s="4">
        <f t="shared" si="33"/>
        <v>2549</v>
      </c>
      <c r="G879" s="6">
        <v>108.8</v>
      </c>
      <c r="H879" s="6">
        <v>95.4</v>
      </c>
      <c r="I879" s="6">
        <v>248.41934610176963</v>
      </c>
      <c r="J879" s="6">
        <v>9.4749999999999996</v>
      </c>
      <c r="K879" s="6">
        <v>54.533999999999999</v>
      </c>
      <c r="L879" s="6">
        <v>1.9372028976741507</v>
      </c>
      <c r="M879" s="6">
        <v>746.26</v>
      </c>
      <c r="N879" s="6">
        <v>0</v>
      </c>
      <c r="O879" s="15">
        <v>0.87683823529411775</v>
      </c>
    </row>
    <row r="880" spans="1:15" x14ac:dyDescent="0.3">
      <c r="A880" s="10">
        <v>43671</v>
      </c>
      <c r="B880" s="8">
        <v>0.25</v>
      </c>
      <c r="C880" s="9">
        <f t="shared" si="32"/>
        <v>43671.25</v>
      </c>
      <c r="D880" s="4">
        <f t="shared" si="33"/>
        <v>525465</v>
      </c>
      <c r="E880" s="4">
        <f t="shared" si="33"/>
        <v>6300765</v>
      </c>
      <c r="F880" s="4">
        <f t="shared" si="33"/>
        <v>2549</v>
      </c>
      <c r="G880" s="6">
        <v>185</v>
      </c>
      <c r="H880" s="6">
        <v>134.9</v>
      </c>
      <c r="I880" s="6">
        <v>248.94833572962324</v>
      </c>
      <c r="J880" s="6">
        <v>9.9779999999999998</v>
      </c>
      <c r="K880" s="6">
        <v>51.6</v>
      </c>
      <c r="L880" s="6">
        <v>2.2237978869154529</v>
      </c>
      <c r="M880" s="6">
        <v>745.85199999999998</v>
      </c>
      <c r="N880" s="6">
        <v>0</v>
      </c>
      <c r="O880" s="15">
        <v>0.72918918918918918</v>
      </c>
    </row>
    <row r="881" spans="1:15" x14ac:dyDescent="0.3">
      <c r="A881" s="10">
        <v>43671</v>
      </c>
      <c r="B881" s="8">
        <v>0.27083333333333331</v>
      </c>
      <c r="C881" s="9">
        <f t="shared" si="32"/>
        <v>43671.270833333336</v>
      </c>
      <c r="D881" s="4">
        <f t="shared" si="33"/>
        <v>525465</v>
      </c>
      <c r="E881" s="4">
        <f t="shared" si="33"/>
        <v>6300765</v>
      </c>
      <c r="F881" s="4">
        <f t="shared" si="33"/>
        <v>2549</v>
      </c>
      <c r="G881" s="6">
        <v>272.10000000000002</v>
      </c>
      <c r="H881" s="6">
        <v>178.1</v>
      </c>
      <c r="I881" s="6">
        <v>246.20681231955302</v>
      </c>
      <c r="J881" s="6">
        <v>11.358000000000001</v>
      </c>
      <c r="K881" s="6">
        <v>47.17</v>
      </c>
      <c r="L881" s="6">
        <v>2.0770886563299773</v>
      </c>
      <c r="M881" s="6">
        <v>745.85799999999995</v>
      </c>
      <c r="N881" s="6">
        <v>0</v>
      </c>
      <c r="O881" s="15">
        <v>0.6545387725101065</v>
      </c>
    </row>
    <row r="882" spans="1:15" x14ac:dyDescent="0.3">
      <c r="A882" s="10">
        <v>43671</v>
      </c>
      <c r="B882" s="8">
        <v>0.29166666666666669</v>
      </c>
      <c r="C882" s="9">
        <f t="shared" si="32"/>
        <v>43671.291666666664</v>
      </c>
      <c r="D882" s="4">
        <f t="shared" si="33"/>
        <v>525465</v>
      </c>
      <c r="E882" s="4">
        <f t="shared" si="33"/>
        <v>6300765</v>
      </c>
      <c r="F882" s="4">
        <f t="shared" si="33"/>
        <v>2549</v>
      </c>
      <c r="G882" s="6">
        <v>348.2</v>
      </c>
      <c r="H882" s="6">
        <v>219.5</v>
      </c>
      <c r="I882" s="6">
        <v>246.15393774799992</v>
      </c>
      <c r="J882" s="6">
        <v>13.554</v>
      </c>
      <c r="K882" s="6">
        <v>39.930999999999997</v>
      </c>
      <c r="L882" s="6">
        <v>1.9303794257445015</v>
      </c>
      <c r="M882" s="6">
        <v>745.84799999999996</v>
      </c>
      <c r="N882" s="6">
        <v>0</v>
      </c>
      <c r="O882" s="15">
        <v>0.63038483630097653</v>
      </c>
    </row>
    <row r="883" spans="1:15" x14ac:dyDescent="0.3">
      <c r="A883" s="10">
        <v>43671</v>
      </c>
      <c r="B883" s="8">
        <v>0.3125</v>
      </c>
      <c r="C883" s="9">
        <f t="shared" si="32"/>
        <v>43671.3125</v>
      </c>
      <c r="D883" s="4">
        <f t="shared" si="33"/>
        <v>525465</v>
      </c>
      <c r="E883" s="4">
        <f t="shared" si="33"/>
        <v>6300765</v>
      </c>
      <c r="F883" s="4">
        <f t="shared" si="33"/>
        <v>2549</v>
      </c>
      <c r="G883" s="6">
        <v>431.7</v>
      </c>
      <c r="H883" s="6">
        <v>264.5</v>
      </c>
      <c r="I883" s="6">
        <v>248.83306351637765</v>
      </c>
      <c r="J883" s="6">
        <v>11.420999999999999</v>
      </c>
      <c r="K883" s="6">
        <v>45.122</v>
      </c>
      <c r="L883" s="6">
        <v>2.9391481146971006</v>
      </c>
      <c r="M883" s="6">
        <v>745.78</v>
      </c>
      <c r="N883" s="6">
        <v>0</v>
      </c>
      <c r="O883" s="15">
        <v>0.6126940004632847</v>
      </c>
    </row>
    <row r="884" spans="1:15" x14ac:dyDescent="0.3">
      <c r="A884" s="10">
        <v>43671</v>
      </c>
      <c r="B884" s="8">
        <v>0.33333333333333331</v>
      </c>
      <c r="C884" s="9">
        <f t="shared" si="32"/>
        <v>43671.333333333336</v>
      </c>
      <c r="D884" s="4">
        <f t="shared" si="33"/>
        <v>525465</v>
      </c>
      <c r="E884" s="4">
        <f t="shared" si="33"/>
        <v>6300765</v>
      </c>
      <c r="F884" s="4">
        <f t="shared" si="33"/>
        <v>2549</v>
      </c>
      <c r="G884" s="6">
        <v>498.8</v>
      </c>
      <c r="H884" s="6">
        <v>293.3</v>
      </c>
      <c r="I884" s="6">
        <v>250.75192005632917</v>
      </c>
      <c r="J884" s="6">
        <v>11.106999999999999</v>
      </c>
      <c r="K884" s="6">
        <v>45.566000000000003</v>
      </c>
      <c r="L884" s="6">
        <v>2.6480041441693651</v>
      </c>
      <c r="M884" s="6">
        <v>745.61300000000006</v>
      </c>
      <c r="N884" s="6">
        <v>0</v>
      </c>
      <c r="O884" s="15">
        <v>0.58801122694466723</v>
      </c>
    </row>
    <row r="885" spans="1:15" x14ac:dyDescent="0.3">
      <c r="A885" s="10">
        <v>43671</v>
      </c>
      <c r="B885" s="8">
        <v>0.35416666666666669</v>
      </c>
      <c r="C885" s="9">
        <f t="shared" si="32"/>
        <v>43671.354166666664</v>
      </c>
      <c r="D885" s="4">
        <f t="shared" si="33"/>
        <v>525465</v>
      </c>
      <c r="E885" s="4">
        <f t="shared" si="33"/>
        <v>6300765</v>
      </c>
      <c r="F885" s="4">
        <f t="shared" si="33"/>
        <v>2549</v>
      </c>
      <c r="G885" s="6">
        <v>569.5</v>
      </c>
      <c r="H885" s="6">
        <v>322</v>
      </c>
      <c r="I885" s="6">
        <v>254.61243603014918</v>
      </c>
      <c r="J885" s="6">
        <v>12.425000000000001</v>
      </c>
      <c r="K885" s="6">
        <v>40.152999999999999</v>
      </c>
      <c r="L885" s="6">
        <v>2.0679906937571118</v>
      </c>
      <c r="M885" s="6">
        <v>745.84500000000003</v>
      </c>
      <c r="N885" s="6">
        <v>0</v>
      </c>
      <c r="O885" s="15">
        <v>0.56540825285338014</v>
      </c>
    </row>
    <row r="886" spans="1:15" x14ac:dyDescent="0.3">
      <c r="A886" s="10">
        <v>43671</v>
      </c>
      <c r="B886" s="8">
        <v>0.375</v>
      </c>
      <c r="C886" s="9">
        <f t="shared" si="32"/>
        <v>43671.375</v>
      </c>
      <c r="D886" s="4">
        <f t="shared" si="33"/>
        <v>525465</v>
      </c>
      <c r="E886" s="4">
        <f t="shared" si="33"/>
        <v>6300765</v>
      </c>
      <c r="F886" s="4">
        <f t="shared" si="33"/>
        <v>2549</v>
      </c>
      <c r="G886" s="6">
        <v>627.5</v>
      </c>
      <c r="H886" s="6">
        <v>338.2</v>
      </c>
      <c r="I886" s="6">
        <v>254.6022273795985</v>
      </c>
      <c r="J886" s="6">
        <v>11.484</v>
      </c>
      <c r="K886" s="6">
        <v>41.337000000000003</v>
      </c>
      <c r="L886" s="6">
        <v>2.2101509430561546</v>
      </c>
      <c r="M886" s="6">
        <v>745.56799999999998</v>
      </c>
      <c r="N886" s="6">
        <v>0</v>
      </c>
      <c r="O886" s="15">
        <v>0.53896414342629484</v>
      </c>
    </row>
    <row r="887" spans="1:15" x14ac:dyDescent="0.3">
      <c r="A887" s="10">
        <v>43671</v>
      </c>
      <c r="B887" s="8">
        <v>0.39583333333333331</v>
      </c>
      <c r="C887" s="9">
        <f t="shared" si="32"/>
        <v>43671.395833333336</v>
      </c>
      <c r="D887" s="4">
        <f t="shared" si="33"/>
        <v>525465</v>
      </c>
      <c r="E887" s="4">
        <f t="shared" si="33"/>
        <v>6300765</v>
      </c>
      <c r="F887" s="4">
        <f t="shared" si="33"/>
        <v>2549</v>
      </c>
      <c r="G887" s="6">
        <v>674.7</v>
      </c>
      <c r="H887" s="6">
        <v>343.6</v>
      </c>
      <c r="I887" s="6">
        <v>257.84173326217501</v>
      </c>
      <c r="J887" s="6">
        <v>12.864000000000001</v>
      </c>
      <c r="K887" s="6">
        <v>38.131</v>
      </c>
      <c r="L887" s="6">
        <v>2.063441712470679</v>
      </c>
      <c r="M887" s="6">
        <v>745.85199999999998</v>
      </c>
      <c r="N887" s="6">
        <v>0</v>
      </c>
      <c r="O887" s="15">
        <v>0.50926337631539942</v>
      </c>
    </row>
    <row r="888" spans="1:15" x14ac:dyDescent="0.3">
      <c r="A888" s="10">
        <v>43671</v>
      </c>
      <c r="B888" s="8">
        <v>0.41666666666666669</v>
      </c>
      <c r="C888" s="9">
        <f t="shared" si="32"/>
        <v>43671.416666666664</v>
      </c>
      <c r="D888" s="4">
        <f t="shared" si="33"/>
        <v>525465</v>
      </c>
      <c r="E888" s="4">
        <f t="shared" si="33"/>
        <v>6300765</v>
      </c>
      <c r="F888" s="4">
        <f t="shared" si="33"/>
        <v>2549</v>
      </c>
      <c r="G888" s="6">
        <v>527.79999999999995</v>
      </c>
      <c r="H888" s="6">
        <v>255.5</v>
      </c>
      <c r="I888" s="6">
        <v>261.95103684164218</v>
      </c>
      <c r="J888" s="6">
        <v>12.613</v>
      </c>
      <c r="K888" s="6">
        <v>38.427</v>
      </c>
      <c r="L888" s="6">
        <v>2.2056019617697218</v>
      </c>
      <c r="M888" s="6">
        <v>745.53499999999997</v>
      </c>
      <c r="N888" s="6">
        <v>0</v>
      </c>
      <c r="O888" s="15">
        <v>0.48408488063660482</v>
      </c>
    </row>
    <row r="889" spans="1:15" x14ac:dyDescent="0.3">
      <c r="A889" s="10">
        <v>43671</v>
      </c>
      <c r="B889" s="8">
        <v>0.4375</v>
      </c>
      <c r="C889" s="9">
        <f t="shared" si="32"/>
        <v>43671.4375</v>
      </c>
      <c r="D889" s="4">
        <f t="shared" si="33"/>
        <v>525465</v>
      </c>
      <c r="E889" s="4">
        <f t="shared" si="33"/>
        <v>6300765</v>
      </c>
      <c r="F889" s="4">
        <f t="shared" si="33"/>
        <v>2549</v>
      </c>
      <c r="G889" s="6">
        <v>772.6</v>
      </c>
      <c r="H889" s="6">
        <v>356.2</v>
      </c>
      <c r="I889" s="6">
        <v>263.66247041309947</v>
      </c>
      <c r="J889" s="6">
        <v>12.237</v>
      </c>
      <c r="K889" s="6">
        <v>39.978999999999999</v>
      </c>
      <c r="L889" s="6">
        <v>2.0588927311842466</v>
      </c>
      <c r="M889" s="6">
        <v>745.35699999999997</v>
      </c>
      <c r="N889" s="6">
        <v>0</v>
      </c>
      <c r="O889" s="15">
        <v>0.46104064198809214</v>
      </c>
    </row>
    <row r="890" spans="1:15" x14ac:dyDescent="0.3">
      <c r="A890" s="10">
        <v>43671</v>
      </c>
      <c r="B890" s="8">
        <v>0.45833333333333331</v>
      </c>
      <c r="C890" s="9">
        <f t="shared" ref="C890:C953" si="34">A890+B890</f>
        <v>43671.458333333336</v>
      </c>
      <c r="D890" s="4">
        <f t="shared" si="33"/>
        <v>525465</v>
      </c>
      <c r="E890" s="4">
        <f t="shared" si="33"/>
        <v>6300765</v>
      </c>
      <c r="F890" s="4">
        <f t="shared" si="33"/>
        <v>2549</v>
      </c>
      <c r="G890" s="6">
        <v>810.7</v>
      </c>
      <c r="H890" s="6">
        <v>356.2</v>
      </c>
      <c r="I890" s="6">
        <v>264.69732865961953</v>
      </c>
      <c r="J890" s="6">
        <v>14.307</v>
      </c>
      <c r="K890" s="6">
        <v>36.658000000000001</v>
      </c>
      <c r="L890" s="6">
        <v>1.7680359072567942</v>
      </c>
      <c r="M890" s="6">
        <v>745.45500000000004</v>
      </c>
      <c r="N890" s="6">
        <v>0</v>
      </c>
      <c r="O890" s="15">
        <v>0.43937338102874057</v>
      </c>
    </row>
    <row r="891" spans="1:15" x14ac:dyDescent="0.3">
      <c r="A891" s="10">
        <v>43671</v>
      </c>
      <c r="B891" s="8">
        <v>0.47916666666666669</v>
      </c>
      <c r="C891" s="9">
        <f t="shared" si="34"/>
        <v>43671.479166666664</v>
      </c>
      <c r="D891" s="4">
        <f t="shared" ref="D891:F954" si="35">D890</f>
        <v>525465</v>
      </c>
      <c r="E891" s="4">
        <f t="shared" si="35"/>
        <v>6300765</v>
      </c>
      <c r="F891" s="4">
        <f t="shared" si="35"/>
        <v>2549</v>
      </c>
      <c r="G891" s="6">
        <v>819.8</v>
      </c>
      <c r="H891" s="6">
        <v>347.2</v>
      </c>
      <c r="I891" s="6">
        <v>269.70843501778245</v>
      </c>
      <c r="J891" s="6">
        <v>16.251000000000001</v>
      </c>
      <c r="K891" s="6">
        <v>32.659999999999997</v>
      </c>
      <c r="L891" s="6">
        <v>1.1880224568445406</v>
      </c>
      <c r="M891" s="6">
        <v>745.28200000000004</v>
      </c>
      <c r="N891" s="6">
        <v>0</v>
      </c>
      <c r="O891" s="15">
        <v>0.4235179312027324</v>
      </c>
    </row>
    <row r="892" spans="1:15" x14ac:dyDescent="0.3">
      <c r="A892" s="10">
        <v>43671</v>
      </c>
      <c r="B892" s="8">
        <v>0.5</v>
      </c>
      <c r="C892" s="9">
        <f t="shared" si="34"/>
        <v>43671.5</v>
      </c>
      <c r="D892" s="4">
        <f t="shared" si="35"/>
        <v>525465</v>
      </c>
      <c r="E892" s="4">
        <f t="shared" si="35"/>
        <v>6300765</v>
      </c>
      <c r="F892" s="4">
        <f t="shared" si="35"/>
        <v>2549</v>
      </c>
      <c r="G892" s="6">
        <v>819.8</v>
      </c>
      <c r="H892" s="6">
        <v>336.4</v>
      </c>
      <c r="I892" s="6">
        <v>267.64163408565435</v>
      </c>
      <c r="J892" s="6">
        <v>16</v>
      </c>
      <c r="K892" s="6">
        <v>35.353999999999999</v>
      </c>
      <c r="L892" s="6">
        <v>2.0520692592545973</v>
      </c>
      <c r="M892" s="6">
        <v>745.06299999999999</v>
      </c>
      <c r="N892" s="6">
        <v>0</v>
      </c>
      <c r="O892" s="15">
        <v>0.41034398633813124</v>
      </c>
    </row>
    <row r="893" spans="1:15" x14ac:dyDescent="0.3">
      <c r="A893" s="10">
        <v>43671</v>
      </c>
      <c r="B893" s="8">
        <v>0.52083333333333337</v>
      </c>
      <c r="C893" s="9">
        <f t="shared" si="34"/>
        <v>43671.520833333336</v>
      </c>
      <c r="D893" s="4">
        <f t="shared" si="35"/>
        <v>525465</v>
      </c>
      <c r="E893" s="4">
        <f t="shared" si="35"/>
        <v>6300765</v>
      </c>
      <c r="F893" s="4">
        <f t="shared" si="35"/>
        <v>2549</v>
      </c>
      <c r="G893" s="6">
        <v>816.2</v>
      </c>
      <c r="H893" s="6">
        <v>327.39999999999998</v>
      </c>
      <c r="I893" s="6">
        <v>276.38621121415929</v>
      </c>
      <c r="J893" s="6">
        <v>15.436</v>
      </c>
      <c r="K893" s="6">
        <v>34.673999999999999</v>
      </c>
      <c r="L893" s="6">
        <v>1.7612124353271452</v>
      </c>
      <c r="M893" s="6">
        <v>745.15499999999997</v>
      </c>
      <c r="N893" s="6">
        <v>0</v>
      </c>
      <c r="O893" s="15">
        <v>0.40112717471208031</v>
      </c>
    </row>
    <row r="894" spans="1:15" x14ac:dyDescent="0.3">
      <c r="A894" s="10">
        <v>43671</v>
      </c>
      <c r="B894" s="8">
        <v>0.54166666666666663</v>
      </c>
      <c r="C894" s="9">
        <f t="shared" si="34"/>
        <v>43671.541666666664</v>
      </c>
      <c r="D894" s="4">
        <f t="shared" si="35"/>
        <v>525465</v>
      </c>
      <c r="E894" s="4">
        <f t="shared" si="35"/>
        <v>6300765</v>
      </c>
      <c r="F894" s="4">
        <f t="shared" si="35"/>
        <v>2549</v>
      </c>
      <c r="G894" s="6">
        <v>814.3</v>
      </c>
      <c r="H894" s="6">
        <v>314.8</v>
      </c>
      <c r="I894" s="6">
        <v>276.5258481819485</v>
      </c>
      <c r="J894" s="6">
        <v>15.624000000000001</v>
      </c>
      <c r="K894" s="6">
        <v>35.326000000000001</v>
      </c>
      <c r="L894" s="6">
        <v>1.6145032047416696</v>
      </c>
      <c r="M894" s="6">
        <v>745.34299999999996</v>
      </c>
      <c r="N894" s="6">
        <v>0</v>
      </c>
      <c r="O894" s="15">
        <v>0.38658970895247458</v>
      </c>
    </row>
    <row r="895" spans="1:15" x14ac:dyDescent="0.3">
      <c r="A895" s="10">
        <v>43671</v>
      </c>
      <c r="B895" s="8">
        <v>0.5625</v>
      </c>
      <c r="C895" s="9">
        <f t="shared" si="34"/>
        <v>43671.5625</v>
      </c>
      <c r="D895" s="4">
        <f t="shared" si="35"/>
        <v>525465</v>
      </c>
      <c r="E895" s="4">
        <f t="shared" si="35"/>
        <v>6300765</v>
      </c>
      <c r="F895" s="4">
        <f t="shared" si="35"/>
        <v>2549</v>
      </c>
      <c r="G895" s="6">
        <v>790.8</v>
      </c>
      <c r="H895" s="6">
        <v>300.5</v>
      </c>
      <c r="I895" s="6">
        <v>274.61551114362805</v>
      </c>
      <c r="J895" s="6">
        <v>15.561</v>
      </c>
      <c r="K895" s="6">
        <v>34.683999999999997</v>
      </c>
      <c r="L895" s="6">
        <v>1.9008110473826889</v>
      </c>
      <c r="M895" s="6">
        <v>745.06500000000005</v>
      </c>
      <c r="N895" s="6">
        <v>0</v>
      </c>
      <c r="O895" s="15">
        <v>0.3799949418310572</v>
      </c>
    </row>
    <row r="896" spans="1:15" x14ac:dyDescent="0.3">
      <c r="A896" s="10">
        <v>43671</v>
      </c>
      <c r="B896" s="8">
        <v>0.58333333333333337</v>
      </c>
      <c r="C896" s="9">
        <f t="shared" si="34"/>
        <v>43671.583333333336</v>
      </c>
      <c r="D896" s="4">
        <f t="shared" si="35"/>
        <v>525465</v>
      </c>
      <c r="E896" s="4">
        <f t="shared" si="35"/>
        <v>6300765</v>
      </c>
      <c r="F896" s="4">
        <f t="shared" si="35"/>
        <v>2549</v>
      </c>
      <c r="G896" s="6">
        <v>765.4</v>
      </c>
      <c r="H896" s="6">
        <v>289.7</v>
      </c>
      <c r="I896" s="6">
        <v>275.55201393638947</v>
      </c>
      <c r="J896" s="6">
        <v>15.686999999999999</v>
      </c>
      <c r="K896" s="6">
        <v>34.122</v>
      </c>
      <c r="L896" s="6">
        <v>1.8985365567394725</v>
      </c>
      <c r="M896" s="6">
        <v>745.125</v>
      </c>
      <c r="N896" s="6">
        <v>0</v>
      </c>
      <c r="O896" s="15">
        <v>0.37849490462503266</v>
      </c>
    </row>
    <row r="897" spans="1:15" x14ac:dyDescent="0.3">
      <c r="A897" s="10">
        <v>43671</v>
      </c>
      <c r="B897" s="8">
        <v>0.60416666666666663</v>
      </c>
      <c r="C897" s="9">
        <f t="shared" si="34"/>
        <v>43671.604166666664</v>
      </c>
      <c r="D897" s="4">
        <f t="shared" si="35"/>
        <v>525465</v>
      </c>
      <c r="E897" s="4">
        <f t="shared" si="35"/>
        <v>6300765</v>
      </c>
      <c r="F897" s="4">
        <f t="shared" si="35"/>
        <v>2549</v>
      </c>
      <c r="G897" s="6">
        <v>716.4</v>
      </c>
      <c r="H897" s="6">
        <v>269.89999999999998</v>
      </c>
      <c r="I897" s="6">
        <v>274.11895786609</v>
      </c>
      <c r="J897" s="6">
        <v>16.062999999999999</v>
      </c>
      <c r="K897" s="6">
        <v>33.83</v>
      </c>
      <c r="L897" s="6">
        <v>1.7521144727542797</v>
      </c>
      <c r="M897" s="6">
        <v>745.03700000000003</v>
      </c>
      <c r="N897" s="6">
        <v>0</v>
      </c>
      <c r="O897" s="15">
        <v>0.37674483528754882</v>
      </c>
    </row>
    <row r="898" spans="1:15" x14ac:dyDescent="0.3">
      <c r="A898" s="10">
        <v>43671</v>
      </c>
      <c r="B898" s="8">
        <v>0.625</v>
      </c>
      <c r="C898" s="9">
        <f t="shared" si="34"/>
        <v>43671.625</v>
      </c>
      <c r="D898" s="4">
        <f t="shared" si="35"/>
        <v>525465</v>
      </c>
      <c r="E898" s="4">
        <f t="shared" si="35"/>
        <v>6300765</v>
      </c>
      <c r="F898" s="4">
        <f t="shared" si="35"/>
        <v>2549</v>
      </c>
      <c r="G898" s="6">
        <v>671.1</v>
      </c>
      <c r="H898" s="6">
        <v>251.9</v>
      </c>
      <c r="I898" s="6">
        <v>271.56748635887868</v>
      </c>
      <c r="J898" s="6">
        <v>14.494999999999999</v>
      </c>
      <c r="K898" s="6">
        <v>37.149000000000001</v>
      </c>
      <c r="L898" s="6">
        <v>1.3165357622842853</v>
      </c>
      <c r="M898" s="6">
        <v>745.14499999999998</v>
      </c>
      <c r="N898" s="6">
        <v>0</v>
      </c>
      <c r="O898" s="15">
        <v>0.37535389658769186</v>
      </c>
    </row>
    <row r="899" spans="1:15" x14ac:dyDescent="0.3">
      <c r="A899" s="10">
        <v>43671</v>
      </c>
      <c r="B899" s="8">
        <v>0.64583333333333337</v>
      </c>
      <c r="C899" s="9">
        <f t="shared" si="34"/>
        <v>43671.645833333336</v>
      </c>
      <c r="D899" s="4">
        <f t="shared" si="35"/>
        <v>525465</v>
      </c>
      <c r="E899" s="4">
        <f t="shared" si="35"/>
        <v>6300765</v>
      </c>
      <c r="F899" s="4">
        <f t="shared" si="35"/>
        <v>2549</v>
      </c>
      <c r="G899" s="6">
        <v>607.6</v>
      </c>
      <c r="H899" s="6">
        <v>226.7</v>
      </c>
      <c r="I899" s="6">
        <v>277.84452719304323</v>
      </c>
      <c r="J899" s="6">
        <v>14.871</v>
      </c>
      <c r="K899" s="6">
        <v>36.930999999999997</v>
      </c>
      <c r="L899" s="6">
        <v>1.3142612716410689</v>
      </c>
      <c r="M899" s="6">
        <v>745.22699999999998</v>
      </c>
      <c r="N899" s="6">
        <v>0</v>
      </c>
      <c r="O899" s="15">
        <v>0.37310730743910464</v>
      </c>
    </row>
    <row r="900" spans="1:15" x14ac:dyDescent="0.3">
      <c r="A900" s="10">
        <v>43671</v>
      </c>
      <c r="B900" s="8">
        <v>0.66666666666666663</v>
      </c>
      <c r="C900" s="9">
        <f t="shared" si="34"/>
        <v>43671.666666666664</v>
      </c>
      <c r="D900" s="4">
        <f t="shared" si="35"/>
        <v>525465</v>
      </c>
      <c r="E900" s="4">
        <f t="shared" si="35"/>
        <v>6300765</v>
      </c>
      <c r="F900" s="4">
        <f t="shared" si="35"/>
        <v>2549</v>
      </c>
      <c r="G900" s="6">
        <v>536.79999999999995</v>
      </c>
      <c r="H900" s="6">
        <v>197.9</v>
      </c>
      <c r="I900" s="6">
        <v>273.35733968531304</v>
      </c>
      <c r="J900" s="6">
        <v>15.122</v>
      </c>
      <c r="K900" s="6">
        <v>36.720999999999997</v>
      </c>
      <c r="L900" s="6">
        <v>1.4564215209401121</v>
      </c>
      <c r="M900" s="6">
        <v>745.00300000000004</v>
      </c>
      <c r="N900" s="6">
        <v>0</v>
      </c>
      <c r="O900" s="15">
        <v>0.36866616989567813</v>
      </c>
    </row>
    <row r="901" spans="1:15" x14ac:dyDescent="0.3">
      <c r="A901" s="10">
        <v>43671</v>
      </c>
      <c r="B901" s="8">
        <v>0.6875</v>
      </c>
      <c r="C901" s="9">
        <f t="shared" si="34"/>
        <v>43671.6875</v>
      </c>
      <c r="D901" s="4">
        <f t="shared" si="35"/>
        <v>525465</v>
      </c>
      <c r="E901" s="4">
        <f t="shared" si="35"/>
        <v>6300765</v>
      </c>
      <c r="F901" s="4">
        <f t="shared" si="35"/>
        <v>2549</v>
      </c>
      <c r="G901" s="6">
        <v>480.6</v>
      </c>
      <c r="H901" s="6">
        <v>174.5</v>
      </c>
      <c r="I901" s="6">
        <v>279.4451577614185</v>
      </c>
      <c r="J901" s="6">
        <v>14.494999999999999</v>
      </c>
      <c r="K901" s="6">
        <v>38.58</v>
      </c>
      <c r="L901" s="6">
        <v>1.4541470302968957</v>
      </c>
      <c r="M901" s="6">
        <v>744.89499999999998</v>
      </c>
      <c r="N901" s="6">
        <v>0</v>
      </c>
      <c r="O901" s="15">
        <v>0.36308780690803161</v>
      </c>
    </row>
    <row r="902" spans="1:15" x14ac:dyDescent="0.3">
      <c r="A902" s="10">
        <v>43671</v>
      </c>
      <c r="B902" s="8">
        <v>0.70833333333333337</v>
      </c>
      <c r="C902" s="9">
        <f t="shared" si="34"/>
        <v>43671.708333333336</v>
      </c>
      <c r="D902" s="4">
        <f t="shared" si="35"/>
        <v>525465</v>
      </c>
      <c r="E902" s="4">
        <f t="shared" si="35"/>
        <v>6300765</v>
      </c>
      <c r="F902" s="4">
        <f t="shared" si="35"/>
        <v>2549</v>
      </c>
      <c r="G902" s="6">
        <v>400.8</v>
      </c>
      <c r="H902" s="6">
        <v>140.30000000000001</v>
      </c>
      <c r="I902" s="6">
        <v>274.18052946274042</v>
      </c>
      <c r="J902" s="6">
        <v>14.871</v>
      </c>
      <c r="K902" s="6">
        <v>38.292000000000002</v>
      </c>
      <c r="L902" s="6">
        <v>1.5963072795959388</v>
      </c>
      <c r="M902" s="6">
        <v>745.09</v>
      </c>
      <c r="N902" s="6">
        <v>0</v>
      </c>
      <c r="O902" s="15">
        <v>0.35004990019960081</v>
      </c>
    </row>
    <row r="903" spans="1:15" x14ac:dyDescent="0.3">
      <c r="A903" s="10">
        <v>43671</v>
      </c>
      <c r="B903" s="8">
        <v>0.72916666666666663</v>
      </c>
      <c r="C903" s="9">
        <f t="shared" si="34"/>
        <v>43671.729166666664</v>
      </c>
      <c r="D903" s="4">
        <f t="shared" si="35"/>
        <v>525465</v>
      </c>
      <c r="E903" s="4">
        <f t="shared" si="35"/>
        <v>6300765</v>
      </c>
      <c r="F903" s="4">
        <f t="shared" si="35"/>
        <v>2549</v>
      </c>
      <c r="G903" s="6">
        <v>321</v>
      </c>
      <c r="H903" s="6">
        <v>107.9</v>
      </c>
      <c r="I903" s="6">
        <v>264.49958735983341</v>
      </c>
      <c r="J903" s="6">
        <v>14.683</v>
      </c>
      <c r="K903" s="6">
        <v>36.845999999999997</v>
      </c>
      <c r="L903" s="6">
        <v>1.449598049010463</v>
      </c>
      <c r="M903" s="6">
        <v>744.87800000000004</v>
      </c>
      <c r="N903" s="6">
        <v>0</v>
      </c>
      <c r="O903" s="15">
        <v>0.33613707165109036</v>
      </c>
    </row>
    <row r="904" spans="1:15" x14ac:dyDescent="0.3">
      <c r="A904" s="10">
        <v>43671</v>
      </c>
      <c r="B904" s="8">
        <v>0.75</v>
      </c>
      <c r="C904" s="9">
        <f t="shared" si="34"/>
        <v>43671.75</v>
      </c>
      <c r="D904" s="4">
        <f t="shared" si="35"/>
        <v>525465</v>
      </c>
      <c r="E904" s="4">
        <f t="shared" si="35"/>
        <v>6300765</v>
      </c>
      <c r="F904" s="4">
        <f t="shared" si="35"/>
        <v>2549</v>
      </c>
      <c r="G904" s="6">
        <v>58</v>
      </c>
      <c r="H904" s="6">
        <v>23.4</v>
      </c>
      <c r="I904" s="6">
        <v>262.85839875915798</v>
      </c>
      <c r="J904" s="6">
        <v>11.734999999999999</v>
      </c>
      <c r="K904" s="6">
        <v>42.781999999999996</v>
      </c>
      <c r="L904" s="6">
        <v>1.3028888184249872</v>
      </c>
      <c r="M904" s="6">
        <v>744.92</v>
      </c>
      <c r="N904" s="6">
        <v>0</v>
      </c>
      <c r="O904" s="15">
        <v>0.40344827586206894</v>
      </c>
    </row>
    <row r="905" spans="1:15" x14ac:dyDescent="0.3">
      <c r="A905" s="10">
        <v>43671</v>
      </c>
      <c r="B905" s="8">
        <v>0.77083333333333337</v>
      </c>
      <c r="C905" s="9">
        <f t="shared" si="34"/>
        <v>43671.770833333336</v>
      </c>
      <c r="D905" s="4">
        <f t="shared" si="35"/>
        <v>525465</v>
      </c>
      <c r="E905" s="4">
        <f t="shared" si="35"/>
        <v>6300765</v>
      </c>
      <c r="F905" s="4">
        <f t="shared" si="35"/>
        <v>2549</v>
      </c>
      <c r="G905" s="6">
        <v>43.5</v>
      </c>
      <c r="H905" s="6">
        <v>18</v>
      </c>
      <c r="I905" s="6">
        <v>261.60280249960317</v>
      </c>
      <c r="J905" s="6">
        <v>10.542999999999999</v>
      </c>
      <c r="K905" s="6">
        <v>46.301000000000002</v>
      </c>
      <c r="L905" s="6">
        <v>1.5894838076662896</v>
      </c>
      <c r="M905" s="6">
        <v>744.7</v>
      </c>
      <c r="N905" s="6">
        <v>0</v>
      </c>
      <c r="O905" s="15">
        <v>0.41379310344827586</v>
      </c>
    </row>
    <row r="906" spans="1:15" x14ac:dyDescent="0.3">
      <c r="A906" s="10">
        <v>43671</v>
      </c>
      <c r="B906" s="8">
        <v>0.79166666666666663</v>
      </c>
      <c r="C906" s="9">
        <f t="shared" si="34"/>
        <v>43671.791666666664</v>
      </c>
      <c r="D906" s="4">
        <f t="shared" si="35"/>
        <v>525465</v>
      </c>
      <c r="E906" s="4">
        <f t="shared" si="35"/>
        <v>6300765</v>
      </c>
      <c r="F906" s="4">
        <f t="shared" si="35"/>
        <v>2549</v>
      </c>
      <c r="G906" s="6">
        <v>32.6</v>
      </c>
      <c r="H906" s="6">
        <v>12.6</v>
      </c>
      <c r="I906" s="6">
        <v>261.49136167977326</v>
      </c>
      <c r="J906" s="6">
        <v>10.48</v>
      </c>
      <c r="K906" s="6">
        <v>49.29</v>
      </c>
      <c r="L906" s="6">
        <v>1.4427745770808138</v>
      </c>
      <c r="M906" s="6">
        <v>744.77</v>
      </c>
      <c r="N906" s="6">
        <v>0</v>
      </c>
      <c r="O906" s="15">
        <v>0.38650306748466257</v>
      </c>
    </row>
    <row r="907" spans="1:15" x14ac:dyDescent="0.3">
      <c r="A907" s="10">
        <v>43671</v>
      </c>
      <c r="B907" s="8">
        <v>0.8125</v>
      </c>
      <c r="C907" s="9">
        <f t="shared" si="34"/>
        <v>43671.8125</v>
      </c>
      <c r="D907" s="4">
        <f t="shared" si="35"/>
        <v>525465</v>
      </c>
      <c r="E907" s="4">
        <f t="shared" si="35"/>
        <v>6300765</v>
      </c>
      <c r="F907" s="4">
        <f t="shared" si="35"/>
        <v>2549</v>
      </c>
      <c r="G907" s="6">
        <v>21.8</v>
      </c>
      <c r="H907" s="6">
        <v>7.2</v>
      </c>
      <c r="I907" s="6">
        <v>260.02332160804667</v>
      </c>
      <c r="J907" s="6">
        <v>10.542999999999999</v>
      </c>
      <c r="K907" s="6">
        <v>49.454000000000001</v>
      </c>
      <c r="L907" s="6">
        <v>1.2960653464953382</v>
      </c>
      <c r="M907" s="6">
        <v>744.77499999999998</v>
      </c>
      <c r="N907" s="6">
        <v>0</v>
      </c>
      <c r="O907" s="15">
        <v>0.33027522935779818</v>
      </c>
    </row>
    <row r="908" spans="1:15" x14ac:dyDescent="0.3">
      <c r="A908" s="10">
        <v>43671</v>
      </c>
      <c r="B908" s="8">
        <v>0.83333333333333337</v>
      </c>
      <c r="C908" s="9">
        <f t="shared" si="34"/>
        <v>43671.833333333336</v>
      </c>
      <c r="D908" s="4">
        <f t="shared" si="35"/>
        <v>525465</v>
      </c>
      <c r="E908" s="4">
        <f t="shared" si="35"/>
        <v>6300765</v>
      </c>
      <c r="F908" s="4">
        <f t="shared" si="35"/>
        <v>2549</v>
      </c>
      <c r="G908" s="6">
        <v>9.1</v>
      </c>
      <c r="H908" s="6">
        <v>3.6</v>
      </c>
      <c r="I908" s="6">
        <v>259.7216041090079</v>
      </c>
      <c r="J908" s="6">
        <v>10.48</v>
      </c>
      <c r="K908" s="6">
        <v>50.234999999999999</v>
      </c>
      <c r="L908" s="6">
        <v>0.86048663602534403</v>
      </c>
      <c r="M908" s="6">
        <v>744.59500000000003</v>
      </c>
      <c r="N908" s="6">
        <v>0</v>
      </c>
      <c r="O908" s="15">
        <v>0.39560439560439564</v>
      </c>
    </row>
    <row r="909" spans="1:15" x14ac:dyDescent="0.3">
      <c r="A909" s="10">
        <v>43671</v>
      </c>
      <c r="B909" s="8">
        <v>0.85416666666666663</v>
      </c>
      <c r="C909" s="9">
        <f t="shared" si="34"/>
        <v>43671.854166666664</v>
      </c>
      <c r="D909" s="4">
        <f t="shared" si="35"/>
        <v>525465</v>
      </c>
      <c r="E909" s="4">
        <f t="shared" si="35"/>
        <v>6300765</v>
      </c>
      <c r="F909" s="4">
        <f t="shared" si="35"/>
        <v>2549</v>
      </c>
      <c r="G909" s="6">
        <v>0</v>
      </c>
      <c r="H909" s="6">
        <v>0</v>
      </c>
      <c r="I909" s="6">
        <v>261.30625684142524</v>
      </c>
      <c r="J909" s="6">
        <v>9.6639999999999997</v>
      </c>
      <c r="K909" s="6">
        <v>55.343000000000004</v>
      </c>
      <c r="L909" s="6">
        <v>0.85821214538212764</v>
      </c>
      <c r="M909" s="6">
        <v>744.77</v>
      </c>
      <c r="N909" s="6">
        <v>0</v>
      </c>
      <c r="O909" s="16" t="s">
        <v>19</v>
      </c>
    </row>
    <row r="910" spans="1:15" x14ac:dyDescent="0.3">
      <c r="A910" s="10">
        <v>43671</v>
      </c>
      <c r="B910" s="8">
        <v>0.875</v>
      </c>
      <c r="C910" s="9">
        <f t="shared" si="34"/>
        <v>43671.875</v>
      </c>
      <c r="D910" s="4">
        <f t="shared" si="35"/>
        <v>525465</v>
      </c>
      <c r="E910" s="4">
        <f t="shared" si="35"/>
        <v>6300765</v>
      </c>
      <c r="F910" s="4">
        <f t="shared" si="35"/>
        <v>2549</v>
      </c>
      <c r="G910" s="6">
        <v>0</v>
      </c>
      <c r="H910" s="6">
        <v>0</v>
      </c>
      <c r="I910" s="6">
        <v>263.63255650149114</v>
      </c>
      <c r="J910" s="6">
        <v>9.1620000000000008</v>
      </c>
      <c r="K910" s="6">
        <v>58.9</v>
      </c>
      <c r="L910" s="6">
        <v>0.85593765473891126</v>
      </c>
      <c r="M910" s="6">
        <v>744.67499999999995</v>
      </c>
      <c r="N910" s="6">
        <v>0</v>
      </c>
      <c r="O910" s="16" t="s">
        <v>19</v>
      </c>
    </row>
    <row r="911" spans="1:15" x14ac:dyDescent="0.3">
      <c r="A911" s="10">
        <v>43671</v>
      </c>
      <c r="B911" s="8">
        <v>0.89583333333333337</v>
      </c>
      <c r="C911" s="9">
        <f t="shared" si="34"/>
        <v>43671.895833333336</v>
      </c>
      <c r="D911" s="4">
        <f t="shared" si="35"/>
        <v>525465</v>
      </c>
      <c r="E911" s="4">
        <f t="shared" si="35"/>
        <v>6300765</v>
      </c>
      <c r="F911" s="4">
        <f t="shared" si="35"/>
        <v>2549</v>
      </c>
      <c r="G911" s="6">
        <v>0</v>
      </c>
      <c r="H911" s="6">
        <v>0</v>
      </c>
      <c r="I911" s="6">
        <v>265.01394772560985</v>
      </c>
      <c r="J911" s="6">
        <v>9.4130000000000003</v>
      </c>
      <c r="K911" s="6">
        <v>59.656999999999996</v>
      </c>
      <c r="L911" s="6">
        <v>0.99809790403795429</v>
      </c>
      <c r="M911" s="6">
        <v>744.55200000000002</v>
      </c>
      <c r="N911" s="6">
        <v>0</v>
      </c>
      <c r="O911" s="16" t="s">
        <v>19</v>
      </c>
    </row>
    <row r="912" spans="1:15" x14ac:dyDescent="0.3">
      <c r="A912" s="10">
        <v>43671</v>
      </c>
      <c r="B912" s="8">
        <v>0.91666666666666663</v>
      </c>
      <c r="C912" s="9">
        <f t="shared" si="34"/>
        <v>43671.916666666664</v>
      </c>
      <c r="D912" s="4">
        <f t="shared" si="35"/>
        <v>525465</v>
      </c>
      <c r="E912" s="4">
        <f t="shared" si="35"/>
        <v>6300765</v>
      </c>
      <c r="F912" s="4">
        <f t="shared" si="35"/>
        <v>2549</v>
      </c>
      <c r="G912" s="6">
        <v>0</v>
      </c>
      <c r="H912" s="6">
        <v>0</v>
      </c>
      <c r="I912" s="6">
        <v>260.61901918464832</v>
      </c>
      <c r="J912" s="6">
        <v>9.9779999999999998</v>
      </c>
      <c r="K912" s="6">
        <v>59.787999999999997</v>
      </c>
      <c r="L912" s="6">
        <v>1.1402581533369971</v>
      </c>
      <c r="M912" s="6">
        <v>744.39</v>
      </c>
      <c r="N912" s="6">
        <v>0</v>
      </c>
      <c r="O912" s="16" t="s">
        <v>19</v>
      </c>
    </row>
    <row r="913" spans="1:15" x14ac:dyDescent="0.3">
      <c r="A913" s="10">
        <v>43671</v>
      </c>
      <c r="B913" s="8">
        <v>0.9375</v>
      </c>
      <c r="C913" s="9">
        <f t="shared" si="34"/>
        <v>43671.9375</v>
      </c>
      <c r="D913" s="4">
        <f t="shared" si="35"/>
        <v>525465</v>
      </c>
      <c r="E913" s="4">
        <f t="shared" si="35"/>
        <v>6300765</v>
      </c>
      <c r="F913" s="4">
        <f t="shared" si="35"/>
        <v>2549</v>
      </c>
      <c r="G913" s="6">
        <v>0</v>
      </c>
      <c r="H913" s="6">
        <v>0</v>
      </c>
      <c r="I913" s="6">
        <v>261.99621325510532</v>
      </c>
      <c r="J913" s="6">
        <v>8.8480000000000008</v>
      </c>
      <c r="K913" s="6">
        <v>64.831000000000003</v>
      </c>
      <c r="L913" s="6">
        <v>0.84911418280926221</v>
      </c>
      <c r="M913" s="6">
        <v>744.43</v>
      </c>
      <c r="N913" s="6">
        <v>0</v>
      </c>
      <c r="O913" s="16" t="s">
        <v>19</v>
      </c>
    </row>
    <row r="914" spans="1:15" x14ac:dyDescent="0.3">
      <c r="A914" s="10">
        <v>43671</v>
      </c>
      <c r="B914" s="8">
        <v>0.95833333333333337</v>
      </c>
      <c r="C914" s="9">
        <f t="shared" si="34"/>
        <v>43671.958333333336</v>
      </c>
      <c r="D914" s="4">
        <f t="shared" si="35"/>
        <v>525465</v>
      </c>
      <c r="E914" s="4">
        <f t="shared" si="35"/>
        <v>6300765</v>
      </c>
      <c r="F914" s="4">
        <f t="shared" si="35"/>
        <v>2549</v>
      </c>
      <c r="G914" s="6">
        <v>0</v>
      </c>
      <c r="H914" s="6">
        <v>0</v>
      </c>
      <c r="I914" s="6">
        <v>261.80998282924133</v>
      </c>
      <c r="J914" s="6">
        <v>8.0310000000000006</v>
      </c>
      <c r="K914" s="6">
        <v>68.641999999999996</v>
      </c>
      <c r="L914" s="6">
        <v>0.99127443210830513</v>
      </c>
      <c r="M914" s="6">
        <v>744.245</v>
      </c>
      <c r="N914" s="6">
        <v>0</v>
      </c>
      <c r="O914" s="16" t="s">
        <v>19</v>
      </c>
    </row>
    <row r="915" spans="1:15" x14ac:dyDescent="0.3">
      <c r="A915" s="10">
        <v>43671</v>
      </c>
      <c r="B915" s="8">
        <v>0.97916666666666663</v>
      </c>
      <c r="C915" s="9">
        <f t="shared" si="34"/>
        <v>43671.979166666664</v>
      </c>
      <c r="D915" s="4">
        <f t="shared" si="35"/>
        <v>525465</v>
      </c>
      <c r="E915" s="4">
        <f t="shared" si="35"/>
        <v>6300765</v>
      </c>
      <c r="F915" s="4">
        <f t="shared" si="35"/>
        <v>2549</v>
      </c>
      <c r="G915" s="6">
        <v>0</v>
      </c>
      <c r="H915" s="6">
        <v>0</v>
      </c>
      <c r="I915" s="6">
        <v>292.15840493690587</v>
      </c>
      <c r="J915" s="6">
        <v>8.4079999999999995</v>
      </c>
      <c r="K915" s="6">
        <v>69.009</v>
      </c>
      <c r="L915" s="6">
        <v>0.98899994146508885</v>
      </c>
      <c r="M915" s="6">
        <v>744.23699999999997</v>
      </c>
      <c r="N915" s="6">
        <v>0</v>
      </c>
      <c r="O915" s="16" t="s">
        <v>19</v>
      </c>
    </row>
    <row r="916" spans="1:15" x14ac:dyDescent="0.3">
      <c r="A916" s="10">
        <v>43672</v>
      </c>
      <c r="B916" s="8">
        <v>0</v>
      </c>
      <c r="C916" s="9">
        <f t="shared" si="34"/>
        <v>43672</v>
      </c>
      <c r="D916" s="4">
        <f t="shared" si="35"/>
        <v>525465</v>
      </c>
      <c r="E916" s="4">
        <f t="shared" si="35"/>
        <v>6300765</v>
      </c>
      <c r="F916" s="4">
        <f t="shared" si="35"/>
        <v>2549</v>
      </c>
      <c r="G916" s="6">
        <v>0</v>
      </c>
      <c r="H916" s="6">
        <v>0</v>
      </c>
      <c r="I916" s="6">
        <v>271.21356025113926</v>
      </c>
      <c r="J916" s="6">
        <v>7.9690000000000003</v>
      </c>
      <c r="K916" s="6">
        <v>70.828000000000003</v>
      </c>
      <c r="L916" s="6">
        <v>0.95146626175399818</v>
      </c>
      <c r="M916" s="6">
        <v>744.02499999999998</v>
      </c>
      <c r="N916" s="6">
        <v>0</v>
      </c>
      <c r="O916" s="16" t="s">
        <v>19</v>
      </c>
    </row>
    <row r="917" spans="1:15" x14ac:dyDescent="0.3">
      <c r="A917" s="10">
        <v>43672</v>
      </c>
      <c r="B917" s="8">
        <v>2.0833333333333332E-2</v>
      </c>
      <c r="C917" s="9">
        <f t="shared" si="34"/>
        <v>43672.020833333336</v>
      </c>
      <c r="D917" s="4">
        <f t="shared" si="35"/>
        <v>525465</v>
      </c>
      <c r="E917" s="4">
        <f t="shared" si="35"/>
        <v>6300765</v>
      </c>
      <c r="F917" s="4">
        <f t="shared" si="35"/>
        <v>2549</v>
      </c>
      <c r="G917" s="6">
        <v>0</v>
      </c>
      <c r="H917" s="6">
        <v>0</v>
      </c>
      <c r="I917" s="6">
        <v>258.83175539955312</v>
      </c>
      <c r="J917" s="6">
        <v>8.157</v>
      </c>
      <c r="K917" s="6">
        <v>72.581000000000003</v>
      </c>
      <c r="L917" s="6">
        <v>1.0936265110530412</v>
      </c>
      <c r="M917" s="6">
        <v>743.745</v>
      </c>
      <c r="N917" s="6">
        <v>0</v>
      </c>
      <c r="O917" s="16" t="s">
        <v>19</v>
      </c>
    </row>
    <row r="918" spans="1:15" x14ac:dyDescent="0.3">
      <c r="A918" s="10">
        <v>43672</v>
      </c>
      <c r="B918" s="8">
        <v>4.1666666666666664E-2</v>
      </c>
      <c r="C918" s="9">
        <f t="shared" si="34"/>
        <v>43672.041666666664</v>
      </c>
      <c r="D918" s="4">
        <f t="shared" si="35"/>
        <v>525465</v>
      </c>
      <c r="E918" s="4">
        <f t="shared" si="35"/>
        <v>6300765</v>
      </c>
      <c r="F918" s="4">
        <f t="shared" si="35"/>
        <v>2549</v>
      </c>
      <c r="G918" s="6">
        <v>0</v>
      </c>
      <c r="H918" s="6">
        <v>0</v>
      </c>
      <c r="I918" s="6">
        <v>256.45905562671732</v>
      </c>
      <c r="J918" s="6">
        <v>7.78</v>
      </c>
      <c r="K918" s="6">
        <v>74.561999999999998</v>
      </c>
      <c r="L918" s="6">
        <v>1.0913520204098248</v>
      </c>
      <c r="M918" s="6">
        <v>743.61199999999997</v>
      </c>
      <c r="N918" s="6">
        <v>0</v>
      </c>
      <c r="O918" s="16" t="s">
        <v>19</v>
      </c>
    </row>
    <row r="919" spans="1:15" x14ac:dyDescent="0.3">
      <c r="A919" s="10">
        <v>43672</v>
      </c>
      <c r="B919" s="8">
        <v>6.25E-2</v>
      </c>
      <c r="C919" s="9">
        <f t="shared" si="34"/>
        <v>43672.0625</v>
      </c>
      <c r="D919" s="4">
        <f t="shared" si="35"/>
        <v>525465</v>
      </c>
      <c r="E919" s="4">
        <f t="shared" si="35"/>
        <v>6300765</v>
      </c>
      <c r="F919" s="4">
        <f t="shared" si="35"/>
        <v>2549</v>
      </c>
      <c r="G919" s="6">
        <v>0</v>
      </c>
      <c r="H919" s="6">
        <v>0</v>
      </c>
      <c r="I919" s="6">
        <v>253.95764822544572</v>
      </c>
      <c r="J919" s="6">
        <v>8.0310000000000006</v>
      </c>
      <c r="K919" s="6">
        <v>71.465000000000003</v>
      </c>
      <c r="L919" s="6">
        <v>1.0890775297666084</v>
      </c>
      <c r="M919" s="6">
        <v>743.50800000000004</v>
      </c>
      <c r="N919" s="6">
        <v>0</v>
      </c>
      <c r="O919" s="16" t="s">
        <v>19</v>
      </c>
    </row>
    <row r="920" spans="1:15" x14ac:dyDescent="0.3">
      <c r="A920" s="10">
        <v>43672</v>
      </c>
      <c r="B920" s="8">
        <v>8.3333333333333329E-2</v>
      </c>
      <c r="C920" s="9">
        <f t="shared" si="34"/>
        <v>43672.083333333336</v>
      </c>
      <c r="D920" s="4">
        <f t="shared" si="35"/>
        <v>525465</v>
      </c>
      <c r="E920" s="4">
        <f t="shared" si="35"/>
        <v>6300765</v>
      </c>
      <c r="F920" s="4">
        <f t="shared" si="35"/>
        <v>2549</v>
      </c>
      <c r="G920" s="6">
        <v>0</v>
      </c>
      <c r="H920" s="6">
        <v>0</v>
      </c>
      <c r="I920" s="6">
        <v>252.14403639930435</v>
      </c>
      <c r="J920" s="6">
        <v>7.5289999999999999</v>
      </c>
      <c r="K920" s="6">
        <v>72.016000000000005</v>
      </c>
      <c r="L920" s="6">
        <v>1.2312377790656515</v>
      </c>
      <c r="M920" s="6">
        <v>743.41700000000003</v>
      </c>
      <c r="N920" s="6">
        <v>0</v>
      </c>
      <c r="O920" s="16" t="s">
        <v>19</v>
      </c>
    </row>
    <row r="921" spans="1:15" x14ac:dyDescent="0.3">
      <c r="A921" s="10">
        <v>43672</v>
      </c>
      <c r="B921" s="8">
        <v>0.10416666666666667</v>
      </c>
      <c r="C921" s="9">
        <f t="shared" si="34"/>
        <v>43672.104166666664</v>
      </c>
      <c r="D921" s="4">
        <f t="shared" si="35"/>
        <v>525465</v>
      </c>
      <c r="E921" s="4">
        <f t="shared" si="35"/>
        <v>6300765</v>
      </c>
      <c r="F921" s="4">
        <f t="shared" si="35"/>
        <v>2549</v>
      </c>
      <c r="G921" s="6">
        <v>0</v>
      </c>
      <c r="H921" s="6">
        <v>0</v>
      </c>
      <c r="I921" s="6">
        <v>267.26756392022094</v>
      </c>
      <c r="J921" s="6">
        <v>8.0939999999999994</v>
      </c>
      <c r="K921" s="6">
        <v>68.494</v>
      </c>
      <c r="L921" s="6">
        <v>1.0845285484801757</v>
      </c>
      <c r="M921" s="6">
        <v>743.245</v>
      </c>
      <c r="N921" s="6">
        <v>0</v>
      </c>
      <c r="O921" s="16" t="s">
        <v>19</v>
      </c>
    </row>
    <row r="922" spans="1:15" x14ac:dyDescent="0.3">
      <c r="A922" s="10">
        <v>43672</v>
      </c>
      <c r="B922" s="8">
        <v>0.125</v>
      </c>
      <c r="C922" s="9">
        <f t="shared" si="34"/>
        <v>43672.125</v>
      </c>
      <c r="D922" s="4">
        <f t="shared" si="35"/>
        <v>525465</v>
      </c>
      <c r="E922" s="4">
        <f t="shared" si="35"/>
        <v>6300765</v>
      </c>
      <c r="F922" s="4">
        <f t="shared" si="35"/>
        <v>2549</v>
      </c>
      <c r="G922" s="6">
        <v>0</v>
      </c>
      <c r="H922" s="6">
        <v>0</v>
      </c>
      <c r="I922" s="6">
        <v>252.42702137300637</v>
      </c>
      <c r="J922" s="6">
        <v>7.7169999999999996</v>
      </c>
      <c r="K922" s="6">
        <v>72.515000000000001</v>
      </c>
      <c r="L922" s="6">
        <v>1.9485753508902324</v>
      </c>
      <c r="M922" s="6">
        <v>743.25800000000004</v>
      </c>
      <c r="N922" s="6">
        <v>0</v>
      </c>
      <c r="O922" s="16" t="s">
        <v>19</v>
      </c>
    </row>
    <row r="923" spans="1:15" x14ac:dyDescent="0.3">
      <c r="A923" s="10">
        <v>43672</v>
      </c>
      <c r="B923" s="8">
        <v>0.14583333333333334</v>
      </c>
      <c r="C923" s="9">
        <f t="shared" si="34"/>
        <v>43672.145833333336</v>
      </c>
      <c r="D923" s="4">
        <f t="shared" si="35"/>
        <v>525465</v>
      </c>
      <c r="E923" s="4">
        <f t="shared" si="35"/>
        <v>6300765</v>
      </c>
      <c r="F923" s="4">
        <f t="shared" si="35"/>
        <v>2549</v>
      </c>
      <c r="G923" s="6">
        <v>0</v>
      </c>
      <c r="H923" s="6">
        <v>0</v>
      </c>
      <c r="I923" s="6">
        <v>252.16908567430681</v>
      </c>
      <c r="J923" s="6">
        <v>7.843</v>
      </c>
      <c r="K923" s="6">
        <v>73.161000000000001</v>
      </c>
      <c r="L923" s="6">
        <v>1.8021532669050395</v>
      </c>
      <c r="M923" s="6">
        <v>743.08500000000004</v>
      </c>
      <c r="N923" s="6">
        <v>0</v>
      </c>
      <c r="O923" s="16" t="s">
        <v>19</v>
      </c>
    </row>
    <row r="924" spans="1:15" x14ac:dyDescent="0.3">
      <c r="A924" s="10">
        <v>43672</v>
      </c>
      <c r="B924" s="8">
        <v>0.16666666666666666</v>
      </c>
      <c r="C924" s="9">
        <f t="shared" si="34"/>
        <v>43672.166666666664</v>
      </c>
      <c r="D924" s="4">
        <f t="shared" si="35"/>
        <v>525465</v>
      </c>
      <c r="E924" s="4">
        <f t="shared" si="35"/>
        <v>6300765</v>
      </c>
      <c r="F924" s="4">
        <f t="shared" si="35"/>
        <v>2549</v>
      </c>
      <c r="G924" s="6">
        <v>0</v>
      </c>
      <c r="H924" s="6">
        <v>0</v>
      </c>
      <c r="I924" s="6">
        <v>247.79030149843982</v>
      </c>
      <c r="J924" s="6">
        <v>7.5289999999999999</v>
      </c>
      <c r="K924" s="6">
        <v>74.366</v>
      </c>
      <c r="L924" s="6">
        <v>1.5110092963773045</v>
      </c>
      <c r="M924" s="6">
        <v>743.17</v>
      </c>
      <c r="N924" s="6">
        <v>0</v>
      </c>
      <c r="O924" s="16" t="s">
        <v>19</v>
      </c>
    </row>
    <row r="925" spans="1:15" x14ac:dyDescent="0.3">
      <c r="A925" s="10">
        <v>43672</v>
      </c>
      <c r="B925" s="8">
        <v>0.1875</v>
      </c>
      <c r="C925" s="9">
        <f t="shared" si="34"/>
        <v>43672.1875</v>
      </c>
      <c r="D925" s="4">
        <f t="shared" si="35"/>
        <v>525465</v>
      </c>
      <c r="E925" s="4">
        <f t="shared" si="35"/>
        <v>6300765</v>
      </c>
      <c r="F925" s="4">
        <f t="shared" si="35"/>
        <v>2549</v>
      </c>
      <c r="G925" s="6">
        <v>12.7</v>
      </c>
      <c r="H925" s="6">
        <v>5.4</v>
      </c>
      <c r="I925" s="6">
        <v>247.3295614589864</v>
      </c>
      <c r="J925" s="6">
        <v>7.4029999999999996</v>
      </c>
      <c r="K925" s="6">
        <v>72.311000000000007</v>
      </c>
      <c r="L925" s="6">
        <v>1.6531695456763476</v>
      </c>
      <c r="M925" s="6">
        <v>743.15</v>
      </c>
      <c r="N925" s="6">
        <v>0</v>
      </c>
      <c r="O925" s="15">
        <v>0.42519685039370086</v>
      </c>
    </row>
    <row r="926" spans="1:15" x14ac:dyDescent="0.3">
      <c r="A926" s="10">
        <v>43672</v>
      </c>
      <c r="B926" s="8">
        <v>0.20833333333333334</v>
      </c>
      <c r="C926" s="9">
        <f t="shared" si="34"/>
        <v>43672.208333333336</v>
      </c>
      <c r="D926" s="4">
        <f t="shared" si="35"/>
        <v>525465</v>
      </c>
      <c r="E926" s="4">
        <f t="shared" si="35"/>
        <v>6300765</v>
      </c>
      <c r="F926" s="4">
        <f t="shared" si="35"/>
        <v>2549</v>
      </c>
      <c r="G926" s="6">
        <v>45.3</v>
      </c>
      <c r="H926" s="6">
        <v>27</v>
      </c>
      <c r="I926" s="6">
        <v>245.90739741241794</v>
      </c>
      <c r="J926" s="6">
        <v>8.157</v>
      </c>
      <c r="K926" s="6">
        <v>66.933999999999997</v>
      </c>
      <c r="L926" s="6">
        <v>1.2175908352063534</v>
      </c>
      <c r="M926" s="6">
        <v>743.048</v>
      </c>
      <c r="N926" s="6">
        <v>0</v>
      </c>
      <c r="O926" s="15">
        <v>0.59602649006622521</v>
      </c>
    </row>
    <row r="927" spans="1:15" x14ac:dyDescent="0.3">
      <c r="A927" s="10">
        <v>43672</v>
      </c>
      <c r="B927" s="8">
        <v>0.22916666666666666</v>
      </c>
      <c r="C927" s="9">
        <f t="shared" si="34"/>
        <v>43672.229166666664</v>
      </c>
      <c r="D927" s="4">
        <f t="shared" si="35"/>
        <v>525465</v>
      </c>
      <c r="E927" s="4">
        <f t="shared" si="35"/>
        <v>6300765</v>
      </c>
      <c r="F927" s="4">
        <f t="shared" si="35"/>
        <v>2549</v>
      </c>
      <c r="G927" s="6">
        <v>83.4</v>
      </c>
      <c r="H927" s="6">
        <v>55.8</v>
      </c>
      <c r="I927" s="6">
        <v>244.58427363332845</v>
      </c>
      <c r="J927" s="6">
        <v>8.9730000000000008</v>
      </c>
      <c r="K927" s="6">
        <v>60.762999999999998</v>
      </c>
      <c r="L927" s="6">
        <v>2.0816376376164101</v>
      </c>
      <c r="M927" s="6">
        <v>742.97299999999996</v>
      </c>
      <c r="N927" s="6">
        <v>0</v>
      </c>
      <c r="O927" s="15">
        <v>0.6690647482014388</v>
      </c>
    </row>
    <row r="928" spans="1:15" x14ac:dyDescent="0.3">
      <c r="A928" s="10">
        <v>43672</v>
      </c>
      <c r="B928" s="8">
        <v>0.25</v>
      </c>
      <c r="C928" s="9">
        <f t="shared" si="34"/>
        <v>43672.25</v>
      </c>
      <c r="D928" s="4">
        <f t="shared" si="35"/>
        <v>525465</v>
      </c>
      <c r="E928" s="4">
        <f t="shared" si="35"/>
        <v>6300765</v>
      </c>
      <c r="F928" s="4">
        <f t="shared" si="35"/>
        <v>2549</v>
      </c>
      <c r="G928" s="6">
        <v>148.69999999999999</v>
      </c>
      <c r="H928" s="6">
        <v>95.4</v>
      </c>
      <c r="I928" s="6">
        <v>242.52844095547579</v>
      </c>
      <c r="J928" s="6">
        <v>10.542999999999999</v>
      </c>
      <c r="K928" s="6">
        <v>51.975999999999999</v>
      </c>
      <c r="L928" s="6">
        <v>1.3574765938621798</v>
      </c>
      <c r="M928" s="6">
        <v>743.03800000000001</v>
      </c>
      <c r="N928" s="6">
        <v>0</v>
      </c>
      <c r="O928" s="15">
        <v>0.64156018829858785</v>
      </c>
    </row>
    <row r="929" spans="1:15" x14ac:dyDescent="0.3">
      <c r="A929" s="10">
        <v>43672</v>
      </c>
      <c r="B929" s="8">
        <v>0.27083333333333331</v>
      </c>
      <c r="C929" s="9">
        <f t="shared" si="34"/>
        <v>43672.270833333336</v>
      </c>
      <c r="D929" s="4">
        <f t="shared" si="35"/>
        <v>525465</v>
      </c>
      <c r="E929" s="4">
        <f t="shared" si="35"/>
        <v>6300765</v>
      </c>
      <c r="F929" s="4">
        <f t="shared" si="35"/>
        <v>2549</v>
      </c>
      <c r="G929" s="6">
        <v>237.6</v>
      </c>
      <c r="H929" s="6">
        <v>140.30000000000001</v>
      </c>
      <c r="I929" s="6">
        <v>249.50605061285708</v>
      </c>
      <c r="J929" s="6">
        <v>10.919</v>
      </c>
      <c r="K929" s="6">
        <v>50.124000000000002</v>
      </c>
      <c r="L929" s="6">
        <v>1.7885063230457414</v>
      </c>
      <c r="M929" s="6">
        <v>742.95500000000004</v>
      </c>
      <c r="N929" s="6">
        <v>0</v>
      </c>
      <c r="O929" s="15">
        <v>0.59048821548821551</v>
      </c>
    </row>
    <row r="930" spans="1:15" x14ac:dyDescent="0.3">
      <c r="A930" s="10">
        <v>43672</v>
      </c>
      <c r="B930" s="8">
        <v>0.29166666666666669</v>
      </c>
      <c r="C930" s="9">
        <f t="shared" si="34"/>
        <v>43672.291666666664</v>
      </c>
      <c r="D930" s="4">
        <f t="shared" si="35"/>
        <v>525465</v>
      </c>
      <c r="E930" s="4">
        <f t="shared" si="35"/>
        <v>6300765</v>
      </c>
      <c r="F930" s="4">
        <f t="shared" si="35"/>
        <v>2549</v>
      </c>
      <c r="G930" s="6">
        <v>331.9</v>
      </c>
      <c r="H930" s="6">
        <v>192.5</v>
      </c>
      <c r="I930" s="6">
        <v>251.73321296017673</v>
      </c>
      <c r="J930" s="6">
        <v>12.551</v>
      </c>
      <c r="K930" s="6">
        <v>43.805</v>
      </c>
      <c r="L930" s="6">
        <v>1.2084928726334878</v>
      </c>
      <c r="M930" s="6">
        <v>743.02700000000004</v>
      </c>
      <c r="N930" s="6">
        <v>0</v>
      </c>
      <c r="O930" s="15">
        <v>0.57999397408858089</v>
      </c>
    </row>
    <row r="931" spans="1:15" x14ac:dyDescent="0.3">
      <c r="A931" s="10">
        <v>43672</v>
      </c>
      <c r="B931" s="8">
        <v>0.3125</v>
      </c>
      <c r="C931" s="9">
        <f t="shared" si="34"/>
        <v>43672.3125</v>
      </c>
      <c r="D931" s="4">
        <f t="shared" si="35"/>
        <v>525465</v>
      </c>
      <c r="E931" s="4">
        <f t="shared" si="35"/>
        <v>6300765</v>
      </c>
      <c r="F931" s="4">
        <f t="shared" si="35"/>
        <v>2549</v>
      </c>
      <c r="G931" s="6">
        <v>406.3</v>
      </c>
      <c r="H931" s="6">
        <v>232.1</v>
      </c>
      <c r="I931" s="6">
        <v>258.51737015036144</v>
      </c>
      <c r="J931" s="6">
        <v>12.3</v>
      </c>
      <c r="K931" s="6">
        <v>40.616999999999997</v>
      </c>
      <c r="L931" s="6">
        <v>1.49508786187479</v>
      </c>
      <c r="M931" s="6">
        <v>742.7</v>
      </c>
      <c r="N931" s="6">
        <v>0</v>
      </c>
      <c r="O931" s="15">
        <v>0.57125276888998278</v>
      </c>
    </row>
    <row r="932" spans="1:15" x14ac:dyDescent="0.3">
      <c r="A932" s="10">
        <v>43672</v>
      </c>
      <c r="B932" s="8">
        <v>0.33333333333333331</v>
      </c>
      <c r="C932" s="9">
        <f t="shared" si="34"/>
        <v>43672.333333333336</v>
      </c>
      <c r="D932" s="4">
        <f t="shared" si="35"/>
        <v>525465</v>
      </c>
      <c r="E932" s="4">
        <f t="shared" si="35"/>
        <v>6300765</v>
      </c>
      <c r="F932" s="4">
        <f t="shared" si="35"/>
        <v>2549</v>
      </c>
      <c r="G932" s="6">
        <v>393.6</v>
      </c>
      <c r="H932" s="6">
        <v>219.5</v>
      </c>
      <c r="I932" s="6">
        <v>261.29421801368346</v>
      </c>
      <c r="J932" s="6">
        <v>12.802</v>
      </c>
      <c r="K932" s="6">
        <v>36.700000000000003</v>
      </c>
      <c r="L932" s="6">
        <v>1.6372481111738331</v>
      </c>
      <c r="M932" s="6">
        <v>742.97299999999996</v>
      </c>
      <c r="N932" s="6">
        <v>0</v>
      </c>
      <c r="O932" s="15">
        <v>0.55767276422764223</v>
      </c>
    </row>
    <row r="933" spans="1:15" x14ac:dyDescent="0.3">
      <c r="A933" s="10">
        <v>43672</v>
      </c>
      <c r="B933" s="8">
        <v>0.35416666666666669</v>
      </c>
      <c r="C933" s="9">
        <f t="shared" si="34"/>
        <v>43672.354166666664</v>
      </c>
      <c r="D933" s="4">
        <f t="shared" si="35"/>
        <v>525465</v>
      </c>
      <c r="E933" s="4">
        <f t="shared" si="35"/>
        <v>6300765</v>
      </c>
      <c r="F933" s="4">
        <f t="shared" si="35"/>
        <v>2549</v>
      </c>
      <c r="G933" s="6">
        <v>545.9</v>
      </c>
      <c r="H933" s="6">
        <v>287.89999999999998</v>
      </c>
      <c r="I933" s="6">
        <v>263.54636571704907</v>
      </c>
      <c r="J933" s="6">
        <v>11.86</v>
      </c>
      <c r="K933" s="6">
        <v>42.476999999999997</v>
      </c>
      <c r="L933" s="6">
        <v>1.9235559538148523</v>
      </c>
      <c r="M933" s="6">
        <v>742.92499999999995</v>
      </c>
      <c r="N933" s="6">
        <v>0</v>
      </c>
      <c r="O933" s="15">
        <v>0.52738596812603034</v>
      </c>
    </row>
    <row r="934" spans="1:15" x14ac:dyDescent="0.3">
      <c r="A934" s="10">
        <v>43672</v>
      </c>
      <c r="B934" s="8">
        <v>0.375</v>
      </c>
      <c r="C934" s="9">
        <f t="shared" si="34"/>
        <v>43672.375</v>
      </c>
      <c r="D934" s="4">
        <f t="shared" si="35"/>
        <v>525465</v>
      </c>
      <c r="E934" s="4">
        <f t="shared" si="35"/>
        <v>6300765</v>
      </c>
      <c r="F934" s="4">
        <f t="shared" si="35"/>
        <v>2549</v>
      </c>
      <c r="G934" s="6">
        <v>627.5</v>
      </c>
      <c r="H934" s="6">
        <v>313</v>
      </c>
      <c r="I934" s="6">
        <v>258.92463566217106</v>
      </c>
      <c r="J934" s="6">
        <v>13.303000000000001</v>
      </c>
      <c r="K934" s="6">
        <v>34.835999999999999</v>
      </c>
      <c r="L934" s="6">
        <v>1.9212814631716362</v>
      </c>
      <c r="M934" s="6">
        <v>742.90200000000004</v>
      </c>
      <c r="N934" s="6">
        <v>0</v>
      </c>
      <c r="O934" s="15">
        <v>0.49880478087649405</v>
      </c>
    </row>
    <row r="935" spans="1:15" x14ac:dyDescent="0.3">
      <c r="A935" s="10">
        <v>43672</v>
      </c>
      <c r="B935" s="8">
        <v>0.39583333333333331</v>
      </c>
      <c r="C935" s="9">
        <f t="shared" si="34"/>
        <v>43672.395833333336</v>
      </c>
      <c r="D935" s="4">
        <f t="shared" si="35"/>
        <v>525465</v>
      </c>
      <c r="E935" s="4">
        <f t="shared" si="35"/>
        <v>6300765</v>
      </c>
      <c r="F935" s="4">
        <f t="shared" si="35"/>
        <v>2549</v>
      </c>
      <c r="G935" s="6">
        <v>696.5</v>
      </c>
      <c r="H935" s="6">
        <v>327.39999999999998</v>
      </c>
      <c r="I935" s="6">
        <v>265.9274061291639</v>
      </c>
      <c r="J935" s="6">
        <v>13.868</v>
      </c>
      <c r="K935" s="6">
        <v>32.177999999999997</v>
      </c>
      <c r="L935" s="6">
        <v>1.6304246392441841</v>
      </c>
      <c r="M935" s="6">
        <v>742.91</v>
      </c>
      <c r="N935" s="6">
        <v>0</v>
      </c>
      <c r="O935" s="15">
        <v>0.47006460875807604</v>
      </c>
    </row>
    <row r="936" spans="1:15" x14ac:dyDescent="0.3">
      <c r="A936" s="10">
        <v>43672</v>
      </c>
      <c r="B936" s="8">
        <v>0.41666666666666669</v>
      </c>
      <c r="C936" s="9">
        <f t="shared" si="34"/>
        <v>43672.416666666664</v>
      </c>
      <c r="D936" s="4">
        <f t="shared" si="35"/>
        <v>525465</v>
      </c>
      <c r="E936" s="4">
        <f t="shared" si="35"/>
        <v>6300765</v>
      </c>
      <c r="F936" s="4">
        <f t="shared" si="35"/>
        <v>2549</v>
      </c>
      <c r="G936" s="6">
        <v>705.5</v>
      </c>
      <c r="H936" s="6">
        <v>298.7</v>
      </c>
      <c r="I936" s="6">
        <v>291.60118088821622</v>
      </c>
      <c r="J936" s="6">
        <v>15.122</v>
      </c>
      <c r="K936" s="6">
        <v>29.239000000000001</v>
      </c>
      <c r="L936" s="6">
        <v>1.4837154086587083</v>
      </c>
      <c r="M936" s="6">
        <v>743.09199999999998</v>
      </c>
      <c r="N936" s="6">
        <v>0</v>
      </c>
      <c r="O936" s="15">
        <v>0.42338766832034019</v>
      </c>
    </row>
    <row r="937" spans="1:15" x14ac:dyDescent="0.3">
      <c r="A937" s="10">
        <v>43672</v>
      </c>
      <c r="B937" s="8">
        <v>0.4375</v>
      </c>
      <c r="C937" s="9">
        <f t="shared" si="34"/>
        <v>43672.4375</v>
      </c>
      <c r="D937" s="4">
        <f t="shared" si="35"/>
        <v>525465</v>
      </c>
      <c r="E937" s="4">
        <f t="shared" si="35"/>
        <v>6300765</v>
      </c>
      <c r="F937" s="4">
        <f t="shared" si="35"/>
        <v>2549</v>
      </c>
      <c r="G937" s="6">
        <v>611.20000000000005</v>
      </c>
      <c r="H937" s="6">
        <v>246.5</v>
      </c>
      <c r="I937" s="6">
        <v>296.66833235986303</v>
      </c>
      <c r="J937" s="6">
        <v>14.683</v>
      </c>
      <c r="K937" s="6">
        <v>27.94</v>
      </c>
      <c r="L937" s="6">
        <v>1.4814409180154919</v>
      </c>
      <c r="M937" s="6">
        <v>742.95500000000004</v>
      </c>
      <c r="N937" s="6">
        <v>0</v>
      </c>
      <c r="O937" s="15">
        <v>0.40330497382198949</v>
      </c>
    </row>
    <row r="938" spans="1:15" x14ac:dyDescent="0.3">
      <c r="A938" s="10">
        <v>43672</v>
      </c>
      <c r="B938" s="8">
        <v>0.45833333333333331</v>
      </c>
      <c r="C938" s="9">
        <f t="shared" si="34"/>
        <v>43672.458333333336</v>
      </c>
      <c r="D938" s="4">
        <f t="shared" si="35"/>
        <v>525465</v>
      </c>
      <c r="E938" s="4">
        <f t="shared" si="35"/>
        <v>6300765</v>
      </c>
      <c r="F938" s="4">
        <f t="shared" si="35"/>
        <v>2549</v>
      </c>
      <c r="G938" s="6">
        <v>888.7</v>
      </c>
      <c r="H938" s="6">
        <v>338.2</v>
      </c>
      <c r="I938" s="6">
        <v>271.51263792857594</v>
      </c>
      <c r="J938" s="6">
        <v>14.494999999999999</v>
      </c>
      <c r="K938" s="6">
        <v>28.565000000000001</v>
      </c>
      <c r="L938" s="6">
        <v>1.7680359072567942</v>
      </c>
      <c r="M938" s="6">
        <v>743.10699999999997</v>
      </c>
      <c r="N938" s="6">
        <v>0</v>
      </c>
      <c r="O938" s="15">
        <v>0.38055586812197589</v>
      </c>
    </row>
    <row r="939" spans="1:15" x14ac:dyDescent="0.3">
      <c r="A939" s="10">
        <v>43672</v>
      </c>
      <c r="B939" s="8">
        <v>0.47916666666666669</v>
      </c>
      <c r="C939" s="9">
        <f t="shared" si="34"/>
        <v>43672.479166666664</v>
      </c>
      <c r="D939" s="4">
        <f t="shared" si="35"/>
        <v>525465</v>
      </c>
      <c r="E939" s="4">
        <f t="shared" si="35"/>
        <v>6300765</v>
      </c>
      <c r="F939" s="4">
        <f t="shared" si="35"/>
        <v>2549</v>
      </c>
      <c r="G939" s="6">
        <v>440.7</v>
      </c>
      <c r="H939" s="6">
        <v>172.7</v>
      </c>
      <c r="I939" s="6">
        <v>271.11748616438632</v>
      </c>
      <c r="J939" s="6">
        <v>14.933999999999999</v>
      </c>
      <c r="K939" s="6">
        <v>26.523</v>
      </c>
      <c r="L939" s="6">
        <v>1.4768919367290592</v>
      </c>
      <c r="M939" s="6">
        <v>743.05200000000002</v>
      </c>
      <c r="N939" s="6">
        <v>0</v>
      </c>
      <c r="O939" s="15">
        <v>0.39187656001815291</v>
      </c>
    </row>
    <row r="940" spans="1:15" x14ac:dyDescent="0.3">
      <c r="A940" s="10">
        <v>43672</v>
      </c>
      <c r="B940" s="8">
        <v>0.5</v>
      </c>
      <c r="C940" s="9">
        <f t="shared" si="34"/>
        <v>43672.5</v>
      </c>
      <c r="D940" s="4">
        <f t="shared" si="35"/>
        <v>525465</v>
      </c>
      <c r="E940" s="4">
        <f t="shared" si="35"/>
        <v>6300765</v>
      </c>
      <c r="F940" s="4">
        <f t="shared" si="35"/>
        <v>2549</v>
      </c>
      <c r="G940" s="6">
        <v>930.4</v>
      </c>
      <c r="H940" s="6">
        <v>350.8</v>
      </c>
      <c r="I940" s="6">
        <v>273.9310132893109</v>
      </c>
      <c r="J940" s="6">
        <v>16.314</v>
      </c>
      <c r="K940" s="6">
        <v>28.196000000000002</v>
      </c>
      <c r="L940" s="6">
        <v>1.3301827061435834</v>
      </c>
      <c r="M940" s="6">
        <v>743.04200000000003</v>
      </c>
      <c r="N940" s="6">
        <v>0</v>
      </c>
      <c r="O940" s="15">
        <v>0.37704213241616513</v>
      </c>
    </row>
    <row r="941" spans="1:15" x14ac:dyDescent="0.3">
      <c r="A941" s="10">
        <v>43672</v>
      </c>
      <c r="B941" s="8">
        <v>0.52083333333333337</v>
      </c>
      <c r="C941" s="9">
        <f t="shared" si="34"/>
        <v>43672.520833333336</v>
      </c>
      <c r="D941" s="4">
        <f t="shared" si="35"/>
        <v>525465</v>
      </c>
      <c r="E941" s="4">
        <f t="shared" si="35"/>
        <v>6300765</v>
      </c>
      <c r="F941" s="4">
        <f t="shared" si="35"/>
        <v>2549</v>
      </c>
      <c r="G941" s="6">
        <v>827</v>
      </c>
      <c r="H941" s="6">
        <v>311.2</v>
      </c>
      <c r="I941" s="6">
        <v>282.39399213701705</v>
      </c>
      <c r="J941" s="6">
        <v>15.749000000000001</v>
      </c>
      <c r="K941" s="6">
        <v>25.771999999999998</v>
      </c>
      <c r="L941" s="6">
        <v>1.0390387356158486</v>
      </c>
      <c r="M941" s="6">
        <v>743.05</v>
      </c>
      <c r="N941" s="6">
        <v>0</v>
      </c>
      <c r="O941" s="15">
        <v>0.3762998790810157</v>
      </c>
    </row>
    <row r="942" spans="1:15" x14ac:dyDescent="0.3">
      <c r="A942" s="10">
        <v>43672</v>
      </c>
      <c r="B942" s="8">
        <v>0.54166666666666663</v>
      </c>
      <c r="C942" s="9">
        <f t="shared" si="34"/>
        <v>43672.541666666664</v>
      </c>
      <c r="D942" s="4">
        <f t="shared" si="35"/>
        <v>525465</v>
      </c>
      <c r="E942" s="4">
        <f t="shared" si="35"/>
        <v>6300765</v>
      </c>
      <c r="F942" s="4">
        <f t="shared" si="35"/>
        <v>2549</v>
      </c>
      <c r="G942" s="6">
        <v>888.7</v>
      </c>
      <c r="H942" s="6">
        <v>332.8</v>
      </c>
      <c r="I942" s="6">
        <v>278.9504045171509</v>
      </c>
      <c r="J942" s="6">
        <v>19.321999999999999</v>
      </c>
      <c r="K942" s="6">
        <v>21.471</v>
      </c>
      <c r="L942" s="6">
        <v>1.0367642449726322</v>
      </c>
      <c r="M942" s="6">
        <v>743.27700000000004</v>
      </c>
      <c r="N942" s="6">
        <v>0</v>
      </c>
      <c r="O942" s="15">
        <v>0.37447957691009337</v>
      </c>
    </row>
    <row r="943" spans="1:15" x14ac:dyDescent="0.3">
      <c r="A943" s="10">
        <v>43672</v>
      </c>
      <c r="B943" s="8">
        <v>0.5625</v>
      </c>
      <c r="C943" s="9">
        <f t="shared" si="34"/>
        <v>43672.5625</v>
      </c>
      <c r="D943" s="4">
        <f t="shared" si="35"/>
        <v>525465</v>
      </c>
      <c r="E943" s="4">
        <f t="shared" si="35"/>
        <v>6300765</v>
      </c>
      <c r="F943" s="4">
        <f t="shared" si="35"/>
        <v>2549</v>
      </c>
      <c r="G943" s="6">
        <v>861.5</v>
      </c>
      <c r="H943" s="6">
        <v>311.2</v>
      </c>
      <c r="I943" s="6">
        <v>279.1959417017963</v>
      </c>
      <c r="J943" s="6">
        <v>16.126000000000001</v>
      </c>
      <c r="K943" s="6">
        <v>24.731999999999999</v>
      </c>
      <c r="L943" s="6">
        <v>1.3233592342139344</v>
      </c>
      <c r="M943" s="6">
        <v>743.31</v>
      </c>
      <c r="N943" s="6">
        <v>0</v>
      </c>
      <c r="O943" s="15">
        <v>0.36123041207196749</v>
      </c>
    </row>
    <row r="944" spans="1:15" x14ac:dyDescent="0.3">
      <c r="A944" s="10">
        <v>43672</v>
      </c>
      <c r="B944" s="8">
        <v>0.58333333333333337</v>
      </c>
      <c r="C944" s="9">
        <f t="shared" si="34"/>
        <v>43672.583333333336</v>
      </c>
      <c r="D944" s="4">
        <f t="shared" si="35"/>
        <v>525465</v>
      </c>
      <c r="E944" s="4">
        <f t="shared" si="35"/>
        <v>6300765</v>
      </c>
      <c r="F944" s="4">
        <f t="shared" si="35"/>
        <v>2549</v>
      </c>
      <c r="G944" s="6">
        <v>264.8</v>
      </c>
      <c r="H944" s="6">
        <v>99</v>
      </c>
      <c r="I944" s="6">
        <v>287.43734017592135</v>
      </c>
      <c r="J944" s="6">
        <v>14.182</v>
      </c>
      <c r="K944" s="6">
        <v>26.916</v>
      </c>
      <c r="L944" s="6">
        <v>1.321084743570718</v>
      </c>
      <c r="M944" s="6">
        <v>743.13</v>
      </c>
      <c r="N944" s="6">
        <v>0</v>
      </c>
      <c r="O944" s="15">
        <v>0.3738670694864048</v>
      </c>
    </row>
    <row r="945" spans="1:15" x14ac:dyDescent="0.3">
      <c r="A945" s="10">
        <v>43672</v>
      </c>
      <c r="B945" s="8">
        <v>0.60416666666666663</v>
      </c>
      <c r="C945" s="9">
        <f t="shared" si="34"/>
        <v>43672.604166666664</v>
      </c>
      <c r="D945" s="4">
        <f t="shared" si="35"/>
        <v>525465</v>
      </c>
      <c r="E945" s="4">
        <f t="shared" si="35"/>
        <v>6300765</v>
      </c>
      <c r="F945" s="4">
        <f t="shared" si="35"/>
        <v>2549</v>
      </c>
      <c r="G945" s="6">
        <v>255.7</v>
      </c>
      <c r="H945" s="6">
        <v>97.2</v>
      </c>
      <c r="I945" s="6">
        <v>281.66402372759205</v>
      </c>
      <c r="J945" s="6">
        <v>13.930999999999999</v>
      </c>
      <c r="K945" s="6">
        <v>26.308</v>
      </c>
      <c r="L945" s="6">
        <v>1.1743755129852425</v>
      </c>
      <c r="M945" s="6">
        <v>742.95</v>
      </c>
      <c r="N945" s="6">
        <v>0</v>
      </c>
      <c r="O945" s="15">
        <v>0.38013296832225268</v>
      </c>
    </row>
    <row r="946" spans="1:15" x14ac:dyDescent="0.3">
      <c r="A946" s="10">
        <v>43672</v>
      </c>
      <c r="B946" s="8">
        <v>0.625</v>
      </c>
      <c r="C946" s="9">
        <f t="shared" si="34"/>
        <v>43672.625</v>
      </c>
      <c r="D946" s="4">
        <f t="shared" si="35"/>
        <v>525465</v>
      </c>
      <c r="E946" s="4">
        <f t="shared" si="35"/>
        <v>6300765</v>
      </c>
      <c r="F946" s="4">
        <f t="shared" si="35"/>
        <v>2549</v>
      </c>
      <c r="G946" s="6">
        <v>758.1</v>
      </c>
      <c r="H946" s="6">
        <v>282.5</v>
      </c>
      <c r="I946" s="6">
        <v>295.58141011242367</v>
      </c>
      <c r="J946" s="6">
        <v>17.943000000000001</v>
      </c>
      <c r="K946" s="6">
        <v>22.048999999999999</v>
      </c>
      <c r="L946" s="6">
        <v>0.88323154245750757</v>
      </c>
      <c r="M946" s="6">
        <v>743.10199999999998</v>
      </c>
      <c r="N946" s="6">
        <v>0</v>
      </c>
      <c r="O946" s="15">
        <v>0.37264213164490173</v>
      </c>
    </row>
    <row r="947" spans="1:15" x14ac:dyDescent="0.3">
      <c r="A947" s="10">
        <v>43672</v>
      </c>
      <c r="B947" s="8">
        <v>0.64583333333333337</v>
      </c>
      <c r="C947" s="9">
        <f t="shared" si="34"/>
        <v>43672.645833333336</v>
      </c>
      <c r="D947" s="4">
        <f t="shared" si="35"/>
        <v>525465</v>
      </c>
      <c r="E947" s="4">
        <f t="shared" si="35"/>
        <v>6300765</v>
      </c>
      <c r="F947" s="4">
        <f t="shared" si="35"/>
        <v>2549</v>
      </c>
      <c r="G947" s="6">
        <v>506</v>
      </c>
      <c r="H947" s="6">
        <v>192.5</v>
      </c>
      <c r="I947" s="6">
        <v>283.3703243490628</v>
      </c>
      <c r="J947" s="6">
        <v>15.247999999999999</v>
      </c>
      <c r="K947" s="6">
        <v>25.904</v>
      </c>
      <c r="L947" s="6">
        <v>1.3142612716410689</v>
      </c>
      <c r="M947" s="6">
        <v>743.06500000000005</v>
      </c>
      <c r="N947" s="6">
        <v>0</v>
      </c>
      <c r="O947" s="15">
        <v>0.38043478260869568</v>
      </c>
    </row>
    <row r="948" spans="1:15" x14ac:dyDescent="0.3">
      <c r="A948" s="10">
        <v>43672</v>
      </c>
      <c r="B948" s="8">
        <v>0.66666666666666663</v>
      </c>
      <c r="C948" s="9">
        <f t="shared" si="34"/>
        <v>43672.666666666664</v>
      </c>
      <c r="D948" s="4">
        <f t="shared" si="35"/>
        <v>525465</v>
      </c>
      <c r="E948" s="4">
        <f t="shared" si="35"/>
        <v>6300765</v>
      </c>
      <c r="F948" s="4">
        <f t="shared" si="35"/>
        <v>2549</v>
      </c>
      <c r="G948" s="6">
        <v>371.8</v>
      </c>
      <c r="H948" s="6">
        <v>142.1</v>
      </c>
      <c r="I948" s="6">
        <v>299.86717579660808</v>
      </c>
      <c r="J948" s="6">
        <v>12.613</v>
      </c>
      <c r="K948" s="6">
        <v>30.414000000000001</v>
      </c>
      <c r="L948" s="6">
        <v>1.6008562608823715</v>
      </c>
      <c r="M948" s="6">
        <v>743.12300000000005</v>
      </c>
      <c r="N948" s="6">
        <v>0</v>
      </c>
      <c r="O948" s="15">
        <v>0.38219472834857449</v>
      </c>
    </row>
    <row r="949" spans="1:15" x14ac:dyDescent="0.3">
      <c r="A949" s="10">
        <v>43672</v>
      </c>
      <c r="B949" s="8">
        <v>0.6875</v>
      </c>
      <c r="C949" s="9">
        <f t="shared" si="34"/>
        <v>43672.6875</v>
      </c>
      <c r="D949" s="4">
        <f t="shared" si="35"/>
        <v>525465</v>
      </c>
      <c r="E949" s="4">
        <f t="shared" si="35"/>
        <v>6300765</v>
      </c>
      <c r="F949" s="4">
        <f t="shared" si="35"/>
        <v>2549</v>
      </c>
      <c r="G949" s="6">
        <v>377.2</v>
      </c>
      <c r="H949" s="6">
        <v>143.9</v>
      </c>
      <c r="I949" s="6">
        <v>303.96693134319264</v>
      </c>
      <c r="J949" s="6">
        <v>12.362</v>
      </c>
      <c r="K949" s="6">
        <v>30.811</v>
      </c>
      <c r="L949" s="6">
        <v>1.7430165101814143</v>
      </c>
      <c r="M949" s="6">
        <v>743.22799999999995</v>
      </c>
      <c r="N949" s="6">
        <v>0</v>
      </c>
      <c r="O949" s="15">
        <v>0.38149522799575825</v>
      </c>
    </row>
    <row r="950" spans="1:15" x14ac:dyDescent="0.3">
      <c r="A950" s="10">
        <v>43672</v>
      </c>
      <c r="B950" s="8">
        <v>0.70833333333333337</v>
      </c>
      <c r="C950" s="9">
        <f t="shared" si="34"/>
        <v>43672.708333333336</v>
      </c>
      <c r="D950" s="4">
        <f t="shared" si="35"/>
        <v>525465</v>
      </c>
      <c r="E950" s="4">
        <f t="shared" si="35"/>
        <v>6300765</v>
      </c>
      <c r="F950" s="4">
        <f t="shared" si="35"/>
        <v>2549</v>
      </c>
      <c r="G950" s="6">
        <v>313.8</v>
      </c>
      <c r="H950" s="6">
        <v>115.1</v>
      </c>
      <c r="I950" s="6">
        <v>291.78250013758816</v>
      </c>
      <c r="J950" s="6">
        <v>12.99</v>
      </c>
      <c r="K950" s="6">
        <v>29.425000000000001</v>
      </c>
      <c r="L950" s="6">
        <v>1.5963072795959388</v>
      </c>
      <c r="M950" s="6">
        <v>743.21199999999999</v>
      </c>
      <c r="N950" s="6">
        <v>0</v>
      </c>
      <c r="O950" s="15">
        <v>0.36679413639260672</v>
      </c>
    </row>
    <row r="951" spans="1:15" x14ac:dyDescent="0.3">
      <c r="A951" s="10">
        <v>43672</v>
      </c>
      <c r="B951" s="8">
        <v>0.72916666666666663</v>
      </c>
      <c r="C951" s="9">
        <f t="shared" si="34"/>
        <v>43672.729166666664</v>
      </c>
      <c r="D951" s="4">
        <f t="shared" si="35"/>
        <v>525465</v>
      </c>
      <c r="E951" s="4">
        <f t="shared" si="35"/>
        <v>6300765</v>
      </c>
      <c r="F951" s="4">
        <f t="shared" si="35"/>
        <v>2549</v>
      </c>
      <c r="G951" s="6">
        <v>348.2</v>
      </c>
      <c r="H951" s="6">
        <v>116.9</v>
      </c>
      <c r="I951" s="6">
        <v>271.27932824878462</v>
      </c>
      <c r="J951" s="6">
        <v>13.429</v>
      </c>
      <c r="K951" s="6">
        <v>29.99</v>
      </c>
      <c r="L951" s="6">
        <v>1.882615122236958</v>
      </c>
      <c r="M951" s="6">
        <v>743.11</v>
      </c>
      <c r="N951" s="6">
        <v>0</v>
      </c>
      <c r="O951" s="15">
        <v>0.33572659391154513</v>
      </c>
    </row>
    <row r="952" spans="1:15" x14ac:dyDescent="0.3">
      <c r="A952" s="10">
        <v>43672</v>
      </c>
      <c r="B952" s="8">
        <v>0.75</v>
      </c>
      <c r="C952" s="9">
        <f t="shared" si="34"/>
        <v>43672.75</v>
      </c>
      <c r="D952" s="4">
        <f t="shared" si="35"/>
        <v>525465</v>
      </c>
      <c r="E952" s="4">
        <f t="shared" si="35"/>
        <v>6300765</v>
      </c>
      <c r="F952" s="4">
        <f t="shared" si="35"/>
        <v>2549</v>
      </c>
      <c r="G952" s="6">
        <v>43.5</v>
      </c>
      <c r="H952" s="6">
        <v>19.8</v>
      </c>
      <c r="I952" s="6">
        <v>262.47712841026146</v>
      </c>
      <c r="J952" s="6">
        <v>12.237</v>
      </c>
      <c r="K952" s="6">
        <v>30.486000000000001</v>
      </c>
      <c r="L952" s="6">
        <v>1.158454078482728</v>
      </c>
      <c r="M952" s="6">
        <v>743.27300000000002</v>
      </c>
      <c r="N952" s="6">
        <v>0</v>
      </c>
      <c r="O952" s="15">
        <v>0.45517241379310347</v>
      </c>
    </row>
    <row r="953" spans="1:15" x14ac:dyDescent="0.3">
      <c r="A953" s="10">
        <v>43672</v>
      </c>
      <c r="B953" s="8">
        <v>0.77083333333333337</v>
      </c>
      <c r="C953" s="9">
        <f t="shared" si="34"/>
        <v>43672.770833333336</v>
      </c>
      <c r="D953" s="4">
        <f t="shared" si="35"/>
        <v>525465</v>
      </c>
      <c r="E953" s="4">
        <f t="shared" si="35"/>
        <v>6300765</v>
      </c>
      <c r="F953" s="4">
        <f t="shared" si="35"/>
        <v>2549</v>
      </c>
      <c r="G953" s="6">
        <v>54.4</v>
      </c>
      <c r="H953" s="6">
        <v>23.4</v>
      </c>
      <c r="I953" s="6">
        <v>264.07318191390266</v>
      </c>
      <c r="J953" s="6">
        <v>11.484</v>
      </c>
      <c r="K953" s="6">
        <v>33.122999999999998</v>
      </c>
      <c r="L953" s="6">
        <v>0.57872777467075731</v>
      </c>
      <c r="M953" s="6">
        <v>743.14</v>
      </c>
      <c r="N953" s="6">
        <v>0</v>
      </c>
      <c r="O953" s="15">
        <v>0.43014705882352938</v>
      </c>
    </row>
    <row r="954" spans="1:15" x14ac:dyDescent="0.3">
      <c r="A954" s="10">
        <v>43672</v>
      </c>
      <c r="B954" s="8">
        <v>0.79166666666666663</v>
      </c>
      <c r="C954" s="9">
        <f t="shared" ref="C954:C1017" si="36">A954+B954</f>
        <v>43672.791666666664</v>
      </c>
      <c r="D954" s="4">
        <f t="shared" si="35"/>
        <v>525465</v>
      </c>
      <c r="E954" s="4">
        <f t="shared" si="35"/>
        <v>6300765</v>
      </c>
      <c r="F954" s="4">
        <f t="shared" si="35"/>
        <v>2549</v>
      </c>
      <c r="G954" s="6">
        <v>29</v>
      </c>
      <c r="H954" s="6">
        <v>10.8</v>
      </c>
      <c r="I954" s="6">
        <v>267.14518758796567</v>
      </c>
      <c r="J954" s="6">
        <v>10.856</v>
      </c>
      <c r="K954" s="6">
        <v>34.026000000000003</v>
      </c>
      <c r="L954" s="6">
        <v>0.43201854408528162</v>
      </c>
      <c r="M954" s="6">
        <v>743.23500000000001</v>
      </c>
      <c r="N954" s="6">
        <v>0</v>
      </c>
      <c r="O954" s="15">
        <v>0.3724137931034483</v>
      </c>
    </row>
    <row r="955" spans="1:15" x14ac:dyDescent="0.3">
      <c r="A955" s="10">
        <v>43672</v>
      </c>
      <c r="B955" s="8">
        <v>0.8125</v>
      </c>
      <c r="C955" s="9">
        <f t="shared" si="36"/>
        <v>43672.8125</v>
      </c>
      <c r="D955" s="4">
        <f t="shared" ref="D955:F1018" si="37">D954</f>
        <v>525465</v>
      </c>
      <c r="E955" s="4">
        <f t="shared" si="37"/>
        <v>6300765</v>
      </c>
      <c r="F955" s="4">
        <f t="shared" si="37"/>
        <v>2549</v>
      </c>
      <c r="G955" s="6">
        <v>18.100000000000001</v>
      </c>
      <c r="H955" s="6">
        <v>7.2</v>
      </c>
      <c r="I955" s="6">
        <v>261.22663001488877</v>
      </c>
      <c r="J955" s="6">
        <v>11.233000000000001</v>
      </c>
      <c r="K955" s="6">
        <v>33.106000000000002</v>
      </c>
      <c r="L955" s="6">
        <v>0.57417879338432454</v>
      </c>
      <c r="M955" s="6">
        <v>743.28</v>
      </c>
      <c r="N955" s="6">
        <v>0</v>
      </c>
      <c r="O955" s="15">
        <v>0.39779005524861877</v>
      </c>
    </row>
    <row r="956" spans="1:15" x14ac:dyDescent="0.3">
      <c r="A956" s="10">
        <v>43672</v>
      </c>
      <c r="B956" s="8">
        <v>0.83333333333333337</v>
      </c>
      <c r="C956" s="9">
        <f t="shared" si="36"/>
        <v>43672.833333333336</v>
      </c>
      <c r="D956" s="4">
        <f t="shared" si="37"/>
        <v>525465</v>
      </c>
      <c r="E956" s="4">
        <f t="shared" si="37"/>
        <v>6300765</v>
      </c>
      <c r="F956" s="4">
        <f t="shared" si="37"/>
        <v>2549</v>
      </c>
      <c r="G956" s="6">
        <v>10.9</v>
      </c>
      <c r="H956" s="6">
        <v>3.6</v>
      </c>
      <c r="I956" s="6">
        <v>261.60291874337958</v>
      </c>
      <c r="J956" s="6">
        <v>10.981999999999999</v>
      </c>
      <c r="K956" s="6">
        <v>34.192999999999998</v>
      </c>
      <c r="L956" s="6">
        <v>0.86048663602534403</v>
      </c>
      <c r="M956" s="6">
        <v>743.22</v>
      </c>
      <c r="N956" s="6">
        <v>0</v>
      </c>
      <c r="O956" s="15">
        <v>0.33027522935779818</v>
      </c>
    </row>
    <row r="957" spans="1:15" x14ac:dyDescent="0.3">
      <c r="A957" s="10">
        <v>43672</v>
      </c>
      <c r="B957" s="8">
        <v>0.85416666666666663</v>
      </c>
      <c r="C957" s="9">
        <f t="shared" si="36"/>
        <v>43672.854166666664</v>
      </c>
      <c r="D957" s="4">
        <f t="shared" si="37"/>
        <v>525465</v>
      </c>
      <c r="E957" s="4">
        <f t="shared" si="37"/>
        <v>6300765</v>
      </c>
      <c r="F957" s="4">
        <f t="shared" si="37"/>
        <v>2549</v>
      </c>
      <c r="G957" s="6">
        <v>0</v>
      </c>
      <c r="H957" s="6">
        <v>0</v>
      </c>
      <c r="I957" s="6">
        <v>252.2550796372268</v>
      </c>
      <c r="J957" s="6">
        <v>9.8520000000000003</v>
      </c>
      <c r="K957" s="6">
        <v>35.844000000000001</v>
      </c>
      <c r="L957" s="6">
        <v>0.42519507215563257</v>
      </c>
      <c r="M957" s="6">
        <v>743.51800000000003</v>
      </c>
      <c r="N957" s="6">
        <v>0</v>
      </c>
      <c r="O957" s="16" t="s">
        <v>19</v>
      </c>
    </row>
    <row r="958" spans="1:15" x14ac:dyDescent="0.3">
      <c r="A958" s="10">
        <v>43672</v>
      </c>
      <c r="B958" s="8">
        <v>0.875</v>
      </c>
      <c r="C958" s="9">
        <f t="shared" si="36"/>
        <v>43672.875</v>
      </c>
      <c r="D958" s="4">
        <f t="shared" si="37"/>
        <v>525465</v>
      </c>
      <c r="E958" s="4">
        <f t="shared" si="37"/>
        <v>6300765</v>
      </c>
      <c r="F958" s="4">
        <f t="shared" si="37"/>
        <v>2549</v>
      </c>
      <c r="G958" s="6">
        <v>0</v>
      </c>
      <c r="H958" s="6">
        <v>0</v>
      </c>
      <c r="I958" s="6">
        <v>249.83634939062867</v>
      </c>
      <c r="J958" s="6">
        <v>9.4749999999999996</v>
      </c>
      <c r="K958" s="6">
        <v>35.658000000000001</v>
      </c>
      <c r="L958" s="6">
        <v>0.42292058151241618</v>
      </c>
      <c r="M958" s="6">
        <v>743.36</v>
      </c>
      <c r="N958" s="6">
        <v>0</v>
      </c>
      <c r="O958" s="16" t="s">
        <v>19</v>
      </c>
    </row>
    <row r="959" spans="1:15" x14ac:dyDescent="0.3">
      <c r="A959" s="10">
        <v>43672</v>
      </c>
      <c r="B959" s="8">
        <v>0.89583333333333337</v>
      </c>
      <c r="C959" s="9">
        <f t="shared" si="36"/>
        <v>43672.895833333336</v>
      </c>
      <c r="D959" s="4">
        <f t="shared" si="37"/>
        <v>525465</v>
      </c>
      <c r="E959" s="4">
        <f t="shared" si="37"/>
        <v>6300765</v>
      </c>
      <c r="F959" s="4">
        <f t="shared" si="37"/>
        <v>2549</v>
      </c>
      <c r="G959" s="6">
        <v>0</v>
      </c>
      <c r="H959" s="6">
        <v>0</v>
      </c>
      <c r="I959" s="6">
        <v>255.36699251725304</v>
      </c>
      <c r="J959" s="6">
        <v>9.0359999999999996</v>
      </c>
      <c r="K959" s="6">
        <v>38.454999999999998</v>
      </c>
      <c r="L959" s="6">
        <v>0.13177661098468124</v>
      </c>
      <c r="M959" s="6">
        <v>743.40700000000004</v>
      </c>
      <c r="N959" s="6">
        <v>0</v>
      </c>
      <c r="O959" s="16" t="s">
        <v>19</v>
      </c>
    </row>
    <row r="960" spans="1:15" x14ac:dyDescent="0.3">
      <c r="A960" s="10">
        <v>43672</v>
      </c>
      <c r="B960" s="8">
        <v>0.91666666666666663</v>
      </c>
      <c r="C960" s="9">
        <f t="shared" si="36"/>
        <v>43672.916666666664</v>
      </c>
      <c r="D960" s="4">
        <f t="shared" si="37"/>
        <v>525465</v>
      </c>
      <c r="E960" s="4">
        <f t="shared" si="37"/>
        <v>6300765</v>
      </c>
      <c r="F960" s="4">
        <f t="shared" si="37"/>
        <v>2549</v>
      </c>
      <c r="G960" s="6">
        <v>0</v>
      </c>
      <c r="H960" s="6">
        <v>0</v>
      </c>
      <c r="I960" s="6">
        <v>260.13134255925826</v>
      </c>
      <c r="J960" s="6">
        <v>9.5380000000000003</v>
      </c>
      <c r="K960" s="6">
        <v>46.360999999999997</v>
      </c>
      <c r="L960" s="6">
        <v>0.27393686028372422</v>
      </c>
      <c r="M960" s="6">
        <v>743.22500000000002</v>
      </c>
      <c r="N960" s="6">
        <v>0</v>
      </c>
      <c r="O960" s="16" t="s">
        <v>19</v>
      </c>
    </row>
    <row r="961" spans="1:15" x14ac:dyDescent="0.3">
      <c r="A961" s="10">
        <v>43672</v>
      </c>
      <c r="B961" s="8">
        <v>0.9375</v>
      </c>
      <c r="C961" s="9">
        <f t="shared" si="36"/>
        <v>43672.9375</v>
      </c>
      <c r="D961" s="4">
        <f t="shared" si="37"/>
        <v>525465</v>
      </c>
      <c r="E961" s="4">
        <f t="shared" si="37"/>
        <v>6300765</v>
      </c>
      <c r="F961" s="4">
        <f t="shared" si="37"/>
        <v>2549</v>
      </c>
      <c r="G961" s="6">
        <v>0</v>
      </c>
      <c r="H961" s="6">
        <v>0</v>
      </c>
      <c r="I961" s="6">
        <v>267.39654295894752</v>
      </c>
      <c r="J961" s="6">
        <v>9.5380000000000003</v>
      </c>
      <c r="K961" s="6">
        <v>61.621000000000002</v>
      </c>
      <c r="L961" s="6">
        <v>0.41609710958276713</v>
      </c>
      <c r="M961" s="6">
        <v>743.13499999999999</v>
      </c>
      <c r="N961" s="6">
        <v>0</v>
      </c>
      <c r="O961" s="16" t="s">
        <v>19</v>
      </c>
    </row>
    <row r="962" spans="1:15" x14ac:dyDescent="0.3">
      <c r="A962" s="10">
        <v>43672</v>
      </c>
      <c r="B962" s="8">
        <v>0.95833333333333337</v>
      </c>
      <c r="C962" s="9">
        <f t="shared" si="36"/>
        <v>43672.958333333336</v>
      </c>
      <c r="D962" s="4">
        <f t="shared" si="37"/>
        <v>525465</v>
      </c>
      <c r="E962" s="4">
        <f t="shared" si="37"/>
        <v>6300765</v>
      </c>
      <c r="F962" s="4">
        <f t="shared" si="37"/>
        <v>2549</v>
      </c>
      <c r="G962" s="6">
        <v>0</v>
      </c>
      <c r="H962" s="6">
        <v>0</v>
      </c>
      <c r="I962" s="6">
        <v>255.26223257042099</v>
      </c>
      <c r="J962" s="6">
        <v>8.91</v>
      </c>
      <c r="K962" s="6">
        <v>64.683000000000007</v>
      </c>
      <c r="L962" s="6">
        <v>0.4138226189395508</v>
      </c>
      <c r="M962" s="6">
        <v>742.92499999999995</v>
      </c>
      <c r="N962" s="6">
        <v>0</v>
      </c>
      <c r="O962" s="16" t="s">
        <v>19</v>
      </c>
    </row>
    <row r="963" spans="1:15" x14ac:dyDescent="0.3">
      <c r="A963" s="10">
        <v>43672</v>
      </c>
      <c r="B963" s="8">
        <v>0.97916666666666663</v>
      </c>
      <c r="C963" s="9">
        <f t="shared" si="36"/>
        <v>43672.979166666664</v>
      </c>
      <c r="D963" s="4">
        <f t="shared" si="37"/>
        <v>525465</v>
      </c>
      <c r="E963" s="4">
        <f t="shared" si="37"/>
        <v>6300765</v>
      </c>
      <c r="F963" s="4">
        <f t="shared" si="37"/>
        <v>2549</v>
      </c>
      <c r="G963" s="6">
        <v>0</v>
      </c>
      <c r="H963" s="6">
        <v>0</v>
      </c>
      <c r="I963" s="6">
        <v>248.49302083459196</v>
      </c>
      <c r="J963" s="6">
        <v>8.7850000000000001</v>
      </c>
      <c r="K963" s="6">
        <v>64.350999999999999</v>
      </c>
      <c r="L963" s="6">
        <v>0.41154812829633447</v>
      </c>
      <c r="M963" s="6">
        <v>742.89499999999998</v>
      </c>
      <c r="N963" s="6">
        <v>0</v>
      </c>
      <c r="O963" s="16" t="s">
        <v>19</v>
      </c>
    </row>
    <row r="964" spans="1:15" x14ac:dyDescent="0.3">
      <c r="A964" s="10">
        <v>43673</v>
      </c>
      <c r="B964" s="8">
        <v>0</v>
      </c>
      <c r="C964" s="9">
        <f t="shared" si="36"/>
        <v>43673</v>
      </c>
      <c r="D964" s="4">
        <f t="shared" si="37"/>
        <v>525465</v>
      </c>
      <c r="E964" s="4">
        <f t="shared" si="37"/>
        <v>6300765</v>
      </c>
      <c r="F964" s="4">
        <f t="shared" si="37"/>
        <v>2549</v>
      </c>
      <c r="G964" s="6">
        <v>0</v>
      </c>
      <c r="H964" s="6">
        <v>0</v>
      </c>
      <c r="I964" s="6">
        <v>245.28642046254055</v>
      </c>
      <c r="J964" s="6">
        <v>8.9730000000000008</v>
      </c>
      <c r="K964" s="6">
        <v>60.448</v>
      </c>
      <c r="L964" s="6">
        <v>0.5184491885275031</v>
      </c>
      <c r="M964" s="6">
        <v>743.23500000000001</v>
      </c>
      <c r="N964" s="6">
        <v>0</v>
      </c>
      <c r="O964" s="16" t="s">
        <v>19</v>
      </c>
    </row>
    <row r="965" spans="1:15" x14ac:dyDescent="0.3">
      <c r="A965" s="10">
        <v>43673</v>
      </c>
      <c r="B965" s="8">
        <v>2.0833333333333332E-2</v>
      </c>
      <c r="C965" s="9">
        <f t="shared" si="36"/>
        <v>43673.020833333336</v>
      </c>
      <c r="D965" s="4">
        <f t="shared" si="37"/>
        <v>525465</v>
      </c>
      <c r="E965" s="4">
        <f t="shared" si="37"/>
        <v>6300765</v>
      </c>
      <c r="F965" s="4">
        <f t="shared" si="37"/>
        <v>2549</v>
      </c>
      <c r="G965" s="6">
        <v>0</v>
      </c>
      <c r="H965" s="6">
        <v>0</v>
      </c>
      <c r="I965" s="6">
        <v>249.6251758391173</v>
      </c>
      <c r="J965" s="6">
        <v>9.2240000000000002</v>
      </c>
      <c r="K965" s="6">
        <v>47.902999999999999</v>
      </c>
      <c r="L965" s="6">
        <v>0.8047570311685226</v>
      </c>
      <c r="M965" s="6">
        <v>743.048</v>
      </c>
      <c r="N965" s="6">
        <v>0</v>
      </c>
      <c r="O965" s="16" t="s">
        <v>19</v>
      </c>
    </row>
    <row r="966" spans="1:15" x14ac:dyDescent="0.3">
      <c r="A966" s="10">
        <v>43673</v>
      </c>
      <c r="B966" s="8">
        <v>4.1666666666666664E-2</v>
      </c>
      <c r="C966" s="9">
        <f t="shared" si="36"/>
        <v>43673.041666666664</v>
      </c>
      <c r="D966" s="4">
        <f t="shared" si="37"/>
        <v>525465</v>
      </c>
      <c r="E966" s="4">
        <f t="shared" si="37"/>
        <v>6300765</v>
      </c>
      <c r="F966" s="4">
        <f t="shared" si="37"/>
        <v>2549</v>
      </c>
      <c r="G966" s="6">
        <v>0</v>
      </c>
      <c r="H966" s="6">
        <v>0</v>
      </c>
      <c r="I966" s="6">
        <v>253.93435604125915</v>
      </c>
      <c r="J966" s="6">
        <v>9.0359999999999996</v>
      </c>
      <c r="K966" s="6">
        <v>45.841000000000001</v>
      </c>
      <c r="L966" s="6">
        <v>0.51390020724107033</v>
      </c>
      <c r="M966" s="6">
        <v>742.93499999999995</v>
      </c>
      <c r="N966" s="6">
        <v>0</v>
      </c>
      <c r="O966" s="16" t="s">
        <v>19</v>
      </c>
    </row>
    <row r="967" spans="1:15" x14ac:dyDescent="0.3">
      <c r="A967" s="10">
        <v>43673</v>
      </c>
      <c r="B967" s="8">
        <v>6.25E-2</v>
      </c>
      <c r="C967" s="9">
        <f t="shared" si="36"/>
        <v>43673.0625</v>
      </c>
      <c r="D967" s="4">
        <f t="shared" si="37"/>
        <v>525465</v>
      </c>
      <c r="E967" s="4">
        <f t="shared" si="37"/>
        <v>6300765</v>
      </c>
      <c r="F967" s="4">
        <f t="shared" si="37"/>
        <v>2549</v>
      </c>
      <c r="G967" s="6">
        <v>0</v>
      </c>
      <c r="H967" s="6">
        <v>0</v>
      </c>
      <c r="I967" s="6">
        <v>247.6363465277596</v>
      </c>
      <c r="J967" s="6">
        <v>9.0990000000000002</v>
      </c>
      <c r="K967" s="6">
        <v>44.432000000000002</v>
      </c>
      <c r="L967" s="6">
        <v>0.65606045654011336</v>
      </c>
      <c r="M967" s="6">
        <v>742.80499999999995</v>
      </c>
      <c r="N967" s="6">
        <v>0</v>
      </c>
      <c r="O967" s="16" t="s">
        <v>19</v>
      </c>
    </row>
    <row r="968" spans="1:15" x14ac:dyDescent="0.3">
      <c r="A968" s="10">
        <v>43673</v>
      </c>
      <c r="B968" s="8">
        <v>8.3333333333333329E-2</v>
      </c>
      <c r="C968" s="9">
        <f t="shared" si="36"/>
        <v>43673.083333333336</v>
      </c>
      <c r="D968" s="4">
        <f t="shared" si="37"/>
        <v>525465</v>
      </c>
      <c r="E968" s="4">
        <f t="shared" si="37"/>
        <v>6300765</v>
      </c>
      <c r="F968" s="4">
        <f t="shared" si="37"/>
        <v>2549</v>
      </c>
      <c r="G968" s="6">
        <v>0</v>
      </c>
      <c r="H968" s="6">
        <v>0</v>
      </c>
      <c r="I968" s="6">
        <v>248.78288145015381</v>
      </c>
      <c r="J968" s="6">
        <v>8.2829999999999995</v>
      </c>
      <c r="K968" s="6">
        <v>45.612000000000002</v>
      </c>
      <c r="L968" s="6">
        <v>0.36491648601237836</v>
      </c>
      <c r="M968" s="6">
        <v>742.94799999999998</v>
      </c>
      <c r="N968" s="6">
        <v>0</v>
      </c>
      <c r="O968" s="16" t="s">
        <v>19</v>
      </c>
    </row>
    <row r="969" spans="1:15" x14ac:dyDescent="0.3">
      <c r="A969" s="10">
        <v>43673</v>
      </c>
      <c r="B969" s="8">
        <v>0.10416666666666667</v>
      </c>
      <c r="C969" s="9">
        <f t="shared" si="36"/>
        <v>43673.104166666664</v>
      </c>
      <c r="D969" s="4">
        <f t="shared" si="37"/>
        <v>525465</v>
      </c>
      <c r="E969" s="4">
        <f t="shared" si="37"/>
        <v>6300765</v>
      </c>
      <c r="F969" s="4">
        <f t="shared" si="37"/>
        <v>2549</v>
      </c>
      <c r="G969" s="6">
        <v>0</v>
      </c>
      <c r="H969" s="6">
        <v>0</v>
      </c>
      <c r="I969" s="6">
        <v>249.72816124294769</v>
      </c>
      <c r="J969" s="6">
        <v>8.0310000000000006</v>
      </c>
      <c r="K969" s="6">
        <v>48.411000000000001</v>
      </c>
      <c r="L969" s="6">
        <v>0.21820725542690272</v>
      </c>
      <c r="M969" s="6">
        <v>742.76499999999999</v>
      </c>
      <c r="N969" s="6">
        <v>0</v>
      </c>
      <c r="O969" s="16" t="s">
        <v>19</v>
      </c>
    </row>
    <row r="970" spans="1:15" x14ac:dyDescent="0.3">
      <c r="A970" s="10">
        <v>43673</v>
      </c>
      <c r="B970" s="8">
        <v>0.125</v>
      </c>
      <c r="C970" s="9">
        <f t="shared" si="36"/>
        <v>43673.125</v>
      </c>
      <c r="D970" s="4">
        <f t="shared" si="37"/>
        <v>525465</v>
      </c>
      <c r="E970" s="4">
        <f t="shared" si="37"/>
        <v>6300765</v>
      </c>
      <c r="F970" s="4">
        <f t="shared" si="37"/>
        <v>2549</v>
      </c>
      <c r="G970" s="6">
        <v>0</v>
      </c>
      <c r="H970" s="6">
        <v>0</v>
      </c>
      <c r="I970" s="6">
        <v>250.97921390714791</v>
      </c>
      <c r="J970" s="6">
        <v>9.1620000000000008</v>
      </c>
      <c r="K970" s="6">
        <v>45.067</v>
      </c>
      <c r="L970" s="6">
        <v>0.93781931789470008</v>
      </c>
      <c r="M970" s="6">
        <v>742.7</v>
      </c>
      <c r="N970" s="6">
        <v>0</v>
      </c>
      <c r="O970" s="16" t="s">
        <v>19</v>
      </c>
    </row>
    <row r="971" spans="1:15" x14ac:dyDescent="0.3">
      <c r="A971" s="10">
        <v>43673</v>
      </c>
      <c r="B971" s="8">
        <v>0.14583333333333334</v>
      </c>
      <c r="C971" s="9">
        <f t="shared" si="36"/>
        <v>43673.145833333336</v>
      </c>
      <c r="D971" s="4">
        <f t="shared" si="37"/>
        <v>525465</v>
      </c>
      <c r="E971" s="4">
        <f t="shared" si="37"/>
        <v>6300765</v>
      </c>
      <c r="F971" s="4">
        <f t="shared" si="37"/>
        <v>2549</v>
      </c>
      <c r="G971" s="6">
        <v>0</v>
      </c>
      <c r="H971" s="6">
        <v>0</v>
      </c>
      <c r="I971" s="6">
        <v>249.11044945040757</v>
      </c>
      <c r="J971" s="6">
        <v>8.7219999999999995</v>
      </c>
      <c r="K971" s="6">
        <v>47.851999999999997</v>
      </c>
      <c r="L971" s="6">
        <v>0.93554482725148369</v>
      </c>
      <c r="M971" s="6">
        <v>742.47500000000002</v>
      </c>
      <c r="N971" s="6">
        <v>0</v>
      </c>
      <c r="O971" s="16" t="s">
        <v>19</v>
      </c>
    </row>
    <row r="972" spans="1:15" x14ac:dyDescent="0.3">
      <c r="A972" s="10">
        <v>43673</v>
      </c>
      <c r="B972" s="8">
        <v>0.16666666666666666</v>
      </c>
      <c r="C972" s="9">
        <f t="shared" si="36"/>
        <v>43673.166666666664</v>
      </c>
      <c r="D972" s="4">
        <f t="shared" si="37"/>
        <v>525465</v>
      </c>
      <c r="E972" s="4">
        <f t="shared" si="37"/>
        <v>6300765</v>
      </c>
      <c r="F972" s="4">
        <f t="shared" si="37"/>
        <v>2549</v>
      </c>
      <c r="G972" s="6">
        <v>0</v>
      </c>
      <c r="H972" s="6">
        <v>0</v>
      </c>
      <c r="I972" s="6">
        <v>247.60871900367266</v>
      </c>
      <c r="J972" s="6">
        <v>8.157</v>
      </c>
      <c r="K972" s="6">
        <v>48.737000000000002</v>
      </c>
      <c r="L972" s="6">
        <v>1.0777050765505267</v>
      </c>
      <c r="M972" s="6">
        <v>742.66</v>
      </c>
      <c r="N972" s="6">
        <v>0</v>
      </c>
      <c r="O972" s="16" t="s">
        <v>19</v>
      </c>
    </row>
    <row r="973" spans="1:15" x14ac:dyDescent="0.3">
      <c r="A973" s="10">
        <v>43673</v>
      </c>
      <c r="B973" s="8">
        <v>0.1875</v>
      </c>
      <c r="C973" s="9">
        <f t="shared" si="36"/>
        <v>43673.1875</v>
      </c>
      <c r="D973" s="4">
        <f t="shared" si="37"/>
        <v>525465</v>
      </c>
      <c r="E973" s="4">
        <f t="shared" si="37"/>
        <v>6300765</v>
      </c>
      <c r="F973" s="4">
        <f t="shared" si="37"/>
        <v>2549</v>
      </c>
      <c r="G973" s="6">
        <v>7.3</v>
      </c>
      <c r="H973" s="6">
        <v>1.8</v>
      </c>
      <c r="I973" s="6">
        <v>248.50385115932696</v>
      </c>
      <c r="J973" s="6">
        <v>8.4079999999999995</v>
      </c>
      <c r="K973" s="6">
        <v>48.292000000000002</v>
      </c>
      <c r="L973" s="6">
        <v>1.3643000657918287</v>
      </c>
      <c r="M973" s="6">
        <v>742.53700000000003</v>
      </c>
      <c r="N973" s="6">
        <v>0</v>
      </c>
      <c r="O973" s="15">
        <v>0.24657534246575344</v>
      </c>
    </row>
    <row r="974" spans="1:15" x14ac:dyDescent="0.3">
      <c r="A974" s="10">
        <v>43673</v>
      </c>
      <c r="B974" s="8">
        <v>0.20833333333333334</v>
      </c>
      <c r="C974" s="9">
        <f t="shared" si="36"/>
        <v>43673.208333333336</v>
      </c>
      <c r="D974" s="4">
        <f t="shared" si="37"/>
        <v>525465</v>
      </c>
      <c r="E974" s="4">
        <f t="shared" si="37"/>
        <v>6300765</v>
      </c>
      <c r="F974" s="4">
        <f t="shared" si="37"/>
        <v>2549</v>
      </c>
      <c r="G974" s="6">
        <v>14.5</v>
      </c>
      <c r="H974" s="6">
        <v>7.2</v>
      </c>
      <c r="I974" s="6">
        <v>248.97486978153225</v>
      </c>
      <c r="J974" s="6">
        <v>8.3450000000000006</v>
      </c>
      <c r="K974" s="6">
        <v>48.286000000000001</v>
      </c>
      <c r="L974" s="6">
        <v>1.5064603150908717</v>
      </c>
      <c r="M974" s="6">
        <v>742.64800000000002</v>
      </c>
      <c r="N974" s="6">
        <v>0</v>
      </c>
      <c r="O974" s="15">
        <v>0.49655172413793103</v>
      </c>
    </row>
    <row r="975" spans="1:15" x14ac:dyDescent="0.3">
      <c r="A975" s="10">
        <v>43673</v>
      </c>
      <c r="B975" s="8">
        <v>0.22916666666666666</v>
      </c>
      <c r="C975" s="9">
        <f t="shared" si="36"/>
        <v>43673.229166666664</v>
      </c>
      <c r="D975" s="4">
        <f t="shared" si="37"/>
        <v>525465</v>
      </c>
      <c r="E975" s="4">
        <f t="shared" si="37"/>
        <v>6300765</v>
      </c>
      <c r="F975" s="4">
        <f t="shared" si="37"/>
        <v>2549</v>
      </c>
      <c r="G975" s="6">
        <v>29</v>
      </c>
      <c r="H975" s="6">
        <v>18</v>
      </c>
      <c r="I975" s="6">
        <v>250.68535823854052</v>
      </c>
      <c r="J975" s="6">
        <v>9.8520000000000003</v>
      </c>
      <c r="K975" s="6">
        <v>43.636000000000003</v>
      </c>
      <c r="L975" s="6">
        <v>1.3597510845053962</v>
      </c>
      <c r="M975" s="6">
        <v>742.55700000000002</v>
      </c>
      <c r="N975" s="6">
        <v>0</v>
      </c>
      <c r="O975" s="15">
        <v>0.62068965517241381</v>
      </c>
    </row>
    <row r="976" spans="1:15" x14ac:dyDescent="0.3">
      <c r="A976" s="10">
        <v>43673</v>
      </c>
      <c r="B976" s="8">
        <v>0.25</v>
      </c>
      <c r="C976" s="9">
        <f t="shared" si="36"/>
        <v>43673.25</v>
      </c>
      <c r="D976" s="4">
        <f t="shared" si="37"/>
        <v>525465</v>
      </c>
      <c r="E976" s="4">
        <f t="shared" si="37"/>
        <v>6300765</v>
      </c>
      <c r="F976" s="4">
        <f t="shared" si="37"/>
        <v>2549</v>
      </c>
      <c r="G976" s="6">
        <v>83.4</v>
      </c>
      <c r="H976" s="6">
        <v>43.2</v>
      </c>
      <c r="I976" s="6">
        <v>305.4740903598838</v>
      </c>
      <c r="J976" s="6">
        <v>9.6010000000000009</v>
      </c>
      <c r="K976" s="6">
        <v>44.793999999999997</v>
      </c>
      <c r="L976" s="6">
        <v>1.6463460737466986</v>
      </c>
      <c r="M976" s="6">
        <v>742.74</v>
      </c>
      <c r="N976" s="6">
        <v>0</v>
      </c>
      <c r="O976" s="15">
        <v>0.51798561151079137</v>
      </c>
    </row>
    <row r="977" spans="1:15" x14ac:dyDescent="0.3">
      <c r="A977" s="10">
        <v>43673</v>
      </c>
      <c r="B977" s="8">
        <v>0.27083333333333331</v>
      </c>
      <c r="C977" s="9">
        <f t="shared" si="36"/>
        <v>43673.270833333336</v>
      </c>
      <c r="D977" s="4">
        <f t="shared" si="37"/>
        <v>525465</v>
      </c>
      <c r="E977" s="4">
        <f t="shared" si="37"/>
        <v>6300765</v>
      </c>
      <c r="F977" s="4">
        <f t="shared" si="37"/>
        <v>2549</v>
      </c>
      <c r="G977" s="6">
        <v>97.9</v>
      </c>
      <c r="H977" s="6">
        <v>50.4</v>
      </c>
      <c r="I977" s="6">
        <v>315.44545226929159</v>
      </c>
      <c r="J977" s="6">
        <v>10.039999999999999</v>
      </c>
      <c r="K977" s="6">
        <v>42.238999999999997</v>
      </c>
      <c r="L977" s="6">
        <v>1.3552021032189634</v>
      </c>
      <c r="M977" s="6">
        <v>742.76800000000003</v>
      </c>
      <c r="N977" s="6">
        <v>0</v>
      </c>
      <c r="O977" s="15">
        <v>0.51481103166496422</v>
      </c>
    </row>
    <row r="978" spans="1:15" x14ac:dyDescent="0.3">
      <c r="A978" s="10">
        <v>43673</v>
      </c>
      <c r="B978" s="8">
        <v>0.29166666666666669</v>
      </c>
      <c r="C978" s="9">
        <f t="shared" si="36"/>
        <v>43673.291666666664</v>
      </c>
      <c r="D978" s="4">
        <f t="shared" si="37"/>
        <v>525465</v>
      </c>
      <c r="E978" s="4">
        <f t="shared" si="37"/>
        <v>6300765</v>
      </c>
      <c r="F978" s="4">
        <f t="shared" si="37"/>
        <v>2549</v>
      </c>
      <c r="G978" s="6">
        <v>168.7</v>
      </c>
      <c r="H978" s="6">
        <v>88.2</v>
      </c>
      <c r="I978" s="6">
        <v>311.54889713878498</v>
      </c>
      <c r="J978" s="6">
        <v>11.295999999999999</v>
      </c>
      <c r="K978" s="6">
        <v>38.637</v>
      </c>
      <c r="L978" s="6">
        <v>0.63104105946473343</v>
      </c>
      <c r="M978" s="6">
        <v>742.65499999999997</v>
      </c>
      <c r="N978" s="6">
        <v>0</v>
      </c>
      <c r="O978" s="15">
        <v>0.52282157676348551</v>
      </c>
    </row>
    <row r="979" spans="1:15" x14ac:dyDescent="0.3">
      <c r="A979" s="10">
        <v>43673</v>
      </c>
      <c r="B979" s="8">
        <v>0.3125</v>
      </c>
      <c r="C979" s="9">
        <f t="shared" si="36"/>
        <v>43673.3125</v>
      </c>
      <c r="D979" s="4">
        <f t="shared" si="37"/>
        <v>525465</v>
      </c>
      <c r="E979" s="4">
        <f t="shared" si="37"/>
        <v>6300765</v>
      </c>
      <c r="F979" s="4">
        <f t="shared" si="37"/>
        <v>2549</v>
      </c>
      <c r="G979" s="6">
        <v>192.2</v>
      </c>
      <c r="H979" s="6">
        <v>104.3</v>
      </c>
      <c r="I979" s="6">
        <v>296.41944593308841</v>
      </c>
      <c r="J979" s="6">
        <v>11.86</v>
      </c>
      <c r="K979" s="6">
        <v>37.26</v>
      </c>
      <c r="L979" s="6">
        <v>1.0617836420480122</v>
      </c>
      <c r="M979" s="6">
        <v>742.76</v>
      </c>
      <c r="N979" s="6">
        <v>0</v>
      </c>
      <c r="O979" s="15">
        <v>0.54266389177939645</v>
      </c>
    </row>
    <row r="980" spans="1:15" x14ac:dyDescent="0.3">
      <c r="A980" s="10">
        <v>43673</v>
      </c>
      <c r="B980" s="8">
        <v>0.33333333333333331</v>
      </c>
      <c r="C980" s="9">
        <f t="shared" si="36"/>
        <v>43673.333333333336</v>
      </c>
      <c r="D980" s="4">
        <f t="shared" si="37"/>
        <v>525465</v>
      </c>
      <c r="E980" s="4">
        <f t="shared" si="37"/>
        <v>6300765</v>
      </c>
      <c r="F980" s="4">
        <f t="shared" si="37"/>
        <v>2549</v>
      </c>
      <c r="G980" s="6">
        <v>275.7</v>
      </c>
      <c r="H980" s="6">
        <v>151.1</v>
      </c>
      <c r="I980" s="6">
        <v>285.39906495163774</v>
      </c>
      <c r="J980" s="6">
        <v>12.425000000000001</v>
      </c>
      <c r="K980" s="6">
        <v>36.829000000000001</v>
      </c>
      <c r="L980" s="6">
        <v>0.77063967152027735</v>
      </c>
      <c r="M980" s="6">
        <v>742.76</v>
      </c>
      <c r="N980" s="6">
        <v>0</v>
      </c>
      <c r="O980" s="15">
        <v>0.54805948494740664</v>
      </c>
    </row>
    <row r="981" spans="1:15" x14ac:dyDescent="0.3">
      <c r="A981" s="10">
        <v>43673</v>
      </c>
      <c r="B981" s="8">
        <v>0.35416666666666669</v>
      </c>
      <c r="C981" s="9">
        <f t="shared" si="36"/>
        <v>43673.354166666664</v>
      </c>
      <c r="D981" s="4">
        <f t="shared" si="37"/>
        <v>525465</v>
      </c>
      <c r="E981" s="4">
        <f t="shared" si="37"/>
        <v>6300765</v>
      </c>
      <c r="F981" s="4">
        <f t="shared" si="37"/>
        <v>2549</v>
      </c>
      <c r="G981" s="6">
        <v>498.8</v>
      </c>
      <c r="H981" s="6">
        <v>278.89999999999998</v>
      </c>
      <c r="I981" s="6">
        <v>270.56664903796639</v>
      </c>
      <c r="J981" s="6">
        <v>16.626999999999999</v>
      </c>
      <c r="K981" s="6">
        <v>28.533999999999999</v>
      </c>
      <c r="L981" s="6">
        <v>0.76836518087706096</v>
      </c>
      <c r="M981" s="6">
        <v>743.01300000000003</v>
      </c>
      <c r="N981" s="6">
        <v>0</v>
      </c>
      <c r="O981" s="15">
        <v>0.55914194065757816</v>
      </c>
    </row>
    <row r="982" spans="1:15" x14ac:dyDescent="0.3">
      <c r="A982" s="10">
        <v>43673</v>
      </c>
      <c r="B982" s="8">
        <v>0.375</v>
      </c>
      <c r="C982" s="9">
        <f t="shared" si="36"/>
        <v>43673.375</v>
      </c>
      <c r="D982" s="4">
        <f t="shared" si="37"/>
        <v>525465</v>
      </c>
      <c r="E982" s="4">
        <f t="shared" si="37"/>
        <v>6300765</v>
      </c>
      <c r="F982" s="4">
        <f t="shared" si="37"/>
        <v>2549</v>
      </c>
      <c r="G982" s="6">
        <v>598.5</v>
      </c>
      <c r="H982" s="6">
        <v>332.8</v>
      </c>
      <c r="I982" s="6">
        <v>271.45618581894036</v>
      </c>
      <c r="J982" s="6">
        <v>17.504999999999999</v>
      </c>
      <c r="K982" s="6">
        <v>27.628</v>
      </c>
      <c r="L982" s="6">
        <v>0.47750835694960869</v>
      </c>
      <c r="M982" s="6">
        <v>742.96</v>
      </c>
      <c r="N982" s="6">
        <v>0</v>
      </c>
      <c r="O982" s="15">
        <v>0.55605680868838769</v>
      </c>
    </row>
    <row r="983" spans="1:15" x14ac:dyDescent="0.3">
      <c r="A983" s="10">
        <v>43673</v>
      </c>
      <c r="B983" s="8">
        <v>0.39583333333333331</v>
      </c>
      <c r="C983" s="9">
        <f t="shared" si="36"/>
        <v>43673.395833333336</v>
      </c>
      <c r="D983" s="4">
        <f t="shared" si="37"/>
        <v>525465</v>
      </c>
      <c r="E983" s="4">
        <f t="shared" si="37"/>
        <v>6300765</v>
      </c>
      <c r="F983" s="4">
        <f t="shared" si="37"/>
        <v>2549</v>
      </c>
      <c r="G983" s="6">
        <v>527.79999999999995</v>
      </c>
      <c r="H983" s="6">
        <v>262.7</v>
      </c>
      <c r="I983" s="6">
        <v>305.87046460576812</v>
      </c>
      <c r="J983" s="6">
        <v>16.062999999999999</v>
      </c>
      <c r="K983" s="6">
        <v>31.370999999999999</v>
      </c>
      <c r="L983" s="6">
        <v>0.47523386630639236</v>
      </c>
      <c r="M983" s="6">
        <v>743.03499999999997</v>
      </c>
      <c r="N983" s="6">
        <v>0</v>
      </c>
      <c r="O983" s="15">
        <v>0.49772641151951497</v>
      </c>
    </row>
    <row r="984" spans="1:15" x14ac:dyDescent="0.3">
      <c r="A984" s="10">
        <v>43673</v>
      </c>
      <c r="B984" s="8">
        <v>0.41666666666666669</v>
      </c>
      <c r="C984" s="9">
        <f t="shared" si="36"/>
        <v>43673.416666666664</v>
      </c>
      <c r="D984" s="4">
        <f t="shared" si="37"/>
        <v>525465</v>
      </c>
      <c r="E984" s="4">
        <f t="shared" si="37"/>
        <v>6300765</v>
      </c>
      <c r="F984" s="4">
        <f t="shared" si="37"/>
        <v>2549</v>
      </c>
      <c r="G984" s="6">
        <v>707.3</v>
      </c>
      <c r="H984" s="6">
        <v>367</v>
      </c>
      <c r="I984" s="6">
        <v>269.11427381592409</v>
      </c>
      <c r="J984" s="6">
        <v>18.57</v>
      </c>
      <c r="K984" s="6">
        <v>27.69</v>
      </c>
      <c r="L984" s="6">
        <v>0.61739411560543533</v>
      </c>
      <c r="M984" s="6">
        <v>742.96500000000003</v>
      </c>
      <c r="N984" s="6">
        <v>0</v>
      </c>
      <c r="O984" s="15">
        <v>0.51887459352467136</v>
      </c>
    </row>
    <row r="985" spans="1:15" x14ac:dyDescent="0.3">
      <c r="A985" s="10">
        <v>43673</v>
      </c>
      <c r="B985" s="8">
        <v>0.4375</v>
      </c>
      <c r="C985" s="9">
        <f t="shared" si="36"/>
        <v>43673.4375</v>
      </c>
      <c r="D985" s="4">
        <f t="shared" si="37"/>
        <v>525465</v>
      </c>
      <c r="E985" s="4">
        <f t="shared" si="37"/>
        <v>6300765</v>
      </c>
      <c r="F985" s="4">
        <f t="shared" si="37"/>
        <v>2549</v>
      </c>
      <c r="G985" s="6">
        <v>765.4</v>
      </c>
      <c r="H985" s="6">
        <v>347.2</v>
      </c>
      <c r="I985" s="6">
        <v>266.7945266845918</v>
      </c>
      <c r="J985" s="6">
        <v>18.632999999999999</v>
      </c>
      <c r="K985" s="6">
        <v>27.533999999999999</v>
      </c>
      <c r="L985" s="6">
        <v>0.90370195824645472</v>
      </c>
      <c r="M985" s="6">
        <v>743.08500000000004</v>
      </c>
      <c r="N985" s="6">
        <v>0</v>
      </c>
      <c r="O985" s="15">
        <v>0.45361902273321142</v>
      </c>
    </row>
    <row r="986" spans="1:15" x14ac:dyDescent="0.3">
      <c r="A986" s="10">
        <v>43673</v>
      </c>
      <c r="B986" s="8">
        <v>0.45833333333333331</v>
      </c>
      <c r="C986" s="9">
        <f t="shared" si="36"/>
        <v>43673.458333333336</v>
      </c>
      <c r="D986" s="4">
        <f t="shared" si="37"/>
        <v>525465</v>
      </c>
      <c r="E986" s="4">
        <f t="shared" si="37"/>
        <v>6300765</v>
      </c>
      <c r="F986" s="4">
        <f t="shared" si="37"/>
        <v>2549</v>
      </c>
      <c r="G986" s="6">
        <v>758.1</v>
      </c>
      <c r="H986" s="6">
        <v>309.39999999999998</v>
      </c>
      <c r="I986" s="6">
        <v>275.36303575781722</v>
      </c>
      <c r="J986" s="6">
        <v>17.63</v>
      </c>
      <c r="K986" s="6">
        <v>29.234999999999999</v>
      </c>
      <c r="L986" s="6">
        <v>0.75699272766097914</v>
      </c>
      <c r="M986" s="6">
        <v>743.10500000000002</v>
      </c>
      <c r="N986" s="6">
        <v>0</v>
      </c>
      <c r="O986" s="15">
        <v>0.40812557710064629</v>
      </c>
    </row>
    <row r="987" spans="1:15" x14ac:dyDescent="0.3">
      <c r="A987" s="10">
        <v>43673</v>
      </c>
      <c r="B987" s="8">
        <v>0.47916666666666669</v>
      </c>
      <c r="C987" s="9">
        <f t="shared" si="36"/>
        <v>43673.479166666664</v>
      </c>
      <c r="D987" s="4">
        <f t="shared" si="37"/>
        <v>525465</v>
      </c>
      <c r="E987" s="4">
        <f t="shared" si="37"/>
        <v>6300765</v>
      </c>
      <c r="F987" s="4">
        <f t="shared" si="37"/>
        <v>2549</v>
      </c>
      <c r="G987" s="6">
        <v>781.7</v>
      </c>
      <c r="H987" s="6">
        <v>313</v>
      </c>
      <c r="I987" s="6">
        <v>277.556103739881</v>
      </c>
      <c r="J987" s="6">
        <v>19.823</v>
      </c>
      <c r="K987" s="6">
        <v>23.263000000000002</v>
      </c>
      <c r="L987" s="6">
        <v>0.75471823701776286</v>
      </c>
      <c r="M987" s="6">
        <v>743.04</v>
      </c>
      <c r="N987" s="6">
        <v>0</v>
      </c>
      <c r="O987" s="15">
        <v>0.4004093642062172</v>
      </c>
    </row>
    <row r="988" spans="1:15" x14ac:dyDescent="0.3">
      <c r="A988" s="10">
        <v>43673</v>
      </c>
      <c r="B988" s="8">
        <v>0.5</v>
      </c>
      <c r="C988" s="9">
        <f t="shared" si="36"/>
        <v>43673.5</v>
      </c>
      <c r="D988" s="4">
        <f t="shared" si="37"/>
        <v>525465</v>
      </c>
      <c r="E988" s="4">
        <f t="shared" si="37"/>
        <v>6300765</v>
      </c>
      <c r="F988" s="4">
        <f t="shared" si="37"/>
        <v>2549</v>
      </c>
      <c r="G988" s="6">
        <v>794.4</v>
      </c>
      <c r="H988" s="6">
        <v>311.2</v>
      </c>
      <c r="I988" s="6">
        <v>282.37161408525907</v>
      </c>
      <c r="J988" s="6">
        <v>16.187999999999999</v>
      </c>
      <c r="K988" s="6">
        <v>31.539000000000001</v>
      </c>
      <c r="L988" s="6">
        <v>1.1857479662013244</v>
      </c>
      <c r="M988" s="6">
        <v>743.11300000000006</v>
      </c>
      <c r="N988" s="6">
        <v>0</v>
      </c>
      <c r="O988" s="15">
        <v>0.39174219536757299</v>
      </c>
    </row>
    <row r="989" spans="1:15" x14ac:dyDescent="0.3">
      <c r="A989" s="10">
        <v>43673</v>
      </c>
      <c r="B989" s="8">
        <v>0.52083333333333337</v>
      </c>
      <c r="C989" s="9">
        <f t="shared" si="36"/>
        <v>43673.520833333336</v>
      </c>
      <c r="D989" s="4">
        <f t="shared" si="37"/>
        <v>525465</v>
      </c>
      <c r="E989" s="4">
        <f t="shared" si="37"/>
        <v>6300765</v>
      </c>
      <c r="F989" s="4">
        <f t="shared" si="37"/>
        <v>2549</v>
      </c>
      <c r="G989" s="6">
        <v>803.5</v>
      </c>
      <c r="H989" s="6">
        <v>309.39999999999998</v>
      </c>
      <c r="I989" s="6">
        <v>285.12644569911834</v>
      </c>
      <c r="J989" s="6">
        <v>15.749000000000001</v>
      </c>
      <c r="K989" s="6">
        <v>33.262999999999998</v>
      </c>
      <c r="L989" s="6">
        <v>1.7612124353271452</v>
      </c>
      <c r="M989" s="6">
        <v>743.11</v>
      </c>
      <c r="N989" s="6">
        <v>0</v>
      </c>
      <c r="O989" s="15">
        <v>0.38506533914125696</v>
      </c>
    </row>
    <row r="990" spans="1:15" x14ac:dyDescent="0.3">
      <c r="A990" s="10">
        <v>43673</v>
      </c>
      <c r="B990" s="8">
        <v>0.54166666666666663</v>
      </c>
      <c r="C990" s="9">
        <f t="shared" si="36"/>
        <v>43673.541666666664</v>
      </c>
      <c r="D990" s="4">
        <f t="shared" si="37"/>
        <v>525465</v>
      </c>
      <c r="E990" s="4">
        <f t="shared" si="37"/>
        <v>6300765</v>
      </c>
      <c r="F990" s="4">
        <f t="shared" si="37"/>
        <v>2549</v>
      </c>
      <c r="G990" s="6">
        <v>215.8</v>
      </c>
      <c r="H990" s="6">
        <v>90</v>
      </c>
      <c r="I990" s="6">
        <v>288.00142870295934</v>
      </c>
      <c r="J990" s="6">
        <v>15.372999999999999</v>
      </c>
      <c r="K990" s="6">
        <v>36.262</v>
      </c>
      <c r="L990" s="6">
        <v>1.4700684647994102</v>
      </c>
      <c r="M990" s="6">
        <v>742.93799999999999</v>
      </c>
      <c r="N990" s="6">
        <v>0</v>
      </c>
      <c r="O990" s="15">
        <v>0.41705282669138088</v>
      </c>
    </row>
    <row r="991" spans="1:15" x14ac:dyDescent="0.3">
      <c r="A991" s="10">
        <v>43673</v>
      </c>
      <c r="B991" s="8">
        <v>0.5625</v>
      </c>
      <c r="C991" s="9">
        <f t="shared" si="36"/>
        <v>43673.5625</v>
      </c>
      <c r="D991" s="4">
        <f t="shared" si="37"/>
        <v>525465</v>
      </c>
      <c r="E991" s="4">
        <f t="shared" si="37"/>
        <v>6300765</v>
      </c>
      <c r="F991" s="4">
        <f t="shared" si="37"/>
        <v>2549</v>
      </c>
      <c r="G991" s="6">
        <v>199.5</v>
      </c>
      <c r="H991" s="6">
        <v>82.8</v>
      </c>
      <c r="I991" s="6">
        <v>312.99592588112318</v>
      </c>
      <c r="J991" s="6">
        <v>13.993</v>
      </c>
      <c r="K991" s="6">
        <v>43.938000000000002</v>
      </c>
      <c r="L991" s="6">
        <v>1.3233592342139344</v>
      </c>
      <c r="M991" s="6">
        <v>743.15499999999997</v>
      </c>
      <c r="N991" s="6">
        <v>0</v>
      </c>
      <c r="O991" s="15">
        <v>0.41503759398496237</v>
      </c>
    </row>
    <row r="992" spans="1:15" x14ac:dyDescent="0.3">
      <c r="A992" s="10">
        <v>43673</v>
      </c>
      <c r="B992" s="8">
        <v>0.58333333333333337</v>
      </c>
      <c r="C992" s="9">
        <f t="shared" si="36"/>
        <v>43673.583333333336</v>
      </c>
      <c r="D992" s="4">
        <f t="shared" si="37"/>
        <v>525465</v>
      </c>
      <c r="E992" s="4">
        <f t="shared" si="37"/>
        <v>6300765</v>
      </c>
      <c r="F992" s="4">
        <f t="shared" si="37"/>
        <v>2549</v>
      </c>
      <c r="G992" s="6">
        <v>161.4</v>
      </c>
      <c r="H992" s="6">
        <v>64.8</v>
      </c>
      <c r="I992" s="6">
        <v>337.76723306126183</v>
      </c>
      <c r="J992" s="6">
        <v>12.927</v>
      </c>
      <c r="K992" s="6">
        <v>46.533000000000001</v>
      </c>
      <c r="L992" s="6">
        <v>1.4655194835129774</v>
      </c>
      <c r="M992" s="6">
        <v>743.048</v>
      </c>
      <c r="N992" s="6">
        <v>0</v>
      </c>
      <c r="O992" s="15">
        <v>0.4014869888475836</v>
      </c>
    </row>
    <row r="993" spans="1:15" x14ac:dyDescent="0.3">
      <c r="A993" s="10">
        <v>43673</v>
      </c>
      <c r="B993" s="8">
        <v>0.60416666666666663</v>
      </c>
      <c r="C993" s="9">
        <f t="shared" si="36"/>
        <v>43673.604166666664</v>
      </c>
      <c r="D993" s="4">
        <f t="shared" si="37"/>
        <v>525465</v>
      </c>
      <c r="E993" s="4">
        <f t="shared" si="37"/>
        <v>6300765</v>
      </c>
      <c r="F993" s="4">
        <f t="shared" si="37"/>
        <v>2549</v>
      </c>
      <c r="G993" s="6">
        <v>99.8</v>
      </c>
      <c r="H993" s="6">
        <v>39.6</v>
      </c>
      <c r="I993" s="6">
        <v>349.92936660868151</v>
      </c>
      <c r="J993" s="6">
        <v>12.927</v>
      </c>
      <c r="K993" s="6">
        <v>52.554000000000002</v>
      </c>
      <c r="L993" s="6">
        <v>1.6076797328120205</v>
      </c>
      <c r="M993" s="6">
        <v>743.05200000000002</v>
      </c>
      <c r="N993" s="6">
        <v>0</v>
      </c>
      <c r="O993" s="15">
        <v>0.39679358717434871</v>
      </c>
    </row>
    <row r="994" spans="1:15" x14ac:dyDescent="0.3">
      <c r="A994" s="10">
        <v>43673</v>
      </c>
      <c r="B994" s="8">
        <v>0.625</v>
      </c>
      <c r="C994" s="9">
        <f t="shared" si="36"/>
        <v>43673.625</v>
      </c>
      <c r="D994" s="4">
        <f t="shared" si="37"/>
        <v>525465</v>
      </c>
      <c r="E994" s="4">
        <f t="shared" si="37"/>
        <v>6300765</v>
      </c>
      <c r="F994" s="4">
        <f t="shared" si="37"/>
        <v>2549</v>
      </c>
      <c r="G994" s="6">
        <v>54.4</v>
      </c>
      <c r="H994" s="6">
        <v>19.8</v>
      </c>
      <c r="I994" s="6">
        <v>347.83850074702127</v>
      </c>
      <c r="J994" s="6">
        <v>11.672000000000001</v>
      </c>
      <c r="K994" s="6">
        <v>59.527000000000001</v>
      </c>
      <c r="L994" s="6">
        <v>1.4609705022265447</v>
      </c>
      <c r="M994" s="6">
        <v>743.09500000000003</v>
      </c>
      <c r="N994" s="6">
        <v>0</v>
      </c>
      <c r="O994" s="15">
        <v>0.36397058823529416</v>
      </c>
    </row>
    <row r="995" spans="1:15" x14ac:dyDescent="0.3">
      <c r="A995" s="10">
        <v>43673</v>
      </c>
      <c r="B995" s="8">
        <v>0.64583333333333337</v>
      </c>
      <c r="C995" s="9">
        <f t="shared" si="36"/>
        <v>43673.645833333336</v>
      </c>
      <c r="D995" s="4">
        <f t="shared" si="37"/>
        <v>525465</v>
      </c>
      <c r="E995" s="4">
        <f t="shared" si="37"/>
        <v>6300765</v>
      </c>
      <c r="F995" s="4">
        <f t="shared" si="37"/>
        <v>2549</v>
      </c>
      <c r="G995" s="6">
        <v>23.6</v>
      </c>
      <c r="H995" s="6">
        <v>9</v>
      </c>
      <c r="I995" s="6">
        <v>352.97032830122424</v>
      </c>
      <c r="J995" s="6">
        <v>12.111000000000001</v>
      </c>
      <c r="K995" s="6">
        <v>60.055999999999997</v>
      </c>
      <c r="L995" s="6">
        <v>0.88095705181429118</v>
      </c>
      <c r="M995" s="6">
        <v>743.15300000000002</v>
      </c>
      <c r="N995" s="6">
        <v>0</v>
      </c>
      <c r="O995" s="15">
        <v>0.38135593220338981</v>
      </c>
    </row>
    <row r="996" spans="1:15" x14ac:dyDescent="0.3">
      <c r="A996" s="10">
        <v>43673</v>
      </c>
      <c r="B996" s="8">
        <v>0.66666666666666663</v>
      </c>
      <c r="C996" s="9">
        <f t="shared" si="36"/>
        <v>43673.666666666664</v>
      </c>
      <c r="D996" s="4">
        <f t="shared" si="37"/>
        <v>525465</v>
      </c>
      <c r="E996" s="4">
        <f t="shared" si="37"/>
        <v>6300765</v>
      </c>
      <c r="F996" s="4">
        <f t="shared" si="37"/>
        <v>2549</v>
      </c>
      <c r="G996" s="6">
        <v>43.5</v>
      </c>
      <c r="H996" s="6">
        <v>18</v>
      </c>
      <c r="I996" s="6">
        <v>347.4306923600318</v>
      </c>
      <c r="J996" s="6">
        <v>11.484</v>
      </c>
      <c r="K996" s="6">
        <v>63.293999999999997</v>
      </c>
      <c r="L996" s="6">
        <v>1.0231173011133341</v>
      </c>
      <c r="M996" s="6">
        <v>743.39300000000003</v>
      </c>
      <c r="N996" s="6">
        <v>0.4</v>
      </c>
      <c r="O996" s="15">
        <v>0.41379310344827586</v>
      </c>
    </row>
    <row r="997" spans="1:15" x14ac:dyDescent="0.3">
      <c r="A997" s="10">
        <v>43673</v>
      </c>
      <c r="B997" s="8">
        <v>0.6875</v>
      </c>
      <c r="C997" s="9">
        <f t="shared" si="36"/>
        <v>43673.6875</v>
      </c>
      <c r="D997" s="4">
        <f t="shared" si="37"/>
        <v>525465</v>
      </c>
      <c r="E997" s="4">
        <f t="shared" si="37"/>
        <v>6300765</v>
      </c>
      <c r="F997" s="4">
        <f t="shared" si="37"/>
        <v>2549</v>
      </c>
      <c r="G997" s="6">
        <v>76.2</v>
      </c>
      <c r="H997" s="6">
        <v>32.4</v>
      </c>
      <c r="I997" s="6">
        <v>345.60651907543541</v>
      </c>
      <c r="J997" s="6">
        <v>11.798</v>
      </c>
      <c r="K997" s="6">
        <v>61.439</v>
      </c>
      <c r="L997" s="6">
        <v>0.73197333058559932</v>
      </c>
      <c r="M997" s="6">
        <v>743.32799999999997</v>
      </c>
      <c r="N997" s="6">
        <v>0.2</v>
      </c>
      <c r="O997" s="15">
        <v>0.42519685039370075</v>
      </c>
    </row>
    <row r="998" spans="1:15" x14ac:dyDescent="0.3">
      <c r="A998" s="10">
        <v>43673</v>
      </c>
      <c r="B998" s="8">
        <v>0.70833333333333337</v>
      </c>
      <c r="C998" s="9">
        <f t="shared" si="36"/>
        <v>43673.708333333336</v>
      </c>
      <c r="D998" s="4">
        <f t="shared" si="37"/>
        <v>525465</v>
      </c>
      <c r="E998" s="4">
        <f t="shared" si="37"/>
        <v>6300765</v>
      </c>
      <c r="F998" s="4">
        <f t="shared" si="37"/>
        <v>2549</v>
      </c>
      <c r="G998" s="6">
        <v>114.3</v>
      </c>
      <c r="H998" s="6">
        <v>48.6</v>
      </c>
      <c r="I998" s="6">
        <v>343.61585768318736</v>
      </c>
      <c r="J998" s="6">
        <v>12.488</v>
      </c>
      <c r="K998" s="6">
        <v>57.253999999999998</v>
      </c>
      <c r="L998" s="6">
        <v>0.44111650665814706</v>
      </c>
      <c r="M998" s="6">
        <v>743.30700000000002</v>
      </c>
      <c r="N998" s="6">
        <v>0</v>
      </c>
      <c r="O998" s="15">
        <v>0.42519685039370081</v>
      </c>
    </row>
    <row r="999" spans="1:15" x14ac:dyDescent="0.3">
      <c r="A999" s="10">
        <v>43673</v>
      </c>
      <c r="B999" s="8">
        <v>0.72916666666666663</v>
      </c>
      <c r="C999" s="9">
        <f t="shared" si="36"/>
        <v>43673.729166666664</v>
      </c>
      <c r="D999" s="4">
        <f t="shared" si="37"/>
        <v>525465</v>
      </c>
      <c r="E999" s="4">
        <f t="shared" si="37"/>
        <v>6300765</v>
      </c>
      <c r="F999" s="4">
        <f t="shared" si="37"/>
        <v>2549</v>
      </c>
      <c r="G999" s="6">
        <v>179.6</v>
      </c>
      <c r="H999" s="6">
        <v>72</v>
      </c>
      <c r="I999" s="6">
        <v>335.90900136680818</v>
      </c>
      <c r="J999" s="6">
        <v>12.927</v>
      </c>
      <c r="K999" s="6">
        <v>54.771999999999998</v>
      </c>
      <c r="L999" s="6">
        <v>0.72742434929916655</v>
      </c>
      <c r="M999" s="6">
        <v>743.37800000000004</v>
      </c>
      <c r="N999" s="6">
        <v>0</v>
      </c>
      <c r="O999" s="15">
        <v>0.400890868596882</v>
      </c>
    </row>
    <row r="1000" spans="1:15" x14ac:dyDescent="0.3">
      <c r="A1000" s="10">
        <v>43673</v>
      </c>
      <c r="B1000" s="8">
        <v>0.75</v>
      </c>
      <c r="C1000" s="9">
        <f t="shared" si="36"/>
        <v>43673.75</v>
      </c>
      <c r="D1000" s="4">
        <f t="shared" si="37"/>
        <v>525465</v>
      </c>
      <c r="E1000" s="4">
        <f t="shared" si="37"/>
        <v>6300765</v>
      </c>
      <c r="F1000" s="4">
        <f t="shared" si="37"/>
        <v>2549</v>
      </c>
      <c r="G1000" s="6">
        <v>190.4</v>
      </c>
      <c r="H1000" s="6">
        <v>73.8</v>
      </c>
      <c r="I1000" s="6">
        <v>324.55783672946114</v>
      </c>
      <c r="J1000" s="6">
        <v>12.613</v>
      </c>
      <c r="K1000" s="6">
        <v>55.527999999999999</v>
      </c>
      <c r="L1000" s="6">
        <v>1.158454078482728</v>
      </c>
      <c r="M1000" s="6">
        <v>743.51499999999999</v>
      </c>
      <c r="N1000" s="6">
        <v>0.2</v>
      </c>
      <c r="O1000" s="15">
        <v>0.38760504201680668</v>
      </c>
    </row>
    <row r="1001" spans="1:15" x14ac:dyDescent="0.3">
      <c r="A1001" s="10">
        <v>43673</v>
      </c>
      <c r="B1001" s="8">
        <v>0.77083333333333337</v>
      </c>
      <c r="C1001" s="9">
        <f t="shared" si="36"/>
        <v>43673.770833333336</v>
      </c>
      <c r="D1001" s="4">
        <f t="shared" si="37"/>
        <v>525465</v>
      </c>
      <c r="E1001" s="4">
        <f t="shared" si="37"/>
        <v>6300765</v>
      </c>
      <c r="F1001" s="4">
        <f t="shared" si="37"/>
        <v>2549</v>
      </c>
      <c r="G1001" s="6">
        <v>112.4</v>
      </c>
      <c r="H1001" s="6">
        <v>43.2</v>
      </c>
      <c r="I1001" s="6">
        <v>313.9639951878014</v>
      </c>
      <c r="J1001" s="6">
        <v>12.425000000000001</v>
      </c>
      <c r="K1001" s="6">
        <v>59.462000000000003</v>
      </c>
      <c r="L1001" s="6">
        <v>1.0117448478972524</v>
      </c>
      <c r="M1001" s="6">
        <v>743.76499999999999</v>
      </c>
      <c r="N1001" s="6">
        <v>0</v>
      </c>
      <c r="O1001" s="15">
        <v>0.38434163701067614</v>
      </c>
    </row>
    <row r="1002" spans="1:15" x14ac:dyDescent="0.3">
      <c r="A1002" s="10">
        <v>43673</v>
      </c>
      <c r="B1002" s="8">
        <v>0.79166666666666663</v>
      </c>
      <c r="C1002" s="9">
        <f t="shared" si="36"/>
        <v>43673.791666666664</v>
      </c>
      <c r="D1002" s="4">
        <f t="shared" si="37"/>
        <v>525465</v>
      </c>
      <c r="E1002" s="4">
        <f t="shared" si="37"/>
        <v>6300765</v>
      </c>
      <c r="F1002" s="4">
        <f t="shared" si="37"/>
        <v>2549</v>
      </c>
      <c r="G1002" s="6">
        <v>87.1</v>
      </c>
      <c r="H1002" s="6">
        <v>34.200000000000003</v>
      </c>
      <c r="I1002" s="6">
        <v>299.69102936858212</v>
      </c>
      <c r="J1002" s="6">
        <v>12.425000000000001</v>
      </c>
      <c r="K1002" s="6">
        <v>59.936999999999998</v>
      </c>
      <c r="L1002" s="6">
        <v>1.1539050971962954</v>
      </c>
      <c r="M1002" s="6">
        <v>743.47799999999995</v>
      </c>
      <c r="N1002" s="6">
        <v>0</v>
      </c>
      <c r="O1002" s="15">
        <v>0.39265212399540761</v>
      </c>
    </row>
    <row r="1003" spans="1:15" x14ac:dyDescent="0.3">
      <c r="A1003" s="10">
        <v>43673</v>
      </c>
      <c r="B1003" s="8">
        <v>0.8125</v>
      </c>
      <c r="C1003" s="9">
        <f t="shared" si="36"/>
        <v>43673.8125</v>
      </c>
      <c r="D1003" s="4">
        <f t="shared" si="37"/>
        <v>525465</v>
      </c>
      <c r="E1003" s="4">
        <f t="shared" si="37"/>
        <v>6300765</v>
      </c>
      <c r="F1003" s="4">
        <f t="shared" si="37"/>
        <v>2549</v>
      </c>
      <c r="G1003" s="6">
        <v>54.4</v>
      </c>
      <c r="H1003" s="6">
        <v>19.8</v>
      </c>
      <c r="I1003" s="6">
        <v>296.49939403853813</v>
      </c>
      <c r="J1003" s="6">
        <v>11.986000000000001</v>
      </c>
      <c r="K1003" s="6">
        <v>60.831000000000003</v>
      </c>
      <c r="L1003" s="6">
        <v>0.71832638672630122</v>
      </c>
      <c r="M1003" s="6">
        <v>743.53700000000003</v>
      </c>
      <c r="N1003" s="6">
        <v>0</v>
      </c>
      <c r="O1003" s="15">
        <v>0.36397058823529416</v>
      </c>
    </row>
    <row r="1004" spans="1:15" x14ac:dyDescent="0.3">
      <c r="A1004" s="10">
        <v>43673</v>
      </c>
      <c r="B1004" s="8">
        <v>0.83333333333333337</v>
      </c>
      <c r="C1004" s="9">
        <f t="shared" si="36"/>
        <v>43673.833333333336</v>
      </c>
      <c r="D1004" s="4">
        <f t="shared" si="37"/>
        <v>525465</v>
      </c>
      <c r="E1004" s="4">
        <f t="shared" si="37"/>
        <v>6300765</v>
      </c>
      <c r="F1004" s="4">
        <f t="shared" si="37"/>
        <v>2549</v>
      </c>
      <c r="G1004" s="6">
        <v>25.4</v>
      </c>
      <c r="H1004" s="6">
        <v>7.2</v>
      </c>
      <c r="I1004" s="6">
        <v>324.32359670501376</v>
      </c>
      <c r="J1004" s="6">
        <v>11.672000000000001</v>
      </c>
      <c r="K1004" s="6">
        <v>60.317</v>
      </c>
      <c r="L1004" s="6">
        <v>0.86048663602534403</v>
      </c>
      <c r="M1004" s="6">
        <v>743.48</v>
      </c>
      <c r="N1004" s="6">
        <v>0</v>
      </c>
      <c r="O1004" s="15">
        <v>0.28346456692913385</v>
      </c>
    </row>
    <row r="1005" spans="1:15" x14ac:dyDescent="0.3">
      <c r="A1005" s="10">
        <v>43673</v>
      </c>
      <c r="B1005" s="8">
        <v>0.85416666666666663</v>
      </c>
      <c r="C1005" s="9">
        <f t="shared" si="36"/>
        <v>43673.854166666664</v>
      </c>
      <c r="D1005" s="4">
        <f t="shared" si="37"/>
        <v>525465</v>
      </c>
      <c r="E1005" s="4">
        <f t="shared" si="37"/>
        <v>6300765</v>
      </c>
      <c r="F1005" s="4">
        <f t="shared" si="37"/>
        <v>2549</v>
      </c>
      <c r="G1005" s="6">
        <v>0</v>
      </c>
      <c r="H1005" s="6">
        <v>0</v>
      </c>
      <c r="I1005" s="6">
        <v>340.59181448098855</v>
      </c>
      <c r="J1005" s="6">
        <v>11.106999999999999</v>
      </c>
      <c r="K1005" s="6">
        <v>63.718000000000004</v>
      </c>
      <c r="L1005" s="6">
        <v>0.85821214538212764</v>
      </c>
      <c r="M1005" s="6">
        <v>743.58</v>
      </c>
      <c r="N1005" s="6">
        <v>0</v>
      </c>
      <c r="O1005" s="16" t="s">
        <v>19</v>
      </c>
    </row>
    <row r="1006" spans="1:15" x14ac:dyDescent="0.3">
      <c r="A1006" s="10">
        <v>43673</v>
      </c>
      <c r="B1006" s="8">
        <v>0.875</v>
      </c>
      <c r="C1006" s="9">
        <f t="shared" si="36"/>
        <v>43673.875</v>
      </c>
      <c r="D1006" s="4">
        <f t="shared" si="37"/>
        <v>525465</v>
      </c>
      <c r="E1006" s="4">
        <f t="shared" si="37"/>
        <v>6300765</v>
      </c>
      <c r="F1006" s="4">
        <f t="shared" si="37"/>
        <v>2549</v>
      </c>
      <c r="G1006" s="6">
        <v>0</v>
      </c>
      <c r="H1006" s="6">
        <v>0</v>
      </c>
      <c r="I1006" s="6">
        <v>340.9400414128034</v>
      </c>
      <c r="J1006" s="6">
        <v>10.856</v>
      </c>
      <c r="K1006" s="6">
        <v>66.997</v>
      </c>
      <c r="L1006" s="6">
        <v>1.2892418745656891</v>
      </c>
      <c r="M1006" s="6">
        <v>743.60199999999998</v>
      </c>
      <c r="N1006" s="6">
        <v>0</v>
      </c>
      <c r="O1006" s="16" t="s">
        <v>19</v>
      </c>
    </row>
    <row r="1007" spans="1:15" x14ac:dyDescent="0.3">
      <c r="A1007" s="10">
        <v>43673</v>
      </c>
      <c r="B1007" s="8">
        <v>0.89583333333333337</v>
      </c>
      <c r="C1007" s="9">
        <f t="shared" si="36"/>
        <v>43673.895833333336</v>
      </c>
      <c r="D1007" s="4">
        <f t="shared" si="37"/>
        <v>525465</v>
      </c>
      <c r="E1007" s="4">
        <f t="shared" si="37"/>
        <v>6300765</v>
      </c>
      <c r="F1007" s="4">
        <f t="shared" si="37"/>
        <v>2549</v>
      </c>
      <c r="G1007" s="6">
        <v>0</v>
      </c>
      <c r="H1007" s="6">
        <v>0</v>
      </c>
      <c r="I1007" s="6">
        <v>336.62807664932188</v>
      </c>
      <c r="J1007" s="6">
        <v>10.353999999999999</v>
      </c>
      <c r="K1007" s="6">
        <v>67.557000000000002</v>
      </c>
      <c r="L1007" s="6">
        <v>1.1425326439802135</v>
      </c>
      <c r="M1007" s="6">
        <v>743.54700000000003</v>
      </c>
      <c r="N1007" s="6">
        <v>0</v>
      </c>
      <c r="O1007" s="16" t="s">
        <v>19</v>
      </c>
    </row>
    <row r="1008" spans="1:15" x14ac:dyDescent="0.3">
      <c r="A1008" s="10">
        <v>43673</v>
      </c>
      <c r="B1008" s="8">
        <v>0.91666666666666663</v>
      </c>
      <c r="C1008" s="9">
        <f t="shared" si="36"/>
        <v>43673.916666666664</v>
      </c>
      <c r="D1008" s="4">
        <f t="shared" si="37"/>
        <v>525465</v>
      </c>
      <c r="E1008" s="4">
        <f t="shared" si="37"/>
        <v>6300765</v>
      </c>
      <c r="F1008" s="4">
        <f t="shared" si="37"/>
        <v>2549</v>
      </c>
      <c r="G1008" s="6">
        <v>0</v>
      </c>
      <c r="H1008" s="6">
        <v>0</v>
      </c>
      <c r="I1008" s="6">
        <v>324.67989982322712</v>
      </c>
      <c r="J1008" s="6">
        <v>10.417</v>
      </c>
      <c r="K1008" s="6">
        <v>66.935000000000002</v>
      </c>
      <c r="L1008" s="6">
        <v>1.2846928932792565</v>
      </c>
      <c r="M1008" s="6">
        <v>743.52700000000004</v>
      </c>
      <c r="N1008" s="6">
        <v>0</v>
      </c>
      <c r="O1008" s="16" t="s">
        <v>19</v>
      </c>
    </row>
    <row r="1009" spans="1:15" x14ac:dyDescent="0.3">
      <c r="A1009" s="10">
        <v>43673</v>
      </c>
      <c r="B1009" s="8">
        <v>0.9375</v>
      </c>
      <c r="C1009" s="9">
        <f t="shared" si="36"/>
        <v>43673.9375</v>
      </c>
      <c r="D1009" s="4">
        <f t="shared" si="37"/>
        <v>525465</v>
      </c>
      <c r="E1009" s="4">
        <f t="shared" si="37"/>
        <v>6300765</v>
      </c>
      <c r="F1009" s="4">
        <f t="shared" si="37"/>
        <v>2549</v>
      </c>
      <c r="G1009" s="6">
        <v>0</v>
      </c>
      <c r="H1009" s="6">
        <v>0</v>
      </c>
      <c r="I1009" s="6">
        <v>291.28300357055758</v>
      </c>
      <c r="J1009" s="6">
        <v>10.48</v>
      </c>
      <c r="K1009" s="6">
        <v>66.313999999999993</v>
      </c>
      <c r="L1009" s="6">
        <v>0.84911418280926221</v>
      </c>
      <c r="M1009" s="6">
        <v>743.41499999999996</v>
      </c>
      <c r="N1009" s="6">
        <v>0</v>
      </c>
      <c r="O1009" s="16" t="s">
        <v>19</v>
      </c>
    </row>
    <row r="1010" spans="1:15" x14ac:dyDescent="0.3">
      <c r="A1010" s="10">
        <v>43673</v>
      </c>
      <c r="B1010" s="8">
        <v>0.95833333333333337</v>
      </c>
      <c r="C1010" s="9">
        <f t="shared" si="36"/>
        <v>43673.958333333336</v>
      </c>
      <c r="D1010" s="4">
        <f t="shared" si="37"/>
        <v>525465</v>
      </c>
      <c r="E1010" s="4">
        <f t="shared" si="37"/>
        <v>6300765</v>
      </c>
      <c r="F1010" s="4">
        <f t="shared" si="37"/>
        <v>2549</v>
      </c>
      <c r="G1010" s="6">
        <v>0</v>
      </c>
      <c r="H1010" s="6">
        <v>0</v>
      </c>
      <c r="I1010" s="6">
        <v>286.97197549485611</v>
      </c>
      <c r="J1010" s="6">
        <v>10.103</v>
      </c>
      <c r="K1010" s="6">
        <v>69.096999999999994</v>
      </c>
      <c r="L1010" s="6">
        <v>1.1357091720505645</v>
      </c>
      <c r="M1010" s="6">
        <v>743.5</v>
      </c>
      <c r="N1010" s="6">
        <v>0</v>
      </c>
      <c r="O1010" s="16" t="s">
        <v>19</v>
      </c>
    </row>
    <row r="1011" spans="1:15" x14ac:dyDescent="0.3">
      <c r="A1011" s="10">
        <v>43673</v>
      </c>
      <c r="B1011" s="8">
        <v>0.97916666666666663</v>
      </c>
      <c r="C1011" s="9">
        <f t="shared" si="36"/>
        <v>43673.979166666664</v>
      </c>
      <c r="D1011" s="4">
        <f t="shared" si="37"/>
        <v>525465</v>
      </c>
      <c r="E1011" s="4">
        <f t="shared" si="37"/>
        <v>6300765</v>
      </c>
      <c r="F1011" s="4">
        <f t="shared" si="37"/>
        <v>2549</v>
      </c>
      <c r="G1011" s="6">
        <v>0</v>
      </c>
      <c r="H1011" s="6">
        <v>0</v>
      </c>
      <c r="I1011" s="6">
        <v>295.73493588096551</v>
      </c>
      <c r="J1011" s="6">
        <v>10.417</v>
      </c>
      <c r="K1011" s="6">
        <v>68.195999999999998</v>
      </c>
      <c r="L1011" s="6">
        <v>0.84456520152282955</v>
      </c>
      <c r="M1011" s="6">
        <v>743.57500000000005</v>
      </c>
      <c r="N1011" s="6">
        <v>0</v>
      </c>
      <c r="O1011" s="16" t="s">
        <v>19</v>
      </c>
    </row>
    <row r="1012" spans="1:15" x14ac:dyDescent="0.3">
      <c r="A1012" s="10">
        <v>43674</v>
      </c>
      <c r="B1012" s="8">
        <v>0</v>
      </c>
      <c r="C1012" s="9">
        <f t="shared" si="36"/>
        <v>43674</v>
      </c>
      <c r="D1012" s="4">
        <f t="shared" si="37"/>
        <v>525465</v>
      </c>
      <c r="E1012" s="4">
        <f t="shared" si="37"/>
        <v>6300765</v>
      </c>
      <c r="F1012" s="4">
        <f t="shared" si="37"/>
        <v>2549</v>
      </c>
      <c r="G1012" s="6">
        <v>0</v>
      </c>
      <c r="H1012" s="6">
        <v>0</v>
      </c>
      <c r="I1012" s="6">
        <v>281.08506777627014</v>
      </c>
      <c r="J1012" s="6">
        <v>10.417</v>
      </c>
      <c r="K1012" s="6">
        <v>67.566000000000003</v>
      </c>
      <c r="L1012" s="6">
        <v>1.384770481580776</v>
      </c>
      <c r="M1012" s="6">
        <v>743.59500000000003</v>
      </c>
      <c r="N1012" s="6">
        <v>0</v>
      </c>
      <c r="O1012" s="16" t="s">
        <v>19</v>
      </c>
    </row>
    <row r="1013" spans="1:15" x14ac:dyDescent="0.3">
      <c r="A1013" s="10">
        <v>43674</v>
      </c>
      <c r="B1013" s="8">
        <v>2.0833333333333332E-2</v>
      </c>
      <c r="C1013" s="9">
        <f t="shared" si="36"/>
        <v>43674.020833333336</v>
      </c>
      <c r="D1013" s="4">
        <f t="shared" si="37"/>
        <v>525465</v>
      </c>
      <c r="E1013" s="4">
        <f t="shared" si="37"/>
        <v>6300765</v>
      </c>
      <c r="F1013" s="4">
        <f t="shared" si="37"/>
        <v>2549</v>
      </c>
      <c r="G1013" s="6">
        <v>0</v>
      </c>
      <c r="H1013" s="6">
        <v>0</v>
      </c>
      <c r="I1013" s="6">
        <v>278.70312282114946</v>
      </c>
      <c r="J1013" s="6">
        <v>9.5380000000000003</v>
      </c>
      <c r="K1013" s="6">
        <v>70.903000000000006</v>
      </c>
      <c r="L1013" s="6">
        <v>1.526930730879819</v>
      </c>
      <c r="M1013" s="6">
        <v>743.60500000000002</v>
      </c>
      <c r="N1013" s="6">
        <v>0</v>
      </c>
      <c r="O1013" s="16" t="s">
        <v>19</v>
      </c>
    </row>
    <row r="1014" spans="1:15" x14ac:dyDescent="0.3">
      <c r="A1014" s="10">
        <v>43674</v>
      </c>
      <c r="B1014" s="8">
        <v>4.1666666666666664E-2</v>
      </c>
      <c r="C1014" s="9">
        <f t="shared" si="36"/>
        <v>43674.041666666664</v>
      </c>
      <c r="D1014" s="4">
        <f t="shared" si="37"/>
        <v>525465</v>
      </c>
      <c r="E1014" s="4">
        <f t="shared" si="37"/>
        <v>6300765</v>
      </c>
      <c r="F1014" s="4">
        <f t="shared" si="37"/>
        <v>2549</v>
      </c>
      <c r="G1014" s="6">
        <v>0</v>
      </c>
      <c r="H1014" s="6">
        <v>0</v>
      </c>
      <c r="I1014" s="6">
        <v>270.83725219351135</v>
      </c>
      <c r="J1014" s="6">
        <v>9.2240000000000002</v>
      </c>
      <c r="K1014" s="6">
        <v>74.63</v>
      </c>
      <c r="L1014" s="6">
        <v>1.669090980178862</v>
      </c>
      <c r="M1014" s="6">
        <v>743.59500000000003</v>
      </c>
      <c r="N1014" s="6">
        <v>0</v>
      </c>
      <c r="O1014" s="16" t="s">
        <v>19</v>
      </c>
    </row>
    <row r="1015" spans="1:15" x14ac:dyDescent="0.3">
      <c r="A1015" s="10">
        <v>43674</v>
      </c>
      <c r="B1015" s="8">
        <v>6.25E-2</v>
      </c>
      <c r="C1015" s="9">
        <f t="shared" si="36"/>
        <v>43674.0625</v>
      </c>
      <c r="D1015" s="4">
        <f t="shared" si="37"/>
        <v>525465</v>
      </c>
      <c r="E1015" s="4">
        <f t="shared" si="37"/>
        <v>6300765</v>
      </c>
      <c r="F1015" s="4">
        <f t="shared" si="37"/>
        <v>2549</v>
      </c>
      <c r="G1015" s="6">
        <v>0</v>
      </c>
      <c r="H1015" s="6">
        <v>0</v>
      </c>
      <c r="I1015" s="6">
        <v>266.23187866082503</v>
      </c>
      <c r="J1015" s="6">
        <v>8.9730000000000008</v>
      </c>
      <c r="K1015" s="6">
        <v>76.475999999999999</v>
      </c>
      <c r="L1015" s="6">
        <v>0.94464278982434913</v>
      </c>
      <c r="M1015" s="6">
        <v>743.33299999999997</v>
      </c>
      <c r="N1015" s="6">
        <v>0</v>
      </c>
      <c r="O1015" s="16" t="s">
        <v>19</v>
      </c>
    </row>
    <row r="1016" spans="1:15" x14ac:dyDescent="0.3">
      <c r="A1016" s="10">
        <v>43674</v>
      </c>
      <c r="B1016" s="8">
        <v>8.3333333333333329E-2</v>
      </c>
      <c r="C1016" s="9">
        <f t="shared" si="36"/>
        <v>43674.083333333336</v>
      </c>
      <c r="D1016" s="4">
        <f t="shared" si="37"/>
        <v>525465</v>
      </c>
      <c r="E1016" s="4">
        <f t="shared" si="37"/>
        <v>6300765</v>
      </c>
      <c r="F1016" s="4">
        <f t="shared" si="37"/>
        <v>2549</v>
      </c>
      <c r="G1016" s="6">
        <v>0</v>
      </c>
      <c r="H1016" s="6">
        <v>0</v>
      </c>
      <c r="I1016" s="6">
        <v>265.25839208308685</v>
      </c>
      <c r="J1016" s="6">
        <v>8.8480000000000008</v>
      </c>
      <c r="K1016" s="6">
        <v>77.084000000000003</v>
      </c>
      <c r="L1016" s="6">
        <v>0.79793355923887355</v>
      </c>
      <c r="M1016" s="6">
        <v>743.23</v>
      </c>
      <c r="N1016" s="6">
        <v>0</v>
      </c>
      <c r="O1016" s="16" t="s">
        <v>19</v>
      </c>
    </row>
    <row r="1017" spans="1:15" x14ac:dyDescent="0.3">
      <c r="A1017" s="10">
        <v>43674</v>
      </c>
      <c r="B1017" s="8">
        <v>0.10416666666666667</v>
      </c>
      <c r="C1017" s="9">
        <f t="shared" si="36"/>
        <v>43674.104166666664</v>
      </c>
      <c r="D1017" s="4">
        <f t="shared" si="37"/>
        <v>525465</v>
      </c>
      <c r="E1017" s="4">
        <f t="shared" si="37"/>
        <v>6300765</v>
      </c>
      <c r="F1017" s="4">
        <f t="shared" si="37"/>
        <v>2549</v>
      </c>
      <c r="G1017" s="6">
        <v>0</v>
      </c>
      <c r="H1017" s="6">
        <v>0</v>
      </c>
      <c r="I1017" s="6">
        <v>262.45828222562847</v>
      </c>
      <c r="J1017" s="6">
        <v>8.2200000000000006</v>
      </c>
      <c r="K1017" s="6">
        <v>81.846999999999994</v>
      </c>
      <c r="L1017" s="6">
        <v>0.65151147525368058</v>
      </c>
      <c r="M1017" s="6">
        <v>742.83500000000004</v>
      </c>
      <c r="N1017" s="6">
        <v>0</v>
      </c>
      <c r="O1017" s="16" t="s">
        <v>19</v>
      </c>
    </row>
    <row r="1018" spans="1:15" x14ac:dyDescent="0.3">
      <c r="A1018" s="10">
        <v>43674</v>
      </c>
      <c r="B1018" s="8">
        <v>0.125</v>
      </c>
      <c r="C1018" s="9">
        <f t="shared" ref="C1018:C1081" si="38">A1018+B1018</f>
        <v>43674.125</v>
      </c>
      <c r="D1018" s="4">
        <f t="shared" si="37"/>
        <v>525465</v>
      </c>
      <c r="E1018" s="4">
        <f t="shared" si="37"/>
        <v>6300765</v>
      </c>
      <c r="F1018" s="4">
        <f t="shared" si="37"/>
        <v>2549</v>
      </c>
      <c r="G1018" s="6">
        <v>0</v>
      </c>
      <c r="H1018" s="6">
        <v>0</v>
      </c>
      <c r="I1018" s="6">
        <v>263.74797304954336</v>
      </c>
      <c r="J1018" s="6">
        <v>8.5340000000000007</v>
      </c>
      <c r="K1018" s="6">
        <v>80.802000000000007</v>
      </c>
      <c r="L1018" s="6">
        <v>0.3603675047259457</v>
      </c>
      <c r="M1018" s="6">
        <v>742.99</v>
      </c>
      <c r="N1018" s="6">
        <v>0</v>
      </c>
      <c r="O1018" s="16" t="s">
        <v>19</v>
      </c>
    </row>
    <row r="1019" spans="1:15" x14ac:dyDescent="0.3">
      <c r="A1019" s="10">
        <v>43674</v>
      </c>
      <c r="B1019" s="8">
        <v>0.14583333333333334</v>
      </c>
      <c r="C1019" s="9">
        <f t="shared" si="38"/>
        <v>43674.145833333336</v>
      </c>
      <c r="D1019" s="4">
        <f t="shared" ref="D1019:F1082" si="39">D1018</f>
        <v>525465</v>
      </c>
      <c r="E1019" s="4">
        <f t="shared" si="39"/>
        <v>6300765</v>
      </c>
      <c r="F1019" s="4">
        <f t="shared" si="39"/>
        <v>2549</v>
      </c>
      <c r="G1019" s="6">
        <v>0</v>
      </c>
      <c r="H1019" s="6">
        <v>0</v>
      </c>
      <c r="I1019" s="6">
        <v>262.9693994769051</v>
      </c>
      <c r="J1019" s="6">
        <v>9.0359999999999996</v>
      </c>
      <c r="K1019" s="6">
        <v>78.372</v>
      </c>
      <c r="L1019" s="6">
        <v>0.35809301408272931</v>
      </c>
      <c r="M1019" s="6">
        <v>743.00699999999995</v>
      </c>
      <c r="N1019" s="6">
        <v>0</v>
      </c>
      <c r="O1019" s="16" t="s">
        <v>19</v>
      </c>
    </row>
    <row r="1020" spans="1:15" x14ac:dyDescent="0.3">
      <c r="A1020" s="10">
        <v>43674</v>
      </c>
      <c r="B1020" s="8">
        <v>0.16666666666666666</v>
      </c>
      <c r="C1020" s="9">
        <f t="shared" si="38"/>
        <v>43674.166666666664</v>
      </c>
      <c r="D1020" s="4">
        <f t="shared" si="39"/>
        <v>525465</v>
      </c>
      <c r="E1020" s="4">
        <f t="shared" si="39"/>
        <v>6300765</v>
      </c>
      <c r="F1020" s="4">
        <f t="shared" si="39"/>
        <v>2549</v>
      </c>
      <c r="G1020" s="6">
        <v>0</v>
      </c>
      <c r="H1020" s="6">
        <v>0</v>
      </c>
      <c r="I1020" s="6">
        <v>262.13851506301216</v>
      </c>
      <c r="J1020" s="6">
        <v>9.0359999999999996</v>
      </c>
      <c r="K1020" s="6">
        <v>78.215000000000003</v>
      </c>
      <c r="L1020" s="6">
        <v>0.35581852343951292</v>
      </c>
      <c r="M1020" s="6">
        <v>742.96199999999999</v>
      </c>
      <c r="N1020" s="6">
        <v>0</v>
      </c>
      <c r="O1020" s="16" t="s">
        <v>19</v>
      </c>
    </row>
    <row r="1021" spans="1:15" x14ac:dyDescent="0.3">
      <c r="A1021" s="10">
        <v>43674</v>
      </c>
      <c r="B1021" s="8">
        <v>0.1875</v>
      </c>
      <c r="C1021" s="9">
        <f t="shared" si="38"/>
        <v>43674.1875</v>
      </c>
      <c r="D1021" s="4">
        <f t="shared" si="39"/>
        <v>525465</v>
      </c>
      <c r="E1021" s="4">
        <f t="shared" si="39"/>
        <v>6300765</v>
      </c>
      <c r="F1021" s="4">
        <f t="shared" si="39"/>
        <v>2549</v>
      </c>
      <c r="G1021" s="6">
        <v>10.9</v>
      </c>
      <c r="H1021" s="6">
        <v>3.6</v>
      </c>
      <c r="I1021" s="6">
        <v>259.50745587153096</v>
      </c>
      <c r="J1021" s="6">
        <v>8.9730000000000008</v>
      </c>
      <c r="K1021" s="6">
        <v>77.89</v>
      </c>
      <c r="L1021" s="6">
        <v>0.20910929285403729</v>
      </c>
      <c r="M1021" s="6">
        <v>742.96500000000003</v>
      </c>
      <c r="N1021" s="6">
        <v>0</v>
      </c>
      <c r="O1021" s="15">
        <v>0.33027522935779818</v>
      </c>
    </row>
    <row r="1022" spans="1:15" x14ac:dyDescent="0.3">
      <c r="A1022" s="10">
        <v>43674</v>
      </c>
      <c r="B1022" s="8">
        <v>0.20833333333333334</v>
      </c>
      <c r="C1022" s="9">
        <f t="shared" si="38"/>
        <v>43674.208333333336</v>
      </c>
      <c r="D1022" s="4">
        <f t="shared" si="39"/>
        <v>525465</v>
      </c>
      <c r="E1022" s="4">
        <f t="shared" si="39"/>
        <v>6300765</v>
      </c>
      <c r="F1022" s="4">
        <f t="shared" si="39"/>
        <v>2549</v>
      </c>
      <c r="G1022" s="6">
        <v>30.8</v>
      </c>
      <c r="H1022" s="6">
        <v>21.6</v>
      </c>
      <c r="I1022" s="6">
        <v>260.36227851132924</v>
      </c>
      <c r="J1022" s="6">
        <v>9.7270000000000003</v>
      </c>
      <c r="K1022" s="6">
        <v>72.346999999999994</v>
      </c>
      <c r="L1022" s="6">
        <v>0.35126954215308026</v>
      </c>
      <c r="M1022" s="6">
        <v>742.97500000000002</v>
      </c>
      <c r="N1022" s="6">
        <v>0</v>
      </c>
      <c r="O1022" s="15">
        <v>0.70129870129870131</v>
      </c>
    </row>
    <row r="1023" spans="1:15" x14ac:dyDescent="0.3">
      <c r="A1023" s="10">
        <v>43674</v>
      </c>
      <c r="B1023" s="8">
        <v>0.22916666666666666</v>
      </c>
      <c r="C1023" s="9">
        <f t="shared" si="38"/>
        <v>43674.229166666664</v>
      </c>
      <c r="D1023" s="4">
        <f t="shared" si="39"/>
        <v>525465</v>
      </c>
      <c r="E1023" s="4">
        <f t="shared" si="39"/>
        <v>6300765</v>
      </c>
      <c r="F1023" s="4">
        <f t="shared" si="39"/>
        <v>2549</v>
      </c>
      <c r="G1023" s="6">
        <v>76.2</v>
      </c>
      <c r="H1023" s="6">
        <v>54</v>
      </c>
      <c r="I1023" s="6">
        <v>260.92440585545387</v>
      </c>
      <c r="J1023" s="6">
        <v>10.48</v>
      </c>
      <c r="K1023" s="6">
        <v>66.787000000000006</v>
      </c>
      <c r="L1023" s="6">
        <v>0.63786453139438248</v>
      </c>
      <c r="M1023" s="6">
        <v>742.82799999999997</v>
      </c>
      <c r="N1023" s="6">
        <v>0</v>
      </c>
      <c r="O1023" s="15">
        <v>0.70866141732283461</v>
      </c>
    </row>
    <row r="1024" spans="1:15" x14ac:dyDescent="0.3">
      <c r="A1024" s="10">
        <v>43674</v>
      </c>
      <c r="B1024" s="8">
        <v>0.25</v>
      </c>
      <c r="C1024" s="9">
        <f t="shared" si="38"/>
        <v>43674.25</v>
      </c>
      <c r="D1024" s="4">
        <f t="shared" si="39"/>
        <v>525465</v>
      </c>
      <c r="E1024" s="4">
        <f t="shared" si="39"/>
        <v>6300765</v>
      </c>
      <c r="F1024" s="4">
        <f t="shared" si="39"/>
        <v>2549</v>
      </c>
      <c r="G1024" s="6">
        <v>146.9</v>
      </c>
      <c r="H1024" s="6">
        <v>91.8</v>
      </c>
      <c r="I1024" s="6">
        <v>262.009635996501</v>
      </c>
      <c r="J1024" s="6">
        <v>11.295999999999999</v>
      </c>
      <c r="K1024" s="6">
        <v>65.164000000000001</v>
      </c>
      <c r="L1024" s="6">
        <v>0.49115530080890685</v>
      </c>
      <c r="M1024" s="6">
        <v>743.01499999999999</v>
      </c>
      <c r="N1024" s="6">
        <v>0</v>
      </c>
      <c r="O1024" s="15">
        <v>0.62491490810074879</v>
      </c>
    </row>
    <row r="1025" spans="1:15" x14ac:dyDescent="0.3">
      <c r="A1025" s="10">
        <v>43674</v>
      </c>
      <c r="B1025" s="8">
        <v>0.27083333333333331</v>
      </c>
      <c r="C1025" s="9">
        <f t="shared" si="38"/>
        <v>43674.270833333336</v>
      </c>
      <c r="D1025" s="4">
        <f t="shared" si="39"/>
        <v>525465</v>
      </c>
      <c r="E1025" s="4">
        <f t="shared" si="39"/>
        <v>6300765</v>
      </c>
      <c r="F1025" s="4">
        <f t="shared" si="39"/>
        <v>2549</v>
      </c>
      <c r="G1025" s="6">
        <v>230.3</v>
      </c>
      <c r="H1025" s="6">
        <v>131.30000000000001</v>
      </c>
      <c r="I1025" s="6">
        <v>263.22489627625589</v>
      </c>
      <c r="J1025" s="6">
        <v>11.923</v>
      </c>
      <c r="K1025" s="6">
        <v>60.506999999999998</v>
      </c>
      <c r="L1025" s="6">
        <v>0.48888081016569052</v>
      </c>
      <c r="M1025" s="6">
        <v>743.23</v>
      </c>
      <c r="N1025" s="6">
        <v>0</v>
      </c>
      <c r="O1025" s="15">
        <v>0.57012592270950935</v>
      </c>
    </row>
    <row r="1026" spans="1:15" x14ac:dyDescent="0.3">
      <c r="A1026" s="10">
        <v>43674</v>
      </c>
      <c r="B1026" s="8">
        <v>0.29166666666666669</v>
      </c>
      <c r="C1026" s="9">
        <f t="shared" si="38"/>
        <v>43674.291666666664</v>
      </c>
      <c r="D1026" s="4">
        <f t="shared" si="39"/>
        <v>525465</v>
      </c>
      <c r="E1026" s="4">
        <f t="shared" si="39"/>
        <v>6300765</v>
      </c>
      <c r="F1026" s="4">
        <f t="shared" si="39"/>
        <v>2549</v>
      </c>
      <c r="G1026" s="6">
        <v>306.5</v>
      </c>
      <c r="H1026" s="6">
        <v>169.1</v>
      </c>
      <c r="I1026" s="6">
        <v>265.38250998293421</v>
      </c>
      <c r="J1026" s="6">
        <v>11.734999999999999</v>
      </c>
      <c r="K1026" s="6">
        <v>60.482999999999997</v>
      </c>
      <c r="L1026" s="6">
        <v>0.63104105946473343</v>
      </c>
      <c r="M1026" s="6">
        <v>742.96799999999996</v>
      </c>
      <c r="N1026" s="6">
        <v>0</v>
      </c>
      <c r="O1026" s="15">
        <v>0.55171288743882541</v>
      </c>
    </row>
    <row r="1027" spans="1:15" x14ac:dyDescent="0.3">
      <c r="A1027" s="10">
        <v>43674</v>
      </c>
      <c r="B1027" s="8">
        <v>0.3125</v>
      </c>
      <c r="C1027" s="9">
        <f t="shared" si="38"/>
        <v>43674.3125</v>
      </c>
      <c r="D1027" s="4">
        <f t="shared" si="39"/>
        <v>525465</v>
      </c>
      <c r="E1027" s="4">
        <f t="shared" si="39"/>
        <v>6300765</v>
      </c>
      <c r="F1027" s="4">
        <f t="shared" si="39"/>
        <v>2549</v>
      </c>
      <c r="G1027" s="6">
        <v>379.1</v>
      </c>
      <c r="H1027" s="6">
        <v>206.9</v>
      </c>
      <c r="I1027" s="6">
        <v>268.3354299361082</v>
      </c>
      <c r="J1027" s="6">
        <v>13.68</v>
      </c>
      <c r="K1027" s="6">
        <v>52.637</v>
      </c>
      <c r="L1027" s="6">
        <v>0.77291416216349362</v>
      </c>
      <c r="M1027" s="6">
        <v>743.27700000000004</v>
      </c>
      <c r="N1027" s="6">
        <v>0</v>
      </c>
      <c r="O1027" s="15">
        <v>0.54576628857821152</v>
      </c>
    </row>
    <row r="1028" spans="1:15" x14ac:dyDescent="0.3">
      <c r="A1028" s="10">
        <v>43674</v>
      </c>
      <c r="B1028" s="8">
        <v>0.33333333333333331</v>
      </c>
      <c r="C1028" s="9">
        <f t="shared" si="38"/>
        <v>43674.333333333336</v>
      </c>
      <c r="D1028" s="4">
        <f t="shared" si="39"/>
        <v>525465</v>
      </c>
      <c r="E1028" s="4">
        <f t="shared" si="39"/>
        <v>6300765</v>
      </c>
      <c r="F1028" s="4">
        <f t="shared" si="39"/>
        <v>2549</v>
      </c>
      <c r="G1028" s="6">
        <v>458.9</v>
      </c>
      <c r="H1028" s="6">
        <v>246.5</v>
      </c>
      <c r="I1028" s="6">
        <v>271.88075682713338</v>
      </c>
      <c r="J1028" s="6">
        <v>14.683</v>
      </c>
      <c r="K1028" s="6">
        <v>52.271999999999998</v>
      </c>
      <c r="L1028" s="6">
        <v>0.91507441146253654</v>
      </c>
      <c r="M1028" s="6">
        <v>743.22799999999995</v>
      </c>
      <c r="N1028" s="6">
        <v>0</v>
      </c>
      <c r="O1028" s="15">
        <v>0.53715406406624544</v>
      </c>
    </row>
    <row r="1029" spans="1:15" x14ac:dyDescent="0.3">
      <c r="A1029" s="10">
        <v>43674</v>
      </c>
      <c r="B1029" s="8">
        <v>0.35416666666666669</v>
      </c>
      <c r="C1029" s="9">
        <f t="shared" si="38"/>
        <v>43674.354166666664</v>
      </c>
      <c r="D1029" s="4">
        <f t="shared" si="39"/>
        <v>525465</v>
      </c>
      <c r="E1029" s="4">
        <f t="shared" si="39"/>
        <v>6300765</v>
      </c>
      <c r="F1029" s="4">
        <f t="shared" si="39"/>
        <v>2549</v>
      </c>
      <c r="G1029" s="6">
        <v>544.1</v>
      </c>
      <c r="H1029" s="6">
        <v>268.10000000000002</v>
      </c>
      <c r="I1029" s="6">
        <v>273.50891994848132</v>
      </c>
      <c r="J1029" s="6">
        <v>14.119</v>
      </c>
      <c r="K1029" s="6">
        <v>51.732999999999997</v>
      </c>
      <c r="L1029" s="6">
        <v>0.91279992081932015</v>
      </c>
      <c r="M1029" s="6">
        <v>743.08500000000004</v>
      </c>
      <c r="N1029" s="6">
        <v>0</v>
      </c>
      <c r="O1029" s="15">
        <v>0.49274030509097594</v>
      </c>
    </row>
    <row r="1030" spans="1:15" x14ac:dyDescent="0.3">
      <c r="A1030" s="10">
        <v>43674</v>
      </c>
      <c r="B1030" s="8">
        <v>0.375</v>
      </c>
      <c r="C1030" s="9">
        <f t="shared" si="38"/>
        <v>43674.375</v>
      </c>
      <c r="D1030" s="4">
        <f t="shared" si="39"/>
        <v>525465</v>
      </c>
      <c r="E1030" s="4">
        <f t="shared" si="39"/>
        <v>6300765</v>
      </c>
      <c r="F1030" s="4">
        <f t="shared" si="39"/>
        <v>2549</v>
      </c>
      <c r="G1030" s="6">
        <v>585.79999999999995</v>
      </c>
      <c r="H1030" s="6">
        <v>293.3</v>
      </c>
      <c r="I1030" s="6">
        <v>275.60270014239029</v>
      </c>
      <c r="J1030" s="6">
        <v>14.37</v>
      </c>
      <c r="K1030" s="6">
        <v>49.058999999999997</v>
      </c>
      <c r="L1030" s="6">
        <v>1.0549601701183631</v>
      </c>
      <c r="M1030" s="6">
        <v>743.23699999999997</v>
      </c>
      <c r="N1030" s="6">
        <v>0</v>
      </c>
      <c r="O1030" s="15">
        <v>0.50068282690338006</v>
      </c>
    </row>
    <row r="1031" spans="1:15" x14ac:dyDescent="0.3">
      <c r="A1031" s="10">
        <v>43674</v>
      </c>
      <c r="B1031" s="8">
        <v>0.39583333333333331</v>
      </c>
      <c r="C1031" s="9">
        <f t="shared" si="38"/>
        <v>43674.395833333336</v>
      </c>
      <c r="D1031" s="4">
        <f t="shared" si="39"/>
        <v>525465</v>
      </c>
      <c r="E1031" s="4">
        <f t="shared" si="39"/>
        <v>6300765</v>
      </c>
      <c r="F1031" s="4">
        <f t="shared" si="39"/>
        <v>2549</v>
      </c>
      <c r="G1031" s="6">
        <v>652.9</v>
      </c>
      <c r="H1031" s="6">
        <v>311.2</v>
      </c>
      <c r="I1031" s="6">
        <v>278.62347923264838</v>
      </c>
      <c r="J1031" s="6">
        <v>16.940999999999999</v>
      </c>
      <c r="K1031" s="6">
        <v>41.177</v>
      </c>
      <c r="L1031" s="6">
        <v>0.90825093953288749</v>
      </c>
      <c r="M1031" s="6">
        <v>743.21500000000003</v>
      </c>
      <c r="N1031" s="6">
        <v>0</v>
      </c>
      <c r="O1031" s="15">
        <v>0.47664267115944248</v>
      </c>
    </row>
    <row r="1032" spans="1:15" x14ac:dyDescent="0.3">
      <c r="A1032" s="10">
        <v>43674</v>
      </c>
      <c r="B1032" s="8">
        <v>0.41666666666666669</v>
      </c>
      <c r="C1032" s="9">
        <f t="shared" si="38"/>
        <v>43674.416666666664</v>
      </c>
      <c r="D1032" s="4">
        <f t="shared" si="39"/>
        <v>525465</v>
      </c>
      <c r="E1032" s="4">
        <f t="shared" si="39"/>
        <v>6300765</v>
      </c>
      <c r="F1032" s="4">
        <f t="shared" si="39"/>
        <v>2549</v>
      </c>
      <c r="G1032" s="6">
        <v>255.7</v>
      </c>
      <c r="H1032" s="6">
        <v>118.7</v>
      </c>
      <c r="I1032" s="6">
        <v>283.1601223832397</v>
      </c>
      <c r="J1032" s="6">
        <v>11.923</v>
      </c>
      <c r="K1032" s="6">
        <v>50.862000000000002</v>
      </c>
      <c r="L1032" s="6">
        <v>1.3392806687164489</v>
      </c>
      <c r="M1032" s="6">
        <v>743.32500000000005</v>
      </c>
      <c r="N1032" s="6">
        <v>0</v>
      </c>
      <c r="O1032" s="15">
        <v>0.46421587798201019</v>
      </c>
    </row>
    <row r="1033" spans="1:15" x14ac:dyDescent="0.3">
      <c r="A1033" s="10">
        <v>43674</v>
      </c>
      <c r="B1033" s="8">
        <v>0.4375</v>
      </c>
      <c r="C1033" s="9">
        <f t="shared" si="38"/>
        <v>43674.4375</v>
      </c>
      <c r="D1033" s="4">
        <f t="shared" si="39"/>
        <v>525465</v>
      </c>
      <c r="E1033" s="4">
        <f t="shared" si="39"/>
        <v>6300765</v>
      </c>
      <c r="F1033" s="4">
        <f t="shared" si="39"/>
        <v>2549</v>
      </c>
      <c r="G1033" s="6">
        <v>208.6</v>
      </c>
      <c r="H1033" s="6">
        <v>91.8</v>
      </c>
      <c r="I1033" s="6">
        <v>301.00178229196717</v>
      </c>
      <c r="J1033" s="6">
        <v>11.798</v>
      </c>
      <c r="K1033" s="6">
        <v>52.587000000000003</v>
      </c>
      <c r="L1033" s="6">
        <v>1.3370061780732325</v>
      </c>
      <c r="M1033" s="6">
        <v>743.33</v>
      </c>
      <c r="N1033" s="6">
        <v>0</v>
      </c>
      <c r="O1033" s="15">
        <v>0.44007670182166825</v>
      </c>
    </row>
    <row r="1034" spans="1:15" x14ac:dyDescent="0.3">
      <c r="A1034" s="10">
        <v>43674</v>
      </c>
      <c r="B1034" s="8">
        <v>0.45833333333333331</v>
      </c>
      <c r="C1034" s="9">
        <f t="shared" si="38"/>
        <v>43674.458333333336</v>
      </c>
      <c r="D1034" s="4">
        <f t="shared" si="39"/>
        <v>525465</v>
      </c>
      <c r="E1034" s="4">
        <f t="shared" si="39"/>
        <v>6300765</v>
      </c>
      <c r="F1034" s="4">
        <f t="shared" si="39"/>
        <v>2549</v>
      </c>
      <c r="G1034" s="6">
        <v>268.39999999999998</v>
      </c>
      <c r="H1034" s="6">
        <v>115.1</v>
      </c>
      <c r="I1034" s="6">
        <v>318.17930839180218</v>
      </c>
      <c r="J1034" s="6">
        <v>13.68</v>
      </c>
      <c r="K1034" s="6">
        <v>46.448</v>
      </c>
      <c r="L1034" s="6">
        <v>1.7680359072567942</v>
      </c>
      <c r="M1034" s="6">
        <v>743.34199999999998</v>
      </c>
      <c r="N1034" s="6">
        <v>0</v>
      </c>
      <c r="O1034" s="15">
        <v>0.42883755588673622</v>
      </c>
    </row>
    <row r="1035" spans="1:15" x14ac:dyDescent="0.3">
      <c r="A1035" s="10">
        <v>43674</v>
      </c>
      <c r="B1035" s="8">
        <v>0.47916666666666669</v>
      </c>
      <c r="C1035" s="9">
        <f t="shared" si="38"/>
        <v>43674.479166666664</v>
      </c>
      <c r="D1035" s="4">
        <f t="shared" si="39"/>
        <v>525465</v>
      </c>
      <c r="E1035" s="4">
        <f t="shared" si="39"/>
        <v>6300765</v>
      </c>
      <c r="F1035" s="4">
        <f t="shared" si="39"/>
        <v>2549</v>
      </c>
      <c r="G1035" s="6">
        <v>221.3</v>
      </c>
      <c r="H1035" s="6">
        <v>93.6</v>
      </c>
      <c r="I1035" s="6">
        <v>301.68323714599887</v>
      </c>
      <c r="J1035" s="6">
        <v>12.488</v>
      </c>
      <c r="K1035" s="6">
        <v>47.44</v>
      </c>
      <c r="L1035" s="6">
        <v>1.7657614166135778</v>
      </c>
      <c r="M1035" s="6">
        <v>743.46500000000003</v>
      </c>
      <c r="N1035" s="6">
        <v>0</v>
      </c>
      <c r="O1035" s="15">
        <v>0.42295526434704017</v>
      </c>
    </row>
    <row r="1036" spans="1:15" x14ac:dyDescent="0.3">
      <c r="A1036" s="10">
        <v>43674</v>
      </c>
      <c r="B1036" s="8">
        <v>0.5</v>
      </c>
      <c r="C1036" s="9">
        <f t="shared" si="38"/>
        <v>43674.5</v>
      </c>
      <c r="D1036" s="4">
        <f t="shared" si="39"/>
        <v>525465</v>
      </c>
      <c r="E1036" s="4">
        <f t="shared" si="39"/>
        <v>6300765</v>
      </c>
      <c r="F1036" s="4">
        <f t="shared" si="39"/>
        <v>2549</v>
      </c>
      <c r="G1036" s="6">
        <v>747.2</v>
      </c>
      <c r="H1036" s="6">
        <v>314.8</v>
      </c>
      <c r="I1036" s="6">
        <v>293.79956537927387</v>
      </c>
      <c r="J1036" s="6">
        <v>15.122</v>
      </c>
      <c r="K1036" s="6">
        <v>39.585999999999999</v>
      </c>
      <c r="L1036" s="6">
        <v>1.7634869259703616</v>
      </c>
      <c r="M1036" s="6">
        <v>743.39300000000003</v>
      </c>
      <c r="N1036" s="6">
        <v>0</v>
      </c>
      <c r="O1036" s="15">
        <v>0.42130620985010708</v>
      </c>
    </row>
    <row r="1037" spans="1:15" x14ac:dyDescent="0.3">
      <c r="A1037" s="10">
        <v>43674</v>
      </c>
      <c r="B1037" s="8">
        <v>0.52083333333333337</v>
      </c>
      <c r="C1037" s="9">
        <f t="shared" si="38"/>
        <v>43674.520833333336</v>
      </c>
      <c r="D1037" s="4">
        <f t="shared" si="39"/>
        <v>525465</v>
      </c>
      <c r="E1037" s="4">
        <f t="shared" si="39"/>
        <v>6300765</v>
      </c>
      <c r="F1037" s="4">
        <f t="shared" si="39"/>
        <v>2549</v>
      </c>
      <c r="G1037" s="6">
        <v>226.7</v>
      </c>
      <c r="H1037" s="6">
        <v>97.2</v>
      </c>
      <c r="I1037" s="6">
        <v>310.69876490444648</v>
      </c>
      <c r="J1037" s="6">
        <v>14.746</v>
      </c>
      <c r="K1037" s="6">
        <v>38.917999999999999</v>
      </c>
      <c r="L1037" s="6">
        <v>1.4723429554426266</v>
      </c>
      <c r="M1037" s="6">
        <v>743.42700000000002</v>
      </c>
      <c r="N1037" s="6">
        <v>0</v>
      </c>
      <c r="O1037" s="15">
        <v>0.42876047640052939</v>
      </c>
    </row>
    <row r="1038" spans="1:15" x14ac:dyDescent="0.3">
      <c r="A1038" s="10">
        <v>43674</v>
      </c>
      <c r="B1038" s="8">
        <v>0.54166666666666663</v>
      </c>
      <c r="C1038" s="9">
        <f t="shared" si="38"/>
        <v>43674.541666666664</v>
      </c>
      <c r="D1038" s="4">
        <f t="shared" si="39"/>
        <v>525465</v>
      </c>
      <c r="E1038" s="4">
        <f t="shared" si="39"/>
        <v>6300765</v>
      </c>
      <c r="F1038" s="4">
        <f t="shared" si="39"/>
        <v>2549</v>
      </c>
      <c r="G1038" s="6">
        <v>932.2</v>
      </c>
      <c r="H1038" s="6">
        <v>361.6</v>
      </c>
      <c r="I1038" s="6">
        <v>311.72108146806875</v>
      </c>
      <c r="J1038" s="6">
        <v>18.757999999999999</v>
      </c>
      <c r="K1038" s="6">
        <v>32.031999999999996</v>
      </c>
      <c r="L1038" s="6">
        <v>1.1811989849148916</v>
      </c>
      <c r="M1038" s="6">
        <v>743.39300000000003</v>
      </c>
      <c r="N1038" s="6">
        <v>0</v>
      </c>
      <c r="O1038" s="15">
        <v>0.38789959236215404</v>
      </c>
    </row>
    <row r="1039" spans="1:15" x14ac:dyDescent="0.3">
      <c r="A1039" s="10">
        <v>43674</v>
      </c>
      <c r="B1039" s="8">
        <v>0.5625</v>
      </c>
      <c r="C1039" s="9">
        <f t="shared" si="38"/>
        <v>43674.5625</v>
      </c>
      <c r="D1039" s="4">
        <f t="shared" si="39"/>
        <v>525465</v>
      </c>
      <c r="E1039" s="4">
        <f t="shared" si="39"/>
        <v>6300765</v>
      </c>
      <c r="F1039" s="4">
        <f t="shared" si="39"/>
        <v>2549</v>
      </c>
      <c r="G1039" s="6">
        <v>330.1</v>
      </c>
      <c r="H1039" s="6">
        <v>129.5</v>
      </c>
      <c r="I1039" s="6">
        <v>331.54887440336336</v>
      </c>
      <c r="J1039" s="6">
        <v>14.182</v>
      </c>
      <c r="K1039" s="6">
        <v>41.414000000000001</v>
      </c>
      <c r="L1039" s="6">
        <v>0.89005501438715662</v>
      </c>
      <c r="M1039" s="6">
        <v>743.54</v>
      </c>
      <c r="N1039" s="6">
        <v>0</v>
      </c>
      <c r="O1039" s="15">
        <v>0.39230536201151162</v>
      </c>
    </row>
    <row r="1040" spans="1:15" x14ac:dyDescent="0.3">
      <c r="A1040" s="10">
        <v>43674</v>
      </c>
      <c r="B1040" s="8">
        <v>0.58333333333333337</v>
      </c>
      <c r="C1040" s="9">
        <f t="shared" si="38"/>
        <v>43674.583333333336</v>
      </c>
      <c r="D1040" s="4">
        <f t="shared" si="39"/>
        <v>525465</v>
      </c>
      <c r="E1040" s="4">
        <f t="shared" si="39"/>
        <v>6300765</v>
      </c>
      <c r="F1040" s="4">
        <f t="shared" si="39"/>
        <v>2549</v>
      </c>
      <c r="G1040" s="6">
        <v>170.5</v>
      </c>
      <c r="H1040" s="6">
        <v>64.8</v>
      </c>
      <c r="I1040" s="6">
        <v>339.6115330540573</v>
      </c>
      <c r="J1040" s="6">
        <v>11.798</v>
      </c>
      <c r="K1040" s="6">
        <v>50.216000000000001</v>
      </c>
      <c r="L1040" s="6">
        <v>1.4655194835129774</v>
      </c>
      <c r="M1040" s="6">
        <v>743.33799999999997</v>
      </c>
      <c r="N1040" s="6">
        <v>0</v>
      </c>
      <c r="O1040" s="15">
        <v>0.38005865102639297</v>
      </c>
    </row>
    <row r="1041" spans="1:15" x14ac:dyDescent="0.3">
      <c r="A1041" s="10">
        <v>43674</v>
      </c>
      <c r="B1041" s="8">
        <v>0.60416666666666663</v>
      </c>
      <c r="C1041" s="9">
        <f t="shared" si="38"/>
        <v>43674.604166666664</v>
      </c>
      <c r="D1041" s="4">
        <f t="shared" si="39"/>
        <v>525465</v>
      </c>
      <c r="E1041" s="4">
        <f t="shared" si="39"/>
        <v>6300765</v>
      </c>
      <c r="F1041" s="4">
        <f t="shared" si="39"/>
        <v>2549</v>
      </c>
      <c r="G1041" s="6">
        <v>235.8</v>
      </c>
      <c r="H1041" s="6">
        <v>91.8</v>
      </c>
      <c r="I1041" s="6">
        <v>326.16119147644406</v>
      </c>
      <c r="J1041" s="6">
        <v>13.053000000000001</v>
      </c>
      <c r="K1041" s="6">
        <v>48.447000000000003</v>
      </c>
      <c r="L1041" s="6">
        <v>1.1743755129852425</v>
      </c>
      <c r="M1041" s="6">
        <v>743.495</v>
      </c>
      <c r="N1041" s="6">
        <v>0</v>
      </c>
      <c r="O1041" s="15">
        <v>0.38931297709923662</v>
      </c>
    </row>
    <row r="1042" spans="1:15" x14ac:dyDescent="0.3">
      <c r="A1042" s="10">
        <v>43674</v>
      </c>
      <c r="B1042" s="8">
        <v>0.625</v>
      </c>
      <c r="C1042" s="9">
        <f t="shared" si="38"/>
        <v>43674.625</v>
      </c>
      <c r="D1042" s="4">
        <f t="shared" si="39"/>
        <v>525465</v>
      </c>
      <c r="E1042" s="4">
        <f t="shared" si="39"/>
        <v>6300765</v>
      </c>
      <c r="F1042" s="4">
        <f t="shared" si="39"/>
        <v>2549</v>
      </c>
      <c r="G1042" s="6">
        <v>174.1</v>
      </c>
      <c r="H1042" s="6">
        <v>68.400000000000006</v>
      </c>
      <c r="I1042" s="6">
        <v>350.20640843537922</v>
      </c>
      <c r="J1042" s="6">
        <v>12.864000000000001</v>
      </c>
      <c r="K1042" s="6">
        <v>50.012</v>
      </c>
      <c r="L1042" s="6">
        <v>1.4609705022265447</v>
      </c>
      <c r="M1042" s="6">
        <v>743.38800000000003</v>
      </c>
      <c r="N1042" s="6">
        <v>0</v>
      </c>
      <c r="O1042" s="15">
        <v>0.39287765651924184</v>
      </c>
    </row>
    <row r="1043" spans="1:15" x14ac:dyDescent="0.3">
      <c r="A1043" s="10">
        <v>43674</v>
      </c>
      <c r="B1043" s="8">
        <v>0.64583333333333337</v>
      </c>
      <c r="C1043" s="9">
        <f t="shared" si="38"/>
        <v>43674.645833333336</v>
      </c>
      <c r="D1043" s="4">
        <f t="shared" si="39"/>
        <v>525465</v>
      </c>
      <c r="E1043" s="4">
        <f t="shared" si="39"/>
        <v>6300765</v>
      </c>
      <c r="F1043" s="4">
        <f t="shared" si="39"/>
        <v>2549</v>
      </c>
      <c r="G1043" s="6">
        <v>165</v>
      </c>
      <c r="H1043" s="6">
        <v>63</v>
      </c>
      <c r="I1043" s="6">
        <v>345.65361638757395</v>
      </c>
      <c r="J1043" s="6">
        <v>12.425000000000001</v>
      </c>
      <c r="K1043" s="6">
        <v>52.34</v>
      </c>
      <c r="L1043" s="6">
        <v>1.3142612716410689</v>
      </c>
      <c r="M1043" s="6">
        <v>743.46500000000003</v>
      </c>
      <c r="N1043" s="6">
        <v>0</v>
      </c>
      <c r="O1043" s="15">
        <v>0.38181818181818183</v>
      </c>
    </row>
    <row r="1044" spans="1:15" x14ac:dyDescent="0.3">
      <c r="A1044" s="10">
        <v>43674</v>
      </c>
      <c r="B1044" s="8">
        <v>0.66666666666666663</v>
      </c>
      <c r="C1044" s="9">
        <f t="shared" si="38"/>
        <v>43674.666666666664</v>
      </c>
      <c r="D1044" s="4">
        <f t="shared" si="39"/>
        <v>525465</v>
      </c>
      <c r="E1044" s="4">
        <f t="shared" si="39"/>
        <v>6300765</v>
      </c>
      <c r="F1044" s="4">
        <f t="shared" si="39"/>
        <v>2549</v>
      </c>
      <c r="G1044" s="6">
        <v>87.1</v>
      </c>
      <c r="H1044" s="6">
        <v>34.200000000000003</v>
      </c>
      <c r="I1044" s="6">
        <v>346.12641880866931</v>
      </c>
      <c r="J1044" s="6">
        <v>12.3</v>
      </c>
      <c r="K1044" s="6">
        <v>55.173999999999999</v>
      </c>
      <c r="L1044" s="6">
        <v>1.4564215209401121</v>
      </c>
      <c r="M1044" s="6">
        <v>743.68799999999999</v>
      </c>
      <c r="N1044" s="6">
        <v>0</v>
      </c>
      <c r="O1044" s="15">
        <v>0.39265212399540761</v>
      </c>
    </row>
    <row r="1045" spans="1:15" x14ac:dyDescent="0.3">
      <c r="A1045" s="10">
        <v>43674</v>
      </c>
      <c r="B1045" s="8">
        <v>0.6875</v>
      </c>
      <c r="C1045" s="9">
        <f t="shared" si="38"/>
        <v>43674.6875</v>
      </c>
      <c r="D1045" s="4">
        <f t="shared" si="39"/>
        <v>525465</v>
      </c>
      <c r="E1045" s="4">
        <f t="shared" si="39"/>
        <v>6300765</v>
      </c>
      <c r="F1045" s="4">
        <f t="shared" si="39"/>
        <v>2549</v>
      </c>
      <c r="G1045" s="6">
        <v>105.2</v>
      </c>
      <c r="H1045" s="6">
        <v>41.4</v>
      </c>
      <c r="I1045" s="6">
        <v>345.58512848745102</v>
      </c>
      <c r="J1045" s="6">
        <v>12.864000000000001</v>
      </c>
      <c r="K1045" s="6">
        <v>54.765000000000001</v>
      </c>
      <c r="L1045" s="6">
        <v>0.58782573724362264</v>
      </c>
      <c r="M1045" s="6">
        <v>743.68</v>
      </c>
      <c r="N1045" s="6">
        <v>0</v>
      </c>
      <c r="O1045" s="15">
        <v>0.39353612167300378</v>
      </c>
    </row>
    <row r="1046" spans="1:15" x14ac:dyDescent="0.3">
      <c r="A1046" s="10">
        <v>43674</v>
      </c>
      <c r="B1046" s="8">
        <v>0.70833333333333337</v>
      </c>
      <c r="C1046" s="9">
        <f t="shared" si="38"/>
        <v>43674.708333333336</v>
      </c>
      <c r="D1046" s="4">
        <f t="shared" si="39"/>
        <v>525465</v>
      </c>
      <c r="E1046" s="4">
        <f t="shared" si="39"/>
        <v>6300765</v>
      </c>
      <c r="F1046" s="4">
        <f t="shared" si="39"/>
        <v>2549</v>
      </c>
      <c r="G1046" s="6">
        <v>105.2</v>
      </c>
      <c r="H1046" s="6">
        <v>37.799999999999997</v>
      </c>
      <c r="I1046" s="6">
        <v>349.59643523365799</v>
      </c>
      <c r="J1046" s="6">
        <v>12.425000000000001</v>
      </c>
      <c r="K1046" s="6">
        <v>56.296999999999997</v>
      </c>
      <c r="L1046" s="6">
        <v>1.0185683198269015</v>
      </c>
      <c r="M1046" s="6">
        <v>743.75300000000004</v>
      </c>
      <c r="N1046" s="6">
        <v>0</v>
      </c>
      <c r="O1046" s="15">
        <v>0.35931558935361213</v>
      </c>
    </row>
    <row r="1047" spans="1:15" x14ac:dyDescent="0.3">
      <c r="A1047" s="10">
        <v>43674</v>
      </c>
      <c r="B1047" s="8">
        <v>0.72916666666666663</v>
      </c>
      <c r="C1047" s="9">
        <f t="shared" si="38"/>
        <v>43674.729166666664</v>
      </c>
      <c r="D1047" s="4">
        <f t="shared" si="39"/>
        <v>525465</v>
      </c>
      <c r="E1047" s="4">
        <f t="shared" si="39"/>
        <v>6300765</v>
      </c>
      <c r="F1047" s="4">
        <f t="shared" si="39"/>
        <v>2549</v>
      </c>
      <c r="G1047" s="6">
        <v>63.5</v>
      </c>
      <c r="H1047" s="6">
        <v>25.2</v>
      </c>
      <c r="I1047" s="6">
        <v>346.14469136210141</v>
      </c>
      <c r="J1047" s="6">
        <v>11.986000000000001</v>
      </c>
      <c r="K1047" s="6">
        <v>58.933</v>
      </c>
      <c r="L1047" s="6">
        <v>1.449598049010463</v>
      </c>
      <c r="M1047" s="6">
        <v>743.76</v>
      </c>
      <c r="N1047" s="6">
        <v>0</v>
      </c>
      <c r="O1047" s="15">
        <v>0.3968503937007874</v>
      </c>
    </row>
    <row r="1048" spans="1:15" x14ac:dyDescent="0.3">
      <c r="A1048" s="10">
        <v>43674</v>
      </c>
      <c r="B1048" s="8">
        <v>0.75</v>
      </c>
      <c r="C1048" s="9">
        <f t="shared" si="38"/>
        <v>43674.75</v>
      </c>
      <c r="D1048" s="4">
        <f t="shared" si="39"/>
        <v>525465</v>
      </c>
      <c r="E1048" s="4">
        <f t="shared" si="39"/>
        <v>6300765</v>
      </c>
      <c r="F1048" s="4">
        <f t="shared" si="39"/>
        <v>2549</v>
      </c>
      <c r="G1048" s="6">
        <v>65.3</v>
      </c>
      <c r="H1048" s="6">
        <v>25.2</v>
      </c>
      <c r="I1048" s="6">
        <v>336.45058076566426</v>
      </c>
      <c r="J1048" s="6">
        <v>11.547000000000001</v>
      </c>
      <c r="K1048" s="6">
        <v>60.616999999999997</v>
      </c>
      <c r="L1048" s="6">
        <v>0.86958459859820936</v>
      </c>
      <c r="M1048" s="6">
        <v>744.08500000000004</v>
      </c>
      <c r="N1048" s="6">
        <v>0</v>
      </c>
      <c r="O1048" s="15">
        <v>0.38591117917304746</v>
      </c>
    </row>
    <row r="1049" spans="1:15" x14ac:dyDescent="0.3">
      <c r="A1049" s="10">
        <v>43674</v>
      </c>
      <c r="B1049" s="8">
        <v>0.77083333333333337</v>
      </c>
      <c r="C1049" s="9">
        <f t="shared" si="38"/>
        <v>43674.770833333336</v>
      </c>
      <c r="D1049" s="4">
        <f t="shared" si="39"/>
        <v>525465</v>
      </c>
      <c r="E1049" s="4">
        <f t="shared" si="39"/>
        <v>6300765</v>
      </c>
      <c r="F1049" s="4">
        <f t="shared" si="39"/>
        <v>2549</v>
      </c>
      <c r="G1049" s="6">
        <v>79.8</v>
      </c>
      <c r="H1049" s="6">
        <v>30.6</v>
      </c>
      <c r="I1049" s="6">
        <v>317.80287450844691</v>
      </c>
      <c r="J1049" s="6">
        <v>11.484</v>
      </c>
      <c r="K1049" s="6">
        <v>60.451000000000001</v>
      </c>
      <c r="L1049" s="6">
        <v>1.4450490677240302</v>
      </c>
      <c r="M1049" s="6">
        <v>744.13300000000004</v>
      </c>
      <c r="N1049" s="6">
        <v>0</v>
      </c>
      <c r="O1049" s="15">
        <v>0.38345864661654139</v>
      </c>
    </row>
    <row r="1050" spans="1:15" x14ac:dyDescent="0.3">
      <c r="A1050" s="10">
        <v>43674</v>
      </c>
      <c r="B1050" s="8">
        <v>0.79166666666666663</v>
      </c>
      <c r="C1050" s="9">
        <f t="shared" si="38"/>
        <v>43674.791666666664</v>
      </c>
      <c r="D1050" s="4">
        <f t="shared" si="39"/>
        <v>525465</v>
      </c>
      <c r="E1050" s="4">
        <f t="shared" si="39"/>
        <v>6300765</v>
      </c>
      <c r="F1050" s="4">
        <f t="shared" si="39"/>
        <v>2549</v>
      </c>
      <c r="G1050" s="6">
        <v>58</v>
      </c>
      <c r="H1050" s="6">
        <v>21.6</v>
      </c>
      <c r="I1050" s="6">
        <v>292.57719005493914</v>
      </c>
      <c r="J1050" s="6">
        <v>11.672000000000001</v>
      </c>
      <c r="K1050" s="6">
        <v>59.843000000000004</v>
      </c>
      <c r="L1050" s="6">
        <v>0.7206008773695175</v>
      </c>
      <c r="M1050" s="6">
        <v>744.11</v>
      </c>
      <c r="N1050" s="6">
        <v>0</v>
      </c>
      <c r="O1050" s="15">
        <v>0.3724137931034483</v>
      </c>
    </row>
    <row r="1051" spans="1:15" x14ac:dyDescent="0.3">
      <c r="A1051" s="10">
        <v>43674</v>
      </c>
      <c r="B1051" s="8">
        <v>0.8125</v>
      </c>
      <c r="C1051" s="9">
        <f t="shared" si="38"/>
        <v>43674.8125</v>
      </c>
      <c r="D1051" s="4">
        <f t="shared" si="39"/>
        <v>525465</v>
      </c>
      <c r="E1051" s="4">
        <f t="shared" si="39"/>
        <v>6300765</v>
      </c>
      <c r="F1051" s="4">
        <f t="shared" si="39"/>
        <v>2549</v>
      </c>
      <c r="G1051" s="6">
        <v>27.2</v>
      </c>
      <c r="H1051" s="6">
        <v>9</v>
      </c>
      <c r="I1051" s="6">
        <v>289.00183654176601</v>
      </c>
      <c r="J1051" s="6">
        <v>11.420999999999999</v>
      </c>
      <c r="K1051" s="6">
        <v>60.442999999999998</v>
      </c>
      <c r="L1051" s="6">
        <v>0.28530931349980598</v>
      </c>
      <c r="M1051" s="6">
        <v>744.20799999999997</v>
      </c>
      <c r="N1051" s="6">
        <v>0</v>
      </c>
      <c r="O1051" s="15">
        <v>0.33088235294117646</v>
      </c>
    </row>
    <row r="1052" spans="1:15" x14ac:dyDescent="0.3">
      <c r="A1052" s="10">
        <v>43674</v>
      </c>
      <c r="B1052" s="8">
        <v>0.83333333333333337</v>
      </c>
      <c r="C1052" s="9">
        <f t="shared" si="38"/>
        <v>43674.833333333336</v>
      </c>
      <c r="D1052" s="4">
        <f t="shared" si="39"/>
        <v>525465</v>
      </c>
      <c r="E1052" s="4">
        <f t="shared" si="39"/>
        <v>6300765</v>
      </c>
      <c r="F1052" s="4">
        <f t="shared" si="39"/>
        <v>2549</v>
      </c>
      <c r="G1052" s="6">
        <v>3.6</v>
      </c>
      <c r="H1052" s="6">
        <v>0</v>
      </c>
      <c r="I1052" s="6">
        <v>317.4511346675589</v>
      </c>
      <c r="J1052" s="6">
        <v>10.981999999999999</v>
      </c>
      <c r="K1052" s="6">
        <v>65.751999999999995</v>
      </c>
      <c r="L1052" s="6">
        <v>0.4274695627988489</v>
      </c>
      <c r="M1052" s="6">
        <v>744.34500000000003</v>
      </c>
      <c r="N1052" s="6">
        <v>0</v>
      </c>
      <c r="O1052" s="16" t="s">
        <v>19</v>
      </c>
    </row>
    <row r="1053" spans="1:15" x14ac:dyDescent="0.3">
      <c r="A1053" s="10">
        <v>43674</v>
      </c>
      <c r="B1053" s="8">
        <v>0.85416666666666663</v>
      </c>
      <c r="C1053" s="9">
        <f t="shared" si="38"/>
        <v>43674.854166666664</v>
      </c>
      <c r="D1053" s="4">
        <f t="shared" si="39"/>
        <v>525465</v>
      </c>
      <c r="E1053" s="4">
        <f t="shared" si="39"/>
        <v>6300765</v>
      </c>
      <c r="F1053" s="4">
        <f t="shared" si="39"/>
        <v>2549</v>
      </c>
      <c r="G1053" s="6">
        <v>0</v>
      </c>
      <c r="H1053" s="6">
        <v>0</v>
      </c>
      <c r="I1053" s="6">
        <v>330.01369953737907</v>
      </c>
      <c r="J1053" s="6">
        <v>10.981999999999999</v>
      </c>
      <c r="K1053" s="6">
        <v>63.701000000000001</v>
      </c>
      <c r="L1053" s="6">
        <v>0.28076033221337326</v>
      </c>
      <c r="M1053" s="6">
        <v>744.48500000000001</v>
      </c>
      <c r="N1053" s="6">
        <v>0</v>
      </c>
      <c r="O1053" s="16" t="s">
        <v>19</v>
      </c>
    </row>
    <row r="1054" spans="1:15" x14ac:dyDescent="0.3">
      <c r="A1054" s="10">
        <v>43674</v>
      </c>
      <c r="B1054" s="8">
        <v>0.875</v>
      </c>
      <c r="C1054" s="9">
        <f t="shared" si="38"/>
        <v>43674.875</v>
      </c>
      <c r="D1054" s="4">
        <f t="shared" si="39"/>
        <v>525465</v>
      </c>
      <c r="E1054" s="4">
        <f t="shared" si="39"/>
        <v>6300765</v>
      </c>
      <c r="F1054" s="4">
        <f t="shared" si="39"/>
        <v>2549</v>
      </c>
      <c r="G1054" s="6">
        <v>0</v>
      </c>
      <c r="H1054" s="6">
        <v>0</v>
      </c>
      <c r="I1054" s="6">
        <v>284.62071228580209</v>
      </c>
      <c r="J1054" s="6">
        <v>11.106999999999999</v>
      </c>
      <c r="K1054" s="6">
        <v>64.507000000000005</v>
      </c>
      <c r="L1054" s="6">
        <v>0.56735532145467549</v>
      </c>
      <c r="M1054" s="6">
        <v>744.54700000000003</v>
      </c>
      <c r="N1054" s="6">
        <v>0</v>
      </c>
      <c r="O1054" s="16" t="s">
        <v>19</v>
      </c>
    </row>
    <row r="1055" spans="1:15" x14ac:dyDescent="0.3">
      <c r="A1055" s="10">
        <v>43674</v>
      </c>
      <c r="B1055" s="8">
        <v>0.89583333333333337</v>
      </c>
      <c r="C1055" s="9">
        <f t="shared" si="38"/>
        <v>43674.895833333336</v>
      </c>
      <c r="D1055" s="4">
        <f t="shared" si="39"/>
        <v>525465</v>
      </c>
      <c r="E1055" s="4">
        <f t="shared" si="39"/>
        <v>6300765</v>
      </c>
      <c r="F1055" s="4">
        <f t="shared" si="39"/>
        <v>2549</v>
      </c>
      <c r="G1055" s="6">
        <v>0</v>
      </c>
      <c r="H1055" s="6">
        <v>0</v>
      </c>
      <c r="I1055" s="6">
        <v>278.86782630945771</v>
      </c>
      <c r="J1055" s="6">
        <v>10.731</v>
      </c>
      <c r="K1055" s="6">
        <v>66.664000000000001</v>
      </c>
      <c r="L1055" s="6">
        <v>0.70922842415343568</v>
      </c>
      <c r="M1055" s="6">
        <v>744.61199999999997</v>
      </c>
      <c r="N1055" s="6">
        <v>0</v>
      </c>
      <c r="O1055" s="16" t="s">
        <v>19</v>
      </c>
    </row>
    <row r="1056" spans="1:15" x14ac:dyDescent="0.3">
      <c r="A1056" s="10">
        <v>43674</v>
      </c>
      <c r="B1056" s="8">
        <v>0.91666666666666663</v>
      </c>
      <c r="C1056" s="9">
        <f t="shared" si="38"/>
        <v>43674.916666666664</v>
      </c>
      <c r="D1056" s="4">
        <f t="shared" si="39"/>
        <v>525465</v>
      </c>
      <c r="E1056" s="4">
        <f t="shared" si="39"/>
        <v>6300765</v>
      </c>
      <c r="F1056" s="4">
        <f t="shared" si="39"/>
        <v>2549</v>
      </c>
      <c r="G1056" s="6">
        <v>0</v>
      </c>
      <c r="H1056" s="6">
        <v>0</v>
      </c>
      <c r="I1056" s="6">
        <v>283.67420455168565</v>
      </c>
      <c r="J1056" s="6">
        <v>10.353999999999999</v>
      </c>
      <c r="K1056" s="6">
        <v>68.974999999999994</v>
      </c>
      <c r="L1056" s="6">
        <v>0.7069539335102194</v>
      </c>
      <c r="M1056" s="6">
        <v>744.52700000000004</v>
      </c>
      <c r="N1056" s="6">
        <v>0</v>
      </c>
      <c r="O1056" s="16" t="s">
        <v>19</v>
      </c>
    </row>
    <row r="1057" spans="1:15" x14ac:dyDescent="0.3">
      <c r="A1057" s="10">
        <v>43674</v>
      </c>
      <c r="B1057" s="8">
        <v>0.9375</v>
      </c>
      <c r="C1057" s="9">
        <f t="shared" si="38"/>
        <v>43674.9375</v>
      </c>
      <c r="D1057" s="4">
        <f t="shared" si="39"/>
        <v>525465</v>
      </c>
      <c r="E1057" s="4">
        <f t="shared" si="39"/>
        <v>6300765</v>
      </c>
      <c r="F1057" s="4">
        <f t="shared" si="39"/>
        <v>2549</v>
      </c>
      <c r="G1057" s="6">
        <v>0</v>
      </c>
      <c r="H1057" s="6">
        <v>0</v>
      </c>
      <c r="I1057" s="6">
        <v>272.38925509849105</v>
      </c>
      <c r="J1057" s="6">
        <v>10.166</v>
      </c>
      <c r="K1057" s="6">
        <v>68.947999999999993</v>
      </c>
      <c r="L1057" s="6">
        <v>0.41609710958276713</v>
      </c>
      <c r="M1057" s="6">
        <v>744.53300000000002</v>
      </c>
      <c r="N1057" s="6">
        <v>0</v>
      </c>
      <c r="O1057" s="16" t="s">
        <v>19</v>
      </c>
    </row>
    <row r="1058" spans="1:15" x14ac:dyDescent="0.3">
      <c r="A1058" s="10">
        <v>43674</v>
      </c>
      <c r="B1058" s="8">
        <v>0.95833333333333337</v>
      </c>
      <c r="C1058" s="9">
        <f t="shared" si="38"/>
        <v>43674.958333333336</v>
      </c>
      <c r="D1058" s="4">
        <f t="shared" si="39"/>
        <v>525465</v>
      </c>
      <c r="E1058" s="4">
        <f t="shared" si="39"/>
        <v>6300765</v>
      </c>
      <c r="F1058" s="4">
        <f t="shared" si="39"/>
        <v>2549</v>
      </c>
      <c r="G1058" s="6">
        <v>0</v>
      </c>
      <c r="H1058" s="6">
        <v>0</v>
      </c>
      <c r="I1058" s="6">
        <v>272.30817230684033</v>
      </c>
      <c r="J1058" s="6">
        <v>10.542999999999999</v>
      </c>
      <c r="K1058" s="6">
        <v>65.849000000000004</v>
      </c>
      <c r="L1058" s="6">
        <v>0.12495313905503218</v>
      </c>
      <c r="M1058" s="6">
        <v>744.58299999999997</v>
      </c>
      <c r="N1058" s="6">
        <v>0</v>
      </c>
      <c r="O1058" s="16" t="s">
        <v>19</v>
      </c>
    </row>
    <row r="1059" spans="1:15" x14ac:dyDescent="0.3">
      <c r="A1059" s="10">
        <v>43674</v>
      </c>
      <c r="B1059" s="8">
        <v>0.97916666666666663</v>
      </c>
      <c r="C1059" s="9">
        <f t="shared" si="38"/>
        <v>43674.979166666664</v>
      </c>
      <c r="D1059" s="4">
        <f t="shared" si="39"/>
        <v>525465</v>
      </c>
      <c r="E1059" s="4">
        <f t="shared" si="39"/>
        <v>6300765</v>
      </c>
      <c r="F1059" s="4">
        <f t="shared" si="39"/>
        <v>2549</v>
      </c>
      <c r="G1059" s="6">
        <v>0</v>
      </c>
      <c r="H1059" s="6">
        <v>0</v>
      </c>
      <c r="I1059" s="6">
        <v>271.61589123710678</v>
      </c>
      <c r="J1059" s="6">
        <v>11.106999999999999</v>
      </c>
      <c r="K1059" s="6">
        <v>62.771000000000001</v>
      </c>
      <c r="L1059" s="6">
        <v>0.26711338835407517</v>
      </c>
      <c r="M1059" s="6">
        <v>744.48500000000001</v>
      </c>
      <c r="N1059" s="6">
        <v>0</v>
      </c>
      <c r="O1059" s="16" t="s">
        <v>19</v>
      </c>
    </row>
    <row r="1060" spans="1:15" x14ac:dyDescent="0.3">
      <c r="A1060" s="10">
        <v>43675</v>
      </c>
      <c r="B1060" s="8">
        <v>0</v>
      </c>
      <c r="C1060" s="9">
        <f t="shared" si="38"/>
        <v>43675</v>
      </c>
      <c r="D1060" s="4">
        <f t="shared" si="39"/>
        <v>525465</v>
      </c>
      <c r="E1060" s="4">
        <f t="shared" si="39"/>
        <v>6300765</v>
      </c>
      <c r="F1060" s="4">
        <f t="shared" si="39"/>
        <v>2549</v>
      </c>
      <c r="G1060" s="6">
        <v>0</v>
      </c>
      <c r="H1060" s="6">
        <v>0</v>
      </c>
      <c r="I1060" s="6">
        <v>269.45124537795522</v>
      </c>
      <c r="J1060" s="6">
        <v>11.106999999999999</v>
      </c>
      <c r="K1060" s="6">
        <v>61.981000000000002</v>
      </c>
      <c r="L1060" s="6">
        <v>0.5184491885275031</v>
      </c>
      <c r="M1060" s="6">
        <v>744.58500000000004</v>
      </c>
      <c r="N1060" s="6">
        <v>0</v>
      </c>
      <c r="O1060" s="16" t="s">
        <v>19</v>
      </c>
    </row>
    <row r="1061" spans="1:15" x14ac:dyDescent="0.3">
      <c r="A1061" s="10">
        <v>43675</v>
      </c>
      <c r="B1061" s="8">
        <v>2.0833333333333332E-2</v>
      </c>
      <c r="C1061" s="9">
        <f t="shared" si="38"/>
        <v>43675.020833333336</v>
      </c>
      <c r="D1061" s="4">
        <f t="shared" si="39"/>
        <v>525465</v>
      </c>
      <c r="E1061" s="4">
        <f t="shared" si="39"/>
        <v>6300765</v>
      </c>
      <c r="F1061" s="4">
        <f t="shared" si="39"/>
        <v>2549</v>
      </c>
      <c r="G1061" s="6">
        <v>0</v>
      </c>
      <c r="H1061" s="6">
        <v>0</v>
      </c>
      <c r="I1061" s="6">
        <v>270.72824036437731</v>
      </c>
      <c r="J1061" s="6">
        <v>10.542999999999999</v>
      </c>
      <c r="K1061" s="6">
        <v>65.691999999999993</v>
      </c>
      <c r="L1061" s="6">
        <v>0.51617469788428672</v>
      </c>
      <c r="M1061" s="6">
        <v>744.38300000000004</v>
      </c>
      <c r="N1061" s="6">
        <v>0</v>
      </c>
      <c r="O1061" s="16" t="s">
        <v>19</v>
      </c>
    </row>
    <row r="1062" spans="1:15" x14ac:dyDescent="0.3">
      <c r="A1062" s="10">
        <v>43675</v>
      </c>
      <c r="B1062" s="8">
        <v>4.1666666666666664E-2</v>
      </c>
      <c r="C1062" s="9">
        <f t="shared" si="38"/>
        <v>43675.041666666664</v>
      </c>
      <c r="D1062" s="4">
        <f t="shared" si="39"/>
        <v>525465</v>
      </c>
      <c r="E1062" s="4">
        <f t="shared" si="39"/>
        <v>6300765</v>
      </c>
      <c r="F1062" s="4">
        <f t="shared" si="39"/>
        <v>2549</v>
      </c>
      <c r="G1062" s="6">
        <v>0</v>
      </c>
      <c r="H1062" s="6">
        <v>0</v>
      </c>
      <c r="I1062" s="6">
        <v>319.50864863556461</v>
      </c>
      <c r="J1062" s="6">
        <v>10.605</v>
      </c>
      <c r="K1062" s="6">
        <v>66.804000000000002</v>
      </c>
      <c r="L1062" s="6">
        <v>1.0913520204098248</v>
      </c>
      <c r="M1062" s="6">
        <v>744.34199999999998</v>
      </c>
      <c r="N1062" s="6">
        <v>0</v>
      </c>
      <c r="O1062" s="16" t="s">
        <v>19</v>
      </c>
    </row>
    <row r="1063" spans="1:15" x14ac:dyDescent="0.3">
      <c r="A1063" s="10">
        <v>43675</v>
      </c>
      <c r="B1063" s="8">
        <v>6.25E-2</v>
      </c>
      <c r="C1063" s="9">
        <f t="shared" si="38"/>
        <v>43675.0625</v>
      </c>
      <c r="D1063" s="4">
        <f t="shared" si="39"/>
        <v>525465</v>
      </c>
      <c r="E1063" s="4">
        <f t="shared" si="39"/>
        <v>6300765</v>
      </c>
      <c r="F1063" s="4">
        <f t="shared" si="39"/>
        <v>2549</v>
      </c>
      <c r="G1063" s="6">
        <v>0</v>
      </c>
      <c r="H1063" s="6">
        <v>0</v>
      </c>
      <c r="I1063" s="6">
        <v>269.91696303681448</v>
      </c>
      <c r="J1063" s="6">
        <v>10.605</v>
      </c>
      <c r="K1063" s="6">
        <v>65.7</v>
      </c>
      <c r="L1063" s="6">
        <v>1.0890775297666084</v>
      </c>
      <c r="M1063" s="6">
        <v>744.39700000000005</v>
      </c>
      <c r="N1063" s="6">
        <v>0</v>
      </c>
      <c r="O1063" s="16" t="s">
        <v>19</v>
      </c>
    </row>
    <row r="1064" spans="1:15" x14ac:dyDescent="0.3">
      <c r="A1064" s="10">
        <v>43675</v>
      </c>
      <c r="B1064" s="8">
        <v>8.3333333333333329E-2</v>
      </c>
      <c r="C1064" s="9">
        <f t="shared" si="38"/>
        <v>43675.083333333336</v>
      </c>
      <c r="D1064" s="4">
        <f t="shared" si="39"/>
        <v>525465</v>
      </c>
      <c r="E1064" s="4">
        <f t="shared" si="39"/>
        <v>6300765</v>
      </c>
      <c r="F1064" s="4">
        <f t="shared" si="39"/>
        <v>2549</v>
      </c>
      <c r="G1064" s="6">
        <v>0</v>
      </c>
      <c r="H1064" s="6">
        <v>0</v>
      </c>
      <c r="I1064" s="6">
        <v>269.79180952730451</v>
      </c>
      <c r="J1064" s="6">
        <v>10.417</v>
      </c>
      <c r="K1064" s="6">
        <v>65.989999999999995</v>
      </c>
      <c r="L1064" s="6">
        <v>1.086803039123392</v>
      </c>
      <c r="M1064" s="6">
        <v>744.24</v>
      </c>
      <c r="N1064" s="6">
        <v>0</v>
      </c>
      <c r="O1064" s="16" t="s">
        <v>19</v>
      </c>
    </row>
    <row r="1065" spans="1:15" x14ac:dyDescent="0.3">
      <c r="A1065" s="10">
        <v>43675</v>
      </c>
      <c r="B1065" s="8">
        <v>0.10416666666666667</v>
      </c>
      <c r="C1065" s="9">
        <f t="shared" si="38"/>
        <v>43675.104166666664</v>
      </c>
      <c r="D1065" s="4">
        <f t="shared" si="39"/>
        <v>525465</v>
      </c>
      <c r="E1065" s="4">
        <f t="shared" si="39"/>
        <v>6300765</v>
      </c>
      <c r="F1065" s="4">
        <f t="shared" si="39"/>
        <v>2549</v>
      </c>
      <c r="G1065" s="6">
        <v>0</v>
      </c>
      <c r="H1065" s="6">
        <v>0</v>
      </c>
      <c r="I1065" s="6">
        <v>273.48810318387825</v>
      </c>
      <c r="J1065" s="6">
        <v>10.353999999999999</v>
      </c>
      <c r="K1065" s="6">
        <v>65.350999999999999</v>
      </c>
      <c r="L1065" s="6">
        <v>1.3733980283646943</v>
      </c>
      <c r="M1065" s="6">
        <v>744.20500000000004</v>
      </c>
      <c r="N1065" s="6">
        <v>0</v>
      </c>
      <c r="O1065" s="16" t="s">
        <v>19</v>
      </c>
    </row>
    <row r="1066" spans="1:15" x14ac:dyDescent="0.3">
      <c r="A1066" s="10">
        <v>43675</v>
      </c>
      <c r="B1066" s="8">
        <v>0.125</v>
      </c>
      <c r="C1066" s="9">
        <f t="shared" si="38"/>
        <v>43675.125</v>
      </c>
      <c r="D1066" s="4">
        <f t="shared" si="39"/>
        <v>525465</v>
      </c>
      <c r="E1066" s="4">
        <f t="shared" si="39"/>
        <v>6300765</v>
      </c>
      <c r="F1066" s="4">
        <f t="shared" si="39"/>
        <v>2549</v>
      </c>
      <c r="G1066" s="6">
        <v>0</v>
      </c>
      <c r="H1066" s="6">
        <v>0</v>
      </c>
      <c r="I1066" s="6">
        <v>269.0019451219593</v>
      </c>
      <c r="J1066" s="6">
        <v>10.039999999999999</v>
      </c>
      <c r="K1066" s="6">
        <v>67.040000000000006</v>
      </c>
      <c r="L1066" s="6">
        <v>1.2266887977792187</v>
      </c>
      <c r="M1066" s="6">
        <v>744.39</v>
      </c>
      <c r="N1066" s="6">
        <v>0</v>
      </c>
      <c r="O1066" s="16" t="s">
        <v>19</v>
      </c>
    </row>
    <row r="1067" spans="1:15" x14ac:dyDescent="0.3">
      <c r="A1067" s="10">
        <v>43675</v>
      </c>
      <c r="B1067" s="8">
        <v>0.14583333333333334</v>
      </c>
      <c r="C1067" s="9">
        <f t="shared" si="38"/>
        <v>43675.145833333336</v>
      </c>
      <c r="D1067" s="4">
        <f t="shared" si="39"/>
        <v>525465</v>
      </c>
      <c r="E1067" s="4">
        <f t="shared" si="39"/>
        <v>6300765</v>
      </c>
      <c r="F1067" s="4">
        <f t="shared" si="39"/>
        <v>2549</v>
      </c>
      <c r="G1067" s="6">
        <v>0</v>
      </c>
      <c r="H1067" s="6">
        <v>0</v>
      </c>
      <c r="I1067" s="6">
        <v>265.84013860346016</v>
      </c>
      <c r="J1067" s="6">
        <v>9.35</v>
      </c>
      <c r="K1067" s="6">
        <v>71.188999999999993</v>
      </c>
      <c r="L1067" s="6">
        <v>1.0799795671937429</v>
      </c>
      <c r="M1067" s="6">
        <v>744.42200000000003</v>
      </c>
      <c r="N1067" s="6">
        <v>0</v>
      </c>
      <c r="O1067" s="16" t="s">
        <v>19</v>
      </c>
    </row>
    <row r="1068" spans="1:15" x14ac:dyDescent="0.3">
      <c r="A1068" s="10">
        <v>43675</v>
      </c>
      <c r="B1068" s="8">
        <v>0.16666666666666666</v>
      </c>
      <c r="C1068" s="9">
        <f t="shared" si="38"/>
        <v>43675.166666666664</v>
      </c>
      <c r="D1068" s="4">
        <f t="shared" si="39"/>
        <v>525465</v>
      </c>
      <c r="E1068" s="4">
        <f t="shared" si="39"/>
        <v>6300765</v>
      </c>
      <c r="F1068" s="4">
        <f t="shared" si="39"/>
        <v>2549</v>
      </c>
      <c r="G1068" s="6">
        <v>0</v>
      </c>
      <c r="H1068" s="6">
        <v>0</v>
      </c>
      <c r="I1068" s="6">
        <v>267.96871956807229</v>
      </c>
      <c r="J1068" s="6">
        <v>9.2240000000000002</v>
      </c>
      <c r="K1068" s="6">
        <v>73.528999999999996</v>
      </c>
      <c r="L1068" s="6">
        <v>1.0777050765505267</v>
      </c>
      <c r="M1068" s="6">
        <v>744.48699999999997</v>
      </c>
      <c r="N1068" s="6">
        <v>0</v>
      </c>
      <c r="O1068" s="16" t="s">
        <v>19</v>
      </c>
    </row>
    <row r="1069" spans="1:15" x14ac:dyDescent="0.3">
      <c r="A1069" s="10">
        <v>43675</v>
      </c>
      <c r="B1069" s="8">
        <v>0.1875</v>
      </c>
      <c r="C1069" s="9">
        <f t="shared" si="38"/>
        <v>43675.1875</v>
      </c>
      <c r="D1069" s="4">
        <f t="shared" si="39"/>
        <v>525465</v>
      </c>
      <c r="E1069" s="4">
        <f t="shared" si="39"/>
        <v>6300765</v>
      </c>
      <c r="F1069" s="4">
        <f t="shared" si="39"/>
        <v>2549</v>
      </c>
      <c r="G1069" s="6">
        <v>12.7</v>
      </c>
      <c r="H1069" s="6">
        <v>3.6</v>
      </c>
      <c r="I1069" s="6">
        <v>272.54759560246896</v>
      </c>
      <c r="J1069" s="6">
        <v>9.6010000000000009</v>
      </c>
      <c r="K1069" s="6">
        <v>73.902000000000001</v>
      </c>
      <c r="L1069" s="6">
        <v>1.2198653258495695</v>
      </c>
      <c r="M1069" s="6">
        <v>744.81299999999999</v>
      </c>
      <c r="N1069" s="6">
        <v>0</v>
      </c>
      <c r="O1069" s="15">
        <v>0.28346456692913385</v>
      </c>
    </row>
    <row r="1070" spans="1:15" x14ac:dyDescent="0.3">
      <c r="A1070" s="10">
        <v>43675</v>
      </c>
      <c r="B1070" s="8">
        <v>0.20833333333333334</v>
      </c>
      <c r="C1070" s="9">
        <f t="shared" si="38"/>
        <v>43675.208333333336</v>
      </c>
      <c r="D1070" s="4">
        <f t="shared" si="39"/>
        <v>525465</v>
      </c>
      <c r="E1070" s="4">
        <f t="shared" si="39"/>
        <v>6300765</v>
      </c>
      <c r="F1070" s="4">
        <f t="shared" si="39"/>
        <v>2549</v>
      </c>
      <c r="G1070" s="6">
        <v>34.5</v>
      </c>
      <c r="H1070" s="6">
        <v>16.2</v>
      </c>
      <c r="I1070" s="6">
        <v>270.55210328363933</v>
      </c>
      <c r="J1070" s="6">
        <v>10.292</v>
      </c>
      <c r="K1070" s="6">
        <v>71.802000000000007</v>
      </c>
      <c r="L1070" s="6">
        <v>1.2175908352063534</v>
      </c>
      <c r="M1070" s="6">
        <v>744.96</v>
      </c>
      <c r="N1070" s="6">
        <v>0</v>
      </c>
      <c r="O1070" s="15">
        <v>0.4695652173913043</v>
      </c>
    </row>
    <row r="1071" spans="1:15" x14ac:dyDescent="0.3">
      <c r="A1071" s="10">
        <v>43675</v>
      </c>
      <c r="B1071" s="8">
        <v>0.22916666666666666</v>
      </c>
      <c r="C1071" s="9">
        <f t="shared" si="38"/>
        <v>43675.229166666664</v>
      </c>
      <c r="D1071" s="4">
        <f t="shared" si="39"/>
        <v>525465</v>
      </c>
      <c r="E1071" s="4">
        <f t="shared" si="39"/>
        <v>6300765</v>
      </c>
      <c r="F1071" s="4">
        <f t="shared" si="39"/>
        <v>2549</v>
      </c>
      <c r="G1071" s="6">
        <v>74.400000000000006</v>
      </c>
      <c r="H1071" s="6">
        <v>39.6</v>
      </c>
      <c r="I1071" s="6">
        <v>270.70093304216795</v>
      </c>
      <c r="J1071" s="6">
        <v>10.731</v>
      </c>
      <c r="K1071" s="6">
        <v>70.921999999999997</v>
      </c>
      <c r="L1071" s="6">
        <v>1.0708816046208776</v>
      </c>
      <c r="M1071" s="6">
        <v>745.14499999999998</v>
      </c>
      <c r="N1071" s="6">
        <v>0</v>
      </c>
      <c r="O1071" s="15">
        <v>0.532258064516129</v>
      </c>
    </row>
    <row r="1072" spans="1:15" x14ac:dyDescent="0.3">
      <c r="A1072" s="10">
        <v>43675</v>
      </c>
      <c r="B1072" s="8">
        <v>0.25</v>
      </c>
      <c r="C1072" s="9">
        <f t="shared" si="38"/>
        <v>43675.25</v>
      </c>
      <c r="D1072" s="4">
        <f t="shared" si="39"/>
        <v>525465</v>
      </c>
      <c r="E1072" s="4">
        <f t="shared" si="39"/>
        <v>6300765</v>
      </c>
      <c r="F1072" s="4">
        <f t="shared" si="39"/>
        <v>2549</v>
      </c>
      <c r="G1072" s="6">
        <v>119.7</v>
      </c>
      <c r="H1072" s="6">
        <v>66.599999999999994</v>
      </c>
      <c r="I1072" s="6">
        <v>266.97619213621476</v>
      </c>
      <c r="J1072" s="6">
        <v>11.420999999999999</v>
      </c>
      <c r="K1072" s="6">
        <v>67.391999999999996</v>
      </c>
      <c r="L1072" s="6">
        <v>1.6463460737466986</v>
      </c>
      <c r="M1072" s="6">
        <v>745.06799999999998</v>
      </c>
      <c r="N1072" s="6">
        <v>0</v>
      </c>
      <c r="O1072" s="15">
        <v>0.55639097744360899</v>
      </c>
    </row>
    <row r="1073" spans="1:15" x14ac:dyDescent="0.3">
      <c r="A1073" s="10">
        <v>43675</v>
      </c>
      <c r="B1073" s="8">
        <v>0.27083333333333331</v>
      </c>
      <c r="C1073" s="9">
        <f t="shared" si="38"/>
        <v>43675.270833333336</v>
      </c>
      <c r="D1073" s="4">
        <f t="shared" si="39"/>
        <v>525465</v>
      </c>
      <c r="E1073" s="4">
        <f t="shared" si="39"/>
        <v>6300765</v>
      </c>
      <c r="F1073" s="4">
        <f t="shared" si="39"/>
        <v>2549</v>
      </c>
      <c r="G1073" s="6">
        <v>179.6</v>
      </c>
      <c r="H1073" s="6">
        <v>93.6</v>
      </c>
      <c r="I1073" s="6">
        <v>267.39585742890472</v>
      </c>
      <c r="J1073" s="6">
        <v>11.86</v>
      </c>
      <c r="K1073" s="6">
        <v>65.873999999999995</v>
      </c>
      <c r="L1073" s="6">
        <v>1.6440715831034822</v>
      </c>
      <c r="M1073" s="6">
        <v>745.29700000000003</v>
      </c>
      <c r="N1073" s="6">
        <v>0</v>
      </c>
      <c r="O1073" s="15">
        <v>0.52115812917594651</v>
      </c>
    </row>
    <row r="1074" spans="1:15" x14ac:dyDescent="0.3">
      <c r="A1074" s="10">
        <v>43675</v>
      </c>
      <c r="B1074" s="8">
        <v>0.29166666666666669</v>
      </c>
      <c r="C1074" s="9">
        <f t="shared" si="38"/>
        <v>43675.291666666664</v>
      </c>
      <c r="D1074" s="4">
        <f t="shared" si="39"/>
        <v>525465</v>
      </c>
      <c r="E1074" s="4">
        <f t="shared" si="39"/>
        <v>6300765</v>
      </c>
      <c r="F1074" s="4">
        <f t="shared" si="39"/>
        <v>2549</v>
      </c>
      <c r="G1074" s="6">
        <v>101.6</v>
      </c>
      <c r="H1074" s="6">
        <v>52.2</v>
      </c>
      <c r="I1074" s="6">
        <v>271.31417683372348</v>
      </c>
      <c r="J1074" s="6">
        <v>10.856</v>
      </c>
      <c r="K1074" s="6">
        <v>69.206000000000003</v>
      </c>
      <c r="L1074" s="6">
        <v>2.0748141656867611</v>
      </c>
      <c r="M1074" s="6">
        <v>745.15200000000004</v>
      </c>
      <c r="N1074" s="6">
        <v>0</v>
      </c>
      <c r="O1074" s="15">
        <v>0.5137795275590552</v>
      </c>
    </row>
    <row r="1075" spans="1:15" x14ac:dyDescent="0.3">
      <c r="A1075" s="10">
        <v>43675</v>
      </c>
      <c r="B1075" s="8">
        <v>0.3125</v>
      </c>
      <c r="C1075" s="9">
        <f t="shared" si="38"/>
        <v>43675.3125</v>
      </c>
      <c r="D1075" s="4">
        <f t="shared" si="39"/>
        <v>525465</v>
      </c>
      <c r="E1075" s="4">
        <f t="shared" si="39"/>
        <v>6300765</v>
      </c>
      <c r="F1075" s="4">
        <f t="shared" si="39"/>
        <v>2549</v>
      </c>
      <c r="G1075" s="6">
        <v>112.4</v>
      </c>
      <c r="H1075" s="6">
        <v>57.6</v>
      </c>
      <c r="I1075" s="6">
        <v>278.7974521147807</v>
      </c>
      <c r="J1075" s="6">
        <v>13.805</v>
      </c>
      <c r="K1075" s="6">
        <v>59</v>
      </c>
      <c r="L1075" s="6">
        <v>1.6395226018170495</v>
      </c>
      <c r="M1075" s="6">
        <v>745.31299999999999</v>
      </c>
      <c r="N1075" s="6">
        <v>0</v>
      </c>
      <c r="O1075" s="15">
        <v>0.51245551601423489</v>
      </c>
    </row>
    <row r="1076" spans="1:15" x14ac:dyDescent="0.3">
      <c r="A1076" s="10">
        <v>43675</v>
      </c>
      <c r="B1076" s="8">
        <v>0.33333333333333331</v>
      </c>
      <c r="C1076" s="9">
        <f t="shared" si="38"/>
        <v>43675.333333333336</v>
      </c>
      <c r="D1076" s="4">
        <f t="shared" si="39"/>
        <v>525465</v>
      </c>
      <c r="E1076" s="4">
        <f t="shared" si="39"/>
        <v>6300765</v>
      </c>
      <c r="F1076" s="4">
        <f t="shared" si="39"/>
        <v>2549</v>
      </c>
      <c r="G1076" s="6">
        <v>148.69999999999999</v>
      </c>
      <c r="H1076" s="6">
        <v>79.2</v>
      </c>
      <c r="I1076" s="6">
        <v>295.99604573419924</v>
      </c>
      <c r="J1076" s="6">
        <v>11.609</v>
      </c>
      <c r="K1076" s="6">
        <v>68.840999999999994</v>
      </c>
      <c r="L1076" s="6">
        <v>1.7816828511160923</v>
      </c>
      <c r="M1076" s="6">
        <v>745.39800000000002</v>
      </c>
      <c r="N1076" s="6">
        <v>0</v>
      </c>
      <c r="O1076" s="15">
        <v>0.53261600537995968</v>
      </c>
    </row>
    <row r="1077" spans="1:15" x14ac:dyDescent="0.3">
      <c r="A1077" s="10">
        <v>43675</v>
      </c>
      <c r="B1077" s="8">
        <v>0.35416666666666669</v>
      </c>
      <c r="C1077" s="9">
        <f t="shared" si="38"/>
        <v>43675.354166666664</v>
      </c>
      <c r="D1077" s="4">
        <f t="shared" si="39"/>
        <v>525465</v>
      </c>
      <c r="E1077" s="4">
        <f t="shared" si="39"/>
        <v>6300765</v>
      </c>
      <c r="F1077" s="4">
        <f t="shared" si="39"/>
        <v>2549</v>
      </c>
      <c r="G1077" s="6">
        <v>165</v>
      </c>
      <c r="H1077" s="6">
        <v>79.2</v>
      </c>
      <c r="I1077" s="6">
        <v>309.51784989712598</v>
      </c>
      <c r="J1077" s="6">
        <v>12.927</v>
      </c>
      <c r="K1077" s="6">
        <v>63.011000000000003</v>
      </c>
      <c r="L1077" s="6">
        <v>1.6349736205306167</v>
      </c>
      <c r="M1077" s="6">
        <v>745.44</v>
      </c>
      <c r="N1077" s="6">
        <v>0</v>
      </c>
      <c r="O1077" s="15">
        <v>0.48000000000000004</v>
      </c>
    </row>
    <row r="1078" spans="1:15" x14ac:dyDescent="0.3">
      <c r="A1078" s="10">
        <v>43675</v>
      </c>
      <c r="B1078" s="8">
        <v>0.375</v>
      </c>
      <c r="C1078" s="9">
        <f t="shared" si="38"/>
        <v>43675.375</v>
      </c>
      <c r="D1078" s="4">
        <f t="shared" si="39"/>
        <v>525465</v>
      </c>
      <c r="E1078" s="4">
        <f t="shared" si="39"/>
        <v>6300765</v>
      </c>
      <c r="F1078" s="4">
        <f t="shared" si="39"/>
        <v>2549</v>
      </c>
      <c r="G1078" s="6">
        <v>214</v>
      </c>
      <c r="H1078" s="6">
        <v>97.2</v>
      </c>
      <c r="I1078" s="6">
        <v>324.97571032320303</v>
      </c>
      <c r="J1078" s="6">
        <v>12.613</v>
      </c>
      <c r="K1078" s="6">
        <v>63.603000000000002</v>
      </c>
      <c r="L1078" s="6">
        <v>1.3438296500028817</v>
      </c>
      <c r="M1078" s="6">
        <v>745.71799999999996</v>
      </c>
      <c r="N1078" s="6">
        <v>0</v>
      </c>
      <c r="O1078" s="15">
        <v>0.45420560747663552</v>
      </c>
    </row>
    <row r="1079" spans="1:15" x14ac:dyDescent="0.3">
      <c r="A1079" s="10">
        <v>43675</v>
      </c>
      <c r="B1079" s="8">
        <v>0.39583333333333331</v>
      </c>
      <c r="C1079" s="9">
        <f t="shared" si="38"/>
        <v>43675.395833333336</v>
      </c>
      <c r="D1079" s="4">
        <f t="shared" si="39"/>
        <v>525465</v>
      </c>
      <c r="E1079" s="4">
        <f t="shared" si="39"/>
        <v>6300765</v>
      </c>
      <c r="F1079" s="4">
        <f t="shared" si="39"/>
        <v>2549</v>
      </c>
      <c r="G1079" s="6">
        <v>339.2</v>
      </c>
      <c r="H1079" s="6">
        <v>143.9</v>
      </c>
      <c r="I1079" s="6">
        <v>311.94679642235366</v>
      </c>
      <c r="J1079" s="6">
        <v>13.554</v>
      </c>
      <c r="K1079" s="6">
        <v>60.08</v>
      </c>
      <c r="L1079" s="6">
        <v>1.3415551593596653</v>
      </c>
      <c r="M1079" s="6">
        <v>745.71199999999999</v>
      </c>
      <c r="N1079" s="6">
        <v>0</v>
      </c>
      <c r="O1079" s="15">
        <v>0.42423349056603776</v>
      </c>
    </row>
    <row r="1080" spans="1:15" x14ac:dyDescent="0.3">
      <c r="A1080" s="10">
        <v>43675</v>
      </c>
      <c r="B1080" s="8">
        <v>0.41666666666666669</v>
      </c>
      <c r="C1080" s="9">
        <f t="shared" si="38"/>
        <v>43675.416666666664</v>
      </c>
      <c r="D1080" s="4">
        <f t="shared" si="39"/>
        <v>525465</v>
      </c>
      <c r="E1080" s="4">
        <f t="shared" si="39"/>
        <v>6300765</v>
      </c>
      <c r="F1080" s="4">
        <f t="shared" si="39"/>
        <v>2549</v>
      </c>
      <c r="G1080" s="6">
        <v>689.2</v>
      </c>
      <c r="H1080" s="6">
        <v>255.5</v>
      </c>
      <c r="I1080" s="6">
        <v>312.58312017252217</v>
      </c>
      <c r="J1080" s="6">
        <v>11.923</v>
      </c>
      <c r="K1080" s="6">
        <v>66.197999999999993</v>
      </c>
      <c r="L1080" s="6">
        <v>1.9167324818852034</v>
      </c>
      <c r="M1080" s="6">
        <v>745.94</v>
      </c>
      <c r="N1080" s="6">
        <v>0</v>
      </c>
      <c r="O1080" s="15">
        <v>0.37071967498549041</v>
      </c>
    </row>
    <row r="1081" spans="1:15" x14ac:dyDescent="0.3">
      <c r="A1081" s="10">
        <v>43675</v>
      </c>
      <c r="B1081" s="8">
        <v>0.4375</v>
      </c>
      <c r="C1081" s="9">
        <f t="shared" si="38"/>
        <v>43675.4375</v>
      </c>
      <c r="D1081" s="4">
        <f t="shared" si="39"/>
        <v>525465</v>
      </c>
      <c r="E1081" s="4">
        <f t="shared" si="39"/>
        <v>6300765</v>
      </c>
      <c r="F1081" s="4">
        <f t="shared" si="39"/>
        <v>2549</v>
      </c>
      <c r="G1081" s="6">
        <v>836.1</v>
      </c>
      <c r="H1081" s="6">
        <v>332.8</v>
      </c>
      <c r="I1081" s="6">
        <v>298.35509011476154</v>
      </c>
      <c r="J1081" s="6">
        <v>13.554</v>
      </c>
      <c r="K1081" s="6">
        <v>61.031999999999996</v>
      </c>
      <c r="L1081" s="6">
        <v>1.7703103979000105</v>
      </c>
      <c r="M1081" s="6">
        <v>746.29200000000003</v>
      </c>
      <c r="N1081" s="6">
        <v>0</v>
      </c>
      <c r="O1081" s="15">
        <v>0.39803851213969621</v>
      </c>
    </row>
    <row r="1082" spans="1:15" x14ac:dyDescent="0.3">
      <c r="A1082" s="10">
        <v>43675</v>
      </c>
      <c r="B1082" s="8">
        <v>0.45833333333333331</v>
      </c>
      <c r="C1082" s="9">
        <f t="shared" ref="C1082:C1145" si="40">A1082+B1082</f>
        <v>43675.458333333336</v>
      </c>
      <c r="D1082" s="4">
        <f t="shared" si="39"/>
        <v>525465</v>
      </c>
      <c r="E1082" s="4">
        <f t="shared" si="39"/>
        <v>6300765</v>
      </c>
      <c r="F1082" s="4">
        <f t="shared" si="39"/>
        <v>2549</v>
      </c>
      <c r="G1082" s="6">
        <v>903.2</v>
      </c>
      <c r="H1082" s="6">
        <v>340</v>
      </c>
      <c r="I1082" s="6">
        <v>303.56439127316543</v>
      </c>
      <c r="J1082" s="6">
        <v>15.561</v>
      </c>
      <c r="K1082" s="6">
        <v>54.280999999999999</v>
      </c>
      <c r="L1082" s="6">
        <v>2.2010529804832895</v>
      </c>
      <c r="M1082" s="6">
        <v>745.94299999999998</v>
      </c>
      <c r="N1082" s="6">
        <v>0</v>
      </c>
      <c r="O1082" s="15">
        <v>0.37643932683790965</v>
      </c>
    </row>
    <row r="1083" spans="1:15" x14ac:dyDescent="0.3">
      <c r="A1083" s="10">
        <v>43675</v>
      </c>
      <c r="B1083" s="8">
        <v>0.47916666666666669</v>
      </c>
      <c r="C1083" s="9">
        <f t="shared" si="40"/>
        <v>43675.479166666664</v>
      </c>
      <c r="D1083" s="4">
        <f t="shared" ref="D1083:F1146" si="41">D1082</f>
        <v>525465</v>
      </c>
      <c r="E1083" s="4">
        <f t="shared" si="41"/>
        <v>6300765</v>
      </c>
      <c r="F1083" s="4">
        <f t="shared" si="41"/>
        <v>2549</v>
      </c>
      <c r="G1083" s="6">
        <v>896</v>
      </c>
      <c r="H1083" s="6">
        <v>322</v>
      </c>
      <c r="I1083" s="6">
        <v>296.30799320225231</v>
      </c>
      <c r="J1083" s="6">
        <v>15.06</v>
      </c>
      <c r="K1083" s="6">
        <v>52.472000000000001</v>
      </c>
      <c r="L1083" s="6">
        <v>1.7657614166135778</v>
      </c>
      <c r="M1083" s="6">
        <v>746.19299999999998</v>
      </c>
      <c r="N1083" s="6">
        <v>0</v>
      </c>
      <c r="O1083" s="15">
        <v>0.359375</v>
      </c>
    </row>
    <row r="1084" spans="1:15" x14ac:dyDescent="0.3">
      <c r="A1084" s="10">
        <v>43675</v>
      </c>
      <c r="B1084" s="8">
        <v>0.5</v>
      </c>
      <c r="C1084" s="9">
        <f t="shared" si="40"/>
        <v>43675.5</v>
      </c>
      <c r="D1084" s="4">
        <f t="shared" si="41"/>
        <v>525465</v>
      </c>
      <c r="E1084" s="4">
        <f t="shared" si="41"/>
        <v>6300765</v>
      </c>
      <c r="F1084" s="4">
        <f t="shared" si="41"/>
        <v>2549</v>
      </c>
      <c r="G1084" s="6">
        <v>921.3</v>
      </c>
      <c r="H1084" s="6">
        <v>314.8</v>
      </c>
      <c r="I1084" s="6">
        <v>306.95551422391344</v>
      </c>
      <c r="J1084" s="6">
        <v>15.247999999999999</v>
      </c>
      <c r="K1084" s="6">
        <v>52.493000000000002</v>
      </c>
      <c r="L1084" s="6">
        <v>1.4746174460858428</v>
      </c>
      <c r="M1084" s="6">
        <v>746.34</v>
      </c>
      <c r="N1084" s="6">
        <v>0</v>
      </c>
      <c r="O1084" s="15">
        <v>0.34169108867904052</v>
      </c>
    </row>
    <row r="1085" spans="1:15" x14ac:dyDescent="0.3">
      <c r="A1085" s="10">
        <v>43675</v>
      </c>
      <c r="B1085" s="8">
        <v>0.52083333333333337</v>
      </c>
      <c r="C1085" s="9">
        <f t="shared" si="40"/>
        <v>43675.520833333336</v>
      </c>
      <c r="D1085" s="4">
        <f t="shared" si="41"/>
        <v>525465</v>
      </c>
      <c r="E1085" s="4">
        <f t="shared" si="41"/>
        <v>6300765</v>
      </c>
      <c r="F1085" s="4">
        <f t="shared" si="41"/>
        <v>2549</v>
      </c>
      <c r="G1085" s="6">
        <v>943.1</v>
      </c>
      <c r="H1085" s="6">
        <v>311.2</v>
      </c>
      <c r="I1085" s="6">
        <v>310.40803299598002</v>
      </c>
      <c r="J1085" s="6">
        <v>16.062999999999999</v>
      </c>
      <c r="K1085" s="6">
        <v>46.841999999999999</v>
      </c>
      <c r="L1085" s="6">
        <v>1.616777695384886</v>
      </c>
      <c r="M1085" s="6">
        <v>746.58</v>
      </c>
      <c r="N1085" s="6">
        <v>0</v>
      </c>
      <c r="O1085" s="15">
        <v>0.32997561234227546</v>
      </c>
    </row>
    <row r="1086" spans="1:15" x14ac:dyDescent="0.3">
      <c r="A1086" s="10">
        <v>43675</v>
      </c>
      <c r="B1086" s="8">
        <v>0.54166666666666663</v>
      </c>
      <c r="C1086" s="9">
        <f t="shared" si="40"/>
        <v>43675.541666666664</v>
      </c>
      <c r="D1086" s="4">
        <f t="shared" si="41"/>
        <v>525465</v>
      </c>
      <c r="E1086" s="4">
        <f t="shared" si="41"/>
        <v>6300765</v>
      </c>
      <c r="F1086" s="4">
        <f t="shared" si="41"/>
        <v>2549</v>
      </c>
      <c r="G1086" s="6">
        <v>839.7</v>
      </c>
      <c r="H1086" s="6">
        <v>273.5</v>
      </c>
      <c r="I1086" s="6">
        <v>298.93990057875033</v>
      </c>
      <c r="J1086" s="6">
        <v>18.821000000000002</v>
      </c>
      <c r="K1086" s="6">
        <v>40.058</v>
      </c>
      <c r="L1086" s="6">
        <v>1.4700684647994102</v>
      </c>
      <c r="M1086" s="6">
        <v>746.45299999999997</v>
      </c>
      <c r="N1086" s="6">
        <v>0</v>
      </c>
      <c r="O1086" s="15">
        <v>0.32571156365368581</v>
      </c>
    </row>
    <row r="1087" spans="1:15" x14ac:dyDescent="0.3">
      <c r="A1087" s="10">
        <v>43675</v>
      </c>
      <c r="B1087" s="8">
        <v>0.5625</v>
      </c>
      <c r="C1087" s="9">
        <f t="shared" si="40"/>
        <v>43675.5625</v>
      </c>
      <c r="D1087" s="4">
        <f t="shared" si="41"/>
        <v>525465</v>
      </c>
      <c r="E1087" s="4">
        <f t="shared" si="41"/>
        <v>6300765</v>
      </c>
      <c r="F1087" s="4">
        <f t="shared" si="41"/>
        <v>2549</v>
      </c>
      <c r="G1087" s="6">
        <v>527.79999999999995</v>
      </c>
      <c r="H1087" s="6">
        <v>170.9</v>
      </c>
      <c r="I1087" s="6">
        <v>304.64029942093634</v>
      </c>
      <c r="J1087" s="6">
        <v>18.57</v>
      </c>
      <c r="K1087" s="6">
        <v>38.753999999999998</v>
      </c>
      <c r="L1087" s="6">
        <v>1.6122287140984533</v>
      </c>
      <c r="M1087" s="6">
        <v>746.69</v>
      </c>
      <c r="N1087" s="6">
        <v>0</v>
      </c>
      <c r="O1087" s="15">
        <v>0.32379689276241003</v>
      </c>
    </row>
    <row r="1088" spans="1:15" x14ac:dyDescent="0.3">
      <c r="A1088" s="10">
        <v>43675</v>
      </c>
      <c r="B1088" s="8">
        <v>0.58333333333333337</v>
      </c>
      <c r="C1088" s="9">
        <f t="shared" si="40"/>
        <v>43675.583333333336</v>
      </c>
      <c r="D1088" s="4">
        <f t="shared" si="41"/>
        <v>525465</v>
      </c>
      <c r="E1088" s="4">
        <f t="shared" si="41"/>
        <v>6300765</v>
      </c>
      <c r="F1088" s="4">
        <f t="shared" si="41"/>
        <v>2549</v>
      </c>
      <c r="G1088" s="6">
        <v>892.3</v>
      </c>
      <c r="H1088" s="6">
        <v>275.3</v>
      </c>
      <c r="I1088" s="6">
        <v>325.32608545065102</v>
      </c>
      <c r="J1088" s="6">
        <v>18.318999999999999</v>
      </c>
      <c r="K1088" s="6">
        <v>38.253</v>
      </c>
      <c r="L1088" s="6">
        <v>1.6099542234552369</v>
      </c>
      <c r="M1088" s="6">
        <v>746.91700000000003</v>
      </c>
      <c r="N1088" s="6">
        <v>0</v>
      </c>
      <c r="O1088" s="15">
        <v>0.30852852179760171</v>
      </c>
    </row>
    <row r="1089" spans="1:15" x14ac:dyDescent="0.3">
      <c r="A1089" s="10">
        <v>43675</v>
      </c>
      <c r="B1089" s="8">
        <v>0.60416666666666663</v>
      </c>
      <c r="C1089" s="9">
        <f t="shared" si="40"/>
        <v>43675.604166666664</v>
      </c>
      <c r="D1089" s="4">
        <f t="shared" si="41"/>
        <v>525465</v>
      </c>
      <c r="E1089" s="4">
        <f t="shared" si="41"/>
        <v>6300765</v>
      </c>
      <c r="F1089" s="4">
        <f t="shared" si="41"/>
        <v>2549</v>
      </c>
      <c r="G1089" s="6">
        <v>741.8</v>
      </c>
      <c r="H1089" s="6">
        <v>223.1</v>
      </c>
      <c r="I1089" s="6">
        <v>292.79736970986517</v>
      </c>
      <c r="J1089" s="6">
        <v>14.683</v>
      </c>
      <c r="K1089" s="6">
        <v>50.363</v>
      </c>
      <c r="L1089" s="6">
        <v>1.6076797328120205</v>
      </c>
      <c r="M1089" s="6">
        <v>746.99</v>
      </c>
      <c r="N1089" s="6">
        <v>0</v>
      </c>
      <c r="O1089" s="15">
        <v>0.30075492046373686</v>
      </c>
    </row>
    <row r="1090" spans="1:15" x14ac:dyDescent="0.3">
      <c r="A1090" s="10">
        <v>43675</v>
      </c>
      <c r="B1090" s="8">
        <v>0.625</v>
      </c>
      <c r="C1090" s="9">
        <f t="shared" si="40"/>
        <v>43675.625</v>
      </c>
      <c r="D1090" s="4">
        <f t="shared" si="41"/>
        <v>525465</v>
      </c>
      <c r="E1090" s="4">
        <f t="shared" si="41"/>
        <v>6300765</v>
      </c>
      <c r="F1090" s="4">
        <f t="shared" si="41"/>
        <v>2549</v>
      </c>
      <c r="G1090" s="6">
        <v>830.7</v>
      </c>
      <c r="H1090" s="6">
        <v>250.1</v>
      </c>
      <c r="I1090" s="6">
        <v>343.78869338625259</v>
      </c>
      <c r="J1090" s="6">
        <v>17.881</v>
      </c>
      <c r="K1090" s="6">
        <v>40.457999999999998</v>
      </c>
      <c r="L1090" s="6">
        <v>1.3165357622842853</v>
      </c>
      <c r="M1090" s="6">
        <v>746.93</v>
      </c>
      <c r="N1090" s="6">
        <v>0</v>
      </c>
      <c r="O1090" s="15">
        <v>0.30107138557842783</v>
      </c>
    </row>
    <row r="1091" spans="1:15" x14ac:dyDescent="0.3">
      <c r="A1091" s="10">
        <v>43675</v>
      </c>
      <c r="B1091" s="8">
        <v>0.64583333333333337</v>
      </c>
      <c r="C1091" s="9">
        <f t="shared" si="40"/>
        <v>43675.645833333336</v>
      </c>
      <c r="D1091" s="4">
        <f t="shared" si="41"/>
        <v>525465</v>
      </c>
      <c r="E1091" s="4">
        <f t="shared" si="41"/>
        <v>6300765</v>
      </c>
      <c r="F1091" s="4">
        <f t="shared" si="41"/>
        <v>2549</v>
      </c>
      <c r="G1091" s="6">
        <v>623.9</v>
      </c>
      <c r="H1091" s="6">
        <v>192.5</v>
      </c>
      <c r="I1091" s="6">
        <v>296.69836210171007</v>
      </c>
      <c r="J1091" s="6">
        <v>16.251000000000001</v>
      </c>
      <c r="K1091" s="6">
        <v>44.308</v>
      </c>
      <c r="L1091" s="6">
        <v>1.7475654914678471</v>
      </c>
      <c r="M1091" s="6">
        <v>747.1</v>
      </c>
      <c r="N1091" s="6">
        <v>0</v>
      </c>
      <c r="O1091" s="15">
        <v>0.30854303574290753</v>
      </c>
    </row>
    <row r="1092" spans="1:15" x14ac:dyDescent="0.3">
      <c r="A1092" s="10">
        <v>43675</v>
      </c>
      <c r="B1092" s="8">
        <v>0.66666666666666663</v>
      </c>
      <c r="C1092" s="9">
        <f t="shared" si="40"/>
        <v>43675.666666666664</v>
      </c>
      <c r="D1092" s="4">
        <f t="shared" si="41"/>
        <v>525465</v>
      </c>
      <c r="E1092" s="4">
        <f t="shared" si="41"/>
        <v>6300765</v>
      </c>
      <c r="F1092" s="4">
        <f t="shared" si="41"/>
        <v>2549</v>
      </c>
      <c r="G1092" s="6">
        <v>678.3</v>
      </c>
      <c r="H1092" s="6">
        <v>210.5</v>
      </c>
      <c r="I1092" s="6">
        <v>339.28710921977091</v>
      </c>
      <c r="J1092" s="6">
        <v>15.811999999999999</v>
      </c>
      <c r="K1092" s="6">
        <v>45.381999999999998</v>
      </c>
      <c r="L1092" s="6">
        <v>1.7452910008246307</v>
      </c>
      <c r="M1092" s="6">
        <v>747.13</v>
      </c>
      <c r="N1092" s="6">
        <v>0</v>
      </c>
      <c r="O1092" s="15">
        <v>0.31033466017986144</v>
      </c>
    </row>
    <row r="1093" spans="1:15" x14ac:dyDescent="0.3">
      <c r="A1093" s="10">
        <v>43675</v>
      </c>
      <c r="B1093" s="8">
        <v>0.6875</v>
      </c>
      <c r="C1093" s="9">
        <f t="shared" si="40"/>
        <v>43675.6875</v>
      </c>
      <c r="D1093" s="4">
        <f t="shared" si="41"/>
        <v>525465</v>
      </c>
      <c r="E1093" s="4">
        <f t="shared" si="41"/>
        <v>6300765</v>
      </c>
      <c r="F1093" s="4">
        <f t="shared" si="41"/>
        <v>2549</v>
      </c>
      <c r="G1093" s="6">
        <v>204.9</v>
      </c>
      <c r="H1093" s="6">
        <v>68.400000000000006</v>
      </c>
      <c r="I1093" s="6">
        <v>315.90873568357733</v>
      </c>
      <c r="J1093" s="6">
        <v>13.868</v>
      </c>
      <c r="K1093" s="6">
        <v>53.292999999999999</v>
      </c>
      <c r="L1093" s="6">
        <v>2.1760335834079094</v>
      </c>
      <c r="M1093" s="6">
        <v>747.125</v>
      </c>
      <c r="N1093" s="6">
        <v>0</v>
      </c>
      <c r="O1093" s="15">
        <v>0.33382137628111275</v>
      </c>
    </row>
    <row r="1094" spans="1:15" x14ac:dyDescent="0.3">
      <c r="A1094" s="10">
        <v>43675</v>
      </c>
      <c r="B1094" s="8">
        <v>0.70833333333333337</v>
      </c>
      <c r="C1094" s="9">
        <f t="shared" si="40"/>
        <v>43675.708333333336</v>
      </c>
      <c r="D1094" s="4">
        <f t="shared" si="41"/>
        <v>525465</v>
      </c>
      <c r="E1094" s="4">
        <f t="shared" si="41"/>
        <v>6300765</v>
      </c>
      <c r="F1094" s="4">
        <f t="shared" si="41"/>
        <v>2549</v>
      </c>
      <c r="G1094" s="6">
        <v>533.20000000000005</v>
      </c>
      <c r="H1094" s="6">
        <v>160.1</v>
      </c>
      <c r="I1094" s="6">
        <v>352.24790665331591</v>
      </c>
      <c r="J1094" s="6">
        <v>17.190999999999999</v>
      </c>
      <c r="K1094" s="6">
        <v>43.277000000000001</v>
      </c>
      <c r="L1094" s="6">
        <v>1.740742019538198</v>
      </c>
      <c r="M1094" s="6">
        <v>747.27700000000004</v>
      </c>
      <c r="N1094" s="6">
        <v>0</v>
      </c>
      <c r="O1094" s="15">
        <v>0.3002625656414103</v>
      </c>
    </row>
    <row r="1095" spans="1:15" x14ac:dyDescent="0.3">
      <c r="A1095" s="10">
        <v>43675</v>
      </c>
      <c r="B1095" s="8">
        <v>0.72916666666666663</v>
      </c>
      <c r="C1095" s="9">
        <f t="shared" si="40"/>
        <v>43675.729166666664</v>
      </c>
      <c r="D1095" s="4">
        <f t="shared" si="41"/>
        <v>525465</v>
      </c>
      <c r="E1095" s="4">
        <f t="shared" si="41"/>
        <v>6300765</v>
      </c>
      <c r="F1095" s="4">
        <f t="shared" si="41"/>
        <v>2549</v>
      </c>
      <c r="G1095" s="6">
        <v>194.1</v>
      </c>
      <c r="H1095" s="6">
        <v>55.8</v>
      </c>
      <c r="I1095" s="6">
        <v>353.75364487978982</v>
      </c>
      <c r="J1095" s="6">
        <v>13.554</v>
      </c>
      <c r="K1095" s="6">
        <v>54.844000000000001</v>
      </c>
      <c r="L1095" s="6">
        <v>1.449598049010463</v>
      </c>
      <c r="M1095" s="6">
        <v>747.375</v>
      </c>
      <c r="N1095" s="6">
        <v>0</v>
      </c>
      <c r="O1095" s="15">
        <v>0.28748068006182381</v>
      </c>
    </row>
    <row r="1096" spans="1:15" x14ac:dyDescent="0.3">
      <c r="A1096" s="10">
        <v>43675</v>
      </c>
      <c r="B1096" s="8">
        <v>0.75</v>
      </c>
      <c r="C1096" s="9">
        <f t="shared" si="40"/>
        <v>43675.75</v>
      </c>
      <c r="D1096" s="4">
        <f t="shared" si="41"/>
        <v>525465</v>
      </c>
      <c r="E1096" s="4">
        <f t="shared" si="41"/>
        <v>6300765</v>
      </c>
      <c r="F1096" s="4">
        <f t="shared" si="41"/>
        <v>2549</v>
      </c>
      <c r="G1096" s="6">
        <v>1.8</v>
      </c>
      <c r="H1096" s="6">
        <v>0</v>
      </c>
      <c r="I1096" s="6">
        <v>341.8398533146725</v>
      </c>
      <c r="J1096" s="6">
        <v>6.5869999999999997</v>
      </c>
      <c r="K1096" s="6">
        <v>100</v>
      </c>
      <c r="L1096" s="6">
        <v>3.75770510424283</v>
      </c>
      <c r="M1096" s="6">
        <v>748.32</v>
      </c>
      <c r="N1096" s="6">
        <v>7.8</v>
      </c>
      <c r="O1096" s="16" t="s">
        <v>19</v>
      </c>
    </row>
    <row r="1097" spans="1:15" x14ac:dyDescent="0.3">
      <c r="A1097" s="10">
        <v>43675</v>
      </c>
      <c r="B1097" s="8">
        <v>0.77083333333333337</v>
      </c>
      <c r="C1097" s="9">
        <f t="shared" si="40"/>
        <v>43675.770833333336</v>
      </c>
      <c r="D1097" s="4">
        <f t="shared" si="41"/>
        <v>525465</v>
      </c>
      <c r="E1097" s="4">
        <f t="shared" si="41"/>
        <v>6300765</v>
      </c>
      <c r="F1097" s="4">
        <f t="shared" si="41"/>
        <v>2549</v>
      </c>
      <c r="G1097" s="6">
        <v>3.6</v>
      </c>
      <c r="H1097" s="6">
        <v>0</v>
      </c>
      <c r="I1097" s="6">
        <v>346.88092186666307</v>
      </c>
      <c r="J1097" s="6">
        <v>7.1520000000000001</v>
      </c>
      <c r="K1097" s="6">
        <v>100</v>
      </c>
      <c r="L1097" s="6">
        <v>1.0117448478972524</v>
      </c>
      <c r="M1097" s="6">
        <v>748.21</v>
      </c>
      <c r="N1097" s="6">
        <v>1.2</v>
      </c>
      <c r="O1097" s="16" t="s">
        <v>19</v>
      </c>
    </row>
    <row r="1098" spans="1:15" x14ac:dyDescent="0.3">
      <c r="A1098" s="10">
        <v>43675</v>
      </c>
      <c r="B1098" s="8">
        <v>0.79166666666666663</v>
      </c>
      <c r="C1098" s="9">
        <f t="shared" si="40"/>
        <v>43675.791666666664</v>
      </c>
      <c r="D1098" s="4">
        <f t="shared" si="41"/>
        <v>525465</v>
      </c>
      <c r="E1098" s="4">
        <f t="shared" si="41"/>
        <v>6300765</v>
      </c>
      <c r="F1098" s="4">
        <f t="shared" si="41"/>
        <v>2549</v>
      </c>
      <c r="G1098" s="6">
        <v>7.3</v>
      </c>
      <c r="H1098" s="6">
        <v>0</v>
      </c>
      <c r="I1098" s="6">
        <v>333.52282051054158</v>
      </c>
      <c r="J1098" s="6">
        <v>8.6590000000000007</v>
      </c>
      <c r="K1098" s="6">
        <v>100</v>
      </c>
      <c r="L1098" s="6">
        <v>0.86503561731177669</v>
      </c>
      <c r="M1098" s="6">
        <v>748.17499999999995</v>
      </c>
      <c r="N1098" s="6">
        <v>0</v>
      </c>
      <c r="O1098" s="16" t="s">
        <v>19</v>
      </c>
    </row>
    <row r="1099" spans="1:15" x14ac:dyDescent="0.3">
      <c r="A1099" s="10">
        <v>43675</v>
      </c>
      <c r="B1099" s="8">
        <v>0.8125</v>
      </c>
      <c r="C1099" s="9">
        <f t="shared" si="40"/>
        <v>43675.8125</v>
      </c>
      <c r="D1099" s="4">
        <f t="shared" si="41"/>
        <v>525465</v>
      </c>
      <c r="E1099" s="4">
        <f t="shared" si="41"/>
        <v>6300765</v>
      </c>
      <c r="F1099" s="4">
        <f t="shared" si="41"/>
        <v>2549</v>
      </c>
      <c r="G1099" s="6">
        <v>5.4</v>
      </c>
      <c r="H1099" s="6">
        <v>0</v>
      </c>
      <c r="I1099" s="6">
        <v>317.1505478793681</v>
      </c>
      <c r="J1099" s="6">
        <v>9.1620000000000008</v>
      </c>
      <c r="K1099" s="6">
        <v>100</v>
      </c>
      <c r="L1099" s="6">
        <v>0.57417879338432454</v>
      </c>
      <c r="M1099" s="6">
        <v>748.43200000000002</v>
      </c>
      <c r="N1099" s="6">
        <v>0</v>
      </c>
      <c r="O1099" s="16" t="s">
        <v>19</v>
      </c>
    </row>
    <row r="1100" spans="1:15" x14ac:dyDescent="0.3">
      <c r="A1100" s="10">
        <v>43675</v>
      </c>
      <c r="B1100" s="8">
        <v>0.83333333333333337</v>
      </c>
      <c r="C1100" s="9">
        <f t="shared" si="40"/>
        <v>43675.833333333336</v>
      </c>
      <c r="D1100" s="4">
        <f t="shared" si="41"/>
        <v>525465</v>
      </c>
      <c r="E1100" s="4">
        <f t="shared" si="41"/>
        <v>6300765</v>
      </c>
      <c r="F1100" s="4">
        <f t="shared" si="41"/>
        <v>2549</v>
      </c>
      <c r="G1100" s="6">
        <v>5.4</v>
      </c>
      <c r="H1100" s="6">
        <v>0</v>
      </c>
      <c r="I1100" s="6">
        <v>334.15319362762961</v>
      </c>
      <c r="J1100" s="6">
        <v>8.7850000000000001</v>
      </c>
      <c r="K1100" s="6">
        <v>100</v>
      </c>
      <c r="L1100" s="6">
        <v>0.86048663602534403</v>
      </c>
      <c r="M1100" s="6">
        <v>748.48800000000006</v>
      </c>
      <c r="N1100" s="6">
        <v>0</v>
      </c>
      <c r="O1100" s="16" t="s">
        <v>19</v>
      </c>
    </row>
    <row r="1101" spans="1:15" x14ac:dyDescent="0.3">
      <c r="A1101" s="10">
        <v>43675</v>
      </c>
      <c r="B1101" s="8">
        <v>0.85416666666666663</v>
      </c>
      <c r="C1101" s="9">
        <f t="shared" si="40"/>
        <v>43675.854166666664</v>
      </c>
      <c r="D1101" s="4">
        <f t="shared" si="41"/>
        <v>525465</v>
      </c>
      <c r="E1101" s="4">
        <f t="shared" si="41"/>
        <v>6300765</v>
      </c>
      <c r="F1101" s="4">
        <f t="shared" si="41"/>
        <v>2549</v>
      </c>
      <c r="G1101" s="6">
        <v>0</v>
      </c>
      <c r="H1101" s="6">
        <v>0</v>
      </c>
      <c r="I1101" s="6">
        <v>330.05817617290467</v>
      </c>
      <c r="J1101" s="6">
        <v>9.7889999999999997</v>
      </c>
      <c r="K1101" s="6">
        <v>100</v>
      </c>
      <c r="L1101" s="6">
        <v>0.28076033221337326</v>
      </c>
      <c r="M1101" s="6">
        <v>748.68200000000002</v>
      </c>
      <c r="N1101" s="6">
        <v>0</v>
      </c>
      <c r="O1101" s="16" t="s">
        <v>19</v>
      </c>
    </row>
    <row r="1102" spans="1:15" x14ac:dyDescent="0.3">
      <c r="A1102" s="10">
        <v>43675</v>
      </c>
      <c r="B1102" s="8">
        <v>0.875</v>
      </c>
      <c r="C1102" s="9">
        <f t="shared" si="40"/>
        <v>43675.875</v>
      </c>
      <c r="D1102" s="4">
        <f t="shared" si="41"/>
        <v>525465</v>
      </c>
      <c r="E1102" s="4">
        <f t="shared" si="41"/>
        <v>6300765</v>
      </c>
      <c r="F1102" s="4">
        <f t="shared" si="41"/>
        <v>2549</v>
      </c>
      <c r="G1102" s="6">
        <v>0</v>
      </c>
      <c r="H1102" s="6">
        <v>0</v>
      </c>
      <c r="I1102" s="6">
        <v>347.3753913018549</v>
      </c>
      <c r="J1102" s="6">
        <v>10.292</v>
      </c>
      <c r="K1102" s="6">
        <v>79.680999999999997</v>
      </c>
      <c r="L1102" s="6">
        <v>0.85593765473891126</v>
      </c>
      <c r="M1102" s="6">
        <v>748.82500000000005</v>
      </c>
      <c r="N1102" s="6">
        <v>0</v>
      </c>
      <c r="O1102" s="16" t="s">
        <v>19</v>
      </c>
    </row>
    <row r="1103" spans="1:15" x14ac:dyDescent="0.3">
      <c r="A1103" s="10">
        <v>43675</v>
      </c>
      <c r="B1103" s="8">
        <v>0.89583333333333337</v>
      </c>
      <c r="C1103" s="9">
        <f t="shared" si="40"/>
        <v>43675.895833333336</v>
      </c>
      <c r="D1103" s="4">
        <f t="shared" si="41"/>
        <v>525465</v>
      </c>
      <c r="E1103" s="4">
        <f t="shared" si="41"/>
        <v>6300765</v>
      </c>
      <c r="F1103" s="4">
        <f t="shared" si="41"/>
        <v>2549</v>
      </c>
      <c r="G1103" s="6">
        <v>0</v>
      </c>
      <c r="H1103" s="6">
        <v>0</v>
      </c>
      <c r="I1103" s="6">
        <v>327.13878871619477</v>
      </c>
      <c r="J1103" s="6">
        <v>9.7270000000000003</v>
      </c>
      <c r="K1103" s="6">
        <v>82.105000000000004</v>
      </c>
      <c r="L1103" s="6">
        <v>0.85366316409569487</v>
      </c>
      <c r="M1103" s="6">
        <v>748.85699999999997</v>
      </c>
      <c r="N1103" s="6">
        <v>0</v>
      </c>
      <c r="O1103" s="16" t="s">
        <v>19</v>
      </c>
    </row>
    <row r="1104" spans="1:15" x14ac:dyDescent="0.3">
      <c r="A1104" s="10">
        <v>43675</v>
      </c>
      <c r="B1104" s="8">
        <v>0.91666666666666663</v>
      </c>
      <c r="C1104" s="9">
        <f t="shared" si="40"/>
        <v>43675.916666666664</v>
      </c>
      <c r="D1104" s="4">
        <f t="shared" si="41"/>
        <v>525465</v>
      </c>
      <c r="E1104" s="4">
        <f t="shared" si="41"/>
        <v>6300765</v>
      </c>
      <c r="F1104" s="4">
        <f t="shared" si="41"/>
        <v>2549</v>
      </c>
      <c r="G1104" s="6">
        <v>0</v>
      </c>
      <c r="H1104" s="6">
        <v>0</v>
      </c>
      <c r="I1104" s="6">
        <v>303.77603639408153</v>
      </c>
      <c r="J1104" s="6">
        <v>8.3450000000000006</v>
      </c>
      <c r="K1104" s="6">
        <v>90.343000000000004</v>
      </c>
      <c r="L1104" s="6">
        <v>0.56280634016824282</v>
      </c>
      <c r="M1104" s="6">
        <v>748.96500000000003</v>
      </c>
      <c r="N1104" s="6">
        <v>0</v>
      </c>
      <c r="O1104" s="16" t="s">
        <v>19</v>
      </c>
    </row>
    <row r="1105" spans="1:15" x14ac:dyDescent="0.3">
      <c r="A1105" s="10">
        <v>43675</v>
      </c>
      <c r="B1105" s="8">
        <v>0.9375</v>
      </c>
      <c r="C1105" s="9">
        <f t="shared" si="40"/>
        <v>43675.9375</v>
      </c>
      <c r="D1105" s="4">
        <f t="shared" si="41"/>
        <v>525465</v>
      </c>
      <c r="E1105" s="4">
        <f t="shared" si="41"/>
        <v>6300765</v>
      </c>
      <c r="F1105" s="4">
        <f t="shared" si="41"/>
        <v>2549</v>
      </c>
      <c r="G1105" s="6">
        <v>0</v>
      </c>
      <c r="H1105" s="6">
        <v>0</v>
      </c>
      <c r="I1105" s="6">
        <v>294.84236295954787</v>
      </c>
      <c r="J1105" s="6">
        <v>9.4130000000000003</v>
      </c>
      <c r="K1105" s="6">
        <v>83.938000000000002</v>
      </c>
      <c r="L1105" s="6">
        <v>0.84911418280926221</v>
      </c>
      <c r="M1105" s="6">
        <v>748.95799999999997</v>
      </c>
      <c r="N1105" s="6">
        <v>0</v>
      </c>
      <c r="O1105" s="16" t="s">
        <v>19</v>
      </c>
    </row>
    <row r="1106" spans="1:15" x14ac:dyDescent="0.3">
      <c r="A1106" s="10">
        <v>43675</v>
      </c>
      <c r="B1106" s="8">
        <v>0.95833333333333337</v>
      </c>
      <c r="C1106" s="9">
        <f t="shared" si="40"/>
        <v>43675.958333333336</v>
      </c>
      <c r="D1106" s="4">
        <f t="shared" si="41"/>
        <v>525465</v>
      </c>
      <c r="E1106" s="4">
        <f t="shared" si="41"/>
        <v>6300765</v>
      </c>
      <c r="F1106" s="4">
        <f t="shared" si="41"/>
        <v>2549</v>
      </c>
      <c r="G1106" s="6">
        <v>0</v>
      </c>
      <c r="H1106" s="6">
        <v>0</v>
      </c>
      <c r="I1106" s="6">
        <v>288.87712086060242</v>
      </c>
      <c r="J1106" s="6">
        <v>9.4749999999999996</v>
      </c>
      <c r="K1106" s="6">
        <v>83.792000000000002</v>
      </c>
      <c r="L1106" s="6">
        <v>0.99127443210830513</v>
      </c>
      <c r="M1106" s="6">
        <v>749.15499999999997</v>
      </c>
      <c r="N1106" s="6">
        <v>0</v>
      </c>
      <c r="O1106" s="16" t="s">
        <v>19</v>
      </c>
    </row>
    <row r="1107" spans="1:15" x14ac:dyDescent="0.3">
      <c r="A1107" s="10">
        <v>43675</v>
      </c>
      <c r="B1107" s="8">
        <v>0.97916666666666663</v>
      </c>
      <c r="C1107" s="9">
        <f t="shared" si="40"/>
        <v>43675.979166666664</v>
      </c>
      <c r="D1107" s="4">
        <f t="shared" si="41"/>
        <v>525465</v>
      </c>
      <c r="E1107" s="4">
        <f t="shared" si="41"/>
        <v>6300765</v>
      </c>
      <c r="F1107" s="4">
        <f t="shared" si="41"/>
        <v>2549</v>
      </c>
      <c r="G1107" s="6">
        <v>0</v>
      </c>
      <c r="H1107" s="6">
        <v>0</v>
      </c>
      <c r="I1107" s="6">
        <v>286.81373384544895</v>
      </c>
      <c r="J1107" s="6">
        <v>8.9730000000000008</v>
      </c>
      <c r="K1107" s="6">
        <v>89.203999999999994</v>
      </c>
      <c r="L1107" s="6">
        <v>0.70013046158057035</v>
      </c>
      <c r="M1107" s="6">
        <v>749.2</v>
      </c>
      <c r="N1107" s="6">
        <v>0</v>
      </c>
      <c r="O1107" s="16" t="s">
        <v>19</v>
      </c>
    </row>
    <row r="1108" spans="1:15" x14ac:dyDescent="0.3">
      <c r="A1108" s="10">
        <v>43676</v>
      </c>
      <c r="B1108" s="8">
        <v>0</v>
      </c>
      <c r="C1108" s="9">
        <f t="shared" si="40"/>
        <v>43676</v>
      </c>
      <c r="D1108" s="4">
        <f t="shared" si="41"/>
        <v>525465</v>
      </c>
      <c r="E1108" s="4">
        <f t="shared" si="41"/>
        <v>6300765</v>
      </c>
      <c r="F1108" s="4">
        <f t="shared" si="41"/>
        <v>2549</v>
      </c>
      <c r="G1108" s="6">
        <v>0</v>
      </c>
      <c r="H1108" s="6">
        <v>0</v>
      </c>
      <c r="I1108" s="6">
        <v>281.68628065488895</v>
      </c>
      <c r="J1108" s="6">
        <v>9.2870000000000008</v>
      </c>
      <c r="K1108" s="6">
        <v>87.376000000000005</v>
      </c>
      <c r="L1108" s="6">
        <v>0.66288392846976241</v>
      </c>
      <c r="M1108" s="6">
        <v>749.15200000000004</v>
      </c>
      <c r="N1108" s="6">
        <v>0</v>
      </c>
      <c r="O1108" s="16" t="s">
        <v>19</v>
      </c>
    </row>
    <row r="1109" spans="1:15" x14ac:dyDescent="0.3">
      <c r="A1109" s="10">
        <v>43676</v>
      </c>
      <c r="B1109" s="8">
        <v>2.0833333333333332E-2</v>
      </c>
      <c r="C1109" s="9">
        <f t="shared" si="40"/>
        <v>43676.020833333336</v>
      </c>
      <c r="D1109" s="4">
        <f t="shared" si="41"/>
        <v>525465</v>
      </c>
      <c r="E1109" s="4">
        <f t="shared" si="41"/>
        <v>6300765</v>
      </c>
      <c r="F1109" s="4">
        <f t="shared" si="41"/>
        <v>2549</v>
      </c>
      <c r="G1109" s="6">
        <v>0</v>
      </c>
      <c r="H1109" s="6">
        <v>0</v>
      </c>
      <c r="I1109" s="6">
        <v>279.76935338388114</v>
      </c>
      <c r="J1109" s="6">
        <v>9.6639999999999997</v>
      </c>
      <c r="K1109" s="6">
        <v>84.454999999999998</v>
      </c>
      <c r="L1109" s="6">
        <v>0.66060943782654602</v>
      </c>
      <c r="M1109" s="6">
        <v>749.03499999999997</v>
      </c>
      <c r="N1109" s="6">
        <v>0</v>
      </c>
      <c r="O1109" s="16" t="s">
        <v>19</v>
      </c>
    </row>
    <row r="1110" spans="1:15" x14ac:dyDescent="0.3">
      <c r="A1110" s="10">
        <v>43676</v>
      </c>
      <c r="B1110" s="8">
        <v>4.1666666666666664E-2</v>
      </c>
      <c r="C1110" s="9">
        <f t="shared" si="40"/>
        <v>43676.041666666664</v>
      </c>
      <c r="D1110" s="4">
        <f t="shared" si="41"/>
        <v>525465</v>
      </c>
      <c r="E1110" s="4">
        <f t="shared" si="41"/>
        <v>6300765</v>
      </c>
      <c r="F1110" s="4">
        <f t="shared" si="41"/>
        <v>2549</v>
      </c>
      <c r="G1110" s="6">
        <v>0</v>
      </c>
      <c r="H1110" s="6">
        <v>0</v>
      </c>
      <c r="I1110" s="6">
        <v>276.01241249515635</v>
      </c>
      <c r="J1110" s="6">
        <v>9.0990000000000002</v>
      </c>
      <c r="K1110" s="6">
        <v>89.385000000000005</v>
      </c>
      <c r="L1110" s="6">
        <v>0.80248254052530621</v>
      </c>
      <c r="M1110" s="6">
        <v>748.98699999999997</v>
      </c>
      <c r="N1110" s="6">
        <v>0</v>
      </c>
      <c r="O1110" s="16" t="s">
        <v>19</v>
      </c>
    </row>
    <row r="1111" spans="1:15" x14ac:dyDescent="0.3">
      <c r="A1111" s="10">
        <v>43676</v>
      </c>
      <c r="B1111" s="8">
        <v>6.25E-2</v>
      </c>
      <c r="C1111" s="9">
        <f t="shared" si="40"/>
        <v>43676.0625</v>
      </c>
      <c r="D1111" s="4">
        <f t="shared" si="41"/>
        <v>525465</v>
      </c>
      <c r="E1111" s="4">
        <f t="shared" si="41"/>
        <v>6300765</v>
      </c>
      <c r="F1111" s="4">
        <f t="shared" si="41"/>
        <v>2549</v>
      </c>
      <c r="G1111" s="6">
        <v>0</v>
      </c>
      <c r="H1111" s="6">
        <v>0</v>
      </c>
      <c r="I1111" s="6">
        <v>279.51420396113349</v>
      </c>
      <c r="J1111" s="6">
        <v>8.5340000000000007</v>
      </c>
      <c r="K1111" s="6">
        <v>94.774000000000001</v>
      </c>
      <c r="L1111" s="6">
        <v>0.80020804988208993</v>
      </c>
      <c r="M1111" s="6">
        <v>749.08299999999997</v>
      </c>
      <c r="N1111" s="6">
        <v>0</v>
      </c>
      <c r="O1111" s="16" t="s">
        <v>19</v>
      </c>
    </row>
    <row r="1112" spans="1:15" x14ac:dyDescent="0.3">
      <c r="A1112" s="10">
        <v>43676</v>
      </c>
      <c r="B1112" s="8">
        <v>8.3333333333333329E-2</v>
      </c>
      <c r="C1112" s="9">
        <f t="shared" si="40"/>
        <v>43676.083333333336</v>
      </c>
      <c r="D1112" s="4">
        <f t="shared" si="41"/>
        <v>525465</v>
      </c>
      <c r="E1112" s="4">
        <f t="shared" si="41"/>
        <v>6300765</v>
      </c>
      <c r="F1112" s="4">
        <f t="shared" si="41"/>
        <v>2549</v>
      </c>
      <c r="G1112" s="6">
        <v>0</v>
      </c>
      <c r="H1112" s="6">
        <v>0</v>
      </c>
      <c r="I1112" s="6">
        <v>307.83936455418177</v>
      </c>
      <c r="J1112" s="6">
        <v>8.7850000000000001</v>
      </c>
      <c r="K1112" s="6">
        <v>94.194999999999993</v>
      </c>
      <c r="L1112" s="6">
        <v>0.65378596589689697</v>
      </c>
      <c r="M1112" s="6">
        <v>748.92</v>
      </c>
      <c r="N1112" s="6">
        <v>0</v>
      </c>
      <c r="O1112" s="16" t="s">
        <v>19</v>
      </c>
    </row>
    <row r="1113" spans="1:15" x14ac:dyDescent="0.3">
      <c r="A1113" s="10">
        <v>43676</v>
      </c>
      <c r="B1113" s="8">
        <v>0.10416666666666667</v>
      </c>
      <c r="C1113" s="9">
        <f t="shared" si="40"/>
        <v>43676.104166666664</v>
      </c>
      <c r="D1113" s="4">
        <f t="shared" si="41"/>
        <v>525465</v>
      </c>
      <c r="E1113" s="4">
        <f t="shared" si="41"/>
        <v>6300765</v>
      </c>
      <c r="F1113" s="4">
        <f t="shared" si="41"/>
        <v>2549</v>
      </c>
      <c r="G1113" s="6">
        <v>0</v>
      </c>
      <c r="H1113" s="6">
        <v>0</v>
      </c>
      <c r="I1113" s="6">
        <v>275.45519246434975</v>
      </c>
      <c r="J1113" s="6">
        <v>8.4079999999999995</v>
      </c>
      <c r="K1113" s="6">
        <v>92.866</v>
      </c>
      <c r="L1113" s="6">
        <v>0.36264199536916203</v>
      </c>
      <c r="M1113" s="6">
        <v>749.14499999999998</v>
      </c>
      <c r="N1113" s="6">
        <v>0</v>
      </c>
      <c r="O1113" s="16" t="s">
        <v>19</v>
      </c>
    </row>
    <row r="1114" spans="1:15" x14ac:dyDescent="0.3">
      <c r="A1114" s="10">
        <v>43676</v>
      </c>
      <c r="B1114" s="8">
        <v>0.125</v>
      </c>
      <c r="C1114" s="9">
        <f t="shared" si="40"/>
        <v>43676.125</v>
      </c>
      <c r="D1114" s="4">
        <f t="shared" si="41"/>
        <v>525465</v>
      </c>
      <c r="E1114" s="4">
        <f t="shared" si="41"/>
        <v>6300765</v>
      </c>
      <c r="F1114" s="4">
        <f t="shared" si="41"/>
        <v>2549</v>
      </c>
      <c r="G1114" s="6">
        <v>0</v>
      </c>
      <c r="H1114" s="6">
        <v>0</v>
      </c>
      <c r="I1114" s="6">
        <v>271.78224430230176</v>
      </c>
      <c r="J1114" s="6">
        <v>8.7219999999999995</v>
      </c>
      <c r="K1114" s="6">
        <v>91.198999999999998</v>
      </c>
      <c r="L1114" s="6">
        <v>0.504802244668205</v>
      </c>
      <c r="M1114" s="6">
        <v>748.92700000000002</v>
      </c>
      <c r="N1114" s="6">
        <v>0</v>
      </c>
      <c r="O1114" s="16" t="s">
        <v>19</v>
      </c>
    </row>
    <row r="1115" spans="1:15" x14ac:dyDescent="0.3">
      <c r="A1115" s="10">
        <v>43676</v>
      </c>
      <c r="B1115" s="8">
        <v>0.14583333333333334</v>
      </c>
      <c r="C1115" s="9">
        <f t="shared" si="40"/>
        <v>43676.145833333336</v>
      </c>
      <c r="D1115" s="4">
        <f t="shared" si="41"/>
        <v>525465</v>
      </c>
      <c r="E1115" s="4">
        <f t="shared" si="41"/>
        <v>6300765</v>
      </c>
      <c r="F1115" s="4">
        <f t="shared" si="41"/>
        <v>2549</v>
      </c>
      <c r="G1115" s="6">
        <v>0</v>
      </c>
      <c r="H1115" s="6">
        <v>0</v>
      </c>
      <c r="I1115" s="6">
        <v>265.48181742884043</v>
      </c>
      <c r="J1115" s="6">
        <v>9.2240000000000002</v>
      </c>
      <c r="K1115" s="6">
        <v>85.948999999999998</v>
      </c>
      <c r="L1115" s="6">
        <v>0.50252775402498862</v>
      </c>
      <c r="M1115" s="6">
        <v>749.00800000000004</v>
      </c>
      <c r="N1115" s="6">
        <v>0</v>
      </c>
      <c r="O1115" s="16" t="s">
        <v>19</v>
      </c>
    </row>
    <row r="1116" spans="1:15" x14ac:dyDescent="0.3">
      <c r="A1116" s="10">
        <v>43676</v>
      </c>
      <c r="B1116" s="8">
        <v>0.16666666666666666</v>
      </c>
      <c r="C1116" s="9">
        <f t="shared" si="40"/>
        <v>43676.166666666664</v>
      </c>
      <c r="D1116" s="4">
        <f t="shared" si="41"/>
        <v>525465</v>
      </c>
      <c r="E1116" s="4">
        <f t="shared" si="41"/>
        <v>6300765</v>
      </c>
      <c r="F1116" s="4">
        <f t="shared" si="41"/>
        <v>2549</v>
      </c>
      <c r="G1116" s="6">
        <v>0</v>
      </c>
      <c r="H1116" s="6">
        <v>0</v>
      </c>
      <c r="I1116" s="6">
        <v>263.13144850679225</v>
      </c>
      <c r="J1116" s="6">
        <v>8.9730000000000008</v>
      </c>
      <c r="K1116" s="6">
        <v>85.433000000000007</v>
      </c>
      <c r="L1116" s="6">
        <v>0.64468800332403153</v>
      </c>
      <c r="M1116" s="6">
        <v>748.99199999999996</v>
      </c>
      <c r="N1116" s="6">
        <v>0</v>
      </c>
      <c r="O1116" s="16" t="s">
        <v>19</v>
      </c>
    </row>
    <row r="1117" spans="1:15" x14ac:dyDescent="0.3">
      <c r="A1117" s="10">
        <v>43676</v>
      </c>
      <c r="B1117" s="8">
        <v>0.1875</v>
      </c>
      <c r="C1117" s="9">
        <f t="shared" si="40"/>
        <v>43676.1875</v>
      </c>
      <c r="D1117" s="4">
        <f t="shared" si="41"/>
        <v>525465</v>
      </c>
      <c r="E1117" s="4">
        <f t="shared" si="41"/>
        <v>6300765</v>
      </c>
      <c r="F1117" s="4">
        <f t="shared" si="41"/>
        <v>2549</v>
      </c>
      <c r="G1117" s="6">
        <v>7.3</v>
      </c>
      <c r="H1117" s="6">
        <v>1.8</v>
      </c>
      <c r="I1117" s="6">
        <v>261.58155704973512</v>
      </c>
      <c r="J1117" s="6">
        <v>9.2240000000000002</v>
      </c>
      <c r="K1117" s="6">
        <v>81.233000000000004</v>
      </c>
      <c r="L1117" s="6">
        <v>0.4979787727385559</v>
      </c>
      <c r="M1117" s="6">
        <v>748.93</v>
      </c>
      <c r="N1117" s="6">
        <v>0</v>
      </c>
      <c r="O1117" s="15">
        <v>0.24657534246575344</v>
      </c>
    </row>
    <row r="1118" spans="1:15" x14ac:dyDescent="0.3">
      <c r="A1118" s="10">
        <v>43676</v>
      </c>
      <c r="B1118" s="8">
        <v>0.20833333333333334</v>
      </c>
      <c r="C1118" s="9">
        <f t="shared" si="40"/>
        <v>43676.208333333336</v>
      </c>
      <c r="D1118" s="4">
        <f t="shared" si="41"/>
        <v>525465</v>
      </c>
      <c r="E1118" s="4">
        <f t="shared" si="41"/>
        <v>6300765</v>
      </c>
      <c r="F1118" s="4">
        <f t="shared" si="41"/>
        <v>2549</v>
      </c>
      <c r="G1118" s="6">
        <v>32.6</v>
      </c>
      <c r="H1118" s="6">
        <v>19.8</v>
      </c>
      <c r="I1118" s="6">
        <v>262.02999773503325</v>
      </c>
      <c r="J1118" s="6">
        <v>9.7889999999999997</v>
      </c>
      <c r="K1118" s="6">
        <v>78.495000000000005</v>
      </c>
      <c r="L1118" s="6">
        <v>0.49570428209533957</v>
      </c>
      <c r="M1118" s="6">
        <v>749.05499999999995</v>
      </c>
      <c r="N1118" s="6">
        <v>0</v>
      </c>
      <c r="O1118" s="15">
        <v>0.6073619631901841</v>
      </c>
    </row>
    <row r="1119" spans="1:15" x14ac:dyDescent="0.3">
      <c r="A1119" s="10">
        <v>43676</v>
      </c>
      <c r="B1119" s="8">
        <v>0.22916666666666666</v>
      </c>
      <c r="C1119" s="9">
        <f t="shared" si="40"/>
        <v>43676.229166666664</v>
      </c>
      <c r="D1119" s="4">
        <f t="shared" si="41"/>
        <v>525465</v>
      </c>
      <c r="E1119" s="4">
        <f t="shared" si="41"/>
        <v>6300765</v>
      </c>
      <c r="F1119" s="4">
        <f t="shared" si="41"/>
        <v>2549</v>
      </c>
      <c r="G1119" s="6">
        <v>76.2</v>
      </c>
      <c r="H1119" s="6">
        <v>43.2</v>
      </c>
      <c r="I1119" s="6">
        <v>263.39022548041225</v>
      </c>
      <c r="J1119" s="6">
        <v>10.228999999999999</v>
      </c>
      <c r="K1119" s="6">
        <v>75.302000000000007</v>
      </c>
      <c r="L1119" s="6">
        <v>0.63786453139438248</v>
      </c>
      <c r="M1119" s="6">
        <v>749.06799999999998</v>
      </c>
      <c r="N1119" s="6">
        <v>0</v>
      </c>
      <c r="O1119" s="15">
        <v>0.56692913385826771</v>
      </c>
    </row>
    <row r="1120" spans="1:15" x14ac:dyDescent="0.3">
      <c r="A1120" s="10">
        <v>43676</v>
      </c>
      <c r="B1120" s="8">
        <v>0.25</v>
      </c>
      <c r="C1120" s="9">
        <f t="shared" si="40"/>
        <v>43676.25</v>
      </c>
      <c r="D1120" s="4">
        <f t="shared" si="41"/>
        <v>525465</v>
      </c>
      <c r="E1120" s="4">
        <f t="shared" si="41"/>
        <v>6300765</v>
      </c>
      <c r="F1120" s="4">
        <f t="shared" si="41"/>
        <v>2549</v>
      </c>
      <c r="G1120" s="6">
        <v>90.7</v>
      </c>
      <c r="H1120" s="6">
        <v>52.2</v>
      </c>
      <c r="I1120" s="6">
        <v>264.11924163570853</v>
      </c>
      <c r="J1120" s="6">
        <v>10.731</v>
      </c>
      <c r="K1120" s="6">
        <v>75.022999999999996</v>
      </c>
      <c r="L1120" s="6">
        <v>0.6355900407511661</v>
      </c>
      <c r="M1120" s="6">
        <v>749.18200000000002</v>
      </c>
      <c r="N1120" s="6">
        <v>0</v>
      </c>
      <c r="O1120" s="15">
        <v>0.57552370452039692</v>
      </c>
    </row>
    <row r="1121" spans="1:15" x14ac:dyDescent="0.3">
      <c r="A1121" s="10">
        <v>43676</v>
      </c>
      <c r="B1121" s="8">
        <v>0.27083333333333331</v>
      </c>
      <c r="C1121" s="9">
        <f t="shared" si="40"/>
        <v>43676.270833333336</v>
      </c>
      <c r="D1121" s="4">
        <f t="shared" si="41"/>
        <v>525465</v>
      </c>
      <c r="E1121" s="4">
        <f t="shared" si="41"/>
        <v>6300765</v>
      </c>
      <c r="F1121" s="4">
        <f t="shared" si="41"/>
        <v>2549</v>
      </c>
      <c r="G1121" s="6">
        <v>201.3</v>
      </c>
      <c r="H1121" s="6">
        <v>115.1</v>
      </c>
      <c r="I1121" s="6">
        <v>268.80572039245072</v>
      </c>
      <c r="J1121" s="6">
        <v>12.488</v>
      </c>
      <c r="K1121" s="6">
        <v>69.126000000000005</v>
      </c>
      <c r="L1121" s="6">
        <v>0.63331555010794982</v>
      </c>
      <c r="M1121" s="6">
        <v>748.86</v>
      </c>
      <c r="N1121" s="6">
        <v>0</v>
      </c>
      <c r="O1121" s="15">
        <v>0.57178340784898152</v>
      </c>
    </row>
    <row r="1122" spans="1:15" x14ac:dyDescent="0.3">
      <c r="A1122" s="10">
        <v>43676</v>
      </c>
      <c r="B1122" s="8">
        <v>0.29166666666666669</v>
      </c>
      <c r="C1122" s="9">
        <f t="shared" si="40"/>
        <v>43676.291666666664</v>
      </c>
      <c r="D1122" s="4">
        <f t="shared" si="41"/>
        <v>525465</v>
      </c>
      <c r="E1122" s="4">
        <f t="shared" si="41"/>
        <v>6300765</v>
      </c>
      <c r="F1122" s="4">
        <f t="shared" si="41"/>
        <v>2549</v>
      </c>
      <c r="G1122" s="6">
        <v>248.5</v>
      </c>
      <c r="H1122" s="6">
        <v>138.5</v>
      </c>
      <c r="I1122" s="6">
        <v>268.48220523033774</v>
      </c>
      <c r="J1122" s="6">
        <v>11.295999999999999</v>
      </c>
      <c r="K1122" s="6">
        <v>74.164000000000001</v>
      </c>
      <c r="L1122" s="6">
        <v>0.9196233927489692</v>
      </c>
      <c r="M1122" s="6">
        <v>748.81500000000005</v>
      </c>
      <c r="N1122" s="6">
        <v>0</v>
      </c>
      <c r="O1122" s="15">
        <v>0.55734406438631789</v>
      </c>
    </row>
    <row r="1123" spans="1:15" x14ac:dyDescent="0.3">
      <c r="A1123" s="10">
        <v>43676</v>
      </c>
      <c r="B1123" s="8">
        <v>0.3125</v>
      </c>
      <c r="C1123" s="9">
        <f t="shared" si="40"/>
        <v>43676.3125</v>
      </c>
      <c r="D1123" s="4">
        <f t="shared" si="41"/>
        <v>525465</v>
      </c>
      <c r="E1123" s="4">
        <f t="shared" si="41"/>
        <v>6300765</v>
      </c>
      <c r="F1123" s="4">
        <f t="shared" si="41"/>
        <v>2549</v>
      </c>
      <c r="G1123" s="6">
        <v>328.3</v>
      </c>
      <c r="H1123" s="6">
        <v>176.3</v>
      </c>
      <c r="I1123" s="6">
        <v>270.17236481656499</v>
      </c>
      <c r="J1123" s="6">
        <v>11.798</v>
      </c>
      <c r="K1123" s="6">
        <v>74.242000000000004</v>
      </c>
      <c r="L1123" s="6">
        <v>1.3506531219325306</v>
      </c>
      <c r="M1123" s="6">
        <v>748.94500000000005</v>
      </c>
      <c r="N1123" s="6">
        <v>0</v>
      </c>
      <c r="O1123" s="15">
        <v>0.53700883338409988</v>
      </c>
    </row>
    <row r="1124" spans="1:15" x14ac:dyDescent="0.3">
      <c r="A1124" s="10">
        <v>43676</v>
      </c>
      <c r="B1124" s="8">
        <v>0.33333333333333331</v>
      </c>
      <c r="C1124" s="9">
        <f t="shared" si="40"/>
        <v>43676.333333333336</v>
      </c>
      <c r="D1124" s="4">
        <f t="shared" si="41"/>
        <v>525465</v>
      </c>
      <c r="E1124" s="4">
        <f t="shared" si="41"/>
        <v>6300765</v>
      </c>
      <c r="F1124" s="4">
        <f t="shared" si="41"/>
        <v>2549</v>
      </c>
      <c r="G1124" s="6">
        <v>199.5</v>
      </c>
      <c r="H1124" s="6">
        <v>93.6</v>
      </c>
      <c r="I1124" s="6">
        <v>303.30093441938226</v>
      </c>
      <c r="J1124" s="6">
        <v>10.667999999999999</v>
      </c>
      <c r="K1124" s="6">
        <v>82.897999999999996</v>
      </c>
      <c r="L1124" s="6">
        <v>0.91507441146253654</v>
      </c>
      <c r="M1124" s="6">
        <v>749.10500000000002</v>
      </c>
      <c r="N1124" s="6">
        <v>0</v>
      </c>
      <c r="O1124" s="15">
        <v>0.46917293233082702</v>
      </c>
    </row>
    <row r="1125" spans="1:15" x14ac:dyDescent="0.3">
      <c r="A1125" s="10">
        <v>43676</v>
      </c>
      <c r="B1125" s="8">
        <v>0.35416666666666669</v>
      </c>
      <c r="C1125" s="9">
        <f t="shared" si="40"/>
        <v>43676.354166666664</v>
      </c>
      <c r="D1125" s="4">
        <f t="shared" si="41"/>
        <v>525465</v>
      </c>
      <c r="E1125" s="4">
        <f t="shared" si="41"/>
        <v>6300765</v>
      </c>
      <c r="F1125" s="4">
        <f t="shared" si="41"/>
        <v>2549</v>
      </c>
      <c r="G1125" s="6">
        <v>489.7</v>
      </c>
      <c r="H1125" s="6">
        <v>197.9</v>
      </c>
      <c r="I1125" s="6">
        <v>319.65390064016958</v>
      </c>
      <c r="J1125" s="6">
        <v>10.228999999999999</v>
      </c>
      <c r="K1125" s="6">
        <v>88.650999999999996</v>
      </c>
      <c r="L1125" s="6">
        <v>1.3461041406460978</v>
      </c>
      <c r="M1125" s="6">
        <v>749.19299999999998</v>
      </c>
      <c r="N1125" s="6">
        <v>0</v>
      </c>
      <c r="O1125" s="15">
        <v>0.4041249744741679</v>
      </c>
    </row>
    <row r="1126" spans="1:15" x14ac:dyDescent="0.3">
      <c r="A1126" s="10">
        <v>43676</v>
      </c>
      <c r="B1126" s="8">
        <v>0.375</v>
      </c>
      <c r="C1126" s="9">
        <f t="shared" si="40"/>
        <v>43676.375</v>
      </c>
      <c r="D1126" s="4">
        <f t="shared" si="41"/>
        <v>525465</v>
      </c>
      <c r="E1126" s="4">
        <f t="shared" si="41"/>
        <v>6300765</v>
      </c>
      <c r="F1126" s="4">
        <f t="shared" si="41"/>
        <v>2549</v>
      </c>
      <c r="G1126" s="6">
        <v>756.3</v>
      </c>
      <c r="H1126" s="6">
        <v>269.89999999999998</v>
      </c>
      <c r="I1126" s="6">
        <v>309.27980274775194</v>
      </c>
      <c r="J1126" s="6">
        <v>9.6639999999999997</v>
      </c>
      <c r="K1126" s="6">
        <v>89.805000000000007</v>
      </c>
      <c r="L1126" s="6">
        <v>1.6326991298874005</v>
      </c>
      <c r="M1126" s="6">
        <v>749.26300000000003</v>
      </c>
      <c r="N1126" s="6">
        <v>0</v>
      </c>
      <c r="O1126" s="15">
        <v>0.35686896734100226</v>
      </c>
    </row>
    <row r="1127" spans="1:15" x14ac:dyDescent="0.3">
      <c r="A1127" s="10">
        <v>43676</v>
      </c>
      <c r="B1127" s="8">
        <v>0.39583333333333331</v>
      </c>
      <c r="C1127" s="9">
        <f t="shared" si="40"/>
        <v>43676.395833333336</v>
      </c>
      <c r="D1127" s="4">
        <f t="shared" si="41"/>
        <v>525465</v>
      </c>
      <c r="E1127" s="4">
        <f t="shared" si="41"/>
        <v>6300765</v>
      </c>
      <c r="F1127" s="4">
        <f t="shared" si="41"/>
        <v>2549</v>
      </c>
      <c r="G1127" s="6">
        <v>469.7</v>
      </c>
      <c r="H1127" s="6">
        <v>181.7</v>
      </c>
      <c r="I1127" s="6">
        <v>296.48125484849845</v>
      </c>
      <c r="J1127" s="6">
        <v>13.429</v>
      </c>
      <c r="K1127" s="6">
        <v>67.200999999999993</v>
      </c>
      <c r="L1127" s="6">
        <v>1.4859898993019247</v>
      </c>
      <c r="M1127" s="6">
        <v>749.25</v>
      </c>
      <c r="N1127" s="6">
        <v>0</v>
      </c>
      <c r="O1127" s="15">
        <v>0.38684266553119012</v>
      </c>
    </row>
    <row r="1128" spans="1:15" x14ac:dyDescent="0.3">
      <c r="A1128" s="10">
        <v>43676</v>
      </c>
      <c r="B1128" s="8">
        <v>0.41666666666666669</v>
      </c>
      <c r="C1128" s="9">
        <f t="shared" si="40"/>
        <v>43676.416666666664</v>
      </c>
      <c r="D1128" s="4">
        <f t="shared" si="41"/>
        <v>525465</v>
      </c>
      <c r="E1128" s="4">
        <f t="shared" si="41"/>
        <v>6300765</v>
      </c>
      <c r="F1128" s="4">
        <f t="shared" si="41"/>
        <v>2549</v>
      </c>
      <c r="G1128" s="6">
        <v>335.5</v>
      </c>
      <c r="H1128" s="6">
        <v>113.3</v>
      </c>
      <c r="I1128" s="6">
        <v>332.23441446377973</v>
      </c>
      <c r="J1128" s="6">
        <v>9.7270000000000003</v>
      </c>
      <c r="K1128" s="6">
        <v>81.632999999999996</v>
      </c>
      <c r="L1128" s="6">
        <v>1.3392806687164489</v>
      </c>
      <c r="M1128" s="6">
        <v>749.26499999999999</v>
      </c>
      <c r="N1128" s="6">
        <v>0</v>
      </c>
      <c r="O1128" s="15">
        <v>0.33770491803278685</v>
      </c>
    </row>
    <row r="1129" spans="1:15" x14ac:dyDescent="0.3">
      <c r="A1129" s="10">
        <v>43676</v>
      </c>
      <c r="B1129" s="8">
        <v>0.4375</v>
      </c>
      <c r="C1129" s="9">
        <f t="shared" si="40"/>
        <v>43676.4375</v>
      </c>
      <c r="D1129" s="4">
        <f t="shared" si="41"/>
        <v>525465</v>
      </c>
      <c r="E1129" s="4">
        <f t="shared" si="41"/>
        <v>6300765</v>
      </c>
      <c r="F1129" s="4">
        <f t="shared" si="41"/>
        <v>2549</v>
      </c>
      <c r="G1129" s="6">
        <v>244.8</v>
      </c>
      <c r="H1129" s="6">
        <v>79.2</v>
      </c>
      <c r="I1129" s="6">
        <v>335.11036125580631</v>
      </c>
      <c r="J1129" s="6">
        <v>9.4749999999999996</v>
      </c>
      <c r="K1129" s="6">
        <v>79.86</v>
      </c>
      <c r="L1129" s="6">
        <v>1.6258756579577514</v>
      </c>
      <c r="M1129" s="6">
        <v>749.21</v>
      </c>
      <c r="N1129" s="6">
        <v>0</v>
      </c>
      <c r="O1129" s="15">
        <v>0.3235294117647059</v>
      </c>
    </row>
    <row r="1130" spans="1:15" x14ac:dyDescent="0.3">
      <c r="A1130" s="10">
        <v>43676</v>
      </c>
      <c r="B1130" s="8">
        <v>0.45833333333333331</v>
      </c>
      <c r="C1130" s="9">
        <f t="shared" si="40"/>
        <v>43676.458333333336</v>
      </c>
      <c r="D1130" s="4">
        <f t="shared" si="41"/>
        <v>525465</v>
      </c>
      <c r="E1130" s="4">
        <f t="shared" si="41"/>
        <v>6300765</v>
      </c>
      <c r="F1130" s="4">
        <f t="shared" si="41"/>
        <v>2549</v>
      </c>
      <c r="G1130" s="6">
        <v>197.7</v>
      </c>
      <c r="H1130" s="6">
        <v>63</v>
      </c>
      <c r="I1130" s="6">
        <v>335.6568519283768</v>
      </c>
      <c r="J1130" s="6">
        <v>10.103</v>
      </c>
      <c r="K1130" s="6">
        <v>81.697000000000003</v>
      </c>
      <c r="L1130" s="6">
        <v>1.623601167314535</v>
      </c>
      <c r="M1130" s="6">
        <v>749.17499999999995</v>
      </c>
      <c r="N1130" s="6">
        <v>0</v>
      </c>
      <c r="O1130" s="15">
        <v>0.31866464339908956</v>
      </c>
    </row>
    <row r="1131" spans="1:15" x14ac:dyDescent="0.3">
      <c r="A1131" s="10">
        <v>43676</v>
      </c>
      <c r="B1131" s="8">
        <v>0.47916666666666669</v>
      </c>
      <c r="C1131" s="9">
        <f t="shared" si="40"/>
        <v>43676.479166666664</v>
      </c>
      <c r="D1131" s="4">
        <f t="shared" si="41"/>
        <v>525465</v>
      </c>
      <c r="E1131" s="4">
        <f t="shared" si="41"/>
        <v>6300765</v>
      </c>
      <c r="F1131" s="4">
        <f t="shared" si="41"/>
        <v>2549</v>
      </c>
      <c r="G1131" s="6">
        <v>152.30000000000001</v>
      </c>
      <c r="H1131" s="6">
        <v>50.4</v>
      </c>
      <c r="I1131" s="6">
        <v>336.05748533319826</v>
      </c>
      <c r="J1131" s="6">
        <v>8.9730000000000008</v>
      </c>
      <c r="K1131" s="6">
        <v>95.960999999999999</v>
      </c>
      <c r="L1131" s="6">
        <v>1.1880224568445406</v>
      </c>
      <c r="M1131" s="6">
        <v>749.03499999999997</v>
      </c>
      <c r="N1131" s="6">
        <v>0</v>
      </c>
      <c r="O1131" s="15">
        <v>0.33092580433355218</v>
      </c>
    </row>
    <row r="1132" spans="1:15" x14ac:dyDescent="0.3">
      <c r="A1132" s="10">
        <v>43676</v>
      </c>
      <c r="B1132" s="8">
        <v>0.5</v>
      </c>
      <c r="C1132" s="9">
        <f t="shared" si="40"/>
        <v>43676.5</v>
      </c>
      <c r="D1132" s="4">
        <f t="shared" si="41"/>
        <v>525465</v>
      </c>
      <c r="E1132" s="4">
        <f t="shared" si="41"/>
        <v>6300765</v>
      </c>
      <c r="F1132" s="4">
        <f t="shared" si="41"/>
        <v>2549</v>
      </c>
      <c r="G1132" s="6">
        <v>313.8</v>
      </c>
      <c r="H1132" s="6">
        <v>100.8</v>
      </c>
      <c r="I1132" s="6">
        <v>345.119923595675</v>
      </c>
      <c r="J1132" s="6">
        <v>9.7889999999999997</v>
      </c>
      <c r="K1132" s="6">
        <v>91.402000000000001</v>
      </c>
      <c r="L1132" s="6">
        <v>1.3301827061435834</v>
      </c>
      <c r="M1132" s="6">
        <v>749.07799999999997</v>
      </c>
      <c r="N1132" s="6">
        <v>0</v>
      </c>
      <c r="O1132" s="15">
        <v>0.32122370936902483</v>
      </c>
    </row>
    <row r="1133" spans="1:15" x14ac:dyDescent="0.3">
      <c r="A1133" s="10">
        <v>43676</v>
      </c>
      <c r="B1133" s="8">
        <v>0.52083333333333337</v>
      </c>
      <c r="C1133" s="9">
        <f t="shared" si="40"/>
        <v>43676.520833333336</v>
      </c>
      <c r="D1133" s="4">
        <f t="shared" si="41"/>
        <v>525465</v>
      </c>
      <c r="E1133" s="4">
        <f t="shared" si="41"/>
        <v>6300765</v>
      </c>
      <c r="F1133" s="4">
        <f t="shared" si="41"/>
        <v>2549</v>
      </c>
      <c r="G1133" s="6">
        <v>437.1</v>
      </c>
      <c r="H1133" s="6">
        <v>151.1</v>
      </c>
      <c r="I1133" s="6">
        <v>318.2247643416099</v>
      </c>
      <c r="J1133" s="6">
        <v>11.17</v>
      </c>
      <c r="K1133" s="6">
        <v>82.510999999999996</v>
      </c>
      <c r="L1133" s="6">
        <v>0.89460399567358928</v>
      </c>
      <c r="M1133" s="6">
        <v>749.01800000000003</v>
      </c>
      <c r="N1133" s="6">
        <v>0</v>
      </c>
      <c r="O1133" s="15">
        <v>0.34568748570121249</v>
      </c>
    </row>
    <row r="1134" spans="1:15" x14ac:dyDescent="0.3">
      <c r="A1134" s="10">
        <v>43676</v>
      </c>
      <c r="B1134" s="8">
        <v>0.54166666666666663</v>
      </c>
      <c r="C1134" s="9">
        <f t="shared" si="40"/>
        <v>43676.541666666664</v>
      </c>
      <c r="D1134" s="4">
        <f t="shared" si="41"/>
        <v>525465</v>
      </c>
      <c r="E1134" s="4">
        <f t="shared" si="41"/>
        <v>6300765</v>
      </c>
      <c r="F1134" s="4">
        <f t="shared" si="41"/>
        <v>2549</v>
      </c>
      <c r="G1134" s="6">
        <v>524.20000000000005</v>
      </c>
      <c r="H1134" s="6">
        <v>178.1</v>
      </c>
      <c r="I1134" s="6">
        <v>303.32345235126161</v>
      </c>
      <c r="J1134" s="6">
        <v>10.542999999999999</v>
      </c>
      <c r="K1134" s="6">
        <v>79.406999999999996</v>
      </c>
      <c r="L1134" s="6">
        <v>1.0367642449726322</v>
      </c>
      <c r="M1134" s="6">
        <v>748.96299999999997</v>
      </c>
      <c r="N1134" s="6">
        <v>0</v>
      </c>
      <c r="O1134" s="15">
        <v>0.33975581838992747</v>
      </c>
    </row>
    <row r="1135" spans="1:15" x14ac:dyDescent="0.3">
      <c r="A1135" s="10">
        <v>43676</v>
      </c>
      <c r="B1135" s="8">
        <v>0.5625</v>
      </c>
      <c r="C1135" s="9">
        <f t="shared" si="40"/>
        <v>43676.5625</v>
      </c>
      <c r="D1135" s="4">
        <f t="shared" si="41"/>
        <v>525465</v>
      </c>
      <c r="E1135" s="4">
        <f t="shared" si="41"/>
        <v>6300765</v>
      </c>
      <c r="F1135" s="4">
        <f t="shared" si="41"/>
        <v>2549</v>
      </c>
      <c r="G1135" s="6">
        <v>698.3</v>
      </c>
      <c r="H1135" s="6">
        <v>230.3</v>
      </c>
      <c r="I1135" s="6">
        <v>289.4645617738899</v>
      </c>
      <c r="J1135" s="6">
        <v>14.432</v>
      </c>
      <c r="K1135" s="6">
        <v>59.713999999999999</v>
      </c>
      <c r="L1135" s="6">
        <v>1.034489754329416</v>
      </c>
      <c r="M1135" s="6">
        <v>749.02</v>
      </c>
      <c r="N1135" s="6">
        <v>0</v>
      </c>
      <c r="O1135" s="15">
        <v>0.32980094515251329</v>
      </c>
    </row>
    <row r="1136" spans="1:15" x14ac:dyDescent="0.3">
      <c r="A1136" s="10">
        <v>43676</v>
      </c>
      <c r="B1136" s="8">
        <v>0.58333333333333337</v>
      </c>
      <c r="C1136" s="9">
        <f t="shared" si="40"/>
        <v>43676.583333333336</v>
      </c>
      <c r="D1136" s="4">
        <f t="shared" si="41"/>
        <v>525465</v>
      </c>
      <c r="E1136" s="4">
        <f t="shared" si="41"/>
        <v>6300765</v>
      </c>
      <c r="F1136" s="4">
        <f t="shared" si="41"/>
        <v>2549</v>
      </c>
      <c r="G1136" s="6">
        <v>321</v>
      </c>
      <c r="H1136" s="6">
        <v>95.4</v>
      </c>
      <c r="I1136" s="6">
        <v>302.33208924836629</v>
      </c>
      <c r="J1136" s="6">
        <v>10.039999999999999</v>
      </c>
      <c r="K1136" s="6">
        <v>78.063999999999993</v>
      </c>
      <c r="L1136" s="6">
        <v>1.321084743570718</v>
      </c>
      <c r="M1136" s="6">
        <v>749.01</v>
      </c>
      <c r="N1136" s="6">
        <v>0</v>
      </c>
      <c r="O1136" s="15">
        <v>0.297196261682243</v>
      </c>
    </row>
    <row r="1137" spans="1:15" x14ac:dyDescent="0.3">
      <c r="A1137" s="10">
        <v>43676</v>
      </c>
      <c r="B1137" s="8">
        <v>0.60416666666666663</v>
      </c>
      <c r="C1137" s="9">
        <f t="shared" si="40"/>
        <v>43676.604166666664</v>
      </c>
      <c r="D1137" s="4">
        <f t="shared" si="41"/>
        <v>525465</v>
      </c>
      <c r="E1137" s="4">
        <f t="shared" si="41"/>
        <v>6300765</v>
      </c>
      <c r="F1137" s="4">
        <f t="shared" si="41"/>
        <v>2549</v>
      </c>
      <c r="G1137" s="6">
        <v>565.9</v>
      </c>
      <c r="H1137" s="6">
        <v>160.1</v>
      </c>
      <c r="I1137" s="6">
        <v>283.17283234073989</v>
      </c>
      <c r="J1137" s="6">
        <v>11.358000000000001</v>
      </c>
      <c r="K1137" s="6">
        <v>77.016999999999996</v>
      </c>
      <c r="L1137" s="6">
        <v>1.3188102529275016</v>
      </c>
      <c r="M1137" s="6">
        <v>748.8</v>
      </c>
      <c r="N1137" s="6">
        <v>0</v>
      </c>
      <c r="O1137" s="15">
        <v>0.28291217529598867</v>
      </c>
    </row>
    <row r="1138" spans="1:15" x14ac:dyDescent="0.3">
      <c r="A1138" s="10">
        <v>43676</v>
      </c>
      <c r="B1138" s="8">
        <v>0.625</v>
      </c>
      <c r="C1138" s="9">
        <f t="shared" si="40"/>
        <v>43676.625</v>
      </c>
      <c r="D1138" s="4">
        <f t="shared" si="41"/>
        <v>525465</v>
      </c>
      <c r="E1138" s="4">
        <f t="shared" si="41"/>
        <v>6300765</v>
      </c>
      <c r="F1138" s="4">
        <f t="shared" si="41"/>
        <v>2549</v>
      </c>
      <c r="G1138" s="6">
        <v>302.89999999999998</v>
      </c>
      <c r="H1138" s="6">
        <v>86.4</v>
      </c>
      <c r="I1138" s="6">
        <v>282.45030408629685</v>
      </c>
      <c r="J1138" s="6">
        <v>9.7270000000000003</v>
      </c>
      <c r="K1138" s="6">
        <v>83.206999999999994</v>
      </c>
      <c r="L1138" s="6">
        <v>1.3165357622842853</v>
      </c>
      <c r="M1138" s="6">
        <v>748.78700000000003</v>
      </c>
      <c r="N1138" s="6">
        <v>0</v>
      </c>
      <c r="O1138" s="15">
        <v>0.28524265434136681</v>
      </c>
    </row>
    <row r="1139" spans="1:15" x14ac:dyDescent="0.3">
      <c r="A1139" s="10">
        <v>43676</v>
      </c>
      <c r="B1139" s="8">
        <v>0.64583333333333337</v>
      </c>
      <c r="C1139" s="9">
        <f t="shared" si="40"/>
        <v>43676.645833333336</v>
      </c>
      <c r="D1139" s="4">
        <f t="shared" si="41"/>
        <v>525465</v>
      </c>
      <c r="E1139" s="4">
        <f t="shared" si="41"/>
        <v>6300765</v>
      </c>
      <c r="F1139" s="4">
        <f t="shared" si="41"/>
        <v>2549</v>
      </c>
      <c r="G1139" s="6">
        <v>241.2</v>
      </c>
      <c r="H1139" s="6">
        <v>68.400000000000006</v>
      </c>
      <c r="I1139" s="6">
        <v>294.55059026602714</v>
      </c>
      <c r="J1139" s="6">
        <v>9.2870000000000008</v>
      </c>
      <c r="K1139" s="6">
        <v>85.489000000000004</v>
      </c>
      <c r="L1139" s="6">
        <v>1.1698265316988099</v>
      </c>
      <c r="M1139" s="6">
        <v>748.88800000000003</v>
      </c>
      <c r="N1139" s="6">
        <v>0</v>
      </c>
      <c r="O1139" s="15">
        <v>0.28358208955223885</v>
      </c>
    </row>
    <row r="1140" spans="1:15" x14ac:dyDescent="0.3">
      <c r="A1140" s="10">
        <v>43676</v>
      </c>
      <c r="B1140" s="8">
        <v>0.66666666666666663</v>
      </c>
      <c r="C1140" s="9">
        <f t="shared" si="40"/>
        <v>43676.666666666664</v>
      </c>
      <c r="D1140" s="4">
        <f t="shared" si="41"/>
        <v>525465</v>
      </c>
      <c r="E1140" s="4">
        <f t="shared" si="41"/>
        <v>6300765</v>
      </c>
      <c r="F1140" s="4">
        <f t="shared" si="41"/>
        <v>2549</v>
      </c>
      <c r="G1140" s="6">
        <v>128.80000000000001</v>
      </c>
      <c r="H1140" s="6">
        <v>36</v>
      </c>
      <c r="I1140" s="6">
        <v>294.34518822477258</v>
      </c>
      <c r="J1140" s="6">
        <v>7.843</v>
      </c>
      <c r="K1140" s="6">
        <v>98.87</v>
      </c>
      <c r="L1140" s="6">
        <v>1.1675520410555935</v>
      </c>
      <c r="M1140" s="6">
        <v>748.82799999999997</v>
      </c>
      <c r="N1140" s="6">
        <v>0</v>
      </c>
      <c r="O1140" s="15">
        <v>0.27950310559006208</v>
      </c>
    </row>
    <row r="1141" spans="1:15" x14ac:dyDescent="0.3">
      <c r="A1141" s="10">
        <v>43676</v>
      </c>
      <c r="B1141" s="8">
        <v>0.6875</v>
      </c>
      <c r="C1141" s="9">
        <f t="shared" si="40"/>
        <v>43676.6875</v>
      </c>
      <c r="D1141" s="4">
        <f t="shared" si="41"/>
        <v>525465</v>
      </c>
      <c r="E1141" s="4">
        <f t="shared" si="41"/>
        <v>6300765</v>
      </c>
      <c r="F1141" s="4">
        <f t="shared" si="41"/>
        <v>2549</v>
      </c>
      <c r="G1141" s="6">
        <v>114.3</v>
      </c>
      <c r="H1141" s="6">
        <v>30.6</v>
      </c>
      <c r="I1141" s="6">
        <v>308.48655780694986</v>
      </c>
      <c r="J1141" s="6">
        <v>8.0310000000000006</v>
      </c>
      <c r="K1141" s="6">
        <v>100</v>
      </c>
      <c r="L1141" s="6">
        <v>1.3097122903546363</v>
      </c>
      <c r="M1141" s="6">
        <v>748.76800000000003</v>
      </c>
      <c r="N1141" s="6">
        <v>0</v>
      </c>
      <c r="O1141" s="15">
        <v>0.26771653543307089</v>
      </c>
    </row>
    <row r="1142" spans="1:15" x14ac:dyDescent="0.3">
      <c r="A1142" s="10">
        <v>43676</v>
      </c>
      <c r="B1142" s="8">
        <v>0.70833333333333337</v>
      </c>
      <c r="C1142" s="9">
        <f t="shared" si="40"/>
        <v>43676.708333333336</v>
      </c>
      <c r="D1142" s="4">
        <f t="shared" si="41"/>
        <v>525465</v>
      </c>
      <c r="E1142" s="4">
        <f t="shared" si="41"/>
        <v>6300765</v>
      </c>
      <c r="F1142" s="4">
        <f t="shared" si="41"/>
        <v>2549</v>
      </c>
      <c r="G1142" s="6">
        <v>97.9</v>
      </c>
      <c r="H1142" s="6">
        <v>25.2</v>
      </c>
      <c r="I1142" s="6">
        <v>307.95301432715695</v>
      </c>
      <c r="J1142" s="6">
        <v>7.7169999999999996</v>
      </c>
      <c r="K1142" s="6">
        <v>100</v>
      </c>
      <c r="L1142" s="6">
        <v>1.3074377997114199</v>
      </c>
      <c r="M1142" s="6">
        <v>748.90200000000004</v>
      </c>
      <c r="N1142" s="6">
        <v>0</v>
      </c>
      <c r="O1142" s="15">
        <v>0.25740551583248211</v>
      </c>
    </row>
    <row r="1143" spans="1:15" x14ac:dyDescent="0.3">
      <c r="A1143" s="10">
        <v>43676</v>
      </c>
      <c r="B1143" s="8">
        <v>0.72916666666666663</v>
      </c>
      <c r="C1143" s="9">
        <f t="shared" si="40"/>
        <v>43676.729166666664</v>
      </c>
      <c r="D1143" s="4">
        <f t="shared" si="41"/>
        <v>525465</v>
      </c>
      <c r="E1143" s="4">
        <f t="shared" si="41"/>
        <v>6300765</v>
      </c>
      <c r="F1143" s="4">
        <f t="shared" si="41"/>
        <v>2549</v>
      </c>
      <c r="G1143" s="6">
        <v>70.7</v>
      </c>
      <c r="H1143" s="6">
        <v>18</v>
      </c>
      <c r="I1143" s="6">
        <v>326.75755740054746</v>
      </c>
      <c r="J1143" s="6">
        <v>7.2149999999999999</v>
      </c>
      <c r="K1143" s="6">
        <v>100</v>
      </c>
      <c r="L1143" s="6">
        <v>1.3051633090682035</v>
      </c>
      <c r="M1143" s="6">
        <v>748.87800000000004</v>
      </c>
      <c r="N1143" s="6">
        <v>0</v>
      </c>
      <c r="O1143" s="15">
        <v>0.25459688826025456</v>
      </c>
    </row>
    <row r="1144" spans="1:15" x14ac:dyDescent="0.3">
      <c r="A1144" s="10">
        <v>43676</v>
      </c>
      <c r="B1144" s="8">
        <v>0.75</v>
      </c>
      <c r="C1144" s="9">
        <f t="shared" si="40"/>
        <v>43676.75</v>
      </c>
      <c r="D1144" s="4">
        <f t="shared" si="41"/>
        <v>525465</v>
      </c>
      <c r="E1144" s="4">
        <f t="shared" si="41"/>
        <v>6300765</v>
      </c>
      <c r="F1144" s="4">
        <f t="shared" si="41"/>
        <v>2549</v>
      </c>
      <c r="G1144" s="6">
        <v>72.5</v>
      </c>
      <c r="H1144" s="6">
        <v>18</v>
      </c>
      <c r="I1144" s="6">
        <v>342.992582294687</v>
      </c>
      <c r="J1144" s="6">
        <v>7.5919999999999996</v>
      </c>
      <c r="K1144" s="6">
        <v>100</v>
      </c>
      <c r="L1144" s="6">
        <v>1.158454078482728</v>
      </c>
      <c r="M1144" s="6">
        <v>748.91</v>
      </c>
      <c r="N1144" s="6">
        <v>0</v>
      </c>
      <c r="O1144" s="15">
        <v>0.24827586206896551</v>
      </c>
    </row>
    <row r="1145" spans="1:15" x14ac:dyDescent="0.3">
      <c r="A1145" s="10">
        <v>43676</v>
      </c>
      <c r="B1145" s="8">
        <v>0.77083333333333337</v>
      </c>
      <c r="C1145" s="9">
        <f t="shared" si="40"/>
        <v>43676.770833333336</v>
      </c>
      <c r="D1145" s="4">
        <f t="shared" si="41"/>
        <v>525465</v>
      </c>
      <c r="E1145" s="4">
        <f t="shared" si="41"/>
        <v>6300765</v>
      </c>
      <c r="F1145" s="4">
        <f t="shared" si="41"/>
        <v>2549</v>
      </c>
      <c r="G1145" s="6">
        <v>79.8</v>
      </c>
      <c r="H1145" s="6">
        <v>19.8</v>
      </c>
      <c r="I1145" s="6">
        <v>304.4898626218984</v>
      </c>
      <c r="J1145" s="6">
        <v>7.2779999999999996</v>
      </c>
      <c r="K1145" s="6">
        <v>100</v>
      </c>
      <c r="L1145" s="6">
        <v>1.0117448478972524</v>
      </c>
      <c r="M1145" s="6">
        <v>749.05700000000002</v>
      </c>
      <c r="N1145" s="6">
        <v>0</v>
      </c>
      <c r="O1145" s="15">
        <v>0.24812030075187971</v>
      </c>
    </row>
    <row r="1146" spans="1:15" x14ac:dyDescent="0.3">
      <c r="A1146" s="10">
        <v>43676</v>
      </c>
      <c r="B1146" s="8">
        <v>0.79166666666666663</v>
      </c>
      <c r="C1146" s="9">
        <f t="shared" ref="C1146:C1209" si="42">A1146+B1146</f>
        <v>43676.791666666664</v>
      </c>
      <c r="D1146" s="4">
        <f t="shared" si="41"/>
        <v>525465</v>
      </c>
      <c r="E1146" s="4">
        <f t="shared" si="41"/>
        <v>6300765</v>
      </c>
      <c r="F1146" s="4">
        <f t="shared" si="41"/>
        <v>2549</v>
      </c>
      <c r="G1146" s="6">
        <v>32.6</v>
      </c>
      <c r="H1146" s="6">
        <v>5.4</v>
      </c>
      <c r="I1146" s="6">
        <v>306.63391272319859</v>
      </c>
      <c r="J1146" s="6">
        <v>7.3410000000000002</v>
      </c>
      <c r="K1146" s="6">
        <v>100</v>
      </c>
      <c r="L1146" s="6">
        <v>0.7206008773695175</v>
      </c>
      <c r="M1146" s="6">
        <v>748.97500000000002</v>
      </c>
      <c r="N1146" s="6">
        <v>0</v>
      </c>
      <c r="O1146" s="15">
        <v>0.16564417177914112</v>
      </c>
    </row>
    <row r="1147" spans="1:15" x14ac:dyDescent="0.3">
      <c r="A1147" s="10">
        <v>43676</v>
      </c>
      <c r="B1147" s="8">
        <v>0.8125</v>
      </c>
      <c r="C1147" s="9">
        <f t="shared" si="42"/>
        <v>43676.8125</v>
      </c>
      <c r="D1147" s="4">
        <f t="shared" ref="D1147:F1210" si="43">D1146</f>
        <v>525465</v>
      </c>
      <c r="E1147" s="4">
        <f t="shared" si="43"/>
        <v>6300765</v>
      </c>
      <c r="F1147" s="4">
        <f t="shared" si="43"/>
        <v>2549</v>
      </c>
      <c r="G1147" s="6">
        <v>10.9</v>
      </c>
      <c r="H1147" s="6">
        <v>0</v>
      </c>
      <c r="I1147" s="6">
        <v>350.55879000443275</v>
      </c>
      <c r="J1147" s="6">
        <v>6.7750000000000004</v>
      </c>
      <c r="K1147" s="6">
        <v>100</v>
      </c>
      <c r="L1147" s="6">
        <v>1.0071958666108196</v>
      </c>
      <c r="M1147" s="6">
        <v>749.00800000000004</v>
      </c>
      <c r="N1147" s="6">
        <v>0</v>
      </c>
      <c r="O1147" s="16" t="s">
        <v>19</v>
      </c>
    </row>
    <row r="1148" spans="1:15" x14ac:dyDescent="0.3">
      <c r="A1148" s="10">
        <v>43676</v>
      </c>
      <c r="B1148" s="8">
        <v>0.83333333333333337</v>
      </c>
      <c r="C1148" s="9">
        <f t="shared" si="42"/>
        <v>43676.833333333336</v>
      </c>
      <c r="D1148" s="4">
        <f t="shared" si="43"/>
        <v>525465</v>
      </c>
      <c r="E1148" s="4">
        <f t="shared" si="43"/>
        <v>6300765</v>
      </c>
      <c r="F1148" s="4">
        <f t="shared" si="43"/>
        <v>2549</v>
      </c>
      <c r="G1148" s="6">
        <v>3.6</v>
      </c>
      <c r="H1148" s="6">
        <v>0</v>
      </c>
      <c r="I1148" s="6">
        <v>340.13142480693364</v>
      </c>
      <c r="J1148" s="6">
        <v>6.9640000000000004</v>
      </c>
      <c r="K1148" s="6">
        <v>100</v>
      </c>
      <c r="L1148" s="6">
        <v>0.86048663602534403</v>
      </c>
      <c r="M1148" s="6">
        <v>749.00300000000004</v>
      </c>
      <c r="N1148" s="6">
        <v>0</v>
      </c>
      <c r="O1148" s="16" t="s">
        <v>19</v>
      </c>
    </row>
    <row r="1149" spans="1:15" x14ac:dyDescent="0.3">
      <c r="A1149" s="10">
        <v>43676</v>
      </c>
      <c r="B1149" s="8">
        <v>0.85416666666666663</v>
      </c>
      <c r="C1149" s="9">
        <f t="shared" si="42"/>
        <v>43676.854166666664</v>
      </c>
      <c r="D1149" s="4">
        <f t="shared" si="43"/>
        <v>525465</v>
      </c>
      <c r="E1149" s="4">
        <f t="shared" si="43"/>
        <v>6300765</v>
      </c>
      <c r="F1149" s="4">
        <f t="shared" si="43"/>
        <v>2549</v>
      </c>
      <c r="G1149" s="6">
        <v>0</v>
      </c>
      <c r="H1149" s="6">
        <v>0</v>
      </c>
      <c r="I1149" s="6">
        <v>343.75081157477223</v>
      </c>
      <c r="J1149" s="6">
        <v>6.65</v>
      </c>
      <c r="K1149" s="6">
        <v>100</v>
      </c>
      <c r="L1149" s="6">
        <v>0.85821214538212764</v>
      </c>
      <c r="M1149" s="6">
        <v>749.00800000000004</v>
      </c>
      <c r="N1149" s="6">
        <v>0</v>
      </c>
      <c r="O1149" s="16" t="s">
        <v>19</v>
      </c>
    </row>
    <row r="1150" spans="1:15" x14ac:dyDescent="0.3">
      <c r="A1150" s="10">
        <v>43676</v>
      </c>
      <c r="B1150" s="8">
        <v>0.875</v>
      </c>
      <c r="C1150" s="9">
        <f t="shared" si="42"/>
        <v>43676.875</v>
      </c>
      <c r="D1150" s="4">
        <f t="shared" si="43"/>
        <v>525465</v>
      </c>
      <c r="E1150" s="4">
        <f t="shared" si="43"/>
        <v>6300765</v>
      </c>
      <c r="F1150" s="4">
        <f t="shared" si="43"/>
        <v>2549</v>
      </c>
      <c r="G1150" s="6">
        <v>0</v>
      </c>
      <c r="H1150" s="6">
        <v>0</v>
      </c>
      <c r="I1150" s="6">
        <v>345.65532642700202</v>
      </c>
      <c r="J1150" s="6">
        <v>6.1470000000000002</v>
      </c>
      <c r="K1150" s="6">
        <v>100</v>
      </c>
      <c r="L1150" s="6">
        <v>0.85593765473891126</v>
      </c>
      <c r="M1150" s="6">
        <v>749.07799999999997</v>
      </c>
      <c r="N1150" s="6">
        <v>0</v>
      </c>
      <c r="O1150" s="16" t="s">
        <v>19</v>
      </c>
    </row>
    <row r="1151" spans="1:15" x14ac:dyDescent="0.3">
      <c r="A1151" s="10">
        <v>43676</v>
      </c>
      <c r="B1151" s="8">
        <v>0.89583333333333337</v>
      </c>
      <c r="C1151" s="9">
        <f t="shared" si="42"/>
        <v>43676.895833333336</v>
      </c>
      <c r="D1151" s="4">
        <f t="shared" si="43"/>
        <v>525465</v>
      </c>
      <c r="E1151" s="4">
        <f t="shared" si="43"/>
        <v>6300765</v>
      </c>
      <c r="F1151" s="4">
        <f t="shared" si="43"/>
        <v>2549</v>
      </c>
      <c r="G1151" s="6">
        <v>0</v>
      </c>
      <c r="H1151" s="6">
        <v>0</v>
      </c>
      <c r="I1151" s="6">
        <v>344.44109431271067</v>
      </c>
      <c r="J1151" s="6">
        <v>6.65</v>
      </c>
      <c r="K1151" s="6">
        <v>100</v>
      </c>
      <c r="L1151" s="6">
        <v>1.1425326439802135</v>
      </c>
      <c r="M1151" s="6">
        <v>748.90200000000004</v>
      </c>
      <c r="N1151" s="6">
        <v>0</v>
      </c>
      <c r="O1151" s="16" t="s">
        <v>19</v>
      </c>
    </row>
    <row r="1152" spans="1:15" x14ac:dyDescent="0.3">
      <c r="A1152" s="10">
        <v>43676</v>
      </c>
      <c r="B1152" s="8">
        <v>0.91666666666666663</v>
      </c>
      <c r="C1152" s="9">
        <f t="shared" si="42"/>
        <v>43676.916666666664</v>
      </c>
      <c r="D1152" s="4">
        <f t="shared" si="43"/>
        <v>525465</v>
      </c>
      <c r="E1152" s="4">
        <f t="shared" si="43"/>
        <v>6300765</v>
      </c>
      <c r="F1152" s="4">
        <f t="shared" si="43"/>
        <v>2549</v>
      </c>
      <c r="G1152" s="6">
        <v>0</v>
      </c>
      <c r="H1152" s="6">
        <v>0</v>
      </c>
      <c r="I1152" s="6">
        <v>345.56803986148293</v>
      </c>
      <c r="J1152" s="6">
        <v>6.0839999999999996</v>
      </c>
      <c r="K1152" s="6">
        <v>100</v>
      </c>
      <c r="L1152" s="6">
        <v>0.9958234133947379</v>
      </c>
      <c r="M1152" s="6">
        <v>748.86</v>
      </c>
      <c r="N1152" s="6">
        <v>0</v>
      </c>
      <c r="O1152" s="16" t="s">
        <v>19</v>
      </c>
    </row>
    <row r="1153" spans="1:15" x14ac:dyDescent="0.3">
      <c r="A1153" s="10">
        <v>43676</v>
      </c>
      <c r="B1153" s="8">
        <v>0.9375</v>
      </c>
      <c r="C1153" s="9">
        <f t="shared" si="42"/>
        <v>43676.9375</v>
      </c>
      <c r="D1153" s="4">
        <f t="shared" si="43"/>
        <v>525465</v>
      </c>
      <c r="E1153" s="4">
        <f t="shared" si="43"/>
        <v>6300765</v>
      </c>
      <c r="F1153" s="4">
        <f t="shared" si="43"/>
        <v>2549</v>
      </c>
      <c r="G1153" s="6">
        <v>0</v>
      </c>
      <c r="H1153" s="6">
        <v>0</v>
      </c>
      <c r="I1153" s="6">
        <v>345.57480684357643</v>
      </c>
      <c r="J1153" s="6">
        <v>5.6449999999999996</v>
      </c>
      <c r="K1153" s="6">
        <v>100</v>
      </c>
      <c r="L1153" s="6">
        <v>1.1379836626937809</v>
      </c>
      <c r="M1153" s="6">
        <v>748.69</v>
      </c>
      <c r="N1153" s="6">
        <v>0</v>
      </c>
      <c r="O1153" s="16" t="s">
        <v>19</v>
      </c>
    </row>
    <row r="1154" spans="1:15" x14ac:dyDescent="0.3">
      <c r="A1154" s="10">
        <v>43676</v>
      </c>
      <c r="B1154" s="8">
        <v>0.95833333333333337</v>
      </c>
      <c r="C1154" s="9">
        <f t="shared" si="42"/>
        <v>43676.958333333336</v>
      </c>
      <c r="D1154" s="4">
        <f t="shared" si="43"/>
        <v>525465</v>
      </c>
      <c r="E1154" s="4">
        <f t="shared" si="43"/>
        <v>6300765</v>
      </c>
      <c r="F1154" s="4">
        <f t="shared" si="43"/>
        <v>2549</v>
      </c>
      <c r="G1154" s="6">
        <v>0</v>
      </c>
      <c r="H1154" s="6">
        <v>0</v>
      </c>
      <c r="I1154" s="6">
        <v>342.30151401318125</v>
      </c>
      <c r="J1154" s="6">
        <v>5.77</v>
      </c>
      <c r="K1154" s="6">
        <v>100</v>
      </c>
      <c r="L1154" s="6">
        <v>0.99127443210830513</v>
      </c>
      <c r="M1154" s="6">
        <v>748.83699999999999</v>
      </c>
      <c r="N1154" s="6">
        <v>0</v>
      </c>
      <c r="O1154" s="16" t="s">
        <v>19</v>
      </c>
    </row>
    <row r="1155" spans="1:15" x14ac:dyDescent="0.3">
      <c r="A1155" s="10">
        <v>43676</v>
      </c>
      <c r="B1155" s="8">
        <v>0.97916666666666663</v>
      </c>
      <c r="C1155" s="9">
        <f t="shared" si="42"/>
        <v>43676.979166666664</v>
      </c>
      <c r="D1155" s="4">
        <f t="shared" si="43"/>
        <v>525465</v>
      </c>
      <c r="E1155" s="4">
        <f t="shared" si="43"/>
        <v>6300765</v>
      </c>
      <c r="F1155" s="4">
        <f t="shared" si="43"/>
        <v>2549</v>
      </c>
      <c r="G1155" s="6">
        <v>0</v>
      </c>
      <c r="H1155" s="6">
        <v>0</v>
      </c>
      <c r="I1155" s="6">
        <v>344.17536602916601</v>
      </c>
      <c r="J1155" s="6">
        <v>5.4560000000000004</v>
      </c>
      <c r="K1155" s="6">
        <v>100</v>
      </c>
      <c r="L1155" s="6">
        <v>1.1334346814073482</v>
      </c>
      <c r="M1155" s="6">
        <v>748.70500000000004</v>
      </c>
      <c r="N1155" s="6">
        <v>0</v>
      </c>
      <c r="O1155" s="16" t="s">
        <v>19</v>
      </c>
    </row>
    <row r="1156" spans="1:15" x14ac:dyDescent="0.3">
      <c r="A1156" s="10">
        <v>43677</v>
      </c>
      <c r="B1156" s="8">
        <v>0</v>
      </c>
      <c r="C1156" s="9">
        <f t="shared" si="42"/>
        <v>43677</v>
      </c>
      <c r="D1156" s="4">
        <f t="shared" si="43"/>
        <v>525465</v>
      </c>
      <c r="E1156" s="4">
        <f t="shared" si="43"/>
        <v>6300765</v>
      </c>
      <c r="F1156" s="4">
        <f t="shared" si="43"/>
        <v>2549</v>
      </c>
      <c r="G1156" s="6">
        <v>0</v>
      </c>
      <c r="H1156" s="6">
        <v>0</v>
      </c>
      <c r="I1156" s="6">
        <v>326.0822176191424</v>
      </c>
      <c r="J1156" s="6">
        <v>5.2050000000000001</v>
      </c>
      <c r="K1156" s="6">
        <v>100</v>
      </c>
      <c r="L1156" s="6">
        <v>1.0959010016962574</v>
      </c>
      <c r="M1156" s="6">
        <v>748.62199999999996</v>
      </c>
      <c r="N1156" s="6">
        <v>0</v>
      </c>
      <c r="O1156" s="16" t="s">
        <v>19</v>
      </c>
    </row>
    <row r="1157" spans="1:15" x14ac:dyDescent="0.3">
      <c r="A1157" s="10">
        <v>43677</v>
      </c>
      <c r="B1157" s="8">
        <v>2.0833333333333332E-2</v>
      </c>
      <c r="C1157" s="9">
        <f t="shared" si="42"/>
        <v>43677.020833333336</v>
      </c>
      <c r="D1157" s="4">
        <f t="shared" si="43"/>
        <v>525465</v>
      </c>
      <c r="E1157" s="4">
        <f t="shared" si="43"/>
        <v>6300765</v>
      </c>
      <c r="F1157" s="4">
        <f t="shared" si="43"/>
        <v>2549</v>
      </c>
      <c r="G1157" s="6">
        <v>0</v>
      </c>
      <c r="H1157" s="6">
        <v>0</v>
      </c>
      <c r="I1157" s="6">
        <v>329.36545116140695</v>
      </c>
      <c r="J1157" s="6">
        <v>4.9530000000000003</v>
      </c>
      <c r="K1157" s="6">
        <v>100</v>
      </c>
      <c r="L1157" s="6">
        <v>1.2380612509953004</v>
      </c>
      <c r="M1157" s="6">
        <v>748.65</v>
      </c>
      <c r="N1157" s="6">
        <v>0</v>
      </c>
      <c r="O1157" s="16" t="s">
        <v>19</v>
      </c>
    </row>
    <row r="1158" spans="1:15" x14ac:dyDescent="0.3">
      <c r="A1158" s="10">
        <v>43677</v>
      </c>
      <c r="B1158" s="8">
        <v>4.1666666666666664E-2</v>
      </c>
      <c r="C1158" s="9">
        <f t="shared" si="42"/>
        <v>43677.041666666664</v>
      </c>
      <c r="D1158" s="4">
        <f t="shared" si="43"/>
        <v>525465</v>
      </c>
      <c r="E1158" s="4">
        <f t="shared" si="43"/>
        <v>6300765</v>
      </c>
      <c r="F1158" s="4">
        <f t="shared" si="43"/>
        <v>2549</v>
      </c>
      <c r="G1158" s="6">
        <v>0</v>
      </c>
      <c r="H1158" s="6">
        <v>0</v>
      </c>
      <c r="I1158" s="6">
        <v>307.84627425553219</v>
      </c>
      <c r="J1158" s="6">
        <v>4.702</v>
      </c>
      <c r="K1158" s="6">
        <v>100</v>
      </c>
      <c r="L1158" s="6">
        <v>1.0913520204098248</v>
      </c>
      <c r="M1158" s="6">
        <v>748.37800000000004</v>
      </c>
      <c r="N1158" s="6">
        <v>0</v>
      </c>
      <c r="O1158" s="16" t="s">
        <v>19</v>
      </c>
    </row>
    <row r="1159" spans="1:15" x14ac:dyDescent="0.3">
      <c r="A1159" s="10">
        <v>43677</v>
      </c>
      <c r="B1159" s="8">
        <v>6.25E-2</v>
      </c>
      <c r="C1159" s="9">
        <f t="shared" si="42"/>
        <v>43677.0625</v>
      </c>
      <c r="D1159" s="4">
        <f t="shared" si="43"/>
        <v>525465</v>
      </c>
      <c r="E1159" s="4">
        <f t="shared" si="43"/>
        <v>6300765</v>
      </c>
      <c r="F1159" s="4">
        <f t="shared" si="43"/>
        <v>2549</v>
      </c>
      <c r="G1159" s="6">
        <v>0</v>
      </c>
      <c r="H1159" s="6">
        <v>0</v>
      </c>
      <c r="I1159" s="6">
        <v>338.05069821822218</v>
      </c>
      <c r="J1159" s="6">
        <v>4.5140000000000002</v>
      </c>
      <c r="K1159" s="6">
        <v>100</v>
      </c>
      <c r="L1159" s="6">
        <v>0.94464278982434913</v>
      </c>
      <c r="M1159" s="6">
        <v>748.56299999999999</v>
      </c>
      <c r="N1159" s="6">
        <v>0</v>
      </c>
      <c r="O1159" s="16" t="s">
        <v>19</v>
      </c>
    </row>
    <row r="1160" spans="1:15" x14ac:dyDescent="0.3">
      <c r="A1160" s="10">
        <v>43677</v>
      </c>
      <c r="B1160" s="8">
        <v>8.3333333333333329E-2</v>
      </c>
      <c r="C1160" s="9">
        <f t="shared" si="42"/>
        <v>43677.083333333336</v>
      </c>
      <c r="D1160" s="4">
        <f t="shared" si="43"/>
        <v>525465</v>
      </c>
      <c r="E1160" s="4">
        <f t="shared" si="43"/>
        <v>6300765</v>
      </c>
      <c r="F1160" s="4">
        <f t="shared" si="43"/>
        <v>2549</v>
      </c>
      <c r="G1160" s="6">
        <v>0</v>
      </c>
      <c r="H1160" s="6">
        <v>0</v>
      </c>
      <c r="I1160" s="6">
        <v>323.22130899154104</v>
      </c>
      <c r="J1160" s="6">
        <v>4.4509999999999996</v>
      </c>
      <c r="K1160" s="6">
        <v>100</v>
      </c>
      <c r="L1160" s="6">
        <v>1.2312377790656515</v>
      </c>
      <c r="M1160" s="6">
        <v>748.30700000000002</v>
      </c>
      <c r="N1160" s="6">
        <v>0</v>
      </c>
      <c r="O1160" s="16" t="s">
        <v>19</v>
      </c>
    </row>
    <row r="1161" spans="1:15" x14ac:dyDescent="0.3">
      <c r="A1161" s="10">
        <v>43677</v>
      </c>
      <c r="B1161" s="8">
        <v>0.10416666666666667</v>
      </c>
      <c r="C1161" s="9">
        <f t="shared" si="42"/>
        <v>43677.104166666664</v>
      </c>
      <c r="D1161" s="4">
        <f t="shared" si="43"/>
        <v>525465</v>
      </c>
      <c r="E1161" s="4">
        <f t="shared" si="43"/>
        <v>6300765</v>
      </c>
      <c r="F1161" s="4">
        <f t="shared" si="43"/>
        <v>2549</v>
      </c>
      <c r="G1161" s="6">
        <v>0</v>
      </c>
      <c r="H1161" s="6">
        <v>0</v>
      </c>
      <c r="I1161" s="6">
        <v>269.19818939111605</v>
      </c>
      <c r="J1161" s="6">
        <v>4.4509999999999996</v>
      </c>
      <c r="K1161" s="6">
        <v>100</v>
      </c>
      <c r="L1161" s="6">
        <v>1.0845285484801757</v>
      </c>
      <c r="M1161" s="6">
        <v>748.10500000000002</v>
      </c>
      <c r="N1161" s="6">
        <v>0</v>
      </c>
      <c r="O1161" s="16" t="s">
        <v>19</v>
      </c>
    </row>
    <row r="1162" spans="1:15" x14ac:dyDescent="0.3">
      <c r="A1162" s="10">
        <v>43677</v>
      </c>
      <c r="B1162" s="8">
        <v>0.125</v>
      </c>
      <c r="C1162" s="9">
        <f t="shared" si="42"/>
        <v>43677.125</v>
      </c>
      <c r="D1162" s="4">
        <f t="shared" si="43"/>
        <v>525465</v>
      </c>
      <c r="E1162" s="4">
        <f t="shared" si="43"/>
        <v>6300765</v>
      </c>
      <c r="F1162" s="4">
        <f t="shared" si="43"/>
        <v>2549</v>
      </c>
      <c r="G1162" s="6">
        <v>0</v>
      </c>
      <c r="H1162" s="6">
        <v>0</v>
      </c>
      <c r="I1162" s="6">
        <v>248.40167988503754</v>
      </c>
      <c r="J1162" s="6">
        <v>4.0110000000000001</v>
      </c>
      <c r="K1162" s="6">
        <v>100</v>
      </c>
      <c r="L1162" s="6">
        <v>1.2266887977792187</v>
      </c>
      <c r="M1162" s="6">
        <v>748.08199999999999</v>
      </c>
      <c r="N1162" s="6">
        <v>0</v>
      </c>
      <c r="O1162" s="16" t="s">
        <v>19</v>
      </c>
    </row>
    <row r="1163" spans="1:15" x14ac:dyDescent="0.3">
      <c r="A1163" s="10">
        <v>43677</v>
      </c>
      <c r="B1163" s="8">
        <v>0.14583333333333334</v>
      </c>
      <c r="C1163" s="9">
        <f t="shared" si="42"/>
        <v>43677.145833333336</v>
      </c>
      <c r="D1163" s="4">
        <f t="shared" si="43"/>
        <v>525465</v>
      </c>
      <c r="E1163" s="4">
        <f t="shared" si="43"/>
        <v>6300765</v>
      </c>
      <c r="F1163" s="4">
        <f t="shared" si="43"/>
        <v>2549</v>
      </c>
      <c r="G1163" s="6">
        <v>0</v>
      </c>
      <c r="H1163" s="6">
        <v>0</v>
      </c>
      <c r="I1163" s="6">
        <v>260.21172179363828</v>
      </c>
      <c r="J1163" s="6">
        <v>3.8849999999999998</v>
      </c>
      <c r="K1163" s="6">
        <v>100</v>
      </c>
      <c r="L1163" s="6">
        <v>1.2244143071360023</v>
      </c>
      <c r="M1163" s="6">
        <v>747.96199999999999</v>
      </c>
      <c r="N1163" s="6">
        <v>0</v>
      </c>
      <c r="O1163" s="16" t="s">
        <v>19</v>
      </c>
    </row>
    <row r="1164" spans="1:15" x14ac:dyDescent="0.3">
      <c r="A1164" s="10">
        <v>43677</v>
      </c>
      <c r="B1164" s="8">
        <v>0.16666666666666666</v>
      </c>
      <c r="C1164" s="9">
        <f t="shared" si="42"/>
        <v>43677.166666666664</v>
      </c>
      <c r="D1164" s="4">
        <f t="shared" si="43"/>
        <v>525465</v>
      </c>
      <c r="E1164" s="4">
        <f t="shared" si="43"/>
        <v>6300765</v>
      </c>
      <c r="F1164" s="4">
        <f t="shared" si="43"/>
        <v>2549</v>
      </c>
      <c r="G1164" s="6">
        <v>0</v>
      </c>
      <c r="H1164" s="6">
        <v>0</v>
      </c>
      <c r="I1164" s="6">
        <v>233.45550171829157</v>
      </c>
      <c r="J1164" s="6">
        <v>4.1360000000000001</v>
      </c>
      <c r="K1164" s="6">
        <v>100</v>
      </c>
      <c r="L1164" s="6">
        <v>1.3665745564350451</v>
      </c>
      <c r="M1164" s="6">
        <v>747.995</v>
      </c>
      <c r="N1164" s="6">
        <v>0</v>
      </c>
      <c r="O1164" s="16" t="s">
        <v>19</v>
      </c>
    </row>
    <row r="1165" spans="1:15" x14ac:dyDescent="0.3">
      <c r="A1165" s="10">
        <v>43677</v>
      </c>
      <c r="B1165" s="8">
        <v>0.1875</v>
      </c>
      <c r="C1165" s="9">
        <f t="shared" si="42"/>
        <v>43677.1875</v>
      </c>
      <c r="D1165" s="4">
        <f t="shared" si="43"/>
        <v>525465</v>
      </c>
      <c r="E1165" s="4">
        <f t="shared" si="43"/>
        <v>6300765</v>
      </c>
      <c r="F1165" s="4">
        <f t="shared" si="43"/>
        <v>2549</v>
      </c>
      <c r="G1165" s="6">
        <v>9.1</v>
      </c>
      <c r="H1165" s="6">
        <v>0</v>
      </c>
      <c r="I1165" s="6">
        <v>225.67990610232869</v>
      </c>
      <c r="J1165" s="6">
        <v>4.0110000000000001</v>
      </c>
      <c r="K1165" s="6">
        <v>100</v>
      </c>
      <c r="L1165" s="6">
        <v>1.3643000657918287</v>
      </c>
      <c r="M1165" s="6">
        <v>748.02499999999998</v>
      </c>
      <c r="N1165" s="6">
        <v>0</v>
      </c>
      <c r="O1165" s="16" t="s">
        <v>19</v>
      </c>
    </row>
    <row r="1166" spans="1:15" x14ac:dyDescent="0.3">
      <c r="A1166" s="10">
        <v>43677</v>
      </c>
      <c r="B1166" s="8">
        <v>0.20833333333333334</v>
      </c>
      <c r="C1166" s="9">
        <f t="shared" si="42"/>
        <v>43677.208333333336</v>
      </c>
      <c r="D1166" s="4">
        <f t="shared" si="43"/>
        <v>525465</v>
      </c>
      <c r="E1166" s="4">
        <f t="shared" si="43"/>
        <v>6300765</v>
      </c>
      <c r="F1166" s="4">
        <f t="shared" si="43"/>
        <v>2549</v>
      </c>
      <c r="G1166" s="6">
        <v>25.4</v>
      </c>
      <c r="H1166" s="6">
        <v>7.2</v>
      </c>
      <c r="I1166" s="6">
        <v>227.09454866932089</v>
      </c>
      <c r="J1166" s="6">
        <v>4.2619999999999996</v>
      </c>
      <c r="K1166" s="6">
        <v>99.539000000000001</v>
      </c>
      <c r="L1166" s="6">
        <v>1.3620255751486123</v>
      </c>
      <c r="M1166" s="6">
        <v>747.87</v>
      </c>
      <c r="N1166" s="6">
        <v>0</v>
      </c>
      <c r="O1166" s="15">
        <v>0.28346456692913385</v>
      </c>
    </row>
    <row r="1167" spans="1:15" x14ac:dyDescent="0.3">
      <c r="A1167" s="10">
        <v>43677</v>
      </c>
      <c r="B1167" s="8">
        <v>0.22916666666666666</v>
      </c>
      <c r="C1167" s="9">
        <f t="shared" si="42"/>
        <v>43677.229166666664</v>
      </c>
      <c r="D1167" s="4">
        <f t="shared" si="43"/>
        <v>525465</v>
      </c>
      <c r="E1167" s="4">
        <f t="shared" si="43"/>
        <v>6300765</v>
      </c>
      <c r="F1167" s="4">
        <f t="shared" si="43"/>
        <v>2549</v>
      </c>
      <c r="G1167" s="6">
        <v>45.3</v>
      </c>
      <c r="H1167" s="6">
        <v>14.4</v>
      </c>
      <c r="I1167" s="6">
        <v>224.55840078422591</v>
      </c>
      <c r="J1167" s="6">
        <v>4.1360000000000001</v>
      </c>
      <c r="K1167" s="6">
        <v>100</v>
      </c>
      <c r="L1167" s="6">
        <v>1.648620564389915</v>
      </c>
      <c r="M1167" s="6">
        <v>747.89</v>
      </c>
      <c r="N1167" s="6">
        <v>0</v>
      </c>
      <c r="O1167" s="15">
        <v>0.31788079470198677</v>
      </c>
    </row>
    <row r="1168" spans="1:15" x14ac:dyDescent="0.3">
      <c r="A1168" s="10">
        <v>43677</v>
      </c>
      <c r="B1168" s="8">
        <v>0.25</v>
      </c>
      <c r="C1168" s="9">
        <f t="shared" si="42"/>
        <v>43677.25</v>
      </c>
      <c r="D1168" s="4">
        <f t="shared" si="43"/>
        <v>525465</v>
      </c>
      <c r="E1168" s="4">
        <f t="shared" si="43"/>
        <v>6300765</v>
      </c>
      <c r="F1168" s="4">
        <f t="shared" si="43"/>
        <v>2549</v>
      </c>
      <c r="G1168" s="6">
        <v>137.80000000000001</v>
      </c>
      <c r="H1168" s="6">
        <v>41.4</v>
      </c>
      <c r="I1168" s="6">
        <v>227.53306126446813</v>
      </c>
      <c r="J1168" s="6">
        <v>6.0839999999999996</v>
      </c>
      <c r="K1168" s="6">
        <v>88.045000000000002</v>
      </c>
      <c r="L1168" s="6">
        <v>1.9349284070309343</v>
      </c>
      <c r="M1168" s="6">
        <v>747.81500000000005</v>
      </c>
      <c r="N1168" s="6">
        <v>0</v>
      </c>
      <c r="O1168" s="15">
        <v>0.30043541364296078</v>
      </c>
    </row>
    <row r="1169" spans="1:15" x14ac:dyDescent="0.3">
      <c r="A1169" s="10">
        <v>43677</v>
      </c>
      <c r="B1169" s="8">
        <v>0.27083333333333331</v>
      </c>
      <c r="C1169" s="9">
        <f t="shared" si="42"/>
        <v>43677.270833333336</v>
      </c>
      <c r="D1169" s="4">
        <f t="shared" si="43"/>
        <v>525465</v>
      </c>
      <c r="E1169" s="4">
        <f t="shared" si="43"/>
        <v>6300765</v>
      </c>
      <c r="F1169" s="4">
        <f t="shared" si="43"/>
        <v>2549</v>
      </c>
      <c r="G1169" s="6">
        <v>221.3</v>
      </c>
      <c r="H1169" s="6">
        <v>88.2</v>
      </c>
      <c r="I1169" s="6">
        <v>228.16670291721127</v>
      </c>
      <c r="J1169" s="6">
        <v>6.3360000000000003</v>
      </c>
      <c r="K1169" s="6">
        <v>81.683000000000007</v>
      </c>
      <c r="L1169" s="6">
        <v>1.3552021032189634</v>
      </c>
      <c r="M1169" s="6">
        <v>747.80499999999995</v>
      </c>
      <c r="N1169" s="6">
        <v>0</v>
      </c>
      <c r="O1169" s="15">
        <v>0.39855399909624944</v>
      </c>
    </row>
    <row r="1170" spans="1:15" x14ac:dyDescent="0.3">
      <c r="A1170" s="10">
        <v>43677</v>
      </c>
      <c r="B1170" s="8">
        <v>0.29166666666666669</v>
      </c>
      <c r="C1170" s="9">
        <f t="shared" si="42"/>
        <v>43677.291666666664</v>
      </c>
      <c r="D1170" s="4">
        <f t="shared" si="43"/>
        <v>525465</v>
      </c>
      <c r="E1170" s="4">
        <f t="shared" si="43"/>
        <v>6300765</v>
      </c>
      <c r="F1170" s="4">
        <f t="shared" si="43"/>
        <v>2549</v>
      </c>
      <c r="G1170" s="6">
        <v>304.7</v>
      </c>
      <c r="H1170" s="6">
        <v>116.9</v>
      </c>
      <c r="I1170" s="6">
        <v>230.81817365263288</v>
      </c>
      <c r="J1170" s="6">
        <v>6.8380000000000001</v>
      </c>
      <c r="K1170" s="6">
        <v>62.213999999999999</v>
      </c>
      <c r="L1170" s="6">
        <v>1.6417970924602658</v>
      </c>
      <c r="M1170" s="6">
        <v>747.99300000000005</v>
      </c>
      <c r="N1170" s="6">
        <v>0</v>
      </c>
      <c r="O1170" s="15">
        <v>0.38365605513619955</v>
      </c>
    </row>
    <row r="1171" spans="1:15" x14ac:dyDescent="0.3">
      <c r="A1171" s="10">
        <v>43677</v>
      </c>
      <c r="B1171" s="8">
        <v>0.3125</v>
      </c>
      <c r="C1171" s="9">
        <f t="shared" si="42"/>
        <v>43677.3125</v>
      </c>
      <c r="D1171" s="4">
        <f t="shared" si="43"/>
        <v>525465</v>
      </c>
      <c r="E1171" s="4">
        <f t="shared" si="43"/>
        <v>6300765</v>
      </c>
      <c r="F1171" s="4">
        <f t="shared" si="43"/>
        <v>2549</v>
      </c>
      <c r="G1171" s="6">
        <v>384.5</v>
      </c>
      <c r="H1171" s="6">
        <v>142.1</v>
      </c>
      <c r="I1171" s="6">
        <v>234.25301335325571</v>
      </c>
      <c r="J1171" s="6">
        <v>7.5919999999999996</v>
      </c>
      <c r="K1171" s="6">
        <v>56.984000000000002</v>
      </c>
      <c r="L1171" s="6">
        <v>1.7839573417593086</v>
      </c>
      <c r="M1171" s="6">
        <v>747.94500000000005</v>
      </c>
      <c r="N1171" s="6">
        <v>0</v>
      </c>
      <c r="O1171" s="15">
        <v>0.36957087126137839</v>
      </c>
    </row>
    <row r="1172" spans="1:15" x14ac:dyDescent="0.3">
      <c r="A1172" s="10">
        <v>43677</v>
      </c>
      <c r="B1172" s="8">
        <v>0.33333333333333331</v>
      </c>
      <c r="C1172" s="9">
        <f t="shared" si="42"/>
        <v>43677.333333333336</v>
      </c>
      <c r="D1172" s="4">
        <f t="shared" si="43"/>
        <v>525465</v>
      </c>
      <c r="E1172" s="4">
        <f t="shared" si="43"/>
        <v>6300765</v>
      </c>
      <c r="F1172" s="4">
        <f t="shared" si="43"/>
        <v>2549</v>
      </c>
      <c r="G1172" s="6">
        <v>449.8</v>
      </c>
      <c r="H1172" s="6">
        <v>163.69999999999999</v>
      </c>
      <c r="I1172" s="6">
        <v>237.13997862781369</v>
      </c>
      <c r="J1172" s="6">
        <v>9.0990000000000002</v>
      </c>
      <c r="K1172" s="6">
        <v>59.677999999999997</v>
      </c>
      <c r="L1172" s="6">
        <v>1.6372481111738331</v>
      </c>
      <c r="M1172" s="6">
        <v>747.69799999999998</v>
      </c>
      <c r="N1172" s="6">
        <v>0</v>
      </c>
      <c r="O1172" s="15">
        <v>0.36393952867941304</v>
      </c>
    </row>
    <row r="1173" spans="1:15" x14ac:dyDescent="0.3">
      <c r="A1173" s="10">
        <v>43677</v>
      </c>
      <c r="B1173" s="8">
        <v>0.35416666666666669</v>
      </c>
      <c r="C1173" s="9">
        <f t="shared" si="42"/>
        <v>43677.354166666664</v>
      </c>
      <c r="D1173" s="4">
        <f t="shared" si="43"/>
        <v>525465</v>
      </c>
      <c r="E1173" s="4">
        <f t="shared" si="43"/>
        <v>6300765</v>
      </c>
      <c r="F1173" s="4">
        <f t="shared" si="43"/>
        <v>2549</v>
      </c>
      <c r="G1173" s="6">
        <v>522.29999999999995</v>
      </c>
      <c r="H1173" s="6">
        <v>185.3</v>
      </c>
      <c r="I1173" s="6">
        <v>241.12299401856319</v>
      </c>
      <c r="J1173" s="6">
        <v>9.7270000000000003</v>
      </c>
      <c r="K1173" s="6">
        <v>50.786000000000001</v>
      </c>
      <c r="L1173" s="6">
        <v>1.2016694007038389</v>
      </c>
      <c r="M1173" s="6">
        <v>747.8</v>
      </c>
      <c r="N1173" s="6">
        <v>0</v>
      </c>
      <c r="O1173" s="15">
        <v>0.3547769481141107</v>
      </c>
    </row>
    <row r="1174" spans="1:15" x14ac:dyDescent="0.3">
      <c r="A1174" s="10">
        <v>43677</v>
      </c>
      <c r="B1174" s="8">
        <v>0.375</v>
      </c>
      <c r="C1174" s="9">
        <f t="shared" si="42"/>
        <v>43677.375</v>
      </c>
      <c r="D1174" s="4">
        <f t="shared" si="43"/>
        <v>525465</v>
      </c>
      <c r="E1174" s="4">
        <f t="shared" si="43"/>
        <v>6300765</v>
      </c>
      <c r="F1174" s="4">
        <f t="shared" si="43"/>
        <v>2549</v>
      </c>
      <c r="G1174" s="6">
        <v>591.29999999999995</v>
      </c>
      <c r="H1174" s="6">
        <v>201.5</v>
      </c>
      <c r="I1174" s="6">
        <v>244.63346104567881</v>
      </c>
      <c r="J1174" s="6">
        <v>8.0939999999999994</v>
      </c>
      <c r="K1174" s="6">
        <v>58.926000000000002</v>
      </c>
      <c r="L1174" s="6">
        <v>1.4882643899451411</v>
      </c>
      <c r="M1174" s="6">
        <v>747.77200000000005</v>
      </c>
      <c r="N1174" s="6">
        <v>0</v>
      </c>
      <c r="O1174" s="15">
        <v>0.34077456451885679</v>
      </c>
    </row>
    <row r="1175" spans="1:15" x14ac:dyDescent="0.3">
      <c r="A1175" s="10">
        <v>43677</v>
      </c>
      <c r="B1175" s="8">
        <v>0.39583333333333331</v>
      </c>
      <c r="C1175" s="9">
        <f t="shared" si="42"/>
        <v>43677.395833333336</v>
      </c>
      <c r="D1175" s="4">
        <f t="shared" si="43"/>
        <v>525465</v>
      </c>
      <c r="E1175" s="4">
        <f t="shared" si="43"/>
        <v>6300765</v>
      </c>
      <c r="F1175" s="4">
        <f t="shared" si="43"/>
        <v>2549</v>
      </c>
      <c r="G1175" s="6">
        <v>649.29999999999995</v>
      </c>
      <c r="H1175" s="6">
        <v>201.5</v>
      </c>
      <c r="I1175" s="6">
        <v>249.04048802951161</v>
      </c>
      <c r="J1175" s="6">
        <v>11.17</v>
      </c>
      <c r="K1175" s="6">
        <v>48.414000000000001</v>
      </c>
      <c r="L1175" s="6">
        <v>1.9190069725284198</v>
      </c>
      <c r="M1175" s="6">
        <v>747.91800000000001</v>
      </c>
      <c r="N1175" s="6">
        <v>0</v>
      </c>
      <c r="O1175" s="15">
        <v>0.31033420606807333</v>
      </c>
    </row>
    <row r="1176" spans="1:15" x14ac:dyDescent="0.3">
      <c r="A1176" s="10">
        <v>43677</v>
      </c>
      <c r="B1176" s="8">
        <v>0.41666666666666669</v>
      </c>
      <c r="C1176" s="9">
        <f t="shared" si="42"/>
        <v>43677.416666666664</v>
      </c>
      <c r="D1176" s="4">
        <f t="shared" si="43"/>
        <v>525465</v>
      </c>
      <c r="E1176" s="4">
        <f t="shared" si="43"/>
        <v>6300765</v>
      </c>
      <c r="F1176" s="4">
        <f t="shared" si="43"/>
        <v>2549</v>
      </c>
      <c r="G1176" s="6">
        <v>696.5</v>
      </c>
      <c r="H1176" s="6">
        <v>205.1</v>
      </c>
      <c r="I1176" s="6">
        <v>251.54363864892542</v>
      </c>
      <c r="J1176" s="6">
        <v>12.048999999999999</v>
      </c>
      <c r="K1176" s="6">
        <v>46.131</v>
      </c>
      <c r="L1176" s="6">
        <v>1.3392806687164489</v>
      </c>
      <c r="M1176" s="6">
        <v>747.86500000000001</v>
      </c>
      <c r="N1176" s="6">
        <v>0</v>
      </c>
      <c r="O1176" s="15">
        <v>0.29447236180904524</v>
      </c>
    </row>
    <row r="1177" spans="1:15" x14ac:dyDescent="0.3">
      <c r="A1177" s="10">
        <v>43677</v>
      </c>
      <c r="B1177" s="8">
        <v>0.4375</v>
      </c>
      <c r="C1177" s="9">
        <f t="shared" si="42"/>
        <v>43677.4375</v>
      </c>
      <c r="D1177" s="4">
        <f t="shared" si="43"/>
        <v>525465</v>
      </c>
      <c r="E1177" s="4">
        <f t="shared" si="43"/>
        <v>6300765</v>
      </c>
      <c r="F1177" s="4">
        <f t="shared" si="43"/>
        <v>2549</v>
      </c>
      <c r="G1177" s="6">
        <v>754.5</v>
      </c>
      <c r="H1177" s="6">
        <v>210.5</v>
      </c>
      <c r="I1177" s="6">
        <v>255.19430249562228</v>
      </c>
      <c r="J1177" s="6">
        <v>10.353999999999999</v>
      </c>
      <c r="K1177" s="6">
        <v>46.125</v>
      </c>
      <c r="L1177" s="6">
        <v>1.4814409180154919</v>
      </c>
      <c r="M1177" s="6">
        <v>747.98500000000001</v>
      </c>
      <c r="N1177" s="6">
        <v>0</v>
      </c>
      <c r="O1177" s="15">
        <v>0.27899271040424123</v>
      </c>
    </row>
    <row r="1178" spans="1:15" x14ac:dyDescent="0.3">
      <c r="A1178" s="10">
        <v>43677</v>
      </c>
      <c r="B1178" s="8">
        <v>0.45833333333333331</v>
      </c>
      <c r="C1178" s="9">
        <f t="shared" si="42"/>
        <v>43677.458333333336</v>
      </c>
      <c r="D1178" s="4">
        <f t="shared" si="43"/>
        <v>525465</v>
      </c>
      <c r="E1178" s="4">
        <f t="shared" si="43"/>
        <v>6300765</v>
      </c>
      <c r="F1178" s="4">
        <f t="shared" si="43"/>
        <v>2549</v>
      </c>
      <c r="G1178" s="6">
        <v>770.8</v>
      </c>
      <c r="H1178" s="6">
        <v>199.7</v>
      </c>
      <c r="I1178" s="6">
        <v>259.40297509266998</v>
      </c>
      <c r="J1178" s="6">
        <v>11.734999999999999</v>
      </c>
      <c r="K1178" s="6">
        <v>42.781999999999996</v>
      </c>
      <c r="L1178" s="6">
        <v>1.623601167314535</v>
      </c>
      <c r="M1178" s="6">
        <v>748.2</v>
      </c>
      <c r="N1178" s="6">
        <v>0</v>
      </c>
      <c r="O1178" s="15">
        <v>0.25908147379346136</v>
      </c>
    </row>
    <row r="1179" spans="1:15" x14ac:dyDescent="0.3">
      <c r="A1179" s="10">
        <v>43677</v>
      </c>
      <c r="B1179" s="8">
        <v>0.47916666666666669</v>
      </c>
      <c r="C1179" s="9">
        <f t="shared" si="42"/>
        <v>43677.479166666664</v>
      </c>
      <c r="D1179" s="4">
        <f t="shared" si="43"/>
        <v>525465</v>
      </c>
      <c r="E1179" s="4">
        <f t="shared" si="43"/>
        <v>6300765</v>
      </c>
      <c r="F1179" s="4">
        <f t="shared" si="43"/>
        <v>2549</v>
      </c>
      <c r="G1179" s="6">
        <v>808.9</v>
      </c>
      <c r="H1179" s="6">
        <v>203.3</v>
      </c>
      <c r="I1179" s="6">
        <v>257.0308981591449</v>
      </c>
      <c r="J1179" s="6">
        <v>14.683</v>
      </c>
      <c r="K1179" s="6">
        <v>35.414000000000001</v>
      </c>
      <c r="L1179" s="6">
        <v>1.4768919367290592</v>
      </c>
      <c r="M1179" s="6">
        <v>748.11500000000001</v>
      </c>
      <c r="N1179" s="6">
        <v>0</v>
      </c>
      <c r="O1179" s="15">
        <v>0.2513289652614662</v>
      </c>
    </row>
    <row r="1180" spans="1:15" x14ac:dyDescent="0.3">
      <c r="A1180" s="10">
        <v>43677</v>
      </c>
      <c r="B1180" s="8">
        <v>0.5</v>
      </c>
      <c r="C1180" s="9">
        <f t="shared" si="42"/>
        <v>43677.5</v>
      </c>
      <c r="D1180" s="4">
        <f t="shared" si="43"/>
        <v>525465</v>
      </c>
      <c r="E1180" s="4">
        <f t="shared" si="43"/>
        <v>6300765</v>
      </c>
      <c r="F1180" s="4">
        <f t="shared" si="43"/>
        <v>2549</v>
      </c>
      <c r="G1180" s="6">
        <v>805.3</v>
      </c>
      <c r="H1180" s="6">
        <v>199.7</v>
      </c>
      <c r="I1180" s="6">
        <v>260.65045327240801</v>
      </c>
      <c r="J1180" s="6">
        <v>14.432</v>
      </c>
      <c r="K1180" s="6">
        <v>35.237000000000002</v>
      </c>
      <c r="L1180" s="6">
        <v>1.4746174460858428</v>
      </c>
      <c r="M1180" s="6">
        <v>748.51199999999994</v>
      </c>
      <c r="N1180" s="6">
        <v>0</v>
      </c>
      <c r="O1180" s="15">
        <v>0.24798211846516827</v>
      </c>
    </row>
    <row r="1181" spans="1:15" x14ac:dyDescent="0.3">
      <c r="A1181" s="10">
        <v>43677</v>
      </c>
      <c r="B1181" s="8">
        <v>0.52083333333333337</v>
      </c>
      <c r="C1181" s="9">
        <f t="shared" si="42"/>
        <v>43677.520833333336</v>
      </c>
      <c r="D1181" s="4">
        <f t="shared" si="43"/>
        <v>525465</v>
      </c>
      <c r="E1181" s="4">
        <f t="shared" si="43"/>
        <v>6300765</v>
      </c>
      <c r="F1181" s="4">
        <f t="shared" si="43"/>
        <v>2549</v>
      </c>
      <c r="G1181" s="6">
        <v>812.5</v>
      </c>
      <c r="H1181" s="6">
        <v>190.7</v>
      </c>
      <c r="I1181" s="6">
        <v>265.43290970655266</v>
      </c>
      <c r="J1181" s="6">
        <v>13.115</v>
      </c>
      <c r="K1181" s="6">
        <v>40.686999999999998</v>
      </c>
      <c r="L1181" s="6">
        <v>1.3279082155003672</v>
      </c>
      <c r="M1181" s="6">
        <v>748.21799999999996</v>
      </c>
      <c r="N1181" s="6">
        <v>0</v>
      </c>
      <c r="O1181" s="15">
        <v>0.23470769230769228</v>
      </c>
    </row>
    <row r="1182" spans="1:15" x14ac:dyDescent="0.3">
      <c r="A1182" s="10">
        <v>43677</v>
      </c>
      <c r="B1182" s="8">
        <v>0.54166666666666663</v>
      </c>
      <c r="C1182" s="9">
        <f t="shared" si="42"/>
        <v>43677.541666666664</v>
      </c>
      <c r="D1182" s="4">
        <f t="shared" si="43"/>
        <v>525465</v>
      </c>
      <c r="E1182" s="4">
        <f t="shared" si="43"/>
        <v>6300765</v>
      </c>
      <c r="F1182" s="4">
        <f t="shared" si="43"/>
        <v>2549</v>
      </c>
      <c r="G1182" s="6">
        <v>801.6</v>
      </c>
      <c r="H1182" s="6">
        <v>178.1</v>
      </c>
      <c r="I1182" s="6">
        <v>273.73645372891366</v>
      </c>
      <c r="J1182" s="6">
        <v>10.542999999999999</v>
      </c>
      <c r="K1182" s="6">
        <v>51.503</v>
      </c>
      <c r="L1182" s="6">
        <v>0.892329505030373</v>
      </c>
      <c r="M1182" s="6">
        <v>748.14300000000003</v>
      </c>
      <c r="N1182" s="6">
        <v>0</v>
      </c>
      <c r="O1182" s="15">
        <v>0.22218063872255489</v>
      </c>
    </row>
    <row r="1183" spans="1:15" x14ac:dyDescent="0.3">
      <c r="A1183" s="10">
        <v>43677</v>
      </c>
      <c r="B1183" s="8">
        <v>0.5625</v>
      </c>
      <c r="C1183" s="9">
        <f t="shared" si="42"/>
        <v>43677.5625</v>
      </c>
      <c r="D1183" s="4">
        <f t="shared" si="43"/>
        <v>525465</v>
      </c>
      <c r="E1183" s="4">
        <f t="shared" si="43"/>
        <v>6300765</v>
      </c>
      <c r="F1183" s="4">
        <f t="shared" si="43"/>
        <v>2549</v>
      </c>
      <c r="G1183" s="6">
        <v>776.3</v>
      </c>
      <c r="H1183" s="6">
        <v>169.1</v>
      </c>
      <c r="I1183" s="6">
        <v>272.56411168746774</v>
      </c>
      <c r="J1183" s="6">
        <v>13.993</v>
      </c>
      <c r="K1183" s="6">
        <v>43.143999999999998</v>
      </c>
      <c r="L1183" s="6">
        <v>1.1789244942716752</v>
      </c>
      <c r="M1183" s="6">
        <v>748.19</v>
      </c>
      <c r="N1183" s="6">
        <v>0</v>
      </c>
      <c r="O1183" s="15">
        <v>0.21782815921679763</v>
      </c>
    </row>
    <row r="1184" spans="1:15" x14ac:dyDescent="0.3">
      <c r="A1184" s="10">
        <v>43677</v>
      </c>
      <c r="B1184" s="8">
        <v>0.58333333333333337</v>
      </c>
      <c r="C1184" s="9">
        <f t="shared" si="42"/>
        <v>43677.583333333336</v>
      </c>
      <c r="D1184" s="4">
        <f t="shared" si="43"/>
        <v>525465</v>
      </c>
      <c r="E1184" s="4">
        <f t="shared" si="43"/>
        <v>6300765</v>
      </c>
      <c r="F1184" s="4">
        <f t="shared" si="43"/>
        <v>2549</v>
      </c>
      <c r="G1184" s="6">
        <v>752.7</v>
      </c>
      <c r="H1184" s="6">
        <v>156.5</v>
      </c>
      <c r="I1184" s="6">
        <v>266.52639558532923</v>
      </c>
      <c r="J1184" s="6">
        <v>11.547000000000001</v>
      </c>
      <c r="K1184" s="6">
        <v>51.225000000000001</v>
      </c>
      <c r="L1184" s="6">
        <v>1.321084743570718</v>
      </c>
      <c r="M1184" s="6">
        <v>748.22500000000002</v>
      </c>
      <c r="N1184" s="6">
        <v>0</v>
      </c>
      <c r="O1184" s="15">
        <v>0.20791816128603693</v>
      </c>
    </row>
    <row r="1185" spans="1:15" x14ac:dyDescent="0.3">
      <c r="A1185" s="10">
        <v>43677</v>
      </c>
      <c r="B1185" s="8">
        <v>0.60416666666666663</v>
      </c>
      <c r="C1185" s="9">
        <f t="shared" si="42"/>
        <v>43677.604166666664</v>
      </c>
      <c r="D1185" s="4">
        <f t="shared" si="43"/>
        <v>525465</v>
      </c>
      <c r="E1185" s="4">
        <f t="shared" si="43"/>
        <v>6300765</v>
      </c>
      <c r="F1185" s="4">
        <f t="shared" si="43"/>
        <v>2549</v>
      </c>
      <c r="G1185" s="6">
        <v>691</v>
      </c>
      <c r="H1185" s="6">
        <v>136.69999999999999</v>
      </c>
      <c r="I1185" s="6">
        <v>266.71796309315584</v>
      </c>
      <c r="J1185" s="6">
        <v>12.3</v>
      </c>
      <c r="K1185" s="6">
        <v>50.110999999999997</v>
      </c>
      <c r="L1185" s="6">
        <v>1.4632449928697611</v>
      </c>
      <c r="M1185" s="6">
        <v>748.31</v>
      </c>
      <c r="N1185" s="6">
        <v>0</v>
      </c>
      <c r="O1185" s="15">
        <v>0.19782923299565844</v>
      </c>
    </row>
    <row r="1186" spans="1:15" x14ac:dyDescent="0.3">
      <c r="A1186" s="10">
        <v>43677</v>
      </c>
      <c r="B1186" s="8">
        <v>0.625</v>
      </c>
      <c r="C1186" s="9">
        <f t="shared" si="42"/>
        <v>43677.625</v>
      </c>
      <c r="D1186" s="4">
        <f t="shared" si="43"/>
        <v>525465</v>
      </c>
      <c r="E1186" s="4">
        <f t="shared" si="43"/>
        <v>6300765</v>
      </c>
      <c r="F1186" s="4">
        <f t="shared" si="43"/>
        <v>2549</v>
      </c>
      <c r="G1186" s="6">
        <v>654.70000000000005</v>
      </c>
      <c r="H1186" s="6">
        <v>127.7</v>
      </c>
      <c r="I1186" s="6">
        <v>265.3067459420447</v>
      </c>
      <c r="J1186" s="6">
        <v>10.166</v>
      </c>
      <c r="K1186" s="6">
        <v>55.558</v>
      </c>
      <c r="L1186" s="6">
        <v>1.6054052421688041</v>
      </c>
      <c r="M1186" s="6">
        <v>748.36500000000001</v>
      </c>
      <c r="N1186" s="6">
        <v>0</v>
      </c>
      <c r="O1186" s="15">
        <v>0.19505116847411028</v>
      </c>
    </row>
    <row r="1187" spans="1:15" x14ac:dyDescent="0.3">
      <c r="A1187" s="10">
        <v>43677</v>
      </c>
      <c r="B1187" s="8">
        <v>0.64583333333333337</v>
      </c>
      <c r="C1187" s="9">
        <f t="shared" si="42"/>
        <v>43677.645833333336</v>
      </c>
      <c r="D1187" s="4">
        <f t="shared" si="43"/>
        <v>525465</v>
      </c>
      <c r="E1187" s="4">
        <f t="shared" si="43"/>
        <v>6300765</v>
      </c>
      <c r="F1187" s="4">
        <f t="shared" si="43"/>
        <v>2549</v>
      </c>
      <c r="G1187" s="6">
        <v>594.9</v>
      </c>
      <c r="H1187" s="6">
        <v>113.3</v>
      </c>
      <c r="I1187" s="6">
        <v>263.84280200630144</v>
      </c>
      <c r="J1187" s="6">
        <v>10.794</v>
      </c>
      <c r="K1187" s="6">
        <v>53.128</v>
      </c>
      <c r="L1187" s="6">
        <v>1.7475654914678471</v>
      </c>
      <c r="M1187" s="6">
        <v>748.60799999999995</v>
      </c>
      <c r="N1187" s="6">
        <v>0</v>
      </c>
      <c r="O1187" s="15">
        <v>0.19045217683644311</v>
      </c>
    </row>
    <row r="1188" spans="1:15" x14ac:dyDescent="0.3">
      <c r="A1188" s="10">
        <v>43677</v>
      </c>
      <c r="B1188" s="8">
        <v>0.66666666666666663</v>
      </c>
      <c r="C1188" s="9">
        <f t="shared" si="42"/>
        <v>43677.666666666664</v>
      </c>
      <c r="D1188" s="4">
        <f t="shared" si="43"/>
        <v>525465</v>
      </c>
      <c r="E1188" s="4">
        <f t="shared" si="43"/>
        <v>6300765</v>
      </c>
      <c r="F1188" s="4">
        <f t="shared" si="43"/>
        <v>2549</v>
      </c>
      <c r="G1188" s="6">
        <v>513.29999999999995</v>
      </c>
      <c r="H1188" s="6">
        <v>95.4</v>
      </c>
      <c r="I1188" s="6">
        <v>266.77091685864241</v>
      </c>
      <c r="J1188" s="6">
        <v>10.039999999999999</v>
      </c>
      <c r="K1188" s="6">
        <v>56.804000000000002</v>
      </c>
      <c r="L1188" s="6">
        <v>1.3119867809978527</v>
      </c>
      <c r="M1188" s="6">
        <v>748.55200000000002</v>
      </c>
      <c r="N1188" s="6">
        <v>0</v>
      </c>
      <c r="O1188" s="15">
        <v>0.18585622443015784</v>
      </c>
    </row>
    <row r="1189" spans="1:15" x14ac:dyDescent="0.3">
      <c r="A1189" s="10">
        <v>43677</v>
      </c>
      <c r="B1189" s="8">
        <v>0.6875</v>
      </c>
      <c r="C1189" s="9">
        <f t="shared" si="42"/>
        <v>43677.6875</v>
      </c>
      <c r="D1189" s="4">
        <f t="shared" si="43"/>
        <v>525465</v>
      </c>
      <c r="E1189" s="4">
        <f t="shared" si="43"/>
        <v>6300765</v>
      </c>
      <c r="F1189" s="4">
        <f t="shared" si="43"/>
        <v>2549</v>
      </c>
      <c r="G1189" s="6">
        <v>442.5</v>
      </c>
      <c r="H1189" s="6">
        <v>82.8</v>
      </c>
      <c r="I1189" s="6">
        <v>268.85035618575472</v>
      </c>
      <c r="J1189" s="6">
        <v>10.542999999999999</v>
      </c>
      <c r="K1189" s="6">
        <v>55.286999999999999</v>
      </c>
      <c r="L1189" s="6">
        <v>1.3097122903546363</v>
      </c>
      <c r="M1189" s="6">
        <v>748.61800000000005</v>
      </c>
      <c r="N1189" s="6">
        <v>0</v>
      </c>
      <c r="O1189" s="15">
        <v>0.1871186440677966</v>
      </c>
    </row>
    <row r="1190" spans="1:15" x14ac:dyDescent="0.3">
      <c r="A1190" s="10">
        <v>43677</v>
      </c>
      <c r="B1190" s="8">
        <v>0.70833333333333337</v>
      </c>
      <c r="C1190" s="9">
        <f t="shared" si="42"/>
        <v>43677.708333333336</v>
      </c>
      <c r="D1190" s="4">
        <f t="shared" si="43"/>
        <v>525465</v>
      </c>
      <c r="E1190" s="4">
        <f t="shared" si="43"/>
        <v>6300765</v>
      </c>
      <c r="F1190" s="4">
        <f t="shared" si="43"/>
        <v>2549</v>
      </c>
      <c r="G1190" s="6">
        <v>366.4</v>
      </c>
      <c r="H1190" s="6">
        <v>66.599999999999994</v>
      </c>
      <c r="I1190" s="6">
        <v>266.48679828241063</v>
      </c>
      <c r="J1190" s="6">
        <v>9.7270000000000003</v>
      </c>
      <c r="K1190" s="6">
        <v>59.222999999999999</v>
      </c>
      <c r="L1190" s="6">
        <v>1.4518725396536794</v>
      </c>
      <c r="M1190" s="6">
        <v>748.505</v>
      </c>
      <c r="N1190" s="6">
        <v>0</v>
      </c>
      <c r="O1190" s="15">
        <v>0.18176855895196506</v>
      </c>
    </row>
    <row r="1191" spans="1:15" x14ac:dyDescent="0.3">
      <c r="A1191" s="10">
        <v>43677</v>
      </c>
      <c r="B1191" s="8">
        <v>0.72916666666666663</v>
      </c>
      <c r="C1191" s="9">
        <f t="shared" si="42"/>
        <v>43677.729166666664</v>
      </c>
      <c r="D1191" s="4">
        <f t="shared" si="43"/>
        <v>525465</v>
      </c>
      <c r="E1191" s="4">
        <f t="shared" si="43"/>
        <v>6300765</v>
      </c>
      <c r="F1191" s="4">
        <f t="shared" si="43"/>
        <v>2549</v>
      </c>
      <c r="G1191" s="6">
        <v>335.5</v>
      </c>
      <c r="H1191" s="6">
        <v>57.6</v>
      </c>
      <c r="I1191" s="6">
        <v>284.42293235417412</v>
      </c>
      <c r="J1191" s="6">
        <v>9.7270000000000003</v>
      </c>
      <c r="K1191" s="6">
        <v>61.488</v>
      </c>
      <c r="L1191" s="6">
        <v>1.5940327889527224</v>
      </c>
      <c r="M1191" s="6">
        <v>748.43799999999999</v>
      </c>
      <c r="N1191" s="6">
        <v>0</v>
      </c>
      <c r="O1191" s="15">
        <v>0.17168405365126677</v>
      </c>
    </row>
    <row r="1192" spans="1:15" x14ac:dyDescent="0.3">
      <c r="A1192" s="10">
        <v>43677</v>
      </c>
      <c r="B1192" s="8">
        <v>0.75</v>
      </c>
      <c r="C1192" s="9">
        <f t="shared" si="42"/>
        <v>43677.75</v>
      </c>
      <c r="D1192" s="4">
        <f t="shared" si="43"/>
        <v>525465</v>
      </c>
      <c r="E1192" s="4">
        <f t="shared" si="43"/>
        <v>6300765</v>
      </c>
      <c r="F1192" s="4">
        <f t="shared" si="43"/>
        <v>2549</v>
      </c>
      <c r="G1192" s="6">
        <v>103.4</v>
      </c>
      <c r="H1192" s="6">
        <v>19.8</v>
      </c>
      <c r="I1192" s="6">
        <v>281.02074478714565</v>
      </c>
      <c r="J1192" s="6">
        <v>8.3450000000000006</v>
      </c>
      <c r="K1192" s="6">
        <v>68.058999999999997</v>
      </c>
      <c r="L1192" s="6">
        <v>1.158454078482728</v>
      </c>
      <c r="M1192" s="6">
        <v>748.43799999999999</v>
      </c>
      <c r="N1192" s="6">
        <v>0</v>
      </c>
      <c r="O1192" s="15">
        <v>0.19148936170212766</v>
      </c>
    </row>
    <row r="1193" spans="1:15" x14ac:dyDescent="0.3">
      <c r="A1193" s="10">
        <v>43677</v>
      </c>
      <c r="B1193" s="8">
        <v>0.77083333333333337</v>
      </c>
      <c r="C1193" s="9">
        <f t="shared" si="42"/>
        <v>43677.770833333336</v>
      </c>
      <c r="D1193" s="4">
        <f t="shared" si="43"/>
        <v>525465</v>
      </c>
      <c r="E1193" s="4">
        <f t="shared" si="43"/>
        <v>6300765</v>
      </c>
      <c r="F1193" s="4">
        <f t="shared" si="43"/>
        <v>2549</v>
      </c>
      <c r="G1193" s="6">
        <v>50.8</v>
      </c>
      <c r="H1193" s="6">
        <v>9</v>
      </c>
      <c r="I1193" s="6">
        <v>278.75559832308807</v>
      </c>
      <c r="J1193" s="6">
        <v>8.0939999999999994</v>
      </c>
      <c r="K1193" s="6">
        <v>71.631</v>
      </c>
      <c r="L1193" s="6">
        <v>1.3006143277817708</v>
      </c>
      <c r="M1193" s="6">
        <v>748.59299999999996</v>
      </c>
      <c r="N1193" s="6">
        <v>0</v>
      </c>
      <c r="O1193" s="15">
        <v>0.17716535433070868</v>
      </c>
    </row>
    <row r="1194" spans="1:15" x14ac:dyDescent="0.3">
      <c r="A1194" s="10">
        <v>43677</v>
      </c>
      <c r="B1194" s="8">
        <v>0.79166666666666663</v>
      </c>
      <c r="C1194" s="9">
        <f t="shared" si="42"/>
        <v>43677.791666666664</v>
      </c>
      <c r="D1194" s="4">
        <f t="shared" si="43"/>
        <v>525465</v>
      </c>
      <c r="E1194" s="4">
        <f t="shared" si="43"/>
        <v>6300765</v>
      </c>
      <c r="F1194" s="4">
        <f t="shared" si="43"/>
        <v>2549</v>
      </c>
      <c r="G1194" s="6">
        <v>45.3</v>
      </c>
      <c r="H1194" s="6">
        <v>7.2</v>
      </c>
      <c r="I1194" s="6">
        <v>264.6329580916024</v>
      </c>
      <c r="J1194" s="6">
        <v>7.843</v>
      </c>
      <c r="K1194" s="6">
        <v>73.631</v>
      </c>
      <c r="L1194" s="6">
        <v>1.1539050971962954</v>
      </c>
      <c r="M1194" s="6">
        <v>748.56299999999999</v>
      </c>
      <c r="N1194" s="6">
        <v>0</v>
      </c>
      <c r="O1194" s="15">
        <v>0.15894039735099338</v>
      </c>
    </row>
    <row r="1195" spans="1:15" x14ac:dyDescent="0.3">
      <c r="A1195" s="10">
        <v>43677</v>
      </c>
      <c r="B1195" s="8">
        <v>0.8125</v>
      </c>
      <c r="C1195" s="9">
        <f t="shared" si="42"/>
        <v>43677.8125</v>
      </c>
      <c r="D1195" s="4">
        <f t="shared" si="43"/>
        <v>525465</v>
      </c>
      <c r="E1195" s="4">
        <f t="shared" si="43"/>
        <v>6300765</v>
      </c>
      <c r="F1195" s="4">
        <f t="shared" si="43"/>
        <v>2549</v>
      </c>
      <c r="G1195" s="6">
        <v>25.4</v>
      </c>
      <c r="H1195" s="6">
        <v>3.6</v>
      </c>
      <c r="I1195" s="6">
        <v>255.19973160377108</v>
      </c>
      <c r="J1195" s="6">
        <v>7.2779999999999996</v>
      </c>
      <c r="K1195" s="6">
        <v>77.459000000000003</v>
      </c>
      <c r="L1195" s="6">
        <v>1.2960653464953382</v>
      </c>
      <c r="M1195" s="6">
        <v>748.93799999999999</v>
      </c>
      <c r="N1195" s="6">
        <v>0</v>
      </c>
      <c r="O1195" s="15">
        <v>0.14173228346456693</v>
      </c>
    </row>
    <row r="1196" spans="1:15" x14ac:dyDescent="0.3">
      <c r="A1196" s="10">
        <v>43677</v>
      </c>
      <c r="B1196" s="8">
        <v>0.83333333333333337</v>
      </c>
      <c r="C1196" s="9">
        <f t="shared" si="42"/>
        <v>43677.833333333336</v>
      </c>
      <c r="D1196" s="4">
        <f t="shared" si="43"/>
        <v>525465</v>
      </c>
      <c r="E1196" s="4">
        <f t="shared" si="43"/>
        <v>6300765</v>
      </c>
      <c r="F1196" s="4">
        <f t="shared" si="43"/>
        <v>2549</v>
      </c>
      <c r="G1196" s="6">
        <v>12.7</v>
      </c>
      <c r="H1196" s="6">
        <v>0</v>
      </c>
      <c r="I1196" s="6">
        <v>264.74146479648596</v>
      </c>
      <c r="J1196" s="6">
        <v>6.2729999999999997</v>
      </c>
      <c r="K1196" s="6">
        <v>82.61</v>
      </c>
      <c r="L1196" s="6">
        <v>1.0049213759676032</v>
      </c>
      <c r="M1196" s="6">
        <v>749.02499999999998</v>
      </c>
      <c r="N1196" s="6">
        <v>0</v>
      </c>
      <c r="O1196" s="16" t="s">
        <v>19</v>
      </c>
    </row>
    <row r="1197" spans="1:15" x14ac:dyDescent="0.3">
      <c r="A1197" s="10">
        <v>43677</v>
      </c>
      <c r="B1197" s="8">
        <v>0.85416666666666663</v>
      </c>
      <c r="C1197" s="9">
        <f t="shared" si="42"/>
        <v>43677.854166666664</v>
      </c>
      <c r="D1197" s="4">
        <f t="shared" si="43"/>
        <v>525465</v>
      </c>
      <c r="E1197" s="4">
        <f t="shared" si="43"/>
        <v>6300765</v>
      </c>
      <c r="F1197" s="4">
        <f t="shared" si="43"/>
        <v>2549</v>
      </c>
      <c r="G1197" s="6">
        <v>0</v>
      </c>
      <c r="H1197" s="6">
        <v>0</v>
      </c>
      <c r="I1197" s="6">
        <v>262.64032087350176</v>
      </c>
      <c r="J1197" s="6">
        <v>6.7119999999999997</v>
      </c>
      <c r="K1197" s="6">
        <v>82.216999999999999</v>
      </c>
      <c r="L1197" s="6">
        <v>0.71377740543986845</v>
      </c>
      <c r="M1197" s="6">
        <v>749.04</v>
      </c>
      <c r="N1197" s="6">
        <v>0</v>
      </c>
      <c r="O1197" s="16" t="s">
        <v>19</v>
      </c>
    </row>
    <row r="1198" spans="1:15" x14ac:dyDescent="0.3">
      <c r="A1198" s="10">
        <v>43677</v>
      </c>
      <c r="B1198" s="8">
        <v>0.875</v>
      </c>
      <c r="C1198" s="9">
        <f t="shared" si="42"/>
        <v>43677.875</v>
      </c>
      <c r="D1198" s="4">
        <f t="shared" si="43"/>
        <v>525465</v>
      </c>
      <c r="E1198" s="4">
        <f t="shared" si="43"/>
        <v>6300765</v>
      </c>
      <c r="F1198" s="4">
        <f t="shared" si="43"/>
        <v>2549</v>
      </c>
      <c r="G1198" s="6">
        <v>0</v>
      </c>
      <c r="H1198" s="6">
        <v>0</v>
      </c>
      <c r="I1198" s="6">
        <v>262.0905792020169</v>
      </c>
      <c r="J1198" s="6">
        <v>6.3979999999999997</v>
      </c>
      <c r="K1198" s="6">
        <v>82.475999999999999</v>
      </c>
      <c r="L1198" s="6">
        <v>0.71150291479665206</v>
      </c>
      <c r="M1198" s="6">
        <v>749.17499999999995</v>
      </c>
      <c r="N1198" s="6">
        <v>0</v>
      </c>
      <c r="O1198" s="16" t="s">
        <v>19</v>
      </c>
    </row>
    <row r="1199" spans="1:15" x14ac:dyDescent="0.3">
      <c r="A1199" s="10">
        <v>43677</v>
      </c>
      <c r="B1199" s="8">
        <v>0.89583333333333337</v>
      </c>
      <c r="C1199" s="9">
        <f t="shared" si="42"/>
        <v>43677.895833333336</v>
      </c>
      <c r="D1199" s="4">
        <f t="shared" si="43"/>
        <v>525465</v>
      </c>
      <c r="E1199" s="4">
        <f t="shared" si="43"/>
        <v>6300765</v>
      </c>
      <c r="F1199" s="4">
        <f t="shared" si="43"/>
        <v>2549</v>
      </c>
      <c r="G1199" s="6">
        <v>0</v>
      </c>
      <c r="H1199" s="6">
        <v>0</v>
      </c>
      <c r="I1199" s="6">
        <v>248.20101295400104</v>
      </c>
      <c r="J1199" s="6">
        <v>6.0209999999999999</v>
      </c>
      <c r="K1199" s="6">
        <v>83.972999999999999</v>
      </c>
      <c r="L1199" s="6">
        <v>0.70922842415343568</v>
      </c>
      <c r="M1199" s="6">
        <v>749.25</v>
      </c>
      <c r="N1199" s="6">
        <v>0</v>
      </c>
      <c r="O1199" s="16" t="s">
        <v>19</v>
      </c>
    </row>
    <row r="1200" spans="1:15" x14ac:dyDescent="0.3">
      <c r="A1200" s="10">
        <v>43677</v>
      </c>
      <c r="B1200" s="8">
        <v>0.91666666666666663</v>
      </c>
      <c r="C1200" s="9">
        <f t="shared" si="42"/>
        <v>43677.916666666664</v>
      </c>
      <c r="D1200" s="4">
        <f t="shared" si="43"/>
        <v>525465</v>
      </c>
      <c r="E1200" s="4">
        <f t="shared" si="43"/>
        <v>6300765</v>
      </c>
      <c r="F1200" s="4">
        <f t="shared" si="43"/>
        <v>2549</v>
      </c>
      <c r="G1200" s="6">
        <v>0</v>
      </c>
      <c r="H1200" s="6">
        <v>0</v>
      </c>
      <c r="I1200" s="6">
        <v>247.11102762647789</v>
      </c>
      <c r="J1200" s="6">
        <v>5.1420000000000003</v>
      </c>
      <c r="K1200" s="6">
        <v>86.781999999999996</v>
      </c>
      <c r="L1200" s="6">
        <v>0.85138867345247859</v>
      </c>
      <c r="M1200" s="6">
        <v>749.15</v>
      </c>
      <c r="N1200" s="6">
        <v>0</v>
      </c>
      <c r="O1200" s="16" t="s">
        <v>19</v>
      </c>
    </row>
    <row r="1201" spans="1:15" x14ac:dyDescent="0.3">
      <c r="A1201" s="10">
        <v>43677</v>
      </c>
      <c r="B1201" s="8">
        <v>0.9375</v>
      </c>
      <c r="C1201" s="9">
        <f t="shared" si="42"/>
        <v>43677.9375</v>
      </c>
      <c r="D1201" s="4">
        <f t="shared" si="43"/>
        <v>525465</v>
      </c>
      <c r="E1201" s="4">
        <f t="shared" si="43"/>
        <v>6300765</v>
      </c>
      <c r="F1201" s="4">
        <f t="shared" si="43"/>
        <v>2549</v>
      </c>
      <c r="G1201" s="6">
        <v>0</v>
      </c>
      <c r="H1201" s="6">
        <v>0</v>
      </c>
      <c r="I1201" s="6">
        <v>247.57421407144304</v>
      </c>
      <c r="J1201" s="6">
        <v>5.4560000000000004</v>
      </c>
      <c r="K1201" s="6">
        <v>86.058000000000007</v>
      </c>
      <c r="L1201" s="6">
        <v>0.70467944286700301</v>
      </c>
      <c r="M1201" s="6">
        <v>748.96</v>
      </c>
      <c r="N1201" s="6">
        <v>0</v>
      </c>
      <c r="O1201" s="16" t="s">
        <v>19</v>
      </c>
    </row>
    <row r="1202" spans="1:15" x14ac:dyDescent="0.3">
      <c r="A1202" s="10">
        <v>43677</v>
      </c>
      <c r="B1202" s="8">
        <v>0.95833333333333337</v>
      </c>
      <c r="C1202" s="9">
        <f t="shared" si="42"/>
        <v>43677.958333333336</v>
      </c>
      <c r="D1202" s="4">
        <f t="shared" si="43"/>
        <v>525465</v>
      </c>
      <c r="E1202" s="4">
        <f t="shared" si="43"/>
        <v>6300765</v>
      </c>
      <c r="F1202" s="4">
        <f t="shared" si="43"/>
        <v>2549</v>
      </c>
      <c r="G1202" s="6">
        <v>0</v>
      </c>
      <c r="H1202" s="6">
        <v>0</v>
      </c>
      <c r="I1202" s="6">
        <v>246.30273936248517</v>
      </c>
      <c r="J1202" s="6">
        <v>5.2679999999999998</v>
      </c>
      <c r="K1202" s="6">
        <v>86.492999999999995</v>
      </c>
      <c r="L1202" s="6">
        <v>0.4138226189395508</v>
      </c>
      <c r="M1202" s="6">
        <v>748.97699999999998</v>
      </c>
      <c r="N1202" s="6">
        <v>0</v>
      </c>
      <c r="O1202" s="16" t="s">
        <v>19</v>
      </c>
    </row>
    <row r="1203" spans="1:15" x14ac:dyDescent="0.3">
      <c r="A1203" s="10">
        <v>43677</v>
      </c>
      <c r="B1203" s="8">
        <v>0.97916666666666663</v>
      </c>
      <c r="C1203" s="9">
        <f t="shared" si="42"/>
        <v>43677.979166666664</v>
      </c>
      <c r="D1203" s="4">
        <f t="shared" si="43"/>
        <v>525465</v>
      </c>
      <c r="E1203" s="4">
        <f t="shared" si="43"/>
        <v>6300765</v>
      </c>
      <c r="F1203" s="4">
        <f t="shared" si="43"/>
        <v>2549</v>
      </c>
      <c r="G1203" s="6">
        <v>0</v>
      </c>
      <c r="H1203" s="6">
        <v>0</v>
      </c>
      <c r="I1203" s="6">
        <v>245.20616345434604</v>
      </c>
      <c r="J1203" s="6">
        <v>5.016</v>
      </c>
      <c r="K1203" s="6">
        <v>88.162000000000006</v>
      </c>
      <c r="L1203" s="6">
        <v>0.12267864841181583</v>
      </c>
      <c r="M1203" s="6">
        <v>749.01</v>
      </c>
      <c r="N1203" s="6">
        <v>0</v>
      </c>
      <c r="O1203" s="16" t="s">
        <v>19</v>
      </c>
    </row>
    <row r="1204" spans="1:15" x14ac:dyDescent="0.3">
      <c r="A1204" s="10">
        <v>43678</v>
      </c>
      <c r="B1204" s="8">
        <v>0</v>
      </c>
      <c r="C1204" s="9">
        <f t="shared" si="42"/>
        <v>43678</v>
      </c>
      <c r="D1204" s="4">
        <f t="shared" si="43"/>
        <v>525465</v>
      </c>
      <c r="E1204" s="4">
        <f t="shared" si="43"/>
        <v>6300765</v>
      </c>
      <c r="F1204" s="4">
        <f t="shared" si="43"/>
        <v>2549</v>
      </c>
      <c r="G1204" s="6">
        <v>0</v>
      </c>
      <c r="H1204" s="6">
        <v>0</v>
      </c>
      <c r="I1204" s="6">
        <v>244.62321034919569</v>
      </c>
      <c r="J1204" s="6">
        <v>4.5140000000000002</v>
      </c>
      <c r="K1204" s="6">
        <v>90.873000000000005</v>
      </c>
      <c r="L1204" s="6">
        <v>0.22957970864298449</v>
      </c>
      <c r="M1204" s="6">
        <v>748.75300000000004</v>
      </c>
      <c r="N1204" s="6">
        <v>0</v>
      </c>
      <c r="O1204" s="16" t="s">
        <v>19</v>
      </c>
    </row>
    <row r="1205" spans="1:15" x14ac:dyDescent="0.3">
      <c r="A1205" s="10">
        <v>43678</v>
      </c>
      <c r="B1205" s="8">
        <v>2.0833333333333332E-2</v>
      </c>
      <c r="C1205" s="9">
        <f t="shared" si="42"/>
        <v>43678.020833333336</v>
      </c>
      <c r="D1205" s="4">
        <f t="shared" si="43"/>
        <v>525465</v>
      </c>
      <c r="E1205" s="4">
        <f t="shared" si="43"/>
        <v>6300765</v>
      </c>
      <c r="F1205" s="4">
        <f t="shared" si="43"/>
        <v>2549</v>
      </c>
      <c r="G1205" s="6">
        <v>0</v>
      </c>
      <c r="H1205" s="6">
        <v>0</v>
      </c>
      <c r="I1205" s="6">
        <v>244.20021136302023</v>
      </c>
      <c r="J1205" s="6">
        <v>4.7649999999999997</v>
      </c>
      <c r="K1205" s="6">
        <v>89.180999999999997</v>
      </c>
      <c r="L1205" s="6">
        <v>0.37173995794202741</v>
      </c>
      <c r="M1205" s="6">
        <v>748.75300000000004</v>
      </c>
      <c r="N1205" s="6">
        <v>0</v>
      </c>
      <c r="O1205" s="16" t="s">
        <v>19</v>
      </c>
    </row>
    <row r="1206" spans="1:15" x14ac:dyDescent="0.3">
      <c r="A1206" s="10">
        <v>43678</v>
      </c>
      <c r="B1206" s="8">
        <v>4.1666666666666664E-2</v>
      </c>
      <c r="C1206" s="9">
        <f t="shared" si="42"/>
        <v>43678.041666666664</v>
      </c>
      <c r="D1206" s="4">
        <f t="shared" si="43"/>
        <v>525465</v>
      </c>
      <c r="E1206" s="4">
        <f t="shared" si="43"/>
        <v>6300765</v>
      </c>
      <c r="F1206" s="4">
        <f t="shared" si="43"/>
        <v>2549</v>
      </c>
      <c r="G1206" s="6">
        <v>0</v>
      </c>
      <c r="H1206" s="6">
        <v>0</v>
      </c>
      <c r="I1206" s="6">
        <v>241.94282190643708</v>
      </c>
      <c r="J1206" s="6">
        <v>4.8280000000000003</v>
      </c>
      <c r="K1206" s="6">
        <v>90.153000000000006</v>
      </c>
      <c r="L1206" s="6">
        <v>0.22503072735655177</v>
      </c>
      <c r="M1206" s="6">
        <v>748.78499999999997</v>
      </c>
      <c r="N1206" s="6">
        <v>0</v>
      </c>
      <c r="O1206" s="16" t="s">
        <v>19</v>
      </c>
    </row>
    <row r="1207" spans="1:15" x14ac:dyDescent="0.3">
      <c r="A1207" s="10">
        <v>43678</v>
      </c>
      <c r="B1207" s="8">
        <v>6.25E-2</v>
      </c>
      <c r="C1207" s="9">
        <f t="shared" si="42"/>
        <v>43678.0625</v>
      </c>
      <c r="D1207" s="4">
        <f t="shared" si="43"/>
        <v>525465</v>
      </c>
      <c r="E1207" s="4">
        <f t="shared" si="43"/>
        <v>6300765</v>
      </c>
      <c r="F1207" s="4">
        <f t="shared" si="43"/>
        <v>2549</v>
      </c>
      <c r="G1207" s="6">
        <v>0</v>
      </c>
      <c r="H1207" s="6">
        <v>0</v>
      </c>
      <c r="I1207" s="6">
        <v>242.87004889050996</v>
      </c>
      <c r="J1207" s="6">
        <v>4.4509999999999996</v>
      </c>
      <c r="K1207" s="6">
        <v>88.992999999999995</v>
      </c>
      <c r="L1207" s="6">
        <v>0.51162571659785405</v>
      </c>
      <c r="M1207" s="6">
        <v>748.75800000000004</v>
      </c>
      <c r="N1207" s="6">
        <v>0</v>
      </c>
      <c r="O1207" s="16" t="s">
        <v>19</v>
      </c>
    </row>
    <row r="1208" spans="1:15" x14ac:dyDescent="0.3">
      <c r="A1208" s="10">
        <v>43678</v>
      </c>
      <c r="B1208" s="8">
        <v>8.3333333333333329E-2</v>
      </c>
      <c r="C1208" s="9">
        <f t="shared" si="42"/>
        <v>43678.083333333336</v>
      </c>
      <c r="D1208" s="4">
        <f t="shared" si="43"/>
        <v>525465</v>
      </c>
      <c r="E1208" s="4">
        <f t="shared" si="43"/>
        <v>6300765</v>
      </c>
      <c r="F1208" s="4">
        <f t="shared" si="43"/>
        <v>2549</v>
      </c>
      <c r="G1208" s="6">
        <v>0</v>
      </c>
      <c r="H1208" s="6">
        <v>0</v>
      </c>
      <c r="I1208" s="6">
        <v>240.67584177705533</v>
      </c>
      <c r="J1208" s="6">
        <v>5.1420000000000003</v>
      </c>
      <c r="K1208" s="6">
        <v>85.846999999999994</v>
      </c>
      <c r="L1208" s="6">
        <v>0.65378596589689697</v>
      </c>
      <c r="M1208" s="6">
        <v>748.78</v>
      </c>
      <c r="N1208" s="6">
        <v>0</v>
      </c>
      <c r="O1208" s="16" t="s">
        <v>19</v>
      </c>
    </row>
    <row r="1209" spans="1:15" x14ac:dyDescent="0.3">
      <c r="A1209" s="10">
        <v>43678</v>
      </c>
      <c r="B1209" s="8">
        <v>0.10416666666666667</v>
      </c>
      <c r="C1209" s="9">
        <f t="shared" si="42"/>
        <v>43678.104166666664</v>
      </c>
      <c r="D1209" s="4">
        <f t="shared" si="43"/>
        <v>525465</v>
      </c>
      <c r="E1209" s="4">
        <f t="shared" si="43"/>
        <v>6300765</v>
      </c>
      <c r="F1209" s="4">
        <f t="shared" si="43"/>
        <v>2549</v>
      </c>
      <c r="G1209" s="6">
        <v>0</v>
      </c>
      <c r="H1209" s="6">
        <v>0</v>
      </c>
      <c r="I1209" s="6">
        <v>233.17031830196737</v>
      </c>
      <c r="J1209" s="6">
        <v>4.9530000000000003</v>
      </c>
      <c r="K1209" s="6">
        <v>79.736000000000004</v>
      </c>
      <c r="L1209" s="6">
        <v>1.5178327683069537</v>
      </c>
      <c r="M1209" s="6">
        <v>748.68499999999995</v>
      </c>
      <c r="N1209" s="6">
        <v>0</v>
      </c>
      <c r="O1209" s="16" t="s">
        <v>19</v>
      </c>
    </row>
    <row r="1210" spans="1:15" x14ac:dyDescent="0.3">
      <c r="A1210" s="10">
        <v>43678</v>
      </c>
      <c r="B1210" s="8">
        <v>0.125</v>
      </c>
      <c r="C1210" s="9">
        <f t="shared" ref="C1210:C1273" si="44">A1210+B1210</f>
        <v>43678.125</v>
      </c>
      <c r="D1210" s="4">
        <f t="shared" si="43"/>
        <v>525465</v>
      </c>
      <c r="E1210" s="4">
        <f t="shared" si="43"/>
        <v>6300765</v>
      </c>
      <c r="F1210" s="4">
        <f t="shared" si="43"/>
        <v>2549</v>
      </c>
      <c r="G1210" s="6">
        <v>0</v>
      </c>
      <c r="H1210" s="6">
        <v>0</v>
      </c>
      <c r="I1210" s="6">
        <v>238.93751595129817</v>
      </c>
      <c r="J1210" s="6">
        <v>5.33</v>
      </c>
      <c r="K1210" s="6">
        <v>77.459000000000003</v>
      </c>
      <c r="L1210" s="6">
        <v>1.2266887977792187</v>
      </c>
      <c r="M1210" s="6">
        <v>748.59799999999996</v>
      </c>
      <c r="N1210" s="6">
        <v>0</v>
      </c>
      <c r="O1210" s="16" t="s">
        <v>19</v>
      </c>
    </row>
    <row r="1211" spans="1:15" x14ac:dyDescent="0.3">
      <c r="A1211" s="10">
        <v>43678</v>
      </c>
      <c r="B1211" s="8">
        <v>0.14583333333333334</v>
      </c>
      <c r="C1211" s="9">
        <f t="shared" si="44"/>
        <v>43678.145833333336</v>
      </c>
      <c r="D1211" s="4">
        <f t="shared" ref="D1211:F1274" si="45">D1210</f>
        <v>525465</v>
      </c>
      <c r="E1211" s="4">
        <f t="shared" si="45"/>
        <v>6300765</v>
      </c>
      <c r="F1211" s="4">
        <f t="shared" si="45"/>
        <v>2549</v>
      </c>
      <c r="G1211" s="6">
        <v>0</v>
      </c>
      <c r="H1211" s="6">
        <v>0</v>
      </c>
      <c r="I1211" s="6">
        <v>238.38114823507453</v>
      </c>
      <c r="J1211" s="6">
        <v>5.016</v>
      </c>
      <c r="K1211" s="6">
        <v>71.798000000000002</v>
      </c>
      <c r="L1211" s="6">
        <v>0.7911100873092245</v>
      </c>
      <c r="M1211" s="6">
        <v>748.83500000000004</v>
      </c>
      <c r="N1211" s="6">
        <v>0</v>
      </c>
      <c r="O1211" s="16" t="s">
        <v>19</v>
      </c>
    </row>
    <row r="1212" spans="1:15" x14ac:dyDescent="0.3">
      <c r="A1212" s="10">
        <v>43678</v>
      </c>
      <c r="B1212" s="8">
        <v>0.16666666666666666</v>
      </c>
      <c r="C1212" s="9">
        <f t="shared" si="44"/>
        <v>43678.166666666664</v>
      </c>
      <c r="D1212" s="4">
        <f t="shared" si="45"/>
        <v>525465</v>
      </c>
      <c r="E1212" s="4">
        <f t="shared" si="45"/>
        <v>6300765</v>
      </c>
      <c r="F1212" s="4">
        <f t="shared" si="45"/>
        <v>2549</v>
      </c>
      <c r="G1212" s="6">
        <v>0</v>
      </c>
      <c r="H1212" s="6">
        <v>0</v>
      </c>
      <c r="I1212" s="6">
        <v>239.39055989838397</v>
      </c>
      <c r="J1212" s="6">
        <v>5.2050000000000001</v>
      </c>
      <c r="K1212" s="6">
        <v>69.174999999999997</v>
      </c>
      <c r="L1212" s="6">
        <v>0.64468800332403153</v>
      </c>
      <c r="M1212" s="6">
        <v>748.84500000000003</v>
      </c>
      <c r="N1212" s="6">
        <v>0</v>
      </c>
      <c r="O1212" s="16" t="s">
        <v>19</v>
      </c>
    </row>
    <row r="1213" spans="1:15" x14ac:dyDescent="0.3">
      <c r="A1213" s="10">
        <v>43678</v>
      </c>
      <c r="B1213" s="8">
        <v>0.1875</v>
      </c>
      <c r="C1213" s="9">
        <f t="shared" si="44"/>
        <v>43678.1875</v>
      </c>
      <c r="D1213" s="4">
        <f t="shared" si="45"/>
        <v>525465</v>
      </c>
      <c r="E1213" s="4">
        <f t="shared" si="45"/>
        <v>6300765</v>
      </c>
      <c r="F1213" s="4">
        <f t="shared" si="45"/>
        <v>2549</v>
      </c>
      <c r="G1213" s="6">
        <v>7.3</v>
      </c>
      <c r="H1213" s="6">
        <v>0</v>
      </c>
      <c r="I1213" s="6">
        <v>237.72980511711373</v>
      </c>
      <c r="J1213" s="6">
        <v>5.2679999999999998</v>
      </c>
      <c r="K1213" s="6">
        <v>69.808000000000007</v>
      </c>
      <c r="L1213" s="6">
        <v>0.78656110602279172</v>
      </c>
      <c r="M1213" s="6">
        <v>748.76499999999999</v>
      </c>
      <c r="N1213" s="6">
        <v>0</v>
      </c>
      <c r="O1213" s="16" t="s">
        <v>19</v>
      </c>
    </row>
    <row r="1214" spans="1:15" x14ac:dyDescent="0.3">
      <c r="A1214" s="10">
        <v>43678</v>
      </c>
      <c r="B1214" s="8">
        <v>0.20833333333333334</v>
      </c>
      <c r="C1214" s="9">
        <f t="shared" si="44"/>
        <v>43678.208333333336</v>
      </c>
      <c r="D1214" s="4">
        <f t="shared" si="45"/>
        <v>525465</v>
      </c>
      <c r="E1214" s="4">
        <f t="shared" si="45"/>
        <v>6300765</v>
      </c>
      <c r="F1214" s="4">
        <f t="shared" si="45"/>
        <v>2549</v>
      </c>
      <c r="G1214" s="6">
        <v>25.4</v>
      </c>
      <c r="H1214" s="6">
        <v>12.6</v>
      </c>
      <c r="I1214" s="6">
        <v>236.95572960956042</v>
      </c>
      <c r="J1214" s="6">
        <v>5.9589999999999996</v>
      </c>
      <c r="K1214" s="6">
        <v>66.004000000000005</v>
      </c>
      <c r="L1214" s="6">
        <v>0.64013902203759887</v>
      </c>
      <c r="M1214" s="6">
        <v>748.75800000000004</v>
      </c>
      <c r="N1214" s="6">
        <v>0</v>
      </c>
      <c r="O1214" s="15">
        <v>0.49606299212598426</v>
      </c>
    </row>
    <row r="1215" spans="1:15" x14ac:dyDescent="0.3">
      <c r="A1215" s="10">
        <v>43678</v>
      </c>
      <c r="B1215" s="8">
        <v>0.22916666666666666</v>
      </c>
      <c r="C1215" s="9">
        <f t="shared" si="44"/>
        <v>43678.229166666664</v>
      </c>
      <c r="D1215" s="4">
        <f t="shared" si="45"/>
        <v>525465</v>
      </c>
      <c r="E1215" s="4">
        <f t="shared" si="45"/>
        <v>6300765</v>
      </c>
      <c r="F1215" s="4">
        <f t="shared" si="45"/>
        <v>2549</v>
      </c>
      <c r="G1215" s="6">
        <v>63.5</v>
      </c>
      <c r="H1215" s="6">
        <v>34.200000000000003</v>
      </c>
      <c r="I1215" s="6">
        <v>236.49927328217944</v>
      </c>
      <c r="J1215" s="6">
        <v>7.2779999999999996</v>
      </c>
      <c r="K1215" s="6">
        <v>60.392000000000003</v>
      </c>
      <c r="L1215" s="6">
        <v>1.0708816046208776</v>
      </c>
      <c r="M1215" s="6">
        <v>748.82299999999998</v>
      </c>
      <c r="N1215" s="6">
        <v>0</v>
      </c>
      <c r="O1215" s="15">
        <v>0.53858267716535435</v>
      </c>
    </row>
    <row r="1216" spans="1:15" x14ac:dyDescent="0.3">
      <c r="A1216" s="10">
        <v>43678</v>
      </c>
      <c r="B1216" s="8">
        <v>0.25</v>
      </c>
      <c r="C1216" s="9">
        <f t="shared" si="44"/>
        <v>43678.25</v>
      </c>
      <c r="D1216" s="4">
        <f t="shared" si="45"/>
        <v>525465</v>
      </c>
      <c r="E1216" s="4">
        <f t="shared" si="45"/>
        <v>6300765</v>
      </c>
      <c r="F1216" s="4">
        <f t="shared" si="45"/>
        <v>2549</v>
      </c>
      <c r="G1216" s="6">
        <v>117.9</v>
      </c>
      <c r="H1216" s="6">
        <v>52.2</v>
      </c>
      <c r="I1216" s="6">
        <v>240.31646607444796</v>
      </c>
      <c r="J1216" s="6">
        <v>7.4029999999999996</v>
      </c>
      <c r="K1216" s="6">
        <v>59.468000000000004</v>
      </c>
      <c r="L1216" s="6">
        <v>1.5019113338044392</v>
      </c>
      <c r="M1216" s="6">
        <v>748.83699999999999</v>
      </c>
      <c r="N1216" s="6">
        <v>0</v>
      </c>
      <c r="O1216" s="15">
        <v>0.44274809160305345</v>
      </c>
    </row>
    <row r="1217" spans="1:15" x14ac:dyDescent="0.3">
      <c r="A1217" s="10">
        <v>43678</v>
      </c>
      <c r="B1217" s="8">
        <v>0.27083333333333331</v>
      </c>
      <c r="C1217" s="9">
        <f t="shared" si="44"/>
        <v>43678.270833333336</v>
      </c>
      <c r="D1217" s="4">
        <f t="shared" si="45"/>
        <v>525465</v>
      </c>
      <c r="E1217" s="4">
        <f t="shared" si="45"/>
        <v>6300765</v>
      </c>
      <c r="F1217" s="4">
        <f t="shared" si="45"/>
        <v>2549</v>
      </c>
      <c r="G1217" s="6">
        <v>243</v>
      </c>
      <c r="H1217" s="6">
        <v>97.2</v>
      </c>
      <c r="I1217" s="6">
        <v>246.40010794398998</v>
      </c>
      <c r="J1217" s="6">
        <v>8.2200000000000006</v>
      </c>
      <c r="K1217" s="6">
        <v>56.588000000000001</v>
      </c>
      <c r="L1217" s="6">
        <v>1.2107673632767042</v>
      </c>
      <c r="M1217" s="6">
        <v>748.78700000000003</v>
      </c>
      <c r="N1217" s="6">
        <v>0</v>
      </c>
      <c r="O1217" s="15">
        <v>0.4</v>
      </c>
    </row>
    <row r="1218" spans="1:15" x14ac:dyDescent="0.3">
      <c r="A1218" s="10">
        <v>43678</v>
      </c>
      <c r="B1218" s="8">
        <v>0.29166666666666669</v>
      </c>
      <c r="C1218" s="9">
        <f t="shared" si="44"/>
        <v>43678.291666666664</v>
      </c>
      <c r="D1218" s="4">
        <f t="shared" si="45"/>
        <v>525465</v>
      </c>
      <c r="E1218" s="4">
        <f t="shared" si="45"/>
        <v>6300765</v>
      </c>
      <c r="F1218" s="4">
        <f t="shared" si="45"/>
        <v>2549</v>
      </c>
      <c r="G1218" s="6">
        <v>284.7</v>
      </c>
      <c r="H1218" s="6">
        <v>116.9</v>
      </c>
      <c r="I1218" s="6">
        <v>243.75176023757393</v>
      </c>
      <c r="J1218" s="6">
        <v>9.4749999999999996</v>
      </c>
      <c r="K1218" s="6">
        <v>51.073999999999998</v>
      </c>
      <c r="L1218" s="6">
        <v>1.352927612575747</v>
      </c>
      <c r="M1218" s="6">
        <v>749.03</v>
      </c>
      <c r="N1218" s="6">
        <v>0</v>
      </c>
      <c r="O1218" s="15">
        <v>0.41060765718299969</v>
      </c>
    </row>
    <row r="1219" spans="1:15" x14ac:dyDescent="0.3">
      <c r="A1219" s="10">
        <v>43678</v>
      </c>
      <c r="B1219" s="8">
        <v>0.3125</v>
      </c>
      <c r="C1219" s="9">
        <f t="shared" si="44"/>
        <v>43678.3125</v>
      </c>
      <c r="D1219" s="4">
        <f t="shared" si="45"/>
        <v>525465</v>
      </c>
      <c r="E1219" s="4">
        <f t="shared" si="45"/>
        <v>6300765</v>
      </c>
      <c r="F1219" s="4">
        <f t="shared" si="45"/>
        <v>2549</v>
      </c>
      <c r="G1219" s="6">
        <v>331.9</v>
      </c>
      <c r="H1219" s="6">
        <v>138.5</v>
      </c>
      <c r="I1219" s="6">
        <v>247.79421167116558</v>
      </c>
      <c r="J1219" s="6">
        <v>10.731</v>
      </c>
      <c r="K1219" s="6">
        <v>46.319000000000003</v>
      </c>
      <c r="L1219" s="6">
        <v>1.49508786187479</v>
      </c>
      <c r="M1219" s="6">
        <v>749.03</v>
      </c>
      <c r="N1219" s="6">
        <v>0</v>
      </c>
      <c r="O1219" s="15">
        <v>0.41729436577282319</v>
      </c>
    </row>
    <row r="1220" spans="1:15" x14ac:dyDescent="0.3">
      <c r="A1220" s="10">
        <v>43678</v>
      </c>
      <c r="B1220" s="8">
        <v>0.33333333333333331</v>
      </c>
      <c r="C1220" s="9">
        <f t="shared" si="44"/>
        <v>43678.333333333336</v>
      </c>
      <c r="D1220" s="4">
        <f t="shared" si="45"/>
        <v>525465</v>
      </c>
      <c r="E1220" s="4">
        <f t="shared" si="45"/>
        <v>6300765</v>
      </c>
      <c r="F1220" s="4">
        <f t="shared" si="45"/>
        <v>2549</v>
      </c>
      <c r="G1220" s="6">
        <v>437.1</v>
      </c>
      <c r="H1220" s="6">
        <v>174.5</v>
      </c>
      <c r="I1220" s="6">
        <v>246.53401583471145</v>
      </c>
      <c r="J1220" s="6">
        <v>11.295999999999999</v>
      </c>
      <c r="K1220" s="6">
        <v>46.058</v>
      </c>
      <c r="L1220" s="6">
        <v>1.4928133712315736</v>
      </c>
      <c r="M1220" s="6">
        <v>748.93</v>
      </c>
      <c r="N1220" s="6">
        <v>0</v>
      </c>
      <c r="O1220" s="15">
        <v>0.39922214596202238</v>
      </c>
    </row>
    <row r="1221" spans="1:15" x14ac:dyDescent="0.3">
      <c r="A1221" s="10">
        <v>43678</v>
      </c>
      <c r="B1221" s="8">
        <v>0.35416666666666669</v>
      </c>
      <c r="C1221" s="9">
        <f t="shared" si="44"/>
        <v>43678.354166666664</v>
      </c>
      <c r="D1221" s="4">
        <f t="shared" si="45"/>
        <v>525465</v>
      </c>
      <c r="E1221" s="4">
        <f t="shared" si="45"/>
        <v>6300765</v>
      </c>
      <c r="F1221" s="4">
        <f t="shared" si="45"/>
        <v>2549</v>
      </c>
      <c r="G1221" s="6">
        <v>458.9</v>
      </c>
      <c r="H1221" s="6">
        <v>170.9</v>
      </c>
      <c r="I1221" s="6">
        <v>252.02084896286044</v>
      </c>
      <c r="J1221" s="6">
        <v>9.7889999999999997</v>
      </c>
      <c r="K1221" s="6">
        <v>49.847999999999999</v>
      </c>
      <c r="L1221" s="6">
        <v>1.3461041406460978</v>
      </c>
      <c r="M1221" s="6">
        <v>749.06500000000005</v>
      </c>
      <c r="N1221" s="6">
        <v>0</v>
      </c>
      <c r="O1221" s="15">
        <v>0.37241229025931577</v>
      </c>
    </row>
    <row r="1222" spans="1:15" x14ac:dyDescent="0.3">
      <c r="A1222" s="10">
        <v>43678</v>
      </c>
      <c r="B1222" s="8">
        <v>0.375</v>
      </c>
      <c r="C1222" s="9">
        <f t="shared" si="44"/>
        <v>43678.375</v>
      </c>
      <c r="D1222" s="4">
        <f t="shared" si="45"/>
        <v>525465</v>
      </c>
      <c r="E1222" s="4">
        <f t="shared" si="45"/>
        <v>6300765</v>
      </c>
      <c r="F1222" s="4">
        <f t="shared" si="45"/>
        <v>2549</v>
      </c>
      <c r="G1222" s="6">
        <v>555</v>
      </c>
      <c r="H1222" s="6">
        <v>185.3</v>
      </c>
      <c r="I1222" s="6">
        <v>255.2192365313943</v>
      </c>
      <c r="J1222" s="6">
        <v>10.228999999999999</v>
      </c>
      <c r="K1222" s="6">
        <v>48.634</v>
      </c>
      <c r="L1222" s="6">
        <v>1.6326991298874005</v>
      </c>
      <c r="M1222" s="6">
        <v>749.11</v>
      </c>
      <c r="N1222" s="6">
        <v>0</v>
      </c>
      <c r="O1222" s="15">
        <v>0.33387387387387391</v>
      </c>
    </row>
    <row r="1223" spans="1:15" x14ac:dyDescent="0.3">
      <c r="A1223" s="10">
        <v>43678</v>
      </c>
      <c r="B1223" s="8">
        <v>0.39583333333333331</v>
      </c>
      <c r="C1223" s="9">
        <f t="shared" si="44"/>
        <v>43678.395833333336</v>
      </c>
      <c r="D1223" s="4">
        <f t="shared" si="45"/>
        <v>525465</v>
      </c>
      <c r="E1223" s="4">
        <f t="shared" si="45"/>
        <v>6300765</v>
      </c>
      <c r="F1223" s="4">
        <f t="shared" si="45"/>
        <v>2549</v>
      </c>
      <c r="G1223" s="6">
        <v>587.6</v>
      </c>
      <c r="H1223" s="6">
        <v>170.9</v>
      </c>
      <c r="I1223" s="6">
        <v>257.56590957501811</v>
      </c>
      <c r="J1223" s="6">
        <v>12.173999999999999</v>
      </c>
      <c r="K1223" s="6">
        <v>43.612000000000002</v>
      </c>
      <c r="L1223" s="6">
        <v>1.4859898993019247</v>
      </c>
      <c r="M1223" s="6">
        <v>749.32500000000005</v>
      </c>
      <c r="N1223" s="6">
        <v>0</v>
      </c>
      <c r="O1223" s="15">
        <v>0.29084411164057183</v>
      </c>
    </row>
    <row r="1224" spans="1:15" x14ac:dyDescent="0.3">
      <c r="A1224" s="10">
        <v>43678</v>
      </c>
      <c r="B1224" s="8">
        <v>0.41666666666666669</v>
      </c>
      <c r="C1224" s="9">
        <f t="shared" si="44"/>
        <v>43678.416666666664</v>
      </c>
      <c r="D1224" s="4">
        <f t="shared" si="45"/>
        <v>525465</v>
      </c>
      <c r="E1224" s="4">
        <f t="shared" si="45"/>
        <v>6300765</v>
      </c>
      <c r="F1224" s="4">
        <f t="shared" si="45"/>
        <v>2549</v>
      </c>
      <c r="G1224" s="6">
        <v>623.9</v>
      </c>
      <c r="H1224" s="6">
        <v>154.69999999999999</v>
      </c>
      <c r="I1224" s="6">
        <v>259.44601940299009</v>
      </c>
      <c r="J1224" s="6">
        <v>9.4749999999999996</v>
      </c>
      <c r="K1224" s="6">
        <v>51.231000000000002</v>
      </c>
      <c r="L1224" s="6">
        <v>1.6281501486009677</v>
      </c>
      <c r="M1224" s="6">
        <v>749.36500000000001</v>
      </c>
      <c r="N1224" s="6">
        <v>0</v>
      </c>
      <c r="O1224" s="15">
        <v>0.24795640326975477</v>
      </c>
    </row>
    <row r="1225" spans="1:15" x14ac:dyDescent="0.3">
      <c r="A1225" s="10">
        <v>43678</v>
      </c>
      <c r="B1225" s="8">
        <v>0.4375</v>
      </c>
      <c r="C1225" s="9">
        <f t="shared" si="44"/>
        <v>43678.4375</v>
      </c>
      <c r="D1225" s="4">
        <f t="shared" si="45"/>
        <v>525465</v>
      </c>
      <c r="E1225" s="4">
        <f t="shared" si="45"/>
        <v>6300765</v>
      </c>
      <c r="F1225" s="4">
        <f t="shared" si="45"/>
        <v>2549</v>
      </c>
      <c r="G1225" s="6">
        <v>587.6</v>
      </c>
      <c r="H1225" s="6">
        <v>125.9</v>
      </c>
      <c r="I1225" s="6">
        <v>263.86398072784078</v>
      </c>
      <c r="J1225" s="6">
        <v>12.111000000000001</v>
      </c>
      <c r="K1225" s="6">
        <v>47.56</v>
      </c>
      <c r="L1225" s="6">
        <v>1.1925714381309733</v>
      </c>
      <c r="M1225" s="6">
        <v>749.49</v>
      </c>
      <c r="N1225" s="6">
        <v>0</v>
      </c>
      <c r="O1225" s="15">
        <v>0.21426140231449967</v>
      </c>
    </row>
    <row r="1226" spans="1:15" x14ac:dyDescent="0.3">
      <c r="A1226" s="10">
        <v>43678</v>
      </c>
      <c r="B1226" s="8">
        <v>0.45833333333333331</v>
      </c>
      <c r="C1226" s="9">
        <f t="shared" si="44"/>
        <v>43678.458333333336</v>
      </c>
      <c r="D1226" s="4">
        <f t="shared" si="45"/>
        <v>525465</v>
      </c>
      <c r="E1226" s="4">
        <f t="shared" si="45"/>
        <v>6300765</v>
      </c>
      <c r="F1226" s="4">
        <f t="shared" si="45"/>
        <v>2549</v>
      </c>
      <c r="G1226" s="6">
        <v>600.29999999999995</v>
      </c>
      <c r="H1226" s="6">
        <v>124.1</v>
      </c>
      <c r="I1226" s="6">
        <v>264.12872148122506</v>
      </c>
      <c r="J1226" s="6">
        <v>11.672000000000001</v>
      </c>
      <c r="K1226" s="6">
        <v>48.465000000000003</v>
      </c>
      <c r="L1226" s="6">
        <v>1.0458622075454977</v>
      </c>
      <c r="M1226" s="6">
        <v>749.44799999999998</v>
      </c>
      <c r="N1226" s="6">
        <v>0</v>
      </c>
      <c r="O1226" s="15">
        <v>0.20672996834915877</v>
      </c>
    </row>
    <row r="1227" spans="1:15" x14ac:dyDescent="0.3">
      <c r="A1227" s="10">
        <v>43678</v>
      </c>
      <c r="B1227" s="8">
        <v>0.47916666666666669</v>
      </c>
      <c r="C1227" s="9">
        <f t="shared" si="44"/>
        <v>43678.479166666664</v>
      </c>
      <c r="D1227" s="4">
        <f t="shared" si="45"/>
        <v>525465</v>
      </c>
      <c r="E1227" s="4">
        <f t="shared" si="45"/>
        <v>6300765</v>
      </c>
      <c r="F1227" s="4">
        <f t="shared" si="45"/>
        <v>2549</v>
      </c>
      <c r="G1227" s="6">
        <v>712.8</v>
      </c>
      <c r="H1227" s="6">
        <v>136.69999999999999</v>
      </c>
      <c r="I1227" s="6">
        <v>262.2770214623207</v>
      </c>
      <c r="J1227" s="6">
        <v>11.106999999999999</v>
      </c>
      <c r="K1227" s="6">
        <v>48.091999999999999</v>
      </c>
      <c r="L1227" s="6">
        <v>1.4768919367290592</v>
      </c>
      <c r="M1227" s="6">
        <v>749.45500000000004</v>
      </c>
      <c r="N1227" s="6">
        <v>0</v>
      </c>
      <c r="O1227" s="15">
        <v>0.19177890011223345</v>
      </c>
    </row>
    <row r="1228" spans="1:15" x14ac:dyDescent="0.3">
      <c r="A1228" s="10">
        <v>43678</v>
      </c>
      <c r="B1228" s="8">
        <v>0.5</v>
      </c>
      <c r="C1228" s="9">
        <f t="shared" si="44"/>
        <v>43678.5</v>
      </c>
      <c r="D1228" s="4">
        <f t="shared" si="45"/>
        <v>525465</v>
      </c>
      <c r="E1228" s="4">
        <f t="shared" si="45"/>
        <v>6300765</v>
      </c>
      <c r="F1228" s="4">
        <f t="shared" si="45"/>
        <v>2549</v>
      </c>
      <c r="G1228" s="6">
        <v>718.2</v>
      </c>
      <c r="H1228" s="6">
        <v>133.1</v>
      </c>
      <c r="I1228" s="6">
        <v>262.76625628123338</v>
      </c>
      <c r="J1228" s="6">
        <v>10.48</v>
      </c>
      <c r="K1228" s="6">
        <v>48.973999999999997</v>
      </c>
      <c r="L1228" s="6">
        <v>1.9076345193123379</v>
      </c>
      <c r="M1228" s="6">
        <v>749.51300000000003</v>
      </c>
      <c r="N1228" s="6">
        <v>0</v>
      </c>
      <c r="O1228" s="15">
        <v>0.18532442216652742</v>
      </c>
    </row>
    <row r="1229" spans="1:15" x14ac:dyDescent="0.3">
      <c r="A1229" s="10">
        <v>43678</v>
      </c>
      <c r="B1229" s="8">
        <v>0.52083333333333337</v>
      </c>
      <c r="C1229" s="9">
        <f t="shared" si="44"/>
        <v>43678.520833333336</v>
      </c>
      <c r="D1229" s="4">
        <f t="shared" si="45"/>
        <v>525465</v>
      </c>
      <c r="E1229" s="4">
        <f t="shared" si="45"/>
        <v>6300765</v>
      </c>
      <c r="F1229" s="4">
        <f t="shared" si="45"/>
        <v>2549</v>
      </c>
      <c r="G1229" s="6">
        <v>758.1</v>
      </c>
      <c r="H1229" s="6">
        <v>138.5</v>
      </c>
      <c r="I1229" s="6">
        <v>265.3395839173549</v>
      </c>
      <c r="J1229" s="6">
        <v>12.676</v>
      </c>
      <c r="K1229" s="6">
        <v>42.707999999999998</v>
      </c>
      <c r="L1229" s="6">
        <v>1.616777695384886</v>
      </c>
      <c r="M1229" s="6">
        <v>749.63800000000003</v>
      </c>
      <c r="N1229" s="6">
        <v>0</v>
      </c>
      <c r="O1229" s="15">
        <v>0.18269357604537659</v>
      </c>
    </row>
    <row r="1230" spans="1:15" x14ac:dyDescent="0.3">
      <c r="A1230" s="10">
        <v>43678</v>
      </c>
      <c r="B1230" s="8">
        <v>0.54166666666666663</v>
      </c>
      <c r="C1230" s="9">
        <f t="shared" si="44"/>
        <v>43678.541666666664</v>
      </c>
      <c r="D1230" s="4">
        <f t="shared" si="45"/>
        <v>525465</v>
      </c>
      <c r="E1230" s="4">
        <f t="shared" si="45"/>
        <v>6300765</v>
      </c>
      <c r="F1230" s="4">
        <f t="shared" si="45"/>
        <v>2549</v>
      </c>
      <c r="G1230" s="6">
        <v>750.9</v>
      </c>
      <c r="H1230" s="6">
        <v>134.9</v>
      </c>
      <c r="I1230" s="6">
        <v>269.43908125797913</v>
      </c>
      <c r="J1230" s="6">
        <v>12.173999999999999</v>
      </c>
      <c r="K1230" s="6">
        <v>42.505000000000003</v>
      </c>
      <c r="L1230" s="6">
        <v>1.4700684647994102</v>
      </c>
      <c r="M1230" s="6">
        <v>749.60199999999998</v>
      </c>
      <c r="N1230" s="6">
        <v>0</v>
      </c>
      <c r="O1230" s="15">
        <v>0.17965108536422961</v>
      </c>
    </row>
    <row r="1231" spans="1:15" x14ac:dyDescent="0.3">
      <c r="A1231" s="10">
        <v>43678</v>
      </c>
      <c r="B1231" s="8">
        <v>0.5625</v>
      </c>
      <c r="C1231" s="9">
        <f t="shared" si="44"/>
        <v>43678.5625</v>
      </c>
      <c r="D1231" s="4">
        <f t="shared" si="45"/>
        <v>525465</v>
      </c>
      <c r="E1231" s="4">
        <f t="shared" si="45"/>
        <v>6300765</v>
      </c>
      <c r="F1231" s="4">
        <f t="shared" si="45"/>
        <v>2549</v>
      </c>
      <c r="G1231" s="6">
        <v>749</v>
      </c>
      <c r="H1231" s="6">
        <v>133.1</v>
      </c>
      <c r="I1231" s="6">
        <v>269.71163979987188</v>
      </c>
      <c r="J1231" s="6">
        <v>12.3</v>
      </c>
      <c r="K1231" s="6">
        <v>40.774999999999999</v>
      </c>
      <c r="L1231" s="6">
        <v>1.7566634540407124</v>
      </c>
      <c r="M1231" s="6">
        <v>749.67499999999995</v>
      </c>
      <c r="N1231" s="6">
        <v>0</v>
      </c>
      <c r="O1231" s="15">
        <v>0.17770360480640854</v>
      </c>
    </row>
    <row r="1232" spans="1:15" x14ac:dyDescent="0.3">
      <c r="A1232" s="10">
        <v>43678</v>
      </c>
      <c r="B1232" s="8">
        <v>0.58333333333333337</v>
      </c>
      <c r="C1232" s="9">
        <f t="shared" si="44"/>
        <v>43678.583333333336</v>
      </c>
      <c r="D1232" s="4">
        <f t="shared" si="45"/>
        <v>525465</v>
      </c>
      <c r="E1232" s="4">
        <f t="shared" si="45"/>
        <v>6300765</v>
      </c>
      <c r="F1232" s="4">
        <f t="shared" si="45"/>
        <v>2549</v>
      </c>
      <c r="G1232" s="6">
        <v>730.9</v>
      </c>
      <c r="H1232" s="6">
        <v>127.7</v>
      </c>
      <c r="I1232" s="6">
        <v>268.39194653126401</v>
      </c>
      <c r="J1232" s="6">
        <v>12.237</v>
      </c>
      <c r="K1232" s="6">
        <v>41.085999999999999</v>
      </c>
      <c r="L1232" s="6">
        <v>1.6099542234552369</v>
      </c>
      <c r="M1232" s="6">
        <v>749.68799999999999</v>
      </c>
      <c r="N1232" s="6">
        <v>0</v>
      </c>
      <c r="O1232" s="15">
        <v>0.17471610343412233</v>
      </c>
    </row>
    <row r="1233" spans="1:15" x14ac:dyDescent="0.3">
      <c r="A1233" s="10">
        <v>43678</v>
      </c>
      <c r="B1233" s="8">
        <v>0.60416666666666663</v>
      </c>
      <c r="C1233" s="9">
        <f t="shared" si="44"/>
        <v>43678.604166666664</v>
      </c>
      <c r="D1233" s="4">
        <f t="shared" si="45"/>
        <v>525465</v>
      </c>
      <c r="E1233" s="4">
        <f t="shared" si="45"/>
        <v>6300765</v>
      </c>
      <c r="F1233" s="4">
        <f t="shared" si="45"/>
        <v>2549</v>
      </c>
      <c r="G1233" s="6">
        <v>712.8</v>
      </c>
      <c r="H1233" s="6">
        <v>129.5</v>
      </c>
      <c r="I1233" s="6">
        <v>278.95969924813426</v>
      </c>
      <c r="J1233" s="6">
        <v>11.358000000000001</v>
      </c>
      <c r="K1233" s="6">
        <v>40.695</v>
      </c>
      <c r="L1233" s="6">
        <v>1.1743755129852425</v>
      </c>
      <c r="M1233" s="6">
        <v>749.54200000000003</v>
      </c>
      <c r="N1233" s="6">
        <v>0</v>
      </c>
      <c r="O1233" s="15">
        <v>0.18167789001122336</v>
      </c>
    </row>
    <row r="1234" spans="1:15" x14ac:dyDescent="0.3">
      <c r="A1234" s="10">
        <v>43678</v>
      </c>
      <c r="B1234" s="8">
        <v>0.625</v>
      </c>
      <c r="C1234" s="9">
        <f t="shared" si="44"/>
        <v>43678.625</v>
      </c>
      <c r="D1234" s="4">
        <f t="shared" si="45"/>
        <v>525465</v>
      </c>
      <c r="E1234" s="4">
        <f t="shared" si="45"/>
        <v>6300765</v>
      </c>
      <c r="F1234" s="4">
        <f t="shared" si="45"/>
        <v>2549</v>
      </c>
      <c r="G1234" s="6">
        <v>419</v>
      </c>
      <c r="H1234" s="6">
        <v>81</v>
      </c>
      <c r="I1234" s="6">
        <v>288.74918650167444</v>
      </c>
      <c r="J1234" s="6">
        <v>11.734999999999999</v>
      </c>
      <c r="K1234" s="6">
        <v>40.569000000000003</v>
      </c>
      <c r="L1234" s="6">
        <v>1.0276662823997669</v>
      </c>
      <c r="M1234" s="6">
        <v>749.57500000000005</v>
      </c>
      <c r="N1234" s="6">
        <v>0</v>
      </c>
      <c r="O1234" s="15">
        <v>0.19331742243436753</v>
      </c>
    </row>
    <row r="1235" spans="1:15" x14ac:dyDescent="0.3">
      <c r="A1235" s="10">
        <v>43678</v>
      </c>
      <c r="B1235" s="8">
        <v>0.64583333333333337</v>
      </c>
      <c r="C1235" s="9">
        <f t="shared" si="44"/>
        <v>43678.645833333336</v>
      </c>
      <c r="D1235" s="4">
        <f t="shared" si="45"/>
        <v>525465</v>
      </c>
      <c r="E1235" s="4">
        <f t="shared" si="45"/>
        <v>6300765</v>
      </c>
      <c r="F1235" s="4">
        <f t="shared" si="45"/>
        <v>2549</v>
      </c>
      <c r="G1235" s="6">
        <v>613</v>
      </c>
      <c r="H1235" s="6">
        <v>116.9</v>
      </c>
      <c r="I1235" s="6">
        <v>290.40555013584833</v>
      </c>
      <c r="J1235" s="6">
        <v>14.933999999999999</v>
      </c>
      <c r="K1235" s="6">
        <v>33.365000000000002</v>
      </c>
      <c r="L1235" s="6">
        <v>1.1698265316988099</v>
      </c>
      <c r="M1235" s="6">
        <v>749.64700000000005</v>
      </c>
      <c r="N1235" s="6">
        <v>0</v>
      </c>
      <c r="O1235" s="15">
        <v>0.19070146818923328</v>
      </c>
    </row>
    <row r="1236" spans="1:15" x14ac:dyDescent="0.3">
      <c r="A1236" s="10">
        <v>43678</v>
      </c>
      <c r="B1236" s="8">
        <v>0.66666666666666663</v>
      </c>
      <c r="C1236" s="9">
        <f t="shared" si="44"/>
        <v>43678.666666666664</v>
      </c>
      <c r="D1236" s="4">
        <f t="shared" si="45"/>
        <v>525465</v>
      </c>
      <c r="E1236" s="4">
        <f t="shared" si="45"/>
        <v>6300765</v>
      </c>
      <c r="F1236" s="4">
        <f t="shared" si="45"/>
        <v>2549</v>
      </c>
      <c r="G1236" s="6">
        <v>395.4</v>
      </c>
      <c r="H1236" s="6">
        <v>73.8</v>
      </c>
      <c r="I1236" s="6">
        <v>302.02161016702894</v>
      </c>
      <c r="J1236" s="6">
        <v>11.734999999999999</v>
      </c>
      <c r="K1236" s="6">
        <v>38.83</v>
      </c>
      <c r="L1236" s="6">
        <v>1.1675520410555935</v>
      </c>
      <c r="M1236" s="6">
        <v>749.71299999999997</v>
      </c>
      <c r="N1236" s="6">
        <v>0</v>
      </c>
      <c r="O1236" s="15">
        <v>0.18664643399089531</v>
      </c>
    </row>
    <row r="1237" spans="1:15" x14ac:dyDescent="0.3">
      <c r="A1237" s="10">
        <v>43678</v>
      </c>
      <c r="B1237" s="8">
        <v>0.6875</v>
      </c>
      <c r="C1237" s="9">
        <f t="shared" si="44"/>
        <v>43678.6875</v>
      </c>
      <c r="D1237" s="4">
        <f t="shared" si="45"/>
        <v>525465</v>
      </c>
      <c r="E1237" s="4">
        <f t="shared" si="45"/>
        <v>6300765</v>
      </c>
      <c r="F1237" s="4">
        <f t="shared" si="45"/>
        <v>2549</v>
      </c>
      <c r="G1237" s="6">
        <v>181.4</v>
      </c>
      <c r="H1237" s="6">
        <v>36</v>
      </c>
      <c r="I1237" s="6">
        <v>311.4024052124887</v>
      </c>
      <c r="J1237" s="6">
        <v>11.484</v>
      </c>
      <c r="K1237" s="6">
        <v>41.652999999999999</v>
      </c>
      <c r="L1237" s="6">
        <v>1.0208428104701177</v>
      </c>
      <c r="M1237" s="6">
        <v>749.79700000000003</v>
      </c>
      <c r="N1237" s="6">
        <v>0</v>
      </c>
      <c r="O1237" s="15">
        <v>0.19845644983461963</v>
      </c>
    </row>
    <row r="1238" spans="1:15" x14ac:dyDescent="0.3">
      <c r="A1238" s="10">
        <v>43678</v>
      </c>
      <c r="B1238" s="8">
        <v>0.70833333333333337</v>
      </c>
      <c r="C1238" s="9">
        <f t="shared" si="44"/>
        <v>43678.708333333336</v>
      </c>
      <c r="D1238" s="4">
        <f t="shared" si="45"/>
        <v>525465</v>
      </c>
      <c r="E1238" s="4">
        <f t="shared" si="45"/>
        <v>6300765</v>
      </c>
      <c r="F1238" s="4">
        <f t="shared" si="45"/>
        <v>2549</v>
      </c>
      <c r="G1238" s="6">
        <v>223.1</v>
      </c>
      <c r="H1238" s="6">
        <v>45</v>
      </c>
      <c r="I1238" s="6">
        <v>291.87963755466114</v>
      </c>
      <c r="J1238" s="6">
        <v>10.794</v>
      </c>
      <c r="K1238" s="6">
        <v>46.167000000000002</v>
      </c>
      <c r="L1238" s="6">
        <v>1.4518725396536794</v>
      </c>
      <c r="M1238" s="6">
        <v>749.50300000000004</v>
      </c>
      <c r="N1238" s="6">
        <v>0</v>
      </c>
      <c r="O1238" s="15">
        <v>0.20170327207530256</v>
      </c>
    </row>
    <row r="1239" spans="1:15" x14ac:dyDescent="0.3">
      <c r="A1239" s="10">
        <v>43678</v>
      </c>
      <c r="B1239" s="8">
        <v>0.72916666666666663</v>
      </c>
      <c r="C1239" s="9">
        <f t="shared" si="44"/>
        <v>43678.729166666664</v>
      </c>
      <c r="D1239" s="4">
        <f t="shared" si="45"/>
        <v>525465</v>
      </c>
      <c r="E1239" s="4">
        <f t="shared" si="45"/>
        <v>6300765</v>
      </c>
      <c r="F1239" s="4">
        <f t="shared" si="45"/>
        <v>2549</v>
      </c>
      <c r="G1239" s="6">
        <v>244.8</v>
      </c>
      <c r="H1239" s="6">
        <v>52.2</v>
      </c>
      <c r="I1239" s="6">
        <v>280.50916574832183</v>
      </c>
      <c r="J1239" s="6">
        <v>12.613</v>
      </c>
      <c r="K1239" s="6">
        <v>41.594000000000001</v>
      </c>
      <c r="L1239" s="6">
        <v>1.5940327889527224</v>
      </c>
      <c r="M1239" s="6">
        <v>749.40499999999997</v>
      </c>
      <c r="N1239" s="6">
        <v>0</v>
      </c>
      <c r="O1239" s="15">
        <v>0.21323529411764705</v>
      </c>
    </row>
    <row r="1240" spans="1:15" x14ac:dyDescent="0.3">
      <c r="A1240" s="10">
        <v>43678</v>
      </c>
      <c r="B1240" s="8">
        <v>0.75</v>
      </c>
      <c r="C1240" s="9">
        <f t="shared" si="44"/>
        <v>43678.75</v>
      </c>
      <c r="D1240" s="4">
        <f t="shared" si="45"/>
        <v>525465</v>
      </c>
      <c r="E1240" s="4">
        <f t="shared" si="45"/>
        <v>6300765</v>
      </c>
      <c r="F1240" s="4">
        <f t="shared" si="45"/>
        <v>2549</v>
      </c>
      <c r="G1240" s="6">
        <v>105.2</v>
      </c>
      <c r="H1240" s="6">
        <v>23.4</v>
      </c>
      <c r="I1240" s="6">
        <v>266.96999802542979</v>
      </c>
      <c r="J1240" s="6">
        <v>9.9149999999999991</v>
      </c>
      <c r="K1240" s="6">
        <v>48.444000000000003</v>
      </c>
      <c r="L1240" s="6">
        <v>1.3028888184249872</v>
      </c>
      <c r="M1240" s="6">
        <v>749.50800000000004</v>
      </c>
      <c r="N1240" s="6">
        <v>0</v>
      </c>
      <c r="O1240" s="15">
        <v>0.22243346007604561</v>
      </c>
    </row>
    <row r="1241" spans="1:15" x14ac:dyDescent="0.3">
      <c r="A1241" s="10">
        <v>43678</v>
      </c>
      <c r="B1241" s="8">
        <v>0.77083333333333337</v>
      </c>
      <c r="C1241" s="9">
        <f t="shared" si="44"/>
        <v>43678.770833333336</v>
      </c>
      <c r="D1241" s="4">
        <f t="shared" si="45"/>
        <v>525465</v>
      </c>
      <c r="E1241" s="4">
        <f t="shared" si="45"/>
        <v>6300765</v>
      </c>
      <c r="F1241" s="4">
        <f t="shared" si="45"/>
        <v>2549</v>
      </c>
      <c r="G1241" s="6">
        <v>78</v>
      </c>
      <c r="H1241" s="6">
        <v>18</v>
      </c>
      <c r="I1241" s="6">
        <v>262.71217627046144</v>
      </c>
      <c r="J1241" s="6">
        <v>9.1620000000000008</v>
      </c>
      <c r="K1241" s="6">
        <v>51.354999999999997</v>
      </c>
      <c r="L1241" s="6">
        <v>1.1561795878395116</v>
      </c>
      <c r="M1241" s="6">
        <v>749.44299999999998</v>
      </c>
      <c r="N1241" s="6">
        <v>0</v>
      </c>
      <c r="O1241" s="15">
        <v>0.23076923076923078</v>
      </c>
    </row>
    <row r="1242" spans="1:15" x14ac:dyDescent="0.3">
      <c r="A1242" s="10">
        <v>43678</v>
      </c>
      <c r="B1242" s="8">
        <v>0.79166666666666663</v>
      </c>
      <c r="C1242" s="9">
        <f t="shared" si="44"/>
        <v>43678.791666666664</v>
      </c>
      <c r="D1242" s="4">
        <f t="shared" si="45"/>
        <v>525465</v>
      </c>
      <c r="E1242" s="4">
        <f t="shared" si="45"/>
        <v>6300765</v>
      </c>
      <c r="F1242" s="4">
        <f t="shared" si="45"/>
        <v>2549</v>
      </c>
      <c r="G1242" s="6">
        <v>50.8</v>
      </c>
      <c r="H1242" s="6">
        <v>10.8</v>
      </c>
      <c r="I1242" s="6">
        <v>262.02684205174478</v>
      </c>
      <c r="J1242" s="6">
        <v>9.6639999999999997</v>
      </c>
      <c r="K1242" s="6">
        <v>46.844999999999999</v>
      </c>
      <c r="L1242" s="6">
        <v>1.1539050971962954</v>
      </c>
      <c r="M1242" s="6">
        <v>749.428</v>
      </c>
      <c r="N1242" s="6">
        <v>0</v>
      </c>
      <c r="O1242" s="15">
        <v>0.21259842519685043</v>
      </c>
    </row>
    <row r="1243" spans="1:15" x14ac:dyDescent="0.3">
      <c r="A1243" s="10">
        <v>43678</v>
      </c>
      <c r="B1243" s="8">
        <v>0.8125</v>
      </c>
      <c r="C1243" s="9">
        <f t="shared" si="44"/>
        <v>43678.8125</v>
      </c>
      <c r="D1243" s="4">
        <f t="shared" si="45"/>
        <v>525465</v>
      </c>
      <c r="E1243" s="4">
        <f t="shared" si="45"/>
        <v>6300765</v>
      </c>
      <c r="F1243" s="4">
        <f t="shared" si="45"/>
        <v>2549</v>
      </c>
      <c r="G1243" s="6">
        <v>9.1</v>
      </c>
      <c r="H1243" s="6">
        <v>0</v>
      </c>
      <c r="I1243" s="6">
        <v>263.25953432488802</v>
      </c>
      <c r="J1243" s="6">
        <v>8.7219999999999995</v>
      </c>
      <c r="K1243" s="6">
        <v>48.167000000000002</v>
      </c>
      <c r="L1243" s="6">
        <v>1.0071958666108196</v>
      </c>
      <c r="M1243" s="6">
        <v>749.57500000000005</v>
      </c>
      <c r="N1243" s="6">
        <v>0</v>
      </c>
      <c r="O1243" s="16" t="s">
        <v>19</v>
      </c>
    </row>
    <row r="1244" spans="1:15" x14ac:dyDescent="0.3">
      <c r="A1244" s="10">
        <v>43678</v>
      </c>
      <c r="B1244" s="8">
        <v>0.83333333333333337</v>
      </c>
      <c r="C1244" s="9">
        <f t="shared" si="44"/>
        <v>43678.833333333336</v>
      </c>
      <c r="D1244" s="4">
        <f t="shared" si="45"/>
        <v>525465</v>
      </c>
      <c r="E1244" s="4">
        <f t="shared" si="45"/>
        <v>6300765</v>
      </c>
      <c r="F1244" s="4">
        <f t="shared" si="45"/>
        <v>2549</v>
      </c>
      <c r="G1244" s="6">
        <v>14.5</v>
      </c>
      <c r="H1244" s="6">
        <v>0</v>
      </c>
      <c r="I1244" s="6">
        <v>284.56678668204233</v>
      </c>
      <c r="J1244" s="6">
        <v>8.5340000000000007</v>
      </c>
      <c r="K1244" s="6">
        <v>52.072000000000003</v>
      </c>
      <c r="L1244" s="6">
        <v>0.86048663602534403</v>
      </c>
      <c r="M1244" s="6">
        <v>749.78300000000002</v>
      </c>
      <c r="N1244" s="6">
        <v>0</v>
      </c>
      <c r="O1244" s="16" t="s">
        <v>19</v>
      </c>
    </row>
    <row r="1245" spans="1:15" x14ac:dyDescent="0.3">
      <c r="A1245" s="10">
        <v>43678</v>
      </c>
      <c r="B1245" s="8">
        <v>0.85416666666666663</v>
      </c>
      <c r="C1245" s="9">
        <f t="shared" si="44"/>
        <v>43678.854166666664</v>
      </c>
      <c r="D1245" s="4">
        <f t="shared" si="45"/>
        <v>525465</v>
      </c>
      <c r="E1245" s="4">
        <f t="shared" si="45"/>
        <v>6300765</v>
      </c>
      <c r="F1245" s="4">
        <f t="shared" si="45"/>
        <v>2549</v>
      </c>
      <c r="G1245" s="6">
        <v>0</v>
      </c>
      <c r="H1245" s="6">
        <v>0</v>
      </c>
      <c r="I1245" s="6">
        <v>281.21158284400826</v>
      </c>
      <c r="J1245" s="6">
        <v>7.9059999999999997</v>
      </c>
      <c r="K1245" s="6">
        <v>55.454000000000001</v>
      </c>
      <c r="L1245" s="6">
        <v>0.85821214538212764</v>
      </c>
      <c r="M1245" s="6">
        <v>749.76</v>
      </c>
      <c r="N1245" s="6">
        <v>0</v>
      </c>
      <c r="O1245" s="16" t="s">
        <v>19</v>
      </c>
    </row>
    <row r="1246" spans="1:15" x14ac:dyDescent="0.3">
      <c r="A1246" s="10">
        <v>43678</v>
      </c>
      <c r="B1246" s="8">
        <v>0.875</v>
      </c>
      <c r="C1246" s="9">
        <f t="shared" si="44"/>
        <v>43678.875</v>
      </c>
      <c r="D1246" s="4">
        <f t="shared" si="45"/>
        <v>525465</v>
      </c>
      <c r="E1246" s="4">
        <f t="shared" si="45"/>
        <v>6300765</v>
      </c>
      <c r="F1246" s="4">
        <f t="shared" si="45"/>
        <v>2549</v>
      </c>
      <c r="G1246" s="6">
        <v>0</v>
      </c>
      <c r="H1246" s="6">
        <v>0</v>
      </c>
      <c r="I1246" s="6">
        <v>264.01422121031965</v>
      </c>
      <c r="J1246" s="6">
        <v>8.5340000000000007</v>
      </c>
      <c r="K1246" s="6">
        <v>54.741</v>
      </c>
      <c r="L1246" s="6">
        <v>0.56735532145467549</v>
      </c>
      <c r="M1246" s="6">
        <v>749.77</v>
      </c>
      <c r="N1246" s="6">
        <v>0</v>
      </c>
      <c r="O1246" s="16" t="s">
        <v>19</v>
      </c>
    </row>
    <row r="1247" spans="1:15" x14ac:dyDescent="0.3">
      <c r="A1247" s="10">
        <v>43678</v>
      </c>
      <c r="B1247" s="8">
        <v>0.89583333333333337</v>
      </c>
      <c r="C1247" s="9">
        <f t="shared" si="44"/>
        <v>43678.895833333336</v>
      </c>
      <c r="D1247" s="4">
        <f t="shared" si="45"/>
        <v>525465</v>
      </c>
      <c r="E1247" s="4">
        <f t="shared" si="45"/>
        <v>6300765</v>
      </c>
      <c r="F1247" s="4">
        <f t="shared" si="45"/>
        <v>2549</v>
      </c>
      <c r="G1247" s="6">
        <v>0</v>
      </c>
      <c r="H1247" s="6">
        <v>0</v>
      </c>
      <c r="I1247" s="6">
        <v>269.38746805255903</v>
      </c>
      <c r="J1247" s="6">
        <v>8.0939999999999994</v>
      </c>
      <c r="K1247" s="6">
        <v>55.789000000000001</v>
      </c>
      <c r="L1247" s="6">
        <v>0.56508083081145921</v>
      </c>
      <c r="M1247" s="6">
        <v>749.64499999999998</v>
      </c>
      <c r="N1247" s="6">
        <v>0</v>
      </c>
      <c r="O1247" s="16" t="s">
        <v>19</v>
      </c>
    </row>
    <row r="1248" spans="1:15" x14ac:dyDescent="0.3">
      <c r="A1248" s="10">
        <v>43678</v>
      </c>
      <c r="B1248" s="8">
        <v>0.91666666666666663</v>
      </c>
      <c r="C1248" s="9">
        <f t="shared" si="44"/>
        <v>43678.916666666664</v>
      </c>
      <c r="D1248" s="4">
        <f t="shared" si="45"/>
        <v>525465</v>
      </c>
      <c r="E1248" s="4">
        <f t="shared" si="45"/>
        <v>6300765</v>
      </c>
      <c r="F1248" s="4">
        <f t="shared" si="45"/>
        <v>2549</v>
      </c>
      <c r="G1248" s="6">
        <v>0</v>
      </c>
      <c r="H1248" s="6">
        <v>0</v>
      </c>
      <c r="I1248" s="6">
        <v>309.28102240717874</v>
      </c>
      <c r="J1248" s="6">
        <v>8.4079999999999995</v>
      </c>
      <c r="K1248" s="6">
        <v>55.826000000000001</v>
      </c>
      <c r="L1248" s="6">
        <v>0.7069539335102194</v>
      </c>
      <c r="M1248" s="6">
        <v>749.70500000000004</v>
      </c>
      <c r="N1248" s="6">
        <v>0</v>
      </c>
      <c r="O1248" s="16" t="s">
        <v>19</v>
      </c>
    </row>
    <row r="1249" spans="1:15" x14ac:dyDescent="0.3">
      <c r="A1249" s="10">
        <v>43678</v>
      </c>
      <c r="B1249" s="8">
        <v>0.9375</v>
      </c>
      <c r="C1249" s="9">
        <f t="shared" si="44"/>
        <v>43678.9375</v>
      </c>
      <c r="D1249" s="4">
        <f t="shared" si="45"/>
        <v>525465</v>
      </c>
      <c r="E1249" s="4">
        <f t="shared" si="45"/>
        <v>6300765</v>
      </c>
      <c r="F1249" s="4">
        <f t="shared" si="45"/>
        <v>2549</v>
      </c>
      <c r="G1249" s="6">
        <v>0</v>
      </c>
      <c r="H1249" s="6">
        <v>0</v>
      </c>
      <c r="I1249" s="6">
        <v>324.81166706183564</v>
      </c>
      <c r="J1249" s="6">
        <v>8.4079999999999995</v>
      </c>
      <c r="K1249" s="6">
        <v>55.512</v>
      </c>
      <c r="L1249" s="6">
        <v>0.56053184952502644</v>
      </c>
      <c r="M1249" s="6">
        <v>749.73500000000001</v>
      </c>
      <c r="N1249" s="6">
        <v>0</v>
      </c>
      <c r="O1249" s="16" t="s">
        <v>19</v>
      </c>
    </row>
    <row r="1250" spans="1:15" x14ac:dyDescent="0.3">
      <c r="A1250" s="10">
        <v>43678</v>
      </c>
      <c r="B1250" s="8">
        <v>0.95833333333333337</v>
      </c>
      <c r="C1250" s="9">
        <f t="shared" si="44"/>
        <v>43678.958333333336</v>
      </c>
      <c r="D1250" s="4">
        <f t="shared" si="45"/>
        <v>525465</v>
      </c>
      <c r="E1250" s="4">
        <f t="shared" si="45"/>
        <v>6300765</v>
      </c>
      <c r="F1250" s="4">
        <f t="shared" si="45"/>
        <v>2549</v>
      </c>
      <c r="G1250" s="6">
        <v>0</v>
      </c>
      <c r="H1250" s="6">
        <v>0</v>
      </c>
      <c r="I1250" s="6">
        <v>323.89378636986794</v>
      </c>
      <c r="J1250" s="6">
        <v>8.0939999999999994</v>
      </c>
      <c r="K1250" s="6">
        <v>56.73</v>
      </c>
      <c r="L1250" s="6">
        <v>0.4138226189395508</v>
      </c>
      <c r="M1250" s="6">
        <v>749.60199999999998</v>
      </c>
      <c r="N1250" s="6">
        <v>0</v>
      </c>
      <c r="O1250" s="16" t="s">
        <v>19</v>
      </c>
    </row>
    <row r="1251" spans="1:15" x14ac:dyDescent="0.3">
      <c r="A1251" s="10">
        <v>43678</v>
      </c>
      <c r="B1251" s="8">
        <v>0.97916666666666663</v>
      </c>
      <c r="C1251" s="9">
        <f t="shared" si="44"/>
        <v>43678.979166666664</v>
      </c>
      <c r="D1251" s="4">
        <f t="shared" si="45"/>
        <v>525465</v>
      </c>
      <c r="E1251" s="4">
        <f t="shared" si="45"/>
        <v>6300765</v>
      </c>
      <c r="F1251" s="4">
        <f t="shared" si="45"/>
        <v>2549</v>
      </c>
      <c r="G1251" s="6">
        <v>0</v>
      </c>
      <c r="H1251" s="6">
        <v>0</v>
      </c>
      <c r="I1251" s="6">
        <v>315.10726924399683</v>
      </c>
      <c r="J1251" s="6">
        <v>8.157</v>
      </c>
      <c r="K1251" s="6">
        <v>56.738</v>
      </c>
      <c r="L1251" s="6">
        <v>0.26711338835407517</v>
      </c>
      <c r="M1251" s="6">
        <v>749.47500000000002</v>
      </c>
      <c r="N1251" s="6">
        <v>0</v>
      </c>
      <c r="O1251" s="16" t="s">
        <v>19</v>
      </c>
    </row>
    <row r="1252" spans="1:15" x14ac:dyDescent="0.3">
      <c r="A1252" s="10">
        <v>43679</v>
      </c>
      <c r="B1252" s="8">
        <v>0</v>
      </c>
      <c r="C1252" s="9">
        <f t="shared" si="44"/>
        <v>43679</v>
      </c>
      <c r="D1252" s="4">
        <f t="shared" si="45"/>
        <v>525465</v>
      </c>
      <c r="E1252" s="4">
        <f t="shared" si="45"/>
        <v>6300765</v>
      </c>
      <c r="F1252" s="4">
        <f t="shared" si="45"/>
        <v>2549</v>
      </c>
      <c r="G1252" s="6">
        <v>0</v>
      </c>
      <c r="H1252" s="6">
        <v>0</v>
      </c>
      <c r="I1252" s="6">
        <v>305.10693072367758</v>
      </c>
      <c r="J1252" s="6">
        <v>7.9690000000000003</v>
      </c>
      <c r="K1252" s="6">
        <v>57.97</v>
      </c>
      <c r="L1252" s="6">
        <v>0.3740144485852438</v>
      </c>
      <c r="M1252" s="6">
        <v>749.52</v>
      </c>
      <c r="N1252" s="6">
        <v>0</v>
      </c>
      <c r="O1252" s="16" t="s">
        <v>19</v>
      </c>
    </row>
    <row r="1253" spans="1:15" x14ac:dyDescent="0.3">
      <c r="A1253" s="10">
        <v>43679</v>
      </c>
      <c r="B1253" s="8">
        <v>2.0833333333333332E-2</v>
      </c>
      <c r="C1253" s="9">
        <f t="shared" si="44"/>
        <v>43679.020833333336</v>
      </c>
      <c r="D1253" s="4">
        <f t="shared" si="45"/>
        <v>525465</v>
      </c>
      <c r="E1253" s="4">
        <f t="shared" si="45"/>
        <v>6300765</v>
      </c>
      <c r="F1253" s="4">
        <f t="shared" si="45"/>
        <v>2549</v>
      </c>
      <c r="G1253" s="6">
        <v>0</v>
      </c>
      <c r="H1253" s="6">
        <v>0</v>
      </c>
      <c r="I1253" s="6">
        <v>321.32733162500006</v>
      </c>
      <c r="J1253" s="6">
        <v>8.2200000000000006</v>
      </c>
      <c r="K1253" s="6">
        <v>57.843000000000004</v>
      </c>
      <c r="L1253" s="6">
        <v>0.22730521799976813</v>
      </c>
      <c r="M1253" s="6">
        <v>749.25699999999995</v>
      </c>
      <c r="N1253" s="6">
        <v>0</v>
      </c>
      <c r="O1253" s="16" t="s">
        <v>19</v>
      </c>
    </row>
    <row r="1254" spans="1:15" x14ac:dyDescent="0.3">
      <c r="A1254" s="10">
        <v>43679</v>
      </c>
      <c r="B1254" s="8">
        <v>4.1666666666666664E-2</v>
      </c>
      <c r="C1254" s="9">
        <f t="shared" si="44"/>
        <v>43679.041666666664</v>
      </c>
      <c r="D1254" s="4">
        <f t="shared" si="45"/>
        <v>525465</v>
      </c>
      <c r="E1254" s="4">
        <f t="shared" si="45"/>
        <v>6300765</v>
      </c>
      <c r="F1254" s="4">
        <f t="shared" si="45"/>
        <v>2549</v>
      </c>
      <c r="G1254" s="6">
        <v>0</v>
      </c>
      <c r="H1254" s="6">
        <v>0</v>
      </c>
      <c r="I1254" s="6">
        <v>323.62310681731219</v>
      </c>
      <c r="J1254" s="6">
        <v>7.5289999999999999</v>
      </c>
      <c r="K1254" s="6">
        <v>66.063000000000002</v>
      </c>
      <c r="L1254" s="6">
        <v>1.0913520204098248</v>
      </c>
      <c r="M1254" s="6">
        <v>749.23699999999997</v>
      </c>
      <c r="N1254" s="6">
        <v>0</v>
      </c>
      <c r="O1254" s="16" t="s">
        <v>19</v>
      </c>
    </row>
    <row r="1255" spans="1:15" x14ac:dyDescent="0.3">
      <c r="A1255" s="10">
        <v>43679</v>
      </c>
      <c r="B1255" s="8">
        <v>6.25E-2</v>
      </c>
      <c r="C1255" s="9">
        <f t="shared" si="44"/>
        <v>43679.0625</v>
      </c>
      <c r="D1255" s="4">
        <f t="shared" si="45"/>
        <v>525465</v>
      </c>
      <c r="E1255" s="4">
        <f t="shared" si="45"/>
        <v>6300765</v>
      </c>
      <c r="F1255" s="4">
        <f t="shared" si="45"/>
        <v>2549</v>
      </c>
      <c r="G1255" s="6">
        <v>0</v>
      </c>
      <c r="H1255" s="6">
        <v>0</v>
      </c>
      <c r="I1255" s="6">
        <v>320.9401511487211</v>
      </c>
      <c r="J1255" s="6">
        <v>6.524</v>
      </c>
      <c r="K1255" s="6">
        <v>74.524000000000001</v>
      </c>
      <c r="L1255" s="6">
        <v>0.94464278982434913</v>
      </c>
      <c r="M1255" s="6">
        <v>749.3</v>
      </c>
      <c r="N1255" s="6">
        <v>0</v>
      </c>
      <c r="O1255" s="16" t="s">
        <v>19</v>
      </c>
    </row>
    <row r="1256" spans="1:15" x14ac:dyDescent="0.3">
      <c r="A1256" s="10">
        <v>43679</v>
      </c>
      <c r="B1256" s="8">
        <v>8.3333333333333329E-2</v>
      </c>
      <c r="C1256" s="9">
        <f t="shared" si="44"/>
        <v>43679.083333333336</v>
      </c>
      <c r="D1256" s="4">
        <f t="shared" si="45"/>
        <v>525465</v>
      </c>
      <c r="E1256" s="4">
        <f t="shared" si="45"/>
        <v>6300765</v>
      </c>
      <c r="F1256" s="4">
        <f t="shared" si="45"/>
        <v>2549</v>
      </c>
      <c r="G1256" s="6">
        <v>0</v>
      </c>
      <c r="H1256" s="6">
        <v>0</v>
      </c>
      <c r="I1256" s="6">
        <v>330.64220512312892</v>
      </c>
      <c r="J1256" s="6">
        <v>7.843</v>
      </c>
      <c r="K1256" s="6">
        <v>65.793000000000006</v>
      </c>
      <c r="L1256" s="6">
        <v>0.94236829918113274</v>
      </c>
      <c r="M1256" s="6">
        <v>748.98500000000001</v>
      </c>
      <c r="N1256" s="6">
        <v>0</v>
      </c>
      <c r="O1256" s="16" t="s">
        <v>19</v>
      </c>
    </row>
    <row r="1257" spans="1:15" x14ac:dyDescent="0.3">
      <c r="A1257" s="10">
        <v>43679</v>
      </c>
      <c r="B1257" s="8">
        <v>0.10416666666666667</v>
      </c>
      <c r="C1257" s="9">
        <f t="shared" si="44"/>
        <v>43679.104166666664</v>
      </c>
      <c r="D1257" s="4">
        <f t="shared" si="45"/>
        <v>525465</v>
      </c>
      <c r="E1257" s="4">
        <f t="shared" si="45"/>
        <v>6300765</v>
      </c>
      <c r="F1257" s="4">
        <f t="shared" si="45"/>
        <v>2549</v>
      </c>
      <c r="G1257" s="6">
        <v>0</v>
      </c>
      <c r="H1257" s="6">
        <v>0</v>
      </c>
      <c r="I1257" s="6">
        <v>326.87728299072279</v>
      </c>
      <c r="J1257" s="6">
        <v>6.9009999999999998</v>
      </c>
      <c r="K1257" s="6">
        <v>73.486999999999995</v>
      </c>
      <c r="L1257" s="6">
        <v>0.79565906859565727</v>
      </c>
      <c r="M1257" s="6">
        <v>749.02499999999998</v>
      </c>
      <c r="N1257" s="6">
        <v>0</v>
      </c>
      <c r="O1257" s="16" t="s">
        <v>19</v>
      </c>
    </row>
    <row r="1258" spans="1:15" x14ac:dyDescent="0.3">
      <c r="A1258" s="10">
        <v>43679</v>
      </c>
      <c r="B1258" s="8">
        <v>0.125</v>
      </c>
      <c r="C1258" s="9">
        <f t="shared" si="44"/>
        <v>43679.125</v>
      </c>
      <c r="D1258" s="4">
        <f t="shared" si="45"/>
        <v>525465</v>
      </c>
      <c r="E1258" s="4">
        <f t="shared" si="45"/>
        <v>6300765</v>
      </c>
      <c r="F1258" s="4">
        <f t="shared" si="45"/>
        <v>2549</v>
      </c>
      <c r="G1258" s="6">
        <v>0</v>
      </c>
      <c r="H1258" s="6">
        <v>0</v>
      </c>
      <c r="I1258" s="6">
        <v>333.120692320974</v>
      </c>
      <c r="J1258" s="6">
        <v>5.6449999999999996</v>
      </c>
      <c r="K1258" s="6">
        <v>89.837000000000003</v>
      </c>
      <c r="L1258" s="6">
        <v>0.79338457795244088</v>
      </c>
      <c r="M1258" s="6">
        <v>748.90499999999997</v>
      </c>
      <c r="N1258" s="6">
        <v>0</v>
      </c>
      <c r="O1258" s="16" t="s">
        <v>19</v>
      </c>
    </row>
    <row r="1259" spans="1:15" x14ac:dyDescent="0.3">
      <c r="A1259" s="10">
        <v>43679</v>
      </c>
      <c r="B1259" s="8">
        <v>0.14583333333333334</v>
      </c>
      <c r="C1259" s="9">
        <f t="shared" si="44"/>
        <v>43679.145833333336</v>
      </c>
      <c r="D1259" s="4">
        <f t="shared" si="45"/>
        <v>525465</v>
      </c>
      <c r="E1259" s="4">
        <f t="shared" si="45"/>
        <v>6300765</v>
      </c>
      <c r="F1259" s="4">
        <f t="shared" si="45"/>
        <v>2549</v>
      </c>
      <c r="G1259" s="6">
        <v>0</v>
      </c>
      <c r="H1259" s="6">
        <v>0</v>
      </c>
      <c r="I1259" s="6">
        <v>338.01540916573418</v>
      </c>
      <c r="J1259" s="6">
        <v>4.9530000000000003</v>
      </c>
      <c r="K1259" s="6">
        <v>100</v>
      </c>
      <c r="L1259" s="6">
        <v>1.0799795671937429</v>
      </c>
      <c r="M1259" s="6">
        <v>748.95500000000004</v>
      </c>
      <c r="N1259" s="6">
        <v>0</v>
      </c>
      <c r="O1259" s="16" t="s">
        <v>19</v>
      </c>
    </row>
    <row r="1260" spans="1:15" x14ac:dyDescent="0.3">
      <c r="A1260" s="10">
        <v>43679</v>
      </c>
      <c r="B1260" s="8">
        <v>0.16666666666666666</v>
      </c>
      <c r="C1260" s="9">
        <f t="shared" si="44"/>
        <v>43679.166666666664</v>
      </c>
      <c r="D1260" s="4">
        <f t="shared" si="45"/>
        <v>525465</v>
      </c>
      <c r="E1260" s="4">
        <f t="shared" si="45"/>
        <v>6300765</v>
      </c>
      <c r="F1260" s="4">
        <f t="shared" si="45"/>
        <v>2549</v>
      </c>
      <c r="G1260" s="6">
        <v>0</v>
      </c>
      <c r="H1260" s="6">
        <v>0</v>
      </c>
      <c r="I1260" s="6">
        <v>337.72310069511252</v>
      </c>
      <c r="J1260" s="6">
        <v>4.3879999999999999</v>
      </c>
      <c r="K1260" s="6">
        <v>100</v>
      </c>
      <c r="L1260" s="6">
        <v>0.9332703366082673</v>
      </c>
      <c r="M1260" s="6">
        <v>748.78700000000003</v>
      </c>
      <c r="N1260" s="6">
        <v>0.2</v>
      </c>
      <c r="O1260" s="16" t="s">
        <v>19</v>
      </c>
    </row>
    <row r="1261" spans="1:15" x14ac:dyDescent="0.3">
      <c r="A1261" s="10">
        <v>43679</v>
      </c>
      <c r="B1261" s="8">
        <v>0.1875</v>
      </c>
      <c r="C1261" s="9">
        <f t="shared" si="44"/>
        <v>43679.1875</v>
      </c>
      <c r="D1261" s="4">
        <f t="shared" si="45"/>
        <v>525465</v>
      </c>
      <c r="E1261" s="4">
        <f t="shared" si="45"/>
        <v>6300765</v>
      </c>
      <c r="F1261" s="4">
        <f t="shared" si="45"/>
        <v>2549</v>
      </c>
      <c r="G1261" s="6">
        <v>0</v>
      </c>
      <c r="H1261" s="6">
        <v>0</v>
      </c>
      <c r="I1261" s="6">
        <v>337.40893028594991</v>
      </c>
      <c r="J1261" s="6">
        <v>4.4509999999999996</v>
      </c>
      <c r="K1261" s="6">
        <v>100</v>
      </c>
      <c r="L1261" s="6">
        <v>0.64241351268081526</v>
      </c>
      <c r="M1261" s="6">
        <v>748.75</v>
      </c>
      <c r="N1261" s="6">
        <v>0.6</v>
      </c>
      <c r="O1261" s="16" t="s">
        <v>19</v>
      </c>
    </row>
    <row r="1262" spans="1:15" x14ac:dyDescent="0.3">
      <c r="A1262" s="10">
        <v>43679</v>
      </c>
      <c r="B1262" s="8">
        <v>0.20833333333333334</v>
      </c>
      <c r="C1262" s="9">
        <f t="shared" si="44"/>
        <v>43679.208333333336</v>
      </c>
      <c r="D1262" s="4">
        <f t="shared" si="45"/>
        <v>525465</v>
      </c>
      <c r="E1262" s="4">
        <f t="shared" si="45"/>
        <v>6300765</v>
      </c>
      <c r="F1262" s="4">
        <f t="shared" si="45"/>
        <v>2549</v>
      </c>
      <c r="G1262" s="6">
        <v>0</v>
      </c>
      <c r="H1262" s="6">
        <v>0</v>
      </c>
      <c r="I1262" s="6">
        <v>337.82672538012906</v>
      </c>
      <c r="J1262" s="6">
        <v>4.3879999999999999</v>
      </c>
      <c r="K1262" s="6">
        <v>100</v>
      </c>
      <c r="L1262" s="6">
        <v>0.64013902203759887</v>
      </c>
      <c r="M1262" s="6">
        <v>748.52300000000002</v>
      </c>
      <c r="N1262" s="6">
        <v>0.8</v>
      </c>
      <c r="O1262" s="16" t="s">
        <v>19</v>
      </c>
    </row>
    <row r="1263" spans="1:15" x14ac:dyDescent="0.3">
      <c r="A1263" s="10">
        <v>43679</v>
      </c>
      <c r="B1263" s="8">
        <v>0.22916666666666666</v>
      </c>
      <c r="C1263" s="9">
        <f t="shared" si="44"/>
        <v>43679.229166666664</v>
      </c>
      <c r="D1263" s="4">
        <f t="shared" si="45"/>
        <v>525465</v>
      </c>
      <c r="E1263" s="4">
        <f t="shared" si="45"/>
        <v>6300765</v>
      </c>
      <c r="F1263" s="4">
        <f t="shared" si="45"/>
        <v>2549</v>
      </c>
      <c r="G1263" s="6">
        <v>0</v>
      </c>
      <c r="H1263" s="6">
        <v>0</v>
      </c>
      <c r="I1263" s="6">
        <v>336.66644298818085</v>
      </c>
      <c r="J1263" s="6">
        <v>4.7649999999999997</v>
      </c>
      <c r="K1263" s="6">
        <v>100</v>
      </c>
      <c r="L1263" s="6">
        <v>0.78201212473635906</v>
      </c>
      <c r="M1263" s="6">
        <v>748.31500000000005</v>
      </c>
      <c r="N1263" s="6">
        <v>0.2</v>
      </c>
      <c r="O1263" s="16" t="s">
        <v>19</v>
      </c>
    </row>
    <row r="1264" spans="1:15" x14ac:dyDescent="0.3">
      <c r="A1264" s="10">
        <v>43679</v>
      </c>
      <c r="B1264" s="8">
        <v>0.25</v>
      </c>
      <c r="C1264" s="9">
        <f t="shared" si="44"/>
        <v>43679.25</v>
      </c>
      <c r="D1264" s="4">
        <f t="shared" si="45"/>
        <v>525465</v>
      </c>
      <c r="E1264" s="4">
        <f t="shared" si="45"/>
        <v>6300765</v>
      </c>
      <c r="F1264" s="4">
        <f t="shared" si="45"/>
        <v>2549</v>
      </c>
      <c r="G1264" s="6">
        <v>0</v>
      </c>
      <c r="H1264" s="6">
        <v>0</v>
      </c>
      <c r="I1264" s="6">
        <v>335.43825558012009</v>
      </c>
      <c r="J1264" s="6">
        <v>4.4509999999999996</v>
      </c>
      <c r="K1264" s="6">
        <v>100</v>
      </c>
      <c r="L1264" s="6">
        <v>1.3574765938621798</v>
      </c>
      <c r="M1264" s="6">
        <v>748.42</v>
      </c>
      <c r="N1264" s="6">
        <v>0.2</v>
      </c>
      <c r="O1264" s="16" t="s">
        <v>19</v>
      </c>
    </row>
    <row r="1265" spans="1:15" x14ac:dyDescent="0.3">
      <c r="A1265" s="10">
        <v>43679</v>
      </c>
      <c r="B1265" s="8">
        <v>0.27083333333333331</v>
      </c>
      <c r="C1265" s="9">
        <f t="shared" si="44"/>
        <v>43679.270833333336</v>
      </c>
      <c r="D1265" s="4">
        <f t="shared" si="45"/>
        <v>525465</v>
      </c>
      <c r="E1265" s="4">
        <f t="shared" si="45"/>
        <v>6300765</v>
      </c>
      <c r="F1265" s="4">
        <f t="shared" si="45"/>
        <v>2549</v>
      </c>
      <c r="G1265" s="6">
        <v>7.3</v>
      </c>
      <c r="H1265" s="6">
        <v>0</v>
      </c>
      <c r="I1265" s="6">
        <v>333.28466193266161</v>
      </c>
      <c r="J1265" s="6">
        <v>4.0110000000000001</v>
      </c>
      <c r="K1265" s="6">
        <v>96.998999999999995</v>
      </c>
      <c r="L1265" s="6">
        <v>1.9326539163877179</v>
      </c>
      <c r="M1265" s="6">
        <v>748.31</v>
      </c>
      <c r="N1265" s="6">
        <v>0</v>
      </c>
      <c r="O1265" s="16" t="s">
        <v>19</v>
      </c>
    </row>
    <row r="1266" spans="1:15" x14ac:dyDescent="0.3">
      <c r="A1266" s="10">
        <v>43679</v>
      </c>
      <c r="B1266" s="8">
        <v>0.29166666666666669</v>
      </c>
      <c r="C1266" s="9">
        <f t="shared" si="44"/>
        <v>43679.291666666664</v>
      </c>
      <c r="D1266" s="4">
        <f t="shared" si="45"/>
        <v>525465</v>
      </c>
      <c r="E1266" s="4">
        <f t="shared" si="45"/>
        <v>6300765</v>
      </c>
      <c r="F1266" s="4">
        <f t="shared" si="45"/>
        <v>2549</v>
      </c>
      <c r="G1266" s="6">
        <v>7.3</v>
      </c>
      <c r="H1266" s="6">
        <v>0</v>
      </c>
      <c r="I1266" s="6">
        <v>332.30800376594345</v>
      </c>
      <c r="J1266" s="6">
        <v>3.948</v>
      </c>
      <c r="K1266" s="6">
        <v>98.230999999999995</v>
      </c>
      <c r="L1266" s="6">
        <v>2.0748141656867611</v>
      </c>
      <c r="M1266" s="6">
        <v>748.26700000000005</v>
      </c>
      <c r="N1266" s="6">
        <v>0.2</v>
      </c>
      <c r="O1266" s="16" t="s">
        <v>19</v>
      </c>
    </row>
    <row r="1267" spans="1:15" x14ac:dyDescent="0.3">
      <c r="A1267" s="10">
        <v>43679</v>
      </c>
      <c r="B1267" s="8">
        <v>0.3125</v>
      </c>
      <c r="C1267" s="9">
        <f t="shared" si="44"/>
        <v>43679.3125</v>
      </c>
      <c r="D1267" s="4">
        <f t="shared" si="45"/>
        <v>525465</v>
      </c>
      <c r="E1267" s="4">
        <f t="shared" si="45"/>
        <v>6300765</v>
      </c>
      <c r="F1267" s="4">
        <f t="shared" si="45"/>
        <v>2549</v>
      </c>
      <c r="G1267" s="6">
        <v>18.100000000000001</v>
      </c>
      <c r="H1267" s="6">
        <v>1.8</v>
      </c>
      <c r="I1267" s="6">
        <v>334.03386681245712</v>
      </c>
      <c r="J1267" s="6">
        <v>3.6339999999999999</v>
      </c>
      <c r="K1267" s="6">
        <v>100</v>
      </c>
      <c r="L1267" s="6">
        <v>1.9281049351012851</v>
      </c>
      <c r="M1267" s="6">
        <v>748.27499999999998</v>
      </c>
      <c r="N1267" s="6">
        <v>0</v>
      </c>
      <c r="O1267" s="15">
        <v>9.9447513812154692E-2</v>
      </c>
    </row>
    <row r="1268" spans="1:15" x14ac:dyDescent="0.3">
      <c r="A1268" s="10">
        <v>43679</v>
      </c>
      <c r="B1268" s="8">
        <v>0.33333333333333331</v>
      </c>
      <c r="C1268" s="9">
        <f t="shared" si="44"/>
        <v>43679.333333333336</v>
      </c>
      <c r="D1268" s="4">
        <f t="shared" si="45"/>
        <v>525465</v>
      </c>
      <c r="E1268" s="4">
        <f t="shared" si="45"/>
        <v>6300765</v>
      </c>
      <c r="F1268" s="4">
        <f t="shared" si="45"/>
        <v>2549</v>
      </c>
      <c r="G1268" s="6">
        <v>10.9</v>
      </c>
      <c r="H1268" s="6">
        <v>0</v>
      </c>
      <c r="I1268" s="6">
        <v>334.69869104614128</v>
      </c>
      <c r="J1268" s="6">
        <v>3.6970000000000001</v>
      </c>
      <c r="K1268" s="6">
        <v>100</v>
      </c>
      <c r="L1268" s="6">
        <v>2.3591346642848467</v>
      </c>
      <c r="M1268" s="6">
        <v>748.42499999999995</v>
      </c>
      <c r="N1268" s="6">
        <v>0</v>
      </c>
      <c r="O1268" s="16" t="s">
        <v>19</v>
      </c>
    </row>
    <row r="1269" spans="1:15" x14ac:dyDescent="0.3">
      <c r="A1269" s="10">
        <v>43679</v>
      </c>
      <c r="B1269" s="8">
        <v>0.35416666666666669</v>
      </c>
      <c r="C1269" s="9">
        <f t="shared" si="44"/>
        <v>43679.354166666664</v>
      </c>
      <c r="D1269" s="4">
        <f t="shared" si="45"/>
        <v>525465</v>
      </c>
      <c r="E1269" s="4">
        <f t="shared" si="45"/>
        <v>6300765</v>
      </c>
      <c r="F1269" s="4">
        <f t="shared" si="45"/>
        <v>2549</v>
      </c>
      <c r="G1269" s="6">
        <v>9.1</v>
      </c>
      <c r="H1269" s="6">
        <v>0</v>
      </c>
      <c r="I1269" s="6">
        <v>334.78820057445364</v>
      </c>
      <c r="J1269" s="6">
        <v>3.508</v>
      </c>
      <c r="K1269" s="6">
        <v>100</v>
      </c>
      <c r="L1269" s="6">
        <v>1.4905388805883573</v>
      </c>
      <c r="M1269" s="6">
        <v>748.37800000000004</v>
      </c>
      <c r="N1269" s="6">
        <v>0</v>
      </c>
      <c r="O1269" s="16" t="s">
        <v>19</v>
      </c>
    </row>
    <row r="1270" spans="1:15" x14ac:dyDescent="0.3">
      <c r="A1270" s="10">
        <v>43679</v>
      </c>
      <c r="B1270" s="8">
        <v>0.375</v>
      </c>
      <c r="C1270" s="9">
        <f t="shared" si="44"/>
        <v>43679.375</v>
      </c>
      <c r="D1270" s="4">
        <f t="shared" si="45"/>
        <v>525465</v>
      </c>
      <c r="E1270" s="4">
        <f t="shared" si="45"/>
        <v>6300765</v>
      </c>
      <c r="F1270" s="4">
        <f t="shared" si="45"/>
        <v>2549</v>
      </c>
      <c r="G1270" s="6">
        <v>16.3</v>
      </c>
      <c r="H1270" s="6">
        <v>1.8</v>
      </c>
      <c r="I1270" s="6">
        <v>334.34287407326326</v>
      </c>
      <c r="J1270" s="6">
        <v>3.508</v>
      </c>
      <c r="K1270" s="6">
        <v>100</v>
      </c>
      <c r="L1270" s="6">
        <v>1.3438296500028817</v>
      </c>
      <c r="M1270" s="6">
        <v>748.37</v>
      </c>
      <c r="N1270" s="6">
        <v>0.2</v>
      </c>
      <c r="O1270" s="15">
        <v>0.11042944785276074</v>
      </c>
    </row>
    <row r="1271" spans="1:15" x14ac:dyDescent="0.3">
      <c r="A1271" s="10">
        <v>43679</v>
      </c>
      <c r="B1271" s="8">
        <v>0.39583333333333331</v>
      </c>
      <c r="C1271" s="9">
        <f t="shared" si="44"/>
        <v>43679.395833333336</v>
      </c>
      <c r="D1271" s="4">
        <f t="shared" si="45"/>
        <v>525465</v>
      </c>
      <c r="E1271" s="4">
        <f t="shared" si="45"/>
        <v>6300765</v>
      </c>
      <c r="F1271" s="4">
        <f t="shared" si="45"/>
        <v>2549</v>
      </c>
      <c r="G1271" s="6">
        <v>16.3</v>
      </c>
      <c r="H1271" s="6">
        <v>1.8</v>
      </c>
      <c r="I1271" s="6">
        <v>333.08106685074853</v>
      </c>
      <c r="J1271" s="6">
        <v>3.7589999999999999</v>
      </c>
      <c r="K1271" s="6">
        <v>100</v>
      </c>
      <c r="L1271" s="6">
        <v>0.90825093953288749</v>
      </c>
      <c r="M1271" s="6">
        <v>748.64200000000005</v>
      </c>
      <c r="N1271" s="6">
        <v>0.2</v>
      </c>
      <c r="O1271" s="15">
        <v>0.11042944785276074</v>
      </c>
    </row>
    <row r="1272" spans="1:15" x14ac:dyDescent="0.3">
      <c r="A1272" s="10">
        <v>43679</v>
      </c>
      <c r="B1272" s="8">
        <v>0.41666666666666669</v>
      </c>
      <c r="C1272" s="9">
        <f t="shared" si="44"/>
        <v>43679.416666666664</v>
      </c>
      <c r="D1272" s="4">
        <f t="shared" si="45"/>
        <v>525465</v>
      </c>
      <c r="E1272" s="4">
        <f t="shared" si="45"/>
        <v>6300765</v>
      </c>
      <c r="F1272" s="4">
        <f t="shared" si="45"/>
        <v>2549</v>
      </c>
      <c r="G1272" s="6">
        <v>29</v>
      </c>
      <c r="H1272" s="6">
        <v>3.6</v>
      </c>
      <c r="I1272" s="6">
        <v>335.46301875674112</v>
      </c>
      <c r="J1272" s="6">
        <v>4.0739999999999998</v>
      </c>
      <c r="K1272" s="6">
        <v>100</v>
      </c>
      <c r="L1272" s="6">
        <v>0.32852463572091672</v>
      </c>
      <c r="M1272" s="6">
        <v>748.72699999999998</v>
      </c>
      <c r="N1272" s="6">
        <v>0.2</v>
      </c>
      <c r="O1272" s="15">
        <v>0.12413793103448276</v>
      </c>
    </row>
    <row r="1273" spans="1:15" x14ac:dyDescent="0.3">
      <c r="A1273" s="10">
        <v>43679</v>
      </c>
      <c r="B1273" s="8">
        <v>0.4375</v>
      </c>
      <c r="C1273" s="9">
        <f t="shared" si="44"/>
        <v>43679.4375</v>
      </c>
      <c r="D1273" s="4">
        <f t="shared" si="45"/>
        <v>525465</v>
      </c>
      <c r="E1273" s="4">
        <f t="shared" si="45"/>
        <v>6300765</v>
      </c>
      <c r="F1273" s="4">
        <f t="shared" si="45"/>
        <v>2549</v>
      </c>
      <c r="G1273" s="6">
        <v>50.8</v>
      </c>
      <c r="H1273" s="6">
        <v>9</v>
      </c>
      <c r="I1273" s="6">
        <v>336.62940908331842</v>
      </c>
      <c r="J1273" s="6">
        <v>4.3250000000000002</v>
      </c>
      <c r="K1273" s="6">
        <v>100</v>
      </c>
      <c r="L1273" s="6">
        <v>0.32625014507770034</v>
      </c>
      <c r="M1273" s="6">
        <v>748.68</v>
      </c>
      <c r="N1273" s="6">
        <v>0.4</v>
      </c>
      <c r="O1273" s="15">
        <v>0.17716535433070868</v>
      </c>
    </row>
    <row r="1274" spans="1:15" x14ac:dyDescent="0.3">
      <c r="A1274" s="10">
        <v>43679</v>
      </c>
      <c r="B1274" s="8">
        <v>0.45833333333333331</v>
      </c>
      <c r="C1274" s="9">
        <f t="shared" ref="C1274:C1337" si="46">A1274+B1274</f>
        <v>43679.458333333336</v>
      </c>
      <c r="D1274" s="4">
        <f t="shared" si="45"/>
        <v>525465</v>
      </c>
      <c r="E1274" s="4">
        <f t="shared" si="45"/>
        <v>6300765</v>
      </c>
      <c r="F1274" s="4">
        <f t="shared" si="45"/>
        <v>2549</v>
      </c>
      <c r="G1274" s="6">
        <v>132.4</v>
      </c>
      <c r="H1274" s="6">
        <v>28.8</v>
      </c>
      <c r="I1274" s="6">
        <v>342.8195767063699</v>
      </c>
      <c r="J1274" s="6">
        <v>5.2050000000000001</v>
      </c>
      <c r="K1274" s="6">
        <v>100</v>
      </c>
      <c r="L1274" s="6">
        <v>0.46841039437674331</v>
      </c>
      <c r="M1274" s="6">
        <v>748.63</v>
      </c>
      <c r="N1274" s="6">
        <v>0</v>
      </c>
      <c r="O1274" s="15">
        <v>0.2175226586102719</v>
      </c>
    </row>
    <row r="1275" spans="1:15" x14ac:dyDescent="0.3">
      <c r="A1275" s="10">
        <v>43679</v>
      </c>
      <c r="B1275" s="8">
        <v>0.47916666666666669</v>
      </c>
      <c r="C1275" s="9">
        <f t="shared" si="46"/>
        <v>43679.479166666664</v>
      </c>
      <c r="D1275" s="4">
        <f t="shared" ref="D1275:F1338" si="47">D1274</f>
        <v>525465</v>
      </c>
      <c r="E1275" s="4">
        <f t="shared" si="47"/>
        <v>6300765</v>
      </c>
      <c r="F1275" s="4">
        <f t="shared" si="47"/>
        <v>2549</v>
      </c>
      <c r="G1275" s="6">
        <v>58</v>
      </c>
      <c r="H1275" s="6">
        <v>10.8</v>
      </c>
      <c r="I1275" s="6">
        <v>340.6739667509321</v>
      </c>
      <c r="J1275" s="6">
        <v>4.702</v>
      </c>
      <c r="K1275" s="6">
        <v>100</v>
      </c>
      <c r="L1275" s="6">
        <v>0.61057064367578628</v>
      </c>
      <c r="M1275" s="6">
        <v>748.78</v>
      </c>
      <c r="N1275" s="6">
        <v>0</v>
      </c>
      <c r="O1275" s="15">
        <v>0.18620689655172415</v>
      </c>
    </row>
    <row r="1276" spans="1:15" x14ac:dyDescent="0.3">
      <c r="A1276" s="10">
        <v>43679</v>
      </c>
      <c r="B1276" s="8">
        <v>0.5</v>
      </c>
      <c r="C1276" s="9">
        <f t="shared" si="46"/>
        <v>43679.5</v>
      </c>
      <c r="D1276" s="4">
        <f t="shared" si="47"/>
        <v>525465</v>
      </c>
      <c r="E1276" s="4">
        <f t="shared" si="47"/>
        <v>6300765</v>
      </c>
      <c r="F1276" s="4">
        <f t="shared" si="47"/>
        <v>2549</v>
      </c>
      <c r="G1276" s="6">
        <v>127</v>
      </c>
      <c r="H1276" s="6">
        <v>27</v>
      </c>
      <c r="I1276" s="6">
        <v>344.74937460329272</v>
      </c>
      <c r="J1276" s="6">
        <v>5.5190000000000001</v>
      </c>
      <c r="K1276" s="6">
        <v>100</v>
      </c>
      <c r="L1276" s="6">
        <v>0.46386141309031059</v>
      </c>
      <c r="M1276" s="6">
        <v>749.03499999999997</v>
      </c>
      <c r="N1276" s="6">
        <v>0</v>
      </c>
      <c r="O1276" s="15">
        <v>0.2125984251968504</v>
      </c>
    </row>
    <row r="1277" spans="1:15" x14ac:dyDescent="0.3">
      <c r="A1277" s="10">
        <v>43679</v>
      </c>
      <c r="B1277" s="8">
        <v>0.52083333333333337</v>
      </c>
      <c r="C1277" s="9">
        <f t="shared" si="46"/>
        <v>43679.520833333336</v>
      </c>
      <c r="D1277" s="4">
        <f t="shared" si="47"/>
        <v>525465</v>
      </c>
      <c r="E1277" s="4">
        <f t="shared" si="47"/>
        <v>6300765</v>
      </c>
      <c r="F1277" s="4">
        <f t="shared" si="47"/>
        <v>2549</v>
      </c>
      <c r="G1277" s="6">
        <v>224.9</v>
      </c>
      <c r="H1277" s="6">
        <v>54</v>
      </c>
      <c r="I1277" s="6">
        <v>350.73797105467565</v>
      </c>
      <c r="J1277" s="6">
        <v>7.2149999999999999</v>
      </c>
      <c r="K1277" s="6">
        <v>89.085999999999999</v>
      </c>
      <c r="L1277" s="6">
        <v>0.17271744256257562</v>
      </c>
      <c r="M1277" s="6">
        <v>748.83500000000004</v>
      </c>
      <c r="N1277" s="6">
        <v>0</v>
      </c>
      <c r="O1277" s="15">
        <v>0.24010671409515338</v>
      </c>
    </row>
    <row r="1278" spans="1:15" x14ac:dyDescent="0.3">
      <c r="A1278" s="10">
        <v>43679</v>
      </c>
      <c r="B1278" s="8">
        <v>0.54166666666666663</v>
      </c>
      <c r="C1278" s="9">
        <f t="shared" si="46"/>
        <v>43679.541666666664</v>
      </c>
      <c r="D1278" s="4">
        <f t="shared" si="47"/>
        <v>525465</v>
      </c>
      <c r="E1278" s="4">
        <f t="shared" si="47"/>
        <v>6300765</v>
      </c>
      <c r="F1278" s="4">
        <f t="shared" si="47"/>
        <v>2549</v>
      </c>
      <c r="G1278" s="6">
        <v>76.2</v>
      </c>
      <c r="H1278" s="6">
        <v>16.2</v>
      </c>
      <c r="I1278" s="6">
        <v>344.28346404229171</v>
      </c>
      <c r="J1278" s="6">
        <v>6.1470000000000002</v>
      </c>
      <c r="K1278" s="6">
        <v>94.635999999999996</v>
      </c>
      <c r="L1278" s="6">
        <v>0.60374717174613712</v>
      </c>
      <c r="M1278" s="6">
        <v>749.10500000000002</v>
      </c>
      <c r="N1278" s="6">
        <v>0</v>
      </c>
      <c r="O1278" s="15">
        <v>0.21259842519685038</v>
      </c>
    </row>
    <row r="1279" spans="1:15" x14ac:dyDescent="0.3">
      <c r="A1279" s="10">
        <v>43679</v>
      </c>
      <c r="B1279" s="8">
        <v>0.5625</v>
      </c>
      <c r="C1279" s="9">
        <f t="shared" si="46"/>
        <v>43679.5625</v>
      </c>
      <c r="D1279" s="4">
        <f t="shared" si="47"/>
        <v>525465</v>
      </c>
      <c r="E1279" s="4">
        <f t="shared" si="47"/>
        <v>6300765</v>
      </c>
      <c r="F1279" s="4">
        <f t="shared" si="47"/>
        <v>2549</v>
      </c>
      <c r="G1279" s="6">
        <v>21.8</v>
      </c>
      <c r="H1279" s="6">
        <v>3.6</v>
      </c>
      <c r="I1279" s="6">
        <v>339.83837660790687</v>
      </c>
      <c r="J1279" s="6">
        <v>4.4509999999999996</v>
      </c>
      <c r="K1279" s="6">
        <v>100</v>
      </c>
      <c r="L1279" s="6">
        <v>0.60147268110292085</v>
      </c>
      <c r="M1279" s="6">
        <v>749.072</v>
      </c>
      <c r="N1279" s="6">
        <v>0</v>
      </c>
      <c r="O1279" s="15">
        <v>0.16513761467889909</v>
      </c>
    </row>
    <row r="1280" spans="1:15" x14ac:dyDescent="0.3">
      <c r="A1280" s="10">
        <v>43679</v>
      </c>
      <c r="B1280" s="8">
        <v>0.58333333333333337</v>
      </c>
      <c r="C1280" s="9">
        <f t="shared" si="46"/>
        <v>43679.583333333336</v>
      </c>
      <c r="D1280" s="4">
        <f t="shared" si="47"/>
        <v>525465</v>
      </c>
      <c r="E1280" s="4">
        <f t="shared" si="47"/>
        <v>6300765</v>
      </c>
      <c r="F1280" s="4">
        <f t="shared" si="47"/>
        <v>2549</v>
      </c>
      <c r="G1280" s="6">
        <v>49</v>
      </c>
      <c r="H1280" s="6">
        <v>10.8</v>
      </c>
      <c r="I1280" s="6">
        <v>340.98074377204603</v>
      </c>
      <c r="J1280" s="6">
        <v>4.5759999999999996</v>
      </c>
      <c r="K1280" s="6">
        <v>100</v>
      </c>
      <c r="L1280" s="6">
        <v>1.0322152636861994</v>
      </c>
      <c r="M1280" s="6">
        <v>749.17200000000003</v>
      </c>
      <c r="N1280" s="6">
        <v>0</v>
      </c>
      <c r="O1280" s="15">
        <v>0.22040816326530613</v>
      </c>
    </row>
    <row r="1281" spans="1:15" x14ac:dyDescent="0.3">
      <c r="A1281" s="10">
        <v>43679</v>
      </c>
      <c r="B1281" s="8">
        <v>0.60416666666666663</v>
      </c>
      <c r="C1281" s="9">
        <f t="shared" si="46"/>
        <v>43679.604166666664</v>
      </c>
      <c r="D1281" s="4">
        <f t="shared" si="47"/>
        <v>525465</v>
      </c>
      <c r="E1281" s="4">
        <f t="shared" si="47"/>
        <v>6300765</v>
      </c>
      <c r="F1281" s="4">
        <f t="shared" si="47"/>
        <v>2549</v>
      </c>
      <c r="G1281" s="6">
        <v>54.4</v>
      </c>
      <c r="H1281" s="6">
        <v>10.8</v>
      </c>
      <c r="I1281" s="6">
        <v>340.90239191602149</v>
      </c>
      <c r="J1281" s="6">
        <v>4.6390000000000002</v>
      </c>
      <c r="K1281" s="6">
        <v>100</v>
      </c>
      <c r="L1281" s="6">
        <v>1.3188102529275016</v>
      </c>
      <c r="M1281" s="6">
        <v>749.22699999999998</v>
      </c>
      <c r="N1281" s="6">
        <v>0</v>
      </c>
      <c r="O1281" s="15">
        <v>0.1985294117647059</v>
      </c>
    </row>
    <row r="1282" spans="1:15" x14ac:dyDescent="0.3">
      <c r="A1282" s="10">
        <v>43679</v>
      </c>
      <c r="B1282" s="8">
        <v>0.625</v>
      </c>
      <c r="C1282" s="9">
        <f t="shared" si="46"/>
        <v>43679.625</v>
      </c>
      <c r="D1282" s="4">
        <f t="shared" si="47"/>
        <v>525465</v>
      </c>
      <c r="E1282" s="4">
        <f t="shared" si="47"/>
        <v>6300765</v>
      </c>
      <c r="F1282" s="4">
        <f t="shared" si="47"/>
        <v>2549</v>
      </c>
      <c r="G1282" s="6">
        <v>41.7</v>
      </c>
      <c r="H1282" s="6">
        <v>9</v>
      </c>
      <c r="I1282" s="6">
        <v>341.53548064362457</v>
      </c>
      <c r="J1282" s="6">
        <v>4.8280000000000003</v>
      </c>
      <c r="K1282" s="6">
        <v>100</v>
      </c>
      <c r="L1282" s="6">
        <v>1.1721010223420261</v>
      </c>
      <c r="M1282" s="6">
        <v>749.25699999999995</v>
      </c>
      <c r="N1282" s="6">
        <v>0</v>
      </c>
      <c r="O1282" s="15">
        <v>0.21582733812949639</v>
      </c>
    </row>
    <row r="1283" spans="1:15" x14ac:dyDescent="0.3">
      <c r="A1283" s="10">
        <v>43679</v>
      </c>
      <c r="B1283" s="8">
        <v>0.64583333333333337</v>
      </c>
      <c r="C1283" s="9">
        <f t="shared" si="46"/>
        <v>43679.645833333336</v>
      </c>
      <c r="D1283" s="4">
        <f t="shared" si="47"/>
        <v>525465</v>
      </c>
      <c r="E1283" s="4">
        <f t="shared" si="47"/>
        <v>6300765</v>
      </c>
      <c r="F1283" s="4">
        <f t="shared" si="47"/>
        <v>2549</v>
      </c>
      <c r="G1283" s="6">
        <v>107</v>
      </c>
      <c r="H1283" s="6">
        <v>27</v>
      </c>
      <c r="I1283" s="6">
        <v>342.19962357855138</v>
      </c>
      <c r="J1283" s="6">
        <v>5.3929999999999998</v>
      </c>
      <c r="K1283" s="6">
        <v>100</v>
      </c>
      <c r="L1283" s="6">
        <v>1.0253917917565505</v>
      </c>
      <c r="M1283" s="6">
        <v>749.53</v>
      </c>
      <c r="N1283" s="6">
        <v>0</v>
      </c>
      <c r="O1283" s="15">
        <v>0.25233644859813081</v>
      </c>
    </row>
    <row r="1284" spans="1:15" x14ac:dyDescent="0.3">
      <c r="A1284" s="10">
        <v>43679</v>
      </c>
      <c r="B1284" s="8">
        <v>0.66666666666666663</v>
      </c>
      <c r="C1284" s="9">
        <f t="shared" si="46"/>
        <v>43679.666666666664</v>
      </c>
      <c r="D1284" s="4">
        <f t="shared" si="47"/>
        <v>525465</v>
      </c>
      <c r="E1284" s="4">
        <f t="shared" si="47"/>
        <v>6300765</v>
      </c>
      <c r="F1284" s="4">
        <f t="shared" si="47"/>
        <v>2549</v>
      </c>
      <c r="G1284" s="6">
        <v>96.1</v>
      </c>
      <c r="H1284" s="6">
        <v>21.6</v>
      </c>
      <c r="I1284" s="6">
        <v>343.76029129576398</v>
      </c>
      <c r="J1284" s="6">
        <v>5.9589999999999996</v>
      </c>
      <c r="K1284" s="6">
        <v>96.331999999999994</v>
      </c>
      <c r="L1284" s="6">
        <v>0.73424782122881571</v>
      </c>
      <c r="M1284" s="6">
        <v>749.77300000000002</v>
      </c>
      <c r="N1284" s="6">
        <v>0</v>
      </c>
      <c r="O1284" s="15">
        <v>0.22476586888657651</v>
      </c>
    </row>
    <row r="1285" spans="1:15" x14ac:dyDescent="0.3">
      <c r="A1285" s="10">
        <v>43679</v>
      </c>
      <c r="B1285" s="8">
        <v>0.6875</v>
      </c>
      <c r="C1285" s="9">
        <f t="shared" si="46"/>
        <v>43679.6875</v>
      </c>
      <c r="D1285" s="4">
        <f t="shared" si="47"/>
        <v>525465</v>
      </c>
      <c r="E1285" s="4">
        <f t="shared" si="47"/>
        <v>6300765</v>
      </c>
      <c r="F1285" s="4">
        <f t="shared" si="47"/>
        <v>2549</v>
      </c>
      <c r="G1285" s="6">
        <v>32.6</v>
      </c>
      <c r="H1285" s="6">
        <v>5.4</v>
      </c>
      <c r="I1285" s="6">
        <v>343.53595235605172</v>
      </c>
      <c r="J1285" s="6">
        <v>5.1420000000000003</v>
      </c>
      <c r="K1285" s="6">
        <v>100</v>
      </c>
      <c r="L1285" s="6">
        <v>1.0208428104701177</v>
      </c>
      <c r="M1285" s="6">
        <v>749.92700000000002</v>
      </c>
      <c r="N1285" s="6">
        <v>0</v>
      </c>
      <c r="O1285" s="15">
        <v>0.16564417177914112</v>
      </c>
    </row>
    <row r="1286" spans="1:15" x14ac:dyDescent="0.3">
      <c r="A1286" s="10">
        <v>43679</v>
      </c>
      <c r="B1286" s="8">
        <v>0.70833333333333337</v>
      </c>
      <c r="C1286" s="9">
        <f t="shared" si="46"/>
        <v>43679.708333333336</v>
      </c>
      <c r="D1286" s="4">
        <f t="shared" si="47"/>
        <v>525465</v>
      </c>
      <c r="E1286" s="4">
        <f t="shared" si="47"/>
        <v>6300765</v>
      </c>
      <c r="F1286" s="4">
        <f t="shared" si="47"/>
        <v>2549</v>
      </c>
      <c r="G1286" s="6">
        <v>41.7</v>
      </c>
      <c r="H1286" s="6">
        <v>7.2</v>
      </c>
      <c r="I1286" s="6">
        <v>341.71259976892202</v>
      </c>
      <c r="J1286" s="6">
        <v>5.016</v>
      </c>
      <c r="K1286" s="6">
        <v>100</v>
      </c>
      <c r="L1286" s="6">
        <v>1.0185683198269015</v>
      </c>
      <c r="M1286" s="6">
        <v>750.05700000000002</v>
      </c>
      <c r="N1286" s="6">
        <v>0</v>
      </c>
      <c r="O1286" s="15">
        <v>0.1726618705035971</v>
      </c>
    </row>
    <row r="1287" spans="1:15" x14ac:dyDescent="0.3">
      <c r="A1287" s="10">
        <v>43679</v>
      </c>
      <c r="B1287" s="8">
        <v>0.72916666666666663</v>
      </c>
      <c r="C1287" s="9">
        <f t="shared" si="46"/>
        <v>43679.729166666664</v>
      </c>
      <c r="D1287" s="4">
        <f t="shared" si="47"/>
        <v>525465</v>
      </c>
      <c r="E1287" s="4">
        <f t="shared" si="47"/>
        <v>6300765</v>
      </c>
      <c r="F1287" s="4">
        <f t="shared" si="47"/>
        <v>2549</v>
      </c>
      <c r="G1287" s="6">
        <v>90.7</v>
      </c>
      <c r="H1287" s="6">
        <v>19.8</v>
      </c>
      <c r="I1287" s="6">
        <v>339.09283090091185</v>
      </c>
      <c r="J1287" s="6">
        <v>5.6449999999999996</v>
      </c>
      <c r="K1287" s="6">
        <v>100</v>
      </c>
      <c r="L1287" s="6">
        <v>0.87185908924142574</v>
      </c>
      <c r="M1287" s="6">
        <v>749.95699999999999</v>
      </c>
      <c r="N1287" s="6">
        <v>0</v>
      </c>
      <c r="O1287" s="15">
        <v>0.21830209481808158</v>
      </c>
    </row>
    <row r="1288" spans="1:15" x14ac:dyDescent="0.3">
      <c r="A1288" s="10">
        <v>43679</v>
      </c>
      <c r="B1288" s="8">
        <v>0.75</v>
      </c>
      <c r="C1288" s="9">
        <f t="shared" si="46"/>
        <v>43679.75</v>
      </c>
      <c r="D1288" s="4">
        <f t="shared" si="47"/>
        <v>525465</v>
      </c>
      <c r="E1288" s="4">
        <f t="shared" si="47"/>
        <v>6300765</v>
      </c>
      <c r="F1288" s="4">
        <f t="shared" si="47"/>
        <v>2549</v>
      </c>
      <c r="G1288" s="6">
        <v>72.5</v>
      </c>
      <c r="H1288" s="6">
        <v>14.4</v>
      </c>
      <c r="I1288" s="6">
        <v>328.12606105199319</v>
      </c>
      <c r="J1288" s="6">
        <v>5.8330000000000002</v>
      </c>
      <c r="K1288" s="6">
        <v>94.438000000000002</v>
      </c>
      <c r="L1288" s="6">
        <v>1.0140193385404688</v>
      </c>
      <c r="M1288" s="6">
        <v>750.03200000000004</v>
      </c>
      <c r="N1288" s="6">
        <v>0</v>
      </c>
      <c r="O1288" s="15">
        <v>0.19862068965517241</v>
      </c>
    </row>
    <row r="1289" spans="1:15" x14ac:dyDescent="0.3">
      <c r="A1289" s="10">
        <v>43679</v>
      </c>
      <c r="B1289" s="8">
        <v>0.77083333333333337</v>
      </c>
      <c r="C1289" s="9">
        <f t="shared" si="46"/>
        <v>43679.770833333336</v>
      </c>
      <c r="D1289" s="4">
        <f t="shared" si="47"/>
        <v>525465</v>
      </c>
      <c r="E1289" s="4">
        <f t="shared" si="47"/>
        <v>6300765</v>
      </c>
      <c r="F1289" s="4">
        <f t="shared" si="47"/>
        <v>2549</v>
      </c>
      <c r="G1289" s="6">
        <v>61.7</v>
      </c>
      <c r="H1289" s="6">
        <v>12.6</v>
      </c>
      <c r="I1289" s="6">
        <v>325.09876199448371</v>
      </c>
      <c r="J1289" s="6">
        <v>5.2050000000000001</v>
      </c>
      <c r="K1289" s="6">
        <v>100</v>
      </c>
      <c r="L1289" s="6">
        <v>0.86731010795499308</v>
      </c>
      <c r="M1289" s="6">
        <v>750.10299999999995</v>
      </c>
      <c r="N1289" s="6">
        <v>0</v>
      </c>
      <c r="O1289" s="15">
        <v>0.20421393841166935</v>
      </c>
    </row>
    <row r="1290" spans="1:15" x14ac:dyDescent="0.3">
      <c r="A1290" s="10">
        <v>43679</v>
      </c>
      <c r="B1290" s="8">
        <v>0.79166666666666663</v>
      </c>
      <c r="C1290" s="9">
        <f t="shared" si="46"/>
        <v>43679.791666666664</v>
      </c>
      <c r="D1290" s="4">
        <f t="shared" si="47"/>
        <v>525465</v>
      </c>
      <c r="E1290" s="4">
        <f t="shared" si="47"/>
        <v>6300765</v>
      </c>
      <c r="F1290" s="4">
        <f t="shared" si="47"/>
        <v>2549</v>
      </c>
      <c r="G1290" s="6">
        <v>32.6</v>
      </c>
      <c r="H1290" s="6">
        <v>5.4</v>
      </c>
      <c r="I1290" s="6">
        <v>328.30840532608585</v>
      </c>
      <c r="J1290" s="6">
        <v>5.1420000000000003</v>
      </c>
      <c r="K1290" s="6">
        <v>100</v>
      </c>
      <c r="L1290" s="6">
        <v>0.43201854408528162</v>
      </c>
      <c r="M1290" s="6">
        <v>750.21500000000003</v>
      </c>
      <c r="N1290" s="6">
        <v>0</v>
      </c>
      <c r="O1290" s="15">
        <v>0.16564417177914112</v>
      </c>
    </row>
    <row r="1291" spans="1:15" x14ac:dyDescent="0.3">
      <c r="A1291" s="10">
        <v>43679</v>
      </c>
      <c r="B1291" s="8">
        <v>0.8125</v>
      </c>
      <c r="C1291" s="9">
        <f t="shared" si="46"/>
        <v>43679.8125</v>
      </c>
      <c r="D1291" s="4">
        <f t="shared" si="47"/>
        <v>525465</v>
      </c>
      <c r="E1291" s="4">
        <f t="shared" si="47"/>
        <v>6300765</v>
      </c>
      <c r="F1291" s="4">
        <f t="shared" si="47"/>
        <v>2549</v>
      </c>
      <c r="G1291" s="6">
        <v>12.7</v>
      </c>
      <c r="H1291" s="6">
        <v>0</v>
      </c>
      <c r="I1291" s="6">
        <v>333.48042022383066</v>
      </c>
      <c r="J1291" s="6">
        <v>4.7649999999999997</v>
      </c>
      <c r="K1291" s="6">
        <v>100</v>
      </c>
      <c r="L1291" s="6">
        <v>0.86276112666856042</v>
      </c>
      <c r="M1291" s="6">
        <v>750.31500000000005</v>
      </c>
      <c r="N1291" s="6">
        <v>0</v>
      </c>
      <c r="O1291" s="16" t="s">
        <v>19</v>
      </c>
    </row>
    <row r="1292" spans="1:15" x14ac:dyDescent="0.3">
      <c r="A1292" s="10">
        <v>43679</v>
      </c>
      <c r="B1292" s="8">
        <v>0.83333333333333337</v>
      </c>
      <c r="C1292" s="9">
        <f t="shared" si="46"/>
        <v>43679.833333333336</v>
      </c>
      <c r="D1292" s="4">
        <f t="shared" si="47"/>
        <v>525465</v>
      </c>
      <c r="E1292" s="4">
        <f t="shared" si="47"/>
        <v>6300765</v>
      </c>
      <c r="F1292" s="4">
        <f t="shared" si="47"/>
        <v>2549</v>
      </c>
      <c r="G1292" s="6">
        <v>3.6</v>
      </c>
      <c r="H1292" s="6">
        <v>0</v>
      </c>
      <c r="I1292" s="6">
        <v>329.21723511006877</v>
      </c>
      <c r="J1292" s="6">
        <v>4.702</v>
      </c>
      <c r="K1292" s="6">
        <v>100</v>
      </c>
      <c r="L1292" s="6">
        <v>0.57190430274110815</v>
      </c>
      <c r="M1292" s="6">
        <v>750.58500000000004</v>
      </c>
      <c r="N1292" s="6">
        <v>0</v>
      </c>
      <c r="O1292" s="16" t="s">
        <v>19</v>
      </c>
    </row>
    <row r="1293" spans="1:15" x14ac:dyDescent="0.3">
      <c r="A1293" s="10">
        <v>43679</v>
      </c>
      <c r="B1293" s="8">
        <v>0.85416666666666663</v>
      </c>
      <c r="C1293" s="9">
        <f t="shared" si="46"/>
        <v>43679.854166666664</v>
      </c>
      <c r="D1293" s="4">
        <f t="shared" si="47"/>
        <v>525465</v>
      </c>
      <c r="E1293" s="4">
        <f t="shared" si="47"/>
        <v>6300765</v>
      </c>
      <c r="F1293" s="4">
        <f t="shared" si="47"/>
        <v>2549</v>
      </c>
      <c r="G1293" s="6">
        <v>0</v>
      </c>
      <c r="H1293" s="6">
        <v>0</v>
      </c>
      <c r="I1293" s="6">
        <v>321.74688121155248</v>
      </c>
      <c r="J1293" s="6">
        <v>5.33</v>
      </c>
      <c r="K1293" s="6">
        <v>100</v>
      </c>
      <c r="L1293" s="6">
        <v>0.71377740543986845</v>
      </c>
      <c r="M1293" s="6">
        <v>750.53</v>
      </c>
      <c r="N1293" s="6">
        <v>0</v>
      </c>
      <c r="O1293" s="16" t="s">
        <v>19</v>
      </c>
    </row>
    <row r="1294" spans="1:15" x14ac:dyDescent="0.3">
      <c r="A1294" s="10">
        <v>43679</v>
      </c>
      <c r="B1294" s="8">
        <v>0.875</v>
      </c>
      <c r="C1294" s="9">
        <f t="shared" si="46"/>
        <v>43679.875</v>
      </c>
      <c r="D1294" s="4">
        <f t="shared" si="47"/>
        <v>525465</v>
      </c>
      <c r="E1294" s="4">
        <f t="shared" si="47"/>
        <v>6300765</v>
      </c>
      <c r="F1294" s="4">
        <f t="shared" si="47"/>
        <v>2549</v>
      </c>
      <c r="G1294" s="6">
        <v>0</v>
      </c>
      <c r="H1294" s="6">
        <v>0</v>
      </c>
      <c r="I1294" s="6">
        <v>323.73545431219605</v>
      </c>
      <c r="J1294" s="6">
        <v>4.5140000000000002</v>
      </c>
      <c r="K1294" s="6">
        <v>100</v>
      </c>
      <c r="L1294" s="6">
        <v>0.56735532145467549</v>
      </c>
      <c r="M1294" s="6">
        <v>750.72199999999998</v>
      </c>
      <c r="N1294" s="6">
        <v>0</v>
      </c>
      <c r="O1294" s="16" t="s">
        <v>19</v>
      </c>
    </row>
    <row r="1295" spans="1:15" x14ac:dyDescent="0.3">
      <c r="A1295" s="10">
        <v>43679</v>
      </c>
      <c r="B1295" s="8">
        <v>0.89583333333333337</v>
      </c>
      <c r="C1295" s="9">
        <f t="shared" si="46"/>
        <v>43679.895833333336</v>
      </c>
      <c r="D1295" s="4">
        <f t="shared" si="47"/>
        <v>525465</v>
      </c>
      <c r="E1295" s="4">
        <f t="shared" si="47"/>
        <v>6300765</v>
      </c>
      <c r="F1295" s="4">
        <f t="shared" si="47"/>
        <v>2549</v>
      </c>
      <c r="G1295" s="6">
        <v>0</v>
      </c>
      <c r="H1295" s="6">
        <v>0</v>
      </c>
      <c r="I1295" s="6">
        <v>317.70303502010722</v>
      </c>
      <c r="J1295" s="6">
        <v>4.7649999999999997</v>
      </c>
      <c r="K1295" s="6">
        <v>100</v>
      </c>
      <c r="L1295" s="6">
        <v>0.42064609086919985</v>
      </c>
      <c r="M1295" s="6">
        <v>750.61300000000006</v>
      </c>
      <c r="N1295" s="6">
        <v>0</v>
      </c>
      <c r="O1295" s="16" t="s">
        <v>19</v>
      </c>
    </row>
    <row r="1296" spans="1:15" x14ac:dyDescent="0.3">
      <c r="A1296" s="10">
        <v>43679</v>
      </c>
      <c r="B1296" s="8">
        <v>0.91666666666666663</v>
      </c>
      <c r="C1296" s="9">
        <f t="shared" si="46"/>
        <v>43679.916666666664</v>
      </c>
      <c r="D1296" s="4">
        <f t="shared" si="47"/>
        <v>525465</v>
      </c>
      <c r="E1296" s="4">
        <f t="shared" si="47"/>
        <v>6300765</v>
      </c>
      <c r="F1296" s="4">
        <f t="shared" si="47"/>
        <v>2549</v>
      </c>
      <c r="G1296" s="6">
        <v>0</v>
      </c>
      <c r="H1296" s="6">
        <v>0</v>
      </c>
      <c r="I1296" s="6">
        <v>319.12856199540977</v>
      </c>
      <c r="J1296" s="6">
        <v>4.702</v>
      </c>
      <c r="K1296" s="6">
        <v>100</v>
      </c>
      <c r="L1296" s="6">
        <v>0.12950212034146491</v>
      </c>
      <c r="M1296" s="6">
        <v>750.64499999999998</v>
      </c>
      <c r="N1296" s="6">
        <v>0</v>
      </c>
      <c r="O1296" s="16" t="s">
        <v>19</v>
      </c>
    </row>
    <row r="1297" spans="1:15" x14ac:dyDescent="0.3">
      <c r="A1297" s="10">
        <v>43679</v>
      </c>
      <c r="B1297" s="8">
        <v>0.9375</v>
      </c>
      <c r="C1297" s="9">
        <f t="shared" si="46"/>
        <v>43679.9375</v>
      </c>
      <c r="D1297" s="4">
        <f t="shared" si="47"/>
        <v>525465</v>
      </c>
      <c r="E1297" s="4">
        <f t="shared" si="47"/>
        <v>6300765</v>
      </c>
      <c r="F1297" s="4">
        <f t="shared" si="47"/>
        <v>2549</v>
      </c>
      <c r="G1297" s="6">
        <v>0</v>
      </c>
      <c r="H1297" s="6">
        <v>0</v>
      </c>
      <c r="I1297" s="6">
        <v>320.99887880194854</v>
      </c>
      <c r="J1297" s="6">
        <v>4.7649999999999997</v>
      </c>
      <c r="K1297" s="6">
        <v>100</v>
      </c>
      <c r="L1297" s="6">
        <v>0.27166236964050783</v>
      </c>
      <c r="M1297" s="6">
        <v>750.5</v>
      </c>
      <c r="N1297" s="6">
        <v>0</v>
      </c>
      <c r="O1297" s="16" t="s">
        <v>19</v>
      </c>
    </row>
    <row r="1298" spans="1:15" x14ac:dyDescent="0.3">
      <c r="A1298" s="10">
        <v>43679</v>
      </c>
      <c r="B1298" s="8">
        <v>0.95833333333333337</v>
      </c>
      <c r="C1298" s="9">
        <f t="shared" si="46"/>
        <v>43679.958333333336</v>
      </c>
      <c r="D1298" s="4">
        <f t="shared" si="47"/>
        <v>525465</v>
      </c>
      <c r="E1298" s="4">
        <f t="shared" si="47"/>
        <v>6300765</v>
      </c>
      <c r="F1298" s="4">
        <f t="shared" si="47"/>
        <v>2549</v>
      </c>
      <c r="G1298" s="6">
        <v>0</v>
      </c>
      <c r="H1298" s="6">
        <v>0</v>
      </c>
      <c r="I1298" s="6">
        <v>322.00906324296079</v>
      </c>
      <c r="J1298" s="6">
        <v>4.5140000000000002</v>
      </c>
      <c r="K1298" s="6">
        <v>100</v>
      </c>
      <c r="L1298" s="6">
        <v>0.12495313905503218</v>
      </c>
      <c r="M1298" s="6">
        <v>750.53200000000004</v>
      </c>
      <c r="N1298" s="6">
        <v>0</v>
      </c>
      <c r="O1298" s="16" t="s">
        <v>19</v>
      </c>
    </row>
    <row r="1299" spans="1:15" x14ac:dyDescent="0.3">
      <c r="A1299" s="10">
        <v>43679</v>
      </c>
      <c r="B1299" s="8">
        <v>0.97916666666666663</v>
      </c>
      <c r="C1299" s="9">
        <f t="shared" si="46"/>
        <v>43679.979166666664</v>
      </c>
      <c r="D1299" s="4">
        <f t="shared" si="47"/>
        <v>525465</v>
      </c>
      <c r="E1299" s="4">
        <f t="shared" si="47"/>
        <v>6300765</v>
      </c>
      <c r="F1299" s="4">
        <f t="shared" si="47"/>
        <v>2549</v>
      </c>
      <c r="G1299" s="6">
        <v>0</v>
      </c>
      <c r="H1299" s="6">
        <v>0</v>
      </c>
      <c r="I1299" s="6">
        <v>321.47325343782535</v>
      </c>
      <c r="J1299" s="6">
        <v>5.7069999999999999</v>
      </c>
      <c r="K1299" s="6">
        <v>91.587999999999994</v>
      </c>
      <c r="L1299" s="6">
        <v>0.12267864841181583</v>
      </c>
      <c r="M1299" s="6">
        <v>750.42200000000003</v>
      </c>
      <c r="N1299" s="6">
        <v>0</v>
      </c>
      <c r="O1299" s="16" t="s">
        <v>19</v>
      </c>
    </row>
    <row r="1300" spans="1:15" x14ac:dyDescent="0.3">
      <c r="A1300" s="10">
        <v>43680</v>
      </c>
      <c r="B1300" s="8">
        <v>0</v>
      </c>
      <c r="C1300" s="9">
        <f t="shared" si="46"/>
        <v>43680</v>
      </c>
      <c r="D1300" s="4">
        <f t="shared" si="47"/>
        <v>525465</v>
      </c>
      <c r="E1300" s="4">
        <f t="shared" si="47"/>
        <v>6300765</v>
      </c>
      <c r="F1300" s="4">
        <f t="shared" si="47"/>
        <v>2549</v>
      </c>
      <c r="G1300" s="6">
        <v>0</v>
      </c>
      <c r="H1300" s="6">
        <v>0</v>
      </c>
      <c r="I1300" s="6">
        <v>320.04059893914405</v>
      </c>
      <c r="J1300" s="6">
        <v>5.0789999999999997</v>
      </c>
      <c r="K1300" s="6">
        <v>94.600999999999999</v>
      </c>
      <c r="L1300" s="6">
        <v>0.5184491885275031</v>
      </c>
      <c r="M1300" s="6">
        <v>750.20299999999997</v>
      </c>
      <c r="N1300" s="6">
        <v>0</v>
      </c>
      <c r="O1300" s="16" t="s">
        <v>19</v>
      </c>
    </row>
    <row r="1301" spans="1:15" x14ac:dyDescent="0.3">
      <c r="A1301" s="10">
        <v>43680</v>
      </c>
      <c r="B1301" s="8">
        <v>2.0833333333333332E-2</v>
      </c>
      <c r="C1301" s="9">
        <f t="shared" si="46"/>
        <v>43680.020833333336</v>
      </c>
      <c r="D1301" s="4">
        <f t="shared" si="47"/>
        <v>525465</v>
      </c>
      <c r="E1301" s="4">
        <f t="shared" si="47"/>
        <v>6300765</v>
      </c>
      <c r="F1301" s="4">
        <f t="shared" si="47"/>
        <v>2549</v>
      </c>
      <c r="G1301" s="6">
        <v>0</v>
      </c>
      <c r="H1301" s="6">
        <v>0</v>
      </c>
      <c r="I1301" s="6">
        <v>317.20546337186448</v>
      </c>
      <c r="J1301" s="6">
        <v>5.016</v>
      </c>
      <c r="K1301" s="6">
        <v>90.966999999999999</v>
      </c>
      <c r="L1301" s="6">
        <v>0.22730521799976813</v>
      </c>
      <c r="M1301" s="6">
        <v>750.29499999999996</v>
      </c>
      <c r="N1301" s="6">
        <v>0</v>
      </c>
      <c r="O1301" s="16" t="s">
        <v>19</v>
      </c>
    </row>
    <row r="1302" spans="1:15" x14ac:dyDescent="0.3">
      <c r="A1302" s="10">
        <v>43680</v>
      </c>
      <c r="B1302" s="8">
        <v>4.1666666666666664E-2</v>
      </c>
      <c r="C1302" s="9">
        <f t="shared" si="46"/>
        <v>43680.041666666664</v>
      </c>
      <c r="D1302" s="4">
        <f t="shared" si="47"/>
        <v>525465</v>
      </c>
      <c r="E1302" s="4">
        <f t="shared" si="47"/>
        <v>6300765</v>
      </c>
      <c r="F1302" s="4">
        <f t="shared" si="47"/>
        <v>2549</v>
      </c>
      <c r="G1302" s="6">
        <v>0</v>
      </c>
      <c r="H1302" s="6">
        <v>0</v>
      </c>
      <c r="I1302" s="6">
        <v>322.13889398747028</v>
      </c>
      <c r="J1302" s="6">
        <v>4.891</v>
      </c>
      <c r="K1302" s="6">
        <v>99.37</v>
      </c>
      <c r="L1302" s="6">
        <v>0.65833494718332974</v>
      </c>
      <c r="M1302" s="6">
        <v>750.10500000000002</v>
      </c>
      <c r="N1302" s="6">
        <v>0</v>
      </c>
      <c r="O1302" s="16" t="s">
        <v>19</v>
      </c>
    </row>
    <row r="1303" spans="1:15" x14ac:dyDescent="0.3">
      <c r="A1303" s="10">
        <v>43680</v>
      </c>
      <c r="B1303" s="8">
        <v>6.25E-2</v>
      </c>
      <c r="C1303" s="9">
        <f t="shared" si="46"/>
        <v>43680.0625</v>
      </c>
      <c r="D1303" s="4">
        <f t="shared" si="47"/>
        <v>525465</v>
      </c>
      <c r="E1303" s="4">
        <f t="shared" si="47"/>
        <v>6300765</v>
      </c>
      <c r="F1303" s="4">
        <f t="shared" si="47"/>
        <v>2549</v>
      </c>
      <c r="G1303" s="6">
        <v>0</v>
      </c>
      <c r="H1303" s="6">
        <v>0</v>
      </c>
      <c r="I1303" s="6">
        <v>319.26576634857139</v>
      </c>
      <c r="J1303" s="6">
        <v>4.7649999999999997</v>
      </c>
      <c r="K1303" s="6">
        <v>100</v>
      </c>
      <c r="L1303" s="6">
        <v>0.65606045654011336</v>
      </c>
      <c r="M1303" s="6">
        <v>750.08500000000004</v>
      </c>
      <c r="N1303" s="6">
        <v>0</v>
      </c>
      <c r="O1303" s="16" t="s">
        <v>19</v>
      </c>
    </row>
    <row r="1304" spans="1:15" x14ac:dyDescent="0.3">
      <c r="A1304" s="10">
        <v>43680</v>
      </c>
      <c r="B1304" s="8">
        <v>8.3333333333333329E-2</v>
      </c>
      <c r="C1304" s="9">
        <f t="shared" si="46"/>
        <v>43680.083333333336</v>
      </c>
      <c r="D1304" s="4">
        <f t="shared" si="47"/>
        <v>525465</v>
      </c>
      <c r="E1304" s="4">
        <f t="shared" si="47"/>
        <v>6300765</v>
      </c>
      <c r="F1304" s="4">
        <f t="shared" si="47"/>
        <v>2549</v>
      </c>
      <c r="G1304" s="6">
        <v>0</v>
      </c>
      <c r="H1304" s="6">
        <v>0</v>
      </c>
      <c r="I1304" s="6">
        <v>320.6062903077671</v>
      </c>
      <c r="J1304" s="6">
        <v>4.7649999999999997</v>
      </c>
      <c r="K1304" s="6">
        <v>96.388000000000005</v>
      </c>
      <c r="L1304" s="6">
        <v>0.50935122595463767</v>
      </c>
      <c r="M1304" s="6">
        <v>750.09699999999998</v>
      </c>
      <c r="N1304" s="6">
        <v>0</v>
      </c>
      <c r="O1304" s="16" t="s">
        <v>19</v>
      </c>
    </row>
    <row r="1305" spans="1:15" x14ac:dyDescent="0.3">
      <c r="A1305" s="10">
        <v>43680</v>
      </c>
      <c r="B1305" s="8">
        <v>0.10416666666666667</v>
      </c>
      <c r="C1305" s="9">
        <f t="shared" si="46"/>
        <v>43680.104166666664</v>
      </c>
      <c r="D1305" s="4">
        <f t="shared" si="47"/>
        <v>525465</v>
      </c>
      <c r="E1305" s="4">
        <f t="shared" si="47"/>
        <v>6300765</v>
      </c>
      <c r="F1305" s="4">
        <f t="shared" si="47"/>
        <v>2549</v>
      </c>
      <c r="G1305" s="6">
        <v>0</v>
      </c>
      <c r="H1305" s="6">
        <v>0</v>
      </c>
      <c r="I1305" s="6">
        <v>317.78396557539918</v>
      </c>
      <c r="J1305" s="6">
        <v>4.891</v>
      </c>
      <c r="K1305" s="6">
        <v>98.266999999999996</v>
      </c>
      <c r="L1305" s="6">
        <v>0.65151147525368058</v>
      </c>
      <c r="M1305" s="6">
        <v>749.8</v>
      </c>
      <c r="N1305" s="6">
        <v>0</v>
      </c>
      <c r="O1305" s="16" t="s">
        <v>19</v>
      </c>
    </row>
    <row r="1306" spans="1:15" x14ac:dyDescent="0.3">
      <c r="A1306" s="10">
        <v>43680</v>
      </c>
      <c r="B1306" s="8">
        <v>0.125</v>
      </c>
      <c r="C1306" s="9">
        <f t="shared" si="46"/>
        <v>43680.125</v>
      </c>
      <c r="D1306" s="4">
        <f t="shared" si="47"/>
        <v>525465</v>
      </c>
      <c r="E1306" s="4">
        <f t="shared" si="47"/>
        <v>6300765</v>
      </c>
      <c r="F1306" s="4">
        <f t="shared" si="47"/>
        <v>2549</v>
      </c>
      <c r="G1306" s="6">
        <v>0</v>
      </c>
      <c r="H1306" s="6">
        <v>0</v>
      </c>
      <c r="I1306" s="6">
        <v>320.24156315643967</v>
      </c>
      <c r="J1306" s="6">
        <v>4.3879999999999999</v>
      </c>
      <c r="K1306" s="6">
        <v>100</v>
      </c>
      <c r="L1306" s="6">
        <v>0.504802244668205</v>
      </c>
      <c r="M1306" s="6">
        <v>749.84299999999996</v>
      </c>
      <c r="N1306" s="6">
        <v>0</v>
      </c>
      <c r="O1306" s="16" t="s">
        <v>19</v>
      </c>
    </row>
    <row r="1307" spans="1:15" x14ac:dyDescent="0.3">
      <c r="A1307" s="10">
        <v>43680</v>
      </c>
      <c r="B1307" s="8">
        <v>0.14583333333333334</v>
      </c>
      <c r="C1307" s="9">
        <f t="shared" si="46"/>
        <v>43680.145833333336</v>
      </c>
      <c r="D1307" s="4">
        <f t="shared" si="47"/>
        <v>525465</v>
      </c>
      <c r="E1307" s="4">
        <f t="shared" si="47"/>
        <v>6300765</v>
      </c>
      <c r="F1307" s="4">
        <f t="shared" si="47"/>
        <v>2549</v>
      </c>
      <c r="G1307" s="6">
        <v>0</v>
      </c>
      <c r="H1307" s="6">
        <v>0</v>
      </c>
      <c r="I1307" s="6">
        <v>317.86783053852798</v>
      </c>
      <c r="J1307" s="6">
        <v>4.6390000000000002</v>
      </c>
      <c r="K1307" s="6">
        <v>97.436999999999998</v>
      </c>
      <c r="L1307" s="6">
        <v>0.21365827414047001</v>
      </c>
      <c r="M1307" s="6">
        <v>749.78499999999997</v>
      </c>
      <c r="N1307" s="6">
        <v>0</v>
      </c>
      <c r="O1307" s="16" t="s">
        <v>19</v>
      </c>
    </row>
    <row r="1308" spans="1:15" x14ac:dyDescent="0.3">
      <c r="A1308" s="10">
        <v>43680</v>
      </c>
      <c r="B1308" s="8">
        <v>0.16666666666666666</v>
      </c>
      <c r="C1308" s="9">
        <f t="shared" si="46"/>
        <v>43680.166666666664</v>
      </c>
      <c r="D1308" s="4">
        <f t="shared" si="47"/>
        <v>525465</v>
      </c>
      <c r="E1308" s="4">
        <f t="shared" si="47"/>
        <v>6300765</v>
      </c>
      <c r="F1308" s="4">
        <f t="shared" si="47"/>
        <v>2549</v>
      </c>
      <c r="G1308" s="6">
        <v>0</v>
      </c>
      <c r="H1308" s="6">
        <v>0</v>
      </c>
      <c r="I1308" s="6">
        <v>319.20684558536277</v>
      </c>
      <c r="J1308" s="6">
        <v>4.891</v>
      </c>
      <c r="K1308" s="6">
        <v>95.929000000000002</v>
      </c>
      <c r="L1308" s="6">
        <v>0.64468800332403153</v>
      </c>
      <c r="M1308" s="6">
        <v>749.46799999999996</v>
      </c>
      <c r="N1308" s="6">
        <v>0</v>
      </c>
      <c r="O1308" s="16" t="s">
        <v>19</v>
      </c>
    </row>
    <row r="1309" spans="1:15" x14ac:dyDescent="0.3">
      <c r="A1309" s="10">
        <v>43680</v>
      </c>
      <c r="B1309" s="8">
        <v>0.1875</v>
      </c>
      <c r="C1309" s="9">
        <f t="shared" si="46"/>
        <v>43680.1875</v>
      </c>
      <c r="D1309" s="4">
        <f t="shared" si="47"/>
        <v>525465</v>
      </c>
      <c r="E1309" s="4">
        <f t="shared" si="47"/>
        <v>6300765</v>
      </c>
      <c r="F1309" s="4">
        <f t="shared" si="47"/>
        <v>2549</v>
      </c>
      <c r="G1309" s="6">
        <v>1.8</v>
      </c>
      <c r="H1309" s="6">
        <v>0</v>
      </c>
      <c r="I1309" s="6">
        <v>321.45622687521427</v>
      </c>
      <c r="J1309" s="6">
        <v>4.7649999999999997</v>
      </c>
      <c r="K1309" s="6">
        <v>94.813999999999993</v>
      </c>
      <c r="L1309" s="6">
        <v>1.3643000657918287</v>
      </c>
      <c r="M1309" s="6">
        <v>749.46199999999999</v>
      </c>
      <c r="N1309" s="6">
        <v>0</v>
      </c>
      <c r="O1309" s="16" t="s">
        <v>19</v>
      </c>
    </row>
    <row r="1310" spans="1:15" x14ac:dyDescent="0.3">
      <c r="A1310" s="10">
        <v>43680</v>
      </c>
      <c r="B1310" s="8">
        <v>0.20833333333333334</v>
      </c>
      <c r="C1310" s="9">
        <f t="shared" si="46"/>
        <v>43680.208333333336</v>
      </c>
      <c r="D1310" s="4">
        <f t="shared" si="47"/>
        <v>525465</v>
      </c>
      <c r="E1310" s="4">
        <f t="shared" si="47"/>
        <v>6300765</v>
      </c>
      <c r="F1310" s="4">
        <f t="shared" si="47"/>
        <v>2549</v>
      </c>
      <c r="G1310" s="6">
        <v>14.5</v>
      </c>
      <c r="H1310" s="6">
        <v>3.6</v>
      </c>
      <c r="I1310" s="6">
        <v>316.76340903058701</v>
      </c>
      <c r="J1310" s="6">
        <v>5.0789999999999997</v>
      </c>
      <c r="K1310" s="6">
        <v>95.186999999999998</v>
      </c>
      <c r="L1310" s="6">
        <v>1.2175908352063534</v>
      </c>
      <c r="M1310" s="6">
        <v>749.25300000000004</v>
      </c>
      <c r="N1310" s="6">
        <v>0</v>
      </c>
      <c r="O1310" s="15">
        <v>0.24827586206896551</v>
      </c>
    </row>
    <row r="1311" spans="1:15" x14ac:dyDescent="0.3">
      <c r="A1311" s="10">
        <v>43680</v>
      </c>
      <c r="B1311" s="8">
        <v>0.22916666666666666</v>
      </c>
      <c r="C1311" s="9">
        <f t="shared" si="46"/>
        <v>43680.229166666664</v>
      </c>
      <c r="D1311" s="4">
        <f t="shared" si="47"/>
        <v>525465</v>
      </c>
      <c r="E1311" s="4">
        <f t="shared" si="47"/>
        <v>6300765</v>
      </c>
      <c r="F1311" s="4">
        <f t="shared" si="47"/>
        <v>2549</v>
      </c>
      <c r="G1311" s="6">
        <v>56.2</v>
      </c>
      <c r="H1311" s="6">
        <v>25.2</v>
      </c>
      <c r="I1311" s="6">
        <v>314.7930604954455</v>
      </c>
      <c r="J1311" s="6">
        <v>5.5190000000000001</v>
      </c>
      <c r="K1311" s="6">
        <v>91.373999999999995</v>
      </c>
      <c r="L1311" s="6">
        <v>0.92644686467861825</v>
      </c>
      <c r="M1311" s="6">
        <v>749.27499999999998</v>
      </c>
      <c r="N1311" s="6">
        <v>0</v>
      </c>
      <c r="O1311" s="15">
        <v>0.44839857651245546</v>
      </c>
    </row>
    <row r="1312" spans="1:15" x14ac:dyDescent="0.3">
      <c r="A1312" s="10">
        <v>43680</v>
      </c>
      <c r="B1312" s="8">
        <v>0.25</v>
      </c>
      <c r="C1312" s="9">
        <f t="shared" si="46"/>
        <v>43680.25</v>
      </c>
      <c r="D1312" s="4">
        <f t="shared" si="47"/>
        <v>525465</v>
      </c>
      <c r="E1312" s="4">
        <f t="shared" si="47"/>
        <v>6300765</v>
      </c>
      <c r="F1312" s="4">
        <f t="shared" si="47"/>
        <v>2549</v>
      </c>
      <c r="G1312" s="6">
        <v>108.8</v>
      </c>
      <c r="H1312" s="6">
        <v>43.2</v>
      </c>
      <c r="I1312" s="6">
        <v>318.55540908331841</v>
      </c>
      <c r="J1312" s="6">
        <v>5.8959999999999999</v>
      </c>
      <c r="K1312" s="6">
        <v>86.194000000000003</v>
      </c>
      <c r="L1312" s="6">
        <v>0.92417237403540198</v>
      </c>
      <c r="M1312" s="6">
        <v>749.22500000000002</v>
      </c>
      <c r="N1312" s="6">
        <v>0</v>
      </c>
      <c r="O1312" s="15">
        <v>0.3970588235294118</v>
      </c>
    </row>
    <row r="1313" spans="1:15" x14ac:dyDescent="0.3">
      <c r="A1313" s="10">
        <v>43680</v>
      </c>
      <c r="B1313" s="8">
        <v>0.27083333333333331</v>
      </c>
      <c r="C1313" s="9">
        <f t="shared" si="46"/>
        <v>43680.270833333336</v>
      </c>
      <c r="D1313" s="4">
        <f t="shared" si="47"/>
        <v>525465</v>
      </c>
      <c r="E1313" s="4">
        <f t="shared" si="47"/>
        <v>6300765</v>
      </c>
      <c r="F1313" s="4">
        <f t="shared" si="47"/>
        <v>2549</v>
      </c>
      <c r="G1313" s="6">
        <v>166.9</v>
      </c>
      <c r="H1313" s="6">
        <v>64.8</v>
      </c>
      <c r="I1313" s="6">
        <v>321.46057943432129</v>
      </c>
      <c r="J1313" s="6">
        <v>6.7119999999999997</v>
      </c>
      <c r="K1313" s="6">
        <v>82.25</v>
      </c>
      <c r="L1313" s="6">
        <v>1.0663326233344448</v>
      </c>
      <c r="M1313" s="6">
        <v>748.95799999999997</v>
      </c>
      <c r="N1313" s="6">
        <v>0</v>
      </c>
      <c r="O1313" s="15">
        <v>0.3882564409826243</v>
      </c>
    </row>
    <row r="1314" spans="1:15" x14ac:dyDescent="0.3">
      <c r="A1314" s="10">
        <v>43680</v>
      </c>
      <c r="B1314" s="8">
        <v>0.29166666666666669</v>
      </c>
      <c r="C1314" s="9">
        <f t="shared" si="46"/>
        <v>43680.291666666664</v>
      </c>
      <c r="D1314" s="4">
        <f t="shared" si="47"/>
        <v>525465</v>
      </c>
      <c r="E1314" s="4">
        <f t="shared" si="47"/>
        <v>6300765</v>
      </c>
      <c r="F1314" s="4">
        <f t="shared" si="47"/>
        <v>2549</v>
      </c>
      <c r="G1314" s="6">
        <v>239.4</v>
      </c>
      <c r="H1314" s="6">
        <v>90</v>
      </c>
      <c r="I1314" s="6">
        <v>326.87999255913036</v>
      </c>
      <c r="J1314" s="6">
        <v>6.3979999999999997</v>
      </c>
      <c r="K1314" s="6">
        <v>81.762</v>
      </c>
      <c r="L1314" s="6">
        <v>1.2084928726334878</v>
      </c>
      <c r="M1314" s="6">
        <v>748.74800000000005</v>
      </c>
      <c r="N1314" s="6">
        <v>0</v>
      </c>
      <c r="O1314" s="15">
        <v>0.37593984962406013</v>
      </c>
    </row>
    <row r="1315" spans="1:15" x14ac:dyDescent="0.3">
      <c r="A1315" s="10">
        <v>43680</v>
      </c>
      <c r="B1315" s="8">
        <v>0.3125</v>
      </c>
      <c r="C1315" s="9">
        <f t="shared" si="46"/>
        <v>43680.3125</v>
      </c>
      <c r="D1315" s="4">
        <f t="shared" si="47"/>
        <v>525465</v>
      </c>
      <c r="E1315" s="4">
        <f t="shared" si="47"/>
        <v>6300765</v>
      </c>
      <c r="F1315" s="4">
        <f t="shared" si="47"/>
        <v>2549</v>
      </c>
      <c r="G1315" s="6">
        <v>306.5</v>
      </c>
      <c r="H1315" s="6">
        <v>111.5</v>
      </c>
      <c r="I1315" s="6">
        <v>323.35855511581309</v>
      </c>
      <c r="J1315" s="6">
        <v>8.2200000000000006</v>
      </c>
      <c r="K1315" s="6">
        <v>74.516000000000005</v>
      </c>
      <c r="L1315" s="6">
        <v>1.49508786187479</v>
      </c>
      <c r="M1315" s="6">
        <v>748.803</v>
      </c>
      <c r="N1315" s="6">
        <v>0</v>
      </c>
      <c r="O1315" s="15">
        <v>0.36378466557911909</v>
      </c>
    </row>
    <row r="1316" spans="1:15" x14ac:dyDescent="0.3">
      <c r="A1316" s="10">
        <v>43680</v>
      </c>
      <c r="B1316" s="8">
        <v>0.33333333333333331</v>
      </c>
      <c r="C1316" s="9">
        <f t="shared" si="46"/>
        <v>43680.333333333336</v>
      </c>
      <c r="D1316" s="4">
        <f t="shared" si="47"/>
        <v>525465</v>
      </c>
      <c r="E1316" s="4">
        <f t="shared" si="47"/>
        <v>6300765</v>
      </c>
      <c r="F1316" s="4">
        <f t="shared" si="47"/>
        <v>2549</v>
      </c>
      <c r="G1316" s="6">
        <v>399</v>
      </c>
      <c r="H1316" s="6">
        <v>127.7</v>
      </c>
      <c r="I1316" s="6">
        <v>282.94246077267962</v>
      </c>
      <c r="J1316" s="6">
        <v>7.7169999999999996</v>
      </c>
      <c r="K1316" s="6">
        <v>76.59</v>
      </c>
      <c r="L1316" s="6">
        <v>1.9258304444580687</v>
      </c>
      <c r="M1316" s="6">
        <v>748.91700000000003</v>
      </c>
      <c r="N1316" s="6">
        <v>0</v>
      </c>
      <c r="O1316" s="15">
        <v>0.3200501253132832</v>
      </c>
    </row>
    <row r="1317" spans="1:15" x14ac:dyDescent="0.3">
      <c r="A1317" s="10">
        <v>43680</v>
      </c>
      <c r="B1317" s="8">
        <v>0.35416666666666669</v>
      </c>
      <c r="C1317" s="9">
        <f t="shared" si="46"/>
        <v>43680.354166666664</v>
      </c>
      <c r="D1317" s="4">
        <f t="shared" si="47"/>
        <v>525465</v>
      </c>
      <c r="E1317" s="4">
        <f t="shared" si="47"/>
        <v>6300765</v>
      </c>
      <c r="F1317" s="4">
        <f t="shared" si="47"/>
        <v>2549</v>
      </c>
      <c r="G1317" s="6">
        <v>723.7</v>
      </c>
      <c r="H1317" s="6">
        <v>176.3</v>
      </c>
      <c r="I1317" s="6">
        <v>330.12314126812811</v>
      </c>
      <c r="J1317" s="6">
        <v>6.65</v>
      </c>
      <c r="K1317" s="6">
        <v>91.611000000000004</v>
      </c>
      <c r="L1317" s="6">
        <v>1.3461041406460978</v>
      </c>
      <c r="M1317" s="6">
        <v>748.92700000000002</v>
      </c>
      <c r="N1317" s="6">
        <v>0</v>
      </c>
      <c r="O1317" s="15">
        <v>0.24360923034406523</v>
      </c>
    </row>
    <row r="1318" spans="1:15" x14ac:dyDescent="0.3">
      <c r="A1318" s="10">
        <v>43680</v>
      </c>
      <c r="B1318" s="8">
        <v>0.375</v>
      </c>
      <c r="C1318" s="9">
        <f t="shared" si="46"/>
        <v>43680.375</v>
      </c>
      <c r="D1318" s="4">
        <f t="shared" si="47"/>
        <v>525465</v>
      </c>
      <c r="E1318" s="4">
        <f t="shared" si="47"/>
        <v>6300765</v>
      </c>
      <c r="F1318" s="4">
        <f t="shared" si="47"/>
        <v>2549</v>
      </c>
      <c r="G1318" s="6">
        <v>647.5</v>
      </c>
      <c r="H1318" s="6">
        <v>124.1</v>
      </c>
      <c r="I1318" s="6">
        <v>278.65184358926774</v>
      </c>
      <c r="J1318" s="6">
        <v>6.1470000000000002</v>
      </c>
      <c r="K1318" s="6">
        <v>93.7</v>
      </c>
      <c r="L1318" s="6">
        <v>1.7771338698296597</v>
      </c>
      <c r="M1318" s="6">
        <v>748.85299999999995</v>
      </c>
      <c r="N1318" s="6">
        <v>0</v>
      </c>
      <c r="O1318" s="15">
        <v>0.19166023166023166</v>
      </c>
    </row>
    <row r="1319" spans="1:15" x14ac:dyDescent="0.3">
      <c r="A1319" s="10">
        <v>43680</v>
      </c>
      <c r="B1319" s="8">
        <v>0.39583333333333331</v>
      </c>
      <c r="C1319" s="9">
        <f t="shared" si="46"/>
        <v>43680.395833333336</v>
      </c>
      <c r="D1319" s="4">
        <f t="shared" si="47"/>
        <v>525465</v>
      </c>
      <c r="E1319" s="4">
        <f t="shared" si="47"/>
        <v>6300765</v>
      </c>
      <c r="F1319" s="4">
        <f t="shared" si="47"/>
        <v>2549</v>
      </c>
      <c r="G1319" s="6">
        <v>652.9</v>
      </c>
      <c r="H1319" s="6">
        <v>115.1</v>
      </c>
      <c r="I1319" s="6">
        <v>268.38210377992505</v>
      </c>
      <c r="J1319" s="6">
        <v>7.4660000000000002</v>
      </c>
      <c r="K1319" s="6">
        <v>81.284000000000006</v>
      </c>
      <c r="L1319" s="6">
        <v>1.6304246392441841</v>
      </c>
      <c r="M1319" s="6">
        <v>748.77499999999998</v>
      </c>
      <c r="N1319" s="6">
        <v>0</v>
      </c>
      <c r="O1319" s="15">
        <v>0.17629039669168325</v>
      </c>
    </row>
    <row r="1320" spans="1:15" x14ac:dyDescent="0.3">
      <c r="A1320" s="10">
        <v>43680</v>
      </c>
      <c r="B1320" s="8">
        <v>0.41666666666666669</v>
      </c>
      <c r="C1320" s="9">
        <f t="shared" si="46"/>
        <v>43680.416666666664</v>
      </c>
      <c r="D1320" s="4">
        <f t="shared" si="47"/>
        <v>525465</v>
      </c>
      <c r="E1320" s="4">
        <f t="shared" si="47"/>
        <v>6300765</v>
      </c>
      <c r="F1320" s="4">
        <f t="shared" si="47"/>
        <v>2549</v>
      </c>
      <c r="G1320" s="6">
        <v>680.1</v>
      </c>
      <c r="H1320" s="6">
        <v>111.5</v>
      </c>
      <c r="I1320" s="6">
        <v>258.55340604160745</v>
      </c>
      <c r="J1320" s="6">
        <v>8.0310000000000006</v>
      </c>
      <c r="K1320" s="6">
        <v>76.168999999999997</v>
      </c>
      <c r="L1320" s="6">
        <v>2.3500367017119812</v>
      </c>
      <c r="M1320" s="6">
        <v>748.67700000000002</v>
      </c>
      <c r="N1320" s="6">
        <v>0</v>
      </c>
      <c r="O1320" s="15">
        <v>0.16394647845905014</v>
      </c>
    </row>
    <row r="1321" spans="1:15" x14ac:dyDescent="0.3">
      <c r="A1321" s="10">
        <v>43680</v>
      </c>
      <c r="B1321" s="8">
        <v>0.4375</v>
      </c>
      <c r="C1321" s="9">
        <f t="shared" si="46"/>
        <v>43680.4375</v>
      </c>
      <c r="D1321" s="4">
        <f t="shared" si="47"/>
        <v>525465</v>
      </c>
      <c r="E1321" s="4">
        <f t="shared" si="47"/>
        <v>6300765</v>
      </c>
      <c r="F1321" s="4">
        <f t="shared" si="47"/>
        <v>2549</v>
      </c>
      <c r="G1321" s="6">
        <v>745.4</v>
      </c>
      <c r="H1321" s="6">
        <v>115.1</v>
      </c>
      <c r="I1321" s="6">
        <v>277.19919826267767</v>
      </c>
      <c r="J1321" s="6">
        <v>8.6590000000000007</v>
      </c>
      <c r="K1321" s="6">
        <v>72.858999999999995</v>
      </c>
      <c r="L1321" s="6">
        <v>1.7703103979000105</v>
      </c>
      <c r="M1321" s="6">
        <v>748.53300000000002</v>
      </c>
      <c r="N1321" s="6">
        <v>0</v>
      </c>
      <c r="O1321" s="15">
        <v>0.15441373759055541</v>
      </c>
    </row>
    <row r="1322" spans="1:15" x14ac:dyDescent="0.3">
      <c r="A1322" s="10">
        <v>43680</v>
      </c>
      <c r="B1322" s="8">
        <v>0.45833333333333331</v>
      </c>
      <c r="C1322" s="9">
        <f t="shared" si="46"/>
        <v>43680.458333333336</v>
      </c>
      <c r="D1322" s="4">
        <f t="shared" si="47"/>
        <v>525465</v>
      </c>
      <c r="E1322" s="4">
        <f t="shared" si="47"/>
        <v>6300765</v>
      </c>
      <c r="F1322" s="4">
        <f t="shared" si="47"/>
        <v>2549</v>
      </c>
      <c r="G1322" s="6">
        <v>750.9</v>
      </c>
      <c r="H1322" s="6">
        <v>109.7</v>
      </c>
      <c r="I1322" s="6">
        <v>264.76846162024151</v>
      </c>
      <c r="J1322" s="6">
        <v>9.1620000000000008</v>
      </c>
      <c r="K1322" s="6">
        <v>74.819999999999993</v>
      </c>
      <c r="L1322" s="6">
        <v>2.05661824054103</v>
      </c>
      <c r="M1322" s="6">
        <v>748.47199999999998</v>
      </c>
      <c r="N1322" s="6">
        <v>0</v>
      </c>
      <c r="O1322" s="15">
        <v>0.14609135703822082</v>
      </c>
    </row>
    <row r="1323" spans="1:15" x14ac:dyDescent="0.3">
      <c r="A1323" s="10">
        <v>43680</v>
      </c>
      <c r="B1323" s="8">
        <v>0.47916666666666669</v>
      </c>
      <c r="C1323" s="9">
        <f t="shared" si="46"/>
        <v>43680.479166666664</v>
      </c>
      <c r="D1323" s="4">
        <f t="shared" si="47"/>
        <v>525465</v>
      </c>
      <c r="E1323" s="4">
        <f t="shared" si="47"/>
        <v>6300765</v>
      </c>
      <c r="F1323" s="4">
        <f t="shared" si="47"/>
        <v>2549</v>
      </c>
      <c r="G1323" s="6">
        <v>774.4</v>
      </c>
      <c r="H1323" s="6">
        <v>115.1</v>
      </c>
      <c r="I1323" s="6">
        <v>267.87539462198788</v>
      </c>
      <c r="J1323" s="6">
        <v>9.6639999999999997</v>
      </c>
      <c r="K1323" s="6">
        <v>69.347999999999999</v>
      </c>
      <c r="L1323" s="6">
        <v>1.7657614166135778</v>
      </c>
      <c r="M1323" s="6">
        <v>748.31500000000005</v>
      </c>
      <c r="N1323" s="6">
        <v>0</v>
      </c>
      <c r="O1323" s="15">
        <v>0.14863119834710745</v>
      </c>
    </row>
    <row r="1324" spans="1:15" x14ac:dyDescent="0.3">
      <c r="A1324" s="10">
        <v>43680</v>
      </c>
      <c r="B1324" s="8">
        <v>0.5</v>
      </c>
      <c r="C1324" s="9">
        <f t="shared" si="46"/>
        <v>43680.5</v>
      </c>
      <c r="D1324" s="4">
        <f t="shared" si="47"/>
        <v>525465</v>
      </c>
      <c r="E1324" s="4">
        <f t="shared" si="47"/>
        <v>6300765</v>
      </c>
      <c r="F1324" s="4">
        <f t="shared" si="47"/>
        <v>2549</v>
      </c>
      <c r="G1324" s="6">
        <v>828.8</v>
      </c>
      <c r="H1324" s="6">
        <v>133.1</v>
      </c>
      <c r="I1324" s="6">
        <v>274.09841861044185</v>
      </c>
      <c r="J1324" s="6">
        <v>10.48</v>
      </c>
      <c r="K1324" s="6">
        <v>69.781999999999996</v>
      </c>
      <c r="L1324" s="6">
        <v>1.9076345193123379</v>
      </c>
      <c r="M1324" s="6">
        <v>748.52300000000002</v>
      </c>
      <c r="N1324" s="6">
        <v>0</v>
      </c>
      <c r="O1324" s="15">
        <v>0.16059362934362933</v>
      </c>
    </row>
    <row r="1325" spans="1:15" x14ac:dyDescent="0.3">
      <c r="A1325" s="10">
        <v>43680</v>
      </c>
      <c r="B1325" s="8">
        <v>0.52083333333333337</v>
      </c>
      <c r="C1325" s="9">
        <f t="shared" si="46"/>
        <v>43680.520833333336</v>
      </c>
      <c r="D1325" s="4">
        <f t="shared" si="47"/>
        <v>525465</v>
      </c>
      <c r="E1325" s="4">
        <f t="shared" si="47"/>
        <v>6300765</v>
      </c>
      <c r="F1325" s="4">
        <f t="shared" si="47"/>
        <v>2549</v>
      </c>
      <c r="G1325" s="6">
        <v>350</v>
      </c>
      <c r="H1325" s="6">
        <v>59.4</v>
      </c>
      <c r="I1325" s="6">
        <v>303.78673186446053</v>
      </c>
      <c r="J1325" s="6">
        <v>8.9730000000000008</v>
      </c>
      <c r="K1325" s="6">
        <v>81.19</v>
      </c>
      <c r="L1325" s="6">
        <v>2.4830989884381585</v>
      </c>
      <c r="M1325" s="6">
        <v>748.45799999999997</v>
      </c>
      <c r="N1325" s="6">
        <v>0</v>
      </c>
      <c r="O1325" s="15">
        <v>0.16971428571428571</v>
      </c>
    </row>
    <row r="1326" spans="1:15" x14ac:dyDescent="0.3">
      <c r="A1326" s="10">
        <v>43680</v>
      </c>
      <c r="B1326" s="8">
        <v>0.54166666666666663</v>
      </c>
      <c r="C1326" s="9">
        <f t="shared" si="46"/>
        <v>43680.541666666664</v>
      </c>
      <c r="D1326" s="4">
        <f t="shared" si="47"/>
        <v>525465</v>
      </c>
      <c r="E1326" s="4">
        <f t="shared" si="47"/>
        <v>6300765</v>
      </c>
      <c r="F1326" s="4">
        <f t="shared" si="47"/>
        <v>2549</v>
      </c>
      <c r="G1326" s="6">
        <v>293.8</v>
      </c>
      <c r="H1326" s="6">
        <v>48.6</v>
      </c>
      <c r="I1326" s="6">
        <v>312.44283128852572</v>
      </c>
      <c r="J1326" s="6">
        <v>8.8480000000000008</v>
      </c>
      <c r="K1326" s="6">
        <v>79.597999999999999</v>
      </c>
      <c r="L1326" s="6">
        <v>2.1919550179104239</v>
      </c>
      <c r="M1326" s="6">
        <v>748.22799999999995</v>
      </c>
      <c r="N1326" s="6">
        <v>0</v>
      </c>
      <c r="O1326" s="15">
        <v>0.16541865214431586</v>
      </c>
    </row>
    <row r="1327" spans="1:15" x14ac:dyDescent="0.3">
      <c r="A1327" s="10">
        <v>43680</v>
      </c>
      <c r="B1327" s="8">
        <v>0.5625</v>
      </c>
      <c r="C1327" s="9">
        <f t="shared" si="46"/>
        <v>43680.5625</v>
      </c>
      <c r="D1327" s="4">
        <f t="shared" si="47"/>
        <v>525465</v>
      </c>
      <c r="E1327" s="4">
        <f t="shared" si="47"/>
        <v>6300765</v>
      </c>
      <c r="F1327" s="4">
        <f t="shared" si="47"/>
        <v>2549</v>
      </c>
      <c r="G1327" s="6">
        <v>210.4</v>
      </c>
      <c r="H1327" s="6">
        <v>37.799999999999997</v>
      </c>
      <c r="I1327" s="6">
        <v>337.6179223832869</v>
      </c>
      <c r="J1327" s="6">
        <v>8.9730000000000008</v>
      </c>
      <c r="K1327" s="6">
        <v>86.533000000000001</v>
      </c>
      <c r="L1327" s="6">
        <v>1.7566634540407124</v>
      </c>
      <c r="M1327" s="6">
        <v>748.17</v>
      </c>
      <c r="N1327" s="6">
        <v>0</v>
      </c>
      <c r="O1327" s="15">
        <v>0.17965779467680607</v>
      </c>
    </row>
    <row r="1328" spans="1:15" x14ac:dyDescent="0.3">
      <c r="A1328" s="10">
        <v>43680</v>
      </c>
      <c r="B1328" s="8">
        <v>0.58333333333333337</v>
      </c>
      <c r="C1328" s="9">
        <f t="shared" si="46"/>
        <v>43680.583333333336</v>
      </c>
      <c r="D1328" s="4">
        <f t="shared" si="47"/>
        <v>525465</v>
      </c>
      <c r="E1328" s="4">
        <f t="shared" si="47"/>
        <v>6300765</v>
      </c>
      <c r="F1328" s="4">
        <f t="shared" si="47"/>
        <v>2549</v>
      </c>
      <c r="G1328" s="6">
        <v>234</v>
      </c>
      <c r="H1328" s="6">
        <v>43.2</v>
      </c>
      <c r="I1328" s="6">
        <v>316.58682504811077</v>
      </c>
      <c r="J1328" s="6">
        <v>8.8480000000000008</v>
      </c>
      <c r="K1328" s="6">
        <v>86.195999999999998</v>
      </c>
      <c r="L1328" s="6">
        <v>1.6099542234552369</v>
      </c>
      <c r="M1328" s="6">
        <v>748.11500000000001</v>
      </c>
      <c r="N1328" s="6">
        <v>0</v>
      </c>
      <c r="O1328" s="15">
        <v>0.18461538461538463</v>
      </c>
    </row>
    <row r="1329" spans="1:15" x14ac:dyDescent="0.3">
      <c r="A1329" s="10">
        <v>43680</v>
      </c>
      <c r="B1329" s="8">
        <v>0.60416666666666663</v>
      </c>
      <c r="C1329" s="9">
        <f t="shared" si="46"/>
        <v>43680.604166666664</v>
      </c>
      <c r="D1329" s="4">
        <f t="shared" si="47"/>
        <v>525465</v>
      </c>
      <c r="E1329" s="4">
        <f t="shared" si="47"/>
        <v>6300765</v>
      </c>
      <c r="F1329" s="4">
        <f t="shared" si="47"/>
        <v>2549</v>
      </c>
      <c r="G1329" s="6">
        <v>170.5</v>
      </c>
      <c r="H1329" s="6">
        <v>30.6</v>
      </c>
      <c r="I1329" s="6">
        <v>315.91509248766636</v>
      </c>
      <c r="J1329" s="6">
        <v>8.9730000000000008</v>
      </c>
      <c r="K1329" s="6">
        <v>85.119</v>
      </c>
      <c r="L1329" s="6">
        <v>1.6076797328120205</v>
      </c>
      <c r="M1329" s="6">
        <v>748.02300000000002</v>
      </c>
      <c r="N1329" s="6">
        <v>0</v>
      </c>
      <c r="O1329" s="15">
        <v>0.17947214076246334</v>
      </c>
    </row>
    <row r="1330" spans="1:15" x14ac:dyDescent="0.3">
      <c r="A1330" s="10">
        <v>43680</v>
      </c>
      <c r="B1330" s="8">
        <v>0.625</v>
      </c>
      <c r="C1330" s="9">
        <f t="shared" si="46"/>
        <v>43680.625</v>
      </c>
      <c r="D1330" s="4">
        <f t="shared" si="47"/>
        <v>525465</v>
      </c>
      <c r="E1330" s="4">
        <f t="shared" si="47"/>
        <v>6300765</v>
      </c>
      <c r="F1330" s="4">
        <f t="shared" si="47"/>
        <v>2549</v>
      </c>
      <c r="G1330" s="6">
        <v>204.9</v>
      </c>
      <c r="H1330" s="6">
        <v>39.6</v>
      </c>
      <c r="I1330" s="6">
        <v>290.85055350581382</v>
      </c>
      <c r="J1330" s="6">
        <v>8.7850000000000001</v>
      </c>
      <c r="K1330" s="6">
        <v>85.87</v>
      </c>
      <c r="L1330" s="6">
        <v>1.6054052421688041</v>
      </c>
      <c r="M1330" s="6">
        <v>747.77</v>
      </c>
      <c r="N1330" s="6">
        <v>0</v>
      </c>
      <c r="O1330" s="15">
        <v>0.19326500732064422</v>
      </c>
    </row>
    <row r="1331" spans="1:15" x14ac:dyDescent="0.3">
      <c r="A1331" s="10">
        <v>43680</v>
      </c>
      <c r="B1331" s="8">
        <v>0.64583333333333337</v>
      </c>
      <c r="C1331" s="9">
        <f t="shared" si="46"/>
        <v>43680.645833333336</v>
      </c>
      <c r="D1331" s="4">
        <f t="shared" si="47"/>
        <v>525465</v>
      </c>
      <c r="E1331" s="4">
        <f t="shared" si="47"/>
        <v>6300765</v>
      </c>
      <c r="F1331" s="4">
        <f t="shared" si="47"/>
        <v>2549</v>
      </c>
      <c r="G1331" s="6">
        <v>141.5</v>
      </c>
      <c r="H1331" s="6">
        <v>27</v>
      </c>
      <c r="I1331" s="6">
        <v>308.73199752447539</v>
      </c>
      <c r="J1331" s="6">
        <v>8.6590000000000007</v>
      </c>
      <c r="K1331" s="6">
        <v>82.55</v>
      </c>
      <c r="L1331" s="6">
        <v>1.6031307515255877</v>
      </c>
      <c r="M1331" s="6">
        <v>747.89300000000003</v>
      </c>
      <c r="N1331" s="6">
        <v>0</v>
      </c>
      <c r="O1331" s="15">
        <v>0.19081272084805653</v>
      </c>
    </row>
    <row r="1332" spans="1:15" x14ac:dyDescent="0.3">
      <c r="A1332" s="10">
        <v>43680</v>
      </c>
      <c r="B1332" s="8">
        <v>0.66666666666666663</v>
      </c>
      <c r="C1332" s="9">
        <f t="shared" si="46"/>
        <v>43680.666666666664</v>
      </c>
      <c r="D1332" s="4">
        <f t="shared" si="47"/>
        <v>525465</v>
      </c>
      <c r="E1332" s="4">
        <f t="shared" si="47"/>
        <v>6300765</v>
      </c>
      <c r="F1332" s="4">
        <f t="shared" si="47"/>
        <v>2549</v>
      </c>
      <c r="G1332" s="6">
        <v>166.9</v>
      </c>
      <c r="H1332" s="6">
        <v>32.4</v>
      </c>
      <c r="I1332" s="6">
        <v>312.77244401491612</v>
      </c>
      <c r="J1332" s="6">
        <v>9.4130000000000003</v>
      </c>
      <c r="K1332" s="6">
        <v>78.906000000000006</v>
      </c>
      <c r="L1332" s="6">
        <v>2.6116122938779034</v>
      </c>
      <c r="M1332" s="6">
        <v>747.80200000000002</v>
      </c>
      <c r="N1332" s="6">
        <v>0</v>
      </c>
      <c r="O1332" s="15">
        <v>0.19412822049131215</v>
      </c>
    </row>
    <row r="1333" spans="1:15" x14ac:dyDescent="0.3">
      <c r="A1333" s="10">
        <v>43680</v>
      </c>
      <c r="B1333" s="8">
        <v>0.6875</v>
      </c>
      <c r="C1333" s="9">
        <f t="shared" si="46"/>
        <v>43680.6875</v>
      </c>
      <c r="D1333" s="4">
        <f t="shared" si="47"/>
        <v>525465</v>
      </c>
      <c r="E1333" s="4">
        <f t="shared" si="47"/>
        <v>6300765</v>
      </c>
      <c r="F1333" s="4">
        <f t="shared" si="47"/>
        <v>2549</v>
      </c>
      <c r="G1333" s="6">
        <v>466.1</v>
      </c>
      <c r="H1333" s="6">
        <v>81</v>
      </c>
      <c r="I1333" s="6">
        <v>280.36389444667361</v>
      </c>
      <c r="J1333" s="6">
        <v>10.103</v>
      </c>
      <c r="K1333" s="6">
        <v>74.608999999999995</v>
      </c>
      <c r="L1333" s="6">
        <v>1.8871641035233908</v>
      </c>
      <c r="M1333" s="6">
        <v>747.63800000000003</v>
      </c>
      <c r="N1333" s="6">
        <v>0</v>
      </c>
      <c r="O1333" s="15">
        <v>0.17378245011800042</v>
      </c>
    </row>
    <row r="1334" spans="1:15" x14ac:dyDescent="0.3">
      <c r="A1334" s="10">
        <v>43680</v>
      </c>
      <c r="B1334" s="8">
        <v>0.70833333333333337</v>
      </c>
      <c r="C1334" s="9">
        <f t="shared" si="46"/>
        <v>43680.708333333336</v>
      </c>
      <c r="D1334" s="4">
        <f t="shared" si="47"/>
        <v>525465</v>
      </c>
      <c r="E1334" s="4">
        <f t="shared" si="47"/>
        <v>6300765</v>
      </c>
      <c r="F1334" s="4">
        <f t="shared" si="47"/>
        <v>2549</v>
      </c>
      <c r="G1334" s="6">
        <v>370</v>
      </c>
      <c r="H1334" s="6">
        <v>59.4</v>
      </c>
      <c r="I1334" s="6">
        <v>282.95266717748689</v>
      </c>
      <c r="J1334" s="6">
        <v>10.103</v>
      </c>
      <c r="K1334" s="6">
        <v>73.664000000000001</v>
      </c>
      <c r="L1334" s="6">
        <v>2.6070633125914711</v>
      </c>
      <c r="M1334" s="6">
        <v>747.70299999999997</v>
      </c>
      <c r="N1334" s="6">
        <v>0</v>
      </c>
      <c r="O1334" s="15">
        <v>0.16054054054054054</v>
      </c>
    </row>
    <row r="1335" spans="1:15" x14ac:dyDescent="0.3">
      <c r="A1335" s="10">
        <v>43680</v>
      </c>
      <c r="B1335" s="8">
        <v>0.72916666666666663</v>
      </c>
      <c r="C1335" s="9">
        <f t="shared" si="46"/>
        <v>43680.729166666664</v>
      </c>
      <c r="D1335" s="4">
        <f t="shared" si="47"/>
        <v>525465</v>
      </c>
      <c r="E1335" s="4">
        <f t="shared" si="47"/>
        <v>6300765</v>
      </c>
      <c r="F1335" s="4">
        <f t="shared" si="47"/>
        <v>2549</v>
      </c>
      <c r="G1335" s="6">
        <v>145.1</v>
      </c>
      <c r="H1335" s="6">
        <v>21.6</v>
      </c>
      <c r="I1335" s="6">
        <v>284.20083342781567</v>
      </c>
      <c r="J1335" s="6">
        <v>9.6010000000000009</v>
      </c>
      <c r="K1335" s="6">
        <v>77.521000000000001</v>
      </c>
      <c r="L1335" s="6">
        <v>1.882615122236958</v>
      </c>
      <c r="M1335" s="6">
        <v>747.82500000000005</v>
      </c>
      <c r="N1335" s="6">
        <v>0</v>
      </c>
      <c r="O1335" s="15">
        <v>0.14886285320468645</v>
      </c>
    </row>
    <row r="1336" spans="1:15" x14ac:dyDescent="0.3">
      <c r="A1336" s="10">
        <v>43680</v>
      </c>
      <c r="B1336" s="8">
        <v>0.75</v>
      </c>
      <c r="C1336" s="9">
        <f t="shared" si="46"/>
        <v>43680.75</v>
      </c>
      <c r="D1336" s="4">
        <f t="shared" si="47"/>
        <v>525465</v>
      </c>
      <c r="E1336" s="4">
        <f t="shared" si="47"/>
        <v>6300765</v>
      </c>
      <c r="F1336" s="4">
        <f t="shared" si="47"/>
        <v>2549</v>
      </c>
      <c r="G1336" s="6">
        <v>107</v>
      </c>
      <c r="H1336" s="6">
        <v>18</v>
      </c>
      <c r="I1336" s="6">
        <v>286.38676547275901</v>
      </c>
      <c r="J1336" s="6">
        <v>9.2240000000000002</v>
      </c>
      <c r="K1336" s="6">
        <v>76.516000000000005</v>
      </c>
      <c r="L1336" s="6">
        <v>1.7361930382517652</v>
      </c>
      <c r="M1336" s="6">
        <v>747.54</v>
      </c>
      <c r="N1336" s="6">
        <v>0</v>
      </c>
      <c r="O1336" s="15">
        <v>0.16822429906542055</v>
      </c>
    </row>
    <row r="1337" spans="1:15" x14ac:dyDescent="0.3">
      <c r="A1337" s="10">
        <v>43680</v>
      </c>
      <c r="B1337" s="8">
        <v>0.77083333333333337</v>
      </c>
      <c r="C1337" s="9">
        <f t="shared" si="46"/>
        <v>43680.770833333336</v>
      </c>
      <c r="D1337" s="4">
        <f t="shared" si="47"/>
        <v>525465</v>
      </c>
      <c r="E1337" s="4">
        <f t="shared" si="47"/>
        <v>6300765</v>
      </c>
      <c r="F1337" s="4">
        <f t="shared" si="47"/>
        <v>2549</v>
      </c>
      <c r="G1337" s="6">
        <v>94.3</v>
      </c>
      <c r="H1337" s="6">
        <v>14.4</v>
      </c>
      <c r="I1337" s="6">
        <v>316.05292377230239</v>
      </c>
      <c r="J1337" s="6">
        <v>9.2240000000000002</v>
      </c>
      <c r="K1337" s="6">
        <v>80.483000000000004</v>
      </c>
      <c r="L1337" s="6">
        <v>2.4558051007195623</v>
      </c>
      <c r="M1337" s="6">
        <v>747.50300000000004</v>
      </c>
      <c r="N1337" s="6">
        <v>0</v>
      </c>
      <c r="O1337" s="15">
        <v>0.15270413573700956</v>
      </c>
    </row>
    <row r="1338" spans="1:15" x14ac:dyDescent="0.3">
      <c r="A1338" s="10">
        <v>43680</v>
      </c>
      <c r="B1338" s="8">
        <v>0.79166666666666663</v>
      </c>
      <c r="C1338" s="9">
        <f t="shared" ref="C1338:C1401" si="48">A1338+B1338</f>
        <v>43680.791666666664</v>
      </c>
      <c r="D1338" s="4">
        <f t="shared" si="47"/>
        <v>525465</v>
      </c>
      <c r="E1338" s="4">
        <f t="shared" si="47"/>
        <v>6300765</v>
      </c>
      <c r="F1338" s="4">
        <f t="shared" si="47"/>
        <v>2549</v>
      </c>
      <c r="G1338" s="6">
        <v>59.9</v>
      </c>
      <c r="H1338" s="6">
        <v>9</v>
      </c>
      <c r="I1338" s="6">
        <v>288.53871562349286</v>
      </c>
      <c r="J1338" s="6">
        <v>8.5340000000000007</v>
      </c>
      <c r="K1338" s="6">
        <v>84.57</v>
      </c>
      <c r="L1338" s="6">
        <v>2.0202263902495683</v>
      </c>
      <c r="M1338" s="6">
        <v>747.32299999999998</v>
      </c>
      <c r="N1338" s="6">
        <v>0</v>
      </c>
      <c r="O1338" s="15">
        <v>0.15025041736227046</v>
      </c>
    </row>
    <row r="1339" spans="1:15" x14ac:dyDescent="0.3">
      <c r="A1339" s="10">
        <v>43680</v>
      </c>
      <c r="B1339" s="8">
        <v>0.8125</v>
      </c>
      <c r="C1339" s="9">
        <f t="shared" si="48"/>
        <v>43680.8125</v>
      </c>
      <c r="D1339" s="4">
        <f t="shared" ref="D1339:F1402" si="49">D1338</f>
        <v>525465</v>
      </c>
      <c r="E1339" s="4">
        <f t="shared" si="49"/>
        <v>6300765</v>
      </c>
      <c r="F1339" s="4">
        <f t="shared" si="49"/>
        <v>2549</v>
      </c>
      <c r="G1339" s="6">
        <v>41.7</v>
      </c>
      <c r="H1339" s="6">
        <v>5.4</v>
      </c>
      <c r="I1339" s="6">
        <v>303.89817422191817</v>
      </c>
      <c r="J1339" s="6">
        <v>8.8480000000000008</v>
      </c>
      <c r="K1339" s="6">
        <v>81.796999999999997</v>
      </c>
      <c r="L1339" s="6">
        <v>2.1623866395486111</v>
      </c>
      <c r="M1339" s="6">
        <v>747.327</v>
      </c>
      <c r="N1339" s="6">
        <v>0</v>
      </c>
      <c r="O1339" s="15">
        <v>0.12949640287769784</v>
      </c>
    </row>
    <row r="1340" spans="1:15" x14ac:dyDescent="0.3">
      <c r="A1340" s="10">
        <v>43680</v>
      </c>
      <c r="B1340" s="8">
        <v>0.83333333333333337</v>
      </c>
      <c r="C1340" s="9">
        <f t="shared" si="48"/>
        <v>43680.833333333336</v>
      </c>
      <c r="D1340" s="4">
        <f t="shared" si="49"/>
        <v>525465</v>
      </c>
      <c r="E1340" s="4">
        <f t="shared" si="49"/>
        <v>6300765</v>
      </c>
      <c r="F1340" s="4">
        <f t="shared" si="49"/>
        <v>2549</v>
      </c>
      <c r="G1340" s="6">
        <v>10.9</v>
      </c>
      <c r="H1340" s="6">
        <v>0</v>
      </c>
      <c r="I1340" s="6">
        <v>294.66149849403826</v>
      </c>
      <c r="J1340" s="6">
        <v>8.8480000000000008</v>
      </c>
      <c r="K1340" s="6">
        <v>80.697999999999993</v>
      </c>
      <c r="L1340" s="6">
        <v>1.2937908558521218</v>
      </c>
      <c r="M1340" s="6">
        <v>747.27499999999998</v>
      </c>
      <c r="N1340" s="6">
        <v>0</v>
      </c>
      <c r="O1340" s="16" t="s">
        <v>19</v>
      </c>
    </row>
    <row r="1341" spans="1:15" x14ac:dyDescent="0.3">
      <c r="A1341" s="10">
        <v>43680</v>
      </c>
      <c r="B1341" s="8">
        <v>0.85416666666666663</v>
      </c>
      <c r="C1341" s="9">
        <f t="shared" si="48"/>
        <v>43680.854166666664</v>
      </c>
      <c r="D1341" s="4">
        <f t="shared" si="49"/>
        <v>525465</v>
      </c>
      <c r="E1341" s="4">
        <f t="shared" si="49"/>
        <v>6300765</v>
      </c>
      <c r="F1341" s="4">
        <f t="shared" si="49"/>
        <v>2549</v>
      </c>
      <c r="G1341" s="6">
        <v>0</v>
      </c>
      <c r="H1341" s="6">
        <v>0</v>
      </c>
      <c r="I1341" s="6">
        <v>295.15474112789406</v>
      </c>
      <c r="J1341" s="6">
        <v>7.843</v>
      </c>
      <c r="K1341" s="6">
        <v>90.718999999999994</v>
      </c>
      <c r="L1341" s="6">
        <v>1.5803858450934243</v>
      </c>
      <c r="M1341" s="6">
        <v>747.24199999999996</v>
      </c>
      <c r="N1341" s="6">
        <v>0</v>
      </c>
      <c r="O1341" s="16" t="s">
        <v>19</v>
      </c>
    </row>
    <row r="1342" spans="1:15" x14ac:dyDescent="0.3">
      <c r="A1342" s="10">
        <v>43680</v>
      </c>
      <c r="B1342" s="8">
        <v>0.875</v>
      </c>
      <c r="C1342" s="9">
        <f t="shared" si="48"/>
        <v>43680.875</v>
      </c>
      <c r="D1342" s="4">
        <f t="shared" si="49"/>
        <v>525465</v>
      </c>
      <c r="E1342" s="4">
        <f t="shared" si="49"/>
        <v>6300765</v>
      </c>
      <c r="F1342" s="4">
        <f t="shared" si="49"/>
        <v>2549</v>
      </c>
      <c r="G1342" s="6">
        <v>0</v>
      </c>
      <c r="H1342" s="6">
        <v>0</v>
      </c>
      <c r="I1342" s="6">
        <v>295.82520551792237</v>
      </c>
      <c r="J1342" s="6">
        <v>8.0939999999999994</v>
      </c>
      <c r="K1342" s="6">
        <v>93.903000000000006</v>
      </c>
      <c r="L1342" s="6">
        <v>1.4336766145079485</v>
      </c>
      <c r="M1342" s="6">
        <v>747.16499999999996</v>
      </c>
      <c r="N1342" s="6">
        <v>0</v>
      </c>
      <c r="O1342" s="16" t="s">
        <v>19</v>
      </c>
    </row>
    <row r="1343" spans="1:15" x14ac:dyDescent="0.3">
      <c r="A1343" s="10">
        <v>43680</v>
      </c>
      <c r="B1343" s="8">
        <v>0.89583333333333337</v>
      </c>
      <c r="C1343" s="9">
        <f t="shared" si="48"/>
        <v>43680.895833333336</v>
      </c>
      <c r="D1343" s="4">
        <f t="shared" si="49"/>
        <v>525465</v>
      </c>
      <c r="E1343" s="4">
        <f t="shared" si="49"/>
        <v>6300765</v>
      </c>
      <c r="F1343" s="4">
        <f t="shared" si="49"/>
        <v>2549</v>
      </c>
      <c r="G1343" s="6">
        <v>0</v>
      </c>
      <c r="H1343" s="6">
        <v>0</v>
      </c>
      <c r="I1343" s="6">
        <v>280.72878014206248</v>
      </c>
      <c r="J1343" s="6">
        <v>8.4079999999999995</v>
      </c>
      <c r="K1343" s="6">
        <v>90.981999999999999</v>
      </c>
      <c r="L1343" s="6">
        <v>1.2869673839224727</v>
      </c>
      <c r="M1343" s="6">
        <v>746.90499999999997</v>
      </c>
      <c r="N1343" s="6">
        <v>0</v>
      </c>
      <c r="O1343" s="16" t="s">
        <v>19</v>
      </c>
    </row>
    <row r="1344" spans="1:15" x14ac:dyDescent="0.3">
      <c r="A1344" s="10">
        <v>43680</v>
      </c>
      <c r="B1344" s="8">
        <v>0.91666666666666663</v>
      </c>
      <c r="C1344" s="9">
        <f t="shared" si="48"/>
        <v>43680.916666666664</v>
      </c>
      <c r="D1344" s="4">
        <f t="shared" si="49"/>
        <v>525465</v>
      </c>
      <c r="E1344" s="4">
        <f t="shared" si="49"/>
        <v>6300765</v>
      </c>
      <c r="F1344" s="4">
        <f t="shared" si="49"/>
        <v>2549</v>
      </c>
      <c r="G1344" s="6">
        <v>0</v>
      </c>
      <c r="H1344" s="6">
        <v>0</v>
      </c>
      <c r="I1344" s="6">
        <v>299.55758357100058</v>
      </c>
      <c r="J1344" s="6">
        <v>7.9059999999999997</v>
      </c>
      <c r="K1344" s="6">
        <v>95.903999999999996</v>
      </c>
      <c r="L1344" s="6">
        <v>0.85138867345247859</v>
      </c>
      <c r="M1344" s="6">
        <v>746.76</v>
      </c>
      <c r="N1344" s="6">
        <v>0</v>
      </c>
      <c r="O1344" s="16" t="s">
        <v>19</v>
      </c>
    </row>
    <row r="1345" spans="1:15" x14ac:dyDescent="0.3">
      <c r="A1345" s="10">
        <v>43680</v>
      </c>
      <c r="B1345" s="8">
        <v>0.9375</v>
      </c>
      <c r="C1345" s="9">
        <f t="shared" si="48"/>
        <v>43680.9375</v>
      </c>
      <c r="D1345" s="4">
        <f t="shared" si="49"/>
        <v>525465</v>
      </c>
      <c r="E1345" s="4">
        <f t="shared" si="49"/>
        <v>6300765</v>
      </c>
      <c r="F1345" s="4">
        <f t="shared" si="49"/>
        <v>2549</v>
      </c>
      <c r="G1345" s="6">
        <v>0</v>
      </c>
      <c r="H1345" s="6">
        <v>0</v>
      </c>
      <c r="I1345" s="6">
        <v>293.06615716480502</v>
      </c>
      <c r="J1345" s="6">
        <v>8.0939999999999994</v>
      </c>
      <c r="K1345" s="6">
        <v>92.021000000000001</v>
      </c>
      <c r="L1345" s="6">
        <v>0.70467944286700301</v>
      </c>
      <c r="M1345" s="6">
        <v>746.53200000000004</v>
      </c>
      <c r="N1345" s="6">
        <v>0</v>
      </c>
      <c r="O1345" s="16" t="s">
        <v>19</v>
      </c>
    </row>
    <row r="1346" spans="1:15" x14ac:dyDescent="0.3">
      <c r="A1346" s="10">
        <v>43680</v>
      </c>
      <c r="B1346" s="8">
        <v>0.95833333333333337</v>
      </c>
      <c r="C1346" s="9">
        <f t="shared" si="48"/>
        <v>43680.958333333336</v>
      </c>
      <c r="D1346" s="4">
        <f t="shared" si="49"/>
        <v>525465</v>
      </c>
      <c r="E1346" s="4">
        <f t="shared" si="49"/>
        <v>6300765</v>
      </c>
      <c r="F1346" s="4">
        <f t="shared" si="49"/>
        <v>2549</v>
      </c>
      <c r="G1346" s="6">
        <v>0</v>
      </c>
      <c r="H1346" s="6">
        <v>0</v>
      </c>
      <c r="I1346" s="6">
        <v>338.37484662744174</v>
      </c>
      <c r="J1346" s="6">
        <v>8.2829999999999995</v>
      </c>
      <c r="K1346" s="6">
        <v>87.35</v>
      </c>
      <c r="L1346" s="6">
        <v>0.55825735888181005</v>
      </c>
      <c r="M1346" s="6">
        <v>746.53200000000004</v>
      </c>
      <c r="N1346" s="6">
        <v>0</v>
      </c>
      <c r="O1346" s="16" t="s">
        <v>19</v>
      </c>
    </row>
    <row r="1347" spans="1:15" x14ac:dyDescent="0.3">
      <c r="A1347" s="10">
        <v>43680</v>
      </c>
      <c r="B1347" s="8">
        <v>0.97916666666666663</v>
      </c>
      <c r="C1347" s="9">
        <f t="shared" si="48"/>
        <v>43680.979166666664</v>
      </c>
      <c r="D1347" s="4">
        <f t="shared" si="49"/>
        <v>525465</v>
      </c>
      <c r="E1347" s="4">
        <f t="shared" si="49"/>
        <v>6300765</v>
      </c>
      <c r="F1347" s="4">
        <f t="shared" si="49"/>
        <v>2549</v>
      </c>
      <c r="G1347" s="6">
        <v>0</v>
      </c>
      <c r="H1347" s="6">
        <v>0</v>
      </c>
      <c r="I1347" s="6">
        <v>331.18151199131563</v>
      </c>
      <c r="J1347" s="6">
        <v>8.2200000000000006</v>
      </c>
      <c r="K1347" s="6">
        <v>87.965999999999994</v>
      </c>
      <c r="L1347" s="6">
        <v>0.70013046158057035</v>
      </c>
      <c r="M1347" s="6">
        <v>746.34</v>
      </c>
      <c r="N1347" s="6">
        <v>0</v>
      </c>
      <c r="O1347" s="16" t="s">
        <v>19</v>
      </c>
    </row>
    <row r="1348" spans="1:15" x14ac:dyDescent="0.3">
      <c r="A1348" s="10">
        <v>43681</v>
      </c>
      <c r="B1348" s="8">
        <v>0</v>
      </c>
      <c r="C1348" s="9">
        <f t="shared" si="48"/>
        <v>43681</v>
      </c>
      <c r="D1348" s="4">
        <f t="shared" si="49"/>
        <v>525465</v>
      </c>
      <c r="E1348" s="4">
        <f t="shared" si="49"/>
        <v>6300765</v>
      </c>
      <c r="F1348" s="4">
        <f t="shared" si="49"/>
        <v>2549</v>
      </c>
      <c r="G1348" s="6">
        <v>0</v>
      </c>
      <c r="H1348" s="6">
        <v>0</v>
      </c>
      <c r="I1348" s="6">
        <v>343.27128297466112</v>
      </c>
      <c r="J1348" s="6">
        <v>7.9059999999999997</v>
      </c>
      <c r="K1348" s="6">
        <v>90.73</v>
      </c>
      <c r="L1348" s="6">
        <v>1.0959010016962574</v>
      </c>
      <c r="M1348" s="6">
        <v>746.23800000000006</v>
      </c>
      <c r="N1348" s="6">
        <v>0</v>
      </c>
      <c r="O1348" s="16" t="s">
        <v>19</v>
      </c>
    </row>
    <row r="1349" spans="1:15" x14ac:dyDescent="0.3">
      <c r="A1349" s="10">
        <v>43681</v>
      </c>
      <c r="B1349" s="8">
        <v>2.0833333333333332E-2</v>
      </c>
      <c r="C1349" s="9">
        <f t="shared" si="48"/>
        <v>43681.020833333336</v>
      </c>
      <c r="D1349" s="4">
        <f t="shared" si="49"/>
        <v>525465</v>
      </c>
      <c r="E1349" s="4">
        <f t="shared" si="49"/>
        <v>6300765</v>
      </c>
      <c r="F1349" s="4">
        <f t="shared" si="49"/>
        <v>2549</v>
      </c>
      <c r="G1349" s="6">
        <v>0</v>
      </c>
      <c r="H1349" s="6">
        <v>0</v>
      </c>
      <c r="I1349" s="6">
        <v>342.50218535717914</v>
      </c>
      <c r="J1349" s="6">
        <v>7.9690000000000003</v>
      </c>
      <c r="K1349" s="6">
        <v>89.174000000000007</v>
      </c>
      <c r="L1349" s="6">
        <v>1.3824959909375596</v>
      </c>
      <c r="M1349" s="6">
        <v>746.01499999999999</v>
      </c>
      <c r="N1349" s="6">
        <v>0</v>
      </c>
      <c r="O1349" s="16" t="s">
        <v>19</v>
      </c>
    </row>
    <row r="1350" spans="1:15" x14ac:dyDescent="0.3">
      <c r="A1350" s="10">
        <v>43681</v>
      </c>
      <c r="B1350" s="8">
        <v>4.1666666666666664E-2</v>
      </c>
      <c r="C1350" s="9">
        <f t="shared" si="48"/>
        <v>43681.041666666664</v>
      </c>
      <c r="D1350" s="4">
        <f t="shared" si="49"/>
        <v>525465</v>
      </c>
      <c r="E1350" s="4">
        <f t="shared" si="49"/>
        <v>6300765</v>
      </c>
      <c r="F1350" s="4">
        <f t="shared" si="49"/>
        <v>2549</v>
      </c>
      <c r="G1350" s="6">
        <v>0</v>
      </c>
      <c r="H1350" s="6">
        <v>0</v>
      </c>
      <c r="I1350" s="6">
        <v>344.6229248585837</v>
      </c>
      <c r="J1350" s="6">
        <v>7.1520000000000001</v>
      </c>
      <c r="K1350" s="6">
        <v>100</v>
      </c>
      <c r="L1350" s="6">
        <v>1.5246562402366026</v>
      </c>
      <c r="M1350" s="6">
        <v>745.82299999999998</v>
      </c>
      <c r="N1350" s="6">
        <v>0</v>
      </c>
      <c r="O1350" s="16" t="s">
        <v>19</v>
      </c>
    </row>
    <row r="1351" spans="1:15" x14ac:dyDescent="0.3">
      <c r="A1351" s="10">
        <v>43681</v>
      </c>
      <c r="B1351" s="8">
        <v>6.25E-2</v>
      </c>
      <c r="C1351" s="9">
        <f t="shared" si="48"/>
        <v>43681.0625</v>
      </c>
      <c r="D1351" s="4">
        <f t="shared" si="49"/>
        <v>525465</v>
      </c>
      <c r="E1351" s="4">
        <f t="shared" si="49"/>
        <v>6300765</v>
      </c>
      <c r="F1351" s="4">
        <f t="shared" si="49"/>
        <v>2549</v>
      </c>
      <c r="G1351" s="6">
        <v>0</v>
      </c>
      <c r="H1351" s="6">
        <v>0</v>
      </c>
      <c r="I1351" s="6">
        <v>310.93724301237</v>
      </c>
      <c r="J1351" s="6">
        <v>7.2779999999999996</v>
      </c>
      <c r="K1351" s="6">
        <v>97.344999999999999</v>
      </c>
      <c r="L1351" s="6">
        <v>1.2335122697088678</v>
      </c>
      <c r="M1351" s="6">
        <v>745.55700000000002</v>
      </c>
      <c r="N1351" s="6">
        <v>0</v>
      </c>
      <c r="O1351" s="16" t="s">
        <v>19</v>
      </c>
    </row>
    <row r="1352" spans="1:15" x14ac:dyDescent="0.3">
      <c r="A1352" s="10">
        <v>43681</v>
      </c>
      <c r="B1352" s="8">
        <v>8.3333333333333329E-2</v>
      </c>
      <c r="C1352" s="9">
        <f t="shared" si="48"/>
        <v>43681.083333333336</v>
      </c>
      <c r="D1352" s="4">
        <f t="shared" si="49"/>
        <v>525465</v>
      </c>
      <c r="E1352" s="4">
        <f t="shared" si="49"/>
        <v>6300765</v>
      </c>
      <c r="F1352" s="4">
        <f t="shared" si="49"/>
        <v>2549</v>
      </c>
      <c r="G1352" s="6">
        <v>0</v>
      </c>
      <c r="H1352" s="6">
        <v>0</v>
      </c>
      <c r="I1352" s="6">
        <v>320.94633190293342</v>
      </c>
      <c r="J1352" s="6">
        <v>7.2779999999999996</v>
      </c>
      <c r="K1352" s="6">
        <v>97.188000000000002</v>
      </c>
      <c r="L1352" s="6">
        <v>0.79793355923887355</v>
      </c>
      <c r="M1352" s="6">
        <v>745.32500000000005</v>
      </c>
      <c r="N1352" s="6">
        <v>0</v>
      </c>
      <c r="O1352" s="16" t="s">
        <v>19</v>
      </c>
    </row>
    <row r="1353" spans="1:15" x14ac:dyDescent="0.3">
      <c r="A1353" s="10">
        <v>43681</v>
      </c>
      <c r="B1353" s="8">
        <v>0.10416666666666667</v>
      </c>
      <c r="C1353" s="9">
        <f t="shared" si="48"/>
        <v>43681.104166666664</v>
      </c>
      <c r="D1353" s="4">
        <f t="shared" si="49"/>
        <v>525465</v>
      </c>
      <c r="E1353" s="4">
        <f t="shared" si="49"/>
        <v>6300765</v>
      </c>
      <c r="F1353" s="4">
        <f t="shared" si="49"/>
        <v>2549</v>
      </c>
      <c r="G1353" s="6">
        <v>0</v>
      </c>
      <c r="H1353" s="6">
        <v>0</v>
      </c>
      <c r="I1353" s="6">
        <v>320.00919992671095</v>
      </c>
      <c r="J1353" s="6">
        <v>7.2779999999999996</v>
      </c>
      <c r="K1353" s="6">
        <v>99.081000000000003</v>
      </c>
      <c r="L1353" s="6">
        <v>1.5178327683069537</v>
      </c>
      <c r="M1353" s="6">
        <v>745.18499999999995</v>
      </c>
      <c r="N1353" s="6">
        <v>0</v>
      </c>
      <c r="O1353" s="16" t="s">
        <v>19</v>
      </c>
    </row>
    <row r="1354" spans="1:15" x14ac:dyDescent="0.3">
      <c r="A1354" s="10">
        <v>43681</v>
      </c>
      <c r="B1354" s="8">
        <v>0.125</v>
      </c>
      <c r="C1354" s="9">
        <f t="shared" si="48"/>
        <v>43681.125</v>
      </c>
      <c r="D1354" s="4">
        <f t="shared" si="49"/>
        <v>525465</v>
      </c>
      <c r="E1354" s="4">
        <f t="shared" si="49"/>
        <v>6300765</v>
      </c>
      <c r="F1354" s="4">
        <f t="shared" si="49"/>
        <v>2549</v>
      </c>
      <c r="G1354" s="6">
        <v>0</v>
      </c>
      <c r="H1354" s="6">
        <v>0</v>
      </c>
      <c r="I1354" s="6">
        <v>333.47506014318446</v>
      </c>
      <c r="J1354" s="6">
        <v>7.7169999999999996</v>
      </c>
      <c r="K1354" s="6">
        <v>94.926000000000002</v>
      </c>
      <c r="L1354" s="6">
        <v>0.3603675047259457</v>
      </c>
      <c r="M1354" s="6">
        <v>744.96</v>
      </c>
      <c r="N1354" s="6">
        <v>0</v>
      </c>
      <c r="O1354" s="16" t="s">
        <v>19</v>
      </c>
    </row>
    <row r="1355" spans="1:15" x14ac:dyDescent="0.3">
      <c r="A1355" s="10">
        <v>43681</v>
      </c>
      <c r="B1355" s="8">
        <v>0.14583333333333334</v>
      </c>
      <c r="C1355" s="9">
        <f t="shared" si="48"/>
        <v>43681.145833333336</v>
      </c>
      <c r="D1355" s="4">
        <f t="shared" si="49"/>
        <v>525465</v>
      </c>
      <c r="E1355" s="4">
        <f t="shared" si="49"/>
        <v>6300765</v>
      </c>
      <c r="F1355" s="4">
        <f t="shared" si="49"/>
        <v>2549</v>
      </c>
      <c r="G1355" s="6">
        <v>0</v>
      </c>
      <c r="H1355" s="6">
        <v>0</v>
      </c>
      <c r="I1355" s="6">
        <v>343.22307874350241</v>
      </c>
      <c r="J1355" s="6">
        <v>6.3979999999999997</v>
      </c>
      <c r="K1355" s="6">
        <v>98.105000000000004</v>
      </c>
      <c r="L1355" s="6">
        <v>1.2244143071360023</v>
      </c>
      <c r="M1355" s="6">
        <v>744.72199999999998</v>
      </c>
      <c r="N1355" s="6">
        <v>0</v>
      </c>
      <c r="O1355" s="16" t="s">
        <v>19</v>
      </c>
    </row>
    <row r="1356" spans="1:15" x14ac:dyDescent="0.3">
      <c r="A1356" s="10">
        <v>43681</v>
      </c>
      <c r="B1356" s="8">
        <v>0.16666666666666666</v>
      </c>
      <c r="C1356" s="9">
        <f t="shared" si="48"/>
        <v>43681.166666666664</v>
      </c>
      <c r="D1356" s="4">
        <f t="shared" si="49"/>
        <v>525465</v>
      </c>
      <c r="E1356" s="4">
        <f t="shared" si="49"/>
        <v>6300765</v>
      </c>
      <c r="F1356" s="4">
        <f t="shared" si="49"/>
        <v>2549</v>
      </c>
      <c r="G1356" s="6">
        <v>0</v>
      </c>
      <c r="H1356" s="6">
        <v>0</v>
      </c>
      <c r="I1356" s="6">
        <v>340.12318415794869</v>
      </c>
      <c r="J1356" s="6">
        <v>5.33</v>
      </c>
      <c r="K1356" s="6">
        <v>100</v>
      </c>
      <c r="L1356" s="6">
        <v>1.3665745564350451</v>
      </c>
      <c r="M1356" s="6">
        <v>744.92</v>
      </c>
      <c r="N1356" s="6">
        <v>3.6</v>
      </c>
      <c r="O1356" s="16" t="s">
        <v>19</v>
      </c>
    </row>
    <row r="1357" spans="1:15" x14ac:dyDescent="0.3">
      <c r="A1357" s="10">
        <v>43681</v>
      </c>
      <c r="B1357" s="8">
        <v>0.1875</v>
      </c>
      <c r="C1357" s="9">
        <f t="shared" si="48"/>
        <v>43681.1875</v>
      </c>
      <c r="D1357" s="4">
        <f t="shared" si="49"/>
        <v>525465</v>
      </c>
      <c r="E1357" s="4">
        <f t="shared" si="49"/>
        <v>6300765</v>
      </c>
      <c r="F1357" s="4">
        <f t="shared" si="49"/>
        <v>2549</v>
      </c>
      <c r="G1357" s="6">
        <v>0</v>
      </c>
      <c r="H1357" s="6">
        <v>0</v>
      </c>
      <c r="I1357" s="6">
        <v>332.03942156510288</v>
      </c>
      <c r="J1357" s="6">
        <v>4.5759999999999996</v>
      </c>
      <c r="K1357" s="6">
        <v>100</v>
      </c>
      <c r="L1357" s="6">
        <v>3.2413773918406346</v>
      </c>
      <c r="M1357" s="6">
        <v>745.42200000000003</v>
      </c>
      <c r="N1357" s="6">
        <v>6.8</v>
      </c>
      <c r="O1357" s="16" t="s">
        <v>19</v>
      </c>
    </row>
    <row r="1358" spans="1:15" x14ac:dyDescent="0.3">
      <c r="A1358" s="10">
        <v>43681</v>
      </c>
      <c r="B1358" s="8">
        <v>0.20833333333333334</v>
      </c>
      <c r="C1358" s="9">
        <f t="shared" si="48"/>
        <v>43681.208333333336</v>
      </c>
      <c r="D1358" s="4">
        <f t="shared" si="49"/>
        <v>525465</v>
      </c>
      <c r="E1358" s="4">
        <f t="shared" si="49"/>
        <v>6300765</v>
      </c>
      <c r="F1358" s="4">
        <f t="shared" si="49"/>
        <v>2549</v>
      </c>
      <c r="G1358" s="6">
        <v>0</v>
      </c>
      <c r="H1358" s="6">
        <v>0</v>
      </c>
      <c r="I1358" s="6">
        <v>331.66667750423665</v>
      </c>
      <c r="J1358" s="6">
        <v>4.1989999999999998</v>
      </c>
      <c r="K1358" s="6">
        <v>100</v>
      </c>
      <c r="L1358" s="6">
        <v>2.8060858279709229</v>
      </c>
      <c r="M1358" s="6">
        <v>745.17700000000002</v>
      </c>
      <c r="N1358" s="6">
        <v>3.8</v>
      </c>
      <c r="O1358" s="16" t="s">
        <v>19</v>
      </c>
    </row>
    <row r="1359" spans="1:15" x14ac:dyDescent="0.3">
      <c r="A1359" s="10">
        <v>43681</v>
      </c>
      <c r="B1359" s="8">
        <v>0.22916666666666666</v>
      </c>
      <c r="C1359" s="9">
        <f t="shared" si="48"/>
        <v>43681.229166666664</v>
      </c>
      <c r="D1359" s="4">
        <f t="shared" si="49"/>
        <v>525465</v>
      </c>
      <c r="E1359" s="4">
        <f t="shared" si="49"/>
        <v>6300765</v>
      </c>
      <c r="F1359" s="4">
        <f t="shared" si="49"/>
        <v>2549</v>
      </c>
      <c r="G1359" s="6">
        <v>0</v>
      </c>
      <c r="H1359" s="6">
        <v>0</v>
      </c>
      <c r="I1359" s="6">
        <v>330.64673146780876</v>
      </c>
      <c r="J1359" s="6">
        <v>3.8220000000000001</v>
      </c>
      <c r="K1359" s="6">
        <v>100</v>
      </c>
      <c r="L1359" s="6">
        <v>2.6593765973854468</v>
      </c>
      <c r="M1359" s="6">
        <v>745.13499999999999</v>
      </c>
      <c r="N1359" s="6">
        <v>1.8</v>
      </c>
      <c r="O1359" s="16" t="s">
        <v>19</v>
      </c>
    </row>
    <row r="1360" spans="1:15" x14ac:dyDescent="0.3">
      <c r="A1360" s="10">
        <v>43681</v>
      </c>
      <c r="B1360" s="8">
        <v>0.25</v>
      </c>
      <c r="C1360" s="9">
        <f t="shared" si="48"/>
        <v>43681.25</v>
      </c>
      <c r="D1360" s="4">
        <f t="shared" si="49"/>
        <v>525465</v>
      </c>
      <c r="E1360" s="4">
        <f t="shared" si="49"/>
        <v>6300765</v>
      </c>
      <c r="F1360" s="4">
        <f t="shared" si="49"/>
        <v>2549</v>
      </c>
      <c r="G1360" s="6">
        <v>18.100000000000001</v>
      </c>
      <c r="H1360" s="6">
        <v>0</v>
      </c>
      <c r="I1360" s="6">
        <v>328.97056592529123</v>
      </c>
      <c r="J1360" s="6">
        <v>4.3250000000000002</v>
      </c>
      <c r="K1360" s="6">
        <v>100</v>
      </c>
      <c r="L1360" s="6">
        <v>2.0793631469731935</v>
      </c>
      <c r="M1360" s="6">
        <v>744.67200000000003</v>
      </c>
      <c r="N1360" s="6">
        <v>0.2</v>
      </c>
      <c r="O1360" s="16" t="s">
        <v>19</v>
      </c>
    </row>
    <row r="1361" spans="1:15" x14ac:dyDescent="0.3">
      <c r="A1361" s="10">
        <v>43681</v>
      </c>
      <c r="B1361" s="8">
        <v>0.27083333333333331</v>
      </c>
      <c r="C1361" s="9">
        <f t="shared" si="48"/>
        <v>43681.270833333336</v>
      </c>
      <c r="D1361" s="4">
        <f t="shared" si="49"/>
        <v>525465</v>
      </c>
      <c r="E1361" s="4">
        <f t="shared" si="49"/>
        <v>6300765</v>
      </c>
      <c r="F1361" s="4">
        <f t="shared" si="49"/>
        <v>2549</v>
      </c>
      <c r="G1361" s="6">
        <v>21.8</v>
      </c>
      <c r="H1361" s="6">
        <v>1.8</v>
      </c>
      <c r="I1361" s="6">
        <v>333.4521499114291</v>
      </c>
      <c r="J1361" s="6">
        <v>4.3879999999999999</v>
      </c>
      <c r="K1361" s="6">
        <v>100</v>
      </c>
      <c r="L1361" s="6">
        <v>1.4996368431612228</v>
      </c>
      <c r="M1361" s="6">
        <v>744.84</v>
      </c>
      <c r="N1361" s="6">
        <v>0</v>
      </c>
      <c r="O1361" s="15">
        <v>8.2568807339449546E-2</v>
      </c>
    </row>
    <row r="1362" spans="1:15" x14ac:dyDescent="0.3">
      <c r="A1362" s="10">
        <v>43681</v>
      </c>
      <c r="B1362" s="8">
        <v>0.29166666666666669</v>
      </c>
      <c r="C1362" s="9">
        <f t="shared" si="48"/>
        <v>43681.291666666664</v>
      </c>
      <c r="D1362" s="4">
        <f t="shared" si="49"/>
        <v>525465</v>
      </c>
      <c r="E1362" s="4">
        <f t="shared" si="49"/>
        <v>6300765</v>
      </c>
      <c r="F1362" s="4">
        <f t="shared" si="49"/>
        <v>2549</v>
      </c>
      <c r="G1362" s="6">
        <v>30.8</v>
      </c>
      <c r="H1362" s="6">
        <v>3.6</v>
      </c>
      <c r="I1362" s="6">
        <v>317.00148926892751</v>
      </c>
      <c r="J1362" s="6">
        <v>4.4509999999999996</v>
      </c>
      <c r="K1362" s="6">
        <v>100</v>
      </c>
      <c r="L1362" s="6">
        <v>1.352927612575747</v>
      </c>
      <c r="M1362" s="6">
        <v>744.49199999999996</v>
      </c>
      <c r="N1362" s="6">
        <v>0</v>
      </c>
      <c r="O1362" s="15">
        <v>0.11688311688311688</v>
      </c>
    </row>
    <row r="1363" spans="1:15" x14ac:dyDescent="0.3">
      <c r="A1363" s="10">
        <v>43681</v>
      </c>
      <c r="B1363" s="8">
        <v>0.3125</v>
      </c>
      <c r="C1363" s="9">
        <f t="shared" si="48"/>
        <v>43681.3125</v>
      </c>
      <c r="D1363" s="4">
        <f t="shared" si="49"/>
        <v>525465</v>
      </c>
      <c r="E1363" s="4">
        <f t="shared" si="49"/>
        <v>6300765</v>
      </c>
      <c r="F1363" s="4">
        <f t="shared" si="49"/>
        <v>2549</v>
      </c>
      <c r="G1363" s="6">
        <v>72.5</v>
      </c>
      <c r="H1363" s="6">
        <v>12.6</v>
      </c>
      <c r="I1363" s="6">
        <v>336.75189330042741</v>
      </c>
      <c r="J1363" s="6">
        <v>5.33</v>
      </c>
      <c r="K1363" s="6">
        <v>100</v>
      </c>
      <c r="L1363" s="6">
        <v>2.9391481146971006</v>
      </c>
      <c r="M1363" s="6">
        <v>744.61199999999997</v>
      </c>
      <c r="N1363" s="6">
        <v>0.2</v>
      </c>
      <c r="O1363" s="15">
        <v>0.17379310344827587</v>
      </c>
    </row>
    <row r="1364" spans="1:15" x14ac:dyDescent="0.3">
      <c r="A1364" s="10">
        <v>43681</v>
      </c>
      <c r="B1364" s="8">
        <v>0.33333333333333331</v>
      </c>
      <c r="C1364" s="9">
        <f t="shared" si="48"/>
        <v>43681.333333333336</v>
      </c>
      <c r="D1364" s="4">
        <f t="shared" si="49"/>
        <v>525465</v>
      </c>
      <c r="E1364" s="4">
        <f t="shared" si="49"/>
        <v>6300765</v>
      </c>
      <c r="F1364" s="4">
        <f t="shared" si="49"/>
        <v>2549</v>
      </c>
      <c r="G1364" s="6">
        <v>27.2</v>
      </c>
      <c r="H1364" s="6">
        <v>1.8</v>
      </c>
      <c r="I1364" s="6">
        <v>340.06244970887218</v>
      </c>
      <c r="J1364" s="6">
        <v>5.1420000000000003</v>
      </c>
      <c r="K1364" s="6">
        <v>100</v>
      </c>
      <c r="L1364" s="6">
        <v>2.6480041441693651</v>
      </c>
      <c r="M1364" s="6">
        <v>744.5</v>
      </c>
      <c r="N1364" s="6">
        <v>0</v>
      </c>
      <c r="O1364" s="15">
        <v>6.6176470588235295E-2</v>
      </c>
    </row>
    <row r="1365" spans="1:15" x14ac:dyDescent="0.3">
      <c r="A1365" s="10">
        <v>43681</v>
      </c>
      <c r="B1365" s="8">
        <v>0.35416666666666669</v>
      </c>
      <c r="C1365" s="9">
        <f t="shared" si="48"/>
        <v>43681.354166666664</v>
      </c>
      <c r="D1365" s="4">
        <f t="shared" si="49"/>
        <v>525465</v>
      </c>
      <c r="E1365" s="4">
        <f t="shared" si="49"/>
        <v>6300765</v>
      </c>
      <c r="F1365" s="4">
        <f t="shared" si="49"/>
        <v>2549</v>
      </c>
      <c r="G1365" s="6">
        <v>5.4</v>
      </c>
      <c r="H1365" s="6">
        <v>0</v>
      </c>
      <c r="I1365" s="6">
        <v>339.52749637419322</v>
      </c>
      <c r="J1365" s="6">
        <v>4.8280000000000003</v>
      </c>
      <c r="K1365" s="6">
        <v>100</v>
      </c>
      <c r="L1365" s="6">
        <v>2.645729653526149</v>
      </c>
      <c r="M1365" s="6">
        <v>744.43200000000002</v>
      </c>
      <c r="N1365" s="6">
        <v>0</v>
      </c>
      <c r="O1365" s="16" t="s">
        <v>19</v>
      </c>
    </row>
    <row r="1366" spans="1:15" x14ac:dyDescent="0.3">
      <c r="A1366" s="10">
        <v>43681</v>
      </c>
      <c r="B1366" s="8">
        <v>0.375</v>
      </c>
      <c r="C1366" s="9">
        <f t="shared" si="48"/>
        <v>43681.375</v>
      </c>
      <c r="D1366" s="4">
        <f t="shared" si="49"/>
        <v>525465</v>
      </c>
      <c r="E1366" s="4">
        <f t="shared" si="49"/>
        <v>6300765</v>
      </c>
      <c r="F1366" s="4">
        <f t="shared" si="49"/>
        <v>2549</v>
      </c>
      <c r="G1366" s="6">
        <v>3.6</v>
      </c>
      <c r="H1366" s="6">
        <v>0</v>
      </c>
      <c r="I1366" s="6">
        <v>338.99475989131645</v>
      </c>
      <c r="J1366" s="6">
        <v>4.5759999999999996</v>
      </c>
      <c r="K1366" s="6">
        <v>100</v>
      </c>
      <c r="L1366" s="6">
        <v>2.9323246427674512</v>
      </c>
      <c r="M1366" s="6">
        <v>744.56</v>
      </c>
      <c r="N1366" s="6">
        <v>0.6</v>
      </c>
      <c r="O1366" s="16" t="s">
        <v>19</v>
      </c>
    </row>
    <row r="1367" spans="1:15" x14ac:dyDescent="0.3">
      <c r="A1367" s="10">
        <v>43681</v>
      </c>
      <c r="B1367" s="8">
        <v>0.39583333333333331</v>
      </c>
      <c r="C1367" s="9">
        <f t="shared" si="48"/>
        <v>43681.395833333336</v>
      </c>
      <c r="D1367" s="4">
        <f t="shared" si="49"/>
        <v>525465</v>
      </c>
      <c r="E1367" s="4">
        <f t="shared" si="49"/>
        <v>6300765</v>
      </c>
      <c r="F1367" s="4">
        <f t="shared" si="49"/>
        <v>2549</v>
      </c>
      <c r="G1367" s="6">
        <v>45.3</v>
      </c>
      <c r="H1367" s="6">
        <v>5.4</v>
      </c>
      <c r="I1367" s="6">
        <v>335.8705862562349</v>
      </c>
      <c r="J1367" s="6">
        <v>4.4509999999999996</v>
      </c>
      <c r="K1367" s="6">
        <v>100</v>
      </c>
      <c r="L1367" s="6">
        <v>2.930050152124235</v>
      </c>
      <c r="M1367" s="6">
        <v>745.03499999999997</v>
      </c>
      <c r="N1367" s="6">
        <v>0</v>
      </c>
      <c r="O1367" s="15">
        <v>0.11920529801324505</v>
      </c>
    </row>
    <row r="1368" spans="1:15" x14ac:dyDescent="0.3">
      <c r="A1368" s="10">
        <v>43681</v>
      </c>
      <c r="B1368" s="8">
        <v>0.41666666666666669</v>
      </c>
      <c r="C1368" s="9">
        <f t="shared" si="48"/>
        <v>43681.416666666664</v>
      </c>
      <c r="D1368" s="4">
        <f t="shared" si="49"/>
        <v>525465</v>
      </c>
      <c r="E1368" s="4">
        <f t="shared" si="49"/>
        <v>6300765</v>
      </c>
      <c r="F1368" s="4">
        <f t="shared" si="49"/>
        <v>2549</v>
      </c>
      <c r="G1368" s="6">
        <v>47.2</v>
      </c>
      <c r="H1368" s="6">
        <v>7.2</v>
      </c>
      <c r="I1368" s="6">
        <v>334.3769135168501</v>
      </c>
      <c r="J1368" s="6">
        <v>4.3250000000000002</v>
      </c>
      <c r="K1368" s="6">
        <v>100</v>
      </c>
      <c r="L1368" s="6">
        <v>3.0719232548229951</v>
      </c>
      <c r="M1368" s="6">
        <v>745.35699999999997</v>
      </c>
      <c r="N1368" s="6">
        <v>0</v>
      </c>
      <c r="O1368" s="15">
        <v>0.15254237288135591</v>
      </c>
    </row>
    <row r="1369" spans="1:15" x14ac:dyDescent="0.3">
      <c r="A1369" s="10">
        <v>43681</v>
      </c>
      <c r="B1369" s="8">
        <v>0.4375</v>
      </c>
      <c r="C1369" s="9">
        <f t="shared" si="48"/>
        <v>43681.4375</v>
      </c>
      <c r="D1369" s="4">
        <f t="shared" si="49"/>
        <v>525465</v>
      </c>
      <c r="E1369" s="4">
        <f t="shared" si="49"/>
        <v>6300765</v>
      </c>
      <c r="F1369" s="4">
        <f t="shared" si="49"/>
        <v>2549</v>
      </c>
      <c r="G1369" s="6">
        <v>12.7</v>
      </c>
      <c r="H1369" s="6">
        <v>0</v>
      </c>
      <c r="I1369" s="6">
        <v>333.61041842337443</v>
      </c>
      <c r="J1369" s="6">
        <v>3.7589999999999999</v>
      </c>
      <c r="K1369" s="6">
        <v>100</v>
      </c>
      <c r="L1369" s="6">
        <v>2.9255011708378023</v>
      </c>
      <c r="M1369" s="6">
        <v>745.51700000000005</v>
      </c>
      <c r="N1369" s="6">
        <v>0</v>
      </c>
      <c r="O1369" s="16" t="s">
        <v>19</v>
      </c>
    </row>
    <row r="1370" spans="1:15" x14ac:dyDescent="0.3">
      <c r="A1370" s="10">
        <v>43681</v>
      </c>
      <c r="B1370" s="8">
        <v>0.45833333333333331</v>
      </c>
      <c r="C1370" s="9">
        <f t="shared" si="48"/>
        <v>43681.458333333336</v>
      </c>
      <c r="D1370" s="4">
        <f t="shared" si="49"/>
        <v>525465</v>
      </c>
      <c r="E1370" s="4">
        <f t="shared" si="49"/>
        <v>6300765</v>
      </c>
      <c r="F1370" s="4">
        <f t="shared" si="49"/>
        <v>2549</v>
      </c>
      <c r="G1370" s="6">
        <v>45.3</v>
      </c>
      <c r="H1370" s="6">
        <v>5.4</v>
      </c>
      <c r="I1370" s="6">
        <v>330.63400833691543</v>
      </c>
      <c r="J1370" s="6">
        <v>3.508</v>
      </c>
      <c r="K1370" s="6">
        <v>100</v>
      </c>
      <c r="L1370" s="6">
        <v>2.6343572003100673</v>
      </c>
      <c r="M1370" s="6">
        <v>745.8</v>
      </c>
      <c r="N1370" s="6">
        <v>0</v>
      </c>
      <c r="O1370" s="15">
        <v>0.11920529801324505</v>
      </c>
    </row>
    <row r="1371" spans="1:15" x14ac:dyDescent="0.3">
      <c r="A1371" s="10">
        <v>43681</v>
      </c>
      <c r="B1371" s="8">
        <v>0.47916666666666669</v>
      </c>
      <c r="C1371" s="9">
        <f t="shared" si="48"/>
        <v>43681.479166666664</v>
      </c>
      <c r="D1371" s="4">
        <f t="shared" si="49"/>
        <v>525465</v>
      </c>
      <c r="E1371" s="4">
        <f t="shared" si="49"/>
        <v>6300765</v>
      </c>
      <c r="F1371" s="4">
        <f t="shared" si="49"/>
        <v>2549</v>
      </c>
      <c r="G1371" s="6">
        <v>30.8</v>
      </c>
      <c r="H1371" s="6">
        <v>3.6</v>
      </c>
      <c r="I1371" s="6">
        <v>331.80901517750021</v>
      </c>
      <c r="J1371" s="6">
        <v>2.9420000000000002</v>
      </c>
      <c r="K1371" s="6">
        <v>100</v>
      </c>
      <c r="L1371" s="6">
        <v>2.6320827096668507</v>
      </c>
      <c r="M1371" s="6">
        <v>745.67200000000003</v>
      </c>
      <c r="N1371" s="6">
        <v>0</v>
      </c>
      <c r="O1371" s="15">
        <v>0.11688311688311688</v>
      </c>
    </row>
    <row r="1372" spans="1:15" x14ac:dyDescent="0.3">
      <c r="A1372" s="10">
        <v>43681</v>
      </c>
      <c r="B1372" s="8">
        <v>0.5</v>
      </c>
      <c r="C1372" s="9">
        <f t="shared" si="48"/>
        <v>43681.5</v>
      </c>
      <c r="D1372" s="4">
        <f t="shared" si="49"/>
        <v>525465</v>
      </c>
      <c r="E1372" s="4">
        <f t="shared" si="49"/>
        <v>6300765</v>
      </c>
      <c r="F1372" s="4">
        <f t="shared" si="49"/>
        <v>2549</v>
      </c>
      <c r="G1372" s="6">
        <v>25.4</v>
      </c>
      <c r="H1372" s="6">
        <v>3.6</v>
      </c>
      <c r="I1372" s="6">
        <v>328.93176067265881</v>
      </c>
      <c r="J1372" s="6">
        <v>2.6909999999999998</v>
      </c>
      <c r="K1372" s="6">
        <v>100</v>
      </c>
      <c r="L1372" s="6">
        <v>2.3409387391391161</v>
      </c>
      <c r="M1372" s="6">
        <v>746.077</v>
      </c>
      <c r="N1372" s="6">
        <v>0</v>
      </c>
      <c r="O1372" s="15">
        <v>0.14173228346456693</v>
      </c>
    </row>
    <row r="1373" spans="1:15" x14ac:dyDescent="0.3">
      <c r="A1373" s="10">
        <v>43681</v>
      </c>
      <c r="B1373" s="8">
        <v>0.52083333333333337</v>
      </c>
      <c r="C1373" s="9">
        <f t="shared" si="48"/>
        <v>43681.520833333336</v>
      </c>
      <c r="D1373" s="4">
        <f t="shared" si="49"/>
        <v>525465</v>
      </c>
      <c r="E1373" s="4">
        <f t="shared" si="49"/>
        <v>6300765</v>
      </c>
      <c r="F1373" s="4">
        <f t="shared" si="49"/>
        <v>2549</v>
      </c>
      <c r="G1373" s="6">
        <v>163.19999999999999</v>
      </c>
      <c r="H1373" s="6">
        <v>27</v>
      </c>
      <c r="I1373" s="6">
        <v>325.99225139924465</v>
      </c>
      <c r="J1373" s="6">
        <v>3.0680000000000001</v>
      </c>
      <c r="K1373" s="6">
        <v>100</v>
      </c>
      <c r="L1373" s="6">
        <v>2.6275337283804179</v>
      </c>
      <c r="M1373" s="6">
        <v>746.50300000000004</v>
      </c>
      <c r="N1373" s="6">
        <v>0</v>
      </c>
      <c r="O1373" s="15">
        <v>0.16544117647058826</v>
      </c>
    </row>
    <row r="1374" spans="1:15" x14ac:dyDescent="0.3">
      <c r="A1374" s="10">
        <v>43681</v>
      </c>
      <c r="B1374" s="8">
        <v>0.54166666666666663</v>
      </c>
      <c r="C1374" s="9">
        <f t="shared" si="48"/>
        <v>43681.541666666664</v>
      </c>
      <c r="D1374" s="4">
        <f t="shared" si="49"/>
        <v>525465</v>
      </c>
      <c r="E1374" s="4">
        <f t="shared" si="49"/>
        <v>6300765</v>
      </c>
      <c r="F1374" s="4">
        <f t="shared" si="49"/>
        <v>2549</v>
      </c>
      <c r="G1374" s="6">
        <v>38.1</v>
      </c>
      <c r="H1374" s="6">
        <v>5.4</v>
      </c>
      <c r="I1374" s="6">
        <v>325.98719346991254</v>
      </c>
      <c r="J1374" s="6">
        <v>2.5649999999999999</v>
      </c>
      <c r="K1374" s="6">
        <v>100</v>
      </c>
      <c r="L1374" s="6">
        <v>2.3363897578526833</v>
      </c>
      <c r="M1374" s="6">
        <v>746.71500000000003</v>
      </c>
      <c r="N1374" s="6">
        <v>0</v>
      </c>
      <c r="O1374" s="15">
        <v>0.14173228346456693</v>
      </c>
    </row>
    <row r="1375" spans="1:15" x14ac:dyDescent="0.3">
      <c r="A1375" s="10">
        <v>43681</v>
      </c>
      <c r="B1375" s="8">
        <v>0.5625</v>
      </c>
      <c r="C1375" s="9">
        <f t="shared" si="48"/>
        <v>43681.5625</v>
      </c>
      <c r="D1375" s="4">
        <f t="shared" si="49"/>
        <v>525465</v>
      </c>
      <c r="E1375" s="4">
        <f t="shared" si="49"/>
        <v>6300765</v>
      </c>
      <c r="F1375" s="4">
        <f t="shared" si="49"/>
        <v>2549</v>
      </c>
      <c r="G1375" s="6">
        <v>65.3</v>
      </c>
      <c r="H1375" s="6">
        <v>12.6</v>
      </c>
      <c r="I1375" s="6">
        <v>325.19507861211406</v>
      </c>
      <c r="J1375" s="6">
        <v>2.1880000000000002</v>
      </c>
      <c r="K1375" s="6">
        <v>100</v>
      </c>
      <c r="L1375" s="6">
        <v>2.6229847470939855</v>
      </c>
      <c r="M1375" s="6">
        <v>746.75699999999995</v>
      </c>
      <c r="N1375" s="6">
        <v>0</v>
      </c>
      <c r="O1375" s="15">
        <v>0.19295558958652373</v>
      </c>
    </row>
    <row r="1376" spans="1:15" x14ac:dyDescent="0.3">
      <c r="A1376" s="10">
        <v>43681</v>
      </c>
      <c r="B1376" s="8">
        <v>0.58333333333333337</v>
      </c>
      <c r="C1376" s="9">
        <f t="shared" si="48"/>
        <v>43681.583333333336</v>
      </c>
      <c r="D1376" s="4">
        <f t="shared" si="49"/>
        <v>525465</v>
      </c>
      <c r="E1376" s="4">
        <f t="shared" si="49"/>
        <v>6300765</v>
      </c>
      <c r="F1376" s="4">
        <f t="shared" si="49"/>
        <v>2549</v>
      </c>
      <c r="G1376" s="6">
        <v>58</v>
      </c>
      <c r="H1376" s="6">
        <v>9</v>
      </c>
      <c r="I1376" s="6">
        <v>323.19981780001416</v>
      </c>
      <c r="J1376" s="6">
        <v>2.1880000000000002</v>
      </c>
      <c r="K1376" s="6">
        <v>100</v>
      </c>
      <c r="L1376" s="6">
        <v>2.4762755165085095</v>
      </c>
      <c r="M1376" s="6">
        <v>747.01</v>
      </c>
      <c r="N1376" s="6">
        <v>0</v>
      </c>
      <c r="O1376" s="15">
        <v>0.15517241379310345</v>
      </c>
    </row>
    <row r="1377" spans="1:15" x14ac:dyDescent="0.3">
      <c r="A1377" s="10">
        <v>43681</v>
      </c>
      <c r="B1377" s="8">
        <v>0.60416666666666663</v>
      </c>
      <c r="C1377" s="9">
        <f t="shared" si="48"/>
        <v>43681.604166666664</v>
      </c>
      <c r="D1377" s="4">
        <f t="shared" si="49"/>
        <v>525465</v>
      </c>
      <c r="E1377" s="4">
        <f t="shared" si="49"/>
        <v>6300765</v>
      </c>
      <c r="F1377" s="4">
        <f t="shared" si="49"/>
        <v>2549</v>
      </c>
      <c r="G1377" s="6">
        <v>63.5</v>
      </c>
      <c r="H1377" s="6">
        <v>10.8</v>
      </c>
      <c r="I1377" s="6">
        <v>321.69053269029359</v>
      </c>
      <c r="J1377" s="6">
        <v>1.8109999999999999</v>
      </c>
      <c r="K1377" s="6">
        <v>100</v>
      </c>
      <c r="L1377" s="6">
        <v>1.8962620660962561</v>
      </c>
      <c r="M1377" s="6">
        <v>747.553</v>
      </c>
      <c r="N1377" s="6">
        <v>0</v>
      </c>
      <c r="O1377" s="15">
        <v>0.17007874015748031</v>
      </c>
    </row>
    <row r="1378" spans="1:15" x14ac:dyDescent="0.3">
      <c r="A1378" s="10">
        <v>43681</v>
      </c>
      <c r="B1378" s="8">
        <v>0.625</v>
      </c>
      <c r="C1378" s="9">
        <f t="shared" si="48"/>
        <v>43681.625</v>
      </c>
      <c r="D1378" s="4">
        <f t="shared" si="49"/>
        <v>525465</v>
      </c>
      <c r="E1378" s="4">
        <f t="shared" si="49"/>
        <v>6300765</v>
      </c>
      <c r="F1378" s="4">
        <f t="shared" si="49"/>
        <v>2549</v>
      </c>
      <c r="G1378" s="6">
        <v>49</v>
      </c>
      <c r="H1378" s="6">
        <v>9</v>
      </c>
      <c r="I1378" s="6">
        <v>321.36035397760531</v>
      </c>
      <c r="J1378" s="6">
        <v>1.8740000000000001</v>
      </c>
      <c r="K1378" s="6">
        <v>100</v>
      </c>
      <c r="L1378" s="6">
        <v>2.0384223153952994</v>
      </c>
      <c r="M1378" s="6">
        <v>747.55</v>
      </c>
      <c r="N1378" s="6">
        <v>0</v>
      </c>
      <c r="O1378" s="15">
        <v>0.18367346938775511</v>
      </c>
    </row>
    <row r="1379" spans="1:15" x14ac:dyDescent="0.3">
      <c r="A1379" s="10">
        <v>43681</v>
      </c>
      <c r="B1379" s="8">
        <v>0.64583333333333337</v>
      </c>
      <c r="C1379" s="9">
        <f t="shared" si="48"/>
        <v>43681.645833333336</v>
      </c>
      <c r="D1379" s="4">
        <f t="shared" si="49"/>
        <v>525465</v>
      </c>
      <c r="E1379" s="4">
        <f t="shared" si="49"/>
        <v>6300765</v>
      </c>
      <c r="F1379" s="4">
        <f t="shared" si="49"/>
        <v>2549</v>
      </c>
      <c r="G1379" s="6">
        <v>108.8</v>
      </c>
      <c r="H1379" s="6">
        <v>21.6</v>
      </c>
      <c r="I1379" s="6">
        <v>315.33600208794491</v>
      </c>
      <c r="J1379" s="6">
        <v>1.9990000000000001</v>
      </c>
      <c r="K1379" s="6">
        <v>95.978999999999999</v>
      </c>
      <c r="L1379" s="6">
        <v>2.1805825646943422</v>
      </c>
      <c r="M1379" s="6">
        <v>747.88699999999994</v>
      </c>
      <c r="N1379" s="6">
        <v>0</v>
      </c>
      <c r="O1379" s="15">
        <v>0.1985294117647059</v>
      </c>
    </row>
    <row r="1380" spans="1:15" x14ac:dyDescent="0.3">
      <c r="A1380" s="10">
        <v>43681</v>
      </c>
      <c r="B1380" s="8">
        <v>0.66666666666666663</v>
      </c>
      <c r="C1380" s="9">
        <f t="shared" si="48"/>
        <v>43681.666666666664</v>
      </c>
      <c r="D1380" s="4">
        <f t="shared" si="49"/>
        <v>525465</v>
      </c>
      <c r="E1380" s="4">
        <f t="shared" si="49"/>
        <v>6300765</v>
      </c>
      <c r="F1380" s="4">
        <f t="shared" si="49"/>
        <v>2549</v>
      </c>
      <c r="G1380" s="6">
        <v>43.5</v>
      </c>
      <c r="H1380" s="6">
        <v>7.2</v>
      </c>
      <c r="I1380" s="6">
        <v>316.78779631501499</v>
      </c>
      <c r="J1380" s="6">
        <v>1.496</v>
      </c>
      <c r="K1380" s="6">
        <v>100</v>
      </c>
      <c r="L1380" s="6">
        <v>2.9004817737624222</v>
      </c>
      <c r="M1380" s="6">
        <v>748.10500000000002</v>
      </c>
      <c r="N1380" s="7" t="s">
        <v>19</v>
      </c>
      <c r="O1380" s="15">
        <v>0.16551724137931034</v>
      </c>
    </row>
    <row r="1381" spans="1:15" x14ac:dyDescent="0.3">
      <c r="A1381" s="10">
        <v>43681</v>
      </c>
      <c r="B1381" s="8">
        <v>0.6875</v>
      </c>
      <c r="C1381" s="9">
        <f t="shared" si="48"/>
        <v>43681.6875</v>
      </c>
      <c r="D1381" s="4">
        <f t="shared" si="49"/>
        <v>525465</v>
      </c>
      <c r="E1381" s="4">
        <f t="shared" si="49"/>
        <v>6300765</v>
      </c>
      <c r="F1381" s="4">
        <f t="shared" si="49"/>
        <v>2549</v>
      </c>
      <c r="G1381" s="6">
        <v>76.2</v>
      </c>
      <c r="H1381" s="6">
        <v>14.4</v>
      </c>
      <c r="I1381" s="6">
        <v>287.10628144000344</v>
      </c>
      <c r="J1381" s="6">
        <v>1.371</v>
      </c>
      <c r="K1381" s="6">
        <v>94.617000000000004</v>
      </c>
      <c r="L1381" s="6">
        <v>2.3204683233501688</v>
      </c>
      <c r="M1381" s="6">
        <v>748.375</v>
      </c>
      <c r="N1381" s="7" t="s">
        <v>19</v>
      </c>
      <c r="O1381" s="15">
        <v>0.1889763779527559</v>
      </c>
    </row>
    <row r="1382" spans="1:15" x14ac:dyDescent="0.3">
      <c r="A1382" s="10">
        <v>43681</v>
      </c>
      <c r="B1382" s="8">
        <v>0.70833333333333337</v>
      </c>
      <c r="C1382" s="9">
        <f t="shared" si="48"/>
        <v>43681.708333333336</v>
      </c>
      <c r="D1382" s="4">
        <f t="shared" si="49"/>
        <v>525465</v>
      </c>
      <c r="E1382" s="4">
        <f t="shared" si="49"/>
        <v>6300765</v>
      </c>
      <c r="F1382" s="4">
        <f t="shared" si="49"/>
        <v>2549</v>
      </c>
      <c r="G1382" s="6">
        <v>92.5</v>
      </c>
      <c r="H1382" s="6">
        <v>19.8</v>
      </c>
      <c r="I1382" s="6">
        <v>295.30657195005557</v>
      </c>
      <c r="J1382" s="6">
        <v>1.3080000000000001</v>
      </c>
      <c r="K1382" s="6">
        <v>95.549000000000007</v>
      </c>
      <c r="L1382" s="6">
        <v>3.0400803858179666</v>
      </c>
      <c r="M1382" s="6">
        <v>748.61199999999997</v>
      </c>
      <c r="N1382" s="7" t="s">
        <v>19</v>
      </c>
      <c r="O1382" s="15">
        <v>0.21405405405405406</v>
      </c>
    </row>
    <row r="1383" spans="1:15" x14ac:dyDescent="0.3">
      <c r="A1383" s="10">
        <v>43681</v>
      </c>
      <c r="B1383" s="8">
        <v>0.72916666666666663</v>
      </c>
      <c r="C1383" s="9">
        <f t="shared" si="48"/>
        <v>43681.729166666664</v>
      </c>
      <c r="D1383" s="4">
        <f t="shared" si="49"/>
        <v>525465</v>
      </c>
      <c r="E1383" s="4">
        <f t="shared" si="49"/>
        <v>6300765</v>
      </c>
      <c r="F1383" s="4">
        <f t="shared" si="49"/>
        <v>2549</v>
      </c>
      <c r="G1383" s="6">
        <v>52.6</v>
      </c>
      <c r="H1383" s="6">
        <v>10.8</v>
      </c>
      <c r="I1383" s="6">
        <v>306.08921279470655</v>
      </c>
      <c r="J1383" s="6">
        <v>1.1819999999999999</v>
      </c>
      <c r="K1383" s="6">
        <v>95.353999999999999</v>
      </c>
      <c r="L1383" s="6">
        <v>2.7492235618905139</v>
      </c>
      <c r="M1383" s="6">
        <v>748.65499999999997</v>
      </c>
      <c r="N1383" s="7" t="s">
        <v>19</v>
      </c>
      <c r="O1383" s="15">
        <v>0.20532319391634982</v>
      </c>
    </row>
    <row r="1384" spans="1:15" x14ac:dyDescent="0.3">
      <c r="A1384" s="10">
        <v>43681</v>
      </c>
      <c r="B1384" s="8">
        <v>0.75</v>
      </c>
      <c r="C1384" s="9">
        <f t="shared" si="48"/>
        <v>43681.75</v>
      </c>
      <c r="D1384" s="4">
        <f t="shared" si="49"/>
        <v>525465</v>
      </c>
      <c r="E1384" s="4">
        <f t="shared" si="49"/>
        <v>6300765</v>
      </c>
      <c r="F1384" s="4">
        <f t="shared" si="49"/>
        <v>2549</v>
      </c>
      <c r="G1384" s="6">
        <v>67.099999999999994</v>
      </c>
      <c r="H1384" s="6">
        <v>12.6</v>
      </c>
      <c r="I1384" s="6">
        <v>294.4733536523139</v>
      </c>
      <c r="J1384" s="6">
        <v>0.93</v>
      </c>
      <c r="K1384" s="6">
        <v>100</v>
      </c>
      <c r="L1384" s="6">
        <v>2.7469490712472977</v>
      </c>
      <c r="M1384" s="6">
        <v>748.82</v>
      </c>
      <c r="N1384" s="7" t="s">
        <v>19</v>
      </c>
      <c r="O1384" s="15">
        <v>0.18777943368107303</v>
      </c>
    </row>
    <row r="1385" spans="1:15" x14ac:dyDescent="0.3">
      <c r="A1385" s="10">
        <v>43681</v>
      </c>
      <c r="B1385" s="8">
        <v>0.77083333333333337</v>
      </c>
      <c r="C1385" s="9">
        <f t="shared" si="48"/>
        <v>43681.770833333336</v>
      </c>
      <c r="D1385" s="4">
        <f t="shared" si="49"/>
        <v>525465</v>
      </c>
      <c r="E1385" s="4">
        <f t="shared" si="49"/>
        <v>6300765</v>
      </c>
      <c r="F1385" s="4">
        <f t="shared" si="49"/>
        <v>2549</v>
      </c>
      <c r="G1385" s="6">
        <v>25.4</v>
      </c>
      <c r="H1385" s="6">
        <v>3.6</v>
      </c>
      <c r="I1385" s="6">
        <v>301.52419902720544</v>
      </c>
      <c r="J1385" s="6">
        <v>0.67900000000000005</v>
      </c>
      <c r="K1385" s="6">
        <v>98.049000000000007</v>
      </c>
      <c r="L1385" s="6">
        <v>2.6002398406618217</v>
      </c>
      <c r="M1385" s="6">
        <v>749</v>
      </c>
      <c r="N1385" s="7" t="s">
        <v>19</v>
      </c>
      <c r="O1385" s="15">
        <v>0.14173228346456693</v>
      </c>
    </row>
    <row r="1386" spans="1:15" x14ac:dyDescent="0.3">
      <c r="A1386" s="10">
        <v>43681</v>
      </c>
      <c r="B1386" s="8">
        <v>0.79166666666666663</v>
      </c>
      <c r="C1386" s="9">
        <f t="shared" si="48"/>
        <v>43681.791666666664</v>
      </c>
      <c r="D1386" s="4">
        <f t="shared" si="49"/>
        <v>525465</v>
      </c>
      <c r="E1386" s="4">
        <f t="shared" si="49"/>
        <v>6300765</v>
      </c>
      <c r="F1386" s="4">
        <f t="shared" si="49"/>
        <v>2549</v>
      </c>
      <c r="G1386" s="6">
        <v>18.100000000000001</v>
      </c>
      <c r="H1386" s="6">
        <v>1.8</v>
      </c>
      <c r="I1386" s="6">
        <v>302.33178514294002</v>
      </c>
      <c r="J1386" s="6">
        <v>0.23899999999999999</v>
      </c>
      <c r="K1386" s="6">
        <v>98.41</v>
      </c>
      <c r="L1386" s="6">
        <v>2.7424000899608649</v>
      </c>
      <c r="M1386" s="6">
        <v>749.20799999999997</v>
      </c>
      <c r="N1386" s="7" t="s">
        <v>19</v>
      </c>
      <c r="O1386" s="15">
        <v>9.9447513812154692E-2</v>
      </c>
    </row>
    <row r="1387" spans="1:15" x14ac:dyDescent="0.3">
      <c r="A1387" s="10">
        <v>43681</v>
      </c>
      <c r="B1387" s="8">
        <v>0.8125</v>
      </c>
      <c r="C1387" s="9">
        <f t="shared" si="48"/>
        <v>43681.8125</v>
      </c>
      <c r="D1387" s="4">
        <f t="shared" si="49"/>
        <v>525465</v>
      </c>
      <c r="E1387" s="4">
        <f t="shared" si="49"/>
        <v>6300765</v>
      </c>
      <c r="F1387" s="4">
        <f t="shared" si="49"/>
        <v>2549</v>
      </c>
      <c r="G1387" s="6">
        <v>18.100000000000001</v>
      </c>
      <c r="H1387" s="6">
        <v>1.8</v>
      </c>
      <c r="I1387" s="6">
        <v>304.01379996495808</v>
      </c>
      <c r="J1387" s="6">
        <v>0.23899999999999999</v>
      </c>
      <c r="K1387" s="6">
        <v>96.712000000000003</v>
      </c>
      <c r="L1387" s="6">
        <v>2.3068213794908705</v>
      </c>
      <c r="M1387" s="6">
        <v>749.47199999999998</v>
      </c>
      <c r="N1387" s="7" t="s">
        <v>19</v>
      </c>
      <c r="O1387" s="15">
        <v>9.9447513812154692E-2</v>
      </c>
    </row>
    <row r="1388" spans="1:15" x14ac:dyDescent="0.3">
      <c r="A1388" s="10">
        <v>43681</v>
      </c>
      <c r="B1388" s="8">
        <v>0.83333333333333337</v>
      </c>
      <c r="C1388" s="9">
        <f t="shared" si="48"/>
        <v>43681.833333333336</v>
      </c>
      <c r="D1388" s="4">
        <f t="shared" si="49"/>
        <v>525465</v>
      </c>
      <c r="E1388" s="4">
        <f t="shared" si="49"/>
        <v>6300765</v>
      </c>
      <c r="F1388" s="4">
        <f t="shared" si="49"/>
        <v>2549</v>
      </c>
      <c r="G1388" s="6">
        <v>0</v>
      </c>
      <c r="H1388" s="6">
        <v>0</v>
      </c>
      <c r="I1388" s="6">
        <v>312.26934009734885</v>
      </c>
      <c r="J1388" s="6">
        <v>-0.32700000000000001</v>
      </c>
      <c r="K1388" s="6">
        <v>100</v>
      </c>
      <c r="L1388" s="6">
        <v>2.4489816287899133</v>
      </c>
      <c r="M1388" s="6">
        <v>749.58500000000004</v>
      </c>
      <c r="N1388" s="7" t="s">
        <v>19</v>
      </c>
      <c r="O1388" s="16" t="s">
        <v>19</v>
      </c>
    </row>
    <row r="1389" spans="1:15" x14ac:dyDescent="0.3">
      <c r="A1389" s="10">
        <v>43681</v>
      </c>
      <c r="B1389" s="8">
        <v>0.85416666666666663</v>
      </c>
      <c r="C1389" s="9">
        <f t="shared" si="48"/>
        <v>43681.854166666664</v>
      </c>
      <c r="D1389" s="4">
        <f t="shared" si="49"/>
        <v>525465</v>
      </c>
      <c r="E1389" s="4">
        <f t="shared" si="49"/>
        <v>6300765</v>
      </c>
      <c r="F1389" s="4">
        <f t="shared" si="49"/>
        <v>2549</v>
      </c>
      <c r="G1389" s="6">
        <v>0</v>
      </c>
      <c r="H1389" s="6">
        <v>0</v>
      </c>
      <c r="I1389" s="6">
        <v>312.79037876230802</v>
      </c>
      <c r="J1389" s="6">
        <v>-0.39</v>
      </c>
      <c r="K1389" s="6">
        <v>100</v>
      </c>
      <c r="L1389" s="6">
        <v>1.8689681783776599</v>
      </c>
      <c r="M1389" s="6">
        <v>749.81</v>
      </c>
      <c r="N1389" s="7" t="s">
        <v>19</v>
      </c>
      <c r="O1389" s="16" t="s">
        <v>19</v>
      </c>
    </row>
    <row r="1390" spans="1:15" x14ac:dyDescent="0.3">
      <c r="A1390" s="10">
        <v>43681</v>
      </c>
      <c r="B1390" s="8">
        <v>0.875</v>
      </c>
      <c r="C1390" s="9">
        <f t="shared" si="48"/>
        <v>43681.875</v>
      </c>
      <c r="D1390" s="4">
        <f t="shared" si="49"/>
        <v>525465</v>
      </c>
      <c r="E1390" s="4">
        <f t="shared" si="49"/>
        <v>6300765</v>
      </c>
      <c r="F1390" s="4">
        <f t="shared" si="49"/>
        <v>2549</v>
      </c>
      <c r="G1390" s="6">
        <v>0</v>
      </c>
      <c r="H1390" s="6">
        <v>0</v>
      </c>
      <c r="I1390" s="6">
        <v>310.00770716271779</v>
      </c>
      <c r="J1390" s="6">
        <v>-0.76800000000000002</v>
      </c>
      <c r="K1390" s="6">
        <v>100</v>
      </c>
      <c r="L1390" s="6">
        <v>2.0111284276767032</v>
      </c>
      <c r="M1390" s="6">
        <v>749.97500000000002</v>
      </c>
      <c r="N1390" s="7" t="s">
        <v>19</v>
      </c>
      <c r="O1390" s="16" t="s">
        <v>19</v>
      </c>
    </row>
    <row r="1391" spans="1:15" x14ac:dyDescent="0.3">
      <c r="A1391" s="10">
        <v>43681</v>
      </c>
      <c r="B1391" s="8">
        <v>0.89583333333333337</v>
      </c>
      <c r="C1391" s="9">
        <f t="shared" si="48"/>
        <v>43681.895833333336</v>
      </c>
      <c r="D1391" s="4">
        <f t="shared" si="49"/>
        <v>525465</v>
      </c>
      <c r="E1391" s="4">
        <f t="shared" si="49"/>
        <v>6300765</v>
      </c>
      <c r="F1391" s="4">
        <f t="shared" si="49"/>
        <v>2549</v>
      </c>
      <c r="G1391" s="6">
        <v>0</v>
      </c>
      <c r="H1391" s="6">
        <v>0</v>
      </c>
      <c r="I1391" s="6">
        <v>295.75991348784447</v>
      </c>
      <c r="J1391" s="6">
        <v>-1.145</v>
      </c>
      <c r="K1391" s="6">
        <v>100</v>
      </c>
      <c r="L1391" s="6">
        <v>1.5758368638069915</v>
      </c>
      <c r="M1391" s="6">
        <v>750.3</v>
      </c>
      <c r="N1391" s="7" t="s">
        <v>19</v>
      </c>
      <c r="O1391" s="16" t="s">
        <v>19</v>
      </c>
    </row>
    <row r="1392" spans="1:15" x14ac:dyDescent="0.3">
      <c r="A1392" s="10">
        <v>43681</v>
      </c>
      <c r="B1392" s="8">
        <v>0.91666666666666663</v>
      </c>
      <c r="C1392" s="9">
        <f t="shared" si="48"/>
        <v>43681.916666666664</v>
      </c>
      <c r="D1392" s="4">
        <f t="shared" si="49"/>
        <v>525465</v>
      </c>
      <c r="E1392" s="4">
        <f t="shared" si="49"/>
        <v>6300765</v>
      </c>
      <c r="F1392" s="4">
        <f t="shared" si="49"/>
        <v>2549</v>
      </c>
      <c r="G1392" s="6">
        <v>0</v>
      </c>
      <c r="H1392" s="6">
        <v>0</v>
      </c>
      <c r="I1392" s="6">
        <v>223.88935421035822</v>
      </c>
      <c r="J1392" s="6">
        <v>-1.5229999999999999</v>
      </c>
      <c r="K1392" s="6">
        <v>100</v>
      </c>
      <c r="L1392" s="6">
        <v>1.5735623731637753</v>
      </c>
      <c r="M1392" s="6">
        <v>750.68499999999995</v>
      </c>
      <c r="N1392" s="7" t="s">
        <v>19</v>
      </c>
      <c r="O1392" s="16" t="s">
        <v>19</v>
      </c>
    </row>
    <row r="1393" spans="1:15" x14ac:dyDescent="0.3">
      <c r="A1393" s="10">
        <v>43681</v>
      </c>
      <c r="B1393" s="8">
        <v>0.9375</v>
      </c>
      <c r="C1393" s="9">
        <f t="shared" si="48"/>
        <v>43681.9375</v>
      </c>
      <c r="D1393" s="4">
        <f t="shared" si="49"/>
        <v>525465</v>
      </c>
      <c r="E1393" s="4">
        <f t="shared" si="49"/>
        <v>6300765</v>
      </c>
      <c r="F1393" s="4">
        <f t="shared" si="49"/>
        <v>2549</v>
      </c>
      <c r="G1393" s="6">
        <v>0</v>
      </c>
      <c r="H1393" s="6">
        <v>0</v>
      </c>
      <c r="I1393" s="6">
        <v>208.03914778847866</v>
      </c>
      <c r="J1393" s="6">
        <v>-2.278</v>
      </c>
      <c r="K1393" s="6">
        <v>100</v>
      </c>
      <c r="L1393" s="6">
        <v>1.4268531425782993</v>
      </c>
      <c r="M1393" s="6">
        <v>750.75300000000004</v>
      </c>
      <c r="N1393" s="7" t="s">
        <v>19</v>
      </c>
      <c r="O1393" s="16" t="s">
        <v>19</v>
      </c>
    </row>
    <row r="1394" spans="1:15" x14ac:dyDescent="0.3">
      <c r="A1394" s="10">
        <v>43681</v>
      </c>
      <c r="B1394" s="8">
        <v>0.95833333333333337</v>
      </c>
      <c r="C1394" s="9">
        <f t="shared" si="48"/>
        <v>43681.958333333336</v>
      </c>
      <c r="D1394" s="4">
        <f t="shared" si="49"/>
        <v>525465</v>
      </c>
      <c r="E1394" s="4">
        <f t="shared" si="49"/>
        <v>6300765</v>
      </c>
      <c r="F1394" s="4">
        <f t="shared" si="49"/>
        <v>2549</v>
      </c>
      <c r="G1394" s="6">
        <v>0</v>
      </c>
      <c r="H1394" s="6">
        <v>0</v>
      </c>
      <c r="I1394" s="6">
        <v>206.67919744665636</v>
      </c>
      <c r="J1394" s="6">
        <v>-2.278</v>
      </c>
      <c r="K1394" s="6">
        <v>100</v>
      </c>
      <c r="L1394" s="6">
        <v>1.7134481318196018</v>
      </c>
      <c r="M1394" s="6">
        <v>750.995</v>
      </c>
      <c r="N1394" s="7" t="s">
        <v>19</v>
      </c>
      <c r="O1394" s="16" t="s">
        <v>19</v>
      </c>
    </row>
    <row r="1395" spans="1:15" x14ac:dyDescent="0.3">
      <c r="A1395" s="10">
        <v>43681</v>
      </c>
      <c r="B1395" s="8">
        <v>0.97916666666666663</v>
      </c>
      <c r="C1395" s="9">
        <f t="shared" si="48"/>
        <v>43681.979166666664</v>
      </c>
      <c r="D1395" s="4">
        <f t="shared" si="49"/>
        <v>525465</v>
      </c>
      <c r="E1395" s="4">
        <f t="shared" si="49"/>
        <v>6300765</v>
      </c>
      <c r="F1395" s="4">
        <f t="shared" si="49"/>
        <v>2549</v>
      </c>
      <c r="G1395" s="6">
        <v>0</v>
      </c>
      <c r="H1395" s="6">
        <v>0</v>
      </c>
      <c r="I1395" s="6">
        <v>205.09004496229724</v>
      </c>
      <c r="J1395" s="6">
        <v>-2.2149999999999999</v>
      </c>
      <c r="K1395" s="6">
        <v>99.474999999999994</v>
      </c>
      <c r="L1395" s="6">
        <v>1.8553212345183618</v>
      </c>
      <c r="M1395" s="6">
        <v>750.89700000000005</v>
      </c>
      <c r="N1395" s="7" t="s">
        <v>19</v>
      </c>
      <c r="O1395" s="16" t="s">
        <v>19</v>
      </c>
    </row>
    <row r="1396" spans="1:15" x14ac:dyDescent="0.3">
      <c r="A1396" s="10">
        <v>43682</v>
      </c>
      <c r="B1396" s="8">
        <v>0</v>
      </c>
      <c r="C1396" s="9">
        <f t="shared" si="48"/>
        <v>43682</v>
      </c>
      <c r="D1396" s="4">
        <f t="shared" si="49"/>
        <v>525465</v>
      </c>
      <c r="E1396" s="4">
        <f t="shared" si="49"/>
        <v>6300765</v>
      </c>
      <c r="F1396" s="4">
        <f t="shared" si="49"/>
        <v>2549</v>
      </c>
      <c r="G1396" s="6">
        <v>0</v>
      </c>
      <c r="H1396" s="6">
        <v>0</v>
      </c>
      <c r="I1396" s="6">
        <v>200.33086545221551</v>
      </c>
      <c r="J1396" s="6">
        <v>-1.837</v>
      </c>
      <c r="K1396" s="6">
        <v>88.36</v>
      </c>
      <c r="L1396" s="6">
        <v>1.818074701407554</v>
      </c>
      <c r="M1396" s="6">
        <v>751.16300000000001</v>
      </c>
      <c r="N1396" s="7" t="s">
        <v>19</v>
      </c>
      <c r="O1396" s="16" t="s">
        <v>19</v>
      </c>
    </row>
    <row r="1397" spans="1:15" x14ac:dyDescent="0.3">
      <c r="A1397" s="10">
        <v>43682</v>
      </c>
      <c r="B1397" s="8">
        <v>2.0833333333333332E-2</v>
      </c>
      <c r="C1397" s="9">
        <f t="shared" si="48"/>
        <v>43682.020833333336</v>
      </c>
      <c r="D1397" s="4">
        <f t="shared" si="49"/>
        <v>525465</v>
      </c>
      <c r="E1397" s="4">
        <f t="shared" si="49"/>
        <v>6300765</v>
      </c>
      <c r="F1397" s="4">
        <f t="shared" si="49"/>
        <v>2549</v>
      </c>
      <c r="G1397" s="6">
        <v>0</v>
      </c>
      <c r="H1397" s="6">
        <v>0</v>
      </c>
      <c r="I1397" s="6">
        <v>199.54835335188773</v>
      </c>
      <c r="J1397" s="6">
        <v>-2.089</v>
      </c>
      <c r="K1397" s="6">
        <v>86.17</v>
      </c>
      <c r="L1397" s="6">
        <v>2.2488172839908329</v>
      </c>
      <c r="M1397" s="6">
        <v>751.10799999999995</v>
      </c>
      <c r="N1397" s="7" t="s">
        <v>19</v>
      </c>
      <c r="O1397" s="16" t="s">
        <v>19</v>
      </c>
    </row>
    <row r="1398" spans="1:15" x14ac:dyDescent="0.3">
      <c r="A1398" s="10">
        <v>43682</v>
      </c>
      <c r="B1398" s="8">
        <v>4.1666666666666664E-2</v>
      </c>
      <c r="C1398" s="9">
        <f t="shared" si="48"/>
        <v>43682.041666666664</v>
      </c>
      <c r="D1398" s="4">
        <f t="shared" si="49"/>
        <v>525465</v>
      </c>
      <c r="E1398" s="4">
        <f t="shared" si="49"/>
        <v>6300765</v>
      </c>
      <c r="F1398" s="4">
        <f t="shared" si="49"/>
        <v>2549</v>
      </c>
      <c r="G1398" s="6">
        <v>0</v>
      </c>
      <c r="H1398" s="6">
        <v>0</v>
      </c>
      <c r="I1398" s="6">
        <v>198.38853069293495</v>
      </c>
      <c r="J1398" s="6">
        <v>-2.089</v>
      </c>
      <c r="K1398" s="6">
        <v>86.783000000000001</v>
      </c>
      <c r="L1398" s="6">
        <v>1.8135257201211212</v>
      </c>
      <c r="M1398" s="6">
        <v>751.32299999999998</v>
      </c>
      <c r="N1398" s="7" t="s">
        <v>19</v>
      </c>
      <c r="O1398" s="16" t="s">
        <v>19</v>
      </c>
    </row>
    <row r="1399" spans="1:15" x14ac:dyDescent="0.3">
      <c r="A1399" s="10">
        <v>43682</v>
      </c>
      <c r="B1399" s="8">
        <v>6.25E-2</v>
      </c>
      <c r="C1399" s="9">
        <f t="shared" si="48"/>
        <v>43682.0625</v>
      </c>
      <c r="D1399" s="4">
        <f t="shared" si="49"/>
        <v>525465</v>
      </c>
      <c r="E1399" s="4">
        <f t="shared" si="49"/>
        <v>6300765</v>
      </c>
      <c r="F1399" s="4">
        <f t="shared" si="49"/>
        <v>2549</v>
      </c>
      <c r="G1399" s="6">
        <v>0</v>
      </c>
      <c r="H1399" s="6">
        <v>0</v>
      </c>
      <c r="I1399" s="6">
        <v>198.06203894891047</v>
      </c>
      <c r="J1399" s="6">
        <v>-1.837</v>
      </c>
      <c r="K1399" s="6">
        <v>76.402000000000001</v>
      </c>
      <c r="L1399" s="6">
        <v>1.8112512294779051</v>
      </c>
      <c r="M1399" s="6">
        <v>751.44299999999998</v>
      </c>
      <c r="N1399" s="7" t="s">
        <v>19</v>
      </c>
      <c r="O1399" s="16" t="s">
        <v>19</v>
      </c>
    </row>
    <row r="1400" spans="1:15" x14ac:dyDescent="0.3">
      <c r="A1400" s="10">
        <v>43682</v>
      </c>
      <c r="B1400" s="8">
        <v>8.3333333333333329E-2</v>
      </c>
      <c r="C1400" s="9">
        <f t="shared" si="48"/>
        <v>43682.083333333336</v>
      </c>
      <c r="D1400" s="4">
        <f t="shared" si="49"/>
        <v>525465</v>
      </c>
      <c r="E1400" s="4">
        <f t="shared" si="49"/>
        <v>6300765</v>
      </c>
      <c r="F1400" s="4">
        <f t="shared" si="49"/>
        <v>2549</v>
      </c>
      <c r="G1400" s="6">
        <v>0</v>
      </c>
      <c r="H1400" s="6">
        <v>0</v>
      </c>
      <c r="I1400" s="6">
        <v>200.09104117575419</v>
      </c>
      <c r="J1400" s="6">
        <v>-2.4670000000000001</v>
      </c>
      <c r="K1400" s="6">
        <v>80.897999999999996</v>
      </c>
      <c r="L1400" s="6">
        <v>1.3756725190079107</v>
      </c>
      <c r="M1400" s="6">
        <v>751.38499999999999</v>
      </c>
      <c r="N1400" s="7" t="s">
        <v>19</v>
      </c>
      <c r="O1400" s="16" t="s">
        <v>19</v>
      </c>
    </row>
    <row r="1401" spans="1:15" x14ac:dyDescent="0.3">
      <c r="A1401" s="10">
        <v>43682</v>
      </c>
      <c r="B1401" s="8">
        <v>0.10416666666666667</v>
      </c>
      <c r="C1401" s="9">
        <f t="shared" si="48"/>
        <v>43682.104166666664</v>
      </c>
      <c r="D1401" s="4">
        <f t="shared" si="49"/>
        <v>525465</v>
      </c>
      <c r="E1401" s="4">
        <f t="shared" si="49"/>
        <v>6300765</v>
      </c>
      <c r="F1401" s="4">
        <f t="shared" si="49"/>
        <v>2549</v>
      </c>
      <c r="G1401" s="6">
        <v>0</v>
      </c>
      <c r="H1401" s="6">
        <v>0</v>
      </c>
      <c r="I1401" s="6">
        <v>201.96319051617269</v>
      </c>
      <c r="J1401" s="6">
        <v>-2.6549999999999998</v>
      </c>
      <c r="K1401" s="6">
        <v>86.835999999999999</v>
      </c>
      <c r="L1401" s="6">
        <v>1.2289632884224351</v>
      </c>
      <c r="M1401" s="6">
        <v>751.69500000000005</v>
      </c>
      <c r="N1401" s="7" t="s">
        <v>19</v>
      </c>
      <c r="O1401" s="16" t="s">
        <v>19</v>
      </c>
    </row>
    <row r="1402" spans="1:15" x14ac:dyDescent="0.3">
      <c r="A1402" s="10">
        <v>43682</v>
      </c>
      <c r="B1402" s="8">
        <v>0.125</v>
      </c>
      <c r="C1402" s="9">
        <f t="shared" ref="C1402:C1465" si="50">A1402+B1402</f>
        <v>43682.125</v>
      </c>
      <c r="D1402" s="4">
        <f t="shared" si="49"/>
        <v>525465</v>
      </c>
      <c r="E1402" s="4">
        <f t="shared" si="49"/>
        <v>6300765</v>
      </c>
      <c r="F1402" s="4">
        <f t="shared" si="49"/>
        <v>2549</v>
      </c>
      <c r="G1402" s="6">
        <v>0</v>
      </c>
      <c r="H1402" s="6">
        <v>0</v>
      </c>
      <c r="I1402" s="6">
        <v>201.30138234801484</v>
      </c>
      <c r="J1402" s="6">
        <v>-2.278</v>
      </c>
      <c r="K1402" s="6">
        <v>83.533000000000001</v>
      </c>
      <c r="L1402" s="6">
        <v>1.9485753508902324</v>
      </c>
      <c r="M1402" s="6">
        <v>751.76</v>
      </c>
      <c r="N1402" s="7" t="s">
        <v>19</v>
      </c>
      <c r="O1402" s="16" t="s">
        <v>19</v>
      </c>
    </row>
    <row r="1403" spans="1:15" x14ac:dyDescent="0.3">
      <c r="A1403" s="10">
        <v>43682</v>
      </c>
      <c r="B1403" s="8">
        <v>0.14583333333333334</v>
      </c>
      <c r="C1403" s="9">
        <f t="shared" si="50"/>
        <v>43682.145833333336</v>
      </c>
      <c r="D1403" s="4">
        <f t="shared" ref="D1403:F1466" si="51">D1402</f>
        <v>525465</v>
      </c>
      <c r="E1403" s="4">
        <f t="shared" si="51"/>
        <v>6300765</v>
      </c>
      <c r="F1403" s="4">
        <f t="shared" si="51"/>
        <v>2549</v>
      </c>
      <c r="G1403" s="6">
        <v>0</v>
      </c>
      <c r="H1403" s="6">
        <v>0</v>
      </c>
      <c r="I1403" s="6">
        <v>256.63625800810024</v>
      </c>
      <c r="J1403" s="6">
        <v>-3.222</v>
      </c>
      <c r="K1403" s="6">
        <v>100</v>
      </c>
      <c r="L1403" s="6">
        <v>1.8021532669050395</v>
      </c>
      <c r="M1403" s="6">
        <v>752.03</v>
      </c>
      <c r="N1403" s="7" t="s">
        <v>19</v>
      </c>
      <c r="O1403" s="16" t="s">
        <v>19</v>
      </c>
    </row>
    <row r="1404" spans="1:15" x14ac:dyDescent="0.3">
      <c r="A1404" s="10">
        <v>43682</v>
      </c>
      <c r="B1404" s="8">
        <v>0.16666666666666666</v>
      </c>
      <c r="C1404" s="9">
        <f t="shared" si="50"/>
        <v>43682.166666666664</v>
      </c>
      <c r="D1404" s="4">
        <f t="shared" si="51"/>
        <v>525465</v>
      </c>
      <c r="E1404" s="4">
        <f t="shared" si="51"/>
        <v>6300765</v>
      </c>
      <c r="F1404" s="4">
        <f t="shared" si="51"/>
        <v>2549</v>
      </c>
      <c r="G1404" s="6">
        <v>0</v>
      </c>
      <c r="H1404" s="6">
        <v>0</v>
      </c>
      <c r="I1404" s="6">
        <v>277.92890774866794</v>
      </c>
      <c r="J1404" s="6">
        <v>-2.4670000000000001</v>
      </c>
      <c r="K1404" s="6">
        <v>100</v>
      </c>
      <c r="L1404" s="6">
        <v>2.2328958494883184</v>
      </c>
      <c r="M1404" s="6">
        <v>752.2</v>
      </c>
      <c r="N1404" s="7" t="s">
        <v>19</v>
      </c>
      <c r="O1404" s="16" t="s">
        <v>19</v>
      </c>
    </row>
    <row r="1405" spans="1:15" x14ac:dyDescent="0.3">
      <c r="A1405" s="10">
        <v>43682</v>
      </c>
      <c r="B1405" s="8">
        <v>0.1875</v>
      </c>
      <c r="C1405" s="9">
        <f t="shared" si="50"/>
        <v>43682.1875</v>
      </c>
      <c r="D1405" s="4">
        <f t="shared" si="51"/>
        <v>525465</v>
      </c>
      <c r="E1405" s="4">
        <f t="shared" si="51"/>
        <v>6300765</v>
      </c>
      <c r="F1405" s="4">
        <f t="shared" si="51"/>
        <v>2549</v>
      </c>
      <c r="G1405" s="6">
        <v>0</v>
      </c>
      <c r="H1405" s="6">
        <v>0</v>
      </c>
      <c r="I1405" s="6">
        <v>292.24265816675234</v>
      </c>
      <c r="J1405" s="6">
        <v>-2.089</v>
      </c>
      <c r="K1405" s="6">
        <v>100</v>
      </c>
      <c r="L1405" s="6">
        <v>2.3750560987873612</v>
      </c>
      <c r="M1405" s="6">
        <v>752.30200000000002</v>
      </c>
      <c r="N1405" s="7" t="s">
        <v>19</v>
      </c>
      <c r="O1405" s="16" t="s">
        <v>19</v>
      </c>
    </row>
    <row r="1406" spans="1:15" x14ac:dyDescent="0.3">
      <c r="A1406" s="10">
        <v>43682</v>
      </c>
      <c r="B1406" s="8">
        <v>0.20833333333333334</v>
      </c>
      <c r="C1406" s="9">
        <f t="shared" si="50"/>
        <v>43682.208333333336</v>
      </c>
      <c r="D1406" s="4">
        <f t="shared" si="51"/>
        <v>525465</v>
      </c>
      <c r="E1406" s="4">
        <f t="shared" si="51"/>
        <v>6300765</v>
      </c>
      <c r="F1406" s="4">
        <f t="shared" si="51"/>
        <v>2549</v>
      </c>
      <c r="G1406" s="6">
        <v>5.4</v>
      </c>
      <c r="H1406" s="6">
        <v>1.8</v>
      </c>
      <c r="I1406" s="6">
        <v>297.60427833801015</v>
      </c>
      <c r="J1406" s="6">
        <v>-1.9</v>
      </c>
      <c r="K1406" s="6">
        <v>98.62</v>
      </c>
      <c r="L1406" s="6">
        <v>1.7953297949753906</v>
      </c>
      <c r="M1406" s="6">
        <v>752.47699999999998</v>
      </c>
      <c r="N1406" s="7" t="s">
        <v>19</v>
      </c>
      <c r="O1406" s="15">
        <v>0.33333333333333331</v>
      </c>
    </row>
    <row r="1407" spans="1:15" x14ac:dyDescent="0.3">
      <c r="A1407" s="10">
        <v>43682</v>
      </c>
      <c r="B1407" s="8">
        <v>0.22916666666666666</v>
      </c>
      <c r="C1407" s="9">
        <f t="shared" si="50"/>
        <v>43682.229166666664</v>
      </c>
      <c r="D1407" s="4">
        <f t="shared" si="51"/>
        <v>525465</v>
      </c>
      <c r="E1407" s="4">
        <f t="shared" si="51"/>
        <v>6300765</v>
      </c>
      <c r="F1407" s="4">
        <f t="shared" si="51"/>
        <v>2549</v>
      </c>
      <c r="G1407" s="6">
        <v>14.5</v>
      </c>
      <c r="H1407" s="6">
        <v>5.4</v>
      </c>
      <c r="I1407" s="6">
        <v>297.77155708652367</v>
      </c>
      <c r="J1407" s="6">
        <v>-2.2149999999999999</v>
      </c>
      <c r="K1407" s="6">
        <v>100</v>
      </c>
      <c r="L1407" s="6">
        <v>2.0816376376164101</v>
      </c>
      <c r="M1407" s="6">
        <v>752.91200000000003</v>
      </c>
      <c r="N1407" s="7" t="s">
        <v>19</v>
      </c>
      <c r="O1407" s="15">
        <v>0.3724137931034483</v>
      </c>
    </row>
    <row r="1408" spans="1:15" x14ac:dyDescent="0.3">
      <c r="A1408" s="10">
        <v>43682</v>
      </c>
      <c r="B1408" s="8">
        <v>0.25</v>
      </c>
      <c r="C1408" s="9">
        <f t="shared" si="50"/>
        <v>43682.25</v>
      </c>
      <c r="D1408" s="4">
        <f t="shared" si="51"/>
        <v>525465</v>
      </c>
      <c r="E1408" s="4">
        <f t="shared" si="51"/>
        <v>6300765</v>
      </c>
      <c r="F1408" s="4">
        <f t="shared" si="51"/>
        <v>2549</v>
      </c>
      <c r="G1408" s="6">
        <v>25.4</v>
      </c>
      <c r="H1408" s="6">
        <v>10.8</v>
      </c>
      <c r="I1408" s="6">
        <v>295.15964959690365</v>
      </c>
      <c r="J1408" s="6">
        <v>-1.774</v>
      </c>
      <c r="K1408" s="6">
        <v>99.257999999999996</v>
      </c>
      <c r="L1408" s="6">
        <v>1.5019113338044392</v>
      </c>
      <c r="M1408" s="6">
        <v>753</v>
      </c>
      <c r="N1408" s="7" t="s">
        <v>19</v>
      </c>
      <c r="O1408" s="15">
        <v>0.42519685039370086</v>
      </c>
    </row>
    <row r="1409" spans="1:15" x14ac:dyDescent="0.3">
      <c r="A1409" s="10">
        <v>43682</v>
      </c>
      <c r="B1409" s="8">
        <v>0.27083333333333331</v>
      </c>
      <c r="C1409" s="9">
        <f t="shared" si="50"/>
        <v>43682.270833333336</v>
      </c>
      <c r="D1409" s="4">
        <f t="shared" si="51"/>
        <v>525465</v>
      </c>
      <c r="E1409" s="4">
        <f t="shared" si="51"/>
        <v>6300765</v>
      </c>
      <c r="F1409" s="4">
        <f t="shared" si="51"/>
        <v>2549</v>
      </c>
      <c r="G1409" s="6">
        <v>65.3</v>
      </c>
      <c r="H1409" s="6">
        <v>28.8</v>
      </c>
      <c r="I1409" s="6">
        <v>283.69215487457802</v>
      </c>
      <c r="J1409" s="6">
        <v>-1.46</v>
      </c>
      <c r="K1409" s="6">
        <v>97.174000000000007</v>
      </c>
      <c r="L1409" s="6">
        <v>1.9326539163877179</v>
      </c>
      <c r="M1409" s="6">
        <v>753.06799999999998</v>
      </c>
      <c r="N1409" s="7" t="s">
        <v>19</v>
      </c>
      <c r="O1409" s="15">
        <v>0.44104134762634001</v>
      </c>
    </row>
    <row r="1410" spans="1:15" x14ac:dyDescent="0.3">
      <c r="A1410" s="10">
        <v>43682</v>
      </c>
      <c r="B1410" s="8">
        <v>0.29166666666666669</v>
      </c>
      <c r="C1410" s="9">
        <f t="shared" si="50"/>
        <v>43682.291666666664</v>
      </c>
      <c r="D1410" s="4">
        <f t="shared" si="51"/>
        <v>525465</v>
      </c>
      <c r="E1410" s="4">
        <f t="shared" si="51"/>
        <v>6300765</v>
      </c>
      <c r="F1410" s="4">
        <f t="shared" si="51"/>
        <v>2549</v>
      </c>
      <c r="G1410" s="6">
        <v>90.7</v>
      </c>
      <c r="H1410" s="6">
        <v>45</v>
      </c>
      <c r="I1410" s="6">
        <v>260.05065039873614</v>
      </c>
      <c r="J1410" s="6">
        <v>-1.145</v>
      </c>
      <c r="K1410" s="6">
        <v>93.858999999999995</v>
      </c>
      <c r="L1410" s="6">
        <v>1.352927612575747</v>
      </c>
      <c r="M1410" s="6">
        <v>753.35500000000002</v>
      </c>
      <c r="N1410" s="7" t="s">
        <v>19</v>
      </c>
      <c r="O1410" s="15">
        <v>0.49614112458654902</v>
      </c>
    </row>
    <row r="1411" spans="1:15" x14ac:dyDescent="0.3">
      <c r="A1411" s="10">
        <v>43682</v>
      </c>
      <c r="B1411" s="8">
        <v>0.3125</v>
      </c>
      <c r="C1411" s="9">
        <f t="shared" si="50"/>
        <v>43682.3125</v>
      </c>
      <c r="D1411" s="4">
        <f t="shared" si="51"/>
        <v>525465</v>
      </c>
      <c r="E1411" s="4">
        <f t="shared" si="51"/>
        <v>6300765</v>
      </c>
      <c r="F1411" s="4">
        <f t="shared" si="51"/>
        <v>2549</v>
      </c>
      <c r="G1411" s="6">
        <v>128.80000000000001</v>
      </c>
      <c r="H1411" s="6">
        <v>73.8</v>
      </c>
      <c r="I1411" s="6">
        <v>219.97049226496509</v>
      </c>
      <c r="J1411" s="6">
        <v>0.86699999999999999</v>
      </c>
      <c r="K1411" s="6">
        <v>81.881</v>
      </c>
      <c r="L1411" s="6">
        <v>1.3506531219325306</v>
      </c>
      <c r="M1411" s="6">
        <v>753.55499999999995</v>
      </c>
      <c r="N1411" s="7" t="s">
        <v>19</v>
      </c>
      <c r="O1411" s="15">
        <v>0.57298136645962727</v>
      </c>
    </row>
    <row r="1412" spans="1:15" x14ac:dyDescent="0.3">
      <c r="A1412" s="10">
        <v>43682</v>
      </c>
      <c r="B1412" s="8">
        <v>0.33333333333333331</v>
      </c>
      <c r="C1412" s="9">
        <f t="shared" si="50"/>
        <v>43682.333333333336</v>
      </c>
      <c r="D1412" s="4">
        <f t="shared" si="51"/>
        <v>525465</v>
      </c>
      <c r="E1412" s="4">
        <f t="shared" si="51"/>
        <v>6300765</v>
      </c>
      <c r="F1412" s="4">
        <f t="shared" si="51"/>
        <v>2549</v>
      </c>
      <c r="G1412" s="6">
        <v>221.3</v>
      </c>
      <c r="H1412" s="6">
        <v>116.9</v>
      </c>
      <c r="I1412" s="6">
        <v>238.16946586545833</v>
      </c>
      <c r="J1412" s="6">
        <v>1.1819999999999999</v>
      </c>
      <c r="K1412" s="6">
        <v>79.427999999999997</v>
      </c>
      <c r="L1412" s="6">
        <v>1.203943891347055</v>
      </c>
      <c r="M1412" s="6">
        <v>753.875</v>
      </c>
      <c r="N1412" s="7" t="s">
        <v>19</v>
      </c>
      <c r="O1412" s="15">
        <v>0.52824220515137821</v>
      </c>
    </row>
    <row r="1413" spans="1:15" x14ac:dyDescent="0.3">
      <c r="A1413" s="10">
        <v>43682</v>
      </c>
      <c r="B1413" s="8">
        <v>0.35416666666666669</v>
      </c>
      <c r="C1413" s="9">
        <f t="shared" si="50"/>
        <v>43682.354166666664</v>
      </c>
      <c r="D1413" s="4">
        <f t="shared" si="51"/>
        <v>525465</v>
      </c>
      <c r="E1413" s="4">
        <f t="shared" si="51"/>
        <v>6300765</v>
      </c>
      <c r="F1413" s="4">
        <f t="shared" si="51"/>
        <v>2549</v>
      </c>
      <c r="G1413" s="6">
        <v>241.2</v>
      </c>
      <c r="H1413" s="6">
        <v>120.5</v>
      </c>
      <c r="I1413" s="6">
        <v>223.08187057450908</v>
      </c>
      <c r="J1413" s="6">
        <v>2.9420000000000002</v>
      </c>
      <c r="K1413" s="6">
        <v>68.543000000000006</v>
      </c>
      <c r="L1413" s="6">
        <v>1.0572346607615795</v>
      </c>
      <c r="M1413" s="6">
        <v>754.15200000000004</v>
      </c>
      <c r="N1413" s="7" t="s">
        <v>19</v>
      </c>
      <c r="O1413" s="15">
        <v>0.49958540630182424</v>
      </c>
    </row>
    <row r="1414" spans="1:15" x14ac:dyDescent="0.3">
      <c r="A1414" s="10">
        <v>43682</v>
      </c>
      <c r="B1414" s="8">
        <v>0.375</v>
      </c>
      <c r="C1414" s="9">
        <f t="shared" si="50"/>
        <v>43682.375</v>
      </c>
      <c r="D1414" s="4">
        <f t="shared" si="51"/>
        <v>525465</v>
      </c>
      <c r="E1414" s="4">
        <f t="shared" si="51"/>
        <v>6300765</v>
      </c>
      <c r="F1414" s="4">
        <f t="shared" si="51"/>
        <v>2549</v>
      </c>
      <c r="G1414" s="6">
        <v>594.9</v>
      </c>
      <c r="H1414" s="6">
        <v>278.89999999999998</v>
      </c>
      <c r="I1414" s="6">
        <v>237.09198738543887</v>
      </c>
      <c r="J1414" s="6">
        <v>5.5190000000000001</v>
      </c>
      <c r="K1414" s="6">
        <v>56.896000000000001</v>
      </c>
      <c r="L1414" s="6">
        <v>0.91052543017610377</v>
      </c>
      <c r="M1414" s="6">
        <v>754.38</v>
      </c>
      <c r="N1414" s="7" t="s">
        <v>19</v>
      </c>
      <c r="O1414" s="15">
        <v>0.46881828878803156</v>
      </c>
    </row>
    <row r="1415" spans="1:15" x14ac:dyDescent="0.3">
      <c r="A1415" s="10">
        <v>43682</v>
      </c>
      <c r="B1415" s="8">
        <v>0.39583333333333331</v>
      </c>
      <c r="C1415" s="9">
        <f t="shared" si="50"/>
        <v>43682.395833333336</v>
      </c>
      <c r="D1415" s="4">
        <f t="shared" si="51"/>
        <v>525465</v>
      </c>
      <c r="E1415" s="4">
        <f t="shared" si="51"/>
        <v>6300765</v>
      </c>
      <c r="F1415" s="4">
        <f t="shared" si="51"/>
        <v>2549</v>
      </c>
      <c r="G1415" s="6">
        <v>663.8</v>
      </c>
      <c r="H1415" s="6">
        <v>280.7</v>
      </c>
      <c r="I1415" s="6">
        <v>243.43063478291202</v>
      </c>
      <c r="J1415" s="6">
        <v>4.8280000000000003</v>
      </c>
      <c r="K1415" s="6">
        <v>61.954999999999998</v>
      </c>
      <c r="L1415" s="6">
        <v>0.7638161995906283</v>
      </c>
      <c r="M1415" s="6">
        <v>754.53</v>
      </c>
      <c r="N1415" s="7" t="s">
        <v>19</v>
      </c>
      <c r="O1415" s="15">
        <v>0.4228683338354926</v>
      </c>
    </row>
    <row r="1416" spans="1:15" x14ac:dyDescent="0.3">
      <c r="A1416" s="10">
        <v>43682</v>
      </c>
      <c r="B1416" s="8">
        <v>0.41666666666666669</v>
      </c>
      <c r="C1416" s="9">
        <f t="shared" si="50"/>
        <v>43682.416666666664</v>
      </c>
      <c r="D1416" s="4">
        <f t="shared" si="51"/>
        <v>525465</v>
      </c>
      <c r="E1416" s="4">
        <f t="shared" si="51"/>
        <v>6300765</v>
      </c>
      <c r="F1416" s="4">
        <f t="shared" si="51"/>
        <v>2549</v>
      </c>
      <c r="G1416" s="6">
        <v>705.5</v>
      </c>
      <c r="H1416" s="6">
        <v>246.5</v>
      </c>
      <c r="I1416" s="6">
        <v>235.83622799249304</v>
      </c>
      <c r="J1416" s="6">
        <v>5.33</v>
      </c>
      <c r="K1416" s="6">
        <v>58.744999999999997</v>
      </c>
      <c r="L1416" s="6">
        <v>1.1948459287741897</v>
      </c>
      <c r="M1416" s="6">
        <v>754.875</v>
      </c>
      <c r="N1416" s="7" t="s">
        <v>19</v>
      </c>
      <c r="O1416" s="15">
        <v>0.3493975903614458</v>
      </c>
    </row>
    <row r="1417" spans="1:15" x14ac:dyDescent="0.3">
      <c r="A1417" s="10">
        <v>43682</v>
      </c>
      <c r="B1417" s="8">
        <v>0.4375</v>
      </c>
      <c r="C1417" s="9">
        <f t="shared" si="50"/>
        <v>43682.4375</v>
      </c>
      <c r="D1417" s="4">
        <f t="shared" si="51"/>
        <v>525465</v>
      </c>
      <c r="E1417" s="4">
        <f t="shared" si="51"/>
        <v>6300765</v>
      </c>
      <c r="F1417" s="4">
        <f t="shared" si="51"/>
        <v>2549</v>
      </c>
      <c r="G1417" s="6">
        <v>785.3</v>
      </c>
      <c r="H1417" s="6">
        <v>197.9</v>
      </c>
      <c r="I1417" s="6">
        <v>244.18246386603363</v>
      </c>
      <c r="J1417" s="6">
        <v>3.6970000000000001</v>
      </c>
      <c r="K1417" s="6">
        <v>60.625</v>
      </c>
      <c r="L1417" s="6">
        <v>1.3370061780732325</v>
      </c>
      <c r="M1417" s="6">
        <v>755.13</v>
      </c>
      <c r="N1417" s="6">
        <v>0</v>
      </c>
      <c r="O1417" s="15">
        <v>0.25200560295428504</v>
      </c>
    </row>
    <row r="1418" spans="1:15" x14ac:dyDescent="0.3">
      <c r="A1418" s="10">
        <v>43682</v>
      </c>
      <c r="B1418" s="8">
        <v>0.45833333333333331</v>
      </c>
      <c r="C1418" s="9">
        <f t="shared" si="50"/>
        <v>43682.458333333336</v>
      </c>
      <c r="D1418" s="4">
        <f t="shared" si="51"/>
        <v>525465</v>
      </c>
      <c r="E1418" s="4">
        <f t="shared" si="51"/>
        <v>6300765</v>
      </c>
      <c r="F1418" s="4">
        <f t="shared" si="51"/>
        <v>2549</v>
      </c>
      <c r="G1418" s="6">
        <v>843.4</v>
      </c>
      <c r="H1418" s="6">
        <v>197.9</v>
      </c>
      <c r="I1418" s="6">
        <v>229.89873646971901</v>
      </c>
      <c r="J1418" s="6">
        <v>4.6390000000000002</v>
      </c>
      <c r="K1418" s="6">
        <v>61.463999999999999</v>
      </c>
      <c r="L1418" s="6">
        <v>1.3347316874300161</v>
      </c>
      <c r="M1418" s="6">
        <v>755.10500000000002</v>
      </c>
      <c r="N1418" s="6">
        <v>0</v>
      </c>
      <c r="O1418" s="15">
        <v>0.23464548257054779</v>
      </c>
    </row>
    <row r="1419" spans="1:15" x14ac:dyDescent="0.3">
      <c r="A1419" s="10">
        <v>43682</v>
      </c>
      <c r="B1419" s="8">
        <v>0.47916666666666669</v>
      </c>
      <c r="C1419" s="9">
        <f t="shared" si="50"/>
        <v>43682.479166666664</v>
      </c>
      <c r="D1419" s="4">
        <f t="shared" si="51"/>
        <v>525465</v>
      </c>
      <c r="E1419" s="4">
        <f t="shared" si="51"/>
        <v>6300765</v>
      </c>
      <c r="F1419" s="4">
        <f t="shared" si="51"/>
        <v>2549</v>
      </c>
      <c r="G1419" s="6">
        <v>850.6</v>
      </c>
      <c r="H1419" s="6">
        <v>192.5</v>
      </c>
      <c r="I1419" s="6">
        <v>252.09168062181561</v>
      </c>
      <c r="J1419" s="6">
        <v>4.9530000000000003</v>
      </c>
      <c r="K1419" s="6">
        <v>60.412999999999997</v>
      </c>
      <c r="L1419" s="6">
        <v>1.1880224568445406</v>
      </c>
      <c r="M1419" s="6">
        <v>755.27200000000005</v>
      </c>
      <c r="N1419" s="6">
        <v>0</v>
      </c>
      <c r="O1419" s="15">
        <v>0.22631083940747707</v>
      </c>
    </row>
    <row r="1420" spans="1:15" x14ac:dyDescent="0.3">
      <c r="A1420" s="10">
        <v>43682</v>
      </c>
      <c r="B1420" s="8">
        <v>0.5</v>
      </c>
      <c r="C1420" s="9">
        <f t="shared" si="50"/>
        <v>43682.5</v>
      </c>
      <c r="D1420" s="4">
        <f t="shared" si="51"/>
        <v>525465</v>
      </c>
      <c r="E1420" s="4">
        <f t="shared" si="51"/>
        <v>6300765</v>
      </c>
      <c r="F1420" s="4">
        <f t="shared" si="51"/>
        <v>2549</v>
      </c>
      <c r="G1420" s="6">
        <v>874.2</v>
      </c>
      <c r="H1420" s="6">
        <v>187.1</v>
      </c>
      <c r="I1420" s="6">
        <v>252.56132920806965</v>
      </c>
      <c r="J1420" s="6">
        <v>4.891</v>
      </c>
      <c r="K1420" s="6">
        <v>62.741999999999997</v>
      </c>
      <c r="L1420" s="6">
        <v>1.1857479662013244</v>
      </c>
      <c r="M1420" s="6">
        <v>755.60199999999998</v>
      </c>
      <c r="N1420" s="6">
        <v>0</v>
      </c>
      <c r="O1420" s="15">
        <v>0.21402425074353693</v>
      </c>
    </row>
    <row r="1421" spans="1:15" x14ac:dyDescent="0.3">
      <c r="A1421" s="10">
        <v>43682</v>
      </c>
      <c r="B1421" s="8">
        <v>0.52083333333333337</v>
      </c>
      <c r="C1421" s="9">
        <f t="shared" si="50"/>
        <v>43682.520833333336</v>
      </c>
      <c r="D1421" s="4">
        <f t="shared" si="51"/>
        <v>525465</v>
      </c>
      <c r="E1421" s="4">
        <f t="shared" si="51"/>
        <v>6300765</v>
      </c>
      <c r="F1421" s="4">
        <f t="shared" si="51"/>
        <v>2549</v>
      </c>
      <c r="G1421" s="6">
        <v>961.2</v>
      </c>
      <c r="H1421" s="6">
        <v>190.7</v>
      </c>
      <c r="I1421" s="6">
        <v>283.26500572509087</v>
      </c>
      <c r="J1421" s="6">
        <v>6.524</v>
      </c>
      <c r="K1421" s="6">
        <v>54.356999999999999</v>
      </c>
      <c r="L1421" s="6">
        <v>1.3279082155003672</v>
      </c>
      <c r="M1421" s="6">
        <v>755.36</v>
      </c>
      <c r="N1421" s="6">
        <v>0</v>
      </c>
      <c r="O1421" s="15">
        <v>0.19839783603828545</v>
      </c>
    </row>
    <row r="1422" spans="1:15" x14ac:dyDescent="0.3">
      <c r="A1422" s="10">
        <v>43682</v>
      </c>
      <c r="B1422" s="8">
        <v>0.54166666666666663</v>
      </c>
      <c r="C1422" s="9">
        <f t="shared" si="50"/>
        <v>43682.541666666664</v>
      </c>
      <c r="D1422" s="4">
        <f t="shared" si="51"/>
        <v>525465</v>
      </c>
      <c r="E1422" s="4">
        <f t="shared" si="51"/>
        <v>6300765</v>
      </c>
      <c r="F1422" s="4">
        <f t="shared" si="51"/>
        <v>2549</v>
      </c>
      <c r="G1422" s="6">
        <v>961.2</v>
      </c>
      <c r="H1422" s="6">
        <v>188.9</v>
      </c>
      <c r="I1422" s="6">
        <v>288.1386286183951</v>
      </c>
      <c r="J1422" s="6">
        <v>4.5759999999999996</v>
      </c>
      <c r="K1422" s="6">
        <v>61.767000000000003</v>
      </c>
      <c r="L1422" s="6">
        <v>1.1811989849148916</v>
      </c>
      <c r="M1422" s="6">
        <v>755.60500000000002</v>
      </c>
      <c r="N1422" s="6">
        <v>0</v>
      </c>
      <c r="O1422" s="15">
        <v>0.19652517686225551</v>
      </c>
    </row>
    <row r="1423" spans="1:15" x14ac:dyDescent="0.3">
      <c r="A1423" s="10">
        <v>43682</v>
      </c>
      <c r="B1423" s="8">
        <v>0.5625</v>
      </c>
      <c r="C1423" s="9">
        <f t="shared" si="50"/>
        <v>43682.5625</v>
      </c>
      <c r="D1423" s="4">
        <f t="shared" si="51"/>
        <v>525465</v>
      </c>
      <c r="E1423" s="4">
        <f t="shared" si="51"/>
        <v>6300765</v>
      </c>
      <c r="F1423" s="4">
        <f t="shared" si="51"/>
        <v>2549</v>
      </c>
      <c r="G1423" s="6">
        <v>263</v>
      </c>
      <c r="H1423" s="6">
        <v>57.6</v>
      </c>
      <c r="I1423" s="6">
        <v>276.81343766235807</v>
      </c>
      <c r="J1423" s="6">
        <v>3.3820000000000001</v>
      </c>
      <c r="K1423" s="6">
        <v>69.537000000000006</v>
      </c>
      <c r="L1423" s="6">
        <v>1.1789244942716752</v>
      </c>
      <c r="M1423" s="6">
        <v>755.74</v>
      </c>
      <c r="N1423" s="6">
        <v>0</v>
      </c>
      <c r="O1423" s="15">
        <v>0.21901140684410647</v>
      </c>
    </row>
    <row r="1424" spans="1:15" x14ac:dyDescent="0.3">
      <c r="A1424" s="10">
        <v>43682</v>
      </c>
      <c r="B1424" s="8">
        <v>0.58333333333333337</v>
      </c>
      <c r="C1424" s="9">
        <f t="shared" si="50"/>
        <v>43682.583333333336</v>
      </c>
      <c r="D1424" s="4">
        <f t="shared" si="51"/>
        <v>525465</v>
      </c>
      <c r="E1424" s="4">
        <f t="shared" si="51"/>
        <v>6300765</v>
      </c>
      <c r="F1424" s="4">
        <f t="shared" si="51"/>
        <v>2549</v>
      </c>
      <c r="G1424" s="6">
        <v>174.1</v>
      </c>
      <c r="H1424" s="6">
        <v>39.6</v>
      </c>
      <c r="I1424" s="6">
        <v>270.92039505561144</v>
      </c>
      <c r="J1424" s="6">
        <v>3.6339999999999999</v>
      </c>
      <c r="K1424" s="6">
        <v>68.64</v>
      </c>
      <c r="L1424" s="6">
        <v>0.88778052374394023</v>
      </c>
      <c r="M1424" s="6">
        <v>755.73699999999997</v>
      </c>
      <c r="N1424" s="6">
        <v>0</v>
      </c>
      <c r="O1424" s="15">
        <v>0.22745548535324528</v>
      </c>
    </row>
    <row r="1425" spans="1:15" x14ac:dyDescent="0.3">
      <c r="A1425" s="10">
        <v>43682</v>
      </c>
      <c r="B1425" s="8">
        <v>0.60416666666666663</v>
      </c>
      <c r="C1425" s="9">
        <f t="shared" si="50"/>
        <v>43682.604166666664</v>
      </c>
      <c r="D1425" s="4">
        <f t="shared" si="51"/>
        <v>525465</v>
      </c>
      <c r="E1425" s="4">
        <f t="shared" si="51"/>
        <v>6300765</v>
      </c>
      <c r="F1425" s="4">
        <f t="shared" si="51"/>
        <v>2549</v>
      </c>
      <c r="G1425" s="6">
        <v>170.5</v>
      </c>
      <c r="H1425" s="6">
        <v>43.2</v>
      </c>
      <c r="I1425" s="6">
        <v>251.92595706769202</v>
      </c>
      <c r="J1425" s="6">
        <v>4.8280000000000003</v>
      </c>
      <c r="K1425" s="6">
        <v>63.045999999999999</v>
      </c>
      <c r="L1425" s="6">
        <v>0.74107129315846465</v>
      </c>
      <c r="M1425" s="6">
        <v>755.89</v>
      </c>
      <c r="N1425" s="6">
        <v>0</v>
      </c>
      <c r="O1425" s="15">
        <v>0.25337243401759535</v>
      </c>
    </row>
    <row r="1426" spans="1:15" x14ac:dyDescent="0.3">
      <c r="A1426" s="10">
        <v>43682</v>
      </c>
      <c r="B1426" s="8">
        <v>0.625</v>
      </c>
      <c r="C1426" s="9">
        <f t="shared" si="50"/>
        <v>43682.625</v>
      </c>
      <c r="D1426" s="4">
        <f t="shared" si="51"/>
        <v>525465</v>
      </c>
      <c r="E1426" s="4">
        <f t="shared" si="51"/>
        <v>6300765</v>
      </c>
      <c r="F1426" s="4">
        <f t="shared" si="51"/>
        <v>2549</v>
      </c>
      <c r="G1426" s="6">
        <v>199.5</v>
      </c>
      <c r="H1426" s="6">
        <v>50.4</v>
      </c>
      <c r="I1426" s="6">
        <v>269.74345831820722</v>
      </c>
      <c r="J1426" s="6">
        <v>5.5190000000000001</v>
      </c>
      <c r="K1426" s="6">
        <v>60.64</v>
      </c>
      <c r="L1426" s="6">
        <v>1.4609705022265447</v>
      </c>
      <c r="M1426" s="6">
        <v>755.85500000000002</v>
      </c>
      <c r="N1426" s="6">
        <v>0</v>
      </c>
      <c r="O1426" s="15">
        <v>0.25263157894736843</v>
      </c>
    </row>
    <row r="1427" spans="1:15" x14ac:dyDescent="0.3">
      <c r="A1427" s="10">
        <v>43682</v>
      </c>
      <c r="B1427" s="8">
        <v>0.64583333333333337</v>
      </c>
      <c r="C1427" s="9">
        <f t="shared" si="50"/>
        <v>43682.645833333336</v>
      </c>
      <c r="D1427" s="4">
        <f t="shared" si="51"/>
        <v>525465</v>
      </c>
      <c r="E1427" s="4">
        <f t="shared" si="51"/>
        <v>6300765</v>
      </c>
      <c r="F1427" s="4">
        <f t="shared" si="51"/>
        <v>2549</v>
      </c>
      <c r="G1427" s="6">
        <v>404.4</v>
      </c>
      <c r="H1427" s="6">
        <v>104.3</v>
      </c>
      <c r="I1427" s="6">
        <v>275.80124333475368</v>
      </c>
      <c r="J1427" s="6">
        <v>7.1520000000000001</v>
      </c>
      <c r="K1427" s="6">
        <v>54.896999999999998</v>
      </c>
      <c r="L1427" s="6">
        <v>0.73652231187203199</v>
      </c>
      <c r="M1427" s="6">
        <v>755.76</v>
      </c>
      <c r="N1427" s="6">
        <v>0</v>
      </c>
      <c r="O1427" s="15">
        <v>0.25791295746785364</v>
      </c>
    </row>
    <row r="1428" spans="1:15" x14ac:dyDescent="0.3">
      <c r="A1428" s="10">
        <v>43682</v>
      </c>
      <c r="B1428" s="8">
        <v>0.66666666666666663</v>
      </c>
      <c r="C1428" s="9">
        <f t="shared" si="50"/>
        <v>43682.666666666664</v>
      </c>
      <c r="D1428" s="4">
        <f t="shared" si="51"/>
        <v>525465</v>
      </c>
      <c r="E1428" s="4">
        <f t="shared" si="51"/>
        <v>6300765</v>
      </c>
      <c r="F1428" s="4">
        <f t="shared" si="51"/>
        <v>2549</v>
      </c>
      <c r="G1428" s="6">
        <v>614.79999999999995</v>
      </c>
      <c r="H1428" s="6">
        <v>161.9</v>
      </c>
      <c r="I1428" s="6">
        <v>290.9270655375077</v>
      </c>
      <c r="J1428" s="6">
        <v>10.542999999999999</v>
      </c>
      <c r="K1428" s="6">
        <v>46.301000000000002</v>
      </c>
      <c r="L1428" s="6">
        <v>0.73424782122881571</v>
      </c>
      <c r="M1428" s="6">
        <v>756.09</v>
      </c>
      <c r="N1428" s="6">
        <v>0</v>
      </c>
      <c r="O1428" s="15">
        <v>0.2633376707872479</v>
      </c>
    </row>
    <row r="1429" spans="1:15" x14ac:dyDescent="0.3">
      <c r="A1429" s="10">
        <v>43682</v>
      </c>
      <c r="B1429" s="8">
        <v>0.6875</v>
      </c>
      <c r="C1429" s="9">
        <f t="shared" si="50"/>
        <v>43682.6875</v>
      </c>
      <c r="D1429" s="4">
        <f t="shared" si="51"/>
        <v>525465</v>
      </c>
      <c r="E1429" s="4">
        <f t="shared" si="51"/>
        <v>6300765</v>
      </c>
      <c r="F1429" s="4">
        <f t="shared" si="51"/>
        <v>2549</v>
      </c>
      <c r="G1429" s="6">
        <v>536.79999999999995</v>
      </c>
      <c r="H1429" s="6">
        <v>129.5</v>
      </c>
      <c r="I1429" s="6">
        <v>295.89072319306479</v>
      </c>
      <c r="J1429" s="6">
        <v>6.524</v>
      </c>
      <c r="K1429" s="6">
        <v>60.923000000000002</v>
      </c>
      <c r="L1429" s="6">
        <v>1.0208428104701177</v>
      </c>
      <c r="M1429" s="6">
        <v>756.06299999999999</v>
      </c>
      <c r="N1429" s="6">
        <v>0</v>
      </c>
      <c r="O1429" s="15">
        <v>0.24124441132637856</v>
      </c>
    </row>
    <row r="1430" spans="1:15" x14ac:dyDescent="0.3">
      <c r="A1430" s="10">
        <v>43682</v>
      </c>
      <c r="B1430" s="8">
        <v>0.70833333333333337</v>
      </c>
      <c r="C1430" s="9">
        <f t="shared" si="50"/>
        <v>43682.708333333336</v>
      </c>
      <c r="D1430" s="4">
        <f t="shared" si="51"/>
        <v>525465</v>
      </c>
      <c r="E1430" s="4">
        <f t="shared" si="51"/>
        <v>6300765</v>
      </c>
      <c r="F1430" s="4">
        <f t="shared" si="51"/>
        <v>2549</v>
      </c>
      <c r="G1430" s="6">
        <v>177.7</v>
      </c>
      <c r="H1430" s="6">
        <v>39.6</v>
      </c>
      <c r="I1430" s="6">
        <v>257.41914084751568</v>
      </c>
      <c r="J1430" s="6">
        <v>4.6390000000000002</v>
      </c>
      <c r="K1430" s="6">
        <v>64.266999999999996</v>
      </c>
      <c r="L1430" s="6">
        <v>0.87413357988464213</v>
      </c>
      <c r="M1430" s="6">
        <v>756.27499999999998</v>
      </c>
      <c r="N1430" s="6">
        <v>0</v>
      </c>
      <c r="O1430" s="15">
        <v>0.22284749577940352</v>
      </c>
    </row>
    <row r="1431" spans="1:15" x14ac:dyDescent="0.3">
      <c r="A1431" s="10">
        <v>43682</v>
      </c>
      <c r="B1431" s="8">
        <v>0.72916666666666663</v>
      </c>
      <c r="C1431" s="9">
        <f t="shared" si="50"/>
        <v>43682.729166666664</v>
      </c>
      <c r="D1431" s="4">
        <f t="shared" si="51"/>
        <v>525465</v>
      </c>
      <c r="E1431" s="4">
        <f t="shared" si="51"/>
        <v>6300765</v>
      </c>
      <c r="F1431" s="4">
        <f t="shared" si="51"/>
        <v>2549</v>
      </c>
      <c r="G1431" s="6">
        <v>123.3</v>
      </c>
      <c r="H1431" s="6">
        <v>28.8</v>
      </c>
      <c r="I1431" s="6">
        <v>259.74825827851083</v>
      </c>
      <c r="J1431" s="6">
        <v>4.8280000000000003</v>
      </c>
      <c r="K1431" s="6">
        <v>68.498000000000005</v>
      </c>
      <c r="L1431" s="6">
        <v>1.1607285691259444</v>
      </c>
      <c r="M1431" s="6">
        <v>756.15499999999997</v>
      </c>
      <c r="N1431" s="6">
        <v>0</v>
      </c>
      <c r="O1431" s="15">
        <v>0.23357664233576644</v>
      </c>
    </row>
    <row r="1432" spans="1:15" x14ac:dyDescent="0.3">
      <c r="A1432" s="10">
        <v>43682</v>
      </c>
      <c r="B1432" s="8">
        <v>0.75</v>
      </c>
      <c r="C1432" s="9">
        <f t="shared" si="50"/>
        <v>43682.75</v>
      </c>
      <c r="D1432" s="4">
        <f t="shared" si="51"/>
        <v>525465</v>
      </c>
      <c r="E1432" s="4">
        <f t="shared" si="51"/>
        <v>6300765</v>
      </c>
      <c r="F1432" s="4">
        <f t="shared" si="51"/>
        <v>2549</v>
      </c>
      <c r="G1432" s="6">
        <v>90.7</v>
      </c>
      <c r="H1432" s="6">
        <v>21.6</v>
      </c>
      <c r="I1432" s="6">
        <v>264.10728551167745</v>
      </c>
      <c r="J1432" s="6">
        <v>3.948</v>
      </c>
      <c r="K1432" s="6">
        <v>73.661000000000001</v>
      </c>
      <c r="L1432" s="6">
        <v>1.158454078482728</v>
      </c>
      <c r="M1432" s="6">
        <v>756.24</v>
      </c>
      <c r="N1432" s="6">
        <v>0</v>
      </c>
      <c r="O1432" s="15">
        <v>0.23814773980154355</v>
      </c>
    </row>
    <row r="1433" spans="1:15" x14ac:dyDescent="0.3">
      <c r="A1433" s="10">
        <v>43682</v>
      </c>
      <c r="B1433" s="8">
        <v>0.77083333333333337</v>
      </c>
      <c r="C1433" s="9">
        <f t="shared" si="50"/>
        <v>43682.770833333336</v>
      </c>
      <c r="D1433" s="4">
        <f t="shared" si="51"/>
        <v>525465</v>
      </c>
      <c r="E1433" s="4">
        <f t="shared" si="51"/>
        <v>6300765</v>
      </c>
      <c r="F1433" s="4">
        <f t="shared" si="51"/>
        <v>2549</v>
      </c>
      <c r="G1433" s="6">
        <v>45.3</v>
      </c>
      <c r="H1433" s="6">
        <v>10.8</v>
      </c>
      <c r="I1433" s="6">
        <v>241.3889809493734</v>
      </c>
      <c r="J1433" s="6">
        <v>3.0049999999999999</v>
      </c>
      <c r="K1433" s="6">
        <v>73.052000000000007</v>
      </c>
      <c r="L1433" s="6">
        <v>1.0117448478972524</v>
      </c>
      <c r="M1433" s="6">
        <v>756.24</v>
      </c>
      <c r="N1433" s="6">
        <v>0</v>
      </c>
      <c r="O1433" s="15">
        <v>0.23841059602649009</v>
      </c>
    </row>
    <row r="1434" spans="1:15" x14ac:dyDescent="0.3">
      <c r="A1434" s="10">
        <v>43682</v>
      </c>
      <c r="B1434" s="8">
        <v>0.79166666666666663</v>
      </c>
      <c r="C1434" s="9">
        <f t="shared" si="50"/>
        <v>43682.791666666664</v>
      </c>
      <c r="D1434" s="4">
        <f t="shared" si="51"/>
        <v>525465</v>
      </c>
      <c r="E1434" s="4">
        <f t="shared" si="51"/>
        <v>6300765</v>
      </c>
      <c r="F1434" s="4">
        <f t="shared" si="51"/>
        <v>2549</v>
      </c>
      <c r="G1434" s="6">
        <v>29</v>
      </c>
      <c r="H1434" s="6">
        <v>7.2</v>
      </c>
      <c r="I1434" s="6">
        <v>231.59677706712699</v>
      </c>
      <c r="J1434" s="6">
        <v>2.3140000000000001</v>
      </c>
      <c r="K1434" s="6">
        <v>76.822999999999993</v>
      </c>
      <c r="L1434" s="6">
        <v>0.7206008773695175</v>
      </c>
      <c r="M1434" s="6">
        <v>756.36699999999996</v>
      </c>
      <c r="N1434" s="6">
        <v>0</v>
      </c>
      <c r="O1434" s="15">
        <v>0.24827586206896551</v>
      </c>
    </row>
    <row r="1435" spans="1:15" x14ac:dyDescent="0.3">
      <c r="A1435" s="10">
        <v>43682</v>
      </c>
      <c r="B1435" s="8">
        <v>0.8125</v>
      </c>
      <c r="C1435" s="9">
        <f t="shared" si="50"/>
        <v>43682.8125</v>
      </c>
      <c r="D1435" s="4">
        <f t="shared" si="51"/>
        <v>525465</v>
      </c>
      <c r="E1435" s="4">
        <f t="shared" si="51"/>
        <v>6300765</v>
      </c>
      <c r="F1435" s="4">
        <f t="shared" si="51"/>
        <v>2549</v>
      </c>
      <c r="G1435" s="6">
        <v>14.5</v>
      </c>
      <c r="H1435" s="6">
        <v>1.8</v>
      </c>
      <c r="I1435" s="6">
        <v>224.66650419782906</v>
      </c>
      <c r="J1435" s="6">
        <v>1.748</v>
      </c>
      <c r="K1435" s="6">
        <v>80.293999999999997</v>
      </c>
      <c r="L1435" s="6">
        <v>0.86276112666856042</v>
      </c>
      <c r="M1435" s="6">
        <v>756.20500000000004</v>
      </c>
      <c r="N1435" s="6">
        <v>0</v>
      </c>
      <c r="O1435" s="15">
        <v>0.12413793103448276</v>
      </c>
    </row>
    <row r="1436" spans="1:15" x14ac:dyDescent="0.3">
      <c r="A1436" s="10">
        <v>43682</v>
      </c>
      <c r="B1436" s="8">
        <v>0.83333333333333337</v>
      </c>
      <c r="C1436" s="9">
        <f t="shared" si="50"/>
        <v>43682.833333333336</v>
      </c>
      <c r="D1436" s="4">
        <f t="shared" si="51"/>
        <v>525465</v>
      </c>
      <c r="E1436" s="4">
        <f t="shared" si="51"/>
        <v>6300765</v>
      </c>
      <c r="F1436" s="4">
        <f t="shared" si="51"/>
        <v>2549</v>
      </c>
      <c r="G1436" s="6">
        <v>3.6</v>
      </c>
      <c r="H1436" s="6">
        <v>0</v>
      </c>
      <c r="I1436" s="6">
        <v>221.88064173360763</v>
      </c>
      <c r="J1436" s="6">
        <v>1.1819999999999999</v>
      </c>
      <c r="K1436" s="6">
        <v>86.849000000000004</v>
      </c>
      <c r="L1436" s="6">
        <v>0.57190430274110815</v>
      </c>
      <c r="M1436" s="6">
        <v>756.27200000000005</v>
      </c>
      <c r="N1436" s="6">
        <v>0</v>
      </c>
      <c r="O1436" s="16" t="s">
        <v>19</v>
      </c>
    </row>
    <row r="1437" spans="1:15" x14ac:dyDescent="0.3">
      <c r="A1437" s="10">
        <v>43682</v>
      </c>
      <c r="B1437" s="8">
        <v>0.85416666666666663</v>
      </c>
      <c r="C1437" s="9">
        <f t="shared" si="50"/>
        <v>43682.854166666664</v>
      </c>
      <c r="D1437" s="4">
        <f t="shared" si="51"/>
        <v>525465</v>
      </c>
      <c r="E1437" s="4">
        <f t="shared" si="51"/>
        <v>6300765</v>
      </c>
      <c r="F1437" s="4">
        <f t="shared" si="51"/>
        <v>2549</v>
      </c>
      <c r="G1437" s="6">
        <v>0</v>
      </c>
      <c r="H1437" s="6">
        <v>0</v>
      </c>
      <c r="I1437" s="6">
        <v>222.08621585881258</v>
      </c>
      <c r="J1437" s="6">
        <v>1.6850000000000001</v>
      </c>
      <c r="K1437" s="6">
        <v>88.950999999999993</v>
      </c>
      <c r="L1437" s="6">
        <v>0.71377740543986845</v>
      </c>
      <c r="M1437" s="6">
        <v>756.51300000000003</v>
      </c>
      <c r="N1437" s="6">
        <v>0</v>
      </c>
      <c r="O1437" s="16" t="s">
        <v>19</v>
      </c>
    </row>
    <row r="1438" spans="1:15" x14ac:dyDescent="0.3">
      <c r="A1438" s="10">
        <v>43682</v>
      </c>
      <c r="B1438" s="8">
        <v>0.875</v>
      </c>
      <c r="C1438" s="9">
        <f t="shared" si="50"/>
        <v>43682.875</v>
      </c>
      <c r="D1438" s="4">
        <f t="shared" si="51"/>
        <v>525465</v>
      </c>
      <c r="E1438" s="4">
        <f t="shared" si="51"/>
        <v>6300765</v>
      </c>
      <c r="F1438" s="4">
        <f t="shared" si="51"/>
        <v>2549</v>
      </c>
      <c r="G1438" s="6">
        <v>0</v>
      </c>
      <c r="H1438" s="6">
        <v>0</v>
      </c>
      <c r="I1438" s="6">
        <v>220.55467475892482</v>
      </c>
      <c r="J1438" s="6">
        <v>1.6220000000000001</v>
      </c>
      <c r="K1438" s="6">
        <v>88.63</v>
      </c>
      <c r="L1438" s="6">
        <v>0.85593765473891126</v>
      </c>
      <c r="M1438" s="6">
        <v>756.505</v>
      </c>
      <c r="N1438" s="6">
        <v>0</v>
      </c>
      <c r="O1438" s="16" t="s">
        <v>19</v>
      </c>
    </row>
    <row r="1439" spans="1:15" x14ac:dyDescent="0.3">
      <c r="A1439" s="10">
        <v>43682</v>
      </c>
      <c r="B1439" s="8">
        <v>0.89583333333333337</v>
      </c>
      <c r="C1439" s="9">
        <f t="shared" si="50"/>
        <v>43682.895833333336</v>
      </c>
      <c r="D1439" s="4">
        <f t="shared" si="51"/>
        <v>525465</v>
      </c>
      <c r="E1439" s="4">
        <f t="shared" si="51"/>
        <v>6300765</v>
      </c>
      <c r="F1439" s="4">
        <f t="shared" si="51"/>
        <v>2549</v>
      </c>
      <c r="G1439" s="6">
        <v>0</v>
      </c>
      <c r="H1439" s="6">
        <v>0</v>
      </c>
      <c r="I1439" s="6">
        <v>219.46645771807465</v>
      </c>
      <c r="J1439" s="6">
        <v>1.5589999999999999</v>
      </c>
      <c r="K1439" s="6">
        <v>89.393000000000001</v>
      </c>
      <c r="L1439" s="6">
        <v>0.56508083081145921</v>
      </c>
      <c r="M1439" s="6">
        <v>756.78499999999997</v>
      </c>
      <c r="N1439" s="6">
        <v>0</v>
      </c>
      <c r="O1439" s="16" t="s">
        <v>19</v>
      </c>
    </row>
    <row r="1440" spans="1:15" x14ac:dyDescent="0.3">
      <c r="A1440" s="10">
        <v>43682</v>
      </c>
      <c r="B1440" s="8">
        <v>0.91666666666666663</v>
      </c>
      <c r="C1440" s="9">
        <f t="shared" si="50"/>
        <v>43682.916666666664</v>
      </c>
      <c r="D1440" s="4">
        <f t="shared" si="51"/>
        <v>525465</v>
      </c>
      <c r="E1440" s="4">
        <f t="shared" si="51"/>
        <v>6300765</v>
      </c>
      <c r="F1440" s="4">
        <f t="shared" si="51"/>
        <v>2549</v>
      </c>
      <c r="G1440" s="6">
        <v>0</v>
      </c>
      <c r="H1440" s="6">
        <v>0</v>
      </c>
      <c r="I1440" s="6">
        <v>217.63841520896653</v>
      </c>
      <c r="J1440" s="6">
        <v>1.2450000000000001</v>
      </c>
      <c r="K1440" s="6">
        <v>91.344999999999999</v>
      </c>
      <c r="L1440" s="6">
        <v>0.7069539335102194</v>
      </c>
      <c r="M1440" s="6">
        <v>756.83199999999999</v>
      </c>
      <c r="N1440" s="7" t="s">
        <v>19</v>
      </c>
      <c r="O1440" s="16" t="s">
        <v>19</v>
      </c>
    </row>
    <row r="1441" spans="1:15" x14ac:dyDescent="0.3">
      <c r="A1441" s="10">
        <v>43682</v>
      </c>
      <c r="B1441" s="8">
        <v>0.9375</v>
      </c>
      <c r="C1441" s="9">
        <f t="shared" si="50"/>
        <v>43682.9375</v>
      </c>
      <c r="D1441" s="4">
        <f t="shared" si="51"/>
        <v>525465</v>
      </c>
      <c r="E1441" s="4">
        <f t="shared" si="51"/>
        <v>6300765</v>
      </c>
      <c r="F1441" s="4">
        <f t="shared" si="51"/>
        <v>2549</v>
      </c>
      <c r="G1441" s="6">
        <v>0</v>
      </c>
      <c r="H1441" s="6">
        <v>0</v>
      </c>
      <c r="I1441" s="6">
        <v>215.59355068500176</v>
      </c>
      <c r="J1441" s="6">
        <v>0.93</v>
      </c>
      <c r="K1441" s="6">
        <v>93.912999999999997</v>
      </c>
      <c r="L1441" s="6">
        <v>0.70467944286700301</v>
      </c>
      <c r="M1441" s="6">
        <v>756.90499999999997</v>
      </c>
      <c r="N1441" s="7" t="s">
        <v>19</v>
      </c>
      <c r="O1441" s="16" t="s">
        <v>19</v>
      </c>
    </row>
    <row r="1442" spans="1:15" x14ac:dyDescent="0.3">
      <c r="A1442" s="10">
        <v>43682</v>
      </c>
      <c r="B1442" s="8">
        <v>0.95833333333333337</v>
      </c>
      <c r="C1442" s="9">
        <f t="shared" si="50"/>
        <v>43682.958333333336</v>
      </c>
      <c r="D1442" s="4">
        <f t="shared" si="51"/>
        <v>525465</v>
      </c>
      <c r="E1442" s="4">
        <f t="shared" si="51"/>
        <v>6300765</v>
      </c>
      <c r="F1442" s="4">
        <f t="shared" si="51"/>
        <v>2549</v>
      </c>
      <c r="G1442" s="6">
        <v>0</v>
      </c>
      <c r="H1442" s="6">
        <v>0</v>
      </c>
      <c r="I1442" s="6">
        <v>212.66389863280921</v>
      </c>
      <c r="J1442" s="6">
        <v>0.93</v>
      </c>
      <c r="K1442" s="6">
        <v>94.531999999999996</v>
      </c>
      <c r="L1442" s="6">
        <v>0.55825735888181005</v>
      </c>
      <c r="M1442" s="6">
        <v>756.94500000000005</v>
      </c>
      <c r="N1442" s="7" t="s">
        <v>19</v>
      </c>
      <c r="O1442" s="16" t="s">
        <v>19</v>
      </c>
    </row>
    <row r="1443" spans="1:15" x14ac:dyDescent="0.3">
      <c r="A1443" s="10">
        <v>43682</v>
      </c>
      <c r="B1443" s="8">
        <v>0.97916666666666663</v>
      </c>
      <c r="C1443" s="9">
        <f t="shared" si="50"/>
        <v>43682.979166666664</v>
      </c>
      <c r="D1443" s="4">
        <f t="shared" si="51"/>
        <v>525465</v>
      </c>
      <c r="E1443" s="4">
        <f t="shared" si="51"/>
        <v>6300765</v>
      </c>
      <c r="F1443" s="4">
        <f t="shared" si="51"/>
        <v>2549</v>
      </c>
      <c r="G1443" s="6">
        <v>0</v>
      </c>
      <c r="H1443" s="6">
        <v>0</v>
      </c>
      <c r="I1443" s="6">
        <v>211.08725578033241</v>
      </c>
      <c r="J1443" s="6">
        <v>0.99299999999999999</v>
      </c>
      <c r="K1443" s="6">
        <v>92.38</v>
      </c>
      <c r="L1443" s="6">
        <v>0.55598286823859377</v>
      </c>
      <c r="M1443" s="6">
        <v>757.03300000000002</v>
      </c>
      <c r="N1443" s="7" t="s">
        <v>19</v>
      </c>
      <c r="O1443" s="16" t="s">
        <v>19</v>
      </c>
    </row>
    <row r="1444" spans="1:15" x14ac:dyDescent="0.3">
      <c r="A1444" s="10">
        <v>43683</v>
      </c>
      <c r="B1444" s="8">
        <v>0</v>
      </c>
      <c r="C1444" s="9">
        <f t="shared" si="50"/>
        <v>43683</v>
      </c>
      <c r="D1444" s="4">
        <f t="shared" si="51"/>
        <v>525465</v>
      </c>
      <c r="E1444" s="4">
        <f t="shared" si="51"/>
        <v>6300765</v>
      </c>
      <c r="F1444" s="4">
        <f t="shared" si="51"/>
        <v>2549</v>
      </c>
      <c r="G1444" s="6">
        <v>0</v>
      </c>
      <c r="H1444" s="6">
        <v>0</v>
      </c>
      <c r="I1444" s="6">
        <v>211.89536888840257</v>
      </c>
      <c r="J1444" s="6">
        <v>0.80500000000000005</v>
      </c>
      <c r="K1444" s="6">
        <v>93.117000000000004</v>
      </c>
      <c r="L1444" s="6">
        <v>0.80703152181173898</v>
      </c>
      <c r="M1444" s="6">
        <v>757.13300000000004</v>
      </c>
      <c r="N1444" s="7" t="s">
        <v>19</v>
      </c>
      <c r="O1444" s="16" t="s">
        <v>19</v>
      </c>
    </row>
    <row r="1445" spans="1:15" x14ac:dyDescent="0.3">
      <c r="A1445" s="10">
        <v>43683</v>
      </c>
      <c r="B1445" s="8">
        <v>2.0833333333333332E-2</v>
      </c>
      <c r="C1445" s="9">
        <f t="shared" si="50"/>
        <v>43683.020833333336</v>
      </c>
      <c r="D1445" s="4">
        <f t="shared" si="51"/>
        <v>525465</v>
      </c>
      <c r="E1445" s="4">
        <f t="shared" si="51"/>
        <v>6300765</v>
      </c>
      <c r="F1445" s="4">
        <f t="shared" si="51"/>
        <v>2549</v>
      </c>
      <c r="G1445" s="6">
        <v>0</v>
      </c>
      <c r="H1445" s="6">
        <v>0</v>
      </c>
      <c r="I1445" s="6">
        <v>210.70869424982942</v>
      </c>
      <c r="J1445" s="6">
        <v>0.80500000000000005</v>
      </c>
      <c r="K1445" s="6">
        <v>92.808000000000007</v>
      </c>
      <c r="L1445" s="6">
        <v>0.8047570311685226</v>
      </c>
      <c r="M1445" s="6">
        <v>757.08299999999997</v>
      </c>
      <c r="N1445" s="7" t="s">
        <v>19</v>
      </c>
      <c r="O1445" s="16" t="s">
        <v>19</v>
      </c>
    </row>
    <row r="1446" spans="1:15" x14ac:dyDescent="0.3">
      <c r="A1446" s="10">
        <v>43683</v>
      </c>
      <c r="B1446" s="8">
        <v>4.1666666666666664E-2</v>
      </c>
      <c r="C1446" s="9">
        <f t="shared" si="50"/>
        <v>43683.041666666664</v>
      </c>
      <c r="D1446" s="4">
        <f t="shared" si="51"/>
        <v>525465</v>
      </c>
      <c r="E1446" s="4">
        <f t="shared" si="51"/>
        <v>6300765</v>
      </c>
      <c r="F1446" s="4">
        <f t="shared" si="51"/>
        <v>2549</v>
      </c>
      <c r="G1446" s="6">
        <v>0</v>
      </c>
      <c r="H1446" s="6">
        <v>0</v>
      </c>
      <c r="I1446" s="6">
        <v>208.26566709934195</v>
      </c>
      <c r="J1446" s="6">
        <v>0.61599999999999999</v>
      </c>
      <c r="K1446" s="6">
        <v>90.454999999999998</v>
      </c>
      <c r="L1446" s="6">
        <v>0.9469172804675654</v>
      </c>
      <c r="M1446" s="6">
        <v>756.96799999999996</v>
      </c>
      <c r="N1446" s="7" t="s">
        <v>19</v>
      </c>
      <c r="O1446" s="16" t="s">
        <v>19</v>
      </c>
    </row>
    <row r="1447" spans="1:15" x14ac:dyDescent="0.3">
      <c r="A1447" s="10">
        <v>43683</v>
      </c>
      <c r="B1447" s="8">
        <v>6.25E-2</v>
      </c>
      <c r="C1447" s="9">
        <f t="shared" si="50"/>
        <v>43683.0625</v>
      </c>
      <c r="D1447" s="4">
        <f t="shared" si="51"/>
        <v>525465</v>
      </c>
      <c r="E1447" s="4">
        <f t="shared" si="51"/>
        <v>6300765</v>
      </c>
      <c r="F1447" s="4">
        <f t="shared" si="51"/>
        <v>2549</v>
      </c>
      <c r="G1447" s="6">
        <v>0</v>
      </c>
      <c r="H1447" s="6">
        <v>0</v>
      </c>
      <c r="I1447" s="6">
        <v>211.87241637975535</v>
      </c>
      <c r="J1447" s="6">
        <v>1.371</v>
      </c>
      <c r="K1447" s="6">
        <v>73.58</v>
      </c>
      <c r="L1447" s="6">
        <v>0.65606045654011336</v>
      </c>
      <c r="M1447" s="6">
        <v>756.78800000000001</v>
      </c>
      <c r="N1447" s="7" t="s">
        <v>19</v>
      </c>
      <c r="O1447" s="16" t="s">
        <v>19</v>
      </c>
    </row>
    <row r="1448" spans="1:15" x14ac:dyDescent="0.3">
      <c r="A1448" s="10">
        <v>43683</v>
      </c>
      <c r="B1448" s="8">
        <v>8.3333333333333329E-2</v>
      </c>
      <c r="C1448" s="9">
        <f t="shared" si="50"/>
        <v>43683.083333333336</v>
      </c>
      <c r="D1448" s="4">
        <f t="shared" si="51"/>
        <v>525465</v>
      </c>
      <c r="E1448" s="4">
        <f t="shared" si="51"/>
        <v>6300765</v>
      </c>
      <c r="F1448" s="4">
        <f t="shared" si="51"/>
        <v>2549</v>
      </c>
      <c r="G1448" s="6">
        <v>0</v>
      </c>
      <c r="H1448" s="6">
        <v>0</v>
      </c>
      <c r="I1448" s="6">
        <v>211.44914653663292</v>
      </c>
      <c r="J1448" s="6">
        <v>1.371</v>
      </c>
      <c r="K1448" s="6">
        <v>67.703000000000003</v>
      </c>
      <c r="L1448" s="6">
        <v>0.94236829918113274</v>
      </c>
      <c r="M1448" s="6">
        <v>756.86300000000006</v>
      </c>
      <c r="N1448" s="7" t="s">
        <v>19</v>
      </c>
      <c r="O1448" s="16" t="s">
        <v>19</v>
      </c>
    </row>
    <row r="1449" spans="1:15" x14ac:dyDescent="0.3">
      <c r="A1449" s="10">
        <v>43683</v>
      </c>
      <c r="B1449" s="8">
        <v>0.10416666666666667</v>
      </c>
      <c r="C1449" s="9">
        <f t="shared" si="50"/>
        <v>43683.104166666664</v>
      </c>
      <c r="D1449" s="4">
        <f t="shared" si="51"/>
        <v>525465</v>
      </c>
      <c r="E1449" s="4">
        <f t="shared" si="51"/>
        <v>6300765</v>
      </c>
      <c r="F1449" s="4">
        <f t="shared" si="51"/>
        <v>2549</v>
      </c>
      <c r="G1449" s="6">
        <v>0</v>
      </c>
      <c r="H1449" s="6">
        <v>0</v>
      </c>
      <c r="I1449" s="6">
        <v>215.17335617949502</v>
      </c>
      <c r="J1449" s="6">
        <v>1.371</v>
      </c>
      <c r="K1449" s="6">
        <v>72.498000000000005</v>
      </c>
      <c r="L1449" s="6">
        <v>1.0845285484801757</v>
      </c>
      <c r="M1449" s="6">
        <v>757.02300000000002</v>
      </c>
      <c r="N1449" s="7" t="s">
        <v>19</v>
      </c>
      <c r="O1449" s="16" t="s">
        <v>19</v>
      </c>
    </row>
    <row r="1450" spans="1:15" x14ac:dyDescent="0.3">
      <c r="A1450" s="10">
        <v>43683</v>
      </c>
      <c r="B1450" s="8">
        <v>0.125</v>
      </c>
      <c r="C1450" s="9">
        <f t="shared" si="50"/>
        <v>43683.125</v>
      </c>
      <c r="D1450" s="4">
        <f t="shared" si="51"/>
        <v>525465</v>
      </c>
      <c r="E1450" s="4">
        <f t="shared" si="51"/>
        <v>6300765</v>
      </c>
      <c r="F1450" s="4">
        <f t="shared" si="51"/>
        <v>2549</v>
      </c>
      <c r="G1450" s="6">
        <v>0</v>
      </c>
      <c r="H1450" s="6">
        <v>0</v>
      </c>
      <c r="I1450" s="6">
        <v>215.92221869915326</v>
      </c>
      <c r="J1450" s="6">
        <v>1.496</v>
      </c>
      <c r="K1450" s="6">
        <v>72.516000000000005</v>
      </c>
      <c r="L1450" s="6">
        <v>1.0822540578369593</v>
      </c>
      <c r="M1450" s="6">
        <v>756.92200000000003</v>
      </c>
      <c r="N1450" s="7" t="s">
        <v>19</v>
      </c>
      <c r="O1450" s="16" t="s">
        <v>19</v>
      </c>
    </row>
    <row r="1451" spans="1:15" x14ac:dyDescent="0.3">
      <c r="A1451" s="10">
        <v>43683</v>
      </c>
      <c r="B1451" s="8">
        <v>0.14583333333333334</v>
      </c>
      <c r="C1451" s="9">
        <f t="shared" si="50"/>
        <v>43683.145833333336</v>
      </c>
      <c r="D1451" s="4">
        <f t="shared" si="51"/>
        <v>525465</v>
      </c>
      <c r="E1451" s="4">
        <f t="shared" si="51"/>
        <v>6300765</v>
      </c>
      <c r="F1451" s="4">
        <f t="shared" si="51"/>
        <v>2549</v>
      </c>
      <c r="G1451" s="6">
        <v>0</v>
      </c>
      <c r="H1451" s="6">
        <v>0</v>
      </c>
      <c r="I1451" s="6">
        <v>214.81826129475908</v>
      </c>
      <c r="J1451" s="6">
        <v>1.5589999999999999</v>
      </c>
      <c r="K1451" s="6">
        <v>73.299000000000007</v>
      </c>
      <c r="L1451" s="6">
        <v>1.0799795671937429</v>
      </c>
      <c r="M1451" s="6">
        <v>757.11</v>
      </c>
      <c r="N1451" s="7" t="s">
        <v>19</v>
      </c>
      <c r="O1451" s="16" t="s">
        <v>19</v>
      </c>
    </row>
    <row r="1452" spans="1:15" x14ac:dyDescent="0.3">
      <c r="A1452" s="10">
        <v>43683</v>
      </c>
      <c r="B1452" s="8">
        <v>0.16666666666666666</v>
      </c>
      <c r="C1452" s="9">
        <f t="shared" si="50"/>
        <v>43683.166666666664</v>
      </c>
      <c r="D1452" s="4">
        <f t="shared" si="51"/>
        <v>525465</v>
      </c>
      <c r="E1452" s="4">
        <f t="shared" si="51"/>
        <v>6300765</v>
      </c>
      <c r="F1452" s="4">
        <f t="shared" si="51"/>
        <v>2549</v>
      </c>
      <c r="G1452" s="6">
        <v>0</v>
      </c>
      <c r="H1452" s="6">
        <v>0</v>
      </c>
      <c r="I1452" s="6">
        <v>215.44364596389977</v>
      </c>
      <c r="J1452" s="6">
        <v>1.6220000000000001</v>
      </c>
      <c r="K1452" s="6">
        <v>74.546999999999997</v>
      </c>
      <c r="L1452" s="6">
        <v>0.78883559666600811</v>
      </c>
      <c r="M1452" s="6">
        <v>757.02499999999998</v>
      </c>
      <c r="N1452" s="7" t="s">
        <v>19</v>
      </c>
      <c r="O1452" s="16" t="s">
        <v>19</v>
      </c>
    </row>
    <row r="1453" spans="1:15" x14ac:dyDescent="0.3">
      <c r="A1453" s="10">
        <v>43683</v>
      </c>
      <c r="B1453" s="8">
        <v>0.1875</v>
      </c>
      <c r="C1453" s="9">
        <f t="shared" si="50"/>
        <v>43683.1875</v>
      </c>
      <c r="D1453" s="4">
        <f t="shared" si="51"/>
        <v>525465</v>
      </c>
      <c r="E1453" s="4">
        <f t="shared" si="51"/>
        <v>6300765</v>
      </c>
      <c r="F1453" s="4">
        <f t="shared" si="51"/>
        <v>2549</v>
      </c>
      <c r="G1453" s="6">
        <v>3.6</v>
      </c>
      <c r="H1453" s="6">
        <v>0</v>
      </c>
      <c r="I1453" s="6">
        <v>214.56112516843365</v>
      </c>
      <c r="J1453" s="6">
        <v>1.496</v>
      </c>
      <c r="K1453" s="6">
        <v>75.147000000000006</v>
      </c>
      <c r="L1453" s="6">
        <v>0.93099584596505092</v>
      </c>
      <c r="M1453" s="6">
        <v>756.91200000000003</v>
      </c>
      <c r="N1453" s="7" t="s">
        <v>19</v>
      </c>
      <c r="O1453" s="16" t="s">
        <v>19</v>
      </c>
    </row>
    <row r="1454" spans="1:15" x14ac:dyDescent="0.3">
      <c r="A1454" s="10">
        <v>43683</v>
      </c>
      <c r="B1454" s="8">
        <v>0.20833333333333334</v>
      </c>
      <c r="C1454" s="9">
        <f t="shared" si="50"/>
        <v>43683.208333333336</v>
      </c>
      <c r="D1454" s="4">
        <f t="shared" si="51"/>
        <v>525465</v>
      </c>
      <c r="E1454" s="4">
        <f t="shared" si="51"/>
        <v>6300765</v>
      </c>
      <c r="F1454" s="4">
        <f t="shared" si="51"/>
        <v>2549</v>
      </c>
      <c r="G1454" s="6">
        <v>18.100000000000001</v>
      </c>
      <c r="H1454" s="6">
        <v>14.4</v>
      </c>
      <c r="I1454" s="6">
        <v>213.39690343682298</v>
      </c>
      <c r="J1454" s="6">
        <v>1.748</v>
      </c>
      <c r="K1454" s="6">
        <v>74.257000000000005</v>
      </c>
      <c r="L1454" s="6">
        <v>1.0731560952640939</v>
      </c>
      <c r="M1454" s="6">
        <v>756.98500000000001</v>
      </c>
      <c r="N1454" s="7" t="s">
        <v>19</v>
      </c>
      <c r="O1454" s="15">
        <v>0.79558011049723754</v>
      </c>
    </row>
    <row r="1455" spans="1:15" x14ac:dyDescent="0.3">
      <c r="A1455" s="10">
        <v>43683</v>
      </c>
      <c r="B1455" s="8">
        <v>0.22916666666666666</v>
      </c>
      <c r="C1455" s="9">
        <f t="shared" si="50"/>
        <v>43683.229166666664</v>
      </c>
      <c r="D1455" s="4">
        <f t="shared" si="51"/>
        <v>525465</v>
      </c>
      <c r="E1455" s="4">
        <f t="shared" si="51"/>
        <v>6300765</v>
      </c>
      <c r="F1455" s="4">
        <f t="shared" si="51"/>
        <v>2549</v>
      </c>
      <c r="G1455" s="6">
        <v>54.4</v>
      </c>
      <c r="H1455" s="6">
        <v>50.4</v>
      </c>
      <c r="I1455" s="6">
        <v>213.70124917084286</v>
      </c>
      <c r="J1455" s="6">
        <v>3.1309999999999998</v>
      </c>
      <c r="K1455" s="6">
        <v>67.481999999999999</v>
      </c>
      <c r="L1455" s="6">
        <v>0.78201212473635906</v>
      </c>
      <c r="M1455" s="6">
        <v>756.88</v>
      </c>
      <c r="N1455" s="7" t="s">
        <v>19</v>
      </c>
      <c r="O1455" s="15">
        <v>0.92647058823529416</v>
      </c>
    </row>
    <row r="1456" spans="1:15" x14ac:dyDescent="0.3">
      <c r="A1456" s="10">
        <v>43683</v>
      </c>
      <c r="B1456" s="8">
        <v>0.25</v>
      </c>
      <c r="C1456" s="9">
        <f t="shared" si="50"/>
        <v>43683.25</v>
      </c>
      <c r="D1456" s="4">
        <f t="shared" si="51"/>
        <v>525465</v>
      </c>
      <c r="E1456" s="4">
        <f t="shared" si="51"/>
        <v>6300765</v>
      </c>
      <c r="F1456" s="4">
        <f t="shared" si="51"/>
        <v>2549</v>
      </c>
      <c r="G1456" s="6">
        <v>114.3</v>
      </c>
      <c r="H1456" s="6">
        <v>81</v>
      </c>
      <c r="I1456" s="6">
        <v>214.27047603677678</v>
      </c>
      <c r="J1456" s="6">
        <v>3.508</v>
      </c>
      <c r="K1456" s="6">
        <v>66.292000000000002</v>
      </c>
      <c r="L1456" s="6">
        <v>0.77973763409314278</v>
      </c>
      <c r="M1456" s="6">
        <v>757.12800000000004</v>
      </c>
      <c r="N1456" s="7" t="s">
        <v>19</v>
      </c>
      <c r="O1456" s="15">
        <v>0.70866141732283461</v>
      </c>
    </row>
    <row r="1457" spans="1:15" x14ac:dyDescent="0.3">
      <c r="A1457" s="10">
        <v>43683</v>
      </c>
      <c r="B1457" s="8">
        <v>0.27083333333333331</v>
      </c>
      <c r="C1457" s="9">
        <f t="shared" si="50"/>
        <v>43683.270833333336</v>
      </c>
      <c r="D1457" s="4">
        <f t="shared" si="51"/>
        <v>525465</v>
      </c>
      <c r="E1457" s="4">
        <f t="shared" si="51"/>
        <v>6300765</v>
      </c>
      <c r="F1457" s="4">
        <f t="shared" si="51"/>
        <v>2549</v>
      </c>
      <c r="G1457" s="6">
        <v>190.4</v>
      </c>
      <c r="H1457" s="6">
        <v>111.5</v>
      </c>
      <c r="I1457" s="6">
        <v>214.64710230503402</v>
      </c>
      <c r="J1457" s="6">
        <v>4.1360000000000001</v>
      </c>
      <c r="K1457" s="6">
        <v>62.177999999999997</v>
      </c>
      <c r="L1457" s="6">
        <v>0.7774631434499264</v>
      </c>
      <c r="M1457" s="6">
        <v>757.08500000000004</v>
      </c>
      <c r="N1457" s="7" t="s">
        <v>19</v>
      </c>
      <c r="O1457" s="15">
        <v>0.58560924369747902</v>
      </c>
    </row>
    <row r="1458" spans="1:15" x14ac:dyDescent="0.3">
      <c r="A1458" s="10">
        <v>43683</v>
      </c>
      <c r="B1458" s="8">
        <v>0.29166666666666669</v>
      </c>
      <c r="C1458" s="9">
        <f t="shared" si="50"/>
        <v>43683.291666666664</v>
      </c>
      <c r="D1458" s="4">
        <f t="shared" si="51"/>
        <v>525465</v>
      </c>
      <c r="E1458" s="4">
        <f t="shared" si="51"/>
        <v>6300765</v>
      </c>
      <c r="F1458" s="4">
        <f t="shared" si="51"/>
        <v>2549</v>
      </c>
      <c r="G1458" s="6">
        <v>277.5</v>
      </c>
      <c r="H1458" s="6">
        <v>147.5</v>
      </c>
      <c r="I1458" s="6">
        <v>216.01533179139554</v>
      </c>
      <c r="J1458" s="6">
        <v>7.5289999999999999</v>
      </c>
      <c r="K1458" s="6">
        <v>50.866999999999997</v>
      </c>
      <c r="L1458" s="6">
        <v>0.9196233927489692</v>
      </c>
      <c r="M1458" s="6">
        <v>757.10199999999998</v>
      </c>
      <c r="N1458" s="6">
        <v>0</v>
      </c>
      <c r="O1458" s="15">
        <v>0.53153153153153154</v>
      </c>
    </row>
    <row r="1459" spans="1:15" x14ac:dyDescent="0.3">
      <c r="A1459" s="10">
        <v>43683</v>
      </c>
      <c r="B1459" s="8">
        <v>0.3125</v>
      </c>
      <c r="C1459" s="9">
        <f t="shared" si="50"/>
        <v>43683.3125</v>
      </c>
      <c r="D1459" s="4">
        <f t="shared" si="51"/>
        <v>525465</v>
      </c>
      <c r="E1459" s="4">
        <f t="shared" si="51"/>
        <v>6300765</v>
      </c>
      <c r="F1459" s="4">
        <f t="shared" si="51"/>
        <v>2549</v>
      </c>
      <c r="G1459" s="6">
        <v>353.7</v>
      </c>
      <c r="H1459" s="6">
        <v>174.5</v>
      </c>
      <c r="I1459" s="6">
        <v>217.81568608912349</v>
      </c>
      <c r="J1459" s="6">
        <v>6.1470000000000002</v>
      </c>
      <c r="K1459" s="6">
        <v>53.689</v>
      </c>
      <c r="L1459" s="6">
        <v>1.0617836420480122</v>
      </c>
      <c r="M1459" s="6">
        <v>756.99199999999996</v>
      </c>
      <c r="N1459" s="6">
        <v>0</v>
      </c>
      <c r="O1459" s="15">
        <v>0.49335595137121857</v>
      </c>
    </row>
    <row r="1460" spans="1:15" x14ac:dyDescent="0.3">
      <c r="A1460" s="10">
        <v>43683</v>
      </c>
      <c r="B1460" s="8">
        <v>0.33333333333333331</v>
      </c>
      <c r="C1460" s="9">
        <f t="shared" si="50"/>
        <v>43683.333333333336</v>
      </c>
      <c r="D1460" s="4">
        <f t="shared" si="51"/>
        <v>525465</v>
      </c>
      <c r="E1460" s="4">
        <f t="shared" si="51"/>
        <v>6300765</v>
      </c>
      <c r="F1460" s="4">
        <f t="shared" si="51"/>
        <v>2549</v>
      </c>
      <c r="G1460" s="6">
        <v>435.3</v>
      </c>
      <c r="H1460" s="6">
        <v>197.9</v>
      </c>
      <c r="I1460" s="6">
        <v>219.91673389127263</v>
      </c>
      <c r="J1460" s="6">
        <v>5.2050000000000001</v>
      </c>
      <c r="K1460" s="6">
        <v>54.052</v>
      </c>
      <c r="L1460" s="6">
        <v>0.91507441146253654</v>
      </c>
      <c r="M1460" s="6">
        <v>757.11199999999997</v>
      </c>
      <c r="N1460" s="6">
        <v>0</v>
      </c>
      <c r="O1460" s="15">
        <v>0.45462899150011488</v>
      </c>
    </row>
    <row r="1461" spans="1:15" x14ac:dyDescent="0.3">
      <c r="A1461" s="10">
        <v>43683</v>
      </c>
      <c r="B1461" s="8">
        <v>0.35416666666666669</v>
      </c>
      <c r="C1461" s="9">
        <f t="shared" si="50"/>
        <v>43683.354166666664</v>
      </c>
      <c r="D1461" s="4">
        <f t="shared" si="51"/>
        <v>525465</v>
      </c>
      <c r="E1461" s="4">
        <f t="shared" si="51"/>
        <v>6300765</v>
      </c>
      <c r="F1461" s="4">
        <f t="shared" si="51"/>
        <v>2549</v>
      </c>
      <c r="G1461" s="6">
        <v>507.8</v>
      </c>
      <c r="H1461" s="6">
        <v>214.1</v>
      </c>
      <c r="I1461" s="6">
        <v>226.22642747158969</v>
      </c>
      <c r="J1461" s="6">
        <v>12.551</v>
      </c>
      <c r="K1461" s="6">
        <v>27.972999999999999</v>
      </c>
      <c r="L1461" s="6">
        <v>0.76836518087706096</v>
      </c>
      <c r="M1461" s="6">
        <v>757.05700000000002</v>
      </c>
      <c r="N1461" s="6">
        <v>0</v>
      </c>
      <c r="O1461" s="15">
        <v>0.42162268609688852</v>
      </c>
    </row>
    <row r="1462" spans="1:15" x14ac:dyDescent="0.3">
      <c r="A1462" s="10">
        <v>43683</v>
      </c>
      <c r="B1462" s="8">
        <v>0.375</v>
      </c>
      <c r="C1462" s="9">
        <f t="shared" si="50"/>
        <v>43683.375</v>
      </c>
      <c r="D1462" s="4">
        <f t="shared" si="51"/>
        <v>525465</v>
      </c>
      <c r="E1462" s="4">
        <f t="shared" si="51"/>
        <v>6300765</v>
      </c>
      <c r="F1462" s="4">
        <f t="shared" si="51"/>
        <v>2549</v>
      </c>
      <c r="G1462" s="6">
        <v>578.6</v>
      </c>
      <c r="H1462" s="6">
        <v>221.3</v>
      </c>
      <c r="I1462" s="6">
        <v>229.52153195255443</v>
      </c>
      <c r="J1462" s="6">
        <v>10.417</v>
      </c>
      <c r="K1462" s="6">
        <v>36.99</v>
      </c>
      <c r="L1462" s="6">
        <v>0.76609069023384457</v>
      </c>
      <c r="M1462" s="6">
        <v>757.12800000000004</v>
      </c>
      <c r="N1462" s="6">
        <v>0</v>
      </c>
      <c r="O1462" s="15">
        <v>0.38247493950916006</v>
      </c>
    </row>
    <row r="1463" spans="1:15" x14ac:dyDescent="0.3">
      <c r="A1463" s="10">
        <v>43683</v>
      </c>
      <c r="B1463" s="8">
        <v>0.39583333333333331</v>
      </c>
      <c r="C1463" s="9">
        <f t="shared" si="50"/>
        <v>43683.395833333336</v>
      </c>
      <c r="D1463" s="4">
        <f t="shared" si="51"/>
        <v>525465</v>
      </c>
      <c r="E1463" s="4">
        <f t="shared" si="51"/>
        <v>6300765</v>
      </c>
      <c r="F1463" s="4">
        <f t="shared" si="51"/>
        <v>2549</v>
      </c>
      <c r="G1463" s="6">
        <v>636.6</v>
      </c>
      <c r="H1463" s="6">
        <v>185.3</v>
      </c>
      <c r="I1463" s="6">
        <v>232.99939481371936</v>
      </c>
      <c r="J1463" s="6">
        <v>11.295999999999999</v>
      </c>
      <c r="K1463" s="6">
        <v>33.584000000000003</v>
      </c>
      <c r="L1463" s="6">
        <v>0.90825093953288749</v>
      </c>
      <c r="M1463" s="6">
        <v>757.33</v>
      </c>
      <c r="N1463" s="6">
        <v>0</v>
      </c>
      <c r="O1463" s="15">
        <v>0.29107759974866476</v>
      </c>
    </row>
    <row r="1464" spans="1:15" x14ac:dyDescent="0.3">
      <c r="A1464" s="10">
        <v>43683</v>
      </c>
      <c r="B1464" s="8">
        <v>0.41666666666666669</v>
      </c>
      <c r="C1464" s="9">
        <f t="shared" si="50"/>
        <v>43683.416666666664</v>
      </c>
      <c r="D1464" s="4">
        <f t="shared" si="51"/>
        <v>525465</v>
      </c>
      <c r="E1464" s="4">
        <f t="shared" si="51"/>
        <v>6300765</v>
      </c>
      <c r="F1464" s="4">
        <f t="shared" si="51"/>
        <v>2549</v>
      </c>
      <c r="G1464" s="6">
        <v>689.2</v>
      </c>
      <c r="H1464" s="6">
        <v>178.1</v>
      </c>
      <c r="I1464" s="6">
        <v>233.55429991543028</v>
      </c>
      <c r="J1464" s="6">
        <v>11.672000000000001</v>
      </c>
      <c r="K1464" s="6">
        <v>33.768000000000001</v>
      </c>
      <c r="L1464" s="6">
        <v>0.76154170894741191</v>
      </c>
      <c r="M1464" s="6">
        <v>757.375</v>
      </c>
      <c r="N1464" s="6">
        <v>0</v>
      </c>
      <c r="O1464" s="15">
        <v>0.25841555426581542</v>
      </c>
    </row>
    <row r="1465" spans="1:15" x14ac:dyDescent="0.3">
      <c r="A1465" s="10">
        <v>43683</v>
      </c>
      <c r="B1465" s="8">
        <v>0.4375</v>
      </c>
      <c r="C1465" s="9">
        <f t="shared" si="50"/>
        <v>43683.4375</v>
      </c>
      <c r="D1465" s="4">
        <f t="shared" si="51"/>
        <v>525465</v>
      </c>
      <c r="E1465" s="4">
        <f t="shared" si="51"/>
        <v>6300765</v>
      </c>
      <c r="F1465" s="4">
        <f t="shared" si="51"/>
        <v>2549</v>
      </c>
      <c r="G1465" s="6">
        <v>729.1</v>
      </c>
      <c r="H1465" s="6">
        <v>170.9</v>
      </c>
      <c r="I1465" s="6">
        <v>237.21961758519427</v>
      </c>
      <c r="J1465" s="6">
        <v>8.7219999999999995</v>
      </c>
      <c r="K1465" s="6">
        <v>43.454999999999998</v>
      </c>
      <c r="L1465" s="6">
        <v>0.90370195824645472</v>
      </c>
      <c r="M1465" s="6">
        <v>757.37199999999996</v>
      </c>
      <c r="N1465" s="6">
        <v>0</v>
      </c>
      <c r="O1465" s="15">
        <v>0.23439857358387053</v>
      </c>
    </row>
    <row r="1466" spans="1:15" x14ac:dyDescent="0.3">
      <c r="A1466" s="10">
        <v>43683</v>
      </c>
      <c r="B1466" s="8">
        <v>0.45833333333333331</v>
      </c>
      <c r="C1466" s="9">
        <f t="shared" ref="C1466:C1529" si="52">A1466+B1466</f>
        <v>43683.458333333336</v>
      </c>
      <c r="D1466" s="4">
        <f t="shared" si="51"/>
        <v>525465</v>
      </c>
      <c r="E1466" s="4">
        <f t="shared" si="51"/>
        <v>6300765</v>
      </c>
      <c r="F1466" s="4">
        <f t="shared" si="51"/>
        <v>2549</v>
      </c>
      <c r="G1466" s="6">
        <v>758.1</v>
      </c>
      <c r="H1466" s="6">
        <v>163.69999999999999</v>
      </c>
      <c r="I1466" s="6">
        <v>241.11321622212026</v>
      </c>
      <c r="J1466" s="6">
        <v>8.7850000000000001</v>
      </c>
      <c r="K1466" s="6">
        <v>45.503</v>
      </c>
      <c r="L1466" s="6">
        <v>1.0458622075454977</v>
      </c>
      <c r="M1466" s="6">
        <v>757.29300000000001</v>
      </c>
      <c r="N1466" s="6">
        <v>0</v>
      </c>
      <c r="O1466" s="15">
        <v>0.21593457327529347</v>
      </c>
    </row>
    <row r="1467" spans="1:15" x14ac:dyDescent="0.3">
      <c r="A1467" s="10">
        <v>43683</v>
      </c>
      <c r="B1467" s="8">
        <v>0.47916666666666669</v>
      </c>
      <c r="C1467" s="9">
        <f t="shared" si="52"/>
        <v>43683.479166666664</v>
      </c>
      <c r="D1467" s="4">
        <f t="shared" ref="D1467:F1530" si="53">D1466</f>
        <v>525465</v>
      </c>
      <c r="E1467" s="4">
        <f t="shared" si="53"/>
        <v>6300765</v>
      </c>
      <c r="F1467" s="4">
        <f t="shared" si="53"/>
        <v>2549</v>
      </c>
      <c r="G1467" s="6">
        <v>774.4</v>
      </c>
      <c r="H1467" s="6">
        <v>156.5</v>
      </c>
      <c r="I1467" s="6">
        <v>244.52580681829301</v>
      </c>
      <c r="J1467" s="6">
        <v>9.6010000000000009</v>
      </c>
      <c r="K1467" s="6">
        <v>42.119</v>
      </c>
      <c r="L1467" s="6">
        <v>0.89915297696002205</v>
      </c>
      <c r="M1467" s="6">
        <v>757.10199999999998</v>
      </c>
      <c r="N1467" s="6">
        <v>0</v>
      </c>
      <c r="O1467" s="15">
        <v>0.20209194214876033</v>
      </c>
    </row>
    <row r="1468" spans="1:15" x14ac:dyDescent="0.3">
      <c r="A1468" s="10">
        <v>43683</v>
      </c>
      <c r="B1468" s="8">
        <v>0.5</v>
      </c>
      <c r="C1468" s="9">
        <f t="shared" si="52"/>
        <v>43683.5</v>
      </c>
      <c r="D1468" s="4">
        <f t="shared" si="53"/>
        <v>525465</v>
      </c>
      <c r="E1468" s="4">
        <f t="shared" si="53"/>
        <v>6300765</v>
      </c>
      <c r="F1468" s="4">
        <f t="shared" si="53"/>
        <v>2549</v>
      </c>
      <c r="G1468" s="6">
        <v>787.1</v>
      </c>
      <c r="H1468" s="6">
        <v>149.30000000000001</v>
      </c>
      <c r="I1468" s="6">
        <v>248.32586545747253</v>
      </c>
      <c r="J1468" s="6">
        <v>9.6639999999999997</v>
      </c>
      <c r="K1468" s="6">
        <v>45.901000000000003</v>
      </c>
      <c r="L1468" s="6">
        <v>1.041313226259065</v>
      </c>
      <c r="M1468" s="6">
        <v>756.87800000000004</v>
      </c>
      <c r="N1468" s="6">
        <v>0</v>
      </c>
      <c r="O1468" s="15">
        <v>0.18968364883750477</v>
      </c>
    </row>
    <row r="1469" spans="1:15" x14ac:dyDescent="0.3">
      <c r="A1469" s="10">
        <v>43683</v>
      </c>
      <c r="B1469" s="8">
        <v>0.52083333333333337</v>
      </c>
      <c r="C1469" s="9">
        <f t="shared" si="52"/>
        <v>43683.520833333336</v>
      </c>
      <c r="D1469" s="4">
        <f t="shared" si="53"/>
        <v>525465</v>
      </c>
      <c r="E1469" s="4">
        <f t="shared" si="53"/>
        <v>6300765</v>
      </c>
      <c r="F1469" s="4">
        <f t="shared" si="53"/>
        <v>2549</v>
      </c>
      <c r="G1469" s="6">
        <v>781.7</v>
      </c>
      <c r="H1469" s="6">
        <v>140.30000000000001</v>
      </c>
      <c r="I1469" s="6">
        <v>249.10698405146093</v>
      </c>
      <c r="J1469" s="6">
        <v>9.8520000000000003</v>
      </c>
      <c r="K1469" s="6">
        <v>46.706000000000003</v>
      </c>
      <c r="L1469" s="6">
        <v>2.1942295085536401</v>
      </c>
      <c r="M1469" s="6">
        <v>757.16300000000001</v>
      </c>
      <c r="N1469" s="6">
        <v>0</v>
      </c>
      <c r="O1469" s="15">
        <v>0.17948061916336192</v>
      </c>
    </row>
    <row r="1470" spans="1:15" x14ac:dyDescent="0.3">
      <c r="A1470" s="10">
        <v>43683</v>
      </c>
      <c r="B1470" s="8">
        <v>0.54166666666666663</v>
      </c>
      <c r="C1470" s="9">
        <f t="shared" si="52"/>
        <v>43683.541666666664</v>
      </c>
      <c r="D1470" s="4">
        <f t="shared" si="53"/>
        <v>525465</v>
      </c>
      <c r="E1470" s="4">
        <f t="shared" si="53"/>
        <v>6300765</v>
      </c>
      <c r="F1470" s="4">
        <f t="shared" si="53"/>
        <v>2549</v>
      </c>
      <c r="G1470" s="6">
        <v>763.6</v>
      </c>
      <c r="H1470" s="6">
        <v>133.1</v>
      </c>
      <c r="I1470" s="6">
        <v>256.86627467093166</v>
      </c>
      <c r="J1470" s="6">
        <v>9.6639999999999997</v>
      </c>
      <c r="K1470" s="6">
        <v>47.002000000000002</v>
      </c>
      <c r="L1470" s="6">
        <v>2.1919550179104239</v>
      </c>
      <c r="M1470" s="6">
        <v>757.09</v>
      </c>
      <c r="N1470" s="6">
        <v>0</v>
      </c>
      <c r="O1470" s="15">
        <v>0.17430591932949185</v>
      </c>
    </row>
    <row r="1471" spans="1:15" x14ac:dyDescent="0.3">
      <c r="A1471" s="10">
        <v>43683</v>
      </c>
      <c r="B1471" s="8">
        <v>0.5625</v>
      </c>
      <c r="C1471" s="9">
        <f t="shared" si="52"/>
        <v>43683.5625</v>
      </c>
      <c r="D1471" s="4">
        <f t="shared" si="53"/>
        <v>525465</v>
      </c>
      <c r="E1471" s="4">
        <f t="shared" si="53"/>
        <v>6300765</v>
      </c>
      <c r="F1471" s="4">
        <f t="shared" si="53"/>
        <v>2549</v>
      </c>
      <c r="G1471" s="6">
        <v>736.4</v>
      </c>
      <c r="H1471" s="6">
        <v>127.7</v>
      </c>
      <c r="I1471" s="6">
        <v>256.68046258048577</v>
      </c>
      <c r="J1471" s="6">
        <v>9.9779999999999998</v>
      </c>
      <c r="K1471" s="6">
        <v>45.774000000000001</v>
      </c>
      <c r="L1471" s="6">
        <v>1.4677939741561938</v>
      </c>
      <c r="M1471" s="6">
        <v>756.90700000000004</v>
      </c>
      <c r="N1471" s="6">
        <v>0</v>
      </c>
      <c r="O1471" s="15">
        <v>0.17341118957088539</v>
      </c>
    </row>
    <row r="1472" spans="1:15" x14ac:dyDescent="0.3">
      <c r="A1472" s="10">
        <v>43683</v>
      </c>
      <c r="B1472" s="8">
        <v>0.58333333333333337</v>
      </c>
      <c r="C1472" s="9">
        <f t="shared" si="52"/>
        <v>43683.583333333336</v>
      </c>
      <c r="D1472" s="4">
        <f t="shared" si="53"/>
        <v>525465</v>
      </c>
      <c r="E1472" s="4">
        <f t="shared" si="53"/>
        <v>6300765</v>
      </c>
      <c r="F1472" s="4">
        <f t="shared" si="53"/>
        <v>2549</v>
      </c>
      <c r="G1472" s="6">
        <v>701.9</v>
      </c>
      <c r="H1472" s="6">
        <v>125.9</v>
      </c>
      <c r="I1472" s="6">
        <v>258.83165370442828</v>
      </c>
      <c r="J1472" s="6">
        <v>10.667999999999999</v>
      </c>
      <c r="K1472" s="6">
        <v>43.473999999999997</v>
      </c>
      <c r="L1472" s="6">
        <v>2.0429712966817322</v>
      </c>
      <c r="M1472" s="6">
        <v>757.01</v>
      </c>
      <c r="N1472" s="6">
        <v>0</v>
      </c>
      <c r="O1472" s="15">
        <v>0.17937028066676167</v>
      </c>
    </row>
    <row r="1473" spans="1:15" x14ac:dyDescent="0.3">
      <c r="A1473" s="10">
        <v>43683</v>
      </c>
      <c r="B1473" s="8">
        <v>0.60416666666666663</v>
      </c>
      <c r="C1473" s="9">
        <f t="shared" si="52"/>
        <v>43683.604166666664</v>
      </c>
      <c r="D1473" s="4">
        <f t="shared" si="53"/>
        <v>525465</v>
      </c>
      <c r="E1473" s="4">
        <f t="shared" si="53"/>
        <v>6300765</v>
      </c>
      <c r="F1473" s="4">
        <f t="shared" si="53"/>
        <v>2549</v>
      </c>
      <c r="G1473" s="6">
        <v>681.9</v>
      </c>
      <c r="H1473" s="6">
        <v>124.1</v>
      </c>
      <c r="I1473" s="6">
        <v>258.54131000382313</v>
      </c>
      <c r="J1473" s="6">
        <v>11.17</v>
      </c>
      <c r="K1473" s="6">
        <v>42.414999999999999</v>
      </c>
      <c r="L1473" s="6">
        <v>1.8962620660962561</v>
      </c>
      <c r="M1473" s="6">
        <v>756.97</v>
      </c>
      <c r="N1473" s="6">
        <v>0</v>
      </c>
      <c r="O1473" s="15">
        <v>0.18199149435401085</v>
      </c>
    </row>
    <row r="1474" spans="1:15" x14ac:dyDescent="0.3">
      <c r="A1474" s="10">
        <v>43683</v>
      </c>
      <c r="B1474" s="8">
        <v>0.625</v>
      </c>
      <c r="C1474" s="9">
        <f t="shared" si="52"/>
        <v>43683.625</v>
      </c>
      <c r="D1474" s="4">
        <f t="shared" si="53"/>
        <v>525465</v>
      </c>
      <c r="E1474" s="4">
        <f t="shared" si="53"/>
        <v>6300765</v>
      </c>
      <c r="F1474" s="4">
        <f t="shared" si="53"/>
        <v>2549</v>
      </c>
      <c r="G1474" s="6">
        <v>631.20000000000005</v>
      </c>
      <c r="H1474" s="6">
        <v>115.1</v>
      </c>
      <c r="I1474" s="6">
        <v>257.80575123090637</v>
      </c>
      <c r="J1474" s="6">
        <v>10.605</v>
      </c>
      <c r="K1474" s="6">
        <v>43.783999999999999</v>
      </c>
      <c r="L1474" s="6">
        <v>2.0384223153952994</v>
      </c>
      <c r="M1474" s="6">
        <v>756.75300000000004</v>
      </c>
      <c r="N1474" s="6">
        <v>0</v>
      </c>
      <c r="O1474" s="15">
        <v>0.18235107731305447</v>
      </c>
    </row>
    <row r="1475" spans="1:15" x14ac:dyDescent="0.3">
      <c r="A1475" s="10">
        <v>43683</v>
      </c>
      <c r="B1475" s="8">
        <v>0.64583333333333337</v>
      </c>
      <c r="C1475" s="9">
        <f t="shared" si="52"/>
        <v>43683.645833333336</v>
      </c>
      <c r="D1475" s="4">
        <f t="shared" si="53"/>
        <v>525465</v>
      </c>
      <c r="E1475" s="4">
        <f t="shared" si="53"/>
        <v>6300765</v>
      </c>
      <c r="F1475" s="4">
        <f t="shared" si="53"/>
        <v>2549</v>
      </c>
      <c r="G1475" s="6">
        <v>553.20000000000005</v>
      </c>
      <c r="H1475" s="6">
        <v>104.3</v>
      </c>
      <c r="I1475" s="6">
        <v>262.8436262075943</v>
      </c>
      <c r="J1475" s="6">
        <v>10.919</v>
      </c>
      <c r="K1475" s="6">
        <v>42.234999999999999</v>
      </c>
      <c r="L1475" s="6">
        <v>2.0361478247520828</v>
      </c>
      <c r="M1475" s="6">
        <v>756.94799999999998</v>
      </c>
      <c r="N1475" s="6">
        <v>0</v>
      </c>
      <c r="O1475" s="15">
        <v>0.1885394070860448</v>
      </c>
    </row>
    <row r="1476" spans="1:15" x14ac:dyDescent="0.3">
      <c r="A1476" s="10">
        <v>43683</v>
      </c>
      <c r="B1476" s="8">
        <v>0.66666666666666663</v>
      </c>
      <c r="C1476" s="9">
        <f t="shared" si="52"/>
        <v>43683.666666666664</v>
      </c>
      <c r="D1476" s="4">
        <f t="shared" si="53"/>
        <v>525465</v>
      </c>
      <c r="E1476" s="4">
        <f t="shared" si="53"/>
        <v>6300765</v>
      </c>
      <c r="F1476" s="4">
        <f t="shared" si="53"/>
        <v>2549</v>
      </c>
      <c r="G1476" s="6">
        <v>491.5</v>
      </c>
      <c r="H1476" s="6">
        <v>93.6</v>
      </c>
      <c r="I1476" s="6">
        <v>261.28384309359149</v>
      </c>
      <c r="J1476" s="6">
        <v>11.295999999999999</v>
      </c>
      <c r="K1476" s="6">
        <v>42.426000000000002</v>
      </c>
      <c r="L1476" s="6">
        <v>1.3119867809978527</v>
      </c>
      <c r="M1476" s="6">
        <v>756.81799999999998</v>
      </c>
      <c r="N1476" s="6">
        <v>0</v>
      </c>
      <c r="O1476" s="15">
        <v>0.19043743641912511</v>
      </c>
    </row>
    <row r="1477" spans="1:15" x14ac:dyDescent="0.3">
      <c r="A1477" s="10">
        <v>43683</v>
      </c>
      <c r="B1477" s="8">
        <v>0.6875</v>
      </c>
      <c r="C1477" s="9">
        <f t="shared" si="52"/>
        <v>43683.6875</v>
      </c>
      <c r="D1477" s="4">
        <f t="shared" si="53"/>
        <v>525465</v>
      </c>
      <c r="E1477" s="4">
        <f t="shared" si="53"/>
        <v>6300765</v>
      </c>
      <c r="F1477" s="4">
        <f t="shared" si="53"/>
        <v>2549</v>
      </c>
      <c r="G1477" s="6">
        <v>426.2</v>
      </c>
      <c r="H1477" s="6">
        <v>82.8</v>
      </c>
      <c r="I1477" s="6">
        <v>259.58004340800881</v>
      </c>
      <c r="J1477" s="6">
        <v>10.794</v>
      </c>
      <c r="K1477" s="6">
        <v>42.854999999999997</v>
      </c>
      <c r="L1477" s="6">
        <v>1.1652775504123771</v>
      </c>
      <c r="M1477" s="6">
        <v>756.88699999999994</v>
      </c>
      <c r="N1477" s="6">
        <v>0</v>
      </c>
      <c r="O1477" s="15">
        <v>0.19427498826841857</v>
      </c>
    </row>
    <row r="1478" spans="1:15" x14ac:dyDescent="0.3">
      <c r="A1478" s="10">
        <v>43683</v>
      </c>
      <c r="B1478" s="8">
        <v>0.70833333333333337</v>
      </c>
      <c r="C1478" s="9">
        <f t="shared" si="52"/>
        <v>43683.708333333336</v>
      </c>
      <c r="D1478" s="4">
        <f t="shared" si="53"/>
        <v>525465</v>
      </c>
      <c r="E1478" s="4">
        <f t="shared" si="53"/>
        <v>6300765</v>
      </c>
      <c r="F1478" s="4">
        <f t="shared" si="53"/>
        <v>2549</v>
      </c>
      <c r="G1478" s="6">
        <v>357.3</v>
      </c>
      <c r="H1478" s="6">
        <v>68.400000000000006</v>
      </c>
      <c r="I1478" s="6">
        <v>251.37175893290191</v>
      </c>
      <c r="J1478" s="6">
        <v>11.484</v>
      </c>
      <c r="K1478" s="6">
        <v>41.412999999999997</v>
      </c>
      <c r="L1478" s="6">
        <v>1.3074377997114199</v>
      </c>
      <c r="M1478" s="6">
        <v>756.68</v>
      </c>
      <c r="N1478" s="6">
        <v>0</v>
      </c>
      <c r="O1478" s="15">
        <v>0.19143576826196473</v>
      </c>
    </row>
    <row r="1479" spans="1:15" x14ac:dyDescent="0.3">
      <c r="A1479" s="10">
        <v>43683</v>
      </c>
      <c r="B1479" s="8">
        <v>0.72916666666666663</v>
      </c>
      <c r="C1479" s="9">
        <f t="shared" si="52"/>
        <v>43683.729166666664</v>
      </c>
      <c r="D1479" s="4">
        <f t="shared" si="53"/>
        <v>525465</v>
      </c>
      <c r="E1479" s="4">
        <f t="shared" si="53"/>
        <v>6300765</v>
      </c>
      <c r="F1479" s="4">
        <f t="shared" si="53"/>
        <v>2549</v>
      </c>
      <c r="G1479" s="6">
        <v>277.5</v>
      </c>
      <c r="H1479" s="6">
        <v>50.4</v>
      </c>
      <c r="I1479" s="6">
        <v>250.38306891769204</v>
      </c>
      <c r="J1479" s="6">
        <v>11.86</v>
      </c>
      <c r="K1479" s="6">
        <v>40.738</v>
      </c>
      <c r="L1479" s="6">
        <v>1.0162938291836852</v>
      </c>
      <c r="M1479" s="6">
        <v>756.96799999999996</v>
      </c>
      <c r="N1479" s="6">
        <v>0</v>
      </c>
      <c r="O1479" s="15">
        <v>0.18162162162162163</v>
      </c>
    </row>
    <row r="1480" spans="1:15" x14ac:dyDescent="0.3">
      <c r="A1480" s="10">
        <v>43683</v>
      </c>
      <c r="B1480" s="8">
        <v>0.75</v>
      </c>
      <c r="C1480" s="9">
        <f t="shared" si="52"/>
        <v>43683.75</v>
      </c>
      <c r="D1480" s="4">
        <f t="shared" si="53"/>
        <v>525465</v>
      </c>
      <c r="E1480" s="4">
        <f t="shared" si="53"/>
        <v>6300765</v>
      </c>
      <c r="F1480" s="4">
        <f t="shared" si="53"/>
        <v>2549</v>
      </c>
      <c r="G1480" s="6">
        <v>50.8</v>
      </c>
      <c r="H1480" s="6">
        <v>10.8</v>
      </c>
      <c r="I1480" s="6">
        <v>249.61344963111992</v>
      </c>
      <c r="J1480" s="6">
        <v>8.6590000000000007</v>
      </c>
      <c r="K1480" s="6">
        <v>50.045000000000002</v>
      </c>
      <c r="L1480" s="6">
        <v>0.72514985865595016</v>
      </c>
      <c r="M1480" s="6">
        <v>756.88300000000004</v>
      </c>
      <c r="N1480" s="6">
        <v>0</v>
      </c>
      <c r="O1480" s="15">
        <v>0.21259842519685043</v>
      </c>
    </row>
    <row r="1481" spans="1:15" x14ac:dyDescent="0.3">
      <c r="A1481" s="10">
        <v>43683</v>
      </c>
      <c r="B1481" s="8">
        <v>0.77083333333333337</v>
      </c>
      <c r="C1481" s="9">
        <f t="shared" si="52"/>
        <v>43683.770833333336</v>
      </c>
      <c r="D1481" s="4">
        <f t="shared" si="53"/>
        <v>525465</v>
      </c>
      <c r="E1481" s="4">
        <f t="shared" si="53"/>
        <v>6300765</v>
      </c>
      <c r="F1481" s="4">
        <f t="shared" si="53"/>
        <v>2549</v>
      </c>
      <c r="G1481" s="6">
        <v>36.299999999999997</v>
      </c>
      <c r="H1481" s="6">
        <v>7.2</v>
      </c>
      <c r="I1481" s="6">
        <v>249.07730806102697</v>
      </c>
      <c r="J1481" s="6">
        <v>8.4079999999999995</v>
      </c>
      <c r="K1481" s="6">
        <v>48.606000000000002</v>
      </c>
      <c r="L1481" s="6">
        <v>0.43429303472849801</v>
      </c>
      <c r="M1481" s="6">
        <v>756.78499999999997</v>
      </c>
      <c r="N1481" s="6">
        <v>0</v>
      </c>
      <c r="O1481" s="15">
        <v>0.19834710743801656</v>
      </c>
    </row>
    <row r="1482" spans="1:15" x14ac:dyDescent="0.3">
      <c r="A1482" s="10">
        <v>43683</v>
      </c>
      <c r="B1482" s="8">
        <v>0.79166666666666663</v>
      </c>
      <c r="C1482" s="9">
        <f t="shared" si="52"/>
        <v>43683.791666666664</v>
      </c>
      <c r="D1482" s="4">
        <f t="shared" si="53"/>
        <v>525465</v>
      </c>
      <c r="E1482" s="4">
        <f t="shared" si="53"/>
        <v>6300765</v>
      </c>
      <c r="F1482" s="4">
        <f t="shared" si="53"/>
        <v>2549</v>
      </c>
      <c r="G1482" s="6">
        <v>23.6</v>
      </c>
      <c r="H1482" s="6">
        <v>3.6</v>
      </c>
      <c r="I1482" s="6">
        <v>247.76230519734312</v>
      </c>
      <c r="J1482" s="6">
        <v>7.5289999999999999</v>
      </c>
      <c r="K1482" s="6">
        <v>50.554000000000002</v>
      </c>
      <c r="L1482" s="6">
        <v>0.7206008773695175</v>
      </c>
      <c r="M1482" s="6">
        <v>756.91700000000003</v>
      </c>
      <c r="N1482" s="6">
        <v>0</v>
      </c>
      <c r="O1482" s="15">
        <v>0.15254237288135591</v>
      </c>
    </row>
    <row r="1483" spans="1:15" x14ac:dyDescent="0.3">
      <c r="A1483" s="10">
        <v>43683</v>
      </c>
      <c r="B1483" s="8">
        <v>0.8125</v>
      </c>
      <c r="C1483" s="9">
        <f t="shared" si="52"/>
        <v>43683.8125</v>
      </c>
      <c r="D1483" s="4">
        <f t="shared" si="53"/>
        <v>525465</v>
      </c>
      <c r="E1483" s="4">
        <f t="shared" si="53"/>
        <v>6300765</v>
      </c>
      <c r="F1483" s="4">
        <f t="shared" si="53"/>
        <v>2549</v>
      </c>
      <c r="G1483" s="6">
        <v>12.7</v>
      </c>
      <c r="H1483" s="6">
        <v>0</v>
      </c>
      <c r="I1483" s="6">
        <v>247.24821698832693</v>
      </c>
      <c r="J1483" s="6">
        <v>7.7169999999999996</v>
      </c>
      <c r="K1483" s="6">
        <v>49.79</v>
      </c>
      <c r="L1483" s="6">
        <v>0.86276112666856042</v>
      </c>
      <c r="M1483" s="6">
        <v>756.55499999999995</v>
      </c>
      <c r="N1483" s="6">
        <v>0</v>
      </c>
      <c r="O1483" s="16" t="s">
        <v>19</v>
      </c>
    </row>
    <row r="1484" spans="1:15" x14ac:dyDescent="0.3">
      <c r="A1484" s="10">
        <v>43683</v>
      </c>
      <c r="B1484" s="8">
        <v>0.83333333333333337</v>
      </c>
      <c r="C1484" s="9">
        <f t="shared" si="52"/>
        <v>43683.833333333336</v>
      </c>
      <c r="D1484" s="4">
        <f t="shared" si="53"/>
        <v>525465</v>
      </c>
      <c r="E1484" s="4">
        <f t="shared" si="53"/>
        <v>6300765</v>
      </c>
      <c r="F1484" s="4">
        <f t="shared" si="53"/>
        <v>2549</v>
      </c>
      <c r="G1484" s="6">
        <v>1.8</v>
      </c>
      <c r="H1484" s="6">
        <v>0</v>
      </c>
      <c r="I1484" s="6">
        <v>246.6375854147056</v>
      </c>
      <c r="J1484" s="6">
        <v>6.2729999999999997</v>
      </c>
      <c r="K1484" s="6">
        <v>55.11</v>
      </c>
      <c r="L1484" s="6">
        <v>0.86048663602534403</v>
      </c>
      <c r="M1484" s="6">
        <v>756.66800000000001</v>
      </c>
      <c r="N1484" s="6">
        <v>0</v>
      </c>
      <c r="O1484" s="16" t="s">
        <v>19</v>
      </c>
    </row>
    <row r="1485" spans="1:15" x14ac:dyDescent="0.3">
      <c r="A1485" s="10">
        <v>43683</v>
      </c>
      <c r="B1485" s="8">
        <v>0.85416666666666663</v>
      </c>
      <c r="C1485" s="9">
        <f t="shared" si="52"/>
        <v>43683.854166666664</v>
      </c>
      <c r="D1485" s="4">
        <f t="shared" si="53"/>
        <v>525465</v>
      </c>
      <c r="E1485" s="4">
        <f t="shared" si="53"/>
        <v>6300765</v>
      </c>
      <c r="F1485" s="4">
        <f t="shared" si="53"/>
        <v>2549</v>
      </c>
      <c r="G1485" s="6">
        <v>0</v>
      </c>
      <c r="H1485" s="6">
        <v>0</v>
      </c>
      <c r="I1485" s="6">
        <v>247.66582429811655</v>
      </c>
      <c r="J1485" s="6">
        <v>7.0270000000000001</v>
      </c>
      <c r="K1485" s="6">
        <v>53.005000000000003</v>
      </c>
      <c r="L1485" s="6">
        <v>0.56962981209789187</v>
      </c>
      <c r="M1485" s="6">
        <v>756.86699999999996</v>
      </c>
      <c r="N1485" s="6">
        <v>0</v>
      </c>
      <c r="O1485" s="16" t="s">
        <v>19</v>
      </c>
    </row>
    <row r="1486" spans="1:15" x14ac:dyDescent="0.3">
      <c r="A1486" s="10">
        <v>43683</v>
      </c>
      <c r="B1486" s="8">
        <v>0.875</v>
      </c>
      <c r="C1486" s="9">
        <f t="shared" si="52"/>
        <v>43683.875</v>
      </c>
      <c r="D1486" s="4">
        <f t="shared" si="53"/>
        <v>525465</v>
      </c>
      <c r="E1486" s="4">
        <f t="shared" si="53"/>
        <v>6300765</v>
      </c>
      <c r="F1486" s="4">
        <f t="shared" si="53"/>
        <v>2549</v>
      </c>
      <c r="G1486" s="6">
        <v>0</v>
      </c>
      <c r="H1486" s="6">
        <v>0</v>
      </c>
      <c r="I1486" s="6">
        <v>245.52933751111357</v>
      </c>
      <c r="J1486" s="6">
        <v>6.4610000000000003</v>
      </c>
      <c r="K1486" s="6">
        <v>55.912999999999997</v>
      </c>
      <c r="L1486" s="6">
        <v>0.42292058151241618</v>
      </c>
      <c r="M1486" s="6">
        <v>756.99699999999996</v>
      </c>
      <c r="N1486" s="6">
        <v>0</v>
      </c>
      <c r="O1486" s="16" t="s">
        <v>19</v>
      </c>
    </row>
    <row r="1487" spans="1:15" x14ac:dyDescent="0.3">
      <c r="A1487" s="10">
        <v>43683</v>
      </c>
      <c r="B1487" s="8">
        <v>0.89583333333333337</v>
      </c>
      <c r="C1487" s="9">
        <f t="shared" si="52"/>
        <v>43683.895833333336</v>
      </c>
      <c r="D1487" s="4">
        <f t="shared" si="53"/>
        <v>525465</v>
      </c>
      <c r="E1487" s="4">
        <f t="shared" si="53"/>
        <v>6300765</v>
      </c>
      <c r="F1487" s="4">
        <f t="shared" si="53"/>
        <v>2549</v>
      </c>
      <c r="G1487" s="6">
        <v>0</v>
      </c>
      <c r="H1487" s="6">
        <v>0</v>
      </c>
      <c r="I1487" s="6">
        <v>246.7933098864475</v>
      </c>
      <c r="J1487" s="6">
        <v>6.65</v>
      </c>
      <c r="K1487" s="6">
        <v>54.683999999999997</v>
      </c>
      <c r="L1487" s="6">
        <v>0.42064609086919985</v>
      </c>
      <c r="M1487" s="6">
        <v>756.81500000000005</v>
      </c>
      <c r="N1487" s="6">
        <v>0</v>
      </c>
      <c r="O1487" s="16" t="s">
        <v>19</v>
      </c>
    </row>
    <row r="1488" spans="1:15" x14ac:dyDescent="0.3">
      <c r="A1488" s="10">
        <v>43683</v>
      </c>
      <c r="B1488" s="8">
        <v>0.91666666666666663</v>
      </c>
      <c r="C1488" s="9">
        <f t="shared" si="52"/>
        <v>43683.916666666664</v>
      </c>
      <c r="D1488" s="4">
        <f t="shared" si="53"/>
        <v>525465</v>
      </c>
      <c r="E1488" s="4">
        <f t="shared" si="53"/>
        <v>6300765</v>
      </c>
      <c r="F1488" s="4">
        <f t="shared" si="53"/>
        <v>2549</v>
      </c>
      <c r="G1488" s="6">
        <v>0</v>
      </c>
      <c r="H1488" s="6">
        <v>0</v>
      </c>
      <c r="I1488" s="6">
        <v>245.87155176488437</v>
      </c>
      <c r="J1488" s="6">
        <v>7.1520000000000001</v>
      </c>
      <c r="K1488" s="6">
        <v>53.332000000000001</v>
      </c>
      <c r="L1488" s="6">
        <v>0.12950212034146491</v>
      </c>
      <c r="M1488" s="6">
        <v>756.82</v>
      </c>
      <c r="N1488" s="6">
        <v>0</v>
      </c>
      <c r="O1488" s="16" t="s">
        <v>19</v>
      </c>
    </row>
    <row r="1489" spans="1:15" x14ac:dyDescent="0.3">
      <c r="A1489" s="10">
        <v>43683</v>
      </c>
      <c r="B1489" s="8">
        <v>0.9375</v>
      </c>
      <c r="C1489" s="9">
        <f t="shared" si="52"/>
        <v>43683.9375</v>
      </c>
      <c r="D1489" s="4">
        <f t="shared" si="53"/>
        <v>525465</v>
      </c>
      <c r="E1489" s="4">
        <f t="shared" si="53"/>
        <v>6300765</v>
      </c>
      <c r="F1489" s="4">
        <f t="shared" si="53"/>
        <v>2549</v>
      </c>
      <c r="G1489" s="6">
        <v>0</v>
      </c>
      <c r="H1489" s="6">
        <v>0</v>
      </c>
      <c r="I1489" s="6">
        <v>245.56111727612063</v>
      </c>
      <c r="J1489" s="6">
        <v>7.5919999999999996</v>
      </c>
      <c r="K1489" s="6">
        <v>53.223999999999997</v>
      </c>
      <c r="L1489" s="6">
        <v>0.12722762969824852</v>
      </c>
      <c r="M1489" s="6">
        <v>756.94299999999998</v>
      </c>
      <c r="N1489" s="6">
        <v>0</v>
      </c>
      <c r="O1489" s="16" t="s">
        <v>19</v>
      </c>
    </row>
    <row r="1490" spans="1:15" x14ac:dyDescent="0.3">
      <c r="A1490" s="10">
        <v>43683</v>
      </c>
      <c r="B1490" s="8">
        <v>0.95833333333333337</v>
      </c>
      <c r="C1490" s="9">
        <f t="shared" si="52"/>
        <v>43683.958333333336</v>
      </c>
      <c r="D1490" s="4">
        <f t="shared" si="53"/>
        <v>525465</v>
      </c>
      <c r="E1490" s="4">
        <f t="shared" si="53"/>
        <v>6300765</v>
      </c>
      <c r="F1490" s="4">
        <f t="shared" si="53"/>
        <v>2549</v>
      </c>
      <c r="G1490" s="6">
        <v>0</v>
      </c>
      <c r="H1490" s="6">
        <v>0</v>
      </c>
      <c r="I1490" s="6">
        <v>246.98543733254115</v>
      </c>
      <c r="J1490" s="6">
        <v>6.2729999999999997</v>
      </c>
      <c r="K1490" s="6">
        <v>57.61</v>
      </c>
      <c r="L1490" s="6">
        <v>0.2693878789972915</v>
      </c>
      <c r="M1490" s="6">
        <v>756.93799999999999</v>
      </c>
      <c r="N1490" s="6">
        <v>0</v>
      </c>
      <c r="O1490" s="16" t="s">
        <v>19</v>
      </c>
    </row>
    <row r="1491" spans="1:15" x14ac:dyDescent="0.3">
      <c r="A1491" s="10">
        <v>43683</v>
      </c>
      <c r="B1491" s="8">
        <v>0.97916666666666663</v>
      </c>
      <c r="C1491" s="9">
        <f t="shared" si="52"/>
        <v>43683.979166666664</v>
      </c>
      <c r="D1491" s="4">
        <f t="shared" si="53"/>
        <v>525465</v>
      </c>
      <c r="E1491" s="4">
        <f t="shared" si="53"/>
        <v>6300765</v>
      </c>
      <c r="F1491" s="4">
        <f t="shared" si="53"/>
        <v>2549</v>
      </c>
      <c r="G1491" s="6">
        <v>0</v>
      </c>
      <c r="H1491" s="6">
        <v>0</v>
      </c>
      <c r="I1491" s="6">
        <v>245.05574815768767</v>
      </c>
      <c r="J1491" s="6">
        <v>6.0209999999999999</v>
      </c>
      <c r="K1491" s="6">
        <v>58.36</v>
      </c>
      <c r="L1491" s="6">
        <v>0.41154812829633447</v>
      </c>
      <c r="M1491" s="6">
        <v>756.75300000000004</v>
      </c>
      <c r="N1491" s="6">
        <v>0</v>
      </c>
      <c r="O1491" s="16" t="s">
        <v>19</v>
      </c>
    </row>
    <row r="1492" spans="1:15" x14ac:dyDescent="0.3">
      <c r="A1492" s="10">
        <v>43684</v>
      </c>
      <c r="B1492" s="8">
        <v>0</v>
      </c>
      <c r="C1492" s="9">
        <f t="shared" si="52"/>
        <v>43684</v>
      </c>
      <c r="D1492" s="4">
        <f t="shared" si="53"/>
        <v>525465</v>
      </c>
      <c r="E1492" s="4">
        <f t="shared" si="53"/>
        <v>6300765</v>
      </c>
      <c r="F1492" s="4">
        <f t="shared" si="53"/>
        <v>2549</v>
      </c>
      <c r="G1492" s="6">
        <v>0</v>
      </c>
      <c r="H1492" s="6">
        <v>0</v>
      </c>
      <c r="I1492" s="6">
        <v>242.70653659484253</v>
      </c>
      <c r="J1492" s="6">
        <v>6.9640000000000004</v>
      </c>
      <c r="K1492" s="6">
        <v>56.128</v>
      </c>
      <c r="L1492" s="6">
        <v>0.66288392846976241</v>
      </c>
      <c r="M1492" s="6">
        <v>756.45799999999997</v>
      </c>
      <c r="N1492" s="6">
        <v>0</v>
      </c>
      <c r="O1492" s="16" t="s">
        <v>19</v>
      </c>
    </row>
    <row r="1493" spans="1:15" x14ac:dyDescent="0.3">
      <c r="A1493" s="10">
        <v>43684</v>
      </c>
      <c r="B1493" s="8">
        <v>2.0833333333333332E-2</v>
      </c>
      <c r="C1493" s="9">
        <f t="shared" si="52"/>
        <v>43684.020833333336</v>
      </c>
      <c r="D1493" s="4">
        <f t="shared" si="53"/>
        <v>525465</v>
      </c>
      <c r="E1493" s="4">
        <f t="shared" si="53"/>
        <v>6300765</v>
      </c>
      <c r="F1493" s="4">
        <f t="shared" si="53"/>
        <v>2549</v>
      </c>
      <c r="G1493" s="6">
        <v>0</v>
      </c>
      <c r="H1493" s="6">
        <v>0</v>
      </c>
      <c r="I1493" s="6">
        <v>245.76229572708817</v>
      </c>
      <c r="J1493" s="6">
        <v>6.9009999999999998</v>
      </c>
      <c r="K1493" s="6">
        <v>58.311</v>
      </c>
      <c r="L1493" s="6">
        <v>0.8047570311685226</v>
      </c>
      <c r="M1493" s="6">
        <v>756.64</v>
      </c>
      <c r="N1493" s="6">
        <v>0</v>
      </c>
      <c r="O1493" s="16" t="s">
        <v>19</v>
      </c>
    </row>
    <row r="1494" spans="1:15" x14ac:dyDescent="0.3">
      <c r="A1494" s="10">
        <v>43684</v>
      </c>
      <c r="B1494" s="8">
        <v>4.1666666666666664E-2</v>
      </c>
      <c r="C1494" s="9">
        <f t="shared" si="52"/>
        <v>43684.041666666664</v>
      </c>
      <c r="D1494" s="4">
        <f t="shared" si="53"/>
        <v>525465</v>
      </c>
      <c r="E1494" s="4">
        <f t="shared" si="53"/>
        <v>6300765</v>
      </c>
      <c r="F1494" s="4">
        <f t="shared" si="53"/>
        <v>2549</v>
      </c>
      <c r="G1494" s="6">
        <v>0</v>
      </c>
      <c r="H1494" s="6">
        <v>0</v>
      </c>
      <c r="I1494" s="6">
        <v>244.82655645251472</v>
      </c>
      <c r="J1494" s="6">
        <v>6.5869999999999997</v>
      </c>
      <c r="K1494" s="6">
        <v>59.993000000000002</v>
      </c>
      <c r="L1494" s="6">
        <v>0.51390020724107033</v>
      </c>
      <c r="M1494" s="6">
        <v>756.69799999999998</v>
      </c>
      <c r="N1494" s="6">
        <v>0</v>
      </c>
      <c r="O1494" s="16" t="s">
        <v>19</v>
      </c>
    </row>
    <row r="1495" spans="1:15" x14ac:dyDescent="0.3">
      <c r="A1495" s="10">
        <v>43684</v>
      </c>
      <c r="B1495" s="8">
        <v>6.25E-2</v>
      </c>
      <c r="C1495" s="9">
        <f t="shared" si="52"/>
        <v>43684.0625</v>
      </c>
      <c r="D1495" s="4">
        <f t="shared" si="53"/>
        <v>525465</v>
      </c>
      <c r="E1495" s="4">
        <f t="shared" si="53"/>
        <v>6300765</v>
      </c>
      <c r="F1495" s="4">
        <f t="shared" si="53"/>
        <v>2549</v>
      </c>
      <c r="G1495" s="6">
        <v>0</v>
      </c>
      <c r="H1495" s="6">
        <v>0</v>
      </c>
      <c r="I1495" s="6">
        <v>244.99279112293394</v>
      </c>
      <c r="J1495" s="6">
        <v>6.9009999999999998</v>
      </c>
      <c r="K1495" s="6">
        <v>60.188000000000002</v>
      </c>
      <c r="L1495" s="6">
        <v>0.51162571659785405</v>
      </c>
      <c r="M1495" s="6">
        <v>756.66</v>
      </c>
      <c r="N1495" s="6">
        <v>0</v>
      </c>
      <c r="O1495" s="16" t="s">
        <v>19</v>
      </c>
    </row>
    <row r="1496" spans="1:15" x14ac:dyDescent="0.3">
      <c r="A1496" s="10">
        <v>43684</v>
      </c>
      <c r="B1496" s="8">
        <v>8.3333333333333329E-2</v>
      </c>
      <c r="C1496" s="9">
        <f t="shared" si="52"/>
        <v>43684.083333333336</v>
      </c>
      <c r="D1496" s="4">
        <f t="shared" si="53"/>
        <v>525465</v>
      </c>
      <c r="E1496" s="4">
        <f t="shared" si="53"/>
        <v>6300765</v>
      </c>
      <c r="F1496" s="4">
        <f t="shared" si="53"/>
        <v>2549</v>
      </c>
      <c r="G1496" s="6">
        <v>0</v>
      </c>
      <c r="H1496" s="6">
        <v>0</v>
      </c>
      <c r="I1496" s="6">
        <v>242.76119179426036</v>
      </c>
      <c r="J1496" s="6">
        <v>6.3360000000000003</v>
      </c>
      <c r="K1496" s="6">
        <v>62.774000000000001</v>
      </c>
      <c r="L1496" s="6">
        <v>0.36491648601237836</v>
      </c>
      <c r="M1496" s="6">
        <v>756.71</v>
      </c>
      <c r="N1496" s="6">
        <v>0</v>
      </c>
      <c r="O1496" s="16" t="s">
        <v>19</v>
      </c>
    </row>
    <row r="1497" spans="1:15" x14ac:dyDescent="0.3">
      <c r="A1497" s="10">
        <v>43684</v>
      </c>
      <c r="B1497" s="8">
        <v>0.10416666666666667</v>
      </c>
      <c r="C1497" s="9">
        <f t="shared" si="52"/>
        <v>43684.104166666664</v>
      </c>
      <c r="D1497" s="4">
        <f t="shared" si="53"/>
        <v>525465</v>
      </c>
      <c r="E1497" s="4">
        <f t="shared" si="53"/>
        <v>6300765</v>
      </c>
      <c r="F1497" s="4">
        <f t="shared" si="53"/>
        <v>2549</v>
      </c>
      <c r="G1497" s="6">
        <v>0</v>
      </c>
      <c r="H1497" s="6">
        <v>0</v>
      </c>
      <c r="I1497" s="6">
        <v>243.78435432126466</v>
      </c>
      <c r="J1497" s="6">
        <v>5.8330000000000002</v>
      </c>
      <c r="K1497" s="6">
        <v>64.426000000000002</v>
      </c>
      <c r="L1497" s="6">
        <v>0.21820725542690272</v>
      </c>
      <c r="M1497" s="6">
        <v>756.54200000000003</v>
      </c>
      <c r="N1497" s="6">
        <v>0</v>
      </c>
      <c r="O1497" s="16" t="s">
        <v>19</v>
      </c>
    </row>
    <row r="1498" spans="1:15" x14ac:dyDescent="0.3">
      <c r="A1498" s="10">
        <v>43684</v>
      </c>
      <c r="B1498" s="8">
        <v>0.125</v>
      </c>
      <c r="C1498" s="9">
        <f t="shared" si="52"/>
        <v>43684.125</v>
      </c>
      <c r="D1498" s="4">
        <f t="shared" si="53"/>
        <v>525465</v>
      </c>
      <c r="E1498" s="4">
        <f t="shared" si="53"/>
        <v>6300765</v>
      </c>
      <c r="F1498" s="4">
        <f t="shared" si="53"/>
        <v>2549</v>
      </c>
      <c r="G1498" s="6">
        <v>0</v>
      </c>
      <c r="H1498" s="6">
        <v>0</v>
      </c>
      <c r="I1498" s="6">
        <v>244.70906273032222</v>
      </c>
      <c r="J1498" s="6">
        <v>5.8959999999999999</v>
      </c>
      <c r="K1498" s="6">
        <v>62.716999999999999</v>
      </c>
      <c r="L1498" s="6">
        <v>0.64923698461046431</v>
      </c>
      <c r="M1498" s="6">
        <v>756.71799999999996</v>
      </c>
      <c r="N1498" s="6">
        <v>0</v>
      </c>
      <c r="O1498" s="16" t="s">
        <v>19</v>
      </c>
    </row>
    <row r="1499" spans="1:15" x14ac:dyDescent="0.3">
      <c r="A1499" s="10">
        <v>43684</v>
      </c>
      <c r="B1499" s="8">
        <v>0.14583333333333334</v>
      </c>
      <c r="C1499" s="9">
        <f t="shared" si="52"/>
        <v>43684.145833333336</v>
      </c>
      <c r="D1499" s="4">
        <f t="shared" si="53"/>
        <v>525465</v>
      </c>
      <c r="E1499" s="4">
        <f t="shared" si="53"/>
        <v>6300765</v>
      </c>
      <c r="F1499" s="4">
        <f t="shared" si="53"/>
        <v>2549</v>
      </c>
      <c r="G1499" s="6">
        <v>0</v>
      </c>
      <c r="H1499" s="6">
        <v>0</v>
      </c>
      <c r="I1499" s="6">
        <v>244.43880975347534</v>
      </c>
      <c r="J1499" s="6">
        <v>6.0839999999999996</v>
      </c>
      <c r="K1499" s="6">
        <v>58.68</v>
      </c>
      <c r="L1499" s="6">
        <v>0.50252775402498862</v>
      </c>
      <c r="M1499" s="6">
        <v>756.51499999999999</v>
      </c>
      <c r="N1499" s="6">
        <v>0</v>
      </c>
      <c r="O1499" s="16" t="s">
        <v>19</v>
      </c>
    </row>
    <row r="1500" spans="1:15" x14ac:dyDescent="0.3">
      <c r="A1500" s="10">
        <v>43684</v>
      </c>
      <c r="B1500" s="8">
        <v>0.16666666666666666</v>
      </c>
      <c r="C1500" s="9">
        <f t="shared" si="52"/>
        <v>43684.166666666664</v>
      </c>
      <c r="D1500" s="4">
        <f t="shared" si="53"/>
        <v>525465</v>
      </c>
      <c r="E1500" s="4">
        <f t="shared" si="53"/>
        <v>6300765</v>
      </c>
      <c r="F1500" s="4">
        <f t="shared" si="53"/>
        <v>2549</v>
      </c>
      <c r="G1500" s="6">
        <v>0</v>
      </c>
      <c r="H1500" s="6">
        <v>0</v>
      </c>
      <c r="I1500" s="6">
        <v>243.65962310866314</v>
      </c>
      <c r="J1500" s="6">
        <v>6.7750000000000004</v>
      </c>
      <c r="K1500" s="6">
        <v>56.106000000000002</v>
      </c>
      <c r="L1500" s="6">
        <v>0.50025326338177223</v>
      </c>
      <c r="M1500" s="6">
        <v>756.66800000000001</v>
      </c>
      <c r="N1500" s="6">
        <v>0</v>
      </c>
      <c r="O1500" s="16" t="s">
        <v>19</v>
      </c>
    </row>
    <row r="1501" spans="1:15" x14ac:dyDescent="0.3">
      <c r="A1501" s="10">
        <v>43684</v>
      </c>
      <c r="B1501" s="8">
        <v>0.1875</v>
      </c>
      <c r="C1501" s="9">
        <f t="shared" si="52"/>
        <v>43684.1875</v>
      </c>
      <c r="D1501" s="4">
        <f t="shared" si="53"/>
        <v>525465</v>
      </c>
      <c r="E1501" s="4">
        <f t="shared" si="53"/>
        <v>6300765</v>
      </c>
      <c r="F1501" s="4">
        <f t="shared" si="53"/>
        <v>2549</v>
      </c>
      <c r="G1501" s="6">
        <v>1.8</v>
      </c>
      <c r="H1501" s="6">
        <v>0</v>
      </c>
      <c r="I1501" s="6">
        <v>244.79038278074933</v>
      </c>
      <c r="J1501" s="6">
        <v>7.2779999999999996</v>
      </c>
      <c r="K1501" s="6">
        <v>42.228000000000002</v>
      </c>
      <c r="L1501" s="6">
        <v>0.64241351268081526</v>
      </c>
      <c r="M1501" s="6">
        <v>756.63699999999994</v>
      </c>
      <c r="N1501" s="6">
        <v>0</v>
      </c>
      <c r="O1501" s="16" t="s">
        <v>19</v>
      </c>
    </row>
    <row r="1502" spans="1:15" x14ac:dyDescent="0.3">
      <c r="A1502" s="10">
        <v>43684</v>
      </c>
      <c r="B1502" s="8">
        <v>0.20833333333333334</v>
      </c>
      <c r="C1502" s="9">
        <f t="shared" si="52"/>
        <v>43684.208333333336</v>
      </c>
      <c r="D1502" s="4">
        <f t="shared" si="53"/>
        <v>525465</v>
      </c>
      <c r="E1502" s="4">
        <f t="shared" si="53"/>
        <v>6300765</v>
      </c>
      <c r="F1502" s="4">
        <f t="shared" si="53"/>
        <v>2549</v>
      </c>
      <c r="G1502" s="6">
        <v>12.7</v>
      </c>
      <c r="H1502" s="6">
        <v>9</v>
      </c>
      <c r="I1502" s="6">
        <v>247.14791198031631</v>
      </c>
      <c r="J1502" s="6">
        <v>9.1620000000000008</v>
      </c>
      <c r="K1502" s="6">
        <v>35.478000000000002</v>
      </c>
      <c r="L1502" s="6">
        <v>0.64013902203759887</v>
      </c>
      <c r="M1502" s="6">
        <v>756.75699999999995</v>
      </c>
      <c r="N1502" s="6">
        <v>0</v>
      </c>
      <c r="O1502" s="15">
        <v>0.70866141732283472</v>
      </c>
    </row>
    <row r="1503" spans="1:15" x14ac:dyDescent="0.3">
      <c r="A1503" s="10">
        <v>43684</v>
      </c>
      <c r="B1503" s="8">
        <v>0.22916666666666666</v>
      </c>
      <c r="C1503" s="9">
        <f t="shared" si="52"/>
        <v>43684.229166666664</v>
      </c>
      <c r="D1503" s="4">
        <f t="shared" si="53"/>
        <v>525465</v>
      </c>
      <c r="E1503" s="4">
        <f t="shared" si="53"/>
        <v>6300765</v>
      </c>
      <c r="F1503" s="4">
        <f t="shared" si="53"/>
        <v>2549</v>
      </c>
      <c r="G1503" s="6">
        <v>45.3</v>
      </c>
      <c r="H1503" s="6">
        <v>41.4</v>
      </c>
      <c r="I1503" s="6">
        <v>248.0220494741933</v>
      </c>
      <c r="J1503" s="6">
        <v>11.045</v>
      </c>
      <c r="K1503" s="6">
        <v>32.462000000000003</v>
      </c>
      <c r="L1503" s="6">
        <v>0.49342979145212318</v>
      </c>
      <c r="M1503" s="6">
        <v>756.745</v>
      </c>
      <c r="N1503" s="6">
        <v>0</v>
      </c>
      <c r="O1503" s="15">
        <v>0.91390728476821192</v>
      </c>
    </row>
    <row r="1504" spans="1:15" x14ac:dyDescent="0.3">
      <c r="A1504" s="10">
        <v>43684</v>
      </c>
      <c r="B1504" s="8">
        <v>0.25</v>
      </c>
      <c r="C1504" s="9">
        <f t="shared" si="52"/>
        <v>43684.25</v>
      </c>
      <c r="D1504" s="4">
        <f t="shared" si="53"/>
        <v>525465</v>
      </c>
      <c r="E1504" s="4">
        <f t="shared" si="53"/>
        <v>6300765</v>
      </c>
      <c r="F1504" s="4">
        <f t="shared" si="53"/>
        <v>2549</v>
      </c>
      <c r="G1504" s="6">
        <v>110.6</v>
      </c>
      <c r="H1504" s="6">
        <v>68.400000000000006</v>
      </c>
      <c r="I1504" s="6">
        <v>249.44836519901423</v>
      </c>
      <c r="J1504" s="6">
        <v>13.743</v>
      </c>
      <c r="K1504" s="6">
        <v>27.25</v>
      </c>
      <c r="L1504" s="6">
        <v>0.49115530080890685</v>
      </c>
      <c r="M1504" s="6">
        <v>756.80700000000002</v>
      </c>
      <c r="N1504" s="6">
        <v>0</v>
      </c>
      <c r="O1504" s="15">
        <v>0.6184448462929476</v>
      </c>
    </row>
    <row r="1505" spans="1:15" x14ac:dyDescent="0.3">
      <c r="A1505" s="10">
        <v>43684</v>
      </c>
      <c r="B1505" s="8">
        <v>0.27083333333333331</v>
      </c>
      <c r="C1505" s="9">
        <f t="shared" si="52"/>
        <v>43684.270833333336</v>
      </c>
      <c r="D1505" s="4">
        <f t="shared" si="53"/>
        <v>525465</v>
      </c>
      <c r="E1505" s="4">
        <f t="shared" si="53"/>
        <v>6300765</v>
      </c>
      <c r="F1505" s="4">
        <f t="shared" si="53"/>
        <v>2549</v>
      </c>
      <c r="G1505" s="6">
        <v>192.2</v>
      </c>
      <c r="H1505" s="6">
        <v>93.6</v>
      </c>
      <c r="I1505" s="6">
        <v>250.31061973797691</v>
      </c>
      <c r="J1505" s="6">
        <v>13.930999999999999</v>
      </c>
      <c r="K1505" s="6">
        <v>26.466999999999999</v>
      </c>
      <c r="L1505" s="6">
        <v>0.48888081016569052</v>
      </c>
      <c r="M1505" s="6">
        <v>757.07299999999998</v>
      </c>
      <c r="N1505" s="6">
        <v>0</v>
      </c>
      <c r="O1505" s="15">
        <v>0.4869927159209157</v>
      </c>
    </row>
    <row r="1506" spans="1:15" x14ac:dyDescent="0.3">
      <c r="A1506" s="10">
        <v>43684</v>
      </c>
      <c r="B1506" s="8">
        <v>0.29166666666666669</v>
      </c>
      <c r="C1506" s="9">
        <f t="shared" si="52"/>
        <v>43684.291666666664</v>
      </c>
      <c r="D1506" s="4">
        <f t="shared" si="53"/>
        <v>525465</v>
      </c>
      <c r="E1506" s="4">
        <f t="shared" si="53"/>
        <v>6300765</v>
      </c>
      <c r="F1506" s="4">
        <f t="shared" si="53"/>
        <v>2549</v>
      </c>
      <c r="G1506" s="6">
        <v>281.10000000000002</v>
      </c>
      <c r="H1506" s="6">
        <v>118.7</v>
      </c>
      <c r="I1506" s="6">
        <v>253.13831889340562</v>
      </c>
      <c r="J1506" s="6">
        <v>15.499000000000001</v>
      </c>
      <c r="K1506" s="6">
        <v>25.439</v>
      </c>
      <c r="L1506" s="6">
        <v>0.34217157958021482</v>
      </c>
      <c r="M1506" s="6">
        <v>757.01700000000005</v>
      </c>
      <c r="N1506" s="6">
        <v>0</v>
      </c>
      <c r="O1506" s="15">
        <v>0.42226965492707219</v>
      </c>
    </row>
    <row r="1507" spans="1:15" x14ac:dyDescent="0.3">
      <c r="A1507" s="10">
        <v>43684</v>
      </c>
      <c r="B1507" s="8">
        <v>0.3125</v>
      </c>
      <c r="C1507" s="9">
        <f t="shared" si="52"/>
        <v>43684.3125</v>
      </c>
      <c r="D1507" s="4">
        <f t="shared" si="53"/>
        <v>525465</v>
      </c>
      <c r="E1507" s="4">
        <f t="shared" si="53"/>
        <v>6300765</v>
      </c>
      <c r="F1507" s="4">
        <f t="shared" si="53"/>
        <v>2549</v>
      </c>
      <c r="G1507" s="6">
        <v>351.9</v>
      </c>
      <c r="H1507" s="6">
        <v>140.30000000000001</v>
      </c>
      <c r="I1507" s="6">
        <v>256.66960233392609</v>
      </c>
      <c r="J1507" s="6">
        <v>17.379000000000001</v>
      </c>
      <c r="K1507" s="6">
        <v>22.821999999999999</v>
      </c>
      <c r="L1507" s="6">
        <v>0.33989708893699849</v>
      </c>
      <c r="M1507" s="6">
        <v>757.16300000000001</v>
      </c>
      <c r="N1507" s="6">
        <v>0</v>
      </c>
      <c r="O1507" s="15">
        <v>0.39869281045751642</v>
      </c>
    </row>
    <row r="1508" spans="1:15" x14ac:dyDescent="0.3">
      <c r="A1508" s="10">
        <v>43684</v>
      </c>
      <c r="B1508" s="8">
        <v>0.33333333333333331</v>
      </c>
      <c r="C1508" s="9">
        <f t="shared" si="52"/>
        <v>43684.333333333336</v>
      </c>
      <c r="D1508" s="4">
        <f t="shared" si="53"/>
        <v>525465</v>
      </c>
      <c r="E1508" s="4">
        <f t="shared" si="53"/>
        <v>6300765</v>
      </c>
      <c r="F1508" s="4">
        <f t="shared" si="53"/>
        <v>2549</v>
      </c>
      <c r="G1508" s="6">
        <v>424.4</v>
      </c>
      <c r="H1508" s="6">
        <v>156.5</v>
      </c>
      <c r="I1508" s="6">
        <v>257.86852554053445</v>
      </c>
      <c r="J1508" s="6">
        <v>15.811999999999999</v>
      </c>
      <c r="K1508" s="6">
        <v>24.181000000000001</v>
      </c>
      <c r="L1508" s="6">
        <v>0.33762259829378216</v>
      </c>
      <c r="M1508" s="6">
        <v>757.27</v>
      </c>
      <c r="N1508" s="6">
        <v>0</v>
      </c>
      <c r="O1508" s="15">
        <v>0.36875589066918002</v>
      </c>
    </row>
    <row r="1509" spans="1:15" x14ac:dyDescent="0.3">
      <c r="A1509" s="10">
        <v>43684</v>
      </c>
      <c r="B1509" s="8">
        <v>0.35416666666666669</v>
      </c>
      <c r="C1509" s="9">
        <f t="shared" si="52"/>
        <v>43684.354166666664</v>
      </c>
      <c r="D1509" s="4">
        <f t="shared" si="53"/>
        <v>525465</v>
      </c>
      <c r="E1509" s="4">
        <f t="shared" si="53"/>
        <v>6300765</v>
      </c>
      <c r="F1509" s="4">
        <f t="shared" si="53"/>
        <v>2549</v>
      </c>
      <c r="G1509" s="6">
        <v>493.3</v>
      </c>
      <c r="H1509" s="6">
        <v>163.69999999999999</v>
      </c>
      <c r="I1509" s="6">
        <v>259.73640489831376</v>
      </c>
      <c r="J1509" s="6">
        <v>15.749000000000001</v>
      </c>
      <c r="K1509" s="6">
        <v>25.452999999999999</v>
      </c>
      <c r="L1509" s="6">
        <v>0.62421758753508438</v>
      </c>
      <c r="M1509" s="6">
        <v>757.02700000000004</v>
      </c>
      <c r="N1509" s="6">
        <v>0</v>
      </c>
      <c r="O1509" s="15">
        <v>0.33184674640178385</v>
      </c>
    </row>
    <row r="1510" spans="1:15" x14ac:dyDescent="0.3">
      <c r="A1510" s="10">
        <v>43684</v>
      </c>
      <c r="B1510" s="8">
        <v>0.375</v>
      </c>
      <c r="C1510" s="9">
        <f t="shared" si="52"/>
        <v>43684.375</v>
      </c>
      <c r="D1510" s="4">
        <f t="shared" si="53"/>
        <v>525465</v>
      </c>
      <c r="E1510" s="4">
        <f t="shared" si="53"/>
        <v>6300765</v>
      </c>
      <c r="F1510" s="4">
        <f t="shared" si="53"/>
        <v>2549</v>
      </c>
      <c r="G1510" s="6">
        <v>558.6</v>
      </c>
      <c r="H1510" s="6">
        <v>134.9</v>
      </c>
      <c r="I1510" s="6">
        <v>262.06140993518233</v>
      </c>
      <c r="J1510" s="6">
        <v>16.439</v>
      </c>
      <c r="K1510" s="6">
        <v>24.692</v>
      </c>
      <c r="L1510" s="6">
        <v>0.621943096891868</v>
      </c>
      <c r="M1510" s="6">
        <v>757.13800000000003</v>
      </c>
      <c r="N1510" s="6">
        <v>0</v>
      </c>
      <c r="O1510" s="15">
        <v>0.24149659863945577</v>
      </c>
    </row>
    <row r="1511" spans="1:15" x14ac:dyDescent="0.3">
      <c r="A1511" s="10">
        <v>43684</v>
      </c>
      <c r="B1511" s="8">
        <v>0.39583333333333331</v>
      </c>
      <c r="C1511" s="9">
        <f t="shared" si="52"/>
        <v>43684.395833333336</v>
      </c>
      <c r="D1511" s="4">
        <f t="shared" si="53"/>
        <v>525465</v>
      </c>
      <c r="E1511" s="4">
        <f t="shared" si="53"/>
        <v>6300765</v>
      </c>
      <c r="F1511" s="4">
        <f t="shared" si="53"/>
        <v>2549</v>
      </c>
      <c r="G1511" s="6">
        <v>616.6</v>
      </c>
      <c r="H1511" s="6">
        <v>129.5</v>
      </c>
      <c r="I1511" s="6">
        <v>266.23957948943536</v>
      </c>
      <c r="J1511" s="6">
        <v>17.317</v>
      </c>
      <c r="K1511" s="6">
        <v>24.738</v>
      </c>
      <c r="L1511" s="6">
        <v>0.7638161995906283</v>
      </c>
      <c r="M1511" s="6">
        <v>756.98</v>
      </c>
      <c r="N1511" s="6">
        <v>0</v>
      </c>
      <c r="O1511" s="15">
        <v>0.2100227051573143</v>
      </c>
    </row>
    <row r="1512" spans="1:15" x14ac:dyDescent="0.3">
      <c r="A1512" s="10">
        <v>43684</v>
      </c>
      <c r="B1512" s="8">
        <v>0.41666666666666669</v>
      </c>
      <c r="C1512" s="9">
        <f t="shared" si="52"/>
        <v>43684.416666666664</v>
      </c>
      <c r="D1512" s="4">
        <f t="shared" si="53"/>
        <v>525465</v>
      </c>
      <c r="E1512" s="4">
        <f t="shared" si="53"/>
        <v>6300765</v>
      </c>
      <c r="F1512" s="4">
        <f t="shared" si="53"/>
        <v>2549</v>
      </c>
      <c r="G1512" s="6">
        <v>669.2</v>
      </c>
      <c r="H1512" s="6">
        <v>125.9</v>
      </c>
      <c r="I1512" s="6">
        <v>267.11606317705218</v>
      </c>
      <c r="J1512" s="6">
        <v>16</v>
      </c>
      <c r="K1512" s="6">
        <v>27.54</v>
      </c>
      <c r="L1512" s="6">
        <v>1.0504111888319303</v>
      </c>
      <c r="M1512" s="6">
        <v>757.06</v>
      </c>
      <c r="N1512" s="6">
        <v>0</v>
      </c>
      <c r="O1512" s="15">
        <v>0.18813508667065151</v>
      </c>
    </row>
    <row r="1513" spans="1:15" x14ac:dyDescent="0.3">
      <c r="A1513" s="10">
        <v>43684</v>
      </c>
      <c r="B1513" s="8">
        <v>0.4375</v>
      </c>
      <c r="C1513" s="9">
        <f t="shared" si="52"/>
        <v>43684.4375</v>
      </c>
      <c r="D1513" s="4">
        <f t="shared" si="53"/>
        <v>525465</v>
      </c>
      <c r="E1513" s="4">
        <f t="shared" si="53"/>
        <v>6300765</v>
      </c>
      <c r="F1513" s="4">
        <f t="shared" si="53"/>
        <v>2549</v>
      </c>
      <c r="G1513" s="6">
        <v>714.6</v>
      </c>
      <c r="H1513" s="6">
        <v>122.3</v>
      </c>
      <c r="I1513" s="6">
        <v>264.65499805835958</v>
      </c>
      <c r="J1513" s="6">
        <v>13.743</v>
      </c>
      <c r="K1513" s="6">
        <v>31.059000000000001</v>
      </c>
      <c r="L1513" s="6">
        <v>0.90370195824645472</v>
      </c>
      <c r="M1513" s="6">
        <v>757.40200000000004</v>
      </c>
      <c r="N1513" s="6">
        <v>0</v>
      </c>
      <c r="O1513" s="15">
        <v>0.17114469633361321</v>
      </c>
    </row>
    <row r="1514" spans="1:15" x14ac:dyDescent="0.3">
      <c r="A1514" s="10">
        <v>43684</v>
      </c>
      <c r="B1514" s="8">
        <v>0.45833333333333331</v>
      </c>
      <c r="C1514" s="9">
        <f t="shared" si="52"/>
        <v>43684.458333333336</v>
      </c>
      <c r="D1514" s="4">
        <f t="shared" si="53"/>
        <v>525465</v>
      </c>
      <c r="E1514" s="4">
        <f t="shared" si="53"/>
        <v>6300765</v>
      </c>
      <c r="F1514" s="4">
        <f t="shared" si="53"/>
        <v>2549</v>
      </c>
      <c r="G1514" s="6">
        <v>752.7</v>
      </c>
      <c r="H1514" s="6">
        <v>116.9</v>
      </c>
      <c r="I1514" s="6">
        <v>269.1427705000192</v>
      </c>
      <c r="J1514" s="6">
        <v>15.247999999999999</v>
      </c>
      <c r="K1514" s="6">
        <v>28.928999999999998</v>
      </c>
      <c r="L1514" s="6">
        <v>0.75699272766097914</v>
      </c>
      <c r="M1514" s="6">
        <v>757.35500000000002</v>
      </c>
      <c r="N1514" s="6">
        <v>0</v>
      </c>
      <c r="O1514" s="15">
        <v>0.15530755945263716</v>
      </c>
    </row>
    <row r="1515" spans="1:15" x14ac:dyDescent="0.3">
      <c r="A1515" s="10">
        <v>43684</v>
      </c>
      <c r="B1515" s="8">
        <v>0.47916666666666669</v>
      </c>
      <c r="C1515" s="9">
        <f t="shared" si="52"/>
        <v>43684.479166666664</v>
      </c>
      <c r="D1515" s="4">
        <f t="shared" si="53"/>
        <v>525465</v>
      </c>
      <c r="E1515" s="4">
        <f t="shared" si="53"/>
        <v>6300765</v>
      </c>
      <c r="F1515" s="4">
        <f t="shared" si="53"/>
        <v>2549</v>
      </c>
      <c r="G1515" s="6">
        <v>776.3</v>
      </c>
      <c r="H1515" s="6">
        <v>115.1</v>
      </c>
      <c r="I1515" s="6">
        <v>274.36934452228837</v>
      </c>
      <c r="J1515" s="6">
        <v>14.307</v>
      </c>
      <c r="K1515" s="6">
        <v>32.366999999999997</v>
      </c>
      <c r="L1515" s="6">
        <v>1.1880224568445406</v>
      </c>
      <c r="M1515" s="6">
        <v>757.37</v>
      </c>
      <c r="N1515" s="6">
        <v>0</v>
      </c>
      <c r="O1515" s="15">
        <v>0.14826742238825197</v>
      </c>
    </row>
    <row r="1516" spans="1:15" x14ac:dyDescent="0.3">
      <c r="A1516" s="10">
        <v>43684</v>
      </c>
      <c r="B1516" s="8">
        <v>0.5</v>
      </c>
      <c r="C1516" s="9">
        <f t="shared" si="52"/>
        <v>43684.5</v>
      </c>
      <c r="D1516" s="4">
        <f t="shared" si="53"/>
        <v>525465</v>
      </c>
      <c r="E1516" s="4">
        <f t="shared" si="53"/>
        <v>6300765</v>
      </c>
      <c r="F1516" s="4">
        <f t="shared" si="53"/>
        <v>2549</v>
      </c>
      <c r="G1516" s="6">
        <v>792.6</v>
      </c>
      <c r="H1516" s="6">
        <v>116.9</v>
      </c>
      <c r="I1516" s="6">
        <v>274.8486249549303</v>
      </c>
      <c r="J1516" s="6">
        <v>16.314</v>
      </c>
      <c r="K1516" s="6">
        <v>28.675000000000001</v>
      </c>
      <c r="L1516" s="6">
        <v>1.1857479662013244</v>
      </c>
      <c r="M1516" s="6">
        <v>757.51499999999999</v>
      </c>
      <c r="N1516" s="6">
        <v>0</v>
      </c>
      <c r="O1516" s="15">
        <v>0.14748927580116075</v>
      </c>
    </row>
    <row r="1517" spans="1:15" x14ac:dyDescent="0.3">
      <c r="A1517" s="10">
        <v>43684</v>
      </c>
      <c r="B1517" s="8">
        <v>0.52083333333333337</v>
      </c>
      <c r="C1517" s="9">
        <f t="shared" si="52"/>
        <v>43684.520833333336</v>
      </c>
      <c r="D1517" s="4">
        <f t="shared" si="53"/>
        <v>525465</v>
      </c>
      <c r="E1517" s="4">
        <f t="shared" si="53"/>
        <v>6300765</v>
      </c>
      <c r="F1517" s="4">
        <f t="shared" si="53"/>
        <v>2549</v>
      </c>
      <c r="G1517" s="6">
        <v>799.8</v>
      </c>
      <c r="H1517" s="6">
        <v>116.9</v>
      </c>
      <c r="I1517" s="6">
        <v>272.12970714644416</v>
      </c>
      <c r="J1517" s="6">
        <v>15.624000000000001</v>
      </c>
      <c r="K1517" s="6">
        <v>31.183</v>
      </c>
      <c r="L1517" s="6">
        <v>1.183473475558108</v>
      </c>
      <c r="M1517" s="6">
        <v>757.51800000000003</v>
      </c>
      <c r="N1517" s="6">
        <v>0</v>
      </c>
      <c r="O1517" s="15">
        <v>0.14616154038509629</v>
      </c>
    </row>
    <row r="1518" spans="1:15" x14ac:dyDescent="0.3">
      <c r="A1518" s="10">
        <v>43684</v>
      </c>
      <c r="B1518" s="8">
        <v>0.54166666666666663</v>
      </c>
      <c r="C1518" s="9">
        <f t="shared" si="52"/>
        <v>43684.541666666664</v>
      </c>
      <c r="D1518" s="4">
        <f t="shared" si="53"/>
        <v>525465</v>
      </c>
      <c r="E1518" s="4">
        <f t="shared" si="53"/>
        <v>6300765</v>
      </c>
      <c r="F1518" s="4">
        <f t="shared" si="53"/>
        <v>2549</v>
      </c>
      <c r="G1518" s="6">
        <v>788.9</v>
      </c>
      <c r="H1518" s="6">
        <v>116.9</v>
      </c>
      <c r="I1518" s="6">
        <v>273.40588954328211</v>
      </c>
      <c r="J1518" s="6">
        <v>16.878</v>
      </c>
      <c r="K1518" s="6">
        <v>28.548999999999999</v>
      </c>
      <c r="L1518" s="6">
        <v>1.0367642449726322</v>
      </c>
      <c r="M1518" s="6">
        <v>757.45299999999997</v>
      </c>
      <c r="N1518" s="6">
        <v>0</v>
      </c>
      <c r="O1518" s="15">
        <v>0.14818101153504881</v>
      </c>
    </row>
    <row r="1519" spans="1:15" x14ac:dyDescent="0.3">
      <c r="A1519" s="10">
        <v>43684</v>
      </c>
      <c r="B1519" s="8">
        <v>0.5625</v>
      </c>
      <c r="C1519" s="9">
        <f t="shared" si="52"/>
        <v>43684.5625</v>
      </c>
      <c r="D1519" s="4">
        <f t="shared" si="53"/>
        <v>525465</v>
      </c>
      <c r="E1519" s="4">
        <f t="shared" si="53"/>
        <v>6300765</v>
      </c>
      <c r="F1519" s="4">
        <f t="shared" si="53"/>
        <v>2549</v>
      </c>
      <c r="G1519" s="6">
        <v>767.2</v>
      </c>
      <c r="H1519" s="6">
        <v>115.1</v>
      </c>
      <c r="I1519" s="6">
        <v>279.64752870135197</v>
      </c>
      <c r="J1519" s="6">
        <v>16.626999999999999</v>
      </c>
      <c r="K1519" s="6">
        <v>28.853999999999999</v>
      </c>
      <c r="L1519" s="6">
        <v>1.1789244942716752</v>
      </c>
      <c r="M1519" s="6">
        <v>757.18799999999999</v>
      </c>
      <c r="N1519" s="6">
        <v>0</v>
      </c>
      <c r="O1519" s="15">
        <v>0.15002606882168926</v>
      </c>
    </row>
    <row r="1520" spans="1:15" x14ac:dyDescent="0.3">
      <c r="A1520" s="10">
        <v>43684</v>
      </c>
      <c r="B1520" s="8">
        <v>0.58333333333333337</v>
      </c>
      <c r="C1520" s="9">
        <f t="shared" si="52"/>
        <v>43684.583333333336</v>
      </c>
      <c r="D1520" s="4">
        <f t="shared" si="53"/>
        <v>525465</v>
      </c>
      <c r="E1520" s="4">
        <f t="shared" si="53"/>
        <v>6300765</v>
      </c>
      <c r="F1520" s="4">
        <f t="shared" si="53"/>
        <v>2549</v>
      </c>
      <c r="G1520" s="6">
        <v>725.5</v>
      </c>
      <c r="H1520" s="6">
        <v>113.3</v>
      </c>
      <c r="I1520" s="6">
        <v>279.2511727439578</v>
      </c>
      <c r="J1520" s="6">
        <v>16.940999999999999</v>
      </c>
      <c r="K1520" s="6">
        <v>28.713000000000001</v>
      </c>
      <c r="L1520" s="6">
        <v>0.74334578380168104</v>
      </c>
      <c r="M1520" s="6">
        <v>757.15</v>
      </c>
      <c r="N1520" s="6">
        <v>0</v>
      </c>
      <c r="O1520" s="15">
        <v>0.15616815988973121</v>
      </c>
    </row>
    <row r="1521" spans="1:15" x14ac:dyDescent="0.3">
      <c r="A1521" s="10">
        <v>43684</v>
      </c>
      <c r="B1521" s="8">
        <v>0.60416666666666663</v>
      </c>
      <c r="C1521" s="9">
        <f t="shared" si="52"/>
        <v>43684.604166666664</v>
      </c>
      <c r="D1521" s="4">
        <f t="shared" si="53"/>
        <v>525465</v>
      </c>
      <c r="E1521" s="4">
        <f t="shared" si="53"/>
        <v>6300765</v>
      </c>
      <c r="F1521" s="4">
        <f t="shared" si="53"/>
        <v>2549</v>
      </c>
      <c r="G1521" s="6">
        <v>691</v>
      </c>
      <c r="H1521" s="6">
        <v>109.7</v>
      </c>
      <c r="I1521" s="6">
        <v>281.81716527941654</v>
      </c>
      <c r="J1521" s="6">
        <v>15.122</v>
      </c>
      <c r="K1521" s="6">
        <v>32.582000000000001</v>
      </c>
      <c r="L1521" s="6">
        <v>1.0299407730429833</v>
      </c>
      <c r="M1521" s="6">
        <v>756.82500000000005</v>
      </c>
      <c r="N1521" s="6">
        <v>0</v>
      </c>
      <c r="O1521" s="15">
        <v>0.15875542691751085</v>
      </c>
    </row>
    <row r="1522" spans="1:15" x14ac:dyDescent="0.3">
      <c r="A1522" s="10">
        <v>43684</v>
      </c>
      <c r="B1522" s="8">
        <v>0.625</v>
      </c>
      <c r="C1522" s="9">
        <f t="shared" si="52"/>
        <v>43684.625</v>
      </c>
      <c r="D1522" s="4">
        <f t="shared" si="53"/>
        <v>525465</v>
      </c>
      <c r="E1522" s="4">
        <f t="shared" si="53"/>
        <v>6300765</v>
      </c>
      <c r="F1522" s="4">
        <f t="shared" si="53"/>
        <v>2549</v>
      </c>
      <c r="G1522" s="6">
        <v>638.4</v>
      </c>
      <c r="H1522" s="6">
        <v>102.5</v>
      </c>
      <c r="I1522" s="6">
        <v>280.7271181034065</v>
      </c>
      <c r="J1522" s="6">
        <v>15.686999999999999</v>
      </c>
      <c r="K1522" s="6">
        <v>32.302</v>
      </c>
      <c r="L1522" s="6">
        <v>1.1721010223420261</v>
      </c>
      <c r="M1522" s="6">
        <v>756.97799999999995</v>
      </c>
      <c r="N1522" s="6">
        <v>0</v>
      </c>
      <c r="O1522" s="15">
        <v>0.1605576441102757</v>
      </c>
    </row>
    <row r="1523" spans="1:15" x14ac:dyDescent="0.3">
      <c r="A1523" s="10">
        <v>43684</v>
      </c>
      <c r="B1523" s="8">
        <v>0.64583333333333337</v>
      </c>
      <c r="C1523" s="9">
        <f t="shared" si="52"/>
        <v>43684.645833333336</v>
      </c>
      <c r="D1523" s="4">
        <f t="shared" si="53"/>
        <v>525465</v>
      </c>
      <c r="E1523" s="4">
        <f t="shared" si="53"/>
        <v>6300765</v>
      </c>
      <c r="F1523" s="4">
        <f t="shared" si="53"/>
        <v>2549</v>
      </c>
      <c r="G1523" s="6">
        <v>574.9</v>
      </c>
      <c r="H1523" s="6">
        <v>93.6</v>
      </c>
      <c r="I1523" s="6">
        <v>280.64824117164056</v>
      </c>
      <c r="J1523" s="6">
        <v>13.617000000000001</v>
      </c>
      <c r="K1523" s="6">
        <v>35.494</v>
      </c>
      <c r="L1523" s="6">
        <v>1.0253917917565505</v>
      </c>
      <c r="M1523" s="6">
        <v>756.98</v>
      </c>
      <c r="N1523" s="6">
        <v>0</v>
      </c>
      <c r="O1523" s="15">
        <v>0.16281092363889371</v>
      </c>
    </row>
    <row r="1524" spans="1:15" x14ac:dyDescent="0.3">
      <c r="A1524" s="10">
        <v>43684</v>
      </c>
      <c r="B1524" s="8">
        <v>0.66666666666666663</v>
      </c>
      <c r="C1524" s="9">
        <f t="shared" si="52"/>
        <v>43684.666666666664</v>
      </c>
      <c r="D1524" s="4">
        <f t="shared" si="53"/>
        <v>525465</v>
      </c>
      <c r="E1524" s="4">
        <f t="shared" si="53"/>
        <v>6300765</v>
      </c>
      <c r="F1524" s="4">
        <f t="shared" si="53"/>
        <v>2549</v>
      </c>
      <c r="G1524" s="6">
        <v>507.8</v>
      </c>
      <c r="H1524" s="6">
        <v>84.6</v>
      </c>
      <c r="I1524" s="6">
        <v>279.30497016499123</v>
      </c>
      <c r="J1524" s="6">
        <v>15.247999999999999</v>
      </c>
      <c r="K1524" s="6">
        <v>34.183</v>
      </c>
      <c r="L1524" s="6">
        <v>1.0231173011133341</v>
      </c>
      <c r="M1524" s="6">
        <v>756.78</v>
      </c>
      <c r="N1524" s="6">
        <v>0</v>
      </c>
      <c r="O1524" s="15">
        <v>0.16660102402520677</v>
      </c>
    </row>
    <row r="1525" spans="1:15" x14ac:dyDescent="0.3">
      <c r="A1525" s="10">
        <v>43684</v>
      </c>
      <c r="B1525" s="8">
        <v>0.6875</v>
      </c>
      <c r="C1525" s="9">
        <f t="shared" si="52"/>
        <v>43684.6875</v>
      </c>
      <c r="D1525" s="4">
        <f t="shared" si="53"/>
        <v>525465</v>
      </c>
      <c r="E1525" s="4">
        <f t="shared" si="53"/>
        <v>6300765</v>
      </c>
      <c r="F1525" s="4">
        <f t="shared" si="53"/>
        <v>2549</v>
      </c>
      <c r="G1525" s="6">
        <v>437.1</v>
      </c>
      <c r="H1525" s="6">
        <v>73.8</v>
      </c>
      <c r="I1525" s="6">
        <v>280.31223282779524</v>
      </c>
      <c r="J1525" s="6">
        <v>12.99</v>
      </c>
      <c r="K1525" s="6">
        <v>39.091000000000001</v>
      </c>
      <c r="L1525" s="6">
        <v>1.4541470302968957</v>
      </c>
      <c r="M1525" s="6">
        <v>756.7</v>
      </c>
      <c r="N1525" s="6">
        <v>0</v>
      </c>
      <c r="O1525" s="15">
        <v>0.16884008236101578</v>
      </c>
    </row>
    <row r="1526" spans="1:15" x14ac:dyDescent="0.3">
      <c r="A1526" s="10">
        <v>43684</v>
      </c>
      <c r="B1526" s="8">
        <v>0.70833333333333337</v>
      </c>
      <c r="C1526" s="9">
        <f t="shared" si="52"/>
        <v>43684.708333333336</v>
      </c>
      <c r="D1526" s="4">
        <f t="shared" si="53"/>
        <v>525465</v>
      </c>
      <c r="E1526" s="4">
        <f t="shared" si="53"/>
        <v>6300765</v>
      </c>
      <c r="F1526" s="4">
        <f t="shared" si="53"/>
        <v>2549</v>
      </c>
      <c r="G1526" s="6">
        <v>360.9</v>
      </c>
      <c r="H1526" s="6">
        <v>61.2</v>
      </c>
      <c r="I1526" s="6">
        <v>270.59494117712273</v>
      </c>
      <c r="J1526" s="6">
        <v>15.247999999999999</v>
      </c>
      <c r="K1526" s="6">
        <v>34.795999999999999</v>
      </c>
      <c r="L1526" s="6">
        <v>1.4518725396536794</v>
      </c>
      <c r="M1526" s="6">
        <v>756.71799999999996</v>
      </c>
      <c r="N1526" s="6">
        <v>0</v>
      </c>
      <c r="O1526" s="15">
        <v>0.16957605985037408</v>
      </c>
    </row>
    <row r="1527" spans="1:15" x14ac:dyDescent="0.3">
      <c r="A1527" s="10">
        <v>43684</v>
      </c>
      <c r="B1527" s="8">
        <v>0.72916666666666663</v>
      </c>
      <c r="C1527" s="9">
        <f t="shared" si="52"/>
        <v>43684.729166666664</v>
      </c>
      <c r="D1527" s="4">
        <f t="shared" si="53"/>
        <v>525465</v>
      </c>
      <c r="E1527" s="4">
        <f t="shared" si="53"/>
        <v>6300765</v>
      </c>
      <c r="F1527" s="4">
        <f t="shared" si="53"/>
        <v>2549</v>
      </c>
      <c r="G1527" s="6">
        <v>284.7</v>
      </c>
      <c r="H1527" s="6">
        <v>46.8</v>
      </c>
      <c r="I1527" s="6">
        <v>268.9714725118115</v>
      </c>
      <c r="J1527" s="6">
        <v>14.933999999999999</v>
      </c>
      <c r="K1527" s="6">
        <v>35.750999999999998</v>
      </c>
      <c r="L1527" s="6">
        <v>1.3051633090682035</v>
      </c>
      <c r="M1527" s="6">
        <v>756.71199999999999</v>
      </c>
      <c r="N1527" s="6">
        <v>0</v>
      </c>
      <c r="O1527" s="15">
        <v>0.16438356164383561</v>
      </c>
    </row>
    <row r="1528" spans="1:15" x14ac:dyDescent="0.3">
      <c r="A1528" s="10">
        <v>43684</v>
      </c>
      <c r="B1528" s="8">
        <v>0.75</v>
      </c>
      <c r="C1528" s="9">
        <f t="shared" si="52"/>
        <v>43684.75</v>
      </c>
      <c r="D1528" s="4">
        <f t="shared" si="53"/>
        <v>525465</v>
      </c>
      <c r="E1528" s="4">
        <f t="shared" si="53"/>
        <v>6300765</v>
      </c>
      <c r="F1528" s="4">
        <f t="shared" si="53"/>
        <v>2549</v>
      </c>
      <c r="G1528" s="6">
        <v>50.8</v>
      </c>
      <c r="H1528" s="6">
        <v>9</v>
      </c>
      <c r="I1528" s="6">
        <v>266.48178713424579</v>
      </c>
      <c r="J1528" s="6">
        <v>11.672000000000001</v>
      </c>
      <c r="K1528" s="6">
        <v>44.514000000000003</v>
      </c>
      <c r="L1528" s="6">
        <v>1.0140193385404688</v>
      </c>
      <c r="M1528" s="6">
        <v>756.81</v>
      </c>
      <c r="N1528" s="6">
        <v>0</v>
      </c>
      <c r="O1528" s="15">
        <v>0.17716535433070868</v>
      </c>
    </row>
    <row r="1529" spans="1:15" x14ac:dyDescent="0.3">
      <c r="A1529" s="10">
        <v>43684</v>
      </c>
      <c r="B1529" s="8">
        <v>0.77083333333333337</v>
      </c>
      <c r="C1529" s="9">
        <f t="shared" si="52"/>
        <v>43684.770833333336</v>
      </c>
      <c r="D1529" s="4">
        <f t="shared" si="53"/>
        <v>525465</v>
      </c>
      <c r="E1529" s="4">
        <f t="shared" si="53"/>
        <v>6300765</v>
      </c>
      <c r="F1529" s="4">
        <f t="shared" si="53"/>
        <v>2549</v>
      </c>
      <c r="G1529" s="6">
        <v>41.7</v>
      </c>
      <c r="H1529" s="6">
        <v>5.4</v>
      </c>
      <c r="I1529" s="6">
        <v>265.04101963964047</v>
      </c>
      <c r="J1529" s="6">
        <v>11.358000000000001</v>
      </c>
      <c r="K1529" s="6">
        <v>46.695999999999998</v>
      </c>
      <c r="L1529" s="6">
        <v>0.43429303472849801</v>
      </c>
      <c r="M1529" s="6">
        <v>756.96</v>
      </c>
      <c r="N1529" s="6">
        <v>0</v>
      </c>
      <c r="O1529" s="15">
        <v>0.12949640287769784</v>
      </c>
    </row>
    <row r="1530" spans="1:15" x14ac:dyDescent="0.3">
      <c r="A1530" s="10">
        <v>43684</v>
      </c>
      <c r="B1530" s="8">
        <v>0.79166666666666663</v>
      </c>
      <c r="C1530" s="9">
        <f t="shared" ref="C1530:C1593" si="54">A1530+B1530</f>
        <v>43684.791666666664</v>
      </c>
      <c r="D1530" s="4">
        <f t="shared" si="53"/>
        <v>525465</v>
      </c>
      <c r="E1530" s="4">
        <f t="shared" si="53"/>
        <v>6300765</v>
      </c>
      <c r="F1530" s="4">
        <f t="shared" si="53"/>
        <v>2549</v>
      </c>
      <c r="G1530" s="6">
        <v>29</v>
      </c>
      <c r="H1530" s="6">
        <v>3.6</v>
      </c>
      <c r="I1530" s="6">
        <v>262.64653002218574</v>
      </c>
      <c r="J1530" s="6">
        <v>10.856</v>
      </c>
      <c r="K1530" s="6">
        <v>48.381999999999998</v>
      </c>
      <c r="L1530" s="6">
        <v>0.7206008773695175</v>
      </c>
      <c r="M1530" s="6">
        <v>756.86699999999996</v>
      </c>
      <c r="N1530" s="6">
        <v>0</v>
      </c>
      <c r="O1530" s="15">
        <v>0.12413793103448276</v>
      </c>
    </row>
    <row r="1531" spans="1:15" x14ac:dyDescent="0.3">
      <c r="A1531" s="10">
        <v>43684</v>
      </c>
      <c r="B1531" s="8">
        <v>0.8125</v>
      </c>
      <c r="C1531" s="9">
        <f t="shared" si="54"/>
        <v>43684.8125</v>
      </c>
      <c r="D1531" s="4">
        <f t="shared" ref="D1531:F1594" si="55">D1530</f>
        <v>525465</v>
      </c>
      <c r="E1531" s="4">
        <f t="shared" si="55"/>
        <v>6300765</v>
      </c>
      <c r="F1531" s="4">
        <f t="shared" si="55"/>
        <v>2549</v>
      </c>
      <c r="G1531" s="6">
        <v>16.3</v>
      </c>
      <c r="H1531" s="6">
        <v>0</v>
      </c>
      <c r="I1531" s="6">
        <v>262.11570741047126</v>
      </c>
      <c r="J1531" s="6">
        <v>10.166</v>
      </c>
      <c r="K1531" s="6">
        <v>50.201999999999998</v>
      </c>
      <c r="L1531" s="6">
        <v>0.14087457355754668</v>
      </c>
      <c r="M1531" s="6">
        <v>756.87300000000005</v>
      </c>
      <c r="N1531" s="6">
        <v>0</v>
      </c>
      <c r="O1531" s="16" t="s">
        <v>19</v>
      </c>
    </row>
    <row r="1532" spans="1:15" x14ac:dyDescent="0.3">
      <c r="A1532" s="10">
        <v>43684</v>
      </c>
      <c r="B1532" s="8">
        <v>0.83333333333333337</v>
      </c>
      <c r="C1532" s="9">
        <f t="shared" si="54"/>
        <v>43684.833333333336</v>
      </c>
      <c r="D1532" s="4">
        <f t="shared" si="55"/>
        <v>525465</v>
      </c>
      <c r="E1532" s="4">
        <f t="shared" si="55"/>
        <v>6300765</v>
      </c>
      <c r="F1532" s="4">
        <f t="shared" si="55"/>
        <v>2549</v>
      </c>
      <c r="G1532" s="6">
        <v>3.6</v>
      </c>
      <c r="H1532" s="6">
        <v>0</v>
      </c>
      <c r="I1532" s="6">
        <v>260.41093613620507</v>
      </c>
      <c r="J1532" s="6">
        <v>10.292</v>
      </c>
      <c r="K1532" s="6">
        <v>50.372999999999998</v>
      </c>
      <c r="L1532" s="6">
        <v>0.57190430274110815</v>
      </c>
      <c r="M1532" s="6">
        <v>756.82</v>
      </c>
      <c r="N1532" s="6">
        <v>0</v>
      </c>
      <c r="O1532" s="16" t="s">
        <v>19</v>
      </c>
    </row>
    <row r="1533" spans="1:15" x14ac:dyDescent="0.3">
      <c r="A1533" s="10">
        <v>43684</v>
      </c>
      <c r="B1533" s="8">
        <v>0.85416666666666663</v>
      </c>
      <c r="C1533" s="9">
        <f t="shared" si="54"/>
        <v>43684.854166666664</v>
      </c>
      <c r="D1533" s="4">
        <f t="shared" si="55"/>
        <v>525465</v>
      </c>
      <c r="E1533" s="4">
        <f t="shared" si="55"/>
        <v>6300765</v>
      </c>
      <c r="F1533" s="4">
        <f t="shared" si="55"/>
        <v>2549</v>
      </c>
      <c r="G1533" s="6">
        <v>0</v>
      </c>
      <c r="H1533" s="6">
        <v>0</v>
      </c>
      <c r="I1533" s="6">
        <v>257.73449793163587</v>
      </c>
      <c r="J1533" s="6">
        <v>9.7270000000000003</v>
      </c>
      <c r="K1533" s="6">
        <v>52.36</v>
      </c>
      <c r="L1533" s="6">
        <v>0.71377740543986845</v>
      </c>
      <c r="M1533" s="6">
        <v>756.72699999999998</v>
      </c>
      <c r="N1533" s="6">
        <v>0</v>
      </c>
      <c r="O1533" s="16" t="s">
        <v>19</v>
      </c>
    </row>
    <row r="1534" spans="1:15" x14ac:dyDescent="0.3">
      <c r="A1534" s="10">
        <v>43684</v>
      </c>
      <c r="B1534" s="8">
        <v>0.875</v>
      </c>
      <c r="C1534" s="9">
        <f t="shared" si="54"/>
        <v>43684.875</v>
      </c>
      <c r="D1534" s="4">
        <f t="shared" si="55"/>
        <v>525465</v>
      </c>
      <c r="E1534" s="4">
        <f t="shared" si="55"/>
        <v>6300765</v>
      </c>
      <c r="F1534" s="4">
        <f t="shared" si="55"/>
        <v>2549</v>
      </c>
      <c r="G1534" s="6">
        <v>0</v>
      </c>
      <c r="H1534" s="6">
        <v>0</v>
      </c>
      <c r="I1534" s="6">
        <v>257.49937906343735</v>
      </c>
      <c r="J1534" s="6">
        <v>9.6010000000000009</v>
      </c>
      <c r="K1534" s="6">
        <v>53.29</v>
      </c>
      <c r="L1534" s="6">
        <v>0.27848584157015688</v>
      </c>
      <c r="M1534" s="6">
        <v>756.94</v>
      </c>
      <c r="N1534" s="6">
        <v>0</v>
      </c>
      <c r="O1534" s="16" t="s">
        <v>19</v>
      </c>
    </row>
    <row r="1535" spans="1:15" x14ac:dyDescent="0.3">
      <c r="A1535" s="10">
        <v>43684</v>
      </c>
      <c r="B1535" s="8">
        <v>0.89583333333333337</v>
      </c>
      <c r="C1535" s="9">
        <f t="shared" si="54"/>
        <v>43684.895833333336</v>
      </c>
      <c r="D1535" s="4">
        <f t="shared" si="55"/>
        <v>525465</v>
      </c>
      <c r="E1535" s="4">
        <f t="shared" si="55"/>
        <v>6300765</v>
      </c>
      <c r="F1535" s="4">
        <f t="shared" si="55"/>
        <v>2549</v>
      </c>
      <c r="G1535" s="6">
        <v>0</v>
      </c>
      <c r="H1535" s="6">
        <v>0</v>
      </c>
      <c r="I1535" s="6">
        <v>256.09716649021658</v>
      </c>
      <c r="J1535" s="6">
        <v>9.4130000000000003</v>
      </c>
      <c r="K1535" s="6">
        <v>54.213000000000001</v>
      </c>
      <c r="L1535" s="6">
        <v>0.42064609086919985</v>
      </c>
      <c r="M1535" s="6">
        <v>756.90499999999997</v>
      </c>
      <c r="N1535" s="6">
        <v>0</v>
      </c>
      <c r="O1535" s="16" t="s">
        <v>19</v>
      </c>
    </row>
    <row r="1536" spans="1:15" x14ac:dyDescent="0.3">
      <c r="A1536" s="10">
        <v>43684</v>
      </c>
      <c r="B1536" s="8">
        <v>0.91666666666666663</v>
      </c>
      <c r="C1536" s="9">
        <f t="shared" si="54"/>
        <v>43684.916666666664</v>
      </c>
      <c r="D1536" s="4">
        <f t="shared" si="55"/>
        <v>525465</v>
      </c>
      <c r="E1536" s="4">
        <f t="shared" si="55"/>
        <v>6300765</v>
      </c>
      <c r="F1536" s="4">
        <f t="shared" si="55"/>
        <v>2549</v>
      </c>
      <c r="G1536" s="6">
        <v>0</v>
      </c>
      <c r="H1536" s="6">
        <v>0</v>
      </c>
      <c r="I1536" s="6">
        <v>255.41458892388403</v>
      </c>
      <c r="J1536" s="6">
        <v>9.7889999999999997</v>
      </c>
      <c r="K1536" s="6">
        <v>52.996000000000002</v>
      </c>
      <c r="L1536" s="6">
        <v>0.12950212034146491</v>
      </c>
      <c r="M1536" s="6">
        <v>757.04700000000003</v>
      </c>
      <c r="N1536" s="6">
        <v>0</v>
      </c>
      <c r="O1536" s="16" t="s">
        <v>19</v>
      </c>
    </row>
    <row r="1537" spans="1:15" x14ac:dyDescent="0.3">
      <c r="A1537" s="10">
        <v>43684</v>
      </c>
      <c r="B1537" s="8">
        <v>0.9375</v>
      </c>
      <c r="C1537" s="9">
        <f t="shared" si="54"/>
        <v>43684.9375</v>
      </c>
      <c r="D1537" s="4">
        <f t="shared" si="55"/>
        <v>525465</v>
      </c>
      <c r="E1537" s="4">
        <f t="shared" si="55"/>
        <v>6300765</v>
      </c>
      <c r="F1537" s="4">
        <f t="shared" si="55"/>
        <v>2549</v>
      </c>
      <c r="G1537" s="6">
        <v>0</v>
      </c>
      <c r="H1537" s="6">
        <v>0</v>
      </c>
      <c r="I1537" s="6">
        <v>254.31708948982038</v>
      </c>
      <c r="J1537" s="6">
        <v>9.35</v>
      </c>
      <c r="K1537" s="6">
        <v>54.52</v>
      </c>
      <c r="L1537" s="6">
        <v>0.27166236964050783</v>
      </c>
      <c r="M1537" s="6">
        <v>756.81500000000005</v>
      </c>
      <c r="N1537" s="6">
        <v>0</v>
      </c>
      <c r="O1537" s="16" t="s">
        <v>19</v>
      </c>
    </row>
    <row r="1538" spans="1:15" x14ac:dyDescent="0.3">
      <c r="A1538" s="10">
        <v>43684</v>
      </c>
      <c r="B1538" s="8">
        <v>0.95833333333333337</v>
      </c>
      <c r="C1538" s="9">
        <f t="shared" si="54"/>
        <v>43684.958333333336</v>
      </c>
      <c r="D1538" s="4">
        <f t="shared" si="55"/>
        <v>525465</v>
      </c>
      <c r="E1538" s="4">
        <f t="shared" si="55"/>
        <v>6300765</v>
      </c>
      <c r="F1538" s="4">
        <f t="shared" si="55"/>
        <v>2549</v>
      </c>
      <c r="G1538" s="6">
        <v>0</v>
      </c>
      <c r="H1538" s="6">
        <v>0</v>
      </c>
      <c r="I1538" s="6">
        <v>253.76594183745402</v>
      </c>
      <c r="J1538" s="6">
        <v>9.1620000000000008</v>
      </c>
      <c r="K1538" s="6">
        <v>54.97</v>
      </c>
      <c r="L1538" s="6">
        <v>0.12495313905503218</v>
      </c>
      <c r="M1538" s="6">
        <v>756.95799999999997</v>
      </c>
      <c r="N1538" s="6">
        <v>0</v>
      </c>
      <c r="O1538" s="16" t="s">
        <v>19</v>
      </c>
    </row>
    <row r="1539" spans="1:15" x14ac:dyDescent="0.3">
      <c r="A1539" s="10">
        <v>43684</v>
      </c>
      <c r="B1539" s="8">
        <v>0.97916666666666663</v>
      </c>
      <c r="C1539" s="9">
        <f t="shared" si="54"/>
        <v>43684.979166666664</v>
      </c>
      <c r="D1539" s="4">
        <f t="shared" si="55"/>
        <v>525465</v>
      </c>
      <c r="E1539" s="4">
        <f t="shared" si="55"/>
        <v>6300765</v>
      </c>
      <c r="F1539" s="4">
        <f t="shared" si="55"/>
        <v>2549</v>
      </c>
      <c r="G1539" s="6">
        <v>0</v>
      </c>
      <c r="H1539" s="6">
        <v>0</v>
      </c>
      <c r="I1539" s="6">
        <v>253.64167827125146</v>
      </c>
      <c r="J1539" s="6">
        <v>8.7219999999999995</v>
      </c>
      <c r="K1539" s="6">
        <v>56.49</v>
      </c>
      <c r="L1539" s="6">
        <v>0.12267864841181583</v>
      </c>
      <c r="M1539" s="6">
        <v>756.75699999999995</v>
      </c>
      <c r="N1539" s="6">
        <v>0</v>
      </c>
      <c r="O1539" s="16" t="s">
        <v>19</v>
      </c>
    </row>
    <row r="1540" spans="1:15" x14ac:dyDescent="0.3">
      <c r="A1540" s="10">
        <v>43685</v>
      </c>
      <c r="B1540" s="8">
        <v>0</v>
      </c>
      <c r="C1540" s="9">
        <f t="shared" si="54"/>
        <v>43685</v>
      </c>
      <c r="D1540" s="4">
        <f t="shared" si="55"/>
        <v>525465</v>
      </c>
      <c r="E1540" s="4">
        <f t="shared" si="55"/>
        <v>6300765</v>
      </c>
      <c r="F1540" s="4">
        <f t="shared" si="55"/>
        <v>2549</v>
      </c>
      <c r="G1540" s="6">
        <v>0</v>
      </c>
      <c r="H1540" s="6">
        <v>0</v>
      </c>
      <c r="I1540" s="6">
        <v>252.11319241247986</v>
      </c>
      <c r="J1540" s="6">
        <v>8.5960000000000001</v>
      </c>
      <c r="K1540" s="6">
        <v>56.947000000000003</v>
      </c>
      <c r="L1540" s="6">
        <v>0.22957970864298449</v>
      </c>
      <c r="M1540" s="6">
        <v>756.61500000000001</v>
      </c>
      <c r="N1540" s="6">
        <v>0</v>
      </c>
      <c r="O1540" s="16" t="s">
        <v>19</v>
      </c>
    </row>
    <row r="1541" spans="1:15" x14ac:dyDescent="0.3">
      <c r="A1541" s="10">
        <v>43685</v>
      </c>
      <c r="B1541" s="8">
        <v>2.0833333333333332E-2</v>
      </c>
      <c r="C1541" s="9">
        <f t="shared" si="54"/>
        <v>43685.020833333336</v>
      </c>
      <c r="D1541" s="4">
        <f t="shared" si="55"/>
        <v>525465</v>
      </c>
      <c r="E1541" s="4">
        <f t="shared" si="55"/>
        <v>6300765</v>
      </c>
      <c r="F1541" s="4">
        <f t="shared" si="55"/>
        <v>2549</v>
      </c>
      <c r="G1541" s="6">
        <v>0</v>
      </c>
      <c r="H1541" s="6">
        <v>0</v>
      </c>
      <c r="I1541" s="6">
        <v>253.14345167929895</v>
      </c>
      <c r="J1541" s="6">
        <v>8.5960000000000001</v>
      </c>
      <c r="K1541" s="6">
        <v>56.633000000000003</v>
      </c>
      <c r="L1541" s="6">
        <v>0.22730521799976813</v>
      </c>
      <c r="M1541" s="6">
        <v>756.44500000000005</v>
      </c>
      <c r="N1541" s="6">
        <v>0</v>
      </c>
      <c r="O1541" s="16" t="s">
        <v>19</v>
      </c>
    </row>
    <row r="1542" spans="1:15" x14ac:dyDescent="0.3">
      <c r="A1542" s="10">
        <v>43685</v>
      </c>
      <c r="B1542" s="8">
        <v>4.1666666666666664E-2</v>
      </c>
      <c r="C1542" s="9">
        <f t="shared" si="54"/>
        <v>43685.041666666664</v>
      </c>
      <c r="D1542" s="4">
        <f t="shared" si="55"/>
        <v>525465</v>
      </c>
      <c r="E1542" s="4">
        <f t="shared" si="55"/>
        <v>6300765</v>
      </c>
      <c r="F1542" s="4">
        <f t="shared" si="55"/>
        <v>2549</v>
      </c>
      <c r="G1542" s="6">
        <v>0</v>
      </c>
      <c r="H1542" s="6">
        <v>0</v>
      </c>
      <c r="I1542" s="6">
        <v>253.39762402838988</v>
      </c>
      <c r="J1542" s="6">
        <v>8.2829999999999995</v>
      </c>
      <c r="K1542" s="6">
        <v>55.026000000000003</v>
      </c>
      <c r="L1542" s="6">
        <v>0.22503072735655177</v>
      </c>
      <c r="M1542" s="6">
        <v>756.43</v>
      </c>
      <c r="N1542" s="6">
        <v>0</v>
      </c>
      <c r="O1542" s="16" t="s">
        <v>19</v>
      </c>
    </row>
    <row r="1543" spans="1:15" x14ac:dyDescent="0.3">
      <c r="A1543" s="10">
        <v>43685</v>
      </c>
      <c r="B1543" s="8">
        <v>6.25E-2</v>
      </c>
      <c r="C1543" s="9">
        <f t="shared" si="54"/>
        <v>43685.0625</v>
      </c>
      <c r="D1543" s="4">
        <f t="shared" si="55"/>
        <v>525465</v>
      </c>
      <c r="E1543" s="4">
        <f t="shared" si="55"/>
        <v>6300765</v>
      </c>
      <c r="F1543" s="4">
        <f t="shared" si="55"/>
        <v>2549</v>
      </c>
      <c r="G1543" s="6">
        <v>0</v>
      </c>
      <c r="H1543" s="6">
        <v>0</v>
      </c>
      <c r="I1543" s="6">
        <v>252.33109011146342</v>
      </c>
      <c r="J1543" s="6">
        <v>8.9730000000000008</v>
      </c>
      <c r="K1543" s="6">
        <v>53.22</v>
      </c>
      <c r="L1543" s="6">
        <v>0.22275623671333544</v>
      </c>
      <c r="M1543" s="6">
        <v>756.20699999999999</v>
      </c>
      <c r="N1543" s="6">
        <v>0</v>
      </c>
      <c r="O1543" s="16" t="s">
        <v>19</v>
      </c>
    </row>
    <row r="1544" spans="1:15" x14ac:dyDescent="0.3">
      <c r="A1544" s="10">
        <v>43685</v>
      </c>
      <c r="B1544" s="8">
        <v>8.3333333333333329E-2</v>
      </c>
      <c r="C1544" s="9">
        <f t="shared" si="54"/>
        <v>43685.083333333336</v>
      </c>
      <c r="D1544" s="4">
        <f t="shared" si="55"/>
        <v>525465</v>
      </c>
      <c r="E1544" s="4">
        <f t="shared" si="55"/>
        <v>6300765</v>
      </c>
      <c r="F1544" s="4">
        <f t="shared" si="55"/>
        <v>2549</v>
      </c>
      <c r="G1544" s="6">
        <v>0</v>
      </c>
      <c r="H1544" s="6">
        <v>0</v>
      </c>
      <c r="I1544" s="6">
        <v>252.06839133276804</v>
      </c>
      <c r="J1544" s="6">
        <v>9.2870000000000008</v>
      </c>
      <c r="K1544" s="6">
        <v>51.997</v>
      </c>
      <c r="L1544" s="6">
        <v>0.22048174607011908</v>
      </c>
      <c r="M1544" s="6">
        <v>756.375</v>
      </c>
      <c r="N1544" s="6">
        <v>0</v>
      </c>
      <c r="O1544" s="16" t="s">
        <v>19</v>
      </c>
    </row>
    <row r="1545" spans="1:15" x14ac:dyDescent="0.3">
      <c r="A1545" s="10">
        <v>43685</v>
      </c>
      <c r="B1545" s="8">
        <v>0.10416666666666667</v>
      </c>
      <c r="C1545" s="9">
        <f t="shared" si="54"/>
        <v>43685.104166666664</v>
      </c>
      <c r="D1545" s="4">
        <f t="shared" si="55"/>
        <v>525465</v>
      </c>
      <c r="E1545" s="4">
        <f t="shared" si="55"/>
        <v>6300765</v>
      </c>
      <c r="F1545" s="4">
        <f t="shared" si="55"/>
        <v>2549</v>
      </c>
      <c r="G1545" s="6">
        <v>0</v>
      </c>
      <c r="H1545" s="6">
        <v>0</v>
      </c>
      <c r="I1545" s="6">
        <v>250.71072748493253</v>
      </c>
      <c r="J1545" s="6">
        <v>9.1620000000000008</v>
      </c>
      <c r="K1545" s="6">
        <v>54.183999999999997</v>
      </c>
      <c r="L1545" s="6">
        <v>0.36264199536916203</v>
      </c>
      <c r="M1545" s="6">
        <v>756.17</v>
      </c>
      <c r="N1545" s="6">
        <v>0</v>
      </c>
      <c r="O1545" s="16" t="s">
        <v>19</v>
      </c>
    </row>
    <row r="1546" spans="1:15" x14ac:dyDescent="0.3">
      <c r="A1546" s="10">
        <v>43685</v>
      </c>
      <c r="B1546" s="8">
        <v>0.125</v>
      </c>
      <c r="C1546" s="9">
        <f t="shared" si="54"/>
        <v>43685.125</v>
      </c>
      <c r="D1546" s="4">
        <f t="shared" si="55"/>
        <v>525465</v>
      </c>
      <c r="E1546" s="4">
        <f t="shared" si="55"/>
        <v>6300765</v>
      </c>
      <c r="F1546" s="4">
        <f t="shared" si="55"/>
        <v>2549</v>
      </c>
      <c r="G1546" s="6">
        <v>0</v>
      </c>
      <c r="H1546" s="6">
        <v>0</v>
      </c>
      <c r="I1546" s="6">
        <v>251.69754089984821</v>
      </c>
      <c r="J1546" s="6">
        <v>8.7219999999999995</v>
      </c>
      <c r="K1546" s="6">
        <v>56.646999999999998</v>
      </c>
      <c r="L1546" s="6">
        <v>0.3603675047259457</v>
      </c>
      <c r="M1546" s="6">
        <v>756.125</v>
      </c>
      <c r="N1546" s="6">
        <v>0</v>
      </c>
      <c r="O1546" s="16" t="s">
        <v>19</v>
      </c>
    </row>
    <row r="1547" spans="1:15" x14ac:dyDescent="0.3">
      <c r="A1547" s="10">
        <v>43685</v>
      </c>
      <c r="B1547" s="8">
        <v>0.14583333333333334</v>
      </c>
      <c r="C1547" s="9">
        <f t="shared" si="54"/>
        <v>43685.145833333336</v>
      </c>
      <c r="D1547" s="4">
        <f t="shared" si="55"/>
        <v>525465</v>
      </c>
      <c r="E1547" s="4">
        <f t="shared" si="55"/>
        <v>6300765</v>
      </c>
      <c r="F1547" s="4">
        <f t="shared" si="55"/>
        <v>2549</v>
      </c>
      <c r="G1547" s="6">
        <v>0</v>
      </c>
      <c r="H1547" s="6">
        <v>0</v>
      </c>
      <c r="I1547" s="6">
        <v>251.80986310872677</v>
      </c>
      <c r="J1547" s="6">
        <v>8.7219999999999995</v>
      </c>
      <c r="K1547" s="6">
        <v>56.176000000000002</v>
      </c>
      <c r="L1547" s="6">
        <v>0.50252775402498862</v>
      </c>
      <c r="M1547" s="6">
        <v>756.06299999999999</v>
      </c>
      <c r="N1547" s="6">
        <v>0</v>
      </c>
      <c r="O1547" s="16" t="s">
        <v>19</v>
      </c>
    </row>
    <row r="1548" spans="1:15" x14ac:dyDescent="0.3">
      <c r="A1548" s="10">
        <v>43685</v>
      </c>
      <c r="B1548" s="8">
        <v>0.16666666666666666</v>
      </c>
      <c r="C1548" s="9">
        <f t="shared" si="54"/>
        <v>43685.166666666664</v>
      </c>
      <c r="D1548" s="4">
        <f t="shared" si="55"/>
        <v>525465</v>
      </c>
      <c r="E1548" s="4">
        <f t="shared" si="55"/>
        <v>6300765</v>
      </c>
      <c r="F1548" s="4">
        <f t="shared" si="55"/>
        <v>2549</v>
      </c>
      <c r="G1548" s="6">
        <v>0</v>
      </c>
      <c r="H1548" s="6">
        <v>0</v>
      </c>
      <c r="I1548" s="6">
        <v>250.77584492978846</v>
      </c>
      <c r="J1548" s="6">
        <v>8.91</v>
      </c>
      <c r="K1548" s="6">
        <v>55.884</v>
      </c>
      <c r="L1548" s="6">
        <v>0.50025326338177223</v>
      </c>
      <c r="M1548" s="6">
        <v>756.15700000000004</v>
      </c>
      <c r="N1548" s="6">
        <v>0</v>
      </c>
      <c r="O1548" s="16" t="s">
        <v>19</v>
      </c>
    </row>
    <row r="1549" spans="1:15" x14ac:dyDescent="0.3">
      <c r="A1549" s="10">
        <v>43685</v>
      </c>
      <c r="B1549" s="8">
        <v>0.1875</v>
      </c>
      <c r="C1549" s="9">
        <f t="shared" si="54"/>
        <v>43685.1875</v>
      </c>
      <c r="D1549" s="4">
        <f t="shared" si="55"/>
        <v>525465</v>
      </c>
      <c r="E1549" s="4">
        <f t="shared" si="55"/>
        <v>6300765</v>
      </c>
      <c r="F1549" s="4">
        <f t="shared" si="55"/>
        <v>2549</v>
      </c>
      <c r="G1549" s="6">
        <v>1.8</v>
      </c>
      <c r="H1549" s="6">
        <v>0</v>
      </c>
      <c r="I1549" s="6">
        <v>251.29456217861286</v>
      </c>
      <c r="J1549" s="6">
        <v>8.91</v>
      </c>
      <c r="K1549" s="6">
        <v>55.57</v>
      </c>
      <c r="L1549" s="6">
        <v>0.78656110602279172</v>
      </c>
      <c r="M1549" s="6">
        <v>756.13</v>
      </c>
      <c r="N1549" s="6">
        <v>0</v>
      </c>
      <c r="O1549" s="16" t="s">
        <v>19</v>
      </c>
    </row>
    <row r="1550" spans="1:15" x14ac:dyDescent="0.3">
      <c r="A1550" s="10">
        <v>43685</v>
      </c>
      <c r="B1550" s="8">
        <v>0.20833333333333334</v>
      </c>
      <c r="C1550" s="9">
        <f t="shared" si="54"/>
        <v>43685.208333333336</v>
      </c>
      <c r="D1550" s="4">
        <f t="shared" si="55"/>
        <v>525465</v>
      </c>
      <c r="E1550" s="4">
        <f t="shared" si="55"/>
        <v>6300765</v>
      </c>
      <c r="F1550" s="4">
        <f t="shared" si="55"/>
        <v>2549</v>
      </c>
      <c r="G1550" s="6">
        <v>16.3</v>
      </c>
      <c r="H1550" s="6">
        <v>5.4</v>
      </c>
      <c r="I1550" s="6">
        <v>250.55181420169907</v>
      </c>
      <c r="J1550" s="6">
        <v>8.7850000000000001</v>
      </c>
      <c r="K1550" s="6">
        <v>56.027000000000001</v>
      </c>
      <c r="L1550" s="6">
        <v>0.49570428209533957</v>
      </c>
      <c r="M1550" s="6">
        <v>755.87800000000004</v>
      </c>
      <c r="N1550" s="6">
        <v>0</v>
      </c>
      <c r="O1550" s="15">
        <v>0.33128834355828224</v>
      </c>
    </row>
    <row r="1551" spans="1:15" x14ac:dyDescent="0.3">
      <c r="A1551" s="10">
        <v>43685</v>
      </c>
      <c r="B1551" s="8">
        <v>0.22916666666666666</v>
      </c>
      <c r="C1551" s="9">
        <f t="shared" si="54"/>
        <v>43685.229166666664</v>
      </c>
      <c r="D1551" s="4">
        <f t="shared" si="55"/>
        <v>525465</v>
      </c>
      <c r="E1551" s="4">
        <f t="shared" si="55"/>
        <v>6300765</v>
      </c>
      <c r="F1551" s="4">
        <f t="shared" si="55"/>
        <v>2549</v>
      </c>
      <c r="G1551" s="6">
        <v>43.5</v>
      </c>
      <c r="H1551" s="6">
        <v>23.4</v>
      </c>
      <c r="I1551" s="6">
        <v>250.65331259893395</v>
      </c>
      <c r="J1551" s="6">
        <v>10.228999999999999</v>
      </c>
      <c r="K1551" s="6">
        <v>50.682000000000002</v>
      </c>
      <c r="L1551" s="6">
        <v>0.49342979145212318</v>
      </c>
      <c r="M1551" s="6">
        <v>755.88</v>
      </c>
      <c r="N1551" s="6">
        <v>0</v>
      </c>
      <c r="O1551" s="15">
        <v>0.53793103448275859</v>
      </c>
    </row>
    <row r="1552" spans="1:15" x14ac:dyDescent="0.3">
      <c r="A1552" s="10">
        <v>43685</v>
      </c>
      <c r="B1552" s="8">
        <v>0.25</v>
      </c>
      <c r="C1552" s="9">
        <f t="shared" si="54"/>
        <v>43685.25</v>
      </c>
      <c r="D1552" s="4">
        <f t="shared" si="55"/>
        <v>525465</v>
      </c>
      <c r="E1552" s="4">
        <f t="shared" si="55"/>
        <v>6300765</v>
      </c>
      <c r="F1552" s="4">
        <f t="shared" si="55"/>
        <v>2549</v>
      </c>
      <c r="G1552" s="6">
        <v>92.5</v>
      </c>
      <c r="H1552" s="6">
        <v>43.2</v>
      </c>
      <c r="I1552" s="6">
        <v>250.47229975844056</v>
      </c>
      <c r="J1552" s="6">
        <v>11.045</v>
      </c>
      <c r="K1552" s="6">
        <v>47.213999999999999</v>
      </c>
      <c r="L1552" s="6">
        <v>0.34672056086664754</v>
      </c>
      <c r="M1552" s="6">
        <v>755.89300000000003</v>
      </c>
      <c r="N1552" s="6">
        <v>0</v>
      </c>
      <c r="O1552" s="15">
        <v>0.46702702702702703</v>
      </c>
    </row>
    <row r="1553" spans="1:15" x14ac:dyDescent="0.3">
      <c r="A1553" s="10">
        <v>43685</v>
      </c>
      <c r="B1553" s="8">
        <v>0.27083333333333331</v>
      </c>
      <c r="C1553" s="9">
        <f t="shared" si="54"/>
        <v>43685.270833333336</v>
      </c>
      <c r="D1553" s="4">
        <f t="shared" si="55"/>
        <v>525465</v>
      </c>
      <c r="E1553" s="4">
        <f t="shared" si="55"/>
        <v>6300765</v>
      </c>
      <c r="F1553" s="4">
        <f t="shared" si="55"/>
        <v>2549</v>
      </c>
      <c r="G1553" s="6">
        <v>165</v>
      </c>
      <c r="H1553" s="6">
        <v>66.599999999999994</v>
      </c>
      <c r="I1553" s="6">
        <v>253.64589957468456</v>
      </c>
      <c r="J1553" s="6">
        <v>11.923</v>
      </c>
      <c r="K1553" s="6">
        <v>43.747</v>
      </c>
      <c r="L1553" s="6">
        <v>0.7774631434499264</v>
      </c>
      <c r="M1553" s="6">
        <v>756.13499999999999</v>
      </c>
      <c r="N1553" s="6">
        <v>0</v>
      </c>
      <c r="O1553" s="15">
        <v>0.40363636363636363</v>
      </c>
    </row>
    <row r="1554" spans="1:15" x14ac:dyDescent="0.3">
      <c r="A1554" s="10">
        <v>43685</v>
      </c>
      <c r="B1554" s="8">
        <v>0.29166666666666669</v>
      </c>
      <c r="C1554" s="9">
        <f t="shared" si="54"/>
        <v>43685.291666666664</v>
      </c>
      <c r="D1554" s="4">
        <f t="shared" si="55"/>
        <v>525465</v>
      </c>
      <c r="E1554" s="4">
        <f t="shared" si="55"/>
        <v>6300765</v>
      </c>
      <c r="F1554" s="4">
        <f t="shared" si="55"/>
        <v>2549</v>
      </c>
      <c r="G1554" s="6">
        <v>248.5</v>
      </c>
      <c r="H1554" s="6">
        <v>91.8</v>
      </c>
      <c r="I1554" s="6">
        <v>256.22897921320191</v>
      </c>
      <c r="J1554" s="6">
        <v>13.366</v>
      </c>
      <c r="K1554" s="6">
        <v>40.073999999999998</v>
      </c>
      <c r="L1554" s="6">
        <v>0.63104105946473343</v>
      </c>
      <c r="M1554" s="6">
        <v>755.98199999999997</v>
      </c>
      <c r="N1554" s="6">
        <v>0</v>
      </c>
      <c r="O1554" s="15">
        <v>0.36941649899396378</v>
      </c>
    </row>
    <row r="1555" spans="1:15" x14ac:dyDescent="0.3">
      <c r="A1555" s="10">
        <v>43685</v>
      </c>
      <c r="B1555" s="8">
        <v>0.3125</v>
      </c>
      <c r="C1555" s="9">
        <f t="shared" si="54"/>
        <v>43685.3125</v>
      </c>
      <c r="D1555" s="4">
        <f t="shared" si="55"/>
        <v>525465</v>
      </c>
      <c r="E1555" s="4">
        <f t="shared" si="55"/>
        <v>6300765</v>
      </c>
      <c r="F1555" s="4">
        <f t="shared" si="55"/>
        <v>2549</v>
      </c>
      <c r="G1555" s="6">
        <v>324.60000000000002</v>
      </c>
      <c r="H1555" s="6">
        <v>111.5</v>
      </c>
      <c r="I1555" s="6">
        <v>259.35746566202698</v>
      </c>
      <c r="J1555" s="6">
        <v>13.930999999999999</v>
      </c>
      <c r="K1555" s="6">
        <v>38.692999999999998</v>
      </c>
      <c r="L1555" s="6">
        <v>0.62876656882151716</v>
      </c>
      <c r="M1555" s="6">
        <v>756.16499999999996</v>
      </c>
      <c r="N1555" s="6">
        <v>0</v>
      </c>
      <c r="O1555" s="15">
        <v>0.34349969192852742</v>
      </c>
    </row>
    <row r="1556" spans="1:15" x14ac:dyDescent="0.3">
      <c r="A1556" s="10">
        <v>43685</v>
      </c>
      <c r="B1556" s="8">
        <v>0.33333333333333331</v>
      </c>
      <c r="C1556" s="9">
        <f t="shared" si="54"/>
        <v>43685.333333333336</v>
      </c>
      <c r="D1556" s="4">
        <f t="shared" si="55"/>
        <v>525465</v>
      </c>
      <c r="E1556" s="4">
        <f t="shared" si="55"/>
        <v>6300765</v>
      </c>
      <c r="F1556" s="4">
        <f t="shared" si="55"/>
        <v>2549</v>
      </c>
      <c r="G1556" s="6">
        <v>395.4</v>
      </c>
      <c r="H1556" s="6">
        <v>125.9</v>
      </c>
      <c r="I1556" s="6">
        <v>259.7554986095642</v>
      </c>
      <c r="J1556" s="6">
        <v>16</v>
      </c>
      <c r="K1556" s="6">
        <v>33.826000000000001</v>
      </c>
      <c r="L1556" s="6">
        <v>0.48205733823604147</v>
      </c>
      <c r="M1556" s="6">
        <v>756.15700000000004</v>
      </c>
      <c r="N1556" s="6">
        <v>0</v>
      </c>
      <c r="O1556" s="15">
        <v>0.31841173495194741</v>
      </c>
    </row>
    <row r="1557" spans="1:15" x14ac:dyDescent="0.3">
      <c r="A1557" s="10">
        <v>43685</v>
      </c>
      <c r="B1557" s="8">
        <v>0.35416666666666669</v>
      </c>
      <c r="C1557" s="9">
        <f t="shared" si="54"/>
        <v>43685.354166666664</v>
      </c>
      <c r="D1557" s="4">
        <f t="shared" si="55"/>
        <v>525465</v>
      </c>
      <c r="E1557" s="4">
        <f t="shared" si="55"/>
        <v>6300765</v>
      </c>
      <c r="F1557" s="4">
        <f t="shared" si="55"/>
        <v>2549</v>
      </c>
      <c r="G1557" s="6">
        <v>464.3</v>
      </c>
      <c r="H1557" s="6">
        <v>134.9</v>
      </c>
      <c r="I1557" s="6">
        <v>265.51277234144982</v>
      </c>
      <c r="J1557" s="6">
        <v>16.690000000000001</v>
      </c>
      <c r="K1557" s="6">
        <v>31.731999999999999</v>
      </c>
      <c r="L1557" s="6">
        <v>0.91279992081932015</v>
      </c>
      <c r="M1557" s="6">
        <v>756.01</v>
      </c>
      <c r="N1557" s="6">
        <v>0</v>
      </c>
      <c r="O1557" s="15">
        <v>0.29054490631057506</v>
      </c>
    </row>
    <row r="1558" spans="1:15" x14ac:dyDescent="0.3">
      <c r="A1558" s="10">
        <v>43685</v>
      </c>
      <c r="B1558" s="8">
        <v>0.375</v>
      </c>
      <c r="C1558" s="9">
        <f t="shared" si="54"/>
        <v>43685.375</v>
      </c>
      <c r="D1558" s="4">
        <f t="shared" si="55"/>
        <v>525465</v>
      </c>
      <c r="E1558" s="4">
        <f t="shared" si="55"/>
        <v>6300765</v>
      </c>
      <c r="F1558" s="4">
        <f t="shared" si="55"/>
        <v>2549</v>
      </c>
      <c r="G1558" s="6">
        <v>540.5</v>
      </c>
      <c r="H1558" s="6">
        <v>122.3</v>
      </c>
      <c r="I1558" s="6">
        <v>263.7567494979437</v>
      </c>
      <c r="J1558" s="6">
        <v>15.811999999999999</v>
      </c>
      <c r="K1558" s="6">
        <v>33.427</v>
      </c>
      <c r="L1558" s="6">
        <v>1.0549601701183631</v>
      </c>
      <c r="M1558" s="6">
        <v>756.04499999999996</v>
      </c>
      <c r="N1558" s="6">
        <v>0</v>
      </c>
      <c r="O1558" s="15">
        <v>0.22627197039777983</v>
      </c>
    </row>
    <row r="1559" spans="1:15" x14ac:dyDescent="0.3">
      <c r="A1559" s="10">
        <v>43685</v>
      </c>
      <c r="B1559" s="8">
        <v>0.39583333333333331</v>
      </c>
      <c r="C1559" s="9">
        <f t="shared" si="54"/>
        <v>43685.395833333336</v>
      </c>
      <c r="D1559" s="4">
        <f t="shared" si="55"/>
        <v>525465</v>
      </c>
      <c r="E1559" s="4">
        <f t="shared" si="55"/>
        <v>6300765</v>
      </c>
      <c r="F1559" s="4">
        <f t="shared" si="55"/>
        <v>2549</v>
      </c>
      <c r="G1559" s="6">
        <v>591.29999999999995</v>
      </c>
      <c r="H1559" s="6">
        <v>115.1</v>
      </c>
      <c r="I1559" s="6">
        <v>267.46381405484794</v>
      </c>
      <c r="J1559" s="6">
        <v>16.062999999999999</v>
      </c>
      <c r="K1559" s="6">
        <v>32.488</v>
      </c>
      <c r="L1559" s="6">
        <v>1.1971204194174061</v>
      </c>
      <c r="M1559" s="6">
        <v>755.90300000000002</v>
      </c>
      <c r="N1559" s="6">
        <v>0</v>
      </c>
      <c r="O1559" s="15">
        <v>0.19465584305766956</v>
      </c>
    </row>
    <row r="1560" spans="1:15" x14ac:dyDescent="0.3">
      <c r="A1560" s="10">
        <v>43685</v>
      </c>
      <c r="B1560" s="8">
        <v>0.41666666666666669</v>
      </c>
      <c r="C1560" s="9">
        <f t="shared" si="54"/>
        <v>43685.416666666664</v>
      </c>
      <c r="D1560" s="4">
        <f t="shared" si="55"/>
        <v>525465</v>
      </c>
      <c r="E1560" s="4">
        <f t="shared" si="55"/>
        <v>6300765</v>
      </c>
      <c r="F1560" s="4">
        <f t="shared" si="55"/>
        <v>2549</v>
      </c>
      <c r="G1560" s="6">
        <v>647.5</v>
      </c>
      <c r="H1560" s="6">
        <v>113.3</v>
      </c>
      <c r="I1560" s="6">
        <v>271.16353688396646</v>
      </c>
      <c r="J1560" s="6">
        <v>16.878</v>
      </c>
      <c r="K1560" s="6">
        <v>31.265999999999998</v>
      </c>
      <c r="L1560" s="6">
        <v>0.76154170894741191</v>
      </c>
      <c r="M1560" s="6">
        <v>756.01</v>
      </c>
      <c r="N1560" s="6">
        <v>0</v>
      </c>
      <c r="O1560" s="15">
        <v>0.17498069498069499</v>
      </c>
    </row>
    <row r="1561" spans="1:15" x14ac:dyDescent="0.3">
      <c r="A1561" s="10">
        <v>43685</v>
      </c>
      <c r="B1561" s="8">
        <v>0.4375</v>
      </c>
      <c r="C1561" s="9">
        <f t="shared" si="54"/>
        <v>43685.4375</v>
      </c>
      <c r="D1561" s="4">
        <f t="shared" si="55"/>
        <v>525465</v>
      </c>
      <c r="E1561" s="4">
        <f t="shared" si="55"/>
        <v>6300765</v>
      </c>
      <c r="F1561" s="4">
        <f t="shared" si="55"/>
        <v>2549</v>
      </c>
      <c r="G1561" s="6">
        <v>692.8</v>
      </c>
      <c r="H1561" s="6">
        <v>109.7</v>
      </c>
      <c r="I1561" s="6">
        <v>274.85915543877525</v>
      </c>
      <c r="J1561" s="6">
        <v>14.244</v>
      </c>
      <c r="K1561" s="6">
        <v>34.268999999999998</v>
      </c>
      <c r="L1561" s="6">
        <v>0.90370195824645472</v>
      </c>
      <c r="M1561" s="6">
        <v>756.11500000000001</v>
      </c>
      <c r="N1561" s="6">
        <v>0</v>
      </c>
      <c r="O1561" s="15">
        <v>0.15834295612009239</v>
      </c>
    </row>
    <row r="1562" spans="1:15" x14ac:dyDescent="0.3">
      <c r="A1562" s="10">
        <v>43685</v>
      </c>
      <c r="B1562" s="8">
        <v>0.45833333333333331</v>
      </c>
      <c r="C1562" s="9">
        <f t="shared" si="54"/>
        <v>43685.458333333336</v>
      </c>
      <c r="D1562" s="4">
        <f t="shared" si="55"/>
        <v>525465</v>
      </c>
      <c r="E1562" s="4">
        <f t="shared" si="55"/>
        <v>6300765</v>
      </c>
      <c r="F1562" s="4">
        <f t="shared" si="55"/>
        <v>2549</v>
      </c>
      <c r="G1562" s="6">
        <v>732.7</v>
      </c>
      <c r="H1562" s="6">
        <v>111.5</v>
      </c>
      <c r="I1562" s="6">
        <v>279.26309051104795</v>
      </c>
      <c r="J1562" s="6">
        <v>15.624000000000001</v>
      </c>
      <c r="K1562" s="6">
        <v>31.023</v>
      </c>
      <c r="L1562" s="6">
        <v>1.0458622075454977</v>
      </c>
      <c r="M1562" s="6">
        <v>755.99199999999996</v>
      </c>
      <c r="N1562" s="6">
        <v>0</v>
      </c>
      <c r="O1562" s="15">
        <v>0.15217688003275556</v>
      </c>
    </row>
    <row r="1563" spans="1:15" x14ac:dyDescent="0.3">
      <c r="A1563" s="10">
        <v>43685</v>
      </c>
      <c r="B1563" s="8">
        <v>0.47916666666666669</v>
      </c>
      <c r="C1563" s="9">
        <f t="shared" si="54"/>
        <v>43685.479166666664</v>
      </c>
      <c r="D1563" s="4">
        <f t="shared" si="55"/>
        <v>525465</v>
      </c>
      <c r="E1563" s="4">
        <f t="shared" si="55"/>
        <v>6300765</v>
      </c>
      <c r="F1563" s="4">
        <f t="shared" si="55"/>
        <v>2549</v>
      </c>
      <c r="G1563" s="6">
        <v>750.9</v>
      </c>
      <c r="H1563" s="6">
        <v>111.5</v>
      </c>
      <c r="I1563" s="6">
        <v>273.9265859223359</v>
      </c>
      <c r="J1563" s="6">
        <v>16.564</v>
      </c>
      <c r="K1563" s="6">
        <v>29.009</v>
      </c>
      <c r="L1563" s="6">
        <v>1.0435877169022814</v>
      </c>
      <c r="M1563" s="6">
        <v>755.88800000000003</v>
      </c>
      <c r="N1563" s="6">
        <v>0</v>
      </c>
      <c r="O1563" s="15">
        <v>0.14848848049007857</v>
      </c>
    </row>
    <row r="1564" spans="1:15" x14ac:dyDescent="0.3">
      <c r="A1564" s="10">
        <v>43685</v>
      </c>
      <c r="B1564" s="8">
        <v>0.5</v>
      </c>
      <c r="C1564" s="9">
        <f t="shared" si="54"/>
        <v>43685.5</v>
      </c>
      <c r="D1564" s="4">
        <f t="shared" si="55"/>
        <v>525465</v>
      </c>
      <c r="E1564" s="4">
        <f t="shared" si="55"/>
        <v>6300765</v>
      </c>
      <c r="F1564" s="4">
        <f t="shared" si="55"/>
        <v>2549</v>
      </c>
      <c r="G1564" s="6">
        <v>759.9</v>
      </c>
      <c r="H1564" s="6">
        <v>111.5</v>
      </c>
      <c r="I1564" s="6">
        <v>279.53564939609038</v>
      </c>
      <c r="J1564" s="6">
        <v>16.251000000000001</v>
      </c>
      <c r="K1564" s="6">
        <v>29.469000000000001</v>
      </c>
      <c r="L1564" s="6">
        <v>1.041313226259065</v>
      </c>
      <c r="M1564" s="6">
        <v>755.86</v>
      </c>
      <c r="N1564" s="6">
        <v>0</v>
      </c>
      <c r="O1564" s="15">
        <v>0.14672983287274641</v>
      </c>
    </row>
    <row r="1565" spans="1:15" x14ac:dyDescent="0.3">
      <c r="A1565" s="10">
        <v>43685</v>
      </c>
      <c r="B1565" s="8">
        <v>0.52083333333333337</v>
      </c>
      <c r="C1565" s="9">
        <f t="shared" si="54"/>
        <v>43685.520833333336</v>
      </c>
      <c r="D1565" s="4">
        <f t="shared" si="55"/>
        <v>525465</v>
      </c>
      <c r="E1565" s="4">
        <f t="shared" si="55"/>
        <v>6300765</v>
      </c>
      <c r="F1565" s="4">
        <f t="shared" si="55"/>
        <v>2549</v>
      </c>
      <c r="G1565" s="6">
        <v>763.6</v>
      </c>
      <c r="H1565" s="6">
        <v>113.3</v>
      </c>
      <c r="I1565" s="6">
        <v>283.71314759698112</v>
      </c>
      <c r="J1565" s="6">
        <v>14.871</v>
      </c>
      <c r="K1565" s="6">
        <v>36.064999999999998</v>
      </c>
      <c r="L1565" s="6">
        <v>1.3279082155003672</v>
      </c>
      <c r="M1565" s="6">
        <v>755.58199999999999</v>
      </c>
      <c r="N1565" s="6">
        <v>0</v>
      </c>
      <c r="O1565" s="15">
        <v>0.14837611314824514</v>
      </c>
    </row>
    <row r="1566" spans="1:15" x14ac:dyDescent="0.3">
      <c r="A1566" s="10">
        <v>43685</v>
      </c>
      <c r="B1566" s="8">
        <v>0.54166666666666663</v>
      </c>
      <c r="C1566" s="9">
        <f t="shared" si="54"/>
        <v>43685.541666666664</v>
      </c>
      <c r="D1566" s="4">
        <f t="shared" si="55"/>
        <v>525465</v>
      </c>
      <c r="E1566" s="4">
        <f t="shared" si="55"/>
        <v>6300765</v>
      </c>
      <c r="F1566" s="4">
        <f t="shared" si="55"/>
        <v>2549</v>
      </c>
      <c r="G1566" s="6">
        <v>805.3</v>
      </c>
      <c r="H1566" s="6">
        <v>120.5</v>
      </c>
      <c r="I1566" s="6">
        <v>291.11114470334161</v>
      </c>
      <c r="J1566" s="6">
        <v>16.815000000000001</v>
      </c>
      <c r="K1566" s="6">
        <v>30.622</v>
      </c>
      <c r="L1566" s="6">
        <v>1.0367642449726322</v>
      </c>
      <c r="M1566" s="6">
        <v>755.41800000000001</v>
      </c>
      <c r="N1566" s="6">
        <v>0</v>
      </c>
      <c r="O1566" s="15">
        <v>0.14963367689059978</v>
      </c>
    </row>
    <row r="1567" spans="1:15" x14ac:dyDescent="0.3">
      <c r="A1567" s="10">
        <v>43685</v>
      </c>
      <c r="B1567" s="8">
        <v>0.5625</v>
      </c>
      <c r="C1567" s="9">
        <f t="shared" si="54"/>
        <v>43685.5625</v>
      </c>
      <c r="D1567" s="4">
        <f t="shared" si="55"/>
        <v>525465</v>
      </c>
      <c r="E1567" s="4">
        <f t="shared" si="55"/>
        <v>6300765</v>
      </c>
      <c r="F1567" s="4">
        <f t="shared" si="55"/>
        <v>2549</v>
      </c>
      <c r="G1567" s="6">
        <v>214</v>
      </c>
      <c r="H1567" s="6">
        <v>34.200000000000003</v>
      </c>
      <c r="I1567" s="6">
        <v>293.3146669690916</v>
      </c>
      <c r="J1567" s="6">
        <v>14.558</v>
      </c>
      <c r="K1567" s="6">
        <v>34.927999999999997</v>
      </c>
      <c r="L1567" s="6">
        <v>0.74562027444489742</v>
      </c>
      <c r="M1567" s="6">
        <v>755.43200000000002</v>
      </c>
      <c r="N1567" s="6">
        <v>0</v>
      </c>
      <c r="O1567" s="15">
        <v>0.15981308411214953</v>
      </c>
    </row>
    <row r="1568" spans="1:15" x14ac:dyDescent="0.3">
      <c r="A1568" s="10">
        <v>43685</v>
      </c>
      <c r="B1568" s="8">
        <v>0.58333333333333337</v>
      </c>
      <c r="C1568" s="9">
        <f t="shared" si="54"/>
        <v>43685.583333333336</v>
      </c>
      <c r="D1568" s="4">
        <f t="shared" si="55"/>
        <v>525465</v>
      </c>
      <c r="E1568" s="4">
        <f t="shared" si="55"/>
        <v>6300765</v>
      </c>
      <c r="F1568" s="4">
        <f t="shared" si="55"/>
        <v>2549</v>
      </c>
      <c r="G1568" s="6">
        <v>201.3</v>
      </c>
      <c r="H1568" s="6">
        <v>34.200000000000003</v>
      </c>
      <c r="I1568" s="6">
        <v>299.02083782291987</v>
      </c>
      <c r="J1568" s="6">
        <v>13.241</v>
      </c>
      <c r="K1568" s="6">
        <v>39.271000000000001</v>
      </c>
      <c r="L1568" s="6">
        <v>1.1766500036284588</v>
      </c>
      <c r="M1568" s="6">
        <v>755.27800000000002</v>
      </c>
      <c r="N1568" s="6">
        <v>0</v>
      </c>
      <c r="O1568" s="15">
        <v>0.16989567809239942</v>
      </c>
    </row>
    <row r="1569" spans="1:15" x14ac:dyDescent="0.3">
      <c r="A1569" s="10">
        <v>43685</v>
      </c>
      <c r="B1569" s="8">
        <v>0.60416666666666663</v>
      </c>
      <c r="C1569" s="9">
        <f t="shared" si="54"/>
        <v>43685.604166666664</v>
      </c>
      <c r="D1569" s="4">
        <f t="shared" si="55"/>
        <v>525465</v>
      </c>
      <c r="E1569" s="4">
        <f t="shared" si="55"/>
        <v>6300765</v>
      </c>
      <c r="F1569" s="4">
        <f t="shared" si="55"/>
        <v>2549</v>
      </c>
      <c r="G1569" s="6">
        <v>226.7</v>
      </c>
      <c r="H1569" s="6">
        <v>43.2</v>
      </c>
      <c r="I1569" s="6">
        <v>305.38989377311498</v>
      </c>
      <c r="J1569" s="6">
        <v>13.178000000000001</v>
      </c>
      <c r="K1569" s="6">
        <v>40.375</v>
      </c>
      <c r="L1569" s="6">
        <v>1.0299407730429833</v>
      </c>
      <c r="M1569" s="6">
        <v>755.07799999999997</v>
      </c>
      <c r="N1569" s="6">
        <v>0</v>
      </c>
      <c r="O1569" s="15">
        <v>0.1905602117335686</v>
      </c>
    </row>
    <row r="1570" spans="1:15" x14ac:dyDescent="0.3">
      <c r="A1570" s="10">
        <v>43685</v>
      </c>
      <c r="B1570" s="8">
        <v>0.625</v>
      </c>
      <c r="C1570" s="9">
        <f t="shared" si="54"/>
        <v>43685.625</v>
      </c>
      <c r="D1570" s="4">
        <f t="shared" si="55"/>
        <v>525465</v>
      </c>
      <c r="E1570" s="4">
        <f t="shared" si="55"/>
        <v>6300765</v>
      </c>
      <c r="F1570" s="4">
        <f t="shared" si="55"/>
        <v>2549</v>
      </c>
      <c r="G1570" s="6">
        <v>223.1</v>
      </c>
      <c r="H1570" s="6">
        <v>43.2</v>
      </c>
      <c r="I1570" s="6">
        <v>325.10362467422704</v>
      </c>
      <c r="J1570" s="6">
        <v>14.055999999999999</v>
      </c>
      <c r="K1570" s="6">
        <v>39.179000000000002</v>
      </c>
      <c r="L1570" s="6">
        <v>0.73879680251524837</v>
      </c>
      <c r="M1570" s="6">
        <v>754.87800000000004</v>
      </c>
      <c r="N1570" s="6">
        <v>0</v>
      </c>
      <c r="O1570" s="15">
        <v>0.19363514119229047</v>
      </c>
    </row>
    <row r="1571" spans="1:15" x14ac:dyDescent="0.3">
      <c r="A1571" s="10">
        <v>43685</v>
      </c>
      <c r="B1571" s="8">
        <v>0.64583333333333337</v>
      </c>
      <c r="C1571" s="9">
        <f t="shared" si="54"/>
        <v>43685.645833333336</v>
      </c>
      <c r="D1571" s="4">
        <f t="shared" si="55"/>
        <v>525465</v>
      </c>
      <c r="E1571" s="4">
        <f t="shared" si="55"/>
        <v>6300765</v>
      </c>
      <c r="F1571" s="4">
        <f t="shared" si="55"/>
        <v>2549</v>
      </c>
      <c r="G1571" s="6">
        <v>195.9</v>
      </c>
      <c r="H1571" s="6">
        <v>37.799999999999997</v>
      </c>
      <c r="I1571" s="6">
        <v>321.8007533666738</v>
      </c>
      <c r="J1571" s="6">
        <v>13.930999999999999</v>
      </c>
      <c r="K1571" s="6">
        <v>40.756999999999998</v>
      </c>
      <c r="L1571" s="6">
        <v>0.59237471853005541</v>
      </c>
      <c r="M1571" s="6">
        <v>754.84299999999996</v>
      </c>
      <c r="N1571" s="6">
        <v>0</v>
      </c>
      <c r="O1571" s="15">
        <v>0.19295558958652373</v>
      </c>
    </row>
    <row r="1572" spans="1:15" x14ac:dyDescent="0.3">
      <c r="A1572" s="10">
        <v>43685</v>
      </c>
      <c r="B1572" s="8">
        <v>0.66666666666666663</v>
      </c>
      <c r="C1572" s="9">
        <f t="shared" si="54"/>
        <v>43685.666666666664</v>
      </c>
      <c r="D1572" s="4">
        <f t="shared" si="55"/>
        <v>525465</v>
      </c>
      <c r="E1572" s="4">
        <f t="shared" si="55"/>
        <v>6300765</v>
      </c>
      <c r="F1572" s="4">
        <f t="shared" si="55"/>
        <v>2549</v>
      </c>
      <c r="G1572" s="6">
        <v>204.9</v>
      </c>
      <c r="H1572" s="6">
        <v>39.6</v>
      </c>
      <c r="I1572" s="6">
        <v>319.84847436168735</v>
      </c>
      <c r="J1572" s="6">
        <v>13.743</v>
      </c>
      <c r="K1572" s="6">
        <v>40.423000000000002</v>
      </c>
      <c r="L1572" s="6">
        <v>0.73424782122881571</v>
      </c>
      <c r="M1572" s="6">
        <v>754.78</v>
      </c>
      <c r="N1572" s="6">
        <v>0</v>
      </c>
      <c r="O1572" s="15">
        <v>0.19326500732064422</v>
      </c>
    </row>
    <row r="1573" spans="1:15" x14ac:dyDescent="0.3">
      <c r="A1573" s="10">
        <v>43685</v>
      </c>
      <c r="B1573" s="8">
        <v>0.6875</v>
      </c>
      <c r="C1573" s="9">
        <f t="shared" si="54"/>
        <v>43685.6875</v>
      </c>
      <c r="D1573" s="4">
        <f t="shared" si="55"/>
        <v>525465</v>
      </c>
      <c r="E1573" s="4">
        <f t="shared" si="55"/>
        <v>6300765</v>
      </c>
      <c r="F1573" s="4">
        <f t="shared" si="55"/>
        <v>2549</v>
      </c>
      <c r="G1573" s="6">
        <v>185</v>
      </c>
      <c r="H1573" s="6">
        <v>34.200000000000003</v>
      </c>
      <c r="I1573" s="6">
        <v>319.46748400428851</v>
      </c>
      <c r="J1573" s="6">
        <v>13.178000000000001</v>
      </c>
      <c r="K1573" s="6">
        <v>41.96</v>
      </c>
      <c r="L1573" s="6">
        <v>1.8871641035233908</v>
      </c>
      <c r="M1573" s="6">
        <v>754.48</v>
      </c>
      <c r="N1573" s="6">
        <v>0</v>
      </c>
      <c r="O1573" s="15">
        <v>0.18486486486486489</v>
      </c>
    </row>
    <row r="1574" spans="1:15" x14ac:dyDescent="0.3">
      <c r="A1574" s="10">
        <v>43685</v>
      </c>
      <c r="B1574" s="8">
        <v>0.70833333333333337</v>
      </c>
      <c r="C1574" s="9">
        <f t="shared" si="54"/>
        <v>43685.708333333336</v>
      </c>
      <c r="D1574" s="4">
        <f t="shared" si="55"/>
        <v>525465</v>
      </c>
      <c r="E1574" s="4">
        <f t="shared" si="55"/>
        <v>6300765</v>
      </c>
      <c r="F1574" s="4">
        <f t="shared" si="55"/>
        <v>2549</v>
      </c>
      <c r="G1574" s="6">
        <v>157.80000000000001</v>
      </c>
      <c r="H1574" s="6">
        <v>27</v>
      </c>
      <c r="I1574" s="6">
        <v>310.19889645222804</v>
      </c>
      <c r="J1574" s="6">
        <v>13.053000000000001</v>
      </c>
      <c r="K1574" s="6">
        <v>41.314999999999998</v>
      </c>
      <c r="L1574" s="6">
        <v>1.3074377997114199</v>
      </c>
      <c r="M1574" s="6">
        <v>754.5</v>
      </c>
      <c r="N1574" s="6">
        <v>0</v>
      </c>
      <c r="O1574" s="15">
        <v>0.17110266159695817</v>
      </c>
    </row>
    <row r="1575" spans="1:15" x14ac:dyDescent="0.3">
      <c r="A1575" s="10">
        <v>43685</v>
      </c>
      <c r="B1575" s="8">
        <v>0.72916666666666663</v>
      </c>
      <c r="C1575" s="9">
        <f t="shared" si="54"/>
        <v>43685.729166666664</v>
      </c>
      <c r="D1575" s="4">
        <f t="shared" si="55"/>
        <v>525465</v>
      </c>
      <c r="E1575" s="4">
        <f t="shared" si="55"/>
        <v>6300765</v>
      </c>
      <c r="F1575" s="4">
        <f t="shared" si="55"/>
        <v>2549</v>
      </c>
      <c r="G1575" s="6">
        <v>239.4</v>
      </c>
      <c r="H1575" s="6">
        <v>39.6</v>
      </c>
      <c r="I1575" s="6">
        <v>288.31501763800412</v>
      </c>
      <c r="J1575" s="6">
        <v>14.432</v>
      </c>
      <c r="K1575" s="6">
        <v>39.442999999999998</v>
      </c>
      <c r="L1575" s="6">
        <v>1.1607285691259444</v>
      </c>
      <c r="M1575" s="6">
        <v>754.33500000000004</v>
      </c>
      <c r="N1575" s="6">
        <v>0</v>
      </c>
      <c r="O1575" s="15">
        <v>0.16541353383458646</v>
      </c>
    </row>
    <row r="1576" spans="1:15" x14ac:dyDescent="0.3">
      <c r="A1576" s="10">
        <v>43685</v>
      </c>
      <c r="B1576" s="8">
        <v>0.75</v>
      </c>
      <c r="C1576" s="9">
        <f t="shared" si="54"/>
        <v>43685.75</v>
      </c>
      <c r="D1576" s="4">
        <f t="shared" si="55"/>
        <v>525465</v>
      </c>
      <c r="E1576" s="4">
        <f t="shared" si="55"/>
        <v>6300765</v>
      </c>
      <c r="F1576" s="4">
        <f t="shared" si="55"/>
        <v>2549</v>
      </c>
      <c r="G1576" s="6">
        <v>97.9</v>
      </c>
      <c r="H1576" s="6">
        <v>16.2</v>
      </c>
      <c r="I1576" s="6">
        <v>290.1979583486044</v>
      </c>
      <c r="J1576" s="6">
        <v>12.237</v>
      </c>
      <c r="K1576" s="6">
        <v>45.2</v>
      </c>
      <c r="L1576" s="6">
        <v>1.158454078482728</v>
      </c>
      <c r="M1576" s="6">
        <v>754.43799999999999</v>
      </c>
      <c r="N1576" s="6">
        <v>0</v>
      </c>
      <c r="O1576" s="15">
        <v>0.16547497446373849</v>
      </c>
    </row>
    <row r="1577" spans="1:15" x14ac:dyDescent="0.3">
      <c r="A1577" s="10">
        <v>43685</v>
      </c>
      <c r="B1577" s="8">
        <v>0.77083333333333337</v>
      </c>
      <c r="C1577" s="9">
        <f t="shared" si="54"/>
        <v>43685.770833333336</v>
      </c>
      <c r="D1577" s="4">
        <f t="shared" si="55"/>
        <v>525465</v>
      </c>
      <c r="E1577" s="4">
        <f t="shared" si="55"/>
        <v>6300765</v>
      </c>
      <c r="F1577" s="4">
        <f t="shared" si="55"/>
        <v>2549</v>
      </c>
      <c r="G1577" s="6">
        <v>65.3</v>
      </c>
      <c r="H1577" s="6">
        <v>10.8</v>
      </c>
      <c r="I1577" s="6">
        <v>274.62263881414026</v>
      </c>
      <c r="J1577" s="6">
        <v>11.484</v>
      </c>
      <c r="K1577" s="6">
        <v>47.972000000000001</v>
      </c>
      <c r="L1577" s="6">
        <v>0.86731010795499308</v>
      </c>
      <c r="M1577" s="6">
        <v>754.28800000000001</v>
      </c>
      <c r="N1577" s="6">
        <v>0</v>
      </c>
      <c r="O1577" s="15">
        <v>0.16539050535987751</v>
      </c>
    </row>
    <row r="1578" spans="1:15" x14ac:dyDescent="0.3">
      <c r="A1578" s="10">
        <v>43685</v>
      </c>
      <c r="B1578" s="8">
        <v>0.79166666666666663</v>
      </c>
      <c r="C1578" s="9">
        <f t="shared" si="54"/>
        <v>43685.791666666664</v>
      </c>
      <c r="D1578" s="4">
        <f t="shared" si="55"/>
        <v>525465</v>
      </c>
      <c r="E1578" s="4">
        <f t="shared" si="55"/>
        <v>6300765</v>
      </c>
      <c r="F1578" s="4">
        <f t="shared" si="55"/>
        <v>2549</v>
      </c>
      <c r="G1578" s="6">
        <v>41.7</v>
      </c>
      <c r="H1578" s="6">
        <v>5.4</v>
      </c>
      <c r="I1578" s="6">
        <v>273.01482335227161</v>
      </c>
      <c r="J1578" s="6">
        <v>11.672000000000001</v>
      </c>
      <c r="K1578" s="6">
        <v>48.307000000000002</v>
      </c>
      <c r="L1578" s="6">
        <v>0.86503561731177669</v>
      </c>
      <c r="M1578" s="6">
        <v>754.45799999999997</v>
      </c>
      <c r="N1578" s="6">
        <v>0</v>
      </c>
      <c r="O1578" s="15">
        <v>0.12949640287769784</v>
      </c>
    </row>
    <row r="1579" spans="1:15" x14ac:dyDescent="0.3">
      <c r="A1579" s="10">
        <v>43685</v>
      </c>
      <c r="B1579" s="8">
        <v>0.8125</v>
      </c>
      <c r="C1579" s="9">
        <f t="shared" si="54"/>
        <v>43685.8125</v>
      </c>
      <c r="D1579" s="4">
        <f t="shared" si="55"/>
        <v>525465</v>
      </c>
      <c r="E1579" s="4">
        <f t="shared" si="55"/>
        <v>6300765</v>
      </c>
      <c r="F1579" s="4">
        <f t="shared" si="55"/>
        <v>2549</v>
      </c>
      <c r="G1579" s="6">
        <v>14.5</v>
      </c>
      <c r="H1579" s="6">
        <v>0</v>
      </c>
      <c r="I1579" s="6">
        <v>268.50001245501619</v>
      </c>
      <c r="J1579" s="6">
        <v>11.358000000000001</v>
      </c>
      <c r="K1579" s="6">
        <v>49.38</v>
      </c>
      <c r="L1579" s="6">
        <v>0.71832638672630122</v>
      </c>
      <c r="M1579" s="6">
        <v>754.53700000000003</v>
      </c>
      <c r="N1579" s="6">
        <v>0</v>
      </c>
      <c r="O1579" s="16" t="s">
        <v>19</v>
      </c>
    </row>
    <row r="1580" spans="1:15" x14ac:dyDescent="0.3">
      <c r="A1580" s="10">
        <v>43685</v>
      </c>
      <c r="B1580" s="8">
        <v>0.83333333333333337</v>
      </c>
      <c r="C1580" s="9">
        <f t="shared" si="54"/>
        <v>43685.833333333336</v>
      </c>
      <c r="D1580" s="4">
        <f t="shared" si="55"/>
        <v>525465</v>
      </c>
      <c r="E1580" s="4">
        <f t="shared" si="55"/>
        <v>6300765</v>
      </c>
      <c r="F1580" s="4">
        <f t="shared" si="55"/>
        <v>2549</v>
      </c>
      <c r="G1580" s="6">
        <v>0</v>
      </c>
      <c r="H1580" s="6">
        <v>0</v>
      </c>
      <c r="I1580" s="6">
        <v>267.90322836874572</v>
      </c>
      <c r="J1580" s="6">
        <v>11.233000000000001</v>
      </c>
      <c r="K1580" s="6">
        <v>49.841000000000001</v>
      </c>
      <c r="L1580" s="6">
        <v>1.2937908558521218</v>
      </c>
      <c r="M1580" s="6">
        <v>754.52499999999998</v>
      </c>
      <c r="N1580" s="6">
        <v>0</v>
      </c>
      <c r="O1580" s="16" t="s">
        <v>19</v>
      </c>
    </row>
    <row r="1581" spans="1:15" x14ac:dyDescent="0.3">
      <c r="A1581" s="10">
        <v>43685</v>
      </c>
      <c r="B1581" s="8">
        <v>0.85416666666666663</v>
      </c>
      <c r="C1581" s="9">
        <f t="shared" si="54"/>
        <v>43685.854166666664</v>
      </c>
      <c r="D1581" s="4">
        <f t="shared" si="55"/>
        <v>525465</v>
      </c>
      <c r="E1581" s="4">
        <f t="shared" si="55"/>
        <v>6300765</v>
      </c>
      <c r="F1581" s="4">
        <f t="shared" si="55"/>
        <v>2549</v>
      </c>
      <c r="G1581" s="6">
        <v>0</v>
      </c>
      <c r="H1581" s="6">
        <v>0</v>
      </c>
      <c r="I1581" s="6">
        <v>265.80308573707157</v>
      </c>
      <c r="J1581" s="6">
        <v>10.856</v>
      </c>
      <c r="K1581" s="6">
        <v>50.274999999999999</v>
      </c>
      <c r="L1581" s="6">
        <v>0.42519507215563257</v>
      </c>
      <c r="M1581" s="6">
        <v>754.755</v>
      </c>
      <c r="N1581" s="6">
        <v>0</v>
      </c>
      <c r="O1581" s="16" t="s">
        <v>19</v>
      </c>
    </row>
    <row r="1582" spans="1:15" x14ac:dyDescent="0.3">
      <c r="A1582" s="10">
        <v>43685</v>
      </c>
      <c r="B1582" s="8">
        <v>0.875</v>
      </c>
      <c r="C1582" s="9">
        <f t="shared" si="54"/>
        <v>43685.875</v>
      </c>
      <c r="D1582" s="4">
        <f t="shared" si="55"/>
        <v>525465</v>
      </c>
      <c r="E1582" s="4">
        <f t="shared" si="55"/>
        <v>6300765</v>
      </c>
      <c r="F1582" s="4">
        <f t="shared" si="55"/>
        <v>2549</v>
      </c>
      <c r="G1582" s="6">
        <v>0</v>
      </c>
      <c r="H1582" s="6">
        <v>0</v>
      </c>
      <c r="I1582" s="6">
        <v>265.88178736290553</v>
      </c>
      <c r="J1582" s="6">
        <v>10.794</v>
      </c>
      <c r="K1582" s="6">
        <v>50.268000000000001</v>
      </c>
      <c r="L1582" s="6">
        <v>0.27848584157015688</v>
      </c>
      <c r="M1582" s="6">
        <v>754.57299999999998</v>
      </c>
      <c r="N1582" s="6">
        <v>0</v>
      </c>
      <c r="O1582" s="16" t="s">
        <v>19</v>
      </c>
    </row>
    <row r="1583" spans="1:15" x14ac:dyDescent="0.3">
      <c r="A1583" s="10">
        <v>43685</v>
      </c>
      <c r="B1583" s="8">
        <v>0.89583333333333337</v>
      </c>
      <c r="C1583" s="9">
        <f t="shared" si="54"/>
        <v>43685.895833333336</v>
      </c>
      <c r="D1583" s="4">
        <f t="shared" si="55"/>
        <v>525465</v>
      </c>
      <c r="E1583" s="4">
        <f t="shared" si="55"/>
        <v>6300765</v>
      </c>
      <c r="F1583" s="4">
        <f t="shared" si="55"/>
        <v>2549</v>
      </c>
      <c r="G1583" s="6">
        <v>0</v>
      </c>
      <c r="H1583" s="6">
        <v>0</v>
      </c>
      <c r="I1583" s="6">
        <v>262.93447807329227</v>
      </c>
      <c r="J1583" s="6">
        <v>10.292</v>
      </c>
      <c r="K1583" s="6">
        <v>52.579000000000001</v>
      </c>
      <c r="L1583" s="6">
        <v>0.13177661098468124</v>
      </c>
      <c r="M1583" s="6">
        <v>754.18799999999999</v>
      </c>
      <c r="N1583" s="6">
        <v>0</v>
      </c>
      <c r="O1583" s="16" t="s">
        <v>19</v>
      </c>
    </row>
    <row r="1584" spans="1:15" x14ac:dyDescent="0.3">
      <c r="A1584" s="10">
        <v>43685</v>
      </c>
      <c r="B1584" s="8">
        <v>0.91666666666666663</v>
      </c>
      <c r="C1584" s="9">
        <f t="shared" si="54"/>
        <v>43685.916666666664</v>
      </c>
      <c r="D1584" s="4">
        <f t="shared" si="55"/>
        <v>525465</v>
      </c>
      <c r="E1584" s="4">
        <f t="shared" si="55"/>
        <v>6300765</v>
      </c>
      <c r="F1584" s="4">
        <f t="shared" si="55"/>
        <v>2549</v>
      </c>
      <c r="G1584" s="6">
        <v>0</v>
      </c>
      <c r="H1584" s="6">
        <v>0</v>
      </c>
      <c r="I1584" s="6">
        <v>262.53768279267251</v>
      </c>
      <c r="J1584" s="6">
        <v>10.228999999999999</v>
      </c>
      <c r="K1584" s="6">
        <v>52.887</v>
      </c>
      <c r="L1584" s="6">
        <v>0.27393686028372422</v>
      </c>
      <c r="M1584" s="6">
        <v>754.072</v>
      </c>
      <c r="N1584" s="6">
        <v>0</v>
      </c>
      <c r="O1584" s="16" t="s">
        <v>19</v>
      </c>
    </row>
    <row r="1585" spans="1:15" x14ac:dyDescent="0.3">
      <c r="A1585" s="10">
        <v>43685</v>
      </c>
      <c r="B1585" s="8">
        <v>0.9375</v>
      </c>
      <c r="C1585" s="9">
        <f t="shared" si="54"/>
        <v>43685.9375</v>
      </c>
      <c r="D1585" s="4">
        <f t="shared" si="55"/>
        <v>525465</v>
      </c>
      <c r="E1585" s="4">
        <f t="shared" si="55"/>
        <v>6300765</v>
      </c>
      <c r="F1585" s="4">
        <f t="shared" si="55"/>
        <v>2549</v>
      </c>
      <c r="G1585" s="6">
        <v>0</v>
      </c>
      <c r="H1585" s="6">
        <v>0</v>
      </c>
      <c r="I1585" s="6">
        <v>261.35776849032499</v>
      </c>
      <c r="J1585" s="6">
        <v>9.6010000000000009</v>
      </c>
      <c r="K1585" s="6">
        <v>55.65</v>
      </c>
      <c r="L1585" s="6">
        <v>0.12722762969824852</v>
      </c>
      <c r="M1585" s="6">
        <v>753.92</v>
      </c>
      <c r="N1585" s="6">
        <v>0</v>
      </c>
      <c r="O1585" s="16" t="s">
        <v>19</v>
      </c>
    </row>
    <row r="1586" spans="1:15" x14ac:dyDescent="0.3">
      <c r="A1586" s="10">
        <v>43685</v>
      </c>
      <c r="B1586" s="8">
        <v>0.95833333333333337</v>
      </c>
      <c r="C1586" s="9">
        <f t="shared" si="54"/>
        <v>43685.958333333336</v>
      </c>
      <c r="D1586" s="4">
        <f t="shared" si="55"/>
        <v>525465</v>
      </c>
      <c r="E1586" s="4">
        <f t="shared" si="55"/>
        <v>6300765</v>
      </c>
      <c r="F1586" s="4">
        <f t="shared" si="55"/>
        <v>2549</v>
      </c>
      <c r="G1586" s="6">
        <v>0</v>
      </c>
      <c r="H1586" s="6">
        <v>0</v>
      </c>
      <c r="I1586" s="6">
        <v>261.92812206980329</v>
      </c>
      <c r="J1586" s="6">
        <v>9.4130000000000003</v>
      </c>
      <c r="K1586" s="6">
        <v>55.470999999999997</v>
      </c>
      <c r="L1586" s="6">
        <v>0.2693878789972915</v>
      </c>
      <c r="M1586" s="6">
        <v>753.90800000000002</v>
      </c>
      <c r="N1586" s="6">
        <v>0</v>
      </c>
      <c r="O1586" s="16" t="s">
        <v>19</v>
      </c>
    </row>
    <row r="1587" spans="1:15" x14ac:dyDescent="0.3">
      <c r="A1587" s="10">
        <v>43685</v>
      </c>
      <c r="B1587" s="8">
        <v>0.97916666666666663</v>
      </c>
      <c r="C1587" s="9">
        <f t="shared" si="54"/>
        <v>43685.979166666664</v>
      </c>
      <c r="D1587" s="4">
        <f t="shared" si="55"/>
        <v>525465</v>
      </c>
      <c r="E1587" s="4">
        <f t="shared" si="55"/>
        <v>6300765</v>
      </c>
      <c r="F1587" s="4">
        <f t="shared" si="55"/>
        <v>2549</v>
      </c>
      <c r="G1587" s="6">
        <v>0</v>
      </c>
      <c r="H1587" s="6">
        <v>0</v>
      </c>
      <c r="I1587" s="6">
        <v>260.60226894833386</v>
      </c>
      <c r="J1587" s="6">
        <v>9.2870000000000008</v>
      </c>
      <c r="K1587" s="6">
        <v>55.771000000000001</v>
      </c>
      <c r="L1587" s="6">
        <v>0.12267864841181583</v>
      </c>
      <c r="M1587" s="6">
        <v>753.9</v>
      </c>
      <c r="N1587" s="6">
        <v>0</v>
      </c>
      <c r="O1587" s="16" t="s">
        <v>19</v>
      </c>
    </row>
    <row r="1588" spans="1:15" x14ac:dyDescent="0.3">
      <c r="A1588" s="10">
        <v>43686</v>
      </c>
      <c r="B1588" s="8">
        <v>0</v>
      </c>
      <c r="C1588" s="9">
        <f t="shared" si="54"/>
        <v>43686</v>
      </c>
      <c r="D1588" s="4">
        <f t="shared" si="55"/>
        <v>525465</v>
      </c>
      <c r="E1588" s="4">
        <f t="shared" si="55"/>
        <v>6300765</v>
      </c>
      <c r="F1588" s="4">
        <f t="shared" si="55"/>
        <v>2549</v>
      </c>
      <c r="G1588" s="6">
        <v>0</v>
      </c>
      <c r="H1588" s="6">
        <v>0</v>
      </c>
      <c r="I1588" s="6">
        <v>259.62742627232797</v>
      </c>
      <c r="J1588" s="6">
        <v>9.9779999999999998</v>
      </c>
      <c r="K1588" s="6">
        <v>52.23</v>
      </c>
      <c r="L1588" s="6">
        <v>0.3740144485852438</v>
      </c>
      <c r="M1588" s="6">
        <v>753.90800000000002</v>
      </c>
      <c r="N1588" s="6">
        <v>0</v>
      </c>
      <c r="O1588" s="16" t="s">
        <v>19</v>
      </c>
    </row>
    <row r="1589" spans="1:15" x14ac:dyDescent="0.3">
      <c r="A1589" s="10">
        <v>43686</v>
      </c>
      <c r="B1589" s="8">
        <v>2.0833333333333332E-2</v>
      </c>
      <c r="C1589" s="9">
        <f t="shared" si="54"/>
        <v>43686.020833333336</v>
      </c>
      <c r="D1589" s="4">
        <f t="shared" si="55"/>
        <v>525465</v>
      </c>
      <c r="E1589" s="4">
        <f t="shared" si="55"/>
        <v>6300765</v>
      </c>
      <c r="F1589" s="4">
        <f t="shared" si="55"/>
        <v>2549</v>
      </c>
      <c r="G1589" s="6">
        <v>0</v>
      </c>
      <c r="H1589" s="6">
        <v>0</v>
      </c>
      <c r="I1589" s="6">
        <v>258.48088751167796</v>
      </c>
      <c r="J1589" s="6">
        <v>9.5380000000000003</v>
      </c>
      <c r="K1589" s="6">
        <v>52.654000000000003</v>
      </c>
      <c r="L1589" s="6">
        <v>0.37173995794202741</v>
      </c>
      <c r="M1589" s="6">
        <v>753.94500000000005</v>
      </c>
      <c r="N1589" s="6">
        <v>0</v>
      </c>
      <c r="O1589" s="16" t="s">
        <v>19</v>
      </c>
    </row>
    <row r="1590" spans="1:15" x14ac:dyDescent="0.3">
      <c r="A1590" s="10">
        <v>43686</v>
      </c>
      <c r="B1590" s="8">
        <v>4.1666666666666664E-2</v>
      </c>
      <c r="C1590" s="9">
        <f t="shared" si="54"/>
        <v>43686.041666666664</v>
      </c>
      <c r="D1590" s="4">
        <f t="shared" si="55"/>
        <v>525465</v>
      </c>
      <c r="E1590" s="4">
        <f t="shared" si="55"/>
        <v>6300765</v>
      </c>
      <c r="F1590" s="4">
        <f t="shared" si="55"/>
        <v>2549</v>
      </c>
      <c r="G1590" s="6">
        <v>0</v>
      </c>
      <c r="H1590" s="6">
        <v>0</v>
      </c>
      <c r="I1590" s="6">
        <v>257.99749832833152</v>
      </c>
      <c r="J1590" s="6">
        <v>9.6639999999999997</v>
      </c>
      <c r="K1590" s="6">
        <v>47.789000000000001</v>
      </c>
      <c r="L1590" s="6">
        <v>0.22503072735655177</v>
      </c>
      <c r="M1590" s="6">
        <v>753.69799999999998</v>
      </c>
      <c r="N1590" s="6">
        <v>0</v>
      </c>
      <c r="O1590" s="16" t="s">
        <v>19</v>
      </c>
    </row>
    <row r="1591" spans="1:15" x14ac:dyDescent="0.3">
      <c r="A1591" s="10">
        <v>43686</v>
      </c>
      <c r="B1591" s="8">
        <v>6.25E-2</v>
      </c>
      <c r="C1591" s="9">
        <f t="shared" si="54"/>
        <v>43686.0625</v>
      </c>
      <c r="D1591" s="4">
        <f t="shared" si="55"/>
        <v>525465</v>
      </c>
      <c r="E1591" s="4">
        <f t="shared" si="55"/>
        <v>6300765</v>
      </c>
      <c r="F1591" s="4">
        <f t="shared" si="55"/>
        <v>2549</v>
      </c>
      <c r="G1591" s="6">
        <v>0</v>
      </c>
      <c r="H1591" s="6">
        <v>0</v>
      </c>
      <c r="I1591" s="6">
        <v>257.26888926297863</v>
      </c>
      <c r="J1591" s="6">
        <v>9.0359999999999996</v>
      </c>
      <c r="K1591" s="6">
        <v>48.198</v>
      </c>
      <c r="L1591" s="6">
        <v>0.22275623671333544</v>
      </c>
      <c r="M1591" s="6">
        <v>753.58699999999999</v>
      </c>
      <c r="N1591" s="6">
        <v>0</v>
      </c>
      <c r="O1591" s="16" t="s">
        <v>19</v>
      </c>
    </row>
    <row r="1592" spans="1:15" x14ac:dyDescent="0.3">
      <c r="A1592" s="10">
        <v>43686</v>
      </c>
      <c r="B1592" s="8">
        <v>8.3333333333333329E-2</v>
      </c>
      <c r="C1592" s="9">
        <f t="shared" si="54"/>
        <v>43686.083333333336</v>
      </c>
      <c r="D1592" s="4">
        <f t="shared" si="55"/>
        <v>525465</v>
      </c>
      <c r="E1592" s="4">
        <f t="shared" si="55"/>
        <v>6300765</v>
      </c>
      <c r="F1592" s="4">
        <f t="shared" si="55"/>
        <v>2549</v>
      </c>
      <c r="G1592" s="6">
        <v>0</v>
      </c>
      <c r="H1592" s="6">
        <v>0</v>
      </c>
      <c r="I1592" s="6">
        <v>256.16815587252347</v>
      </c>
      <c r="J1592" s="6">
        <v>9.4130000000000003</v>
      </c>
      <c r="K1592" s="6">
        <v>53.112000000000002</v>
      </c>
      <c r="L1592" s="6">
        <v>0.22048174607011908</v>
      </c>
      <c r="M1592" s="6">
        <v>753.45799999999997</v>
      </c>
      <c r="N1592" s="6">
        <v>0</v>
      </c>
      <c r="O1592" s="16" t="s">
        <v>19</v>
      </c>
    </row>
    <row r="1593" spans="1:15" x14ac:dyDescent="0.3">
      <c r="A1593" s="10">
        <v>43686</v>
      </c>
      <c r="B1593" s="8">
        <v>0.10416666666666667</v>
      </c>
      <c r="C1593" s="9">
        <f t="shared" si="54"/>
        <v>43686.104166666664</v>
      </c>
      <c r="D1593" s="4">
        <f t="shared" si="55"/>
        <v>525465</v>
      </c>
      <c r="E1593" s="4">
        <f t="shared" si="55"/>
        <v>6300765</v>
      </c>
      <c r="F1593" s="4">
        <f t="shared" si="55"/>
        <v>2549</v>
      </c>
      <c r="G1593" s="6">
        <v>0</v>
      </c>
      <c r="H1593" s="6">
        <v>0</v>
      </c>
      <c r="I1593" s="6">
        <v>255.17261136742937</v>
      </c>
      <c r="J1593" s="6">
        <v>9.2240000000000002</v>
      </c>
      <c r="K1593" s="6">
        <v>52.619</v>
      </c>
      <c r="L1593" s="6">
        <v>0.21820725542690272</v>
      </c>
      <c r="M1593" s="6">
        <v>753.42700000000002</v>
      </c>
      <c r="N1593" s="6">
        <v>0</v>
      </c>
      <c r="O1593" s="16" t="s">
        <v>19</v>
      </c>
    </row>
    <row r="1594" spans="1:15" x14ac:dyDescent="0.3">
      <c r="A1594" s="10">
        <v>43686</v>
      </c>
      <c r="B1594" s="8">
        <v>0.125</v>
      </c>
      <c r="C1594" s="9">
        <f t="shared" ref="C1594:C1657" si="56">A1594+B1594</f>
        <v>43686.125</v>
      </c>
      <c r="D1594" s="4">
        <f t="shared" si="55"/>
        <v>525465</v>
      </c>
      <c r="E1594" s="4">
        <f t="shared" si="55"/>
        <v>6300765</v>
      </c>
      <c r="F1594" s="4">
        <f t="shared" si="55"/>
        <v>2549</v>
      </c>
      <c r="G1594" s="6">
        <v>0</v>
      </c>
      <c r="H1594" s="6">
        <v>0</v>
      </c>
      <c r="I1594" s="6">
        <v>255.93913280169056</v>
      </c>
      <c r="J1594" s="6">
        <v>9.9779999999999998</v>
      </c>
      <c r="K1594" s="6">
        <v>51.442</v>
      </c>
      <c r="L1594" s="6">
        <v>0.21593276478368637</v>
      </c>
      <c r="M1594" s="6">
        <v>753.27300000000002</v>
      </c>
      <c r="N1594" s="6">
        <v>0</v>
      </c>
      <c r="O1594" s="16" t="s">
        <v>19</v>
      </c>
    </row>
    <row r="1595" spans="1:15" x14ac:dyDescent="0.3">
      <c r="A1595" s="10">
        <v>43686</v>
      </c>
      <c r="B1595" s="8">
        <v>0.14583333333333334</v>
      </c>
      <c r="C1595" s="9">
        <f t="shared" si="56"/>
        <v>43686.145833333336</v>
      </c>
      <c r="D1595" s="4">
        <f t="shared" ref="D1595:F1658" si="57">D1594</f>
        <v>525465</v>
      </c>
      <c r="E1595" s="4">
        <f t="shared" si="57"/>
        <v>6300765</v>
      </c>
      <c r="F1595" s="4">
        <f t="shared" si="57"/>
        <v>2549</v>
      </c>
      <c r="G1595" s="6">
        <v>0</v>
      </c>
      <c r="H1595" s="6">
        <v>0</v>
      </c>
      <c r="I1595" s="6">
        <v>254.25030040354144</v>
      </c>
      <c r="J1595" s="6">
        <v>10.166</v>
      </c>
      <c r="K1595" s="6">
        <v>47.997</v>
      </c>
      <c r="L1595" s="6">
        <v>0.21365827414047001</v>
      </c>
      <c r="M1595" s="6">
        <v>753.07799999999997</v>
      </c>
      <c r="N1595" s="6">
        <v>0</v>
      </c>
      <c r="O1595" s="16" t="s">
        <v>19</v>
      </c>
    </row>
    <row r="1596" spans="1:15" x14ac:dyDescent="0.3">
      <c r="A1596" s="10">
        <v>43686</v>
      </c>
      <c r="B1596" s="8">
        <v>0.16666666666666666</v>
      </c>
      <c r="C1596" s="9">
        <f t="shared" si="56"/>
        <v>43686.166666666664</v>
      </c>
      <c r="D1596" s="4">
        <f t="shared" si="57"/>
        <v>525465</v>
      </c>
      <c r="E1596" s="4">
        <f t="shared" si="57"/>
        <v>6300765</v>
      </c>
      <c r="F1596" s="4">
        <f t="shared" si="57"/>
        <v>2549</v>
      </c>
      <c r="G1596" s="6">
        <v>0</v>
      </c>
      <c r="H1596" s="6">
        <v>0</v>
      </c>
      <c r="I1596" s="6">
        <v>255.21129633527289</v>
      </c>
      <c r="J1596" s="6">
        <v>9.7889999999999997</v>
      </c>
      <c r="K1596" s="6">
        <v>49.847999999999999</v>
      </c>
      <c r="L1596" s="6">
        <v>0.35581852343951292</v>
      </c>
      <c r="M1596" s="6">
        <v>753.20299999999997</v>
      </c>
      <c r="N1596" s="6">
        <v>0</v>
      </c>
      <c r="O1596" s="16" t="s">
        <v>19</v>
      </c>
    </row>
    <row r="1597" spans="1:15" x14ac:dyDescent="0.3">
      <c r="A1597" s="10">
        <v>43686</v>
      </c>
      <c r="B1597" s="8">
        <v>0.1875</v>
      </c>
      <c r="C1597" s="9">
        <f t="shared" si="56"/>
        <v>43686.1875</v>
      </c>
      <c r="D1597" s="4">
        <f t="shared" si="57"/>
        <v>525465</v>
      </c>
      <c r="E1597" s="4">
        <f t="shared" si="57"/>
        <v>6300765</v>
      </c>
      <c r="F1597" s="4">
        <f t="shared" si="57"/>
        <v>2549</v>
      </c>
      <c r="G1597" s="6">
        <v>1.8</v>
      </c>
      <c r="H1597" s="6">
        <v>0</v>
      </c>
      <c r="I1597" s="6">
        <v>254.57102785368059</v>
      </c>
      <c r="J1597" s="6">
        <v>9.7889999999999997</v>
      </c>
      <c r="K1597" s="6">
        <v>48.746000000000002</v>
      </c>
      <c r="L1597" s="6">
        <v>0.20910929285403729</v>
      </c>
      <c r="M1597" s="6">
        <v>753.14499999999998</v>
      </c>
      <c r="N1597" s="6">
        <v>0</v>
      </c>
      <c r="O1597" s="16" t="s">
        <v>19</v>
      </c>
    </row>
    <row r="1598" spans="1:15" x14ac:dyDescent="0.3">
      <c r="A1598" s="10">
        <v>43686</v>
      </c>
      <c r="B1598" s="8">
        <v>0.20833333333333334</v>
      </c>
      <c r="C1598" s="9">
        <f t="shared" si="56"/>
        <v>43686.208333333336</v>
      </c>
      <c r="D1598" s="4">
        <f t="shared" si="57"/>
        <v>525465</v>
      </c>
      <c r="E1598" s="4">
        <f t="shared" si="57"/>
        <v>6300765</v>
      </c>
      <c r="F1598" s="4">
        <f t="shared" si="57"/>
        <v>2549</v>
      </c>
      <c r="G1598" s="6">
        <v>16.3</v>
      </c>
      <c r="H1598" s="6">
        <v>3.6</v>
      </c>
      <c r="I1598" s="6">
        <v>256.06639311014828</v>
      </c>
      <c r="J1598" s="6">
        <v>10.228999999999999</v>
      </c>
      <c r="K1598" s="6">
        <v>47.372999999999998</v>
      </c>
      <c r="L1598" s="6">
        <v>0.20683480221082096</v>
      </c>
      <c r="M1598" s="6">
        <v>753.15</v>
      </c>
      <c r="N1598" s="6">
        <v>0</v>
      </c>
      <c r="O1598" s="15">
        <v>0.22085889570552147</v>
      </c>
    </row>
    <row r="1599" spans="1:15" x14ac:dyDescent="0.3">
      <c r="A1599" s="10">
        <v>43686</v>
      </c>
      <c r="B1599" s="8">
        <v>0.22916666666666666</v>
      </c>
      <c r="C1599" s="9">
        <f t="shared" si="56"/>
        <v>43686.229166666664</v>
      </c>
      <c r="D1599" s="4">
        <f t="shared" si="57"/>
        <v>525465</v>
      </c>
      <c r="E1599" s="4">
        <f t="shared" si="57"/>
        <v>6300765</v>
      </c>
      <c r="F1599" s="4">
        <f t="shared" si="57"/>
        <v>2549</v>
      </c>
      <c r="G1599" s="6">
        <v>43.5</v>
      </c>
      <c r="H1599" s="6">
        <v>18</v>
      </c>
      <c r="I1599" s="6">
        <v>256.50739356940915</v>
      </c>
      <c r="J1599" s="6">
        <v>11.17</v>
      </c>
      <c r="K1599" s="6">
        <v>44.783000000000001</v>
      </c>
      <c r="L1599" s="6">
        <v>0.2045603115676046</v>
      </c>
      <c r="M1599" s="6">
        <v>753.45799999999997</v>
      </c>
      <c r="N1599" s="6">
        <v>0</v>
      </c>
      <c r="O1599" s="15">
        <v>0.41379310344827586</v>
      </c>
    </row>
    <row r="1600" spans="1:15" x14ac:dyDescent="0.3">
      <c r="A1600" s="10">
        <v>43686</v>
      </c>
      <c r="B1600" s="8">
        <v>0.25</v>
      </c>
      <c r="C1600" s="9">
        <f t="shared" si="56"/>
        <v>43686.25</v>
      </c>
      <c r="D1600" s="4">
        <f t="shared" si="57"/>
        <v>525465</v>
      </c>
      <c r="E1600" s="4">
        <f t="shared" si="57"/>
        <v>6300765</v>
      </c>
      <c r="F1600" s="4">
        <f t="shared" si="57"/>
        <v>2549</v>
      </c>
      <c r="G1600" s="6">
        <v>90.7</v>
      </c>
      <c r="H1600" s="6">
        <v>37.799999999999997</v>
      </c>
      <c r="I1600" s="6">
        <v>258.85734291627773</v>
      </c>
      <c r="J1600" s="6">
        <v>12.173999999999999</v>
      </c>
      <c r="K1600" s="6">
        <v>42.03</v>
      </c>
      <c r="L1600" s="6">
        <v>0.20228582092438824</v>
      </c>
      <c r="M1600" s="6">
        <v>753.26700000000005</v>
      </c>
      <c r="N1600" s="6">
        <v>0</v>
      </c>
      <c r="O1600" s="15">
        <v>0.41675854465270118</v>
      </c>
    </row>
    <row r="1601" spans="1:15" x14ac:dyDescent="0.3">
      <c r="A1601" s="10">
        <v>43686</v>
      </c>
      <c r="B1601" s="8">
        <v>0.27083333333333331</v>
      </c>
      <c r="C1601" s="9">
        <f t="shared" si="56"/>
        <v>43686.270833333336</v>
      </c>
      <c r="D1601" s="4">
        <f t="shared" si="57"/>
        <v>525465</v>
      </c>
      <c r="E1601" s="4">
        <f t="shared" si="57"/>
        <v>6300765</v>
      </c>
      <c r="F1601" s="4">
        <f t="shared" si="57"/>
        <v>2549</v>
      </c>
      <c r="G1601" s="6">
        <v>154.19999999999999</v>
      </c>
      <c r="H1601" s="6">
        <v>57.6</v>
      </c>
      <c r="I1601" s="6">
        <v>260.71111814296381</v>
      </c>
      <c r="J1601" s="6">
        <v>13.617000000000001</v>
      </c>
      <c r="K1601" s="6">
        <v>38.667000000000002</v>
      </c>
      <c r="L1601" s="6">
        <v>0.34444607022343121</v>
      </c>
      <c r="M1601" s="6">
        <v>753.47</v>
      </c>
      <c r="N1601" s="6">
        <v>0</v>
      </c>
      <c r="O1601" s="15">
        <v>0.37354085603112847</v>
      </c>
    </row>
    <row r="1602" spans="1:15" x14ac:dyDescent="0.3">
      <c r="A1602" s="10">
        <v>43686</v>
      </c>
      <c r="B1602" s="8">
        <v>0.29166666666666669</v>
      </c>
      <c r="C1602" s="9">
        <f t="shared" si="56"/>
        <v>43686.291666666664</v>
      </c>
      <c r="D1602" s="4">
        <f t="shared" si="57"/>
        <v>525465</v>
      </c>
      <c r="E1602" s="4">
        <f t="shared" si="57"/>
        <v>6300765</v>
      </c>
      <c r="F1602" s="4">
        <f t="shared" si="57"/>
        <v>2549</v>
      </c>
      <c r="G1602" s="6">
        <v>232.2</v>
      </c>
      <c r="H1602" s="6">
        <v>81</v>
      </c>
      <c r="I1602" s="6">
        <v>260.04807461506533</v>
      </c>
      <c r="J1602" s="6">
        <v>14.182</v>
      </c>
      <c r="K1602" s="6">
        <v>36.966000000000001</v>
      </c>
      <c r="L1602" s="6">
        <v>0.34217157958021482</v>
      </c>
      <c r="M1602" s="6">
        <v>753.48800000000006</v>
      </c>
      <c r="N1602" s="6">
        <v>0</v>
      </c>
      <c r="O1602" s="15">
        <v>0.34883720930232559</v>
      </c>
    </row>
    <row r="1603" spans="1:15" x14ac:dyDescent="0.3">
      <c r="A1603" s="10">
        <v>43686</v>
      </c>
      <c r="B1603" s="8">
        <v>0.3125</v>
      </c>
      <c r="C1603" s="9">
        <f t="shared" si="56"/>
        <v>43686.3125</v>
      </c>
      <c r="D1603" s="4">
        <f t="shared" si="57"/>
        <v>525465</v>
      </c>
      <c r="E1603" s="4">
        <f t="shared" si="57"/>
        <v>6300765</v>
      </c>
      <c r="F1603" s="4">
        <f t="shared" si="57"/>
        <v>2549</v>
      </c>
      <c r="G1603" s="6">
        <v>302.89999999999998</v>
      </c>
      <c r="H1603" s="6">
        <v>100.8</v>
      </c>
      <c r="I1603" s="6">
        <v>261.05807610978206</v>
      </c>
      <c r="J1603" s="6">
        <v>16.501999999999999</v>
      </c>
      <c r="K1603" s="6">
        <v>31.241</v>
      </c>
      <c r="L1603" s="6">
        <v>0.4843318288792578</v>
      </c>
      <c r="M1603" s="6">
        <v>753.41</v>
      </c>
      <c r="N1603" s="6">
        <v>0</v>
      </c>
      <c r="O1603" s="15">
        <v>0.33278309673159462</v>
      </c>
    </row>
    <row r="1604" spans="1:15" x14ac:dyDescent="0.3">
      <c r="A1604" s="10">
        <v>43686</v>
      </c>
      <c r="B1604" s="8">
        <v>0.33333333333333331</v>
      </c>
      <c r="C1604" s="9">
        <f t="shared" si="56"/>
        <v>43686.333333333336</v>
      </c>
      <c r="D1604" s="4">
        <f t="shared" si="57"/>
        <v>525465</v>
      </c>
      <c r="E1604" s="4">
        <f t="shared" si="57"/>
        <v>6300765</v>
      </c>
      <c r="F1604" s="4">
        <f t="shared" si="57"/>
        <v>2549</v>
      </c>
      <c r="G1604" s="6">
        <v>373.6</v>
      </c>
      <c r="H1604" s="6">
        <v>118.7</v>
      </c>
      <c r="I1604" s="6">
        <v>264.43243698954603</v>
      </c>
      <c r="J1604" s="6">
        <v>15.122</v>
      </c>
      <c r="K1604" s="6">
        <v>33.856000000000002</v>
      </c>
      <c r="L1604" s="6">
        <v>0.62649207817830077</v>
      </c>
      <c r="M1604" s="6">
        <v>753.33500000000004</v>
      </c>
      <c r="N1604" s="6">
        <v>0</v>
      </c>
      <c r="O1604" s="15">
        <v>0.31771948608137046</v>
      </c>
    </row>
    <row r="1605" spans="1:15" x14ac:dyDescent="0.3">
      <c r="A1605" s="10">
        <v>43686</v>
      </c>
      <c r="B1605" s="8">
        <v>0.35416666666666669</v>
      </c>
      <c r="C1605" s="9">
        <f t="shared" si="56"/>
        <v>43686.354166666664</v>
      </c>
      <c r="D1605" s="4">
        <f t="shared" si="57"/>
        <v>525465</v>
      </c>
      <c r="E1605" s="4">
        <f t="shared" si="57"/>
        <v>6300765</v>
      </c>
      <c r="F1605" s="4">
        <f t="shared" si="57"/>
        <v>2549</v>
      </c>
      <c r="G1605" s="6">
        <v>437.1</v>
      </c>
      <c r="H1605" s="6">
        <v>122.3</v>
      </c>
      <c r="I1605" s="6">
        <v>267.15865381711603</v>
      </c>
      <c r="J1605" s="6">
        <v>16.878</v>
      </c>
      <c r="K1605" s="6">
        <v>29.347999999999999</v>
      </c>
      <c r="L1605" s="6">
        <v>0.33534810765056577</v>
      </c>
      <c r="M1605" s="6">
        <v>753.19500000000005</v>
      </c>
      <c r="N1605" s="6">
        <v>0</v>
      </c>
      <c r="O1605" s="15">
        <v>0.27979867307252343</v>
      </c>
    </row>
    <row r="1606" spans="1:15" x14ac:dyDescent="0.3">
      <c r="A1606" s="10">
        <v>43686</v>
      </c>
      <c r="B1606" s="8">
        <v>0.375</v>
      </c>
      <c r="C1606" s="9">
        <f t="shared" si="56"/>
        <v>43686.375</v>
      </c>
      <c r="D1606" s="4">
        <f t="shared" si="57"/>
        <v>525465</v>
      </c>
      <c r="E1606" s="4">
        <f t="shared" si="57"/>
        <v>6300765</v>
      </c>
      <c r="F1606" s="4">
        <f t="shared" si="57"/>
        <v>2549</v>
      </c>
      <c r="G1606" s="6">
        <v>509.6</v>
      </c>
      <c r="H1606" s="6">
        <v>118.7</v>
      </c>
      <c r="I1606" s="6">
        <v>269.20882295531521</v>
      </c>
      <c r="J1606" s="6">
        <v>18.131</v>
      </c>
      <c r="K1606" s="6">
        <v>27.504000000000001</v>
      </c>
      <c r="L1606" s="6">
        <v>0.621943096891868</v>
      </c>
      <c r="M1606" s="6">
        <v>753.27700000000004</v>
      </c>
      <c r="N1606" s="6">
        <v>0</v>
      </c>
      <c r="O1606" s="15">
        <v>0.23292778649921506</v>
      </c>
    </row>
    <row r="1607" spans="1:15" x14ac:dyDescent="0.3">
      <c r="A1607" s="10">
        <v>43686</v>
      </c>
      <c r="B1607" s="8">
        <v>0.39583333333333331</v>
      </c>
      <c r="C1607" s="9">
        <f t="shared" si="56"/>
        <v>43686.395833333336</v>
      </c>
      <c r="D1607" s="4">
        <f t="shared" si="57"/>
        <v>525465</v>
      </c>
      <c r="E1607" s="4">
        <f t="shared" si="57"/>
        <v>6300765</v>
      </c>
      <c r="F1607" s="4">
        <f t="shared" si="57"/>
        <v>2549</v>
      </c>
      <c r="G1607" s="6">
        <v>560.4</v>
      </c>
      <c r="H1607" s="6">
        <v>115.1</v>
      </c>
      <c r="I1607" s="6">
        <v>271.57718448442779</v>
      </c>
      <c r="J1607" s="6">
        <v>17.254000000000001</v>
      </c>
      <c r="K1607" s="6">
        <v>27.452999999999999</v>
      </c>
      <c r="L1607" s="6">
        <v>0.47523386630639236</v>
      </c>
      <c r="M1607" s="6">
        <v>753.26499999999999</v>
      </c>
      <c r="N1607" s="6">
        <v>0</v>
      </c>
      <c r="O1607" s="15">
        <v>0.20538900785153461</v>
      </c>
    </row>
    <row r="1608" spans="1:15" x14ac:dyDescent="0.3">
      <c r="A1608" s="10">
        <v>43686</v>
      </c>
      <c r="B1608" s="8">
        <v>0.41666666666666669</v>
      </c>
      <c r="C1608" s="9">
        <f t="shared" si="56"/>
        <v>43686.416666666664</v>
      </c>
      <c r="D1608" s="4">
        <f t="shared" si="57"/>
        <v>525465</v>
      </c>
      <c r="E1608" s="4">
        <f t="shared" si="57"/>
        <v>6300765</v>
      </c>
      <c r="F1608" s="4">
        <f t="shared" si="57"/>
        <v>2549</v>
      </c>
      <c r="G1608" s="6">
        <v>600.29999999999995</v>
      </c>
      <c r="H1608" s="6">
        <v>109.7</v>
      </c>
      <c r="I1608" s="6">
        <v>273.7393724219155</v>
      </c>
      <c r="J1608" s="6">
        <v>16.376000000000001</v>
      </c>
      <c r="K1608" s="6">
        <v>29.954999999999998</v>
      </c>
      <c r="L1608" s="6">
        <v>0.61739411560543533</v>
      </c>
      <c r="M1608" s="6">
        <v>753.26499999999999</v>
      </c>
      <c r="N1608" s="6">
        <v>0</v>
      </c>
      <c r="O1608" s="15">
        <v>0.18274196235215728</v>
      </c>
    </row>
    <row r="1609" spans="1:15" x14ac:dyDescent="0.3">
      <c r="A1609" s="10">
        <v>43686</v>
      </c>
      <c r="B1609" s="8">
        <v>0.4375</v>
      </c>
      <c r="C1609" s="9">
        <f t="shared" si="56"/>
        <v>43686.4375</v>
      </c>
      <c r="D1609" s="4">
        <f t="shared" si="57"/>
        <v>525465</v>
      </c>
      <c r="E1609" s="4">
        <f t="shared" si="57"/>
        <v>6300765</v>
      </c>
      <c r="F1609" s="4">
        <f t="shared" si="57"/>
        <v>2549</v>
      </c>
      <c r="G1609" s="6">
        <v>613</v>
      </c>
      <c r="H1609" s="6">
        <v>102.5</v>
      </c>
      <c r="I1609" s="6">
        <v>273.8912830183948</v>
      </c>
      <c r="J1609" s="6">
        <v>15.811999999999999</v>
      </c>
      <c r="K1609" s="6">
        <v>29.600999999999999</v>
      </c>
      <c r="L1609" s="6">
        <v>0.90370195824645472</v>
      </c>
      <c r="M1609" s="6">
        <v>753.16700000000003</v>
      </c>
      <c r="N1609" s="6">
        <v>0</v>
      </c>
      <c r="O1609" s="15">
        <v>0.16721044045676997</v>
      </c>
    </row>
    <row r="1610" spans="1:15" x14ac:dyDescent="0.3">
      <c r="A1610" s="10">
        <v>43686</v>
      </c>
      <c r="B1610" s="8">
        <v>0.45833333333333331</v>
      </c>
      <c r="C1610" s="9">
        <f t="shared" si="56"/>
        <v>43686.458333333336</v>
      </c>
      <c r="D1610" s="4">
        <f t="shared" si="57"/>
        <v>525465</v>
      </c>
      <c r="E1610" s="4">
        <f t="shared" si="57"/>
        <v>6300765</v>
      </c>
      <c r="F1610" s="4">
        <f t="shared" si="57"/>
        <v>2549</v>
      </c>
      <c r="G1610" s="6">
        <v>694.6</v>
      </c>
      <c r="H1610" s="6">
        <v>109.7</v>
      </c>
      <c r="I1610" s="6">
        <v>279.55790511573832</v>
      </c>
      <c r="J1610" s="6">
        <v>13.366</v>
      </c>
      <c r="K1610" s="6">
        <v>34.206000000000003</v>
      </c>
      <c r="L1610" s="6">
        <v>1.1902969474877569</v>
      </c>
      <c r="M1610" s="6">
        <v>753.39300000000003</v>
      </c>
      <c r="N1610" s="6">
        <v>0</v>
      </c>
      <c r="O1610" s="15">
        <v>0.15793262309242728</v>
      </c>
    </row>
    <row r="1611" spans="1:15" x14ac:dyDescent="0.3">
      <c r="A1611" s="10">
        <v>43686</v>
      </c>
      <c r="B1611" s="8">
        <v>0.47916666666666669</v>
      </c>
      <c r="C1611" s="9">
        <f t="shared" si="56"/>
        <v>43686.479166666664</v>
      </c>
      <c r="D1611" s="4">
        <f t="shared" si="57"/>
        <v>525465</v>
      </c>
      <c r="E1611" s="4">
        <f t="shared" si="57"/>
        <v>6300765</v>
      </c>
      <c r="F1611" s="4">
        <f t="shared" si="57"/>
        <v>2549</v>
      </c>
      <c r="G1611" s="6">
        <v>761.7</v>
      </c>
      <c r="H1611" s="6">
        <v>116.9</v>
      </c>
      <c r="I1611" s="6">
        <v>284.24228957983462</v>
      </c>
      <c r="J1611" s="6">
        <v>17.317</v>
      </c>
      <c r="K1611" s="6">
        <v>27.457000000000001</v>
      </c>
      <c r="L1611" s="6">
        <v>1.1880224568445406</v>
      </c>
      <c r="M1611" s="6">
        <v>753.15</v>
      </c>
      <c r="N1611" s="6">
        <v>0</v>
      </c>
      <c r="O1611" s="15">
        <v>0.1534724957332283</v>
      </c>
    </row>
    <row r="1612" spans="1:15" x14ac:dyDescent="0.3">
      <c r="A1612" s="10">
        <v>43686</v>
      </c>
      <c r="B1612" s="8">
        <v>0.5</v>
      </c>
      <c r="C1612" s="9">
        <f t="shared" si="56"/>
        <v>43686.5</v>
      </c>
      <c r="D1612" s="4">
        <f t="shared" si="57"/>
        <v>525465</v>
      </c>
      <c r="E1612" s="4">
        <f t="shared" si="57"/>
        <v>6300765</v>
      </c>
      <c r="F1612" s="4">
        <f t="shared" si="57"/>
        <v>2549</v>
      </c>
      <c r="G1612" s="6">
        <v>801.6</v>
      </c>
      <c r="H1612" s="6">
        <v>125.9</v>
      </c>
      <c r="I1612" s="6">
        <v>288.81608004299045</v>
      </c>
      <c r="J1612" s="6">
        <v>14.055999999999999</v>
      </c>
      <c r="K1612" s="6">
        <v>33.302999999999997</v>
      </c>
      <c r="L1612" s="6">
        <v>1.3301827061435834</v>
      </c>
      <c r="M1612" s="6">
        <v>753.05200000000002</v>
      </c>
      <c r="N1612" s="6">
        <v>0</v>
      </c>
      <c r="O1612" s="15">
        <v>0.15706087824351297</v>
      </c>
    </row>
    <row r="1613" spans="1:15" x14ac:dyDescent="0.3">
      <c r="A1613" s="10">
        <v>43686</v>
      </c>
      <c r="B1613" s="8">
        <v>0.52083333333333337</v>
      </c>
      <c r="C1613" s="9">
        <f t="shared" si="56"/>
        <v>43686.520833333336</v>
      </c>
      <c r="D1613" s="4">
        <f t="shared" si="57"/>
        <v>525465</v>
      </c>
      <c r="E1613" s="4">
        <f t="shared" si="57"/>
        <v>6300765</v>
      </c>
      <c r="F1613" s="4">
        <f t="shared" si="57"/>
        <v>2549</v>
      </c>
      <c r="G1613" s="6">
        <v>801.6</v>
      </c>
      <c r="H1613" s="6">
        <v>122.3</v>
      </c>
      <c r="I1613" s="6">
        <v>298.3757592791269</v>
      </c>
      <c r="J1613" s="6">
        <v>15.372999999999999</v>
      </c>
      <c r="K1613" s="6">
        <v>31.166</v>
      </c>
      <c r="L1613" s="6">
        <v>1.4723429554426266</v>
      </c>
      <c r="M1613" s="6">
        <v>753.00300000000004</v>
      </c>
      <c r="N1613" s="6">
        <v>0</v>
      </c>
      <c r="O1613" s="15">
        <v>0.15256986027944111</v>
      </c>
    </row>
    <row r="1614" spans="1:15" x14ac:dyDescent="0.3">
      <c r="A1614" s="10">
        <v>43686</v>
      </c>
      <c r="B1614" s="8">
        <v>0.54166666666666663</v>
      </c>
      <c r="C1614" s="9">
        <f t="shared" si="56"/>
        <v>43686.541666666664</v>
      </c>
      <c r="D1614" s="4">
        <f t="shared" si="57"/>
        <v>525465</v>
      </c>
      <c r="E1614" s="4">
        <f t="shared" si="57"/>
        <v>6300765</v>
      </c>
      <c r="F1614" s="4">
        <f t="shared" si="57"/>
        <v>2549</v>
      </c>
      <c r="G1614" s="6">
        <v>266.60000000000002</v>
      </c>
      <c r="H1614" s="6">
        <v>46.8</v>
      </c>
      <c r="I1614" s="6">
        <v>304.28002198991891</v>
      </c>
      <c r="J1614" s="6">
        <v>15.247999999999999</v>
      </c>
      <c r="K1614" s="6">
        <v>31.475999999999999</v>
      </c>
      <c r="L1614" s="6">
        <v>1.0367642449726322</v>
      </c>
      <c r="M1614" s="6">
        <v>752.97500000000002</v>
      </c>
      <c r="N1614" s="6">
        <v>0</v>
      </c>
      <c r="O1614" s="15">
        <v>0.17554388597149284</v>
      </c>
    </row>
    <row r="1615" spans="1:15" x14ac:dyDescent="0.3">
      <c r="A1615" s="10">
        <v>43686</v>
      </c>
      <c r="B1615" s="8">
        <v>0.5625</v>
      </c>
      <c r="C1615" s="9">
        <f t="shared" si="56"/>
        <v>43686.5625</v>
      </c>
      <c r="D1615" s="4">
        <f t="shared" si="57"/>
        <v>525465</v>
      </c>
      <c r="E1615" s="4">
        <f t="shared" si="57"/>
        <v>6300765</v>
      </c>
      <c r="F1615" s="4">
        <f t="shared" si="57"/>
        <v>2549</v>
      </c>
      <c r="G1615" s="6">
        <v>244.8</v>
      </c>
      <c r="H1615" s="6">
        <v>45</v>
      </c>
      <c r="I1615" s="6">
        <v>319.56043311310867</v>
      </c>
      <c r="J1615" s="6">
        <v>14.182</v>
      </c>
      <c r="K1615" s="6">
        <v>34.106000000000002</v>
      </c>
      <c r="L1615" s="6">
        <v>1.1789244942716752</v>
      </c>
      <c r="M1615" s="6">
        <v>752.82</v>
      </c>
      <c r="N1615" s="6">
        <v>0</v>
      </c>
      <c r="O1615" s="15">
        <v>0.18382352941176469</v>
      </c>
    </row>
    <row r="1616" spans="1:15" x14ac:dyDescent="0.3">
      <c r="A1616" s="10">
        <v>43686</v>
      </c>
      <c r="B1616" s="8">
        <v>0.58333333333333337</v>
      </c>
      <c r="C1616" s="9">
        <f t="shared" si="56"/>
        <v>43686.583333333336</v>
      </c>
      <c r="D1616" s="4">
        <f t="shared" si="57"/>
        <v>525465</v>
      </c>
      <c r="E1616" s="4">
        <f t="shared" si="57"/>
        <v>6300765</v>
      </c>
      <c r="F1616" s="4">
        <f t="shared" si="57"/>
        <v>2549</v>
      </c>
      <c r="G1616" s="6">
        <v>248.5</v>
      </c>
      <c r="H1616" s="6">
        <v>46.8</v>
      </c>
      <c r="I1616" s="6">
        <v>323.29893657162006</v>
      </c>
      <c r="J1616" s="6">
        <v>12.739000000000001</v>
      </c>
      <c r="K1616" s="6">
        <v>39.070999999999998</v>
      </c>
      <c r="L1616" s="6">
        <v>1.4655194835129774</v>
      </c>
      <c r="M1616" s="6">
        <v>752.87699999999995</v>
      </c>
      <c r="N1616" s="6">
        <v>0</v>
      </c>
      <c r="O1616" s="15">
        <v>0.18832997987927563</v>
      </c>
    </row>
    <row r="1617" spans="1:15" x14ac:dyDescent="0.3">
      <c r="A1617" s="10">
        <v>43686</v>
      </c>
      <c r="B1617" s="8">
        <v>0.60416666666666663</v>
      </c>
      <c r="C1617" s="9">
        <f t="shared" si="56"/>
        <v>43686.604166666664</v>
      </c>
      <c r="D1617" s="4">
        <f t="shared" si="57"/>
        <v>525465</v>
      </c>
      <c r="E1617" s="4">
        <f t="shared" si="57"/>
        <v>6300765</v>
      </c>
      <c r="F1617" s="4">
        <f t="shared" si="57"/>
        <v>2549</v>
      </c>
      <c r="G1617" s="6">
        <v>168.7</v>
      </c>
      <c r="H1617" s="6">
        <v>34.200000000000003</v>
      </c>
      <c r="I1617" s="6">
        <v>326.52257456638176</v>
      </c>
      <c r="J1617" s="6">
        <v>13.053000000000001</v>
      </c>
      <c r="K1617" s="6">
        <v>38.621000000000002</v>
      </c>
      <c r="L1617" s="6">
        <v>0.88550603310072384</v>
      </c>
      <c r="M1617" s="6">
        <v>752.90200000000004</v>
      </c>
      <c r="N1617" s="6">
        <v>0</v>
      </c>
      <c r="O1617" s="15">
        <v>0.20272673384706583</v>
      </c>
    </row>
    <row r="1618" spans="1:15" x14ac:dyDescent="0.3">
      <c r="A1618" s="10">
        <v>43686</v>
      </c>
      <c r="B1618" s="8">
        <v>0.625</v>
      </c>
      <c r="C1618" s="9">
        <f t="shared" si="56"/>
        <v>43686.625</v>
      </c>
      <c r="D1618" s="4">
        <f t="shared" si="57"/>
        <v>525465</v>
      </c>
      <c r="E1618" s="4">
        <f t="shared" si="57"/>
        <v>6300765</v>
      </c>
      <c r="F1618" s="4">
        <f t="shared" si="57"/>
        <v>2549</v>
      </c>
      <c r="G1618" s="6">
        <v>128.80000000000001</v>
      </c>
      <c r="H1618" s="6">
        <v>25.2</v>
      </c>
      <c r="I1618" s="6">
        <v>328.10409065441434</v>
      </c>
      <c r="J1618" s="6">
        <v>12.173999999999999</v>
      </c>
      <c r="K1618" s="6">
        <v>44.087000000000003</v>
      </c>
      <c r="L1618" s="6">
        <v>1.0276662823997669</v>
      </c>
      <c r="M1618" s="6">
        <v>752.75300000000004</v>
      </c>
      <c r="N1618" s="6">
        <v>0</v>
      </c>
      <c r="O1618" s="15">
        <v>0.19565217391304346</v>
      </c>
    </row>
    <row r="1619" spans="1:15" x14ac:dyDescent="0.3">
      <c r="A1619" s="10">
        <v>43686</v>
      </c>
      <c r="B1619" s="8">
        <v>0.64583333333333337</v>
      </c>
      <c r="C1619" s="9">
        <f t="shared" si="56"/>
        <v>43686.645833333336</v>
      </c>
      <c r="D1619" s="4">
        <f t="shared" si="57"/>
        <v>525465</v>
      </c>
      <c r="E1619" s="4">
        <f t="shared" si="57"/>
        <v>6300765</v>
      </c>
      <c r="F1619" s="4">
        <f t="shared" si="57"/>
        <v>2549</v>
      </c>
      <c r="G1619" s="6">
        <v>273.89999999999998</v>
      </c>
      <c r="H1619" s="6">
        <v>54</v>
      </c>
      <c r="I1619" s="6">
        <v>338.21572267065</v>
      </c>
      <c r="J1619" s="6">
        <v>12.802</v>
      </c>
      <c r="K1619" s="6">
        <v>43.905999999999999</v>
      </c>
      <c r="L1619" s="6">
        <v>1.1698265316988099</v>
      </c>
      <c r="M1619" s="6">
        <v>752.83799999999997</v>
      </c>
      <c r="N1619" s="6">
        <v>0</v>
      </c>
      <c r="O1619" s="15">
        <v>0.19715224534501644</v>
      </c>
    </row>
    <row r="1620" spans="1:15" x14ac:dyDescent="0.3">
      <c r="A1620" s="10">
        <v>43686</v>
      </c>
      <c r="B1620" s="8">
        <v>0.66666666666666663</v>
      </c>
      <c r="C1620" s="9">
        <f t="shared" si="56"/>
        <v>43686.666666666664</v>
      </c>
      <c r="D1620" s="4">
        <f t="shared" si="57"/>
        <v>525465</v>
      </c>
      <c r="E1620" s="4">
        <f t="shared" si="57"/>
        <v>6300765</v>
      </c>
      <c r="F1620" s="4">
        <f t="shared" si="57"/>
        <v>2549</v>
      </c>
      <c r="G1620" s="6">
        <v>127</v>
      </c>
      <c r="H1620" s="6">
        <v>25.2</v>
      </c>
      <c r="I1620" s="6">
        <v>339.91210501022329</v>
      </c>
      <c r="J1620" s="6">
        <v>12.488</v>
      </c>
      <c r="K1620" s="6">
        <v>43.008000000000003</v>
      </c>
      <c r="L1620" s="6">
        <v>1.0231173011133341</v>
      </c>
      <c r="M1620" s="6">
        <v>752.755</v>
      </c>
      <c r="N1620" s="6">
        <v>0</v>
      </c>
      <c r="O1620" s="15">
        <v>0.1984251968503937</v>
      </c>
    </row>
    <row r="1621" spans="1:15" x14ac:dyDescent="0.3">
      <c r="A1621" s="10">
        <v>43686</v>
      </c>
      <c r="B1621" s="8">
        <v>0.6875</v>
      </c>
      <c r="C1621" s="9">
        <f t="shared" si="56"/>
        <v>43686.6875</v>
      </c>
      <c r="D1621" s="4">
        <f t="shared" si="57"/>
        <v>525465</v>
      </c>
      <c r="E1621" s="4">
        <f t="shared" si="57"/>
        <v>6300765</v>
      </c>
      <c r="F1621" s="4">
        <f t="shared" si="57"/>
        <v>2549</v>
      </c>
      <c r="G1621" s="6">
        <v>259.39999999999998</v>
      </c>
      <c r="H1621" s="6">
        <v>45</v>
      </c>
      <c r="I1621" s="6">
        <v>335.08076368341119</v>
      </c>
      <c r="J1621" s="6">
        <v>12.488</v>
      </c>
      <c r="K1621" s="6">
        <v>42.374000000000002</v>
      </c>
      <c r="L1621" s="6">
        <v>0.87640807052785852</v>
      </c>
      <c r="M1621" s="6">
        <v>752.8</v>
      </c>
      <c r="N1621" s="6">
        <v>0</v>
      </c>
      <c r="O1621" s="15">
        <v>0.17347725520431767</v>
      </c>
    </row>
    <row r="1622" spans="1:15" x14ac:dyDescent="0.3">
      <c r="A1622" s="10">
        <v>43686</v>
      </c>
      <c r="B1622" s="8">
        <v>0.70833333333333337</v>
      </c>
      <c r="C1622" s="9">
        <f t="shared" si="56"/>
        <v>43686.708333333336</v>
      </c>
      <c r="D1622" s="4">
        <f t="shared" si="57"/>
        <v>525465</v>
      </c>
      <c r="E1622" s="4">
        <f t="shared" si="57"/>
        <v>6300765</v>
      </c>
      <c r="F1622" s="4">
        <f t="shared" si="57"/>
        <v>2549</v>
      </c>
      <c r="G1622" s="6">
        <v>94.3</v>
      </c>
      <c r="H1622" s="6">
        <v>16.2</v>
      </c>
      <c r="I1622" s="6">
        <v>323.79930019751203</v>
      </c>
      <c r="J1622" s="6">
        <v>10.981999999999999</v>
      </c>
      <c r="K1622" s="6">
        <v>45.554000000000002</v>
      </c>
      <c r="L1622" s="6">
        <v>0.87413357988464213</v>
      </c>
      <c r="M1622" s="6">
        <v>752.61699999999996</v>
      </c>
      <c r="N1622" s="6">
        <v>0</v>
      </c>
      <c r="O1622" s="15">
        <v>0.17179215270413573</v>
      </c>
    </row>
    <row r="1623" spans="1:15" x14ac:dyDescent="0.3">
      <c r="A1623" s="10">
        <v>43686</v>
      </c>
      <c r="B1623" s="8">
        <v>0.72916666666666663</v>
      </c>
      <c r="C1623" s="9">
        <f t="shared" si="56"/>
        <v>43686.729166666664</v>
      </c>
      <c r="D1623" s="4">
        <f t="shared" si="57"/>
        <v>525465</v>
      </c>
      <c r="E1623" s="4">
        <f t="shared" si="57"/>
        <v>6300765</v>
      </c>
      <c r="F1623" s="4">
        <f t="shared" si="57"/>
        <v>2549</v>
      </c>
      <c r="G1623" s="6">
        <v>87.1</v>
      </c>
      <c r="H1623" s="6">
        <v>14.4</v>
      </c>
      <c r="I1623" s="6">
        <v>299.84327411085798</v>
      </c>
      <c r="J1623" s="6">
        <v>11.045</v>
      </c>
      <c r="K1623" s="6">
        <v>44.456000000000003</v>
      </c>
      <c r="L1623" s="6">
        <v>0.72742434929916655</v>
      </c>
      <c r="M1623" s="6">
        <v>752.67</v>
      </c>
      <c r="N1623" s="6">
        <v>0</v>
      </c>
      <c r="O1623" s="15">
        <v>0.16532721010332951</v>
      </c>
    </row>
    <row r="1624" spans="1:15" x14ac:dyDescent="0.3">
      <c r="A1624" s="10">
        <v>43686</v>
      </c>
      <c r="B1624" s="8">
        <v>0.75</v>
      </c>
      <c r="C1624" s="9">
        <f t="shared" si="56"/>
        <v>43686.75</v>
      </c>
      <c r="D1624" s="4">
        <f t="shared" si="57"/>
        <v>525465</v>
      </c>
      <c r="E1624" s="4">
        <f t="shared" si="57"/>
        <v>6300765</v>
      </c>
      <c r="F1624" s="4">
        <f t="shared" si="57"/>
        <v>2549</v>
      </c>
      <c r="G1624" s="6">
        <v>67.099999999999994</v>
      </c>
      <c r="H1624" s="6">
        <v>10.8</v>
      </c>
      <c r="I1624" s="6">
        <v>275.22413965066295</v>
      </c>
      <c r="J1624" s="6">
        <v>10.856</v>
      </c>
      <c r="K1624" s="6">
        <v>44.674999999999997</v>
      </c>
      <c r="L1624" s="6">
        <v>0.5810022653139737</v>
      </c>
      <c r="M1624" s="6">
        <v>752.65499999999997</v>
      </c>
      <c r="N1624" s="6">
        <v>0</v>
      </c>
      <c r="O1624" s="15">
        <v>0.16095380029806261</v>
      </c>
    </row>
    <row r="1625" spans="1:15" x14ac:dyDescent="0.3">
      <c r="A1625" s="10">
        <v>43686</v>
      </c>
      <c r="B1625" s="8">
        <v>0.77083333333333337</v>
      </c>
      <c r="C1625" s="9">
        <f t="shared" si="56"/>
        <v>43686.770833333336</v>
      </c>
      <c r="D1625" s="4">
        <f t="shared" si="57"/>
        <v>525465</v>
      </c>
      <c r="E1625" s="4">
        <f t="shared" si="57"/>
        <v>6300765</v>
      </c>
      <c r="F1625" s="4">
        <f t="shared" si="57"/>
        <v>2549</v>
      </c>
      <c r="G1625" s="6">
        <v>58</v>
      </c>
      <c r="H1625" s="6">
        <v>9</v>
      </c>
      <c r="I1625" s="6">
        <v>269.88388602242924</v>
      </c>
      <c r="J1625" s="6">
        <v>11.233000000000001</v>
      </c>
      <c r="K1625" s="6">
        <v>42.735999999999997</v>
      </c>
      <c r="L1625" s="6">
        <v>0.72287536801273389</v>
      </c>
      <c r="M1625" s="6">
        <v>752.64</v>
      </c>
      <c r="N1625" s="6">
        <v>0</v>
      </c>
      <c r="O1625" s="15">
        <v>0.15517241379310345</v>
      </c>
    </row>
    <row r="1626" spans="1:15" x14ac:dyDescent="0.3">
      <c r="A1626" s="10">
        <v>43686</v>
      </c>
      <c r="B1626" s="8">
        <v>0.79166666666666663</v>
      </c>
      <c r="C1626" s="9">
        <f t="shared" si="56"/>
        <v>43686.791666666664</v>
      </c>
      <c r="D1626" s="4">
        <f t="shared" si="57"/>
        <v>525465</v>
      </c>
      <c r="E1626" s="4">
        <f t="shared" si="57"/>
        <v>6300765</v>
      </c>
      <c r="F1626" s="4">
        <f t="shared" si="57"/>
        <v>2549</v>
      </c>
      <c r="G1626" s="6">
        <v>30.8</v>
      </c>
      <c r="H1626" s="6">
        <v>3.6</v>
      </c>
      <c r="I1626" s="6">
        <v>268.01062249423222</v>
      </c>
      <c r="J1626" s="6">
        <v>11.233000000000001</v>
      </c>
      <c r="K1626" s="6">
        <v>41.947000000000003</v>
      </c>
      <c r="L1626" s="6">
        <v>0.43201854408528162</v>
      </c>
      <c r="M1626" s="6">
        <v>752.66499999999996</v>
      </c>
      <c r="N1626" s="6">
        <v>0</v>
      </c>
      <c r="O1626" s="15">
        <v>0.11688311688311688</v>
      </c>
    </row>
    <row r="1627" spans="1:15" x14ac:dyDescent="0.3">
      <c r="A1627" s="10">
        <v>43686</v>
      </c>
      <c r="B1627" s="8">
        <v>0.8125</v>
      </c>
      <c r="C1627" s="9">
        <f t="shared" si="56"/>
        <v>43686.8125</v>
      </c>
      <c r="D1627" s="4">
        <f t="shared" si="57"/>
        <v>525465</v>
      </c>
      <c r="E1627" s="4">
        <f t="shared" si="57"/>
        <v>6300765</v>
      </c>
      <c r="F1627" s="4">
        <f t="shared" si="57"/>
        <v>2549</v>
      </c>
      <c r="G1627" s="6">
        <v>14.5</v>
      </c>
      <c r="H1627" s="6">
        <v>0</v>
      </c>
      <c r="I1627" s="6">
        <v>265.93544496626356</v>
      </c>
      <c r="J1627" s="6">
        <v>10.856</v>
      </c>
      <c r="K1627" s="6">
        <v>40.335999999999999</v>
      </c>
      <c r="L1627" s="6">
        <v>0.71832638672630122</v>
      </c>
      <c r="M1627" s="6">
        <v>752.66499999999996</v>
      </c>
      <c r="N1627" s="6">
        <v>0</v>
      </c>
      <c r="O1627" s="16" t="s">
        <v>19</v>
      </c>
    </row>
    <row r="1628" spans="1:15" x14ac:dyDescent="0.3">
      <c r="A1628" s="10">
        <v>43686</v>
      </c>
      <c r="B1628" s="8">
        <v>0.83333333333333337</v>
      </c>
      <c r="C1628" s="9">
        <f t="shared" si="56"/>
        <v>43686.833333333336</v>
      </c>
      <c r="D1628" s="4">
        <f t="shared" si="57"/>
        <v>525465</v>
      </c>
      <c r="E1628" s="4">
        <f t="shared" si="57"/>
        <v>6300765</v>
      </c>
      <c r="F1628" s="4">
        <f t="shared" si="57"/>
        <v>2549</v>
      </c>
      <c r="G1628" s="6">
        <v>0</v>
      </c>
      <c r="H1628" s="6">
        <v>0</v>
      </c>
      <c r="I1628" s="6">
        <v>265.70290523065785</v>
      </c>
      <c r="J1628" s="6">
        <v>10.919</v>
      </c>
      <c r="K1628" s="6">
        <v>40.5</v>
      </c>
      <c r="L1628" s="6">
        <v>0.4274695627988489</v>
      </c>
      <c r="M1628" s="6">
        <v>752.87699999999995</v>
      </c>
      <c r="N1628" s="6">
        <v>0</v>
      </c>
      <c r="O1628" s="16" t="s">
        <v>19</v>
      </c>
    </row>
    <row r="1629" spans="1:15" x14ac:dyDescent="0.3">
      <c r="A1629" s="10">
        <v>43686</v>
      </c>
      <c r="B1629" s="8">
        <v>0.85416666666666663</v>
      </c>
      <c r="C1629" s="9">
        <f t="shared" si="56"/>
        <v>43686.854166666664</v>
      </c>
      <c r="D1629" s="4">
        <f t="shared" si="57"/>
        <v>525465</v>
      </c>
      <c r="E1629" s="4">
        <f t="shared" si="57"/>
        <v>6300765</v>
      </c>
      <c r="F1629" s="4">
        <f t="shared" si="57"/>
        <v>2549</v>
      </c>
      <c r="G1629" s="6">
        <v>0</v>
      </c>
      <c r="H1629" s="6">
        <v>0</v>
      </c>
      <c r="I1629" s="6">
        <v>260.20849251075401</v>
      </c>
      <c r="J1629" s="6">
        <v>10.292</v>
      </c>
      <c r="K1629" s="6">
        <v>44.228000000000002</v>
      </c>
      <c r="L1629" s="6">
        <v>0.42519507215563257</v>
      </c>
      <c r="M1629" s="6">
        <v>752.8</v>
      </c>
      <c r="N1629" s="6">
        <v>0</v>
      </c>
      <c r="O1629" s="16" t="s">
        <v>19</v>
      </c>
    </row>
    <row r="1630" spans="1:15" x14ac:dyDescent="0.3">
      <c r="A1630" s="10">
        <v>43686</v>
      </c>
      <c r="B1630" s="8">
        <v>0.875</v>
      </c>
      <c r="C1630" s="9">
        <f t="shared" si="56"/>
        <v>43686.875</v>
      </c>
      <c r="D1630" s="4">
        <f t="shared" si="57"/>
        <v>525465</v>
      </c>
      <c r="E1630" s="4">
        <f t="shared" si="57"/>
        <v>6300765</v>
      </c>
      <c r="F1630" s="4">
        <f t="shared" si="57"/>
        <v>2549</v>
      </c>
      <c r="G1630" s="6">
        <v>0</v>
      </c>
      <c r="H1630" s="6">
        <v>0</v>
      </c>
      <c r="I1630" s="6">
        <v>257.52040473764919</v>
      </c>
      <c r="J1630" s="6">
        <v>10.417</v>
      </c>
      <c r="K1630" s="6">
        <v>42.191000000000003</v>
      </c>
      <c r="L1630" s="6">
        <v>0.42292058151241618</v>
      </c>
      <c r="M1630" s="6">
        <v>752.755</v>
      </c>
      <c r="N1630" s="6">
        <v>0</v>
      </c>
      <c r="O1630" s="16" t="s">
        <v>19</v>
      </c>
    </row>
    <row r="1631" spans="1:15" x14ac:dyDescent="0.3">
      <c r="A1631" s="10">
        <v>43686</v>
      </c>
      <c r="B1631" s="8">
        <v>0.89583333333333337</v>
      </c>
      <c r="C1631" s="9">
        <f t="shared" si="56"/>
        <v>43686.895833333336</v>
      </c>
      <c r="D1631" s="4">
        <f t="shared" si="57"/>
        <v>525465</v>
      </c>
      <c r="E1631" s="4">
        <f t="shared" si="57"/>
        <v>6300765</v>
      </c>
      <c r="F1631" s="4">
        <f t="shared" si="57"/>
        <v>2549</v>
      </c>
      <c r="G1631" s="6">
        <v>0</v>
      </c>
      <c r="H1631" s="6">
        <v>0</v>
      </c>
      <c r="I1631" s="6">
        <v>256.43392217819849</v>
      </c>
      <c r="J1631" s="6">
        <v>9.7270000000000003</v>
      </c>
      <c r="K1631" s="6">
        <v>46.378999999999998</v>
      </c>
      <c r="L1631" s="6">
        <v>0.27621135092694055</v>
      </c>
      <c r="M1631" s="6">
        <v>752.73299999999995</v>
      </c>
      <c r="N1631" s="6">
        <v>0</v>
      </c>
      <c r="O1631" s="16" t="s">
        <v>19</v>
      </c>
    </row>
    <row r="1632" spans="1:15" x14ac:dyDescent="0.3">
      <c r="A1632" s="10">
        <v>43686</v>
      </c>
      <c r="B1632" s="8">
        <v>0.91666666666666663</v>
      </c>
      <c r="C1632" s="9">
        <f t="shared" si="56"/>
        <v>43686.916666666664</v>
      </c>
      <c r="D1632" s="4">
        <f t="shared" si="57"/>
        <v>525465</v>
      </c>
      <c r="E1632" s="4">
        <f t="shared" si="57"/>
        <v>6300765</v>
      </c>
      <c r="F1632" s="4">
        <f t="shared" si="57"/>
        <v>2549</v>
      </c>
      <c r="G1632" s="6">
        <v>0</v>
      </c>
      <c r="H1632" s="6">
        <v>0</v>
      </c>
      <c r="I1632" s="6">
        <v>255.42343348996812</v>
      </c>
      <c r="J1632" s="6">
        <v>9.35</v>
      </c>
      <c r="K1632" s="6">
        <v>45.555999999999997</v>
      </c>
      <c r="L1632" s="6">
        <v>0.12950212034146491</v>
      </c>
      <c r="M1632" s="6">
        <v>752.68799999999999</v>
      </c>
      <c r="N1632" s="6">
        <v>0</v>
      </c>
      <c r="O1632" s="16" t="s">
        <v>19</v>
      </c>
    </row>
    <row r="1633" spans="1:15" x14ac:dyDescent="0.3">
      <c r="A1633" s="10">
        <v>43686</v>
      </c>
      <c r="B1633" s="8">
        <v>0.9375</v>
      </c>
      <c r="C1633" s="9">
        <f t="shared" si="56"/>
        <v>43686.9375</v>
      </c>
      <c r="D1633" s="4">
        <f t="shared" si="57"/>
        <v>525465</v>
      </c>
      <c r="E1633" s="4">
        <f t="shared" si="57"/>
        <v>6300765</v>
      </c>
      <c r="F1633" s="4">
        <f t="shared" si="57"/>
        <v>2549</v>
      </c>
      <c r="G1633" s="6">
        <v>0</v>
      </c>
      <c r="H1633" s="6">
        <v>0</v>
      </c>
      <c r="I1633" s="6">
        <v>254.30488412938985</v>
      </c>
      <c r="J1633" s="6">
        <v>9.4130000000000003</v>
      </c>
      <c r="K1633" s="6">
        <v>48.235999999999997</v>
      </c>
      <c r="L1633" s="6">
        <v>0.27166236964050783</v>
      </c>
      <c r="M1633" s="6">
        <v>752.495</v>
      </c>
      <c r="N1633" s="6">
        <v>0</v>
      </c>
      <c r="O1633" s="16" t="s">
        <v>19</v>
      </c>
    </row>
    <row r="1634" spans="1:15" x14ac:dyDescent="0.3">
      <c r="A1634" s="10">
        <v>43686</v>
      </c>
      <c r="B1634" s="8">
        <v>0.95833333333333337</v>
      </c>
      <c r="C1634" s="9">
        <f t="shared" si="56"/>
        <v>43686.958333333336</v>
      </c>
      <c r="D1634" s="4">
        <f t="shared" si="57"/>
        <v>525465</v>
      </c>
      <c r="E1634" s="4">
        <f t="shared" si="57"/>
        <v>6300765</v>
      </c>
      <c r="F1634" s="4">
        <f t="shared" si="57"/>
        <v>2549</v>
      </c>
      <c r="G1634" s="6">
        <v>0</v>
      </c>
      <c r="H1634" s="6">
        <v>0</v>
      </c>
      <c r="I1634" s="6">
        <v>251.57522969011677</v>
      </c>
      <c r="J1634" s="6">
        <v>9.4130000000000003</v>
      </c>
      <c r="K1634" s="6">
        <v>47.134999999999998</v>
      </c>
      <c r="L1634" s="6">
        <v>0.12495313905503218</v>
      </c>
      <c r="M1634" s="6">
        <v>752.36199999999997</v>
      </c>
      <c r="N1634" s="6">
        <v>0</v>
      </c>
      <c r="O1634" s="16" t="s">
        <v>19</v>
      </c>
    </row>
    <row r="1635" spans="1:15" x14ac:dyDescent="0.3">
      <c r="A1635" s="10">
        <v>43686</v>
      </c>
      <c r="B1635" s="8">
        <v>0.97916666666666663</v>
      </c>
      <c r="C1635" s="9">
        <f t="shared" si="56"/>
        <v>43686.979166666664</v>
      </c>
      <c r="D1635" s="4">
        <f t="shared" si="57"/>
        <v>525465</v>
      </c>
      <c r="E1635" s="4">
        <f t="shared" si="57"/>
        <v>6300765</v>
      </c>
      <c r="F1635" s="4">
        <f t="shared" si="57"/>
        <v>2549</v>
      </c>
      <c r="G1635" s="6">
        <v>0</v>
      </c>
      <c r="H1635" s="6">
        <v>0</v>
      </c>
      <c r="I1635" s="6">
        <v>252.26101125482248</v>
      </c>
      <c r="J1635" s="6">
        <v>9.4130000000000003</v>
      </c>
      <c r="K1635" s="6">
        <v>41.316000000000003</v>
      </c>
      <c r="L1635" s="6">
        <v>0.12267864841181583</v>
      </c>
      <c r="M1635" s="6">
        <v>752.51199999999994</v>
      </c>
      <c r="N1635" s="6">
        <v>0</v>
      </c>
      <c r="O1635" s="16" t="s">
        <v>19</v>
      </c>
    </row>
    <row r="1636" spans="1:15" x14ac:dyDescent="0.3">
      <c r="A1636" s="10">
        <v>43687</v>
      </c>
      <c r="B1636" s="8">
        <v>0</v>
      </c>
      <c r="C1636" s="9">
        <f t="shared" si="56"/>
        <v>43687</v>
      </c>
      <c r="D1636" s="4">
        <f t="shared" si="57"/>
        <v>525465</v>
      </c>
      <c r="E1636" s="4">
        <f t="shared" si="57"/>
        <v>6300765</v>
      </c>
      <c r="F1636" s="4">
        <f t="shared" si="57"/>
        <v>2549</v>
      </c>
      <c r="G1636" s="6">
        <v>0</v>
      </c>
      <c r="H1636" s="6">
        <v>0</v>
      </c>
      <c r="I1636" s="6">
        <v>252.43703604230859</v>
      </c>
      <c r="J1636" s="6">
        <v>9.35</v>
      </c>
      <c r="K1636" s="6">
        <v>41.625</v>
      </c>
      <c r="L1636" s="6">
        <v>0.3740144485852438</v>
      </c>
      <c r="M1636" s="6">
        <v>752.4</v>
      </c>
      <c r="N1636" s="6">
        <v>0</v>
      </c>
      <c r="O1636" s="16" t="s">
        <v>19</v>
      </c>
    </row>
    <row r="1637" spans="1:15" x14ac:dyDescent="0.3">
      <c r="A1637" s="10">
        <v>43687</v>
      </c>
      <c r="B1637" s="8">
        <v>2.0833333333333332E-2</v>
      </c>
      <c r="C1637" s="9">
        <f t="shared" si="56"/>
        <v>43687.020833333336</v>
      </c>
      <c r="D1637" s="4">
        <f t="shared" si="57"/>
        <v>525465</v>
      </c>
      <c r="E1637" s="4">
        <f t="shared" si="57"/>
        <v>6300765</v>
      </c>
      <c r="F1637" s="4">
        <f t="shared" si="57"/>
        <v>2549</v>
      </c>
      <c r="G1637" s="6">
        <v>0</v>
      </c>
      <c r="H1637" s="6">
        <v>0</v>
      </c>
      <c r="I1637" s="6">
        <v>253.99073989493132</v>
      </c>
      <c r="J1637" s="6">
        <v>9.0990000000000002</v>
      </c>
      <c r="K1637" s="6">
        <v>43.174999999999997</v>
      </c>
      <c r="L1637" s="6">
        <v>0.37173995794202741</v>
      </c>
      <c r="M1637" s="6">
        <v>752.48</v>
      </c>
      <c r="N1637" s="6">
        <v>0</v>
      </c>
      <c r="O1637" s="16" t="s">
        <v>19</v>
      </c>
    </row>
    <row r="1638" spans="1:15" x14ac:dyDescent="0.3">
      <c r="A1638" s="10">
        <v>43687</v>
      </c>
      <c r="B1638" s="8">
        <v>4.1666666666666664E-2</v>
      </c>
      <c r="C1638" s="9">
        <f t="shared" si="56"/>
        <v>43687.041666666664</v>
      </c>
      <c r="D1638" s="4">
        <f t="shared" si="57"/>
        <v>525465</v>
      </c>
      <c r="E1638" s="4">
        <f t="shared" si="57"/>
        <v>6300765</v>
      </c>
      <c r="F1638" s="4">
        <f t="shared" si="57"/>
        <v>2549</v>
      </c>
      <c r="G1638" s="6">
        <v>0</v>
      </c>
      <c r="H1638" s="6">
        <v>0</v>
      </c>
      <c r="I1638" s="6">
        <v>253.74573093719508</v>
      </c>
      <c r="J1638" s="6">
        <v>8.8480000000000008</v>
      </c>
      <c r="K1638" s="6">
        <v>44.408999999999999</v>
      </c>
      <c r="L1638" s="6">
        <v>0.36946546729881108</v>
      </c>
      <c r="M1638" s="6">
        <v>752.245</v>
      </c>
      <c r="N1638" s="6">
        <v>0</v>
      </c>
      <c r="O1638" s="16" t="s">
        <v>19</v>
      </c>
    </row>
    <row r="1639" spans="1:15" x14ac:dyDescent="0.3">
      <c r="A1639" s="10">
        <v>43687</v>
      </c>
      <c r="B1639" s="8">
        <v>6.25E-2</v>
      </c>
      <c r="C1639" s="9">
        <f t="shared" si="56"/>
        <v>43687.0625</v>
      </c>
      <c r="D1639" s="4">
        <f t="shared" si="57"/>
        <v>525465</v>
      </c>
      <c r="E1639" s="4">
        <f t="shared" si="57"/>
        <v>6300765</v>
      </c>
      <c r="F1639" s="4">
        <f t="shared" si="57"/>
        <v>2549</v>
      </c>
      <c r="G1639" s="6">
        <v>0</v>
      </c>
      <c r="H1639" s="6">
        <v>0</v>
      </c>
      <c r="I1639" s="6">
        <v>256.36498935111211</v>
      </c>
      <c r="J1639" s="6">
        <v>8.5960000000000001</v>
      </c>
      <c r="K1639" s="6">
        <v>47.369</v>
      </c>
      <c r="L1639" s="6">
        <v>0.65606045654011336</v>
      </c>
      <c r="M1639" s="6">
        <v>752.10799999999995</v>
      </c>
      <c r="N1639" s="6">
        <v>0</v>
      </c>
      <c r="O1639" s="16" t="s">
        <v>19</v>
      </c>
    </row>
    <row r="1640" spans="1:15" x14ac:dyDescent="0.3">
      <c r="A1640" s="10">
        <v>43687</v>
      </c>
      <c r="B1640" s="8">
        <v>8.3333333333333329E-2</v>
      </c>
      <c r="C1640" s="9">
        <f t="shared" si="56"/>
        <v>43687.083333333336</v>
      </c>
      <c r="D1640" s="4">
        <f t="shared" si="57"/>
        <v>525465</v>
      </c>
      <c r="E1640" s="4">
        <f t="shared" si="57"/>
        <v>6300765</v>
      </c>
      <c r="F1640" s="4">
        <f t="shared" si="57"/>
        <v>2549</v>
      </c>
      <c r="G1640" s="6">
        <v>0</v>
      </c>
      <c r="H1640" s="6">
        <v>0</v>
      </c>
      <c r="I1640" s="6">
        <v>256.04651357092416</v>
      </c>
      <c r="J1640" s="6">
        <v>7.7169999999999996</v>
      </c>
      <c r="K1640" s="6">
        <v>50.73</v>
      </c>
      <c r="L1640" s="6">
        <v>0.79793355923887355</v>
      </c>
      <c r="M1640" s="6">
        <v>752.04</v>
      </c>
      <c r="N1640" s="6">
        <v>0</v>
      </c>
      <c r="O1640" s="16" t="s">
        <v>19</v>
      </c>
    </row>
    <row r="1641" spans="1:15" x14ac:dyDescent="0.3">
      <c r="A1641" s="10">
        <v>43687</v>
      </c>
      <c r="B1641" s="8">
        <v>0.10416666666666667</v>
      </c>
      <c r="C1641" s="9">
        <f t="shared" si="56"/>
        <v>43687.104166666664</v>
      </c>
      <c r="D1641" s="4">
        <f t="shared" si="57"/>
        <v>525465</v>
      </c>
      <c r="E1641" s="4">
        <f t="shared" si="57"/>
        <v>6300765</v>
      </c>
      <c r="F1641" s="4">
        <f t="shared" si="57"/>
        <v>2549</v>
      </c>
      <c r="G1641" s="6">
        <v>0</v>
      </c>
      <c r="H1641" s="6">
        <v>0</v>
      </c>
      <c r="I1641" s="6">
        <v>254.37600827419433</v>
      </c>
      <c r="J1641" s="6">
        <v>8.5340000000000007</v>
      </c>
      <c r="K1641" s="6">
        <v>51.216999999999999</v>
      </c>
      <c r="L1641" s="6">
        <v>0.65151147525368058</v>
      </c>
      <c r="M1641" s="6">
        <v>751.91</v>
      </c>
      <c r="N1641" s="6">
        <v>0</v>
      </c>
      <c r="O1641" s="16" t="s">
        <v>19</v>
      </c>
    </row>
    <row r="1642" spans="1:15" x14ac:dyDescent="0.3">
      <c r="A1642" s="10">
        <v>43687</v>
      </c>
      <c r="B1642" s="8">
        <v>0.125</v>
      </c>
      <c r="C1642" s="9">
        <f t="shared" si="56"/>
        <v>43687.125</v>
      </c>
      <c r="D1642" s="4">
        <f t="shared" si="57"/>
        <v>525465</v>
      </c>
      <c r="E1642" s="4">
        <f t="shared" si="57"/>
        <v>6300765</v>
      </c>
      <c r="F1642" s="4">
        <f t="shared" si="57"/>
        <v>2549</v>
      </c>
      <c r="G1642" s="6">
        <v>0</v>
      </c>
      <c r="H1642" s="6">
        <v>0</v>
      </c>
      <c r="I1642" s="6">
        <v>256.16940256090339</v>
      </c>
      <c r="J1642" s="6">
        <v>8.5340000000000007</v>
      </c>
      <c r="K1642" s="6">
        <v>50.66</v>
      </c>
      <c r="L1642" s="6">
        <v>0.3603675047259457</v>
      </c>
      <c r="M1642" s="6">
        <v>751.83</v>
      </c>
      <c r="N1642" s="6">
        <v>0</v>
      </c>
      <c r="O1642" s="16" t="s">
        <v>19</v>
      </c>
    </row>
    <row r="1643" spans="1:15" x14ac:dyDescent="0.3">
      <c r="A1643" s="10">
        <v>43687</v>
      </c>
      <c r="B1643" s="8">
        <v>0.14583333333333334</v>
      </c>
      <c r="C1643" s="9">
        <f t="shared" si="56"/>
        <v>43687.145833333336</v>
      </c>
      <c r="D1643" s="4">
        <f t="shared" si="57"/>
        <v>525465</v>
      </c>
      <c r="E1643" s="4">
        <f t="shared" si="57"/>
        <v>6300765</v>
      </c>
      <c r="F1643" s="4">
        <f t="shared" si="57"/>
        <v>2549</v>
      </c>
      <c r="G1643" s="6">
        <v>0</v>
      </c>
      <c r="H1643" s="6">
        <v>0</v>
      </c>
      <c r="I1643" s="6">
        <v>256.2777793691256</v>
      </c>
      <c r="J1643" s="6">
        <v>8.5340000000000007</v>
      </c>
      <c r="K1643" s="6">
        <v>51.600999999999999</v>
      </c>
      <c r="L1643" s="6">
        <v>0.35809301408272931</v>
      </c>
      <c r="M1643" s="6">
        <v>751.798</v>
      </c>
      <c r="N1643" s="6">
        <v>0</v>
      </c>
      <c r="O1643" s="16" t="s">
        <v>19</v>
      </c>
    </row>
    <row r="1644" spans="1:15" x14ac:dyDescent="0.3">
      <c r="A1644" s="10">
        <v>43687</v>
      </c>
      <c r="B1644" s="8">
        <v>0.16666666666666666</v>
      </c>
      <c r="C1644" s="9">
        <f t="shared" si="56"/>
        <v>43687.166666666664</v>
      </c>
      <c r="D1644" s="4">
        <f t="shared" si="57"/>
        <v>525465</v>
      </c>
      <c r="E1644" s="4">
        <f t="shared" si="57"/>
        <v>6300765</v>
      </c>
      <c r="F1644" s="4">
        <f t="shared" si="57"/>
        <v>2549</v>
      </c>
      <c r="G1644" s="6">
        <v>0</v>
      </c>
      <c r="H1644" s="6">
        <v>0</v>
      </c>
      <c r="I1644" s="6">
        <v>257.05373424303269</v>
      </c>
      <c r="J1644" s="6">
        <v>8.2200000000000006</v>
      </c>
      <c r="K1644" s="6">
        <v>54.706000000000003</v>
      </c>
      <c r="L1644" s="6">
        <v>0.64468800332403153</v>
      </c>
      <c r="M1644" s="6">
        <v>751.66</v>
      </c>
      <c r="N1644" s="6">
        <v>0</v>
      </c>
      <c r="O1644" s="16" t="s">
        <v>19</v>
      </c>
    </row>
    <row r="1645" spans="1:15" x14ac:dyDescent="0.3">
      <c r="A1645" s="10">
        <v>43687</v>
      </c>
      <c r="B1645" s="8">
        <v>0.1875</v>
      </c>
      <c r="C1645" s="9">
        <f t="shared" si="56"/>
        <v>43687.1875</v>
      </c>
      <c r="D1645" s="4">
        <f t="shared" si="57"/>
        <v>525465</v>
      </c>
      <c r="E1645" s="4">
        <f t="shared" si="57"/>
        <v>6300765</v>
      </c>
      <c r="F1645" s="4">
        <f t="shared" si="57"/>
        <v>2549</v>
      </c>
      <c r="G1645" s="6">
        <v>0</v>
      </c>
      <c r="H1645" s="6">
        <v>0</v>
      </c>
      <c r="I1645" s="6">
        <v>256.06659525656005</v>
      </c>
      <c r="J1645" s="6">
        <v>8.4079999999999995</v>
      </c>
      <c r="K1645" s="6">
        <v>54.884</v>
      </c>
      <c r="L1645" s="6">
        <v>0.78656110602279172</v>
      </c>
      <c r="M1645" s="6">
        <v>751.46699999999998</v>
      </c>
      <c r="N1645" s="6">
        <v>0</v>
      </c>
      <c r="O1645" s="16" t="s">
        <v>19</v>
      </c>
    </row>
    <row r="1646" spans="1:15" x14ac:dyDescent="0.3">
      <c r="A1646" s="10">
        <v>43687</v>
      </c>
      <c r="B1646" s="8">
        <v>0.20833333333333334</v>
      </c>
      <c r="C1646" s="9">
        <f t="shared" si="56"/>
        <v>43687.208333333336</v>
      </c>
      <c r="D1646" s="4">
        <f t="shared" si="57"/>
        <v>525465</v>
      </c>
      <c r="E1646" s="4">
        <f t="shared" si="57"/>
        <v>6300765</v>
      </c>
      <c r="F1646" s="4">
        <f t="shared" si="57"/>
        <v>2549</v>
      </c>
      <c r="G1646" s="6">
        <v>10.9</v>
      </c>
      <c r="H1646" s="6">
        <v>0</v>
      </c>
      <c r="I1646" s="6">
        <v>256.19607707029706</v>
      </c>
      <c r="J1646" s="6">
        <v>8.7850000000000001</v>
      </c>
      <c r="K1646" s="6">
        <v>55.398000000000003</v>
      </c>
      <c r="L1646" s="6">
        <v>0.92872135532183464</v>
      </c>
      <c r="M1646" s="6">
        <v>751.36500000000001</v>
      </c>
      <c r="N1646" s="6">
        <v>0</v>
      </c>
      <c r="O1646" s="16" t="s">
        <v>19</v>
      </c>
    </row>
    <row r="1647" spans="1:15" x14ac:dyDescent="0.3">
      <c r="A1647" s="10">
        <v>43687</v>
      </c>
      <c r="B1647" s="8">
        <v>0.22916666666666666</v>
      </c>
      <c r="C1647" s="9">
        <f t="shared" si="56"/>
        <v>43687.229166666664</v>
      </c>
      <c r="D1647" s="4">
        <f t="shared" si="57"/>
        <v>525465</v>
      </c>
      <c r="E1647" s="4">
        <f t="shared" si="57"/>
        <v>6300765</v>
      </c>
      <c r="F1647" s="4">
        <f t="shared" si="57"/>
        <v>2549</v>
      </c>
      <c r="G1647" s="6">
        <v>34.5</v>
      </c>
      <c r="H1647" s="6">
        <v>7.2</v>
      </c>
      <c r="I1647" s="6">
        <v>257.82558079132406</v>
      </c>
      <c r="J1647" s="6">
        <v>8.91</v>
      </c>
      <c r="K1647" s="6">
        <v>56.354999999999997</v>
      </c>
      <c r="L1647" s="6">
        <v>1.0708816046208776</v>
      </c>
      <c r="M1647" s="6">
        <v>751.44799999999998</v>
      </c>
      <c r="N1647" s="6">
        <v>0</v>
      </c>
      <c r="O1647" s="15">
        <v>0.20869565217391306</v>
      </c>
    </row>
    <row r="1648" spans="1:15" x14ac:dyDescent="0.3">
      <c r="A1648" s="10">
        <v>43687</v>
      </c>
      <c r="B1648" s="8">
        <v>0.25</v>
      </c>
      <c r="C1648" s="9">
        <f t="shared" si="56"/>
        <v>43687.25</v>
      </c>
      <c r="D1648" s="4">
        <f t="shared" si="57"/>
        <v>525465</v>
      </c>
      <c r="E1648" s="4">
        <f t="shared" si="57"/>
        <v>6300765</v>
      </c>
      <c r="F1648" s="4">
        <f t="shared" si="57"/>
        <v>2549</v>
      </c>
      <c r="G1648" s="6">
        <v>67.099999999999994</v>
      </c>
      <c r="H1648" s="6">
        <v>18</v>
      </c>
      <c r="I1648" s="6">
        <v>257.6677449344192</v>
      </c>
      <c r="J1648" s="6">
        <v>9.2870000000000008</v>
      </c>
      <c r="K1648" s="6">
        <v>56.243000000000002</v>
      </c>
      <c r="L1648" s="6">
        <v>0.6355900407511661</v>
      </c>
      <c r="M1648" s="6">
        <v>751.29</v>
      </c>
      <c r="N1648" s="6">
        <v>0</v>
      </c>
      <c r="O1648" s="15">
        <v>0.26825633383010433</v>
      </c>
    </row>
    <row r="1649" spans="1:15" x14ac:dyDescent="0.3">
      <c r="A1649" s="10">
        <v>43687</v>
      </c>
      <c r="B1649" s="8">
        <v>0.27083333333333331</v>
      </c>
      <c r="C1649" s="9">
        <f t="shared" si="56"/>
        <v>43687.270833333336</v>
      </c>
      <c r="D1649" s="4">
        <f t="shared" si="57"/>
        <v>525465</v>
      </c>
      <c r="E1649" s="4">
        <f t="shared" si="57"/>
        <v>6300765</v>
      </c>
      <c r="F1649" s="4">
        <f t="shared" si="57"/>
        <v>2549</v>
      </c>
      <c r="G1649" s="6">
        <v>112.4</v>
      </c>
      <c r="H1649" s="6">
        <v>32.4</v>
      </c>
      <c r="I1649" s="6">
        <v>259.89325697585957</v>
      </c>
      <c r="J1649" s="6">
        <v>10.166</v>
      </c>
      <c r="K1649" s="6">
        <v>51.777999999999999</v>
      </c>
      <c r="L1649" s="6">
        <v>0.63331555010794982</v>
      </c>
      <c r="M1649" s="6">
        <v>751.3</v>
      </c>
      <c r="N1649" s="6">
        <v>0</v>
      </c>
      <c r="O1649" s="15">
        <v>0.28825622775800708</v>
      </c>
    </row>
    <row r="1650" spans="1:15" x14ac:dyDescent="0.3">
      <c r="A1650" s="10">
        <v>43687</v>
      </c>
      <c r="B1650" s="8">
        <v>0.29166666666666669</v>
      </c>
      <c r="C1650" s="9">
        <f t="shared" si="56"/>
        <v>43687.291666666664</v>
      </c>
      <c r="D1650" s="4">
        <f t="shared" si="57"/>
        <v>525465</v>
      </c>
      <c r="E1650" s="4">
        <f t="shared" si="57"/>
        <v>6300765</v>
      </c>
      <c r="F1650" s="4">
        <f t="shared" si="57"/>
        <v>2549</v>
      </c>
      <c r="G1650" s="6">
        <v>174.1</v>
      </c>
      <c r="H1650" s="6">
        <v>50.4</v>
      </c>
      <c r="I1650" s="6">
        <v>261.71300813430787</v>
      </c>
      <c r="J1650" s="6">
        <v>11.358000000000001</v>
      </c>
      <c r="K1650" s="6">
        <v>48.116999999999997</v>
      </c>
      <c r="L1650" s="6">
        <v>0.77518865280671001</v>
      </c>
      <c r="M1650" s="6">
        <v>751.42200000000003</v>
      </c>
      <c r="N1650" s="6">
        <v>0</v>
      </c>
      <c r="O1650" s="15">
        <v>0.28948879954049395</v>
      </c>
    </row>
    <row r="1651" spans="1:15" x14ac:dyDescent="0.3">
      <c r="A1651" s="10">
        <v>43687</v>
      </c>
      <c r="B1651" s="8">
        <v>0.3125</v>
      </c>
      <c r="C1651" s="9">
        <f t="shared" si="56"/>
        <v>43687.3125</v>
      </c>
      <c r="D1651" s="4">
        <f t="shared" si="57"/>
        <v>525465</v>
      </c>
      <c r="E1651" s="4">
        <f t="shared" si="57"/>
        <v>6300765</v>
      </c>
      <c r="F1651" s="4">
        <f t="shared" si="57"/>
        <v>2549</v>
      </c>
      <c r="G1651" s="6">
        <v>235.8</v>
      </c>
      <c r="H1651" s="6">
        <v>70.2</v>
      </c>
      <c r="I1651" s="6">
        <v>262.79657569123435</v>
      </c>
      <c r="J1651" s="6">
        <v>11.420999999999999</v>
      </c>
      <c r="K1651" s="6">
        <v>50.018999999999998</v>
      </c>
      <c r="L1651" s="6">
        <v>0.62876656882151716</v>
      </c>
      <c r="M1651" s="6">
        <v>751.46</v>
      </c>
      <c r="N1651" s="6">
        <v>0</v>
      </c>
      <c r="O1651" s="15">
        <v>0.29770992366412213</v>
      </c>
    </row>
    <row r="1652" spans="1:15" x14ac:dyDescent="0.3">
      <c r="A1652" s="10">
        <v>43687</v>
      </c>
      <c r="B1652" s="8">
        <v>0.33333333333333331</v>
      </c>
      <c r="C1652" s="9">
        <f t="shared" si="56"/>
        <v>43687.333333333336</v>
      </c>
      <c r="D1652" s="4">
        <f t="shared" si="57"/>
        <v>525465</v>
      </c>
      <c r="E1652" s="4">
        <f t="shared" si="57"/>
        <v>6300765</v>
      </c>
      <c r="F1652" s="4">
        <f t="shared" si="57"/>
        <v>2549</v>
      </c>
      <c r="G1652" s="6">
        <v>306.5</v>
      </c>
      <c r="H1652" s="6">
        <v>88.2</v>
      </c>
      <c r="I1652" s="6">
        <v>265.20334686816784</v>
      </c>
      <c r="J1652" s="6">
        <v>13.617000000000001</v>
      </c>
      <c r="K1652" s="6">
        <v>41.363999999999997</v>
      </c>
      <c r="L1652" s="6">
        <v>0.48205733823604147</v>
      </c>
      <c r="M1652" s="6">
        <v>751.28200000000004</v>
      </c>
      <c r="N1652" s="6">
        <v>0</v>
      </c>
      <c r="O1652" s="15">
        <v>0.28776508972267539</v>
      </c>
    </row>
    <row r="1653" spans="1:15" x14ac:dyDescent="0.3">
      <c r="A1653" s="10">
        <v>43687</v>
      </c>
      <c r="B1653" s="8">
        <v>0.35416666666666669</v>
      </c>
      <c r="C1653" s="9">
        <f t="shared" si="56"/>
        <v>43687.354166666664</v>
      </c>
      <c r="D1653" s="4">
        <f t="shared" si="57"/>
        <v>525465</v>
      </c>
      <c r="E1653" s="4">
        <f t="shared" si="57"/>
        <v>6300765</v>
      </c>
      <c r="F1653" s="4">
        <f t="shared" si="57"/>
        <v>2549</v>
      </c>
      <c r="G1653" s="6">
        <v>360.9</v>
      </c>
      <c r="H1653" s="6">
        <v>97.2</v>
      </c>
      <c r="I1653" s="6">
        <v>269.05018005419544</v>
      </c>
      <c r="J1653" s="6">
        <v>14.494999999999999</v>
      </c>
      <c r="K1653" s="6">
        <v>39.057000000000002</v>
      </c>
      <c r="L1653" s="6">
        <v>0.76836518087706096</v>
      </c>
      <c r="M1653" s="6">
        <v>751.173</v>
      </c>
      <c r="N1653" s="6">
        <v>0</v>
      </c>
      <c r="O1653" s="15">
        <v>0.26932668329177062</v>
      </c>
    </row>
    <row r="1654" spans="1:15" x14ac:dyDescent="0.3">
      <c r="A1654" s="10">
        <v>43687</v>
      </c>
      <c r="B1654" s="8">
        <v>0.375</v>
      </c>
      <c r="C1654" s="9">
        <f t="shared" si="56"/>
        <v>43687.375</v>
      </c>
      <c r="D1654" s="4">
        <f t="shared" si="57"/>
        <v>525465</v>
      </c>
      <c r="E1654" s="4">
        <f t="shared" si="57"/>
        <v>6300765</v>
      </c>
      <c r="F1654" s="4">
        <f t="shared" si="57"/>
        <v>2549</v>
      </c>
      <c r="G1654" s="6">
        <v>411.7</v>
      </c>
      <c r="H1654" s="6">
        <v>97.2</v>
      </c>
      <c r="I1654" s="6">
        <v>270.94929420171559</v>
      </c>
      <c r="J1654" s="6">
        <v>12.739000000000001</v>
      </c>
      <c r="K1654" s="6">
        <v>43.505000000000003</v>
      </c>
      <c r="L1654" s="6">
        <v>1.0549601701183631</v>
      </c>
      <c r="M1654" s="6">
        <v>751.23800000000006</v>
      </c>
      <c r="N1654" s="6">
        <v>0</v>
      </c>
      <c r="O1654" s="15">
        <v>0.23609424338110277</v>
      </c>
    </row>
    <row r="1655" spans="1:15" x14ac:dyDescent="0.3">
      <c r="A1655" s="10">
        <v>43687</v>
      </c>
      <c r="B1655" s="8">
        <v>0.39583333333333331</v>
      </c>
      <c r="C1655" s="9">
        <f t="shared" si="56"/>
        <v>43687.395833333336</v>
      </c>
      <c r="D1655" s="4">
        <f t="shared" si="57"/>
        <v>525465</v>
      </c>
      <c r="E1655" s="4">
        <f t="shared" si="57"/>
        <v>6300765</v>
      </c>
      <c r="F1655" s="4">
        <f t="shared" si="57"/>
        <v>2549</v>
      </c>
      <c r="G1655" s="6">
        <v>458.9</v>
      </c>
      <c r="H1655" s="6">
        <v>90</v>
      </c>
      <c r="I1655" s="6">
        <v>273.38451434652575</v>
      </c>
      <c r="J1655" s="6">
        <v>12.99</v>
      </c>
      <c r="K1655" s="6">
        <v>43.052999999999997</v>
      </c>
      <c r="L1655" s="6">
        <v>0.90825093953288749</v>
      </c>
      <c r="M1655" s="6">
        <v>750.89700000000005</v>
      </c>
      <c r="N1655" s="6">
        <v>0</v>
      </c>
      <c r="O1655" s="15">
        <v>0.19612115929396384</v>
      </c>
    </row>
    <row r="1656" spans="1:15" x14ac:dyDescent="0.3">
      <c r="A1656" s="10">
        <v>43687</v>
      </c>
      <c r="B1656" s="8">
        <v>0.41666666666666669</v>
      </c>
      <c r="C1656" s="9">
        <f t="shared" si="56"/>
        <v>43687.416666666664</v>
      </c>
      <c r="D1656" s="4">
        <f t="shared" si="57"/>
        <v>525465</v>
      </c>
      <c r="E1656" s="4">
        <f t="shared" si="57"/>
        <v>6300765</v>
      </c>
      <c r="F1656" s="4">
        <f t="shared" si="57"/>
        <v>2549</v>
      </c>
      <c r="G1656" s="6">
        <v>455.2</v>
      </c>
      <c r="H1656" s="6">
        <v>81</v>
      </c>
      <c r="I1656" s="6">
        <v>277.76263829677737</v>
      </c>
      <c r="J1656" s="6">
        <v>14.494999999999999</v>
      </c>
      <c r="K1656" s="6">
        <v>39.692</v>
      </c>
      <c r="L1656" s="6">
        <v>1.0504111888319303</v>
      </c>
      <c r="M1656" s="6">
        <v>751.06500000000005</v>
      </c>
      <c r="N1656" s="6">
        <v>0</v>
      </c>
      <c r="O1656" s="15">
        <v>0.17794376098418277</v>
      </c>
    </row>
    <row r="1657" spans="1:15" x14ac:dyDescent="0.3">
      <c r="A1657" s="10">
        <v>43687</v>
      </c>
      <c r="B1657" s="8">
        <v>0.4375</v>
      </c>
      <c r="C1657" s="9">
        <f t="shared" si="56"/>
        <v>43687.4375</v>
      </c>
      <c r="D1657" s="4">
        <f t="shared" si="57"/>
        <v>525465</v>
      </c>
      <c r="E1657" s="4">
        <f t="shared" si="57"/>
        <v>6300765</v>
      </c>
      <c r="F1657" s="4">
        <f t="shared" si="57"/>
        <v>2549</v>
      </c>
      <c r="G1657" s="6">
        <v>224.9</v>
      </c>
      <c r="H1657" s="6">
        <v>36</v>
      </c>
      <c r="I1657" s="6">
        <v>302.36410009649035</v>
      </c>
      <c r="J1657" s="6">
        <v>13.053000000000001</v>
      </c>
      <c r="K1657" s="6">
        <v>43.850999999999999</v>
      </c>
      <c r="L1657" s="6">
        <v>0.75926721830419552</v>
      </c>
      <c r="M1657" s="6">
        <v>750.82299999999998</v>
      </c>
      <c r="N1657" s="6">
        <v>0</v>
      </c>
      <c r="O1657" s="15">
        <v>0.16007114273010226</v>
      </c>
    </row>
    <row r="1658" spans="1:15" x14ac:dyDescent="0.3">
      <c r="A1658" s="10">
        <v>43687</v>
      </c>
      <c r="B1658" s="8">
        <v>0.45833333333333331</v>
      </c>
      <c r="C1658" s="9">
        <f t="shared" ref="C1658:C1721" si="58">A1658+B1658</f>
        <v>43687.458333333336</v>
      </c>
      <c r="D1658" s="4">
        <f t="shared" si="57"/>
        <v>525465</v>
      </c>
      <c r="E1658" s="4">
        <f t="shared" si="57"/>
        <v>6300765</v>
      </c>
      <c r="F1658" s="4">
        <f t="shared" si="57"/>
        <v>2549</v>
      </c>
      <c r="G1658" s="6">
        <v>190.4</v>
      </c>
      <c r="H1658" s="6">
        <v>30.6</v>
      </c>
      <c r="I1658" s="6">
        <v>294.52933931892795</v>
      </c>
      <c r="J1658" s="6">
        <v>11.420999999999999</v>
      </c>
      <c r="K1658" s="6">
        <v>51.597999999999999</v>
      </c>
      <c r="L1658" s="6">
        <v>0.90142746760323833</v>
      </c>
      <c r="M1658" s="6">
        <v>750.78499999999997</v>
      </c>
      <c r="N1658" s="6">
        <v>0</v>
      </c>
      <c r="O1658" s="15">
        <v>0.16071428571428573</v>
      </c>
    </row>
    <row r="1659" spans="1:15" x14ac:dyDescent="0.3">
      <c r="A1659" s="10">
        <v>43687</v>
      </c>
      <c r="B1659" s="8">
        <v>0.47916666666666669</v>
      </c>
      <c r="C1659" s="9">
        <f t="shared" si="58"/>
        <v>43687.479166666664</v>
      </c>
      <c r="D1659" s="4">
        <f t="shared" ref="D1659:F1722" si="59">D1658</f>
        <v>525465</v>
      </c>
      <c r="E1659" s="4">
        <f t="shared" si="59"/>
        <v>6300765</v>
      </c>
      <c r="F1659" s="4">
        <f t="shared" si="59"/>
        <v>2549</v>
      </c>
      <c r="G1659" s="6">
        <v>123.3</v>
      </c>
      <c r="H1659" s="6">
        <v>19.8</v>
      </c>
      <c r="I1659" s="6">
        <v>330.55306765389923</v>
      </c>
      <c r="J1659" s="6">
        <v>10.731</v>
      </c>
      <c r="K1659" s="6">
        <v>54.52</v>
      </c>
      <c r="L1659" s="6">
        <v>0.61057064367578628</v>
      </c>
      <c r="M1659" s="6">
        <v>750.68200000000002</v>
      </c>
      <c r="N1659" s="6">
        <v>0</v>
      </c>
      <c r="O1659" s="15">
        <v>0.16058394160583941</v>
      </c>
    </row>
    <row r="1660" spans="1:15" x14ac:dyDescent="0.3">
      <c r="A1660" s="10">
        <v>43687</v>
      </c>
      <c r="B1660" s="8">
        <v>0.5</v>
      </c>
      <c r="C1660" s="9">
        <f t="shared" si="58"/>
        <v>43687.5</v>
      </c>
      <c r="D1660" s="4">
        <f t="shared" si="59"/>
        <v>525465</v>
      </c>
      <c r="E1660" s="4">
        <f t="shared" si="59"/>
        <v>6300765</v>
      </c>
      <c r="F1660" s="4">
        <f t="shared" si="59"/>
        <v>2549</v>
      </c>
      <c r="G1660" s="6">
        <v>92.5</v>
      </c>
      <c r="H1660" s="6">
        <v>14.4</v>
      </c>
      <c r="I1660" s="6">
        <v>337.25595850762903</v>
      </c>
      <c r="J1660" s="6">
        <v>10.731</v>
      </c>
      <c r="K1660" s="6">
        <v>56.728000000000002</v>
      </c>
      <c r="L1660" s="6">
        <v>0.46386141309031059</v>
      </c>
      <c r="M1660" s="6">
        <v>750.61500000000001</v>
      </c>
      <c r="N1660" s="6">
        <v>0</v>
      </c>
      <c r="O1660" s="15">
        <v>0.15567567567567567</v>
      </c>
    </row>
    <row r="1661" spans="1:15" x14ac:dyDescent="0.3">
      <c r="A1661" s="10">
        <v>43687</v>
      </c>
      <c r="B1661" s="8">
        <v>0.52083333333333337</v>
      </c>
      <c r="C1661" s="9">
        <f t="shared" si="58"/>
        <v>43687.520833333336</v>
      </c>
      <c r="D1661" s="4">
        <f t="shared" si="59"/>
        <v>525465</v>
      </c>
      <c r="E1661" s="4">
        <f t="shared" si="59"/>
        <v>6300765</v>
      </c>
      <c r="F1661" s="4">
        <f t="shared" si="59"/>
        <v>2549</v>
      </c>
      <c r="G1661" s="6">
        <v>63.5</v>
      </c>
      <c r="H1661" s="6">
        <v>9</v>
      </c>
      <c r="I1661" s="6">
        <v>339.77495795283664</v>
      </c>
      <c r="J1661" s="6">
        <v>10.542999999999999</v>
      </c>
      <c r="K1661" s="6">
        <v>53.237000000000002</v>
      </c>
      <c r="L1661" s="6">
        <v>0.46158692244709421</v>
      </c>
      <c r="M1661" s="6">
        <v>750.53</v>
      </c>
      <c r="N1661" s="6">
        <v>0</v>
      </c>
      <c r="O1661" s="15">
        <v>0.14173228346456693</v>
      </c>
    </row>
    <row r="1662" spans="1:15" x14ac:dyDescent="0.3">
      <c r="A1662" s="10">
        <v>43687</v>
      </c>
      <c r="B1662" s="8">
        <v>0.54166666666666663</v>
      </c>
      <c r="C1662" s="9">
        <f t="shared" si="58"/>
        <v>43687.541666666664</v>
      </c>
      <c r="D1662" s="4">
        <f t="shared" si="59"/>
        <v>525465</v>
      </c>
      <c r="E1662" s="4">
        <f t="shared" si="59"/>
        <v>6300765</v>
      </c>
      <c r="F1662" s="4">
        <f t="shared" si="59"/>
        <v>2549</v>
      </c>
      <c r="G1662" s="6">
        <v>43.5</v>
      </c>
      <c r="H1662" s="6">
        <v>5.4</v>
      </c>
      <c r="I1662" s="6">
        <v>341.21491105065496</v>
      </c>
      <c r="J1662" s="6">
        <v>9.9149999999999991</v>
      </c>
      <c r="K1662" s="6">
        <v>53.954999999999998</v>
      </c>
      <c r="L1662" s="6">
        <v>0.892329505030373</v>
      </c>
      <c r="M1662" s="6">
        <v>750.43799999999999</v>
      </c>
      <c r="N1662" s="6">
        <v>0.2</v>
      </c>
      <c r="O1662" s="15">
        <v>0.12413793103448277</v>
      </c>
    </row>
    <row r="1663" spans="1:15" x14ac:dyDescent="0.3">
      <c r="A1663" s="10">
        <v>43687</v>
      </c>
      <c r="B1663" s="8">
        <v>0.5625</v>
      </c>
      <c r="C1663" s="9">
        <f t="shared" si="58"/>
        <v>43687.5625</v>
      </c>
      <c r="D1663" s="4">
        <f t="shared" si="59"/>
        <v>525465</v>
      </c>
      <c r="E1663" s="4">
        <f t="shared" si="59"/>
        <v>6300765</v>
      </c>
      <c r="F1663" s="4">
        <f t="shared" si="59"/>
        <v>2549</v>
      </c>
      <c r="G1663" s="6">
        <v>47.2</v>
      </c>
      <c r="H1663" s="6">
        <v>7.2</v>
      </c>
      <c r="I1663" s="6">
        <v>342.90230694368017</v>
      </c>
      <c r="J1663" s="6">
        <v>9.6010000000000009</v>
      </c>
      <c r="K1663" s="6">
        <v>57.066000000000003</v>
      </c>
      <c r="L1663" s="6">
        <v>1.1789244942716752</v>
      </c>
      <c r="M1663" s="6">
        <v>750.61699999999996</v>
      </c>
      <c r="N1663" s="6">
        <v>0.6</v>
      </c>
      <c r="O1663" s="15">
        <v>0.15254237288135591</v>
      </c>
    </row>
    <row r="1664" spans="1:15" x14ac:dyDescent="0.3">
      <c r="A1664" s="10">
        <v>43687</v>
      </c>
      <c r="B1664" s="8">
        <v>0.58333333333333337</v>
      </c>
      <c r="C1664" s="9">
        <f t="shared" si="58"/>
        <v>43687.583333333336</v>
      </c>
      <c r="D1664" s="4">
        <f t="shared" si="59"/>
        <v>525465</v>
      </c>
      <c r="E1664" s="4">
        <f t="shared" si="59"/>
        <v>6300765</v>
      </c>
      <c r="F1664" s="4">
        <f t="shared" si="59"/>
        <v>2549</v>
      </c>
      <c r="G1664" s="6">
        <v>52.6</v>
      </c>
      <c r="H1664" s="6">
        <v>7.2</v>
      </c>
      <c r="I1664" s="6">
        <v>345.3025972846915</v>
      </c>
      <c r="J1664" s="6">
        <v>9.35</v>
      </c>
      <c r="K1664" s="6">
        <v>62.854999999999997</v>
      </c>
      <c r="L1664" s="6">
        <v>1.0322152636861994</v>
      </c>
      <c r="M1664" s="6">
        <v>750.35</v>
      </c>
      <c r="N1664" s="6">
        <v>0.2</v>
      </c>
      <c r="O1664" s="15">
        <v>0.13688212927756654</v>
      </c>
    </row>
    <row r="1665" spans="1:15" x14ac:dyDescent="0.3">
      <c r="A1665" s="10">
        <v>43687</v>
      </c>
      <c r="B1665" s="8">
        <v>0.60416666666666663</v>
      </c>
      <c r="C1665" s="9">
        <f t="shared" si="58"/>
        <v>43687.604166666664</v>
      </c>
      <c r="D1665" s="4">
        <f t="shared" si="59"/>
        <v>525465</v>
      </c>
      <c r="E1665" s="4">
        <f t="shared" si="59"/>
        <v>6300765</v>
      </c>
      <c r="F1665" s="4">
        <f t="shared" si="59"/>
        <v>2549</v>
      </c>
      <c r="G1665" s="6">
        <v>139.69999999999999</v>
      </c>
      <c r="H1665" s="6">
        <v>21.6</v>
      </c>
      <c r="I1665" s="6">
        <v>339.66487553640496</v>
      </c>
      <c r="J1665" s="6">
        <v>9.6639999999999997</v>
      </c>
      <c r="K1665" s="6">
        <v>58.49</v>
      </c>
      <c r="L1665" s="6">
        <v>1.1743755129852425</v>
      </c>
      <c r="M1665" s="6">
        <v>750.24199999999996</v>
      </c>
      <c r="N1665" s="6">
        <v>0</v>
      </c>
      <c r="O1665" s="15">
        <v>0.15461703650680031</v>
      </c>
    </row>
    <row r="1666" spans="1:15" x14ac:dyDescent="0.3">
      <c r="A1666" s="10">
        <v>43687</v>
      </c>
      <c r="B1666" s="8">
        <v>0.625</v>
      </c>
      <c r="C1666" s="9">
        <f t="shared" si="58"/>
        <v>43687.625</v>
      </c>
      <c r="D1666" s="4">
        <f t="shared" si="59"/>
        <v>525465</v>
      </c>
      <c r="E1666" s="4">
        <f t="shared" si="59"/>
        <v>6300765</v>
      </c>
      <c r="F1666" s="4">
        <f t="shared" si="59"/>
        <v>2549</v>
      </c>
      <c r="G1666" s="6">
        <v>36.299999999999997</v>
      </c>
      <c r="H1666" s="6">
        <v>3.6</v>
      </c>
      <c r="I1666" s="6">
        <v>338.12745091797154</v>
      </c>
      <c r="J1666" s="6">
        <v>8.8480000000000008</v>
      </c>
      <c r="K1666" s="6">
        <v>60.433</v>
      </c>
      <c r="L1666" s="6">
        <v>0.73879680251524837</v>
      </c>
      <c r="M1666" s="6">
        <v>750.16200000000003</v>
      </c>
      <c r="N1666" s="6">
        <v>0</v>
      </c>
      <c r="O1666" s="15">
        <v>9.9173553719008281E-2</v>
      </c>
    </row>
    <row r="1667" spans="1:15" x14ac:dyDescent="0.3">
      <c r="A1667" s="10">
        <v>43687</v>
      </c>
      <c r="B1667" s="8">
        <v>0.64583333333333337</v>
      </c>
      <c r="C1667" s="9">
        <f t="shared" si="58"/>
        <v>43687.645833333336</v>
      </c>
      <c r="D1667" s="4">
        <f t="shared" si="59"/>
        <v>525465</v>
      </c>
      <c r="E1667" s="4">
        <f t="shared" si="59"/>
        <v>6300765</v>
      </c>
      <c r="F1667" s="4">
        <f t="shared" si="59"/>
        <v>2549</v>
      </c>
      <c r="G1667" s="6">
        <v>36.299999999999997</v>
      </c>
      <c r="H1667" s="6">
        <v>3.6</v>
      </c>
      <c r="I1667" s="6">
        <v>330.00048253828277</v>
      </c>
      <c r="J1667" s="6">
        <v>8.7219999999999995</v>
      </c>
      <c r="K1667" s="6">
        <v>64.971000000000004</v>
      </c>
      <c r="L1667" s="6">
        <v>1.1698265316988099</v>
      </c>
      <c r="M1667" s="6">
        <v>750.09</v>
      </c>
      <c r="N1667" s="6">
        <v>0</v>
      </c>
      <c r="O1667" s="15">
        <v>9.9173553719008281E-2</v>
      </c>
    </row>
    <row r="1668" spans="1:15" x14ac:dyDescent="0.3">
      <c r="A1668" s="10">
        <v>43687</v>
      </c>
      <c r="B1668" s="8">
        <v>0.66666666666666663</v>
      </c>
      <c r="C1668" s="9">
        <f t="shared" si="58"/>
        <v>43687.666666666664</v>
      </c>
      <c r="D1668" s="4">
        <f t="shared" si="59"/>
        <v>525465</v>
      </c>
      <c r="E1668" s="4">
        <f t="shared" si="59"/>
        <v>6300765</v>
      </c>
      <c r="F1668" s="4">
        <f t="shared" si="59"/>
        <v>2549</v>
      </c>
      <c r="G1668" s="6">
        <v>54.4</v>
      </c>
      <c r="H1668" s="6">
        <v>7.2</v>
      </c>
      <c r="I1668" s="6">
        <v>329.93460069775358</v>
      </c>
      <c r="J1668" s="6">
        <v>7.9690000000000003</v>
      </c>
      <c r="K1668" s="6">
        <v>68.004999999999995</v>
      </c>
      <c r="L1668" s="6">
        <v>1.6008562608823715</v>
      </c>
      <c r="M1668" s="6">
        <v>750.255</v>
      </c>
      <c r="N1668" s="6">
        <v>0</v>
      </c>
      <c r="O1668" s="15">
        <v>0.13235294117647059</v>
      </c>
    </row>
    <row r="1669" spans="1:15" x14ac:dyDescent="0.3">
      <c r="A1669" s="10">
        <v>43687</v>
      </c>
      <c r="B1669" s="8">
        <v>0.6875</v>
      </c>
      <c r="C1669" s="9">
        <f t="shared" si="58"/>
        <v>43687.6875</v>
      </c>
      <c r="D1669" s="4">
        <f t="shared" si="59"/>
        <v>525465</v>
      </c>
      <c r="E1669" s="4">
        <f t="shared" si="59"/>
        <v>6300765</v>
      </c>
      <c r="F1669" s="4">
        <f t="shared" si="59"/>
        <v>2549</v>
      </c>
      <c r="G1669" s="6">
        <v>56.2</v>
      </c>
      <c r="H1669" s="6">
        <v>7.2</v>
      </c>
      <c r="I1669" s="6">
        <v>322.95537375316718</v>
      </c>
      <c r="J1669" s="6">
        <v>7.78</v>
      </c>
      <c r="K1669" s="6">
        <v>61.552</v>
      </c>
      <c r="L1669" s="6">
        <v>2.4649030632924278</v>
      </c>
      <c r="M1669" s="6">
        <v>750.39300000000003</v>
      </c>
      <c r="N1669" s="6">
        <v>0.2</v>
      </c>
      <c r="O1669" s="15">
        <v>0.12811387900355872</v>
      </c>
    </row>
    <row r="1670" spans="1:15" x14ac:dyDescent="0.3">
      <c r="A1670" s="10">
        <v>43687</v>
      </c>
      <c r="B1670" s="8">
        <v>0.70833333333333337</v>
      </c>
      <c r="C1670" s="9">
        <f t="shared" si="58"/>
        <v>43687.708333333336</v>
      </c>
      <c r="D1670" s="4">
        <f t="shared" si="59"/>
        <v>525465</v>
      </c>
      <c r="E1670" s="4">
        <f t="shared" si="59"/>
        <v>6300765</v>
      </c>
      <c r="F1670" s="4">
        <f t="shared" si="59"/>
        <v>2549</v>
      </c>
      <c r="G1670" s="6">
        <v>36.299999999999997</v>
      </c>
      <c r="H1670" s="6">
        <v>3.6</v>
      </c>
      <c r="I1670" s="6">
        <v>326.68728799717928</v>
      </c>
      <c r="J1670" s="6">
        <v>6.9640000000000004</v>
      </c>
      <c r="K1670" s="6">
        <v>67.706999999999994</v>
      </c>
      <c r="L1670" s="6">
        <v>2.8959327924759899</v>
      </c>
      <c r="M1670" s="6">
        <v>750.51300000000003</v>
      </c>
      <c r="N1670" s="6">
        <v>0</v>
      </c>
      <c r="O1670" s="15">
        <v>9.9173553719008281E-2</v>
      </c>
    </row>
    <row r="1671" spans="1:15" x14ac:dyDescent="0.3">
      <c r="A1671" s="10">
        <v>43687</v>
      </c>
      <c r="B1671" s="8">
        <v>0.72916666666666663</v>
      </c>
      <c r="C1671" s="9">
        <f t="shared" si="58"/>
        <v>43687.729166666664</v>
      </c>
      <c r="D1671" s="4">
        <f t="shared" si="59"/>
        <v>525465</v>
      </c>
      <c r="E1671" s="4">
        <f t="shared" si="59"/>
        <v>6300765</v>
      </c>
      <c r="F1671" s="4">
        <f t="shared" si="59"/>
        <v>2549</v>
      </c>
      <c r="G1671" s="6">
        <v>58</v>
      </c>
      <c r="H1671" s="6">
        <v>5.4</v>
      </c>
      <c r="I1671" s="6">
        <v>310.79107694574463</v>
      </c>
      <c r="J1671" s="6">
        <v>7.4029999999999996</v>
      </c>
      <c r="K1671" s="6">
        <v>64.635999999999996</v>
      </c>
      <c r="L1671" s="6">
        <v>3.03780589517475</v>
      </c>
      <c r="M1671" s="6">
        <v>750.40200000000004</v>
      </c>
      <c r="N1671" s="6">
        <v>0</v>
      </c>
      <c r="O1671" s="15">
        <v>9.3103448275862075E-2</v>
      </c>
    </row>
    <row r="1672" spans="1:15" x14ac:dyDescent="0.3">
      <c r="A1672" s="10">
        <v>43687</v>
      </c>
      <c r="B1672" s="8">
        <v>0.75</v>
      </c>
      <c r="C1672" s="9">
        <f t="shared" si="58"/>
        <v>43687.75</v>
      </c>
      <c r="D1672" s="4">
        <f t="shared" si="59"/>
        <v>525465</v>
      </c>
      <c r="E1672" s="4">
        <f t="shared" si="59"/>
        <v>6300765</v>
      </c>
      <c r="F1672" s="4">
        <f t="shared" si="59"/>
        <v>2549</v>
      </c>
      <c r="G1672" s="6">
        <v>70.7</v>
      </c>
      <c r="H1672" s="6">
        <v>9</v>
      </c>
      <c r="I1672" s="6">
        <v>292.9560292225338</v>
      </c>
      <c r="J1672" s="6">
        <v>8.5340000000000007</v>
      </c>
      <c r="K1672" s="6">
        <v>56.939</v>
      </c>
      <c r="L1672" s="6">
        <v>3.1799661444737932</v>
      </c>
      <c r="M1672" s="6">
        <v>750.47699999999998</v>
      </c>
      <c r="N1672" s="6">
        <v>0</v>
      </c>
      <c r="O1672" s="15">
        <v>0.12729844413012728</v>
      </c>
    </row>
    <row r="1673" spans="1:15" x14ac:dyDescent="0.3">
      <c r="A1673" s="10">
        <v>43687</v>
      </c>
      <c r="B1673" s="8">
        <v>0.77083333333333337</v>
      </c>
      <c r="C1673" s="9">
        <f t="shared" si="58"/>
        <v>43687.770833333336</v>
      </c>
      <c r="D1673" s="4">
        <f t="shared" si="59"/>
        <v>525465</v>
      </c>
      <c r="E1673" s="4">
        <f t="shared" si="59"/>
        <v>6300765</v>
      </c>
      <c r="F1673" s="4">
        <f t="shared" si="59"/>
        <v>2549</v>
      </c>
      <c r="G1673" s="6">
        <v>38.1</v>
      </c>
      <c r="H1673" s="6">
        <v>1.8</v>
      </c>
      <c r="I1673" s="6">
        <v>299.62319670057099</v>
      </c>
      <c r="J1673" s="6">
        <v>8.2200000000000006</v>
      </c>
      <c r="K1673" s="6">
        <v>57.372999999999998</v>
      </c>
      <c r="L1673" s="6">
        <v>0.72287536801273389</v>
      </c>
      <c r="M1673" s="6">
        <v>750.49699999999996</v>
      </c>
      <c r="N1673" s="6">
        <v>0</v>
      </c>
      <c r="O1673" s="15">
        <v>4.7244094488188976E-2</v>
      </c>
    </row>
    <row r="1674" spans="1:15" x14ac:dyDescent="0.3">
      <c r="A1674" s="10">
        <v>43687</v>
      </c>
      <c r="B1674" s="8">
        <v>0.79166666666666663</v>
      </c>
      <c r="C1674" s="9">
        <f t="shared" si="58"/>
        <v>43687.791666666664</v>
      </c>
      <c r="D1674" s="4">
        <f t="shared" si="59"/>
        <v>525465</v>
      </c>
      <c r="E1674" s="4">
        <f t="shared" si="59"/>
        <v>6300765</v>
      </c>
      <c r="F1674" s="4">
        <f t="shared" si="59"/>
        <v>2549</v>
      </c>
      <c r="G1674" s="6">
        <v>20</v>
      </c>
      <c r="H1674" s="6">
        <v>0</v>
      </c>
      <c r="I1674" s="6">
        <v>277.20969735530252</v>
      </c>
      <c r="J1674" s="6">
        <v>8.8480000000000008</v>
      </c>
      <c r="K1674" s="6">
        <v>51.948999999999998</v>
      </c>
      <c r="L1674" s="6">
        <v>0.57645328402754092</v>
      </c>
      <c r="M1674" s="6">
        <v>750.58199999999999</v>
      </c>
      <c r="N1674" s="6">
        <v>0</v>
      </c>
      <c r="O1674" s="16" t="s">
        <v>19</v>
      </c>
    </row>
    <row r="1675" spans="1:15" x14ac:dyDescent="0.3">
      <c r="A1675" s="10">
        <v>43687</v>
      </c>
      <c r="B1675" s="8">
        <v>0.8125</v>
      </c>
      <c r="C1675" s="9">
        <f t="shared" si="58"/>
        <v>43687.8125</v>
      </c>
      <c r="D1675" s="4">
        <f t="shared" si="59"/>
        <v>525465</v>
      </c>
      <c r="E1675" s="4">
        <f t="shared" si="59"/>
        <v>6300765</v>
      </c>
      <c r="F1675" s="4">
        <f t="shared" si="59"/>
        <v>2549</v>
      </c>
      <c r="G1675" s="6">
        <v>12.7</v>
      </c>
      <c r="H1675" s="6">
        <v>0</v>
      </c>
      <c r="I1675" s="6">
        <v>269.37976801397633</v>
      </c>
      <c r="J1675" s="6">
        <v>8.2829999999999995</v>
      </c>
      <c r="K1675" s="6">
        <v>55.183</v>
      </c>
      <c r="L1675" s="6">
        <v>0.71832638672630122</v>
      </c>
      <c r="M1675" s="6">
        <v>750.61699999999996</v>
      </c>
      <c r="N1675" s="6">
        <v>0</v>
      </c>
      <c r="O1675" s="16" t="s">
        <v>19</v>
      </c>
    </row>
    <row r="1676" spans="1:15" x14ac:dyDescent="0.3">
      <c r="A1676" s="10">
        <v>43687</v>
      </c>
      <c r="B1676" s="8">
        <v>0.83333333333333337</v>
      </c>
      <c r="C1676" s="9">
        <f t="shared" si="58"/>
        <v>43687.833333333336</v>
      </c>
      <c r="D1676" s="4">
        <f t="shared" si="59"/>
        <v>525465</v>
      </c>
      <c r="E1676" s="4">
        <f t="shared" si="59"/>
        <v>6300765</v>
      </c>
      <c r="F1676" s="4">
        <f t="shared" si="59"/>
        <v>2549</v>
      </c>
      <c r="G1676" s="6">
        <v>0</v>
      </c>
      <c r="H1676" s="6">
        <v>0</v>
      </c>
      <c r="I1676" s="6">
        <v>274.30953221859534</v>
      </c>
      <c r="J1676" s="6">
        <v>8.5340000000000007</v>
      </c>
      <c r="K1676" s="6">
        <v>58.195</v>
      </c>
      <c r="L1676" s="6">
        <v>0.4274695627988489</v>
      </c>
      <c r="M1676" s="6">
        <v>750.66499999999996</v>
      </c>
      <c r="N1676" s="6">
        <v>0</v>
      </c>
      <c r="O1676" s="16" t="s">
        <v>19</v>
      </c>
    </row>
    <row r="1677" spans="1:15" x14ac:dyDescent="0.3">
      <c r="A1677" s="10">
        <v>43687</v>
      </c>
      <c r="B1677" s="8">
        <v>0.85416666666666663</v>
      </c>
      <c r="C1677" s="9">
        <f t="shared" si="58"/>
        <v>43687.854166666664</v>
      </c>
      <c r="D1677" s="4">
        <f t="shared" si="59"/>
        <v>525465</v>
      </c>
      <c r="E1677" s="4">
        <f t="shared" si="59"/>
        <v>6300765</v>
      </c>
      <c r="F1677" s="4">
        <f t="shared" si="59"/>
        <v>2549</v>
      </c>
      <c r="G1677" s="6">
        <v>0</v>
      </c>
      <c r="H1677" s="6">
        <v>0</v>
      </c>
      <c r="I1677" s="6">
        <v>274.46662090239835</v>
      </c>
      <c r="J1677" s="6">
        <v>8.5340000000000007</v>
      </c>
      <c r="K1677" s="6">
        <v>61.805999999999997</v>
      </c>
      <c r="L1677" s="6">
        <v>0.71377740543986845</v>
      </c>
      <c r="M1677" s="6">
        <v>750.55200000000002</v>
      </c>
      <c r="N1677" s="6">
        <v>0</v>
      </c>
      <c r="O1677" s="16" t="s">
        <v>19</v>
      </c>
    </row>
    <row r="1678" spans="1:15" x14ac:dyDescent="0.3">
      <c r="A1678" s="10">
        <v>43687</v>
      </c>
      <c r="B1678" s="8">
        <v>0.875</v>
      </c>
      <c r="C1678" s="9">
        <f t="shared" si="58"/>
        <v>43687.875</v>
      </c>
      <c r="D1678" s="4">
        <f t="shared" si="59"/>
        <v>525465</v>
      </c>
      <c r="E1678" s="4">
        <f t="shared" si="59"/>
        <v>6300765</v>
      </c>
      <c r="F1678" s="4">
        <f t="shared" si="59"/>
        <v>2549</v>
      </c>
      <c r="G1678" s="6">
        <v>0</v>
      </c>
      <c r="H1678" s="6">
        <v>0</v>
      </c>
      <c r="I1678" s="6">
        <v>261.89385645574157</v>
      </c>
      <c r="J1678" s="6">
        <v>7.843</v>
      </c>
      <c r="K1678" s="6">
        <v>63.597999999999999</v>
      </c>
      <c r="L1678" s="6">
        <v>0.56735532145467549</v>
      </c>
      <c r="M1678" s="6">
        <v>750.548</v>
      </c>
      <c r="N1678" s="6">
        <v>0</v>
      </c>
      <c r="O1678" s="16" t="s">
        <v>19</v>
      </c>
    </row>
    <row r="1679" spans="1:15" x14ac:dyDescent="0.3">
      <c r="A1679" s="10">
        <v>43687</v>
      </c>
      <c r="B1679" s="8">
        <v>0.89583333333333337</v>
      </c>
      <c r="C1679" s="9">
        <f t="shared" si="58"/>
        <v>43687.895833333336</v>
      </c>
      <c r="D1679" s="4">
        <f t="shared" si="59"/>
        <v>525465</v>
      </c>
      <c r="E1679" s="4">
        <f t="shared" si="59"/>
        <v>6300765</v>
      </c>
      <c r="F1679" s="4">
        <f t="shared" si="59"/>
        <v>2549</v>
      </c>
      <c r="G1679" s="6">
        <v>0</v>
      </c>
      <c r="H1679" s="6">
        <v>0</v>
      </c>
      <c r="I1679" s="6">
        <v>260.05983966511241</v>
      </c>
      <c r="J1679" s="6">
        <v>8.0310000000000006</v>
      </c>
      <c r="K1679" s="6">
        <v>63.31</v>
      </c>
      <c r="L1679" s="6">
        <v>0.27621135092694055</v>
      </c>
      <c r="M1679" s="6">
        <v>750.41</v>
      </c>
      <c r="N1679" s="6">
        <v>0</v>
      </c>
      <c r="O1679" s="16" t="s">
        <v>19</v>
      </c>
    </row>
    <row r="1680" spans="1:15" x14ac:dyDescent="0.3">
      <c r="A1680" s="10">
        <v>43687</v>
      </c>
      <c r="B1680" s="8">
        <v>0.91666666666666663</v>
      </c>
      <c r="C1680" s="9">
        <f t="shared" si="58"/>
        <v>43687.916666666664</v>
      </c>
      <c r="D1680" s="4">
        <f t="shared" si="59"/>
        <v>525465</v>
      </c>
      <c r="E1680" s="4">
        <f t="shared" si="59"/>
        <v>6300765</v>
      </c>
      <c r="F1680" s="4">
        <f t="shared" si="59"/>
        <v>2549</v>
      </c>
      <c r="G1680" s="6">
        <v>0</v>
      </c>
      <c r="H1680" s="6">
        <v>0</v>
      </c>
      <c r="I1680" s="6">
        <v>260.24960292527282</v>
      </c>
      <c r="J1680" s="6">
        <v>8.3450000000000006</v>
      </c>
      <c r="K1680" s="6">
        <v>63.822000000000003</v>
      </c>
      <c r="L1680" s="6">
        <v>0.12950212034146491</v>
      </c>
      <c r="M1680" s="6">
        <v>750.20500000000004</v>
      </c>
      <c r="N1680" s="6">
        <v>0</v>
      </c>
      <c r="O1680" s="16" t="s">
        <v>19</v>
      </c>
    </row>
    <row r="1681" spans="1:15" x14ac:dyDescent="0.3">
      <c r="A1681" s="10">
        <v>43687</v>
      </c>
      <c r="B1681" s="8">
        <v>0.9375</v>
      </c>
      <c r="C1681" s="9">
        <f t="shared" si="58"/>
        <v>43687.9375</v>
      </c>
      <c r="D1681" s="4">
        <f t="shared" si="59"/>
        <v>525465</v>
      </c>
      <c r="E1681" s="4">
        <f t="shared" si="59"/>
        <v>6300765</v>
      </c>
      <c r="F1681" s="4">
        <f t="shared" si="59"/>
        <v>2549</v>
      </c>
      <c r="G1681" s="6">
        <v>0</v>
      </c>
      <c r="H1681" s="6">
        <v>0</v>
      </c>
      <c r="I1681" s="6">
        <v>257.61308574737927</v>
      </c>
      <c r="J1681" s="6">
        <v>8.4710000000000001</v>
      </c>
      <c r="K1681" s="6">
        <v>62.896999999999998</v>
      </c>
      <c r="L1681" s="6">
        <v>0.41609710958276713</v>
      </c>
      <c r="M1681" s="6">
        <v>750.18799999999999</v>
      </c>
      <c r="N1681" s="6">
        <v>0</v>
      </c>
      <c r="O1681" s="16" t="s">
        <v>19</v>
      </c>
    </row>
    <row r="1682" spans="1:15" x14ac:dyDescent="0.3">
      <c r="A1682" s="10">
        <v>43687</v>
      </c>
      <c r="B1682" s="8">
        <v>0.95833333333333337</v>
      </c>
      <c r="C1682" s="9">
        <f t="shared" si="58"/>
        <v>43687.958333333336</v>
      </c>
      <c r="D1682" s="4">
        <f t="shared" si="59"/>
        <v>525465</v>
      </c>
      <c r="E1682" s="4">
        <f t="shared" si="59"/>
        <v>6300765</v>
      </c>
      <c r="F1682" s="4">
        <f t="shared" si="59"/>
        <v>2549</v>
      </c>
      <c r="G1682" s="6">
        <v>0</v>
      </c>
      <c r="H1682" s="6">
        <v>0</v>
      </c>
      <c r="I1682" s="6">
        <v>260.82556392329764</v>
      </c>
      <c r="J1682" s="6">
        <v>7.9059999999999997</v>
      </c>
      <c r="K1682" s="6">
        <v>64.703999999999994</v>
      </c>
      <c r="L1682" s="6">
        <v>0.2693878789972915</v>
      </c>
      <c r="M1682" s="6">
        <v>750.36</v>
      </c>
      <c r="N1682" s="6">
        <v>0</v>
      </c>
      <c r="O1682" s="16" t="s">
        <v>19</v>
      </c>
    </row>
    <row r="1683" spans="1:15" x14ac:dyDescent="0.3">
      <c r="A1683" s="10">
        <v>43687</v>
      </c>
      <c r="B1683" s="8">
        <v>0.97916666666666663</v>
      </c>
      <c r="C1683" s="9">
        <f t="shared" si="58"/>
        <v>43687.979166666664</v>
      </c>
      <c r="D1683" s="4">
        <f t="shared" si="59"/>
        <v>525465</v>
      </c>
      <c r="E1683" s="4">
        <f t="shared" si="59"/>
        <v>6300765</v>
      </c>
      <c r="F1683" s="4">
        <f t="shared" si="59"/>
        <v>2549</v>
      </c>
      <c r="G1683" s="6">
        <v>0</v>
      </c>
      <c r="H1683" s="6">
        <v>0</v>
      </c>
      <c r="I1683" s="6">
        <v>259.65064035756109</v>
      </c>
      <c r="J1683" s="6">
        <v>8.8480000000000008</v>
      </c>
      <c r="K1683" s="6">
        <v>65.302000000000007</v>
      </c>
      <c r="L1683" s="6">
        <v>0.12267864841181583</v>
      </c>
      <c r="M1683" s="6">
        <v>750.13499999999999</v>
      </c>
      <c r="N1683" s="6">
        <v>0</v>
      </c>
      <c r="O1683" s="16" t="s">
        <v>19</v>
      </c>
    </row>
    <row r="1684" spans="1:15" x14ac:dyDescent="0.3">
      <c r="A1684" s="10">
        <v>43688</v>
      </c>
      <c r="B1684" s="8">
        <v>0</v>
      </c>
      <c r="C1684" s="9">
        <f t="shared" si="58"/>
        <v>43688</v>
      </c>
      <c r="D1684" s="4">
        <f t="shared" si="59"/>
        <v>525465</v>
      </c>
      <c r="E1684" s="4">
        <f t="shared" si="59"/>
        <v>6300765</v>
      </c>
      <c r="F1684" s="4">
        <f t="shared" si="59"/>
        <v>2549</v>
      </c>
      <c r="G1684" s="6">
        <v>0</v>
      </c>
      <c r="H1684" s="6">
        <v>0</v>
      </c>
      <c r="I1684" s="6">
        <v>257.96452373944499</v>
      </c>
      <c r="J1684" s="6">
        <v>8.2200000000000006</v>
      </c>
      <c r="K1684" s="6">
        <v>69.453000000000003</v>
      </c>
      <c r="L1684" s="6">
        <v>0.5184491885275031</v>
      </c>
      <c r="M1684" s="6">
        <v>750.11199999999997</v>
      </c>
      <c r="N1684" s="6">
        <v>0</v>
      </c>
      <c r="O1684" s="16" t="s">
        <v>19</v>
      </c>
    </row>
    <row r="1685" spans="1:15" x14ac:dyDescent="0.3">
      <c r="A1685" s="10">
        <v>43688</v>
      </c>
      <c r="B1685" s="8">
        <v>2.0833333333333332E-2</v>
      </c>
      <c r="C1685" s="9">
        <f t="shared" si="58"/>
        <v>43688.020833333336</v>
      </c>
      <c r="D1685" s="4">
        <f t="shared" si="59"/>
        <v>525465</v>
      </c>
      <c r="E1685" s="4">
        <f t="shared" si="59"/>
        <v>6300765</v>
      </c>
      <c r="F1685" s="4">
        <f t="shared" si="59"/>
        <v>2549</v>
      </c>
      <c r="G1685" s="6">
        <v>0</v>
      </c>
      <c r="H1685" s="6">
        <v>0</v>
      </c>
      <c r="I1685" s="6">
        <v>257.40057134218875</v>
      </c>
      <c r="J1685" s="6">
        <v>8.3450000000000006</v>
      </c>
      <c r="K1685" s="6">
        <v>61.781999999999996</v>
      </c>
      <c r="L1685" s="6">
        <v>0.66060943782654602</v>
      </c>
      <c r="M1685" s="6">
        <v>750.13800000000003</v>
      </c>
      <c r="N1685" s="6">
        <v>0</v>
      </c>
      <c r="O1685" s="16" t="s">
        <v>19</v>
      </c>
    </row>
    <row r="1686" spans="1:15" x14ac:dyDescent="0.3">
      <c r="A1686" s="10">
        <v>43688</v>
      </c>
      <c r="B1686" s="8">
        <v>4.1666666666666664E-2</v>
      </c>
      <c r="C1686" s="9">
        <f t="shared" si="58"/>
        <v>43688.041666666664</v>
      </c>
      <c r="D1686" s="4">
        <f t="shared" si="59"/>
        <v>525465</v>
      </c>
      <c r="E1686" s="4">
        <f t="shared" si="59"/>
        <v>6300765</v>
      </c>
      <c r="F1686" s="4">
        <f t="shared" si="59"/>
        <v>2549</v>
      </c>
      <c r="G1686" s="6">
        <v>0</v>
      </c>
      <c r="H1686" s="6">
        <v>0</v>
      </c>
      <c r="I1686" s="6">
        <v>257.7550381292549</v>
      </c>
      <c r="J1686" s="6">
        <v>8.157</v>
      </c>
      <c r="K1686" s="6">
        <v>61.756999999999998</v>
      </c>
      <c r="L1686" s="6">
        <v>0.65833494718332974</v>
      </c>
      <c r="M1686" s="6">
        <v>749.91300000000001</v>
      </c>
      <c r="N1686" s="6">
        <v>0</v>
      </c>
      <c r="O1686" s="16" t="s">
        <v>19</v>
      </c>
    </row>
    <row r="1687" spans="1:15" x14ac:dyDescent="0.3">
      <c r="A1687" s="10">
        <v>43688</v>
      </c>
      <c r="B1687" s="8">
        <v>6.25E-2</v>
      </c>
      <c r="C1687" s="9">
        <f t="shared" si="58"/>
        <v>43688.0625</v>
      </c>
      <c r="D1687" s="4">
        <f t="shared" si="59"/>
        <v>525465</v>
      </c>
      <c r="E1687" s="4">
        <f t="shared" si="59"/>
        <v>6300765</v>
      </c>
      <c r="F1687" s="4">
        <f t="shared" si="59"/>
        <v>2549</v>
      </c>
      <c r="G1687" s="6">
        <v>0</v>
      </c>
      <c r="H1687" s="6">
        <v>0</v>
      </c>
      <c r="I1687" s="6">
        <v>257.60302680479742</v>
      </c>
      <c r="J1687" s="6">
        <v>7.9690000000000003</v>
      </c>
      <c r="K1687" s="6">
        <v>61.262999999999998</v>
      </c>
      <c r="L1687" s="6">
        <v>0.51162571659785405</v>
      </c>
      <c r="M1687" s="6">
        <v>749.89499999999998</v>
      </c>
      <c r="N1687" s="6">
        <v>0</v>
      </c>
      <c r="O1687" s="16" t="s">
        <v>19</v>
      </c>
    </row>
    <row r="1688" spans="1:15" x14ac:dyDescent="0.3">
      <c r="A1688" s="10">
        <v>43688</v>
      </c>
      <c r="B1688" s="8">
        <v>8.3333333333333329E-2</v>
      </c>
      <c r="C1688" s="9">
        <f t="shared" si="58"/>
        <v>43688.083333333336</v>
      </c>
      <c r="D1688" s="4">
        <f t="shared" si="59"/>
        <v>525465</v>
      </c>
      <c r="E1688" s="4">
        <f t="shared" si="59"/>
        <v>6300765</v>
      </c>
      <c r="F1688" s="4">
        <f t="shared" si="59"/>
        <v>2549</v>
      </c>
      <c r="G1688" s="6">
        <v>0</v>
      </c>
      <c r="H1688" s="6">
        <v>0</v>
      </c>
      <c r="I1688" s="6">
        <v>258.67734403084859</v>
      </c>
      <c r="J1688" s="6">
        <v>7.843</v>
      </c>
      <c r="K1688" s="6">
        <v>67.361000000000004</v>
      </c>
      <c r="L1688" s="6">
        <v>0.65378596589689697</v>
      </c>
      <c r="M1688" s="6">
        <v>749.81</v>
      </c>
      <c r="N1688" s="6">
        <v>0</v>
      </c>
      <c r="O1688" s="16" t="s">
        <v>19</v>
      </c>
    </row>
    <row r="1689" spans="1:15" x14ac:dyDescent="0.3">
      <c r="A1689" s="10">
        <v>43688</v>
      </c>
      <c r="B1689" s="8">
        <v>0.10416666666666667</v>
      </c>
      <c r="C1689" s="9">
        <f t="shared" si="58"/>
        <v>43688.104166666664</v>
      </c>
      <c r="D1689" s="4">
        <f t="shared" si="59"/>
        <v>525465</v>
      </c>
      <c r="E1689" s="4">
        <f t="shared" si="59"/>
        <v>6300765</v>
      </c>
      <c r="F1689" s="4">
        <f t="shared" si="59"/>
        <v>2549</v>
      </c>
      <c r="G1689" s="6">
        <v>0</v>
      </c>
      <c r="H1689" s="6">
        <v>0</v>
      </c>
      <c r="I1689" s="6">
        <v>253.11145843407019</v>
      </c>
      <c r="J1689" s="6">
        <v>8.0939999999999994</v>
      </c>
      <c r="K1689" s="6">
        <v>67.866</v>
      </c>
      <c r="L1689" s="6">
        <v>1.0845285484801757</v>
      </c>
      <c r="M1689" s="6">
        <v>749.85500000000002</v>
      </c>
      <c r="N1689" s="6">
        <v>0</v>
      </c>
      <c r="O1689" s="16" t="s">
        <v>19</v>
      </c>
    </row>
    <row r="1690" spans="1:15" x14ac:dyDescent="0.3">
      <c r="A1690" s="10">
        <v>43688</v>
      </c>
      <c r="B1690" s="8">
        <v>0.125</v>
      </c>
      <c r="C1690" s="9">
        <f t="shared" si="58"/>
        <v>43688.125</v>
      </c>
      <c r="D1690" s="4">
        <f t="shared" si="59"/>
        <v>525465</v>
      </c>
      <c r="E1690" s="4">
        <f t="shared" si="59"/>
        <v>6300765</v>
      </c>
      <c r="F1690" s="4">
        <f t="shared" si="59"/>
        <v>2549</v>
      </c>
      <c r="G1690" s="6">
        <v>0</v>
      </c>
      <c r="H1690" s="6">
        <v>0</v>
      </c>
      <c r="I1690" s="6">
        <v>254.62579569598336</v>
      </c>
      <c r="J1690" s="6">
        <v>6.9640000000000004</v>
      </c>
      <c r="K1690" s="6">
        <v>72.245000000000005</v>
      </c>
      <c r="L1690" s="6">
        <v>1.0822540578369593</v>
      </c>
      <c r="M1690" s="6">
        <v>749.74</v>
      </c>
      <c r="N1690" s="6">
        <v>0</v>
      </c>
      <c r="O1690" s="16" t="s">
        <v>19</v>
      </c>
    </row>
    <row r="1691" spans="1:15" x14ac:dyDescent="0.3">
      <c r="A1691" s="10">
        <v>43688</v>
      </c>
      <c r="B1691" s="8">
        <v>0.14583333333333334</v>
      </c>
      <c r="C1691" s="9">
        <f t="shared" si="58"/>
        <v>43688.145833333336</v>
      </c>
      <c r="D1691" s="4">
        <f t="shared" si="59"/>
        <v>525465</v>
      </c>
      <c r="E1691" s="4">
        <f t="shared" si="59"/>
        <v>6300765</v>
      </c>
      <c r="F1691" s="4">
        <f t="shared" si="59"/>
        <v>2549</v>
      </c>
      <c r="G1691" s="6">
        <v>0</v>
      </c>
      <c r="H1691" s="6">
        <v>0</v>
      </c>
      <c r="I1691" s="6">
        <v>252.51715507462691</v>
      </c>
      <c r="J1691" s="6">
        <v>7.5289999999999999</v>
      </c>
      <c r="K1691" s="6">
        <v>71.703000000000003</v>
      </c>
      <c r="L1691" s="6">
        <v>1.2244143071360023</v>
      </c>
      <c r="M1691" s="6">
        <v>749.59</v>
      </c>
      <c r="N1691" s="6">
        <v>0</v>
      </c>
      <c r="O1691" s="16" t="s">
        <v>19</v>
      </c>
    </row>
    <row r="1692" spans="1:15" x14ac:dyDescent="0.3">
      <c r="A1692" s="10">
        <v>43688</v>
      </c>
      <c r="B1692" s="8">
        <v>0.16666666666666666</v>
      </c>
      <c r="C1692" s="9">
        <f t="shared" si="58"/>
        <v>43688.166666666664</v>
      </c>
      <c r="D1692" s="4">
        <f t="shared" si="59"/>
        <v>525465</v>
      </c>
      <c r="E1692" s="4">
        <f t="shared" si="59"/>
        <v>6300765</v>
      </c>
      <c r="F1692" s="4">
        <f t="shared" si="59"/>
        <v>2549</v>
      </c>
      <c r="G1692" s="6">
        <v>0</v>
      </c>
      <c r="H1692" s="6">
        <v>0</v>
      </c>
      <c r="I1692" s="6">
        <v>256.48867200805449</v>
      </c>
      <c r="J1692" s="6">
        <v>7.78</v>
      </c>
      <c r="K1692" s="6">
        <v>67.509</v>
      </c>
      <c r="L1692" s="6">
        <v>1.2221398164927859</v>
      </c>
      <c r="M1692" s="6">
        <v>749.76199999999994</v>
      </c>
      <c r="N1692" s="6">
        <v>0</v>
      </c>
      <c r="O1692" s="16" t="s">
        <v>19</v>
      </c>
    </row>
    <row r="1693" spans="1:15" x14ac:dyDescent="0.3">
      <c r="A1693" s="10">
        <v>43688</v>
      </c>
      <c r="B1693" s="8">
        <v>0.1875</v>
      </c>
      <c r="C1693" s="9">
        <f t="shared" si="58"/>
        <v>43688.1875</v>
      </c>
      <c r="D1693" s="4">
        <f t="shared" si="59"/>
        <v>525465</v>
      </c>
      <c r="E1693" s="4">
        <f t="shared" si="59"/>
        <v>6300765</v>
      </c>
      <c r="F1693" s="4">
        <f t="shared" si="59"/>
        <v>2549</v>
      </c>
      <c r="G1693" s="6">
        <v>0</v>
      </c>
      <c r="H1693" s="6">
        <v>0</v>
      </c>
      <c r="I1693" s="6">
        <v>256.58256967185355</v>
      </c>
      <c r="J1693" s="6">
        <v>8.0939999999999994</v>
      </c>
      <c r="K1693" s="6">
        <v>66.454999999999998</v>
      </c>
      <c r="L1693" s="6">
        <v>0.78656110602279172</v>
      </c>
      <c r="M1693" s="6">
        <v>749.72799999999995</v>
      </c>
      <c r="N1693" s="6">
        <v>0</v>
      </c>
      <c r="O1693" s="16" t="s">
        <v>19</v>
      </c>
    </row>
    <row r="1694" spans="1:15" x14ac:dyDescent="0.3">
      <c r="A1694" s="10">
        <v>43688</v>
      </c>
      <c r="B1694" s="8">
        <v>0.20833333333333334</v>
      </c>
      <c r="C1694" s="9">
        <f t="shared" si="58"/>
        <v>43688.208333333336</v>
      </c>
      <c r="D1694" s="4">
        <f t="shared" si="59"/>
        <v>525465</v>
      </c>
      <c r="E1694" s="4">
        <f t="shared" si="59"/>
        <v>6300765</v>
      </c>
      <c r="F1694" s="4">
        <f t="shared" si="59"/>
        <v>2549</v>
      </c>
      <c r="G1694" s="6">
        <v>9.1</v>
      </c>
      <c r="H1694" s="6">
        <v>0</v>
      </c>
      <c r="I1694" s="6">
        <v>256.44362725797919</v>
      </c>
      <c r="J1694" s="6">
        <v>8.0310000000000006</v>
      </c>
      <c r="K1694" s="6">
        <v>66.760000000000005</v>
      </c>
      <c r="L1694" s="6">
        <v>1.2175908352063534</v>
      </c>
      <c r="M1694" s="6">
        <v>749.89</v>
      </c>
      <c r="N1694" s="6">
        <v>0</v>
      </c>
      <c r="O1694" s="16" t="s">
        <v>19</v>
      </c>
    </row>
    <row r="1695" spans="1:15" x14ac:dyDescent="0.3">
      <c r="A1695" s="10">
        <v>43688</v>
      </c>
      <c r="B1695" s="8">
        <v>0.22916666666666666</v>
      </c>
      <c r="C1695" s="9">
        <f t="shared" si="58"/>
        <v>43688.229166666664</v>
      </c>
      <c r="D1695" s="4">
        <f t="shared" si="59"/>
        <v>525465</v>
      </c>
      <c r="E1695" s="4">
        <f t="shared" si="59"/>
        <v>6300765</v>
      </c>
      <c r="F1695" s="4">
        <f t="shared" si="59"/>
        <v>2549</v>
      </c>
      <c r="G1695" s="6">
        <v>29</v>
      </c>
      <c r="H1695" s="6">
        <v>3.6</v>
      </c>
      <c r="I1695" s="6">
        <v>257.98122167111165</v>
      </c>
      <c r="J1695" s="6">
        <v>7.78</v>
      </c>
      <c r="K1695" s="6">
        <v>67.822000000000003</v>
      </c>
      <c r="L1695" s="6">
        <v>0.92644686467861825</v>
      </c>
      <c r="M1695" s="6">
        <v>749.85</v>
      </c>
      <c r="N1695" s="6">
        <v>0</v>
      </c>
      <c r="O1695" s="15">
        <v>0.12413793103448276</v>
      </c>
    </row>
    <row r="1696" spans="1:15" x14ac:dyDescent="0.3">
      <c r="A1696" s="10">
        <v>43688</v>
      </c>
      <c r="B1696" s="8">
        <v>0.25</v>
      </c>
      <c r="C1696" s="9">
        <f t="shared" si="58"/>
        <v>43688.25</v>
      </c>
      <c r="D1696" s="4">
        <f t="shared" si="59"/>
        <v>525465</v>
      </c>
      <c r="E1696" s="4">
        <f t="shared" si="59"/>
        <v>6300765</v>
      </c>
      <c r="F1696" s="4">
        <f t="shared" si="59"/>
        <v>2549</v>
      </c>
      <c r="G1696" s="6">
        <v>58</v>
      </c>
      <c r="H1696" s="6">
        <v>10.8</v>
      </c>
      <c r="I1696" s="6">
        <v>256.70579789151827</v>
      </c>
      <c r="J1696" s="6">
        <v>8.91</v>
      </c>
      <c r="K1696" s="6">
        <v>62.954000000000001</v>
      </c>
      <c r="L1696" s="6">
        <v>1.2130418539199206</v>
      </c>
      <c r="M1696" s="6">
        <v>749.77700000000004</v>
      </c>
      <c r="N1696" s="6">
        <v>0</v>
      </c>
      <c r="O1696" s="15">
        <v>0.18620689655172415</v>
      </c>
    </row>
    <row r="1697" spans="1:15" x14ac:dyDescent="0.3">
      <c r="A1697" s="10">
        <v>43688</v>
      </c>
      <c r="B1697" s="8">
        <v>0.27083333333333331</v>
      </c>
      <c r="C1697" s="9">
        <f t="shared" si="58"/>
        <v>43688.270833333336</v>
      </c>
      <c r="D1697" s="4">
        <f t="shared" si="59"/>
        <v>525465</v>
      </c>
      <c r="E1697" s="4">
        <f t="shared" si="59"/>
        <v>6300765</v>
      </c>
      <c r="F1697" s="4">
        <f t="shared" si="59"/>
        <v>2549</v>
      </c>
      <c r="G1697" s="6">
        <v>97.9</v>
      </c>
      <c r="H1697" s="6">
        <v>21.6</v>
      </c>
      <c r="I1697" s="6">
        <v>257.91268040236378</v>
      </c>
      <c r="J1697" s="6">
        <v>9.2240000000000002</v>
      </c>
      <c r="K1697" s="6">
        <v>61.738</v>
      </c>
      <c r="L1697" s="6">
        <v>1.0663326233344448</v>
      </c>
      <c r="M1697" s="6">
        <v>749.94</v>
      </c>
      <c r="N1697" s="6">
        <v>0</v>
      </c>
      <c r="O1697" s="15">
        <v>0.22063329928498468</v>
      </c>
    </row>
    <row r="1698" spans="1:15" x14ac:dyDescent="0.3">
      <c r="A1698" s="10">
        <v>43688</v>
      </c>
      <c r="B1698" s="8">
        <v>0.29166666666666669</v>
      </c>
      <c r="C1698" s="9">
        <f t="shared" si="58"/>
        <v>43688.291666666664</v>
      </c>
      <c r="D1698" s="4">
        <f t="shared" si="59"/>
        <v>525465</v>
      </c>
      <c r="E1698" s="4">
        <f t="shared" si="59"/>
        <v>6300765</v>
      </c>
      <c r="F1698" s="4">
        <f t="shared" si="59"/>
        <v>2549</v>
      </c>
      <c r="G1698" s="6">
        <v>143.30000000000001</v>
      </c>
      <c r="H1698" s="6">
        <v>30.6</v>
      </c>
      <c r="I1698" s="6">
        <v>260.00858928974333</v>
      </c>
      <c r="J1698" s="6">
        <v>9.5380000000000003</v>
      </c>
      <c r="K1698" s="6">
        <v>60.362000000000002</v>
      </c>
      <c r="L1698" s="6">
        <v>1.352927612575747</v>
      </c>
      <c r="M1698" s="6">
        <v>749.92</v>
      </c>
      <c r="N1698" s="6">
        <v>0</v>
      </c>
      <c r="O1698" s="15">
        <v>0.21353803210048847</v>
      </c>
    </row>
    <row r="1699" spans="1:15" x14ac:dyDescent="0.3">
      <c r="A1699" s="10">
        <v>43688</v>
      </c>
      <c r="B1699" s="8">
        <v>0.3125</v>
      </c>
      <c r="C1699" s="9">
        <f t="shared" si="58"/>
        <v>43688.3125</v>
      </c>
      <c r="D1699" s="4">
        <f t="shared" si="59"/>
        <v>525465</v>
      </c>
      <c r="E1699" s="4">
        <f t="shared" si="59"/>
        <v>6300765</v>
      </c>
      <c r="F1699" s="4">
        <f t="shared" si="59"/>
        <v>2549</v>
      </c>
      <c r="G1699" s="6">
        <v>206.8</v>
      </c>
      <c r="H1699" s="6">
        <v>46.8</v>
      </c>
      <c r="I1699" s="6">
        <v>260.65435201549559</v>
      </c>
      <c r="J1699" s="6">
        <v>9.7889999999999997</v>
      </c>
      <c r="K1699" s="6">
        <v>58.505000000000003</v>
      </c>
      <c r="L1699" s="6">
        <v>1.3506531219325306</v>
      </c>
      <c r="M1699" s="6">
        <v>749.80499999999995</v>
      </c>
      <c r="N1699" s="6">
        <v>0</v>
      </c>
      <c r="O1699" s="15">
        <v>0.22630560928433266</v>
      </c>
    </row>
    <row r="1700" spans="1:15" x14ac:dyDescent="0.3">
      <c r="A1700" s="10">
        <v>43688</v>
      </c>
      <c r="B1700" s="8">
        <v>0.33333333333333331</v>
      </c>
      <c r="C1700" s="9">
        <f t="shared" si="58"/>
        <v>43688.333333333336</v>
      </c>
      <c r="D1700" s="4">
        <f t="shared" si="59"/>
        <v>525465</v>
      </c>
      <c r="E1700" s="4">
        <f t="shared" si="59"/>
        <v>6300765</v>
      </c>
      <c r="F1700" s="4">
        <f t="shared" si="59"/>
        <v>2549</v>
      </c>
      <c r="G1700" s="6">
        <v>275.7</v>
      </c>
      <c r="H1700" s="6">
        <v>61.2</v>
      </c>
      <c r="I1700" s="6">
        <v>262.31452271046959</v>
      </c>
      <c r="J1700" s="6">
        <v>9.9149999999999991</v>
      </c>
      <c r="K1700" s="6">
        <v>57.417999999999999</v>
      </c>
      <c r="L1700" s="6">
        <v>1.3483786312893142</v>
      </c>
      <c r="M1700" s="6">
        <v>749.95699999999999</v>
      </c>
      <c r="N1700" s="6">
        <v>0</v>
      </c>
      <c r="O1700" s="15">
        <v>0.2219804134929271</v>
      </c>
    </row>
    <row r="1701" spans="1:15" x14ac:dyDescent="0.3">
      <c r="A1701" s="10">
        <v>43688</v>
      </c>
      <c r="B1701" s="8">
        <v>0.35416666666666669</v>
      </c>
      <c r="C1701" s="9">
        <f t="shared" si="58"/>
        <v>43688.354166666664</v>
      </c>
      <c r="D1701" s="4">
        <f t="shared" si="59"/>
        <v>525465</v>
      </c>
      <c r="E1701" s="4">
        <f t="shared" si="59"/>
        <v>6300765</v>
      </c>
      <c r="F1701" s="4">
        <f t="shared" si="59"/>
        <v>2549</v>
      </c>
      <c r="G1701" s="6">
        <v>331.9</v>
      </c>
      <c r="H1701" s="6">
        <v>70.2</v>
      </c>
      <c r="I1701" s="6">
        <v>267.81009021547681</v>
      </c>
      <c r="J1701" s="6">
        <v>12.173999999999999</v>
      </c>
      <c r="K1701" s="6">
        <v>48.99</v>
      </c>
      <c r="L1701" s="6">
        <v>1.0572346607615795</v>
      </c>
      <c r="M1701" s="6">
        <v>749.88199999999995</v>
      </c>
      <c r="N1701" s="6">
        <v>0</v>
      </c>
      <c r="O1701" s="15">
        <v>0.21150949081048512</v>
      </c>
    </row>
    <row r="1702" spans="1:15" x14ac:dyDescent="0.3">
      <c r="A1702" s="10">
        <v>43688</v>
      </c>
      <c r="B1702" s="8">
        <v>0.375</v>
      </c>
      <c r="C1702" s="9">
        <f t="shared" si="58"/>
        <v>43688.375</v>
      </c>
      <c r="D1702" s="4">
        <f t="shared" si="59"/>
        <v>525465</v>
      </c>
      <c r="E1702" s="4">
        <f t="shared" si="59"/>
        <v>6300765</v>
      </c>
      <c r="F1702" s="4">
        <f t="shared" si="59"/>
        <v>2549</v>
      </c>
      <c r="G1702" s="6">
        <v>386.3</v>
      </c>
      <c r="H1702" s="6">
        <v>70.2</v>
      </c>
      <c r="I1702" s="6">
        <v>268.88444777731775</v>
      </c>
      <c r="J1702" s="6">
        <v>13.492000000000001</v>
      </c>
      <c r="K1702" s="6">
        <v>44.843000000000004</v>
      </c>
      <c r="L1702" s="6">
        <v>1.1993949100606225</v>
      </c>
      <c r="M1702" s="6">
        <v>749.98800000000006</v>
      </c>
      <c r="N1702" s="6">
        <v>0</v>
      </c>
      <c r="O1702" s="15">
        <v>0.18172404866683925</v>
      </c>
    </row>
    <row r="1703" spans="1:15" x14ac:dyDescent="0.3">
      <c r="A1703" s="10">
        <v>43688</v>
      </c>
      <c r="B1703" s="8">
        <v>0.39583333333333331</v>
      </c>
      <c r="C1703" s="9">
        <f t="shared" si="58"/>
        <v>43688.395833333336</v>
      </c>
      <c r="D1703" s="4">
        <f t="shared" si="59"/>
        <v>525465</v>
      </c>
      <c r="E1703" s="4">
        <f t="shared" si="59"/>
        <v>6300765</v>
      </c>
      <c r="F1703" s="4">
        <f t="shared" si="59"/>
        <v>2549</v>
      </c>
      <c r="G1703" s="6">
        <v>453.4</v>
      </c>
      <c r="H1703" s="6">
        <v>73.8</v>
      </c>
      <c r="I1703" s="6">
        <v>272.7077628737635</v>
      </c>
      <c r="J1703" s="6">
        <v>11.420999999999999</v>
      </c>
      <c r="K1703" s="6">
        <v>50.491999999999997</v>
      </c>
      <c r="L1703" s="6">
        <v>1.4859898993019247</v>
      </c>
      <c r="M1703" s="6">
        <v>750.12199999999996</v>
      </c>
      <c r="N1703" s="6">
        <v>0</v>
      </c>
      <c r="O1703" s="15">
        <v>0.16277018085575651</v>
      </c>
    </row>
    <row r="1704" spans="1:15" x14ac:dyDescent="0.3">
      <c r="A1704" s="10">
        <v>43688</v>
      </c>
      <c r="B1704" s="8">
        <v>0.41666666666666669</v>
      </c>
      <c r="C1704" s="9">
        <f t="shared" si="58"/>
        <v>43688.416666666664</v>
      </c>
      <c r="D1704" s="4">
        <f t="shared" si="59"/>
        <v>525465</v>
      </c>
      <c r="E1704" s="4">
        <f t="shared" si="59"/>
        <v>6300765</v>
      </c>
      <c r="F1704" s="4">
        <f t="shared" si="59"/>
        <v>2549</v>
      </c>
      <c r="G1704" s="6">
        <v>464.3</v>
      </c>
      <c r="H1704" s="6">
        <v>72</v>
      </c>
      <c r="I1704" s="6">
        <v>272.07113705318693</v>
      </c>
      <c r="J1704" s="6">
        <v>14.683</v>
      </c>
      <c r="K1704" s="6">
        <v>42.570999999999998</v>
      </c>
      <c r="L1704" s="6">
        <v>1.0504111888319303</v>
      </c>
      <c r="M1704" s="6">
        <v>749.91300000000001</v>
      </c>
      <c r="N1704" s="6">
        <v>0</v>
      </c>
      <c r="O1704" s="15">
        <v>0.1550721516261038</v>
      </c>
    </row>
    <row r="1705" spans="1:15" x14ac:dyDescent="0.3">
      <c r="A1705" s="10">
        <v>43688</v>
      </c>
      <c r="B1705" s="8">
        <v>0.4375</v>
      </c>
      <c r="C1705" s="9">
        <f t="shared" si="58"/>
        <v>43688.4375</v>
      </c>
      <c r="D1705" s="4">
        <f t="shared" si="59"/>
        <v>525465</v>
      </c>
      <c r="E1705" s="4">
        <f t="shared" si="59"/>
        <v>6300765</v>
      </c>
      <c r="F1705" s="4">
        <f t="shared" si="59"/>
        <v>2549</v>
      </c>
      <c r="G1705" s="6">
        <v>538.70000000000005</v>
      </c>
      <c r="H1705" s="6">
        <v>82.8</v>
      </c>
      <c r="I1705" s="6">
        <v>276.92192537124663</v>
      </c>
      <c r="J1705" s="6">
        <v>12.99</v>
      </c>
      <c r="K1705" s="6">
        <v>46.064</v>
      </c>
      <c r="L1705" s="6">
        <v>1.1925714381309733</v>
      </c>
      <c r="M1705" s="6">
        <v>749.923</v>
      </c>
      <c r="N1705" s="6">
        <v>0</v>
      </c>
      <c r="O1705" s="15">
        <v>0.15370335994059772</v>
      </c>
    </row>
    <row r="1706" spans="1:15" x14ac:dyDescent="0.3">
      <c r="A1706" s="10">
        <v>43688</v>
      </c>
      <c r="B1706" s="8">
        <v>0.45833333333333331</v>
      </c>
      <c r="C1706" s="9">
        <f t="shared" si="58"/>
        <v>43688.458333333336</v>
      </c>
      <c r="D1706" s="4">
        <f t="shared" si="59"/>
        <v>525465</v>
      </c>
      <c r="E1706" s="4">
        <f t="shared" si="59"/>
        <v>6300765</v>
      </c>
      <c r="F1706" s="4">
        <f t="shared" si="59"/>
        <v>2549</v>
      </c>
      <c r="G1706" s="6">
        <v>578.6</v>
      </c>
      <c r="H1706" s="6">
        <v>84.6</v>
      </c>
      <c r="I1706" s="6">
        <v>274.59459849607236</v>
      </c>
      <c r="J1706" s="6">
        <v>13.68</v>
      </c>
      <c r="K1706" s="6">
        <v>44.067999999999998</v>
      </c>
      <c r="L1706" s="6">
        <v>1.3347316874300161</v>
      </c>
      <c r="M1706" s="6">
        <v>749.80700000000002</v>
      </c>
      <c r="N1706" s="6">
        <v>0</v>
      </c>
      <c r="O1706" s="15">
        <v>0.1462150017283097</v>
      </c>
    </row>
    <row r="1707" spans="1:15" x14ac:dyDescent="0.3">
      <c r="A1707" s="10">
        <v>43688</v>
      </c>
      <c r="B1707" s="8">
        <v>0.47916666666666669</v>
      </c>
      <c r="C1707" s="9">
        <f t="shared" si="58"/>
        <v>43688.479166666664</v>
      </c>
      <c r="D1707" s="4">
        <f t="shared" si="59"/>
        <v>525465</v>
      </c>
      <c r="E1707" s="4">
        <f t="shared" si="59"/>
        <v>6300765</v>
      </c>
      <c r="F1707" s="4">
        <f t="shared" si="59"/>
        <v>2549</v>
      </c>
      <c r="G1707" s="6">
        <v>620.29999999999995</v>
      </c>
      <c r="H1707" s="6">
        <v>88.2</v>
      </c>
      <c r="I1707" s="6">
        <v>288.53490018755531</v>
      </c>
      <c r="J1707" s="6">
        <v>13.805</v>
      </c>
      <c r="K1707" s="6">
        <v>42.968000000000004</v>
      </c>
      <c r="L1707" s="6">
        <v>1.3324571967867997</v>
      </c>
      <c r="M1707" s="6">
        <v>749.91</v>
      </c>
      <c r="N1707" s="6">
        <v>0</v>
      </c>
      <c r="O1707" s="15">
        <v>0.14218926325971307</v>
      </c>
    </row>
    <row r="1708" spans="1:15" x14ac:dyDescent="0.3">
      <c r="A1708" s="10">
        <v>43688</v>
      </c>
      <c r="B1708" s="8">
        <v>0.5</v>
      </c>
      <c r="C1708" s="9">
        <f t="shared" si="58"/>
        <v>43688.5</v>
      </c>
      <c r="D1708" s="4">
        <f t="shared" si="59"/>
        <v>525465</v>
      </c>
      <c r="E1708" s="4">
        <f t="shared" si="59"/>
        <v>6300765</v>
      </c>
      <c r="F1708" s="4">
        <f t="shared" si="59"/>
        <v>2549</v>
      </c>
      <c r="G1708" s="6">
        <v>654.70000000000005</v>
      </c>
      <c r="H1708" s="6">
        <v>95.4</v>
      </c>
      <c r="I1708" s="6">
        <v>293.53756695012748</v>
      </c>
      <c r="J1708" s="6">
        <v>15.624000000000001</v>
      </c>
      <c r="K1708" s="6">
        <v>39.308999999999997</v>
      </c>
      <c r="L1708" s="6">
        <v>0.89687848631680567</v>
      </c>
      <c r="M1708" s="6">
        <v>749.84</v>
      </c>
      <c r="N1708" s="6">
        <v>0</v>
      </c>
      <c r="O1708" s="15">
        <v>0.1457155949289751</v>
      </c>
    </row>
    <row r="1709" spans="1:15" x14ac:dyDescent="0.3">
      <c r="A1709" s="10">
        <v>43688</v>
      </c>
      <c r="B1709" s="8">
        <v>0.52083333333333337</v>
      </c>
      <c r="C1709" s="9">
        <f t="shared" si="58"/>
        <v>43688.520833333336</v>
      </c>
      <c r="D1709" s="4">
        <f t="shared" si="59"/>
        <v>525465</v>
      </c>
      <c r="E1709" s="4">
        <f t="shared" si="59"/>
        <v>6300765</v>
      </c>
      <c r="F1709" s="4">
        <f t="shared" si="59"/>
        <v>2549</v>
      </c>
      <c r="G1709" s="6">
        <v>195.9</v>
      </c>
      <c r="H1709" s="6">
        <v>30.6</v>
      </c>
      <c r="I1709" s="6">
        <v>295.73763527201692</v>
      </c>
      <c r="J1709" s="6">
        <v>11.17</v>
      </c>
      <c r="K1709" s="6">
        <v>52.834000000000003</v>
      </c>
      <c r="L1709" s="6">
        <v>1.0390387356158486</v>
      </c>
      <c r="M1709" s="6">
        <v>749.745</v>
      </c>
      <c r="N1709" s="6">
        <v>0</v>
      </c>
      <c r="O1709" s="15">
        <v>0.15620214395099541</v>
      </c>
    </row>
    <row r="1710" spans="1:15" x14ac:dyDescent="0.3">
      <c r="A1710" s="10">
        <v>43688</v>
      </c>
      <c r="B1710" s="8">
        <v>0.54166666666666663</v>
      </c>
      <c r="C1710" s="9">
        <f t="shared" si="58"/>
        <v>43688.541666666664</v>
      </c>
      <c r="D1710" s="4">
        <f t="shared" si="59"/>
        <v>525465</v>
      </c>
      <c r="E1710" s="4">
        <f t="shared" si="59"/>
        <v>6300765</v>
      </c>
      <c r="F1710" s="4">
        <f t="shared" si="59"/>
        <v>2549</v>
      </c>
      <c r="G1710" s="6">
        <v>183.2</v>
      </c>
      <c r="H1710" s="6">
        <v>30.6</v>
      </c>
      <c r="I1710" s="6">
        <v>303.86173616986025</v>
      </c>
      <c r="J1710" s="6">
        <v>11.233000000000001</v>
      </c>
      <c r="K1710" s="6">
        <v>51.893000000000001</v>
      </c>
      <c r="L1710" s="6">
        <v>0.74789476508811381</v>
      </c>
      <c r="M1710" s="6">
        <v>749.58299999999997</v>
      </c>
      <c r="N1710" s="6">
        <v>0</v>
      </c>
      <c r="O1710" s="15">
        <v>0.16703056768558955</v>
      </c>
    </row>
    <row r="1711" spans="1:15" x14ac:dyDescent="0.3">
      <c r="A1711" s="10">
        <v>43688</v>
      </c>
      <c r="B1711" s="8">
        <v>0.5625</v>
      </c>
      <c r="C1711" s="9">
        <f t="shared" si="58"/>
        <v>43688.5625</v>
      </c>
      <c r="D1711" s="4">
        <f t="shared" si="59"/>
        <v>525465</v>
      </c>
      <c r="E1711" s="4">
        <f t="shared" si="59"/>
        <v>6300765</v>
      </c>
      <c r="F1711" s="4">
        <f t="shared" si="59"/>
        <v>2549</v>
      </c>
      <c r="G1711" s="6">
        <v>317.39999999999998</v>
      </c>
      <c r="H1711" s="6">
        <v>52.2</v>
      </c>
      <c r="I1711" s="6">
        <v>315.53331772799004</v>
      </c>
      <c r="J1711" s="6">
        <v>11.734999999999999</v>
      </c>
      <c r="K1711" s="6">
        <v>48.786999999999999</v>
      </c>
      <c r="L1711" s="6">
        <v>0.89005501438715662</v>
      </c>
      <c r="M1711" s="6">
        <v>749.54</v>
      </c>
      <c r="N1711" s="6">
        <v>0</v>
      </c>
      <c r="O1711" s="15">
        <v>0.16446124763705106</v>
      </c>
    </row>
    <row r="1712" spans="1:15" x14ac:dyDescent="0.3">
      <c r="A1712" s="10">
        <v>43688</v>
      </c>
      <c r="B1712" s="8">
        <v>0.58333333333333337</v>
      </c>
      <c r="C1712" s="9">
        <f t="shared" si="58"/>
        <v>43688.583333333336</v>
      </c>
      <c r="D1712" s="4">
        <f t="shared" si="59"/>
        <v>525465</v>
      </c>
      <c r="E1712" s="4">
        <f t="shared" si="59"/>
        <v>6300765</v>
      </c>
      <c r="F1712" s="4">
        <f t="shared" si="59"/>
        <v>2549</v>
      </c>
      <c r="G1712" s="6">
        <v>248.5</v>
      </c>
      <c r="H1712" s="6">
        <v>45</v>
      </c>
      <c r="I1712" s="6">
        <v>312.29910087922832</v>
      </c>
      <c r="J1712" s="6">
        <v>11.86</v>
      </c>
      <c r="K1712" s="6">
        <v>45.164000000000001</v>
      </c>
      <c r="L1712" s="6">
        <v>1.321084743570718</v>
      </c>
      <c r="M1712" s="6">
        <v>749.67200000000003</v>
      </c>
      <c r="N1712" s="6">
        <v>0</v>
      </c>
      <c r="O1712" s="15">
        <v>0.18108651911468812</v>
      </c>
    </row>
    <row r="1713" spans="1:15" x14ac:dyDescent="0.3">
      <c r="A1713" s="10">
        <v>43688</v>
      </c>
      <c r="B1713" s="8">
        <v>0.60416666666666663</v>
      </c>
      <c r="C1713" s="9">
        <f t="shared" si="58"/>
        <v>43688.604166666664</v>
      </c>
      <c r="D1713" s="4">
        <f t="shared" si="59"/>
        <v>525465</v>
      </c>
      <c r="E1713" s="4">
        <f t="shared" si="59"/>
        <v>6300765</v>
      </c>
      <c r="F1713" s="4">
        <f t="shared" si="59"/>
        <v>2549</v>
      </c>
      <c r="G1713" s="6">
        <v>208.6</v>
      </c>
      <c r="H1713" s="6">
        <v>36</v>
      </c>
      <c r="I1713" s="6">
        <v>325.67672877573767</v>
      </c>
      <c r="J1713" s="6">
        <v>11.798</v>
      </c>
      <c r="K1713" s="6">
        <v>46.896999999999998</v>
      </c>
      <c r="L1713" s="6">
        <v>1.1743755129852425</v>
      </c>
      <c r="M1713" s="6">
        <v>749.72500000000002</v>
      </c>
      <c r="N1713" s="6">
        <v>0</v>
      </c>
      <c r="O1713" s="15">
        <v>0.17257909875359539</v>
      </c>
    </row>
    <row r="1714" spans="1:15" x14ac:dyDescent="0.3">
      <c r="A1714" s="10">
        <v>43688</v>
      </c>
      <c r="B1714" s="8">
        <v>0.625</v>
      </c>
      <c r="C1714" s="9">
        <f t="shared" si="58"/>
        <v>43688.625</v>
      </c>
      <c r="D1714" s="4">
        <f t="shared" si="59"/>
        <v>525465</v>
      </c>
      <c r="E1714" s="4">
        <f t="shared" si="59"/>
        <v>6300765</v>
      </c>
      <c r="F1714" s="4">
        <f t="shared" si="59"/>
        <v>2549</v>
      </c>
      <c r="G1714" s="6">
        <v>253.9</v>
      </c>
      <c r="H1714" s="6">
        <v>41.4</v>
      </c>
      <c r="I1714" s="6">
        <v>320.63797385258488</v>
      </c>
      <c r="J1714" s="6">
        <v>12.173999999999999</v>
      </c>
      <c r="K1714" s="6">
        <v>47.408999999999999</v>
      </c>
      <c r="L1714" s="6">
        <v>0.73879680251524837</v>
      </c>
      <c r="M1714" s="6">
        <v>749.65300000000002</v>
      </c>
      <c r="N1714" s="6">
        <v>0</v>
      </c>
      <c r="O1714" s="15">
        <v>0.16305632138637258</v>
      </c>
    </row>
    <row r="1715" spans="1:15" x14ac:dyDescent="0.3">
      <c r="A1715" s="10">
        <v>43688</v>
      </c>
      <c r="B1715" s="8">
        <v>0.64583333333333337</v>
      </c>
      <c r="C1715" s="9">
        <f t="shared" si="58"/>
        <v>43688.645833333336</v>
      </c>
      <c r="D1715" s="4">
        <f t="shared" si="59"/>
        <v>525465</v>
      </c>
      <c r="E1715" s="4">
        <f t="shared" si="59"/>
        <v>6300765</v>
      </c>
      <c r="F1715" s="4">
        <f t="shared" si="59"/>
        <v>2549</v>
      </c>
      <c r="G1715" s="6">
        <v>219.5</v>
      </c>
      <c r="H1715" s="6">
        <v>32.4</v>
      </c>
      <c r="I1715" s="6">
        <v>311.68333871412148</v>
      </c>
      <c r="J1715" s="6">
        <v>11.986000000000001</v>
      </c>
      <c r="K1715" s="6">
        <v>48.021999999999998</v>
      </c>
      <c r="L1715" s="6">
        <v>1.3142612716410689</v>
      </c>
      <c r="M1715" s="6">
        <v>749.51</v>
      </c>
      <c r="N1715" s="6">
        <v>0</v>
      </c>
      <c r="O1715" s="15">
        <v>0.14760820045558085</v>
      </c>
    </row>
    <row r="1716" spans="1:15" x14ac:dyDescent="0.3">
      <c r="A1716" s="10">
        <v>43688</v>
      </c>
      <c r="B1716" s="8">
        <v>0.66666666666666663</v>
      </c>
      <c r="C1716" s="9">
        <f t="shared" si="58"/>
        <v>43688.666666666664</v>
      </c>
      <c r="D1716" s="4">
        <f t="shared" si="59"/>
        <v>525465</v>
      </c>
      <c r="E1716" s="4">
        <f t="shared" si="59"/>
        <v>6300765</v>
      </c>
      <c r="F1716" s="4">
        <f t="shared" si="59"/>
        <v>2549</v>
      </c>
      <c r="G1716" s="6">
        <v>154.19999999999999</v>
      </c>
      <c r="H1716" s="6">
        <v>21.6</v>
      </c>
      <c r="I1716" s="6">
        <v>303.77146076361169</v>
      </c>
      <c r="J1716" s="6">
        <v>11.295999999999999</v>
      </c>
      <c r="K1716" s="6">
        <v>51.9</v>
      </c>
      <c r="L1716" s="6">
        <v>1.0231173011133341</v>
      </c>
      <c r="M1716" s="6">
        <v>749.56299999999999</v>
      </c>
      <c r="N1716" s="6">
        <v>0</v>
      </c>
      <c r="O1716" s="15">
        <v>0.14007782101167318</v>
      </c>
    </row>
    <row r="1717" spans="1:15" x14ac:dyDescent="0.3">
      <c r="A1717" s="10">
        <v>43688</v>
      </c>
      <c r="B1717" s="8">
        <v>0.6875</v>
      </c>
      <c r="C1717" s="9">
        <f t="shared" si="58"/>
        <v>43688.6875</v>
      </c>
      <c r="D1717" s="4">
        <f t="shared" si="59"/>
        <v>525465</v>
      </c>
      <c r="E1717" s="4">
        <f t="shared" si="59"/>
        <v>6300765</v>
      </c>
      <c r="F1717" s="4">
        <f t="shared" si="59"/>
        <v>2549</v>
      </c>
      <c r="G1717" s="6">
        <v>116.1</v>
      </c>
      <c r="H1717" s="6">
        <v>16.2</v>
      </c>
      <c r="I1717" s="6">
        <v>324.48882105608874</v>
      </c>
      <c r="J1717" s="6">
        <v>10.605</v>
      </c>
      <c r="K1717" s="6">
        <v>57.027999999999999</v>
      </c>
      <c r="L1717" s="6">
        <v>1.1652775504123771</v>
      </c>
      <c r="M1717" s="6">
        <v>749.52700000000004</v>
      </c>
      <c r="N1717" s="6">
        <v>0</v>
      </c>
      <c r="O1717" s="15">
        <v>0.13953488372093023</v>
      </c>
    </row>
    <row r="1718" spans="1:15" x14ac:dyDescent="0.3">
      <c r="A1718" s="10">
        <v>43688</v>
      </c>
      <c r="B1718" s="8">
        <v>0.70833333333333337</v>
      </c>
      <c r="C1718" s="9">
        <f t="shared" si="58"/>
        <v>43688.708333333336</v>
      </c>
      <c r="D1718" s="4">
        <f t="shared" si="59"/>
        <v>525465</v>
      </c>
      <c r="E1718" s="4">
        <f t="shared" si="59"/>
        <v>6300765</v>
      </c>
      <c r="F1718" s="4">
        <f t="shared" si="59"/>
        <v>2549</v>
      </c>
      <c r="G1718" s="6">
        <v>107</v>
      </c>
      <c r="H1718" s="6">
        <v>16.2</v>
      </c>
      <c r="I1718" s="6">
        <v>290.70771454238638</v>
      </c>
      <c r="J1718" s="6">
        <v>10.292</v>
      </c>
      <c r="K1718" s="6">
        <v>51.790999999999997</v>
      </c>
      <c r="L1718" s="6">
        <v>1.4518725396536794</v>
      </c>
      <c r="M1718" s="6">
        <v>749.65499999999997</v>
      </c>
      <c r="N1718" s="6">
        <v>0</v>
      </c>
      <c r="O1718" s="15">
        <v>0.15140186915887849</v>
      </c>
    </row>
    <row r="1719" spans="1:15" x14ac:dyDescent="0.3">
      <c r="A1719" s="10">
        <v>43688</v>
      </c>
      <c r="B1719" s="8">
        <v>0.72916666666666663</v>
      </c>
      <c r="C1719" s="9">
        <f t="shared" si="58"/>
        <v>43688.729166666664</v>
      </c>
      <c r="D1719" s="4">
        <f t="shared" si="59"/>
        <v>525465</v>
      </c>
      <c r="E1719" s="4">
        <f t="shared" si="59"/>
        <v>6300765</v>
      </c>
      <c r="F1719" s="4">
        <f t="shared" si="59"/>
        <v>2549</v>
      </c>
      <c r="G1719" s="6">
        <v>94.3</v>
      </c>
      <c r="H1719" s="6">
        <v>12.6</v>
      </c>
      <c r="I1719" s="6">
        <v>285.17742695503063</v>
      </c>
      <c r="J1719" s="6">
        <v>10.166</v>
      </c>
      <c r="K1719" s="6">
        <v>53.037999999999997</v>
      </c>
      <c r="L1719" s="6">
        <v>1.3051633090682035</v>
      </c>
      <c r="M1719" s="6">
        <v>749.67</v>
      </c>
      <c r="N1719" s="6">
        <v>0</v>
      </c>
      <c r="O1719" s="15">
        <v>0.13361611876988336</v>
      </c>
    </row>
    <row r="1720" spans="1:15" x14ac:dyDescent="0.3">
      <c r="A1720" s="10">
        <v>43688</v>
      </c>
      <c r="B1720" s="8">
        <v>0.75</v>
      </c>
      <c r="C1720" s="9">
        <f t="shared" si="58"/>
        <v>43688.75</v>
      </c>
      <c r="D1720" s="4">
        <f t="shared" si="59"/>
        <v>525465</v>
      </c>
      <c r="E1720" s="4">
        <f t="shared" si="59"/>
        <v>6300765</v>
      </c>
      <c r="F1720" s="4">
        <f t="shared" si="59"/>
        <v>2549</v>
      </c>
      <c r="G1720" s="6">
        <v>103.4</v>
      </c>
      <c r="H1720" s="6">
        <v>16.2</v>
      </c>
      <c r="I1720" s="6">
        <v>309.15191577049433</v>
      </c>
      <c r="J1720" s="6">
        <v>10.417</v>
      </c>
      <c r="K1720" s="6">
        <v>52.593000000000004</v>
      </c>
      <c r="L1720" s="6">
        <v>0.43656752537171434</v>
      </c>
      <c r="M1720" s="6">
        <v>749.56799999999998</v>
      </c>
      <c r="N1720" s="6">
        <v>0</v>
      </c>
      <c r="O1720" s="15">
        <v>0.1566731141199226</v>
      </c>
    </row>
    <row r="1721" spans="1:15" x14ac:dyDescent="0.3">
      <c r="A1721" s="10">
        <v>43688</v>
      </c>
      <c r="B1721" s="8">
        <v>0.77083333333333337</v>
      </c>
      <c r="C1721" s="9">
        <f t="shared" si="58"/>
        <v>43688.770833333336</v>
      </c>
      <c r="D1721" s="4">
        <f t="shared" si="59"/>
        <v>525465</v>
      </c>
      <c r="E1721" s="4">
        <f t="shared" si="59"/>
        <v>6300765</v>
      </c>
      <c r="F1721" s="4">
        <f t="shared" si="59"/>
        <v>2549</v>
      </c>
      <c r="G1721" s="6">
        <v>56.2</v>
      </c>
      <c r="H1721" s="6">
        <v>5.4</v>
      </c>
      <c r="I1721" s="6">
        <v>308.01673947914202</v>
      </c>
      <c r="J1721" s="6">
        <v>10.292</v>
      </c>
      <c r="K1721" s="6">
        <v>53.84</v>
      </c>
      <c r="L1721" s="6">
        <v>0.43429303472849801</v>
      </c>
      <c r="M1721" s="6">
        <v>749.65700000000004</v>
      </c>
      <c r="N1721" s="6">
        <v>0</v>
      </c>
      <c r="O1721" s="15">
        <v>9.6085409252669035E-2</v>
      </c>
    </row>
    <row r="1722" spans="1:15" x14ac:dyDescent="0.3">
      <c r="A1722" s="10">
        <v>43688</v>
      </c>
      <c r="B1722" s="8">
        <v>0.79166666666666663</v>
      </c>
      <c r="C1722" s="9">
        <f t="shared" ref="C1722:C1785" si="60">A1722+B1722</f>
        <v>43688.791666666664</v>
      </c>
      <c r="D1722" s="4">
        <f t="shared" si="59"/>
        <v>525465</v>
      </c>
      <c r="E1722" s="4">
        <f t="shared" si="59"/>
        <v>6300765</v>
      </c>
      <c r="F1722" s="4">
        <f t="shared" si="59"/>
        <v>2549</v>
      </c>
      <c r="G1722" s="6">
        <v>32.6</v>
      </c>
      <c r="H1722" s="6">
        <v>3.6</v>
      </c>
      <c r="I1722" s="6">
        <v>275.30199247028997</v>
      </c>
      <c r="J1722" s="6">
        <v>9.7270000000000003</v>
      </c>
      <c r="K1722" s="6">
        <v>56.451999999999998</v>
      </c>
      <c r="L1722" s="6">
        <v>0.57645328402754092</v>
      </c>
      <c r="M1722" s="6">
        <v>749.49699999999996</v>
      </c>
      <c r="N1722" s="6">
        <v>0</v>
      </c>
      <c r="O1722" s="15">
        <v>0.11042944785276074</v>
      </c>
    </row>
    <row r="1723" spans="1:15" x14ac:dyDescent="0.3">
      <c r="A1723" s="10">
        <v>43688</v>
      </c>
      <c r="B1723" s="8">
        <v>0.8125</v>
      </c>
      <c r="C1723" s="9">
        <f t="shared" si="60"/>
        <v>43688.8125</v>
      </c>
      <c r="D1723" s="4">
        <f t="shared" ref="D1723:F1786" si="61">D1722</f>
        <v>525465</v>
      </c>
      <c r="E1723" s="4">
        <f t="shared" si="61"/>
        <v>6300765</v>
      </c>
      <c r="F1723" s="4">
        <f t="shared" si="61"/>
        <v>2549</v>
      </c>
      <c r="G1723" s="6">
        <v>7.3</v>
      </c>
      <c r="H1723" s="6">
        <v>0</v>
      </c>
      <c r="I1723" s="6">
        <v>268.77581410366668</v>
      </c>
      <c r="J1723" s="6">
        <v>9.2870000000000008</v>
      </c>
      <c r="K1723" s="6">
        <v>59.073</v>
      </c>
      <c r="L1723" s="6">
        <v>0.71832638672630122</v>
      </c>
      <c r="M1723" s="6">
        <v>749.51</v>
      </c>
      <c r="N1723" s="6">
        <v>0</v>
      </c>
      <c r="O1723" s="16" t="s">
        <v>19</v>
      </c>
    </row>
    <row r="1724" spans="1:15" x14ac:dyDescent="0.3">
      <c r="A1724" s="10">
        <v>43688</v>
      </c>
      <c r="B1724" s="8">
        <v>0.83333333333333337</v>
      </c>
      <c r="C1724" s="9">
        <f t="shared" si="60"/>
        <v>43688.833333333336</v>
      </c>
      <c r="D1724" s="4">
        <f t="shared" si="61"/>
        <v>525465</v>
      </c>
      <c r="E1724" s="4">
        <f t="shared" si="61"/>
        <v>6300765</v>
      </c>
      <c r="F1724" s="4">
        <f t="shared" si="61"/>
        <v>2549</v>
      </c>
      <c r="G1724" s="6">
        <v>0</v>
      </c>
      <c r="H1724" s="6">
        <v>0</v>
      </c>
      <c r="I1724" s="6">
        <v>306.10962942331338</v>
      </c>
      <c r="J1724" s="6">
        <v>8.8480000000000008</v>
      </c>
      <c r="K1724" s="6">
        <v>61.218000000000004</v>
      </c>
      <c r="L1724" s="6">
        <v>0.2830348228565896</v>
      </c>
      <c r="M1724" s="6">
        <v>749.505</v>
      </c>
      <c r="N1724" s="6">
        <v>0</v>
      </c>
      <c r="O1724" s="16" t="s">
        <v>19</v>
      </c>
    </row>
    <row r="1725" spans="1:15" x14ac:dyDescent="0.3">
      <c r="A1725" s="10">
        <v>43688</v>
      </c>
      <c r="B1725" s="8">
        <v>0.85416666666666663</v>
      </c>
      <c r="C1725" s="9">
        <f t="shared" si="60"/>
        <v>43688.854166666664</v>
      </c>
      <c r="D1725" s="4">
        <f t="shared" si="61"/>
        <v>525465</v>
      </c>
      <c r="E1725" s="4">
        <f t="shared" si="61"/>
        <v>6300765</v>
      </c>
      <c r="F1725" s="4">
        <f t="shared" si="61"/>
        <v>2549</v>
      </c>
      <c r="G1725" s="6">
        <v>0</v>
      </c>
      <c r="H1725" s="6">
        <v>0</v>
      </c>
      <c r="I1725" s="6">
        <v>267.71892042673392</v>
      </c>
      <c r="J1725" s="6">
        <v>8.7850000000000001</v>
      </c>
      <c r="K1725" s="6">
        <v>57.44</v>
      </c>
      <c r="L1725" s="6">
        <v>0.85821214538212764</v>
      </c>
      <c r="M1725" s="6">
        <v>749.59</v>
      </c>
      <c r="N1725" s="6">
        <v>0</v>
      </c>
      <c r="O1725" s="16" t="s">
        <v>19</v>
      </c>
    </row>
    <row r="1726" spans="1:15" x14ac:dyDescent="0.3">
      <c r="A1726" s="10">
        <v>43688</v>
      </c>
      <c r="B1726" s="8">
        <v>0.875</v>
      </c>
      <c r="C1726" s="9">
        <f t="shared" si="60"/>
        <v>43688.875</v>
      </c>
      <c r="D1726" s="4">
        <f t="shared" si="61"/>
        <v>525465</v>
      </c>
      <c r="E1726" s="4">
        <f t="shared" si="61"/>
        <v>6300765</v>
      </c>
      <c r="F1726" s="4">
        <f t="shared" si="61"/>
        <v>2549</v>
      </c>
      <c r="G1726" s="6">
        <v>0</v>
      </c>
      <c r="H1726" s="6">
        <v>0</v>
      </c>
      <c r="I1726" s="6">
        <v>261.50378326458292</v>
      </c>
      <c r="J1726" s="6">
        <v>9.0990000000000002</v>
      </c>
      <c r="K1726" s="6">
        <v>60.15</v>
      </c>
      <c r="L1726" s="6">
        <v>0.27848584157015688</v>
      </c>
      <c r="M1726" s="6">
        <v>749.505</v>
      </c>
      <c r="N1726" s="6">
        <v>0</v>
      </c>
      <c r="O1726" s="16" t="s">
        <v>19</v>
      </c>
    </row>
    <row r="1727" spans="1:15" x14ac:dyDescent="0.3">
      <c r="A1727" s="10">
        <v>43688</v>
      </c>
      <c r="B1727" s="8">
        <v>0.89583333333333337</v>
      </c>
      <c r="C1727" s="9">
        <f t="shared" si="60"/>
        <v>43688.895833333336</v>
      </c>
      <c r="D1727" s="4">
        <f t="shared" si="61"/>
        <v>525465</v>
      </c>
      <c r="E1727" s="4">
        <f t="shared" si="61"/>
        <v>6300765</v>
      </c>
      <c r="F1727" s="4">
        <f t="shared" si="61"/>
        <v>2549</v>
      </c>
      <c r="G1727" s="6">
        <v>0</v>
      </c>
      <c r="H1727" s="6">
        <v>0</v>
      </c>
      <c r="I1727" s="6">
        <v>265.23775488972944</v>
      </c>
      <c r="J1727" s="6">
        <v>9.0990000000000002</v>
      </c>
      <c r="K1727" s="6">
        <v>60.15</v>
      </c>
      <c r="L1727" s="6">
        <v>0.13177661098468124</v>
      </c>
      <c r="M1727" s="6">
        <v>749.33799999999997</v>
      </c>
      <c r="N1727" s="6">
        <v>0</v>
      </c>
      <c r="O1727" s="16" t="s">
        <v>19</v>
      </c>
    </row>
    <row r="1728" spans="1:15" x14ac:dyDescent="0.3">
      <c r="A1728" s="10">
        <v>43688</v>
      </c>
      <c r="B1728" s="8">
        <v>0.91666666666666663</v>
      </c>
      <c r="C1728" s="9">
        <f t="shared" si="60"/>
        <v>43688.916666666664</v>
      </c>
      <c r="D1728" s="4">
        <f t="shared" si="61"/>
        <v>525465</v>
      </c>
      <c r="E1728" s="4">
        <f t="shared" si="61"/>
        <v>6300765</v>
      </c>
      <c r="F1728" s="4">
        <f t="shared" si="61"/>
        <v>2549</v>
      </c>
      <c r="G1728" s="6">
        <v>0</v>
      </c>
      <c r="H1728" s="6">
        <v>0</v>
      </c>
      <c r="I1728" s="6">
        <v>292.39298339509884</v>
      </c>
      <c r="J1728" s="6">
        <v>8.7850000000000001</v>
      </c>
      <c r="K1728" s="6">
        <v>59.953000000000003</v>
      </c>
      <c r="L1728" s="6">
        <v>0.56280634016824282</v>
      </c>
      <c r="M1728" s="6">
        <v>749.26300000000003</v>
      </c>
      <c r="N1728" s="6">
        <v>0</v>
      </c>
      <c r="O1728" s="16" t="s">
        <v>19</v>
      </c>
    </row>
    <row r="1729" spans="1:15" x14ac:dyDescent="0.3">
      <c r="A1729" s="10">
        <v>43688</v>
      </c>
      <c r="B1729" s="8">
        <v>0.9375</v>
      </c>
      <c r="C1729" s="9">
        <f t="shared" si="60"/>
        <v>43688.9375</v>
      </c>
      <c r="D1729" s="4">
        <f t="shared" si="61"/>
        <v>525465</v>
      </c>
      <c r="E1729" s="4">
        <f t="shared" si="61"/>
        <v>6300765</v>
      </c>
      <c r="F1729" s="4">
        <f t="shared" si="61"/>
        <v>2549</v>
      </c>
      <c r="G1729" s="6">
        <v>0</v>
      </c>
      <c r="H1729" s="6">
        <v>0</v>
      </c>
      <c r="I1729" s="6">
        <v>262.17222680542261</v>
      </c>
      <c r="J1729" s="6">
        <v>8.8480000000000008</v>
      </c>
      <c r="K1729" s="6">
        <v>65.302000000000007</v>
      </c>
      <c r="L1729" s="6">
        <v>1.1379836626937809</v>
      </c>
      <c r="M1729" s="6">
        <v>749.072</v>
      </c>
      <c r="N1729" s="6">
        <v>0</v>
      </c>
      <c r="O1729" s="16" t="s">
        <v>19</v>
      </c>
    </row>
    <row r="1730" spans="1:15" x14ac:dyDescent="0.3">
      <c r="A1730" s="10">
        <v>43688</v>
      </c>
      <c r="B1730" s="8">
        <v>0.95833333333333337</v>
      </c>
      <c r="C1730" s="9">
        <f t="shared" si="60"/>
        <v>43688.958333333336</v>
      </c>
      <c r="D1730" s="4">
        <f t="shared" si="61"/>
        <v>525465</v>
      </c>
      <c r="E1730" s="4">
        <f t="shared" si="61"/>
        <v>6300765</v>
      </c>
      <c r="F1730" s="4">
        <f t="shared" si="61"/>
        <v>2549</v>
      </c>
      <c r="G1730" s="6">
        <v>0</v>
      </c>
      <c r="H1730" s="6">
        <v>0</v>
      </c>
      <c r="I1730" s="6">
        <v>260.11982412148086</v>
      </c>
      <c r="J1730" s="6">
        <v>7.9690000000000003</v>
      </c>
      <c r="K1730" s="6">
        <v>65.34</v>
      </c>
      <c r="L1730" s="6">
        <v>1.4245786519350832</v>
      </c>
      <c r="M1730" s="6">
        <v>748.90800000000002</v>
      </c>
      <c r="N1730" s="6">
        <v>0</v>
      </c>
      <c r="O1730" s="16" t="s">
        <v>19</v>
      </c>
    </row>
    <row r="1731" spans="1:15" x14ac:dyDescent="0.3">
      <c r="A1731" s="10">
        <v>43688</v>
      </c>
      <c r="B1731" s="8">
        <v>0.97916666666666663</v>
      </c>
      <c r="C1731" s="9">
        <f t="shared" si="60"/>
        <v>43688.979166666664</v>
      </c>
      <c r="D1731" s="4">
        <f t="shared" si="61"/>
        <v>525465</v>
      </c>
      <c r="E1731" s="4">
        <f t="shared" si="61"/>
        <v>6300765</v>
      </c>
      <c r="F1731" s="4">
        <f t="shared" si="61"/>
        <v>2549</v>
      </c>
      <c r="G1731" s="6">
        <v>0</v>
      </c>
      <c r="H1731" s="6">
        <v>0</v>
      </c>
      <c r="I1731" s="6">
        <v>258.16110061092195</v>
      </c>
      <c r="J1731" s="6">
        <v>8.0939999999999994</v>
      </c>
      <c r="K1731" s="6">
        <v>67.709999999999994</v>
      </c>
      <c r="L1731" s="6">
        <v>0.98899994146508885</v>
      </c>
      <c r="M1731" s="6">
        <v>748.71699999999998</v>
      </c>
      <c r="N1731" s="6">
        <v>0</v>
      </c>
      <c r="O1731" s="16" t="s">
        <v>19</v>
      </c>
    </row>
    <row r="1732" spans="1:15" x14ac:dyDescent="0.3">
      <c r="A1732" s="10">
        <v>43689</v>
      </c>
      <c r="B1732" s="8">
        <v>0</v>
      </c>
      <c r="C1732" s="9">
        <f t="shared" si="60"/>
        <v>43689</v>
      </c>
      <c r="D1732" s="4">
        <f t="shared" si="61"/>
        <v>525465</v>
      </c>
      <c r="E1732" s="4">
        <f t="shared" si="61"/>
        <v>6300765</v>
      </c>
      <c r="F1732" s="4">
        <f t="shared" si="61"/>
        <v>2549</v>
      </c>
      <c r="G1732" s="6">
        <v>0</v>
      </c>
      <c r="H1732" s="6">
        <v>0</v>
      </c>
      <c r="I1732" s="6">
        <v>258.210552776893</v>
      </c>
      <c r="J1732" s="6">
        <v>7.3410000000000002</v>
      </c>
      <c r="K1732" s="6">
        <v>74.337000000000003</v>
      </c>
      <c r="L1732" s="6">
        <v>0.80703152181173898</v>
      </c>
      <c r="M1732" s="6">
        <v>748.61500000000001</v>
      </c>
      <c r="N1732" s="6">
        <v>0</v>
      </c>
      <c r="O1732" s="16" t="s">
        <v>19</v>
      </c>
    </row>
    <row r="1733" spans="1:15" x14ac:dyDescent="0.3">
      <c r="A1733" s="10">
        <v>43689</v>
      </c>
      <c r="B1733" s="8">
        <v>2.0833333333333332E-2</v>
      </c>
      <c r="C1733" s="9">
        <f t="shared" si="60"/>
        <v>43689.020833333336</v>
      </c>
      <c r="D1733" s="4">
        <f t="shared" si="61"/>
        <v>525465</v>
      </c>
      <c r="E1733" s="4">
        <f t="shared" si="61"/>
        <v>6300765</v>
      </c>
      <c r="F1733" s="4">
        <f t="shared" si="61"/>
        <v>2549</v>
      </c>
      <c r="G1733" s="6">
        <v>0</v>
      </c>
      <c r="H1733" s="6">
        <v>0</v>
      </c>
      <c r="I1733" s="6">
        <v>258.37137146321197</v>
      </c>
      <c r="J1733" s="6">
        <v>7.7169999999999996</v>
      </c>
      <c r="K1733" s="6">
        <v>75.335999999999999</v>
      </c>
      <c r="L1733" s="6">
        <v>1.2380612509953004</v>
      </c>
      <c r="M1733" s="6">
        <v>748.42</v>
      </c>
      <c r="N1733" s="6">
        <v>0</v>
      </c>
      <c r="O1733" s="16" t="s">
        <v>19</v>
      </c>
    </row>
    <row r="1734" spans="1:15" x14ac:dyDescent="0.3">
      <c r="A1734" s="10">
        <v>43689</v>
      </c>
      <c r="B1734" s="8">
        <v>4.1666666666666664E-2</v>
      </c>
      <c r="C1734" s="9">
        <f t="shared" si="60"/>
        <v>43689.041666666664</v>
      </c>
      <c r="D1734" s="4">
        <f t="shared" si="61"/>
        <v>525465</v>
      </c>
      <c r="E1734" s="4">
        <f t="shared" si="61"/>
        <v>6300765</v>
      </c>
      <c r="F1734" s="4">
        <f t="shared" si="61"/>
        <v>2549</v>
      </c>
      <c r="G1734" s="6">
        <v>0</v>
      </c>
      <c r="H1734" s="6">
        <v>0</v>
      </c>
      <c r="I1734" s="6">
        <v>259.61254799134889</v>
      </c>
      <c r="J1734" s="6">
        <v>8.4710000000000001</v>
      </c>
      <c r="K1734" s="6">
        <v>66.036000000000001</v>
      </c>
      <c r="L1734" s="6">
        <v>1.3802215002943432</v>
      </c>
      <c r="M1734" s="6">
        <v>748.47199999999998</v>
      </c>
      <c r="N1734" s="6">
        <v>0</v>
      </c>
      <c r="O1734" s="16" t="s">
        <v>19</v>
      </c>
    </row>
    <row r="1735" spans="1:15" x14ac:dyDescent="0.3">
      <c r="A1735" s="10">
        <v>43689</v>
      </c>
      <c r="B1735" s="8">
        <v>6.25E-2</v>
      </c>
      <c r="C1735" s="9">
        <f t="shared" si="60"/>
        <v>43689.0625</v>
      </c>
      <c r="D1735" s="4">
        <f t="shared" si="61"/>
        <v>525465</v>
      </c>
      <c r="E1735" s="4">
        <f t="shared" si="61"/>
        <v>6300765</v>
      </c>
      <c r="F1735" s="4">
        <f t="shared" si="61"/>
        <v>2549</v>
      </c>
      <c r="G1735" s="6">
        <v>0</v>
      </c>
      <c r="H1735" s="6">
        <v>0</v>
      </c>
      <c r="I1735" s="6">
        <v>256.67347359355352</v>
      </c>
      <c r="J1735" s="6">
        <v>7.2779999999999996</v>
      </c>
      <c r="K1735" s="6">
        <v>68.691000000000003</v>
      </c>
      <c r="L1735" s="6">
        <v>1.3779470096511268</v>
      </c>
      <c r="M1735" s="6">
        <v>748.375</v>
      </c>
      <c r="N1735" s="6">
        <v>0</v>
      </c>
      <c r="O1735" s="16" t="s">
        <v>19</v>
      </c>
    </row>
    <row r="1736" spans="1:15" x14ac:dyDescent="0.3">
      <c r="A1736" s="10">
        <v>43689</v>
      </c>
      <c r="B1736" s="8">
        <v>8.3333333333333329E-2</v>
      </c>
      <c r="C1736" s="9">
        <f t="shared" si="60"/>
        <v>43689.083333333336</v>
      </c>
      <c r="D1736" s="4">
        <f t="shared" si="61"/>
        <v>525465</v>
      </c>
      <c r="E1736" s="4">
        <f t="shared" si="61"/>
        <v>6300765</v>
      </c>
      <c r="F1736" s="4">
        <f t="shared" si="61"/>
        <v>2549</v>
      </c>
      <c r="G1736" s="6">
        <v>0</v>
      </c>
      <c r="H1736" s="6">
        <v>0</v>
      </c>
      <c r="I1736" s="6">
        <v>260.71635363051132</v>
      </c>
      <c r="J1736" s="6">
        <v>8.0939999999999994</v>
      </c>
      <c r="K1736" s="6">
        <v>63.787999999999997</v>
      </c>
      <c r="L1736" s="6">
        <v>1.086803039123392</v>
      </c>
      <c r="M1736" s="6">
        <v>748.38</v>
      </c>
      <c r="N1736" s="6">
        <v>0</v>
      </c>
      <c r="O1736" s="16" t="s">
        <v>19</v>
      </c>
    </row>
    <row r="1737" spans="1:15" x14ac:dyDescent="0.3">
      <c r="A1737" s="10">
        <v>43689</v>
      </c>
      <c r="B1737" s="8">
        <v>0.10416666666666667</v>
      </c>
      <c r="C1737" s="9">
        <f t="shared" si="60"/>
        <v>43689.104166666664</v>
      </c>
      <c r="D1737" s="4">
        <f t="shared" si="61"/>
        <v>525465</v>
      </c>
      <c r="E1737" s="4">
        <f t="shared" si="61"/>
        <v>6300765</v>
      </c>
      <c r="F1737" s="4">
        <f t="shared" si="61"/>
        <v>2549</v>
      </c>
      <c r="G1737" s="6">
        <v>0</v>
      </c>
      <c r="H1737" s="6">
        <v>0</v>
      </c>
      <c r="I1737" s="6">
        <v>258.9112258023041</v>
      </c>
      <c r="J1737" s="6">
        <v>7.4660000000000002</v>
      </c>
      <c r="K1737" s="6">
        <v>68.561000000000007</v>
      </c>
      <c r="L1737" s="6">
        <v>1.5178327683069537</v>
      </c>
      <c r="M1737" s="6">
        <v>748.11</v>
      </c>
      <c r="N1737" s="6">
        <v>0</v>
      </c>
      <c r="O1737" s="16" t="s">
        <v>19</v>
      </c>
    </row>
    <row r="1738" spans="1:15" x14ac:dyDescent="0.3">
      <c r="A1738" s="10">
        <v>43689</v>
      </c>
      <c r="B1738" s="8">
        <v>0.125</v>
      </c>
      <c r="C1738" s="9">
        <f t="shared" si="60"/>
        <v>43689.125</v>
      </c>
      <c r="D1738" s="4">
        <f t="shared" si="61"/>
        <v>525465</v>
      </c>
      <c r="E1738" s="4">
        <f t="shared" si="61"/>
        <v>6300765</v>
      </c>
      <c r="F1738" s="4">
        <f t="shared" si="61"/>
        <v>2549</v>
      </c>
      <c r="G1738" s="6">
        <v>0</v>
      </c>
      <c r="H1738" s="6">
        <v>0</v>
      </c>
      <c r="I1738" s="6">
        <v>258.06242471914652</v>
      </c>
      <c r="J1738" s="6">
        <v>7.4029999999999996</v>
      </c>
      <c r="K1738" s="6">
        <v>70.745000000000005</v>
      </c>
      <c r="L1738" s="6">
        <v>1.2266887977792187</v>
      </c>
      <c r="M1738" s="6">
        <v>747.91800000000001</v>
      </c>
      <c r="N1738" s="6">
        <v>0</v>
      </c>
      <c r="O1738" s="16" t="s">
        <v>19</v>
      </c>
    </row>
    <row r="1739" spans="1:15" x14ac:dyDescent="0.3">
      <c r="A1739" s="10">
        <v>43689</v>
      </c>
      <c r="B1739" s="8">
        <v>0.14583333333333334</v>
      </c>
      <c r="C1739" s="9">
        <f t="shared" si="60"/>
        <v>43689.145833333336</v>
      </c>
      <c r="D1739" s="4">
        <f t="shared" si="61"/>
        <v>525465</v>
      </c>
      <c r="E1739" s="4">
        <f t="shared" si="61"/>
        <v>6300765</v>
      </c>
      <c r="F1739" s="4">
        <f t="shared" si="61"/>
        <v>2549</v>
      </c>
      <c r="G1739" s="6">
        <v>0</v>
      </c>
      <c r="H1739" s="6">
        <v>0</v>
      </c>
      <c r="I1739" s="6">
        <v>262.82064701211004</v>
      </c>
      <c r="J1739" s="6">
        <v>7.4660000000000002</v>
      </c>
      <c r="K1739" s="6">
        <v>70.284000000000006</v>
      </c>
      <c r="L1739" s="6">
        <v>1.946300860247016</v>
      </c>
      <c r="M1739" s="6">
        <v>748.03</v>
      </c>
      <c r="N1739" s="6">
        <v>0</v>
      </c>
      <c r="O1739" s="16" t="s">
        <v>19</v>
      </c>
    </row>
    <row r="1740" spans="1:15" x14ac:dyDescent="0.3">
      <c r="A1740" s="10">
        <v>43689</v>
      </c>
      <c r="B1740" s="8">
        <v>0.16666666666666666</v>
      </c>
      <c r="C1740" s="9">
        <f t="shared" si="60"/>
        <v>43689.166666666664</v>
      </c>
      <c r="D1740" s="4">
        <f t="shared" si="61"/>
        <v>525465</v>
      </c>
      <c r="E1740" s="4">
        <f t="shared" si="61"/>
        <v>6300765</v>
      </c>
      <c r="F1740" s="4">
        <f t="shared" si="61"/>
        <v>2549</v>
      </c>
      <c r="G1740" s="6">
        <v>0</v>
      </c>
      <c r="H1740" s="6">
        <v>0</v>
      </c>
      <c r="I1740" s="6">
        <v>302.75330293347145</v>
      </c>
      <c r="J1740" s="6">
        <v>8.0310000000000006</v>
      </c>
      <c r="K1740" s="6">
        <v>69.426000000000002</v>
      </c>
      <c r="L1740" s="6">
        <v>1.6554440363195639</v>
      </c>
      <c r="M1740" s="6">
        <v>747.87199999999996</v>
      </c>
      <c r="N1740" s="6">
        <v>0</v>
      </c>
      <c r="O1740" s="16" t="s">
        <v>19</v>
      </c>
    </row>
    <row r="1741" spans="1:15" x14ac:dyDescent="0.3">
      <c r="A1741" s="10">
        <v>43689</v>
      </c>
      <c r="B1741" s="8">
        <v>0.1875</v>
      </c>
      <c r="C1741" s="9">
        <f t="shared" si="60"/>
        <v>43689.1875</v>
      </c>
      <c r="D1741" s="4">
        <f t="shared" si="61"/>
        <v>525465</v>
      </c>
      <c r="E1741" s="4">
        <f t="shared" si="61"/>
        <v>6300765</v>
      </c>
      <c r="F1741" s="4">
        <f t="shared" si="61"/>
        <v>2549</v>
      </c>
      <c r="G1741" s="6">
        <v>0</v>
      </c>
      <c r="H1741" s="6">
        <v>0</v>
      </c>
      <c r="I1741" s="6">
        <v>302.22489829964132</v>
      </c>
      <c r="J1741" s="6">
        <v>7.5289999999999999</v>
      </c>
      <c r="K1741" s="6">
        <v>73.27</v>
      </c>
      <c r="L1741" s="6">
        <v>2.0861866189028428</v>
      </c>
      <c r="M1741" s="6">
        <v>747.69</v>
      </c>
      <c r="N1741" s="6">
        <v>0</v>
      </c>
      <c r="O1741" s="16" t="s">
        <v>19</v>
      </c>
    </row>
    <row r="1742" spans="1:15" x14ac:dyDescent="0.3">
      <c r="A1742" s="10">
        <v>43689</v>
      </c>
      <c r="B1742" s="8">
        <v>0.20833333333333334</v>
      </c>
      <c r="C1742" s="9">
        <f t="shared" si="60"/>
        <v>43689.208333333336</v>
      </c>
      <c r="D1742" s="4">
        <f t="shared" si="61"/>
        <v>525465</v>
      </c>
      <c r="E1742" s="4">
        <f t="shared" si="61"/>
        <v>6300765</v>
      </c>
      <c r="F1742" s="4">
        <f t="shared" si="61"/>
        <v>2549</v>
      </c>
      <c r="G1742" s="6">
        <v>7.3</v>
      </c>
      <c r="H1742" s="6">
        <v>0</v>
      </c>
      <c r="I1742" s="6">
        <v>262.97964452872452</v>
      </c>
      <c r="J1742" s="6">
        <v>8.7850000000000001</v>
      </c>
      <c r="K1742" s="6">
        <v>69.063999999999993</v>
      </c>
      <c r="L1742" s="6">
        <v>1.0731560952640939</v>
      </c>
      <c r="M1742" s="6">
        <v>747.53700000000003</v>
      </c>
      <c r="N1742" s="6">
        <v>0</v>
      </c>
      <c r="O1742" s="16" t="s">
        <v>19</v>
      </c>
    </row>
    <row r="1743" spans="1:15" x14ac:dyDescent="0.3">
      <c r="A1743" s="10">
        <v>43689</v>
      </c>
      <c r="B1743" s="8">
        <v>0.22916666666666666</v>
      </c>
      <c r="C1743" s="9">
        <f t="shared" si="60"/>
        <v>43689.229166666664</v>
      </c>
      <c r="D1743" s="4">
        <f t="shared" si="61"/>
        <v>525465</v>
      </c>
      <c r="E1743" s="4">
        <f t="shared" si="61"/>
        <v>6300765</v>
      </c>
      <c r="F1743" s="4">
        <f t="shared" si="61"/>
        <v>2549</v>
      </c>
      <c r="G1743" s="6">
        <v>21.8</v>
      </c>
      <c r="H1743" s="6">
        <v>1.8</v>
      </c>
      <c r="I1743" s="6">
        <v>263.43754724734617</v>
      </c>
      <c r="J1743" s="6">
        <v>7.7169999999999996</v>
      </c>
      <c r="K1743" s="6">
        <v>75.179000000000002</v>
      </c>
      <c r="L1743" s="6">
        <v>1.0708816046208776</v>
      </c>
      <c r="M1743" s="6">
        <v>747.46500000000003</v>
      </c>
      <c r="N1743" s="6">
        <v>0</v>
      </c>
      <c r="O1743" s="15">
        <v>8.2568807339449546E-2</v>
      </c>
    </row>
    <row r="1744" spans="1:15" x14ac:dyDescent="0.3">
      <c r="A1744" s="10">
        <v>43689</v>
      </c>
      <c r="B1744" s="8">
        <v>0.25</v>
      </c>
      <c r="C1744" s="9">
        <f t="shared" si="60"/>
        <v>43689.25</v>
      </c>
      <c r="D1744" s="4">
        <f t="shared" si="61"/>
        <v>525465</v>
      </c>
      <c r="E1744" s="4">
        <f t="shared" si="61"/>
        <v>6300765</v>
      </c>
      <c r="F1744" s="4">
        <f t="shared" si="61"/>
        <v>2549</v>
      </c>
      <c r="G1744" s="6">
        <v>59.9</v>
      </c>
      <c r="H1744" s="6">
        <v>16.2</v>
      </c>
      <c r="I1744" s="6">
        <v>260.60583162174811</v>
      </c>
      <c r="J1744" s="6">
        <v>8.5960000000000001</v>
      </c>
      <c r="K1744" s="6">
        <v>70.763999999999996</v>
      </c>
      <c r="L1744" s="6">
        <v>1.9349284070309343</v>
      </c>
      <c r="M1744" s="6">
        <v>747.47299999999996</v>
      </c>
      <c r="N1744" s="6">
        <v>0</v>
      </c>
      <c r="O1744" s="15">
        <v>0.27045075125208679</v>
      </c>
    </row>
    <row r="1745" spans="1:15" x14ac:dyDescent="0.3">
      <c r="A1745" s="10">
        <v>43689</v>
      </c>
      <c r="B1745" s="8">
        <v>0.27083333333333331</v>
      </c>
      <c r="C1745" s="9">
        <f t="shared" si="60"/>
        <v>43689.270833333336</v>
      </c>
      <c r="D1745" s="4">
        <f t="shared" si="61"/>
        <v>525465</v>
      </c>
      <c r="E1745" s="4">
        <f t="shared" si="61"/>
        <v>6300765</v>
      </c>
      <c r="F1745" s="4">
        <f t="shared" si="61"/>
        <v>2549</v>
      </c>
      <c r="G1745" s="6">
        <v>141.5</v>
      </c>
      <c r="H1745" s="6">
        <v>41.4</v>
      </c>
      <c r="I1745" s="6">
        <v>263.28801989788064</v>
      </c>
      <c r="J1745" s="6">
        <v>8.5960000000000001</v>
      </c>
      <c r="K1745" s="6">
        <v>70.968000000000004</v>
      </c>
      <c r="L1745" s="6">
        <v>2.2215233962722363</v>
      </c>
      <c r="M1745" s="6">
        <v>747.23800000000006</v>
      </c>
      <c r="N1745" s="6">
        <v>0</v>
      </c>
      <c r="O1745" s="15">
        <v>0.29257950530035337</v>
      </c>
    </row>
    <row r="1746" spans="1:15" x14ac:dyDescent="0.3">
      <c r="A1746" s="10">
        <v>43689</v>
      </c>
      <c r="B1746" s="8">
        <v>0.29166666666666669</v>
      </c>
      <c r="C1746" s="9">
        <f t="shared" si="60"/>
        <v>43689.291666666664</v>
      </c>
      <c r="D1746" s="4">
        <f t="shared" si="61"/>
        <v>525465</v>
      </c>
      <c r="E1746" s="4">
        <f t="shared" si="61"/>
        <v>6300765</v>
      </c>
      <c r="F1746" s="4">
        <f t="shared" si="61"/>
        <v>2549</v>
      </c>
      <c r="G1746" s="6">
        <v>206.8</v>
      </c>
      <c r="H1746" s="6">
        <v>52.2</v>
      </c>
      <c r="I1746" s="6">
        <v>277.3767782168419</v>
      </c>
      <c r="J1746" s="6">
        <v>9.7889999999999997</v>
      </c>
      <c r="K1746" s="6">
        <v>65.745999999999995</v>
      </c>
      <c r="L1746" s="6">
        <v>1.2084928726334878</v>
      </c>
      <c r="M1746" s="6">
        <v>747.13300000000004</v>
      </c>
      <c r="N1746" s="6">
        <v>0</v>
      </c>
      <c r="O1746" s="15">
        <v>0.25241779497098649</v>
      </c>
    </row>
    <row r="1747" spans="1:15" x14ac:dyDescent="0.3">
      <c r="A1747" s="10">
        <v>43689</v>
      </c>
      <c r="B1747" s="8">
        <v>0.3125</v>
      </c>
      <c r="C1747" s="9">
        <f t="shared" si="60"/>
        <v>43689.3125</v>
      </c>
      <c r="D1747" s="4">
        <f t="shared" si="61"/>
        <v>525465</v>
      </c>
      <c r="E1747" s="4">
        <f t="shared" si="61"/>
        <v>6300765</v>
      </c>
      <c r="F1747" s="4">
        <f t="shared" si="61"/>
        <v>2549</v>
      </c>
      <c r="G1747" s="6">
        <v>150.5</v>
      </c>
      <c r="H1747" s="6">
        <v>36</v>
      </c>
      <c r="I1747" s="6">
        <v>279.47685140687292</v>
      </c>
      <c r="J1747" s="6">
        <v>8.5960000000000001</v>
      </c>
      <c r="K1747" s="6">
        <v>69.194000000000003</v>
      </c>
      <c r="L1747" s="6">
        <v>1.3506531219325306</v>
      </c>
      <c r="M1747" s="6">
        <v>747.19500000000005</v>
      </c>
      <c r="N1747" s="6">
        <v>0</v>
      </c>
      <c r="O1747" s="15">
        <v>0.23920265780730898</v>
      </c>
    </row>
    <row r="1748" spans="1:15" x14ac:dyDescent="0.3">
      <c r="A1748" s="10">
        <v>43689</v>
      </c>
      <c r="B1748" s="8">
        <v>0.33333333333333331</v>
      </c>
      <c r="C1748" s="9">
        <f t="shared" si="60"/>
        <v>43689.333333333336</v>
      </c>
      <c r="D1748" s="4">
        <f t="shared" si="61"/>
        <v>525465</v>
      </c>
      <c r="E1748" s="4">
        <f t="shared" si="61"/>
        <v>6300765</v>
      </c>
      <c r="F1748" s="4">
        <f t="shared" si="61"/>
        <v>2549</v>
      </c>
      <c r="G1748" s="6">
        <v>451.6</v>
      </c>
      <c r="H1748" s="6">
        <v>95.4</v>
      </c>
      <c r="I1748" s="6">
        <v>297.55772791045388</v>
      </c>
      <c r="J1748" s="6">
        <v>9.7270000000000003</v>
      </c>
      <c r="K1748" s="6">
        <v>62.747</v>
      </c>
      <c r="L1748" s="6">
        <v>2.3591346642848467</v>
      </c>
      <c r="M1748" s="6">
        <v>747.17</v>
      </c>
      <c r="N1748" s="6">
        <v>0</v>
      </c>
      <c r="O1748" s="15">
        <v>0.21124889282550929</v>
      </c>
    </row>
    <row r="1749" spans="1:15" x14ac:dyDescent="0.3">
      <c r="A1749" s="10">
        <v>43689</v>
      </c>
      <c r="B1749" s="8">
        <v>0.35416666666666669</v>
      </c>
      <c r="C1749" s="9">
        <f t="shared" si="60"/>
        <v>43689.354166666664</v>
      </c>
      <c r="D1749" s="4">
        <f t="shared" si="61"/>
        <v>525465</v>
      </c>
      <c r="E1749" s="4">
        <f t="shared" si="61"/>
        <v>6300765</v>
      </c>
      <c r="F1749" s="4">
        <f t="shared" si="61"/>
        <v>2549</v>
      </c>
      <c r="G1749" s="6">
        <v>183.2</v>
      </c>
      <c r="H1749" s="6">
        <v>32.4</v>
      </c>
      <c r="I1749" s="6">
        <v>277.29240129511646</v>
      </c>
      <c r="J1749" s="6">
        <v>9.2240000000000002</v>
      </c>
      <c r="K1749" s="6">
        <v>63.31</v>
      </c>
      <c r="L1749" s="6">
        <v>2.0679906937571118</v>
      </c>
      <c r="M1749" s="6">
        <v>747.1</v>
      </c>
      <c r="N1749" s="6">
        <v>0</v>
      </c>
      <c r="O1749" s="15">
        <v>0.17685589519650655</v>
      </c>
    </row>
    <row r="1750" spans="1:15" x14ac:dyDescent="0.3">
      <c r="A1750" s="10">
        <v>43689</v>
      </c>
      <c r="B1750" s="8">
        <v>0.375</v>
      </c>
      <c r="C1750" s="9">
        <f t="shared" si="60"/>
        <v>43689.375</v>
      </c>
      <c r="D1750" s="4">
        <f t="shared" si="61"/>
        <v>525465</v>
      </c>
      <c r="E1750" s="4">
        <f t="shared" si="61"/>
        <v>6300765</v>
      </c>
      <c r="F1750" s="4">
        <f t="shared" si="61"/>
        <v>2549</v>
      </c>
      <c r="G1750" s="6">
        <v>504.2</v>
      </c>
      <c r="H1750" s="6">
        <v>95.4</v>
      </c>
      <c r="I1750" s="6">
        <v>268.57682616202385</v>
      </c>
      <c r="J1750" s="6">
        <v>10.292</v>
      </c>
      <c r="K1750" s="6">
        <v>62.978999999999999</v>
      </c>
      <c r="L1750" s="6">
        <v>1.9212814631716362</v>
      </c>
      <c r="M1750" s="6">
        <v>746.9</v>
      </c>
      <c r="N1750" s="6">
        <v>0</v>
      </c>
      <c r="O1750" s="15">
        <v>0.18921063070210237</v>
      </c>
    </row>
    <row r="1751" spans="1:15" x14ac:dyDescent="0.3">
      <c r="A1751" s="10">
        <v>43689</v>
      </c>
      <c r="B1751" s="8">
        <v>0.39583333333333331</v>
      </c>
      <c r="C1751" s="9">
        <f t="shared" si="60"/>
        <v>43689.395833333336</v>
      </c>
      <c r="D1751" s="4">
        <f t="shared" si="61"/>
        <v>525465</v>
      </c>
      <c r="E1751" s="4">
        <f t="shared" si="61"/>
        <v>6300765</v>
      </c>
      <c r="F1751" s="4">
        <f t="shared" si="61"/>
        <v>2549</v>
      </c>
      <c r="G1751" s="6">
        <v>565.9</v>
      </c>
      <c r="H1751" s="6">
        <v>93.6</v>
      </c>
      <c r="I1751" s="6">
        <v>267.82475912327442</v>
      </c>
      <c r="J1751" s="6">
        <v>9.8520000000000003</v>
      </c>
      <c r="K1751" s="6">
        <v>66.069000000000003</v>
      </c>
      <c r="L1751" s="6">
        <v>2.2078764524129384</v>
      </c>
      <c r="M1751" s="6">
        <v>746.86500000000001</v>
      </c>
      <c r="N1751" s="6">
        <v>0</v>
      </c>
      <c r="O1751" s="15">
        <v>0.16540024739353243</v>
      </c>
    </row>
    <row r="1752" spans="1:15" x14ac:dyDescent="0.3">
      <c r="A1752" s="10">
        <v>43689</v>
      </c>
      <c r="B1752" s="8">
        <v>0.41666666666666669</v>
      </c>
      <c r="C1752" s="9">
        <f t="shared" si="60"/>
        <v>43689.416666666664</v>
      </c>
      <c r="D1752" s="4">
        <f t="shared" si="61"/>
        <v>525465</v>
      </c>
      <c r="E1752" s="4">
        <f t="shared" si="61"/>
        <v>6300765</v>
      </c>
      <c r="F1752" s="4">
        <f t="shared" si="61"/>
        <v>2549</v>
      </c>
      <c r="G1752" s="6">
        <v>712.8</v>
      </c>
      <c r="H1752" s="6">
        <v>100.8</v>
      </c>
      <c r="I1752" s="6">
        <v>311.67537065729385</v>
      </c>
      <c r="J1752" s="6">
        <v>11.798</v>
      </c>
      <c r="K1752" s="6">
        <v>61.912999999999997</v>
      </c>
      <c r="L1752" s="6">
        <v>2.9277756614810184</v>
      </c>
      <c r="M1752" s="6">
        <v>746.80499999999995</v>
      </c>
      <c r="N1752" s="6">
        <v>0</v>
      </c>
      <c r="O1752" s="15">
        <v>0.14141414141414141</v>
      </c>
    </row>
    <row r="1753" spans="1:15" x14ac:dyDescent="0.3">
      <c r="A1753" s="10">
        <v>43689</v>
      </c>
      <c r="B1753" s="8">
        <v>0.4375</v>
      </c>
      <c r="C1753" s="9">
        <f t="shared" si="60"/>
        <v>43689.4375</v>
      </c>
      <c r="D1753" s="4">
        <f t="shared" si="61"/>
        <v>525465</v>
      </c>
      <c r="E1753" s="4">
        <f t="shared" si="61"/>
        <v>6300765</v>
      </c>
      <c r="F1753" s="4">
        <f t="shared" si="61"/>
        <v>2549</v>
      </c>
      <c r="G1753" s="6">
        <v>252.1</v>
      </c>
      <c r="H1753" s="6">
        <v>32.4</v>
      </c>
      <c r="I1753" s="6">
        <v>324.46355611298225</v>
      </c>
      <c r="J1753" s="6">
        <v>9.8520000000000003</v>
      </c>
      <c r="K1753" s="6">
        <v>69.533000000000001</v>
      </c>
      <c r="L1753" s="6">
        <v>2.7810664308955428</v>
      </c>
      <c r="M1753" s="6">
        <v>746.65200000000004</v>
      </c>
      <c r="N1753" s="6">
        <v>0</v>
      </c>
      <c r="O1753" s="15">
        <v>0.12852042840142799</v>
      </c>
    </row>
    <row r="1754" spans="1:15" x14ac:dyDescent="0.3">
      <c r="A1754" s="10">
        <v>43689</v>
      </c>
      <c r="B1754" s="8">
        <v>0.45833333333333331</v>
      </c>
      <c r="C1754" s="9">
        <f t="shared" si="60"/>
        <v>43689.458333333336</v>
      </c>
      <c r="D1754" s="4">
        <f t="shared" si="61"/>
        <v>525465</v>
      </c>
      <c r="E1754" s="4">
        <f t="shared" si="61"/>
        <v>6300765</v>
      </c>
      <c r="F1754" s="4">
        <f t="shared" si="61"/>
        <v>2549</v>
      </c>
      <c r="G1754" s="6">
        <v>571.29999999999995</v>
      </c>
      <c r="H1754" s="6">
        <v>73.8</v>
      </c>
      <c r="I1754" s="6">
        <v>325.1219370788607</v>
      </c>
      <c r="J1754" s="6">
        <v>10.166</v>
      </c>
      <c r="K1754" s="6">
        <v>73.200999999999993</v>
      </c>
      <c r="L1754" s="6">
        <v>2.2010529804832895</v>
      </c>
      <c r="M1754" s="6">
        <v>746.63699999999994</v>
      </c>
      <c r="N1754" s="6">
        <v>0</v>
      </c>
      <c r="O1754" s="15">
        <v>0.1291790652896902</v>
      </c>
    </row>
    <row r="1755" spans="1:15" x14ac:dyDescent="0.3">
      <c r="A1755" s="10">
        <v>43689</v>
      </c>
      <c r="B1755" s="8">
        <v>0.47916666666666669</v>
      </c>
      <c r="C1755" s="9">
        <f t="shared" si="60"/>
        <v>43689.479166666664</v>
      </c>
      <c r="D1755" s="4">
        <f t="shared" si="61"/>
        <v>525465</v>
      </c>
      <c r="E1755" s="4">
        <f t="shared" si="61"/>
        <v>6300765</v>
      </c>
      <c r="F1755" s="4">
        <f t="shared" si="61"/>
        <v>2549</v>
      </c>
      <c r="G1755" s="6">
        <v>161.4</v>
      </c>
      <c r="H1755" s="6">
        <v>21.6</v>
      </c>
      <c r="I1755" s="6">
        <v>333.89620047371113</v>
      </c>
      <c r="J1755" s="6">
        <v>9.9149999999999991</v>
      </c>
      <c r="K1755" s="6">
        <v>72.533000000000001</v>
      </c>
      <c r="L1755" s="6">
        <v>2.0543437498978139</v>
      </c>
      <c r="M1755" s="6">
        <v>746.65800000000002</v>
      </c>
      <c r="N1755" s="6">
        <v>0</v>
      </c>
      <c r="O1755" s="15">
        <v>0.1338289962825279</v>
      </c>
    </row>
    <row r="1756" spans="1:15" x14ac:dyDescent="0.3">
      <c r="A1756" s="10">
        <v>43689</v>
      </c>
      <c r="B1756" s="8">
        <v>0.5</v>
      </c>
      <c r="C1756" s="9">
        <f t="shared" si="60"/>
        <v>43689.5</v>
      </c>
      <c r="D1756" s="4">
        <f t="shared" si="61"/>
        <v>525465</v>
      </c>
      <c r="E1756" s="4">
        <f t="shared" si="61"/>
        <v>6300765</v>
      </c>
      <c r="F1756" s="4">
        <f t="shared" si="61"/>
        <v>2549</v>
      </c>
      <c r="G1756" s="6">
        <v>16.3</v>
      </c>
      <c r="H1756" s="6">
        <v>0</v>
      </c>
      <c r="I1756" s="6">
        <v>350.1286599271009</v>
      </c>
      <c r="J1756" s="6">
        <v>9.1620000000000008</v>
      </c>
      <c r="K1756" s="6">
        <v>78.078000000000003</v>
      </c>
      <c r="L1756" s="6">
        <v>1.7634869259703616</v>
      </c>
      <c r="M1756" s="6">
        <v>746.44500000000005</v>
      </c>
      <c r="N1756" s="6">
        <v>0</v>
      </c>
      <c r="O1756" s="16" t="s">
        <v>19</v>
      </c>
    </row>
    <row r="1757" spans="1:15" x14ac:dyDescent="0.3">
      <c r="A1757" s="10">
        <v>43689</v>
      </c>
      <c r="B1757" s="8">
        <v>0.52083333333333337</v>
      </c>
      <c r="C1757" s="9">
        <f t="shared" si="60"/>
        <v>43689.520833333336</v>
      </c>
      <c r="D1757" s="4">
        <f t="shared" si="61"/>
        <v>525465</v>
      </c>
      <c r="E1757" s="4">
        <f t="shared" si="61"/>
        <v>6300765</v>
      </c>
      <c r="F1757" s="4">
        <f t="shared" si="61"/>
        <v>2549</v>
      </c>
      <c r="G1757" s="6">
        <v>123.3</v>
      </c>
      <c r="H1757" s="6">
        <v>14.4</v>
      </c>
      <c r="I1757" s="6">
        <v>350.13207995903235</v>
      </c>
      <c r="J1757" s="6">
        <v>9.2870000000000008</v>
      </c>
      <c r="K1757" s="6">
        <v>79.198999999999998</v>
      </c>
      <c r="L1757" s="6">
        <v>2.0497947686113811</v>
      </c>
      <c r="M1757" s="6">
        <v>746.58</v>
      </c>
      <c r="N1757" s="6">
        <v>0</v>
      </c>
      <c r="O1757" s="15">
        <v>0.11678832116788322</v>
      </c>
    </row>
    <row r="1758" spans="1:15" x14ac:dyDescent="0.3">
      <c r="A1758" s="10">
        <v>43689</v>
      </c>
      <c r="B1758" s="8">
        <v>0.54166666666666663</v>
      </c>
      <c r="C1758" s="9">
        <f t="shared" si="60"/>
        <v>43689.541666666664</v>
      </c>
      <c r="D1758" s="4">
        <f t="shared" si="61"/>
        <v>525465</v>
      </c>
      <c r="E1758" s="4">
        <f t="shared" si="61"/>
        <v>6300765</v>
      </c>
      <c r="F1758" s="4">
        <f t="shared" si="61"/>
        <v>2549</v>
      </c>
      <c r="G1758" s="6">
        <v>10.9</v>
      </c>
      <c r="H1758" s="6">
        <v>0</v>
      </c>
      <c r="I1758" s="6">
        <v>349.95569004326262</v>
      </c>
      <c r="J1758" s="6">
        <v>8.5340000000000007</v>
      </c>
      <c r="K1758" s="6">
        <v>82.843000000000004</v>
      </c>
      <c r="L1758" s="6">
        <v>1.9030855380259053</v>
      </c>
      <c r="M1758" s="6">
        <v>746.65200000000004</v>
      </c>
      <c r="N1758" s="6">
        <v>0</v>
      </c>
      <c r="O1758" s="16" t="s">
        <v>19</v>
      </c>
    </row>
    <row r="1759" spans="1:15" x14ac:dyDescent="0.3">
      <c r="A1759" s="10">
        <v>43689</v>
      </c>
      <c r="B1759" s="8">
        <v>0.5625</v>
      </c>
      <c r="C1759" s="9">
        <f t="shared" si="60"/>
        <v>43689.5625</v>
      </c>
      <c r="D1759" s="4">
        <f t="shared" si="61"/>
        <v>525465</v>
      </c>
      <c r="E1759" s="4">
        <f t="shared" si="61"/>
        <v>6300765</v>
      </c>
      <c r="F1759" s="4">
        <f t="shared" si="61"/>
        <v>2549</v>
      </c>
      <c r="G1759" s="6">
        <v>30.8</v>
      </c>
      <c r="H1759" s="6">
        <v>1.8</v>
      </c>
      <c r="I1759" s="6">
        <v>348.58803066916761</v>
      </c>
      <c r="J1759" s="6">
        <v>8.157</v>
      </c>
      <c r="K1759" s="6">
        <v>90.778000000000006</v>
      </c>
      <c r="L1759" s="6">
        <v>1.9008110473826889</v>
      </c>
      <c r="M1759" s="6">
        <v>746.68499999999995</v>
      </c>
      <c r="N1759" s="6">
        <v>0</v>
      </c>
      <c r="O1759" s="15">
        <v>5.844155844155844E-2</v>
      </c>
    </row>
    <row r="1760" spans="1:15" x14ac:dyDescent="0.3">
      <c r="A1760" s="10">
        <v>43689</v>
      </c>
      <c r="B1760" s="8">
        <v>0.58333333333333337</v>
      </c>
      <c r="C1760" s="9">
        <f t="shared" si="60"/>
        <v>43689.583333333336</v>
      </c>
      <c r="D1760" s="4">
        <f t="shared" si="61"/>
        <v>525465</v>
      </c>
      <c r="E1760" s="4">
        <f t="shared" si="61"/>
        <v>6300765</v>
      </c>
      <c r="F1760" s="4">
        <f t="shared" si="61"/>
        <v>2549</v>
      </c>
      <c r="G1760" s="6">
        <v>125.1</v>
      </c>
      <c r="H1760" s="6">
        <v>14.4</v>
      </c>
      <c r="I1760" s="6">
        <v>341.34817907992419</v>
      </c>
      <c r="J1760" s="6">
        <v>9.0990000000000002</v>
      </c>
      <c r="K1760" s="6">
        <v>81.683000000000007</v>
      </c>
      <c r="L1760" s="6">
        <v>1.6099542234552369</v>
      </c>
      <c r="M1760" s="6">
        <v>746.48</v>
      </c>
      <c r="N1760" s="6">
        <v>0</v>
      </c>
      <c r="O1760" s="15">
        <v>0.11510791366906475</v>
      </c>
    </row>
    <row r="1761" spans="1:15" x14ac:dyDescent="0.3">
      <c r="A1761" s="10">
        <v>43689</v>
      </c>
      <c r="B1761" s="8">
        <v>0.60416666666666663</v>
      </c>
      <c r="C1761" s="9">
        <f t="shared" si="60"/>
        <v>43689.604166666664</v>
      </c>
      <c r="D1761" s="4">
        <f t="shared" si="61"/>
        <v>525465</v>
      </c>
      <c r="E1761" s="4">
        <f t="shared" si="61"/>
        <v>6300765</v>
      </c>
      <c r="F1761" s="4">
        <f t="shared" si="61"/>
        <v>2549</v>
      </c>
      <c r="G1761" s="6">
        <v>194.1</v>
      </c>
      <c r="H1761" s="6">
        <v>25.2</v>
      </c>
      <c r="I1761" s="6">
        <v>337.27583995966404</v>
      </c>
      <c r="J1761" s="6">
        <v>9.5380000000000003</v>
      </c>
      <c r="K1761" s="6">
        <v>75.465000000000003</v>
      </c>
      <c r="L1761" s="6">
        <v>1.3188102529275016</v>
      </c>
      <c r="M1761" s="6">
        <v>746.60699999999997</v>
      </c>
      <c r="N1761" s="6">
        <v>0</v>
      </c>
      <c r="O1761" s="15">
        <v>0.12982998454404945</v>
      </c>
    </row>
    <row r="1762" spans="1:15" x14ac:dyDescent="0.3">
      <c r="A1762" s="10">
        <v>43689</v>
      </c>
      <c r="B1762" s="8">
        <v>0.625</v>
      </c>
      <c r="C1762" s="9">
        <f t="shared" si="60"/>
        <v>43689.625</v>
      </c>
      <c r="D1762" s="4">
        <f t="shared" si="61"/>
        <v>525465</v>
      </c>
      <c r="E1762" s="4">
        <f t="shared" si="61"/>
        <v>6300765</v>
      </c>
      <c r="F1762" s="4">
        <f t="shared" si="61"/>
        <v>2549</v>
      </c>
      <c r="G1762" s="6">
        <v>174.1</v>
      </c>
      <c r="H1762" s="6">
        <v>23.4</v>
      </c>
      <c r="I1762" s="6">
        <v>336.84042715890348</v>
      </c>
      <c r="J1762" s="6">
        <v>9.7270000000000003</v>
      </c>
      <c r="K1762" s="6">
        <v>73.763999999999996</v>
      </c>
      <c r="L1762" s="6">
        <v>1.0276662823997669</v>
      </c>
      <c r="M1762" s="6">
        <v>746.52</v>
      </c>
      <c r="N1762" s="6">
        <v>0</v>
      </c>
      <c r="O1762" s="15">
        <v>0.1344055140723722</v>
      </c>
    </row>
    <row r="1763" spans="1:15" x14ac:dyDescent="0.3">
      <c r="A1763" s="10">
        <v>43689</v>
      </c>
      <c r="B1763" s="8">
        <v>0.64583333333333337</v>
      </c>
      <c r="C1763" s="9">
        <f t="shared" si="60"/>
        <v>43689.645833333336</v>
      </c>
      <c r="D1763" s="4">
        <f t="shared" si="61"/>
        <v>525465</v>
      </c>
      <c r="E1763" s="4">
        <f t="shared" si="61"/>
        <v>6300765</v>
      </c>
      <c r="F1763" s="4">
        <f t="shared" si="61"/>
        <v>2549</v>
      </c>
      <c r="G1763" s="6">
        <v>172.3</v>
      </c>
      <c r="H1763" s="6">
        <v>21.6</v>
      </c>
      <c r="I1763" s="6">
        <v>335.05465626877032</v>
      </c>
      <c r="J1763" s="6">
        <v>10.228999999999999</v>
      </c>
      <c r="K1763" s="6">
        <v>73.369</v>
      </c>
      <c r="L1763" s="6">
        <v>0.88095705181429118</v>
      </c>
      <c r="M1763" s="6">
        <v>746.52499999999998</v>
      </c>
      <c r="N1763" s="6">
        <v>0</v>
      </c>
      <c r="O1763" s="15">
        <v>0.12536273940800929</v>
      </c>
    </row>
    <row r="1764" spans="1:15" x14ac:dyDescent="0.3">
      <c r="A1764" s="10">
        <v>43689</v>
      </c>
      <c r="B1764" s="8">
        <v>0.66666666666666663</v>
      </c>
      <c r="C1764" s="9">
        <f t="shared" si="60"/>
        <v>43689.666666666664</v>
      </c>
      <c r="D1764" s="4">
        <f t="shared" si="61"/>
        <v>525465</v>
      </c>
      <c r="E1764" s="4">
        <f t="shared" si="61"/>
        <v>6300765</v>
      </c>
      <c r="F1764" s="4">
        <f t="shared" si="61"/>
        <v>2549</v>
      </c>
      <c r="G1764" s="6">
        <v>78</v>
      </c>
      <c r="H1764" s="6">
        <v>9</v>
      </c>
      <c r="I1764" s="6">
        <v>345.01478650215461</v>
      </c>
      <c r="J1764" s="6">
        <v>9.4130000000000003</v>
      </c>
      <c r="K1764" s="6">
        <v>75.917000000000002</v>
      </c>
      <c r="L1764" s="6">
        <v>1.8894385941666072</v>
      </c>
      <c r="M1764" s="6">
        <v>746.20500000000004</v>
      </c>
      <c r="N1764" s="6">
        <v>0</v>
      </c>
      <c r="O1764" s="15">
        <v>0.11538461538461539</v>
      </c>
    </row>
    <row r="1765" spans="1:15" x14ac:dyDescent="0.3">
      <c r="A1765" s="10">
        <v>43689</v>
      </c>
      <c r="B1765" s="8">
        <v>0.6875</v>
      </c>
      <c r="C1765" s="9">
        <f t="shared" si="60"/>
        <v>43689.6875</v>
      </c>
      <c r="D1765" s="4">
        <f t="shared" si="61"/>
        <v>525465</v>
      </c>
      <c r="E1765" s="4">
        <f t="shared" si="61"/>
        <v>6300765</v>
      </c>
      <c r="F1765" s="4">
        <f t="shared" si="61"/>
        <v>2549</v>
      </c>
      <c r="G1765" s="6">
        <v>1.8</v>
      </c>
      <c r="H1765" s="6">
        <v>0</v>
      </c>
      <c r="I1765" s="6">
        <v>348.82457750171551</v>
      </c>
      <c r="J1765" s="6">
        <v>8.7850000000000001</v>
      </c>
      <c r="K1765" s="6">
        <v>81.314999999999998</v>
      </c>
      <c r="L1765" s="6">
        <v>2.03159884346565</v>
      </c>
      <c r="M1765" s="6">
        <v>746.32</v>
      </c>
      <c r="N1765" s="6">
        <v>0</v>
      </c>
      <c r="O1765" s="16" t="s">
        <v>19</v>
      </c>
    </row>
    <row r="1766" spans="1:15" x14ac:dyDescent="0.3">
      <c r="A1766" s="10">
        <v>43689</v>
      </c>
      <c r="B1766" s="8">
        <v>0.70833333333333337</v>
      </c>
      <c r="C1766" s="9">
        <f t="shared" si="60"/>
        <v>43689.708333333336</v>
      </c>
      <c r="D1766" s="4">
        <f t="shared" si="61"/>
        <v>525465</v>
      </c>
      <c r="E1766" s="4">
        <f t="shared" si="61"/>
        <v>6300765</v>
      </c>
      <c r="F1766" s="4">
        <f t="shared" si="61"/>
        <v>2549</v>
      </c>
      <c r="G1766" s="6">
        <v>56.2</v>
      </c>
      <c r="H1766" s="6">
        <v>5.4</v>
      </c>
      <c r="I1766" s="6">
        <v>344.81260106258935</v>
      </c>
      <c r="J1766" s="6">
        <v>8.8480000000000008</v>
      </c>
      <c r="K1766" s="6">
        <v>84.153999999999996</v>
      </c>
      <c r="L1766" s="6">
        <v>1.4518725396536794</v>
      </c>
      <c r="M1766" s="6">
        <v>746.49199999999996</v>
      </c>
      <c r="N1766" s="6">
        <v>0</v>
      </c>
      <c r="O1766" s="15">
        <v>9.6085409252669035E-2</v>
      </c>
    </row>
    <row r="1767" spans="1:15" x14ac:dyDescent="0.3">
      <c r="A1767" s="10">
        <v>43689</v>
      </c>
      <c r="B1767" s="8">
        <v>0.72916666666666663</v>
      </c>
      <c r="C1767" s="9">
        <f t="shared" si="60"/>
        <v>43689.729166666664</v>
      </c>
      <c r="D1767" s="4">
        <f t="shared" si="61"/>
        <v>525465</v>
      </c>
      <c r="E1767" s="4">
        <f t="shared" si="61"/>
        <v>6300765</v>
      </c>
      <c r="F1767" s="4">
        <f t="shared" si="61"/>
        <v>2549</v>
      </c>
      <c r="G1767" s="6">
        <v>30.8</v>
      </c>
      <c r="H1767" s="6">
        <v>1.8</v>
      </c>
      <c r="I1767" s="6">
        <v>345.07079856662625</v>
      </c>
      <c r="J1767" s="6">
        <v>8.2200000000000006</v>
      </c>
      <c r="K1767" s="6">
        <v>83.73</v>
      </c>
      <c r="L1767" s="6">
        <v>1.882615122236958</v>
      </c>
      <c r="M1767" s="6">
        <v>746.26499999999999</v>
      </c>
      <c r="N1767" s="6">
        <v>0</v>
      </c>
      <c r="O1767" s="15">
        <v>5.844155844155844E-2</v>
      </c>
    </row>
    <row r="1768" spans="1:15" x14ac:dyDescent="0.3">
      <c r="A1768" s="10">
        <v>43689</v>
      </c>
      <c r="B1768" s="8">
        <v>0.75</v>
      </c>
      <c r="C1768" s="9">
        <f t="shared" si="60"/>
        <v>43689.75</v>
      </c>
      <c r="D1768" s="4">
        <f t="shared" si="61"/>
        <v>525465</v>
      </c>
      <c r="E1768" s="4">
        <f t="shared" si="61"/>
        <v>6300765</v>
      </c>
      <c r="F1768" s="4">
        <f t="shared" si="61"/>
        <v>2549</v>
      </c>
      <c r="G1768" s="6">
        <v>32.6</v>
      </c>
      <c r="H1768" s="6">
        <v>1.8</v>
      </c>
      <c r="I1768" s="6">
        <v>343.54380402525891</v>
      </c>
      <c r="J1768" s="6">
        <v>7.9059999999999997</v>
      </c>
      <c r="K1768" s="6">
        <v>89.475999999999999</v>
      </c>
      <c r="L1768" s="6">
        <v>1.7361930382517652</v>
      </c>
      <c r="M1768" s="6">
        <v>746.24</v>
      </c>
      <c r="N1768" s="6">
        <v>0</v>
      </c>
      <c r="O1768" s="15">
        <v>5.5214723926380369E-2</v>
      </c>
    </row>
    <row r="1769" spans="1:15" x14ac:dyDescent="0.3">
      <c r="A1769" s="10">
        <v>43689</v>
      </c>
      <c r="B1769" s="8">
        <v>0.77083333333333337</v>
      </c>
      <c r="C1769" s="9">
        <f t="shared" si="60"/>
        <v>43689.770833333336</v>
      </c>
      <c r="D1769" s="4">
        <f t="shared" si="61"/>
        <v>525465</v>
      </c>
      <c r="E1769" s="4">
        <f t="shared" si="61"/>
        <v>6300765</v>
      </c>
      <c r="F1769" s="4">
        <f t="shared" si="61"/>
        <v>2549</v>
      </c>
      <c r="G1769" s="6">
        <v>25.4</v>
      </c>
      <c r="H1769" s="6">
        <v>1.8</v>
      </c>
      <c r="I1769" s="6">
        <v>348.87974566597114</v>
      </c>
      <c r="J1769" s="6">
        <v>7.4029999999999996</v>
      </c>
      <c r="K1769" s="6">
        <v>99.406999999999996</v>
      </c>
      <c r="L1769" s="6">
        <v>0.72287536801273389</v>
      </c>
      <c r="M1769" s="6">
        <v>746.19500000000005</v>
      </c>
      <c r="N1769" s="6">
        <v>0</v>
      </c>
      <c r="O1769" s="15">
        <v>7.0866141732283464E-2</v>
      </c>
    </row>
    <row r="1770" spans="1:15" x14ac:dyDescent="0.3">
      <c r="A1770" s="10">
        <v>43689</v>
      </c>
      <c r="B1770" s="8">
        <v>0.79166666666666663</v>
      </c>
      <c r="C1770" s="9">
        <f t="shared" si="60"/>
        <v>43689.791666666664</v>
      </c>
      <c r="D1770" s="4">
        <f t="shared" si="61"/>
        <v>525465</v>
      </c>
      <c r="E1770" s="4">
        <f t="shared" si="61"/>
        <v>6300765</v>
      </c>
      <c r="F1770" s="4">
        <f t="shared" si="61"/>
        <v>2549</v>
      </c>
      <c r="G1770" s="6">
        <v>9.1</v>
      </c>
      <c r="H1770" s="6">
        <v>0</v>
      </c>
      <c r="I1770" s="6">
        <v>348.73438797809411</v>
      </c>
      <c r="J1770" s="6">
        <v>7.3410000000000002</v>
      </c>
      <c r="K1770" s="6">
        <v>92.66</v>
      </c>
      <c r="L1770" s="6">
        <v>0.57645328402754092</v>
      </c>
      <c r="M1770" s="6">
        <v>746.04</v>
      </c>
      <c r="N1770" s="6">
        <v>0</v>
      </c>
      <c r="O1770" s="16" t="s">
        <v>19</v>
      </c>
    </row>
    <row r="1771" spans="1:15" x14ac:dyDescent="0.3">
      <c r="A1771" s="10">
        <v>43689</v>
      </c>
      <c r="B1771" s="8">
        <v>0.8125</v>
      </c>
      <c r="C1771" s="9">
        <f t="shared" si="60"/>
        <v>43689.8125</v>
      </c>
      <c r="D1771" s="4">
        <f t="shared" si="61"/>
        <v>525465</v>
      </c>
      <c r="E1771" s="4">
        <f t="shared" si="61"/>
        <v>6300765</v>
      </c>
      <c r="F1771" s="4">
        <f t="shared" si="61"/>
        <v>2549</v>
      </c>
      <c r="G1771" s="6">
        <v>0</v>
      </c>
      <c r="H1771" s="6">
        <v>0</v>
      </c>
      <c r="I1771" s="6">
        <v>349.52194456215045</v>
      </c>
      <c r="J1771" s="6">
        <v>6.8380000000000001</v>
      </c>
      <c r="K1771" s="6">
        <v>100</v>
      </c>
      <c r="L1771" s="6">
        <v>1.0071958666108196</v>
      </c>
      <c r="M1771" s="6">
        <v>746.14800000000002</v>
      </c>
      <c r="N1771" s="6">
        <v>0.2</v>
      </c>
      <c r="O1771" s="16" t="s">
        <v>19</v>
      </c>
    </row>
    <row r="1772" spans="1:15" x14ac:dyDescent="0.3">
      <c r="A1772" s="10">
        <v>43689</v>
      </c>
      <c r="B1772" s="8">
        <v>0.83333333333333337</v>
      </c>
      <c r="C1772" s="9">
        <f t="shared" si="60"/>
        <v>43689.833333333336</v>
      </c>
      <c r="D1772" s="4">
        <f t="shared" si="61"/>
        <v>525465</v>
      </c>
      <c r="E1772" s="4">
        <f t="shared" si="61"/>
        <v>6300765</v>
      </c>
      <c r="F1772" s="4">
        <f t="shared" si="61"/>
        <v>2549</v>
      </c>
      <c r="G1772" s="6">
        <v>0</v>
      </c>
      <c r="H1772" s="6">
        <v>0</v>
      </c>
      <c r="I1772" s="6">
        <v>347.92650056843024</v>
      </c>
      <c r="J1772" s="6">
        <v>7.0890000000000004</v>
      </c>
      <c r="K1772" s="6">
        <v>95.429000000000002</v>
      </c>
      <c r="L1772" s="6">
        <v>0.71605189608308484</v>
      </c>
      <c r="M1772" s="6">
        <v>746.01</v>
      </c>
      <c r="N1772" s="6">
        <v>0</v>
      </c>
      <c r="O1772" s="16" t="s">
        <v>19</v>
      </c>
    </row>
    <row r="1773" spans="1:15" x14ac:dyDescent="0.3">
      <c r="A1773" s="10">
        <v>43689</v>
      </c>
      <c r="B1773" s="8">
        <v>0.85416666666666663</v>
      </c>
      <c r="C1773" s="9">
        <f t="shared" si="60"/>
        <v>43689.854166666664</v>
      </c>
      <c r="D1773" s="4">
        <f t="shared" si="61"/>
        <v>525465</v>
      </c>
      <c r="E1773" s="4">
        <f t="shared" si="61"/>
        <v>6300765</v>
      </c>
      <c r="F1773" s="4">
        <f t="shared" si="61"/>
        <v>2549</v>
      </c>
      <c r="G1773" s="6">
        <v>0</v>
      </c>
      <c r="H1773" s="6">
        <v>0</v>
      </c>
      <c r="I1773" s="6">
        <v>347.80970866800038</v>
      </c>
      <c r="J1773" s="6">
        <v>7.7169999999999996</v>
      </c>
      <c r="K1773" s="6">
        <v>93.358999999999995</v>
      </c>
      <c r="L1773" s="6">
        <v>1.5803858450934243</v>
      </c>
      <c r="M1773" s="6">
        <v>745.76</v>
      </c>
      <c r="N1773" s="6">
        <v>0</v>
      </c>
      <c r="O1773" s="16" t="s">
        <v>19</v>
      </c>
    </row>
    <row r="1774" spans="1:15" x14ac:dyDescent="0.3">
      <c r="A1774" s="10">
        <v>43689</v>
      </c>
      <c r="B1774" s="8">
        <v>0.875</v>
      </c>
      <c r="C1774" s="9">
        <f t="shared" si="60"/>
        <v>43689.875</v>
      </c>
      <c r="D1774" s="4">
        <f t="shared" si="61"/>
        <v>525465</v>
      </c>
      <c r="E1774" s="4">
        <f t="shared" si="61"/>
        <v>6300765</v>
      </c>
      <c r="F1774" s="4">
        <f t="shared" si="61"/>
        <v>2549</v>
      </c>
      <c r="G1774" s="6">
        <v>0</v>
      </c>
      <c r="H1774" s="6">
        <v>0</v>
      </c>
      <c r="I1774" s="6">
        <v>347.03808704711724</v>
      </c>
      <c r="J1774" s="6">
        <v>6.524</v>
      </c>
      <c r="K1774" s="6">
        <v>100</v>
      </c>
      <c r="L1774" s="6">
        <v>0.85593765473891126</v>
      </c>
      <c r="M1774" s="6">
        <v>745.9</v>
      </c>
      <c r="N1774" s="6">
        <v>0.8</v>
      </c>
      <c r="O1774" s="16" t="s">
        <v>19</v>
      </c>
    </row>
    <row r="1775" spans="1:15" x14ac:dyDescent="0.3">
      <c r="A1775" s="10">
        <v>43689</v>
      </c>
      <c r="B1775" s="8">
        <v>0.89583333333333337</v>
      </c>
      <c r="C1775" s="9">
        <f t="shared" si="60"/>
        <v>43689.895833333336</v>
      </c>
      <c r="D1775" s="4">
        <f t="shared" si="61"/>
        <v>525465</v>
      </c>
      <c r="E1775" s="4">
        <f t="shared" si="61"/>
        <v>6300765</v>
      </c>
      <c r="F1775" s="4">
        <f t="shared" si="61"/>
        <v>2549</v>
      </c>
      <c r="G1775" s="6">
        <v>0</v>
      </c>
      <c r="H1775" s="6">
        <v>0</v>
      </c>
      <c r="I1775" s="6">
        <v>348.45196397287862</v>
      </c>
      <c r="J1775" s="6">
        <v>6.7119999999999997</v>
      </c>
      <c r="K1775" s="6">
        <v>100</v>
      </c>
      <c r="L1775" s="6">
        <v>1.2869673839224727</v>
      </c>
      <c r="M1775" s="6">
        <v>745.74699999999996</v>
      </c>
      <c r="N1775" s="6">
        <v>0.8</v>
      </c>
      <c r="O1775" s="16" t="s">
        <v>19</v>
      </c>
    </row>
    <row r="1776" spans="1:15" x14ac:dyDescent="0.3">
      <c r="A1776" s="10">
        <v>43689</v>
      </c>
      <c r="B1776" s="8">
        <v>0.91666666666666663</v>
      </c>
      <c r="C1776" s="9">
        <f t="shared" si="60"/>
        <v>43689.916666666664</v>
      </c>
      <c r="D1776" s="4">
        <f t="shared" si="61"/>
        <v>525465</v>
      </c>
      <c r="E1776" s="4">
        <f t="shared" si="61"/>
        <v>6300765</v>
      </c>
      <c r="F1776" s="4">
        <f t="shared" si="61"/>
        <v>2549</v>
      </c>
      <c r="G1776" s="6">
        <v>0</v>
      </c>
      <c r="H1776" s="6">
        <v>0</v>
      </c>
      <c r="I1776" s="6">
        <v>345.79713911345533</v>
      </c>
      <c r="J1776" s="6">
        <v>6.3360000000000003</v>
      </c>
      <c r="K1776" s="6">
        <v>100</v>
      </c>
      <c r="L1776" s="6">
        <v>0.7069539335102194</v>
      </c>
      <c r="M1776" s="6">
        <v>745.46</v>
      </c>
      <c r="N1776" s="6">
        <v>0.6</v>
      </c>
      <c r="O1776" s="16" t="s">
        <v>19</v>
      </c>
    </row>
    <row r="1777" spans="1:15" x14ac:dyDescent="0.3">
      <c r="A1777" s="10">
        <v>43689</v>
      </c>
      <c r="B1777" s="8">
        <v>0.9375</v>
      </c>
      <c r="C1777" s="9">
        <f t="shared" si="60"/>
        <v>43689.9375</v>
      </c>
      <c r="D1777" s="4">
        <f t="shared" si="61"/>
        <v>525465</v>
      </c>
      <c r="E1777" s="4">
        <f t="shared" si="61"/>
        <v>6300765</v>
      </c>
      <c r="F1777" s="4">
        <f t="shared" si="61"/>
        <v>2549</v>
      </c>
      <c r="G1777" s="6">
        <v>0</v>
      </c>
      <c r="H1777" s="6">
        <v>0</v>
      </c>
      <c r="I1777" s="6">
        <v>345.39243807140753</v>
      </c>
      <c r="J1777" s="6">
        <v>6.65</v>
      </c>
      <c r="K1777" s="6">
        <v>100</v>
      </c>
      <c r="L1777" s="6">
        <v>1.5712878825205587</v>
      </c>
      <c r="M1777" s="6">
        <v>745.35299999999995</v>
      </c>
      <c r="N1777" s="6">
        <v>0.8</v>
      </c>
      <c r="O1777" s="16" t="s">
        <v>19</v>
      </c>
    </row>
    <row r="1778" spans="1:15" x14ac:dyDescent="0.3">
      <c r="A1778" s="10">
        <v>43689</v>
      </c>
      <c r="B1778" s="8">
        <v>0.95833333333333337</v>
      </c>
      <c r="C1778" s="9">
        <f t="shared" si="60"/>
        <v>43689.958333333336</v>
      </c>
      <c r="D1778" s="4">
        <f t="shared" si="61"/>
        <v>525465</v>
      </c>
      <c r="E1778" s="4">
        <f t="shared" si="61"/>
        <v>6300765</v>
      </c>
      <c r="F1778" s="4">
        <f t="shared" si="61"/>
        <v>2549</v>
      </c>
      <c r="G1778" s="6">
        <v>0</v>
      </c>
      <c r="H1778" s="6">
        <v>0</v>
      </c>
      <c r="I1778" s="6">
        <v>344.19757988468922</v>
      </c>
      <c r="J1778" s="6">
        <v>6.3979999999999997</v>
      </c>
      <c r="K1778" s="6">
        <v>100</v>
      </c>
      <c r="L1778" s="6">
        <v>1.4245786519350832</v>
      </c>
      <c r="M1778" s="6">
        <v>745.06299999999999</v>
      </c>
      <c r="N1778" s="6">
        <v>0.2</v>
      </c>
      <c r="O1778" s="16" t="s">
        <v>19</v>
      </c>
    </row>
    <row r="1779" spans="1:15" x14ac:dyDescent="0.3">
      <c r="A1779" s="10">
        <v>43689</v>
      </c>
      <c r="B1779" s="8">
        <v>0.97916666666666663</v>
      </c>
      <c r="C1779" s="9">
        <f t="shared" si="60"/>
        <v>43689.979166666664</v>
      </c>
      <c r="D1779" s="4">
        <f t="shared" si="61"/>
        <v>525465</v>
      </c>
      <c r="E1779" s="4">
        <f t="shared" si="61"/>
        <v>6300765</v>
      </c>
      <c r="F1779" s="4">
        <f t="shared" si="61"/>
        <v>2549</v>
      </c>
      <c r="G1779" s="6">
        <v>0</v>
      </c>
      <c r="H1779" s="6">
        <v>0</v>
      </c>
      <c r="I1779" s="6">
        <v>345.45613879932722</v>
      </c>
      <c r="J1779" s="6">
        <v>6.3979999999999997</v>
      </c>
      <c r="K1779" s="6">
        <v>100</v>
      </c>
      <c r="L1779" s="6">
        <v>1.4223041612918668</v>
      </c>
      <c r="M1779" s="6">
        <v>744.81500000000005</v>
      </c>
      <c r="N1779" s="6">
        <v>0.4</v>
      </c>
      <c r="O1779" s="16" t="s">
        <v>19</v>
      </c>
    </row>
    <row r="1780" spans="1:15" x14ac:dyDescent="0.3">
      <c r="A1780" s="10">
        <v>43690</v>
      </c>
      <c r="B1780" s="8">
        <v>0</v>
      </c>
      <c r="C1780" s="9">
        <f t="shared" si="60"/>
        <v>43690</v>
      </c>
      <c r="D1780" s="4">
        <f t="shared" si="61"/>
        <v>525465</v>
      </c>
      <c r="E1780" s="4">
        <f t="shared" si="61"/>
        <v>6300765</v>
      </c>
      <c r="F1780" s="4">
        <f t="shared" si="61"/>
        <v>2549</v>
      </c>
      <c r="G1780" s="6">
        <v>0</v>
      </c>
      <c r="H1780" s="6">
        <v>0</v>
      </c>
      <c r="I1780" s="6">
        <v>344.53897796209935</v>
      </c>
      <c r="J1780" s="6">
        <v>6.3360000000000003</v>
      </c>
      <c r="K1780" s="6">
        <v>100</v>
      </c>
      <c r="L1780" s="6">
        <v>0.80703152181173898</v>
      </c>
      <c r="M1780" s="6">
        <v>744.5</v>
      </c>
      <c r="N1780" s="6">
        <v>0.8</v>
      </c>
      <c r="O1780" s="16" t="s">
        <v>19</v>
      </c>
    </row>
    <row r="1781" spans="1:15" x14ac:dyDescent="0.3">
      <c r="A1781" s="10">
        <v>43690</v>
      </c>
      <c r="B1781" s="8">
        <v>2.0833333333333332E-2</v>
      </c>
      <c r="C1781" s="9">
        <f t="shared" si="60"/>
        <v>43690.020833333336</v>
      </c>
      <c r="D1781" s="4">
        <f t="shared" si="61"/>
        <v>525465</v>
      </c>
      <c r="E1781" s="4">
        <f t="shared" si="61"/>
        <v>6300765</v>
      </c>
      <c r="F1781" s="4">
        <f t="shared" si="61"/>
        <v>2549</v>
      </c>
      <c r="G1781" s="6">
        <v>0</v>
      </c>
      <c r="H1781" s="6">
        <v>0</v>
      </c>
      <c r="I1781" s="6">
        <v>341.96511394579642</v>
      </c>
      <c r="J1781" s="6">
        <v>6.0209999999999999</v>
      </c>
      <c r="K1781" s="6">
        <v>100</v>
      </c>
      <c r="L1781" s="6">
        <v>1.2380612509953004</v>
      </c>
      <c r="M1781" s="6">
        <v>744.22500000000002</v>
      </c>
      <c r="N1781" s="6">
        <v>3.4</v>
      </c>
      <c r="O1781" s="16" t="s">
        <v>19</v>
      </c>
    </row>
    <row r="1782" spans="1:15" x14ac:dyDescent="0.3">
      <c r="A1782" s="10">
        <v>43690</v>
      </c>
      <c r="B1782" s="8">
        <v>4.1666666666666664E-2</v>
      </c>
      <c r="C1782" s="9">
        <f t="shared" si="60"/>
        <v>43690.041666666664</v>
      </c>
      <c r="D1782" s="4">
        <f t="shared" si="61"/>
        <v>525465</v>
      </c>
      <c r="E1782" s="4">
        <f t="shared" si="61"/>
        <v>6300765</v>
      </c>
      <c r="F1782" s="4">
        <f t="shared" si="61"/>
        <v>2549</v>
      </c>
      <c r="G1782" s="6">
        <v>0</v>
      </c>
      <c r="H1782" s="6">
        <v>0</v>
      </c>
      <c r="I1782" s="6">
        <v>346.13257756867256</v>
      </c>
      <c r="J1782" s="6">
        <v>6.21</v>
      </c>
      <c r="K1782" s="6">
        <v>100</v>
      </c>
      <c r="L1782" s="6">
        <v>1.3802215002943432</v>
      </c>
      <c r="M1782" s="6">
        <v>744.14300000000003</v>
      </c>
      <c r="N1782" s="6">
        <v>5.2</v>
      </c>
      <c r="O1782" s="16" t="s">
        <v>19</v>
      </c>
    </row>
    <row r="1783" spans="1:15" x14ac:dyDescent="0.3">
      <c r="A1783" s="10">
        <v>43690</v>
      </c>
      <c r="B1783" s="8">
        <v>6.25E-2</v>
      </c>
      <c r="C1783" s="9">
        <f t="shared" si="60"/>
        <v>43690.0625</v>
      </c>
      <c r="D1783" s="4">
        <f t="shared" si="61"/>
        <v>525465</v>
      </c>
      <c r="E1783" s="4">
        <f t="shared" si="61"/>
        <v>6300765</v>
      </c>
      <c r="F1783" s="4">
        <f t="shared" si="61"/>
        <v>2549</v>
      </c>
      <c r="G1783" s="6">
        <v>0</v>
      </c>
      <c r="H1783" s="6">
        <v>0</v>
      </c>
      <c r="I1783" s="6">
        <v>345.05942083464589</v>
      </c>
      <c r="J1783" s="6">
        <v>5.4560000000000004</v>
      </c>
      <c r="K1783" s="6">
        <v>100</v>
      </c>
      <c r="L1783" s="6">
        <v>1.8112512294779051</v>
      </c>
      <c r="M1783" s="6">
        <v>744.00800000000004</v>
      </c>
      <c r="N1783" s="6">
        <v>1.2</v>
      </c>
      <c r="O1783" s="16" t="s">
        <v>19</v>
      </c>
    </row>
    <row r="1784" spans="1:15" x14ac:dyDescent="0.3">
      <c r="A1784" s="10">
        <v>43690</v>
      </c>
      <c r="B1784" s="8">
        <v>8.3333333333333329E-2</v>
      </c>
      <c r="C1784" s="9">
        <f t="shared" si="60"/>
        <v>43690.083333333336</v>
      </c>
      <c r="D1784" s="4">
        <f t="shared" si="61"/>
        <v>525465</v>
      </c>
      <c r="E1784" s="4">
        <f t="shared" si="61"/>
        <v>6300765</v>
      </c>
      <c r="F1784" s="4">
        <f t="shared" si="61"/>
        <v>2549</v>
      </c>
      <c r="G1784" s="6">
        <v>0</v>
      </c>
      <c r="H1784" s="6">
        <v>0</v>
      </c>
      <c r="I1784" s="6">
        <v>339.9885915822835</v>
      </c>
      <c r="J1784" s="6">
        <v>5.2050000000000001</v>
      </c>
      <c r="K1784" s="6">
        <v>100</v>
      </c>
      <c r="L1784" s="6">
        <v>1.2312377790656515</v>
      </c>
      <c r="M1784" s="6">
        <v>743.745</v>
      </c>
      <c r="N1784" s="6">
        <v>0.6</v>
      </c>
      <c r="O1784" s="16" t="s">
        <v>19</v>
      </c>
    </row>
    <row r="1785" spans="1:15" x14ac:dyDescent="0.3">
      <c r="A1785" s="10">
        <v>43690</v>
      </c>
      <c r="B1785" s="8">
        <v>0.10416666666666667</v>
      </c>
      <c r="C1785" s="9">
        <f t="shared" si="60"/>
        <v>43690.104166666664</v>
      </c>
      <c r="D1785" s="4">
        <f t="shared" si="61"/>
        <v>525465</v>
      </c>
      <c r="E1785" s="4">
        <f t="shared" si="61"/>
        <v>6300765</v>
      </c>
      <c r="F1785" s="4">
        <f t="shared" si="61"/>
        <v>2549</v>
      </c>
      <c r="G1785" s="6">
        <v>0</v>
      </c>
      <c r="H1785" s="6">
        <v>0</v>
      </c>
      <c r="I1785" s="6">
        <v>341.37250807203759</v>
      </c>
      <c r="J1785" s="6">
        <v>5.1420000000000003</v>
      </c>
      <c r="K1785" s="6">
        <v>100</v>
      </c>
      <c r="L1785" s="6">
        <v>1.8067022481914723</v>
      </c>
      <c r="M1785" s="6">
        <v>743.52</v>
      </c>
      <c r="N1785" s="6">
        <v>0.4</v>
      </c>
      <c r="O1785" s="16" t="s">
        <v>19</v>
      </c>
    </row>
    <row r="1786" spans="1:15" x14ac:dyDescent="0.3">
      <c r="A1786" s="10">
        <v>43690</v>
      </c>
      <c r="B1786" s="8">
        <v>0.125</v>
      </c>
      <c r="C1786" s="9">
        <f t="shared" ref="C1786:C1849" si="62">A1786+B1786</f>
        <v>43690.125</v>
      </c>
      <c r="D1786" s="4">
        <f t="shared" si="61"/>
        <v>525465</v>
      </c>
      <c r="E1786" s="4">
        <f t="shared" si="61"/>
        <v>6300765</v>
      </c>
      <c r="F1786" s="4">
        <f t="shared" si="61"/>
        <v>2549</v>
      </c>
      <c r="G1786" s="6">
        <v>0</v>
      </c>
      <c r="H1786" s="6">
        <v>0</v>
      </c>
      <c r="I1786" s="6">
        <v>338.51934575364209</v>
      </c>
      <c r="J1786" s="6">
        <v>5.3929999999999998</v>
      </c>
      <c r="K1786" s="6">
        <v>100</v>
      </c>
      <c r="L1786" s="6">
        <v>1.6599930176059967</v>
      </c>
      <c r="M1786" s="6">
        <v>743.02300000000002</v>
      </c>
      <c r="N1786" s="6">
        <v>0.4</v>
      </c>
      <c r="O1786" s="16" t="s">
        <v>19</v>
      </c>
    </row>
    <row r="1787" spans="1:15" x14ac:dyDescent="0.3">
      <c r="A1787" s="10">
        <v>43690</v>
      </c>
      <c r="B1787" s="8">
        <v>0.14583333333333334</v>
      </c>
      <c r="C1787" s="9">
        <f t="shared" si="62"/>
        <v>43690.145833333336</v>
      </c>
      <c r="D1787" s="4">
        <f t="shared" ref="D1787:F1850" si="63">D1786</f>
        <v>525465</v>
      </c>
      <c r="E1787" s="4">
        <f t="shared" si="63"/>
        <v>6300765</v>
      </c>
      <c r="F1787" s="4">
        <f t="shared" si="63"/>
        <v>2549</v>
      </c>
      <c r="G1787" s="6">
        <v>0</v>
      </c>
      <c r="H1787" s="6">
        <v>0</v>
      </c>
      <c r="I1787" s="6">
        <v>338.65920251867141</v>
      </c>
      <c r="J1787" s="6">
        <v>5.4560000000000004</v>
      </c>
      <c r="K1787" s="6">
        <v>100</v>
      </c>
      <c r="L1787" s="6">
        <v>2.6684745599583124</v>
      </c>
      <c r="M1787" s="6">
        <v>742.44500000000005</v>
      </c>
      <c r="N1787" s="6">
        <v>0.2</v>
      </c>
      <c r="O1787" s="16" t="s">
        <v>19</v>
      </c>
    </row>
    <row r="1788" spans="1:15" x14ac:dyDescent="0.3">
      <c r="A1788" s="10">
        <v>43690</v>
      </c>
      <c r="B1788" s="8">
        <v>0.16666666666666666</v>
      </c>
      <c r="C1788" s="9">
        <f t="shared" si="62"/>
        <v>43690.166666666664</v>
      </c>
      <c r="D1788" s="4">
        <f t="shared" si="63"/>
        <v>525465</v>
      </c>
      <c r="E1788" s="4">
        <f t="shared" si="63"/>
        <v>6300765</v>
      </c>
      <c r="F1788" s="4">
        <f t="shared" si="63"/>
        <v>2549</v>
      </c>
      <c r="G1788" s="6">
        <v>0</v>
      </c>
      <c r="H1788" s="6">
        <v>0</v>
      </c>
      <c r="I1788" s="6">
        <v>339.89490140891382</v>
      </c>
      <c r="J1788" s="6">
        <v>5.6449999999999996</v>
      </c>
      <c r="K1788" s="6">
        <v>100</v>
      </c>
      <c r="L1788" s="6">
        <v>2.8106348092573556</v>
      </c>
      <c r="M1788" s="6">
        <v>742.005</v>
      </c>
      <c r="N1788" s="6">
        <v>1</v>
      </c>
      <c r="O1788" s="16" t="s">
        <v>19</v>
      </c>
    </row>
    <row r="1789" spans="1:15" x14ac:dyDescent="0.3">
      <c r="A1789" s="10">
        <v>43690</v>
      </c>
      <c r="B1789" s="8">
        <v>0.1875</v>
      </c>
      <c r="C1789" s="9">
        <f t="shared" si="62"/>
        <v>43690.1875</v>
      </c>
      <c r="D1789" s="4">
        <f t="shared" si="63"/>
        <v>525465</v>
      </c>
      <c r="E1789" s="4">
        <f t="shared" si="63"/>
        <v>6300765</v>
      </c>
      <c r="F1789" s="4">
        <f t="shared" si="63"/>
        <v>2549</v>
      </c>
      <c r="G1789" s="6">
        <v>0</v>
      </c>
      <c r="H1789" s="6">
        <v>0</v>
      </c>
      <c r="I1789" s="6">
        <v>341.57646499182613</v>
      </c>
      <c r="J1789" s="6">
        <v>5.4560000000000004</v>
      </c>
      <c r="K1789" s="6">
        <v>100</v>
      </c>
      <c r="L1789" s="6">
        <v>1.9417518789605832</v>
      </c>
      <c r="M1789" s="6">
        <v>742.04200000000003</v>
      </c>
      <c r="N1789" s="6">
        <v>2</v>
      </c>
      <c r="O1789" s="16" t="s">
        <v>19</v>
      </c>
    </row>
    <row r="1790" spans="1:15" x14ac:dyDescent="0.3">
      <c r="A1790" s="10">
        <v>43690</v>
      </c>
      <c r="B1790" s="8">
        <v>0.20833333333333334</v>
      </c>
      <c r="C1790" s="9">
        <f t="shared" si="62"/>
        <v>43690.208333333336</v>
      </c>
      <c r="D1790" s="4">
        <f t="shared" si="63"/>
        <v>525465</v>
      </c>
      <c r="E1790" s="4">
        <f t="shared" si="63"/>
        <v>6300765</v>
      </c>
      <c r="F1790" s="4">
        <f t="shared" si="63"/>
        <v>2549</v>
      </c>
      <c r="G1790" s="6">
        <v>0</v>
      </c>
      <c r="H1790" s="6">
        <v>0</v>
      </c>
      <c r="I1790" s="6">
        <v>336.42224968786024</v>
      </c>
      <c r="J1790" s="6">
        <v>3.948</v>
      </c>
      <c r="K1790" s="6">
        <v>100</v>
      </c>
      <c r="L1790" s="6">
        <v>1.9394773883173668</v>
      </c>
      <c r="M1790" s="6">
        <v>741.99699999999996</v>
      </c>
      <c r="N1790" s="6">
        <v>4.8</v>
      </c>
      <c r="O1790" s="16" t="s">
        <v>19</v>
      </c>
    </row>
    <row r="1791" spans="1:15" x14ac:dyDescent="0.3">
      <c r="A1791" s="10">
        <v>43690</v>
      </c>
      <c r="B1791" s="8">
        <v>0.22916666666666666</v>
      </c>
      <c r="C1791" s="9">
        <f t="shared" si="62"/>
        <v>43690.229166666664</v>
      </c>
      <c r="D1791" s="4">
        <f t="shared" si="63"/>
        <v>525465</v>
      </c>
      <c r="E1791" s="4">
        <f t="shared" si="63"/>
        <v>6300765</v>
      </c>
      <c r="F1791" s="4">
        <f t="shared" si="63"/>
        <v>2549</v>
      </c>
      <c r="G1791" s="6">
        <v>0</v>
      </c>
      <c r="H1791" s="6">
        <v>0</v>
      </c>
      <c r="I1791" s="6">
        <v>332.97487578973778</v>
      </c>
      <c r="J1791" s="6">
        <v>4.0110000000000001</v>
      </c>
      <c r="K1791" s="6">
        <v>100</v>
      </c>
      <c r="L1791" s="6">
        <v>2.0816376376164101</v>
      </c>
      <c r="M1791" s="6">
        <v>741.34299999999996</v>
      </c>
      <c r="N1791" s="6">
        <v>2</v>
      </c>
      <c r="O1791" s="16" t="s">
        <v>19</v>
      </c>
    </row>
    <row r="1792" spans="1:15" x14ac:dyDescent="0.3">
      <c r="A1792" s="10">
        <v>43690</v>
      </c>
      <c r="B1792" s="8">
        <v>0.25</v>
      </c>
      <c r="C1792" s="9">
        <f t="shared" si="62"/>
        <v>43690.25</v>
      </c>
      <c r="D1792" s="4">
        <f t="shared" si="63"/>
        <v>525465</v>
      </c>
      <c r="E1792" s="4">
        <f t="shared" si="63"/>
        <v>6300765</v>
      </c>
      <c r="F1792" s="4">
        <f t="shared" si="63"/>
        <v>2549</v>
      </c>
      <c r="G1792" s="6">
        <v>5.4</v>
      </c>
      <c r="H1792" s="6">
        <v>0</v>
      </c>
      <c r="I1792" s="6">
        <v>331.81590466554877</v>
      </c>
      <c r="J1792" s="6">
        <v>4.0110000000000001</v>
      </c>
      <c r="K1792" s="6">
        <v>100</v>
      </c>
      <c r="L1792" s="6">
        <v>1.6463460737466986</v>
      </c>
      <c r="M1792" s="6">
        <v>740.92</v>
      </c>
      <c r="N1792" s="6">
        <v>2</v>
      </c>
      <c r="O1792" s="16" t="s">
        <v>19</v>
      </c>
    </row>
    <row r="1793" spans="1:15" x14ac:dyDescent="0.3">
      <c r="A1793" s="10">
        <v>43690</v>
      </c>
      <c r="B1793" s="8">
        <v>0.27083333333333331</v>
      </c>
      <c r="C1793" s="9">
        <f t="shared" si="62"/>
        <v>43690.270833333336</v>
      </c>
      <c r="D1793" s="4">
        <f t="shared" si="63"/>
        <v>525465</v>
      </c>
      <c r="E1793" s="4">
        <f t="shared" si="63"/>
        <v>6300765</v>
      </c>
      <c r="F1793" s="4">
        <f t="shared" si="63"/>
        <v>2549</v>
      </c>
      <c r="G1793" s="6">
        <v>10.9</v>
      </c>
      <c r="H1793" s="6">
        <v>0</v>
      </c>
      <c r="I1793" s="6">
        <v>327.38390907838874</v>
      </c>
      <c r="J1793" s="6">
        <v>2.4390000000000001</v>
      </c>
      <c r="K1793" s="6">
        <v>100</v>
      </c>
      <c r="L1793" s="6">
        <v>1.2107673632767042</v>
      </c>
      <c r="M1793" s="6">
        <v>741.43</v>
      </c>
      <c r="N1793" s="6">
        <v>1.6</v>
      </c>
      <c r="O1793" s="16" t="s">
        <v>19</v>
      </c>
    </row>
    <row r="1794" spans="1:15" x14ac:dyDescent="0.3">
      <c r="A1794" s="10">
        <v>43690</v>
      </c>
      <c r="B1794" s="8">
        <v>0.29166666666666669</v>
      </c>
      <c r="C1794" s="9">
        <f t="shared" si="62"/>
        <v>43690.291666666664</v>
      </c>
      <c r="D1794" s="4">
        <f t="shared" si="63"/>
        <v>525465</v>
      </c>
      <c r="E1794" s="4">
        <f t="shared" si="63"/>
        <v>6300765</v>
      </c>
      <c r="F1794" s="4">
        <f t="shared" si="63"/>
        <v>2549</v>
      </c>
      <c r="G1794" s="6">
        <v>14.5</v>
      </c>
      <c r="H1794" s="6">
        <v>0</v>
      </c>
      <c r="I1794" s="6">
        <v>327.69510505307233</v>
      </c>
      <c r="J1794" s="6">
        <v>1.9359999999999999</v>
      </c>
      <c r="K1794" s="6">
        <v>100</v>
      </c>
      <c r="L1794" s="6">
        <v>1.4973623525180064</v>
      </c>
      <c r="M1794" s="6">
        <v>741.73299999999995</v>
      </c>
      <c r="N1794" s="6">
        <v>2.2000000000000002</v>
      </c>
      <c r="O1794" s="16" t="s">
        <v>19</v>
      </c>
    </row>
    <row r="1795" spans="1:15" x14ac:dyDescent="0.3">
      <c r="A1795" s="10">
        <v>43690</v>
      </c>
      <c r="B1795" s="8">
        <v>0.3125</v>
      </c>
      <c r="C1795" s="9">
        <f t="shared" si="62"/>
        <v>43690.3125</v>
      </c>
      <c r="D1795" s="4">
        <f t="shared" si="63"/>
        <v>525465</v>
      </c>
      <c r="E1795" s="4">
        <f t="shared" si="63"/>
        <v>6300765</v>
      </c>
      <c r="F1795" s="4">
        <f t="shared" si="63"/>
        <v>2549</v>
      </c>
      <c r="G1795" s="6">
        <v>25.4</v>
      </c>
      <c r="H1795" s="6">
        <v>0</v>
      </c>
      <c r="I1795" s="6">
        <v>326.36453838136839</v>
      </c>
      <c r="J1795" s="6">
        <v>2.1880000000000002</v>
      </c>
      <c r="K1795" s="6">
        <v>100</v>
      </c>
      <c r="L1795" s="6">
        <v>0.91734890210575282</v>
      </c>
      <c r="M1795" s="6">
        <v>741.60500000000002</v>
      </c>
      <c r="N1795" s="6">
        <v>1.4</v>
      </c>
      <c r="O1795" s="16" t="s">
        <v>19</v>
      </c>
    </row>
    <row r="1796" spans="1:15" x14ac:dyDescent="0.3">
      <c r="A1796" s="10">
        <v>43690</v>
      </c>
      <c r="B1796" s="8">
        <v>0.33333333333333331</v>
      </c>
      <c r="C1796" s="9">
        <f t="shared" si="62"/>
        <v>43690.333333333336</v>
      </c>
      <c r="D1796" s="4">
        <f t="shared" si="63"/>
        <v>525465</v>
      </c>
      <c r="E1796" s="4">
        <f t="shared" si="63"/>
        <v>6300765</v>
      </c>
      <c r="F1796" s="4">
        <f t="shared" si="63"/>
        <v>2549</v>
      </c>
      <c r="G1796" s="6">
        <v>85.2</v>
      </c>
      <c r="H1796" s="6">
        <v>9</v>
      </c>
      <c r="I1796" s="6">
        <v>327.00693124345378</v>
      </c>
      <c r="J1796" s="6">
        <v>1.8109999999999999</v>
      </c>
      <c r="K1796" s="6">
        <v>100</v>
      </c>
      <c r="L1796" s="6">
        <v>1.203943891347055</v>
      </c>
      <c r="M1796" s="6">
        <v>741.63499999999999</v>
      </c>
      <c r="N1796" s="7" t="s">
        <v>19</v>
      </c>
      <c r="O1796" s="15">
        <v>0.10563380281690141</v>
      </c>
    </row>
    <row r="1797" spans="1:15" x14ac:dyDescent="0.3">
      <c r="A1797" s="10">
        <v>43690</v>
      </c>
      <c r="B1797" s="8">
        <v>0.35416666666666669</v>
      </c>
      <c r="C1797" s="9">
        <f t="shared" si="62"/>
        <v>43690.354166666664</v>
      </c>
      <c r="D1797" s="4">
        <f t="shared" si="63"/>
        <v>525465</v>
      </c>
      <c r="E1797" s="4">
        <f t="shared" si="63"/>
        <v>6300765</v>
      </c>
      <c r="F1797" s="4">
        <f t="shared" si="63"/>
        <v>2549</v>
      </c>
      <c r="G1797" s="6">
        <v>228.5</v>
      </c>
      <c r="H1797" s="6">
        <v>28.8</v>
      </c>
      <c r="I1797" s="6">
        <v>333.0660625940904</v>
      </c>
      <c r="J1797" s="6">
        <v>2.5649999999999999</v>
      </c>
      <c r="K1797" s="6">
        <v>100</v>
      </c>
      <c r="L1797" s="6">
        <v>0.62421758753508438</v>
      </c>
      <c r="M1797" s="6">
        <v>741.85500000000002</v>
      </c>
      <c r="N1797" s="6">
        <v>0.2</v>
      </c>
      <c r="O1797" s="15">
        <v>0.12603938730853392</v>
      </c>
    </row>
    <row r="1798" spans="1:15" x14ac:dyDescent="0.3">
      <c r="A1798" s="10">
        <v>43690</v>
      </c>
      <c r="B1798" s="8">
        <v>0.375</v>
      </c>
      <c r="C1798" s="9">
        <f t="shared" si="62"/>
        <v>43690.375</v>
      </c>
      <c r="D1798" s="4">
        <f t="shared" si="63"/>
        <v>525465</v>
      </c>
      <c r="E1798" s="4">
        <f t="shared" si="63"/>
        <v>6300765</v>
      </c>
      <c r="F1798" s="4">
        <f t="shared" si="63"/>
        <v>2549</v>
      </c>
      <c r="G1798" s="6">
        <v>166.9</v>
      </c>
      <c r="H1798" s="6">
        <v>27</v>
      </c>
      <c r="I1798" s="6">
        <v>330.57081193482992</v>
      </c>
      <c r="J1798" s="6">
        <v>1.9359999999999999</v>
      </c>
      <c r="K1798" s="6">
        <v>100</v>
      </c>
      <c r="L1798" s="6">
        <v>1.3438296500028817</v>
      </c>
      <c r="M1798" s="6">
        <v>741.70799999999997</v>
      </c>
      <c r="N1798" s="7" t="s">
        <v>19</v>
      </c>
      <c r="O1798" s="15">
        <v>0.16177351707609347</v>
      </c>
    </row>
    <row r="1799" spans="1:15" x14ac:dyDescent="0.3">
      <c r="A1799" s="10">
        <v>43690</v>
      </c>
      <c r="B1799" s="8">
        <v>0.39583333333333331</v>
      </c>
      <c r="C1799" s="9">
        <f t="shared" si="62"/>
        <v>43690.395833333336</v>
      </c>
      <c r="D1799" s="4">
        <f t="shared" si="63"/>
        <v>525465</v>
      </c>
      <c r="E1799" s="4">
        <f t="shared" si="63"/>
        <v>6300765</v>
      </c>
      <c r="F1799" s="4">
        <f t="shared" si="63"/>
        <v>2549</v>
      </c>
      <c r="G1799" s="6">
        <v>154.19999999999999</v>
      </c>
      <c r="H1799" s="6">
        <v>25.2</v>
      </c>
      <c r="I1799" s="6">
        <v>330.53580156500874</v>
      </c>
      <c r="J1799" s="6">
        <v>2.1880000000000002</v>
      </c>
      <c r="K1799" s="6">
        <v>100</v>
      </c>
      <c r="L1799" s="6">
        <v>1.1971204194174061</v>
      </c>
      <c r="M1799" s="6">
        <v>741.85199999999998</v>
      </c>
      <c r="N1799" s="7" t="s">
        <v>19</v>
      </c>
      <c r="O1799" s="15">
        <v>0.16342412451361868</v>
      </c>
    </row>
    <row r="1800" spans="1:15" x14ac:dyDescent="0.3">
      <c r="A1800" s="10">
        <v>43690</v>
      </c>
      <c r="B1800" s="8">
        <v>0.41666666666666669</v>
      </c>
      <c r="C1800" s="9">
        <f t="shared" si="62"/>
        <v>43690.416666666664</v>
      </c>
      <c r="D1800" s="4">
        <f t="shared" si="63"/>
        <v>525465</v>
      </c>
      <c r="E1800" s="4">
        <f t="shared" si="63"/>
        <v>6300765</v>
      </c>
      <c r="F1800" s="4">
        <f t="shared" si="63"/>
        <v>2549</v>
      </c>
      <c r="G1800" s="6">
        <v>295.60000000000002</v>
      </c>
      <c r="H1800" s="6">
        <v>54</v>
      </c>
      <c r="I1800" s="6">
        <v>335.37478354194889</v>
      </c>
      <c r="J1800" s="6">
        <v>2.879</v>
      </c>
      <c r="K1800" s="6">
        <v>100</v>
      </c>
      <c r="L1800" s="6">
        <v>1.1948459287741897</v>
      </c>
      <c r="M1800" s="6">
        <v>741.85500000000002</v>
      </c>
      <c r="N1800" s="7" t="s">
        <v>19</v>
      </c>
      <c r="O1800" s="15">
        <v>0.18267929634641406</v>
      </c>
    </row>
    <row r="1801" spans="1:15" x14ac:dyDescent="0.3">
      <c r="A1801" s="10">
        <v>43690</v>
      </c>
      <c r="B1801" s="8">
        <v>0.4375</v>
      </c>
      <c r="C1801" s="9">
        <f t="shared" si="62"/>
        <v>43690.4375</v>
      </c>
      <c r="D1801" s="4">
        <f t="shared" si="63"/>
        <v>525465</v>
      </c>
      <c r="E1801" s="4">
        <f t="shared" si="63"/>
        <v>6300765</v>
      </c>
      <c r="F1801" s="4">
        <f t="shared" si="63"/>
        <v>2549</v>
      </c>
      <c r="G1801" s="6">
        <v>181.4</v>
      </c>
      <c r="H1801" s="6">
        <v>36</v>
      </c>
      <c r="I1801" s="6">
        <v>337.7733220545972</v>
      </c>
      <c r="J1801" s="6">
        <v>2.6909999999999998</v>
      </c>
      <c r="K1801" s="6">
        <v>100</v>
      </c>
      <c r="L1801" s="6">
        <v>1.0481366981887139</v>
      </c>
      <c r="M1801" s="6">
        <v>742.28700000000003</v>
      </c>
      <c r="N1801" s="6">
        <v>0</v>
      </c>
      <c r="O1801" s="15">
        <v>0.19845644983461963</v>
      </c>
    </row>
    <row r="1802" spans="1:15" x14ac:dyDescent="0.3">
      <c r="A1802" s="10">
        <v>43690</v>
      </c>
      <c r="B1802" s="8">
        <v>0.45833333333333331</v>
      </c>
      <c r="C1802" s="9">
        <f t="shared" si="62"/>
        <v>43690.458333333336</v>
      </c>
      <c r="D1802" s="4">
        <f t="shared" si="63"/>
        <v>525465</v>
      </c>
      <c r="E1802" s="4">
        <f t="shared" si="63"/>
        <v>6300765</v>
      </c>
      <c r="F1802" s="4">
        <f t="shared" si="63"/>
        <v>2549</v>
      </c>
      <c r="G1802" s="6">
        <v>170.5</v>
      </c>
      <c r="H1802" s="6">
        <v>34.200000000000003</v>
      </c>
      <c r="I1802" s="6">
        <v>330.85984908854658</v>
      </c>
      <c r="J1802" s="6">
        <v>1.8109999999999999</v>
      </c>
      <c r="K1802" s="6">
        <v>100</v>
      </c>
      <c r="L1802" s="6">
        <v>1.3347316874300161</v>
      </c>
      <c r="M1802" s="6">
        <v>742.31500000000005</v>
      </c>
      <c r="N1802" s="7" t="s">
        <v>19</v>
      </c>
      <c r="O1802" s="15">
        <v>0.20058651026392962</v>
      </c>
    </row>
    <row r="1803" spans="1:15" x14ac:dyDescent="0.3">
      <c r="A1803" s="10">
        <v>43690</v>
      </c>
      <c r="B1803" s="8">
        <v>0.47916666666666669</v>
      </c>
      <c r="C1803" s="9">
        <f t="shared" si="62"/>
        <v>43690.479166666664</v>
      </c>
      <c r="D1803" s="4">
        <f t="shared" si="63"/>
        <v>525465</v>
      </c>
      <c r="E1803" s="4">
        <f t="shared" si="63"/>
        <v>6300765</v>
      </c>
      <c r="F1803" s="4">
        <f t="shared" si="63"/>
        <v>2549</v>
      </c>
      <c r="G1803" s="6">
        <v>152.30000000000001</v>
      </c>
      <c r="H1803" s="6">
        <v>30.6</v>
      </c>
      <c r="I1803" s="6">
        <v>332.8302835005876</v>
      </c>
      <c r="J1803" s="6">
        <v>2.0619999999999998</v>
      </c>
      <c r="K1803" s="6">
        <v>100</v>
      </c>
      <c r="L1803" s="6">
        <v>0.89915297696002205</v>
      </c>
      <c r="M1803" s="6">
        <v>742.42</v>
      </c>
      <c r="N1803" s="7" t="s">
        <v>19</v>
      </c>
      <c r="O1803" s="15">
        <v>0.20091923834537098</v>
      </c>
    </row>
    <row r="1804" spans="1:15" x14ac:dyDescent="0.3">
      <c r="A1804" s="10">
        <v>43690</v>
      </c>
      <c r="B1804" s="8">
        <v>0.5</v>
      </c>
      <c r="C1804" s="9">
        <f t="shared" si="62"/>
        <v>43690.5</v>
      </c>
      <c r="D1804" s="4">
        <f t="shared" si="63"/>
        <v>525465</v>
      </c>
      <c r="E1804" s="4">
        <f t="shared" si="63"/>
        <v>6300765</v>
      </c>
      <c r="F1804" s="4">
        <f t="shared" si="63"/>
        <v>2549</v>
      </c>
      <c r="G1804" s="6">
        <v>201.3</v>
      </c>
      <c r="H1804" s="6">
        <v>43.2</v>
      </c>
      <c r="I1804" s="6">
        <v>329.99432029886481</v>
      </c>
      <c r="J1804" s="6">
        <v>1.9359999999999999</v>
      </c>
      <c r="K1804" s="6">
        <v>100</v>
      </c>
      <c r="L1804" s="6">
        <v>1.041313226259065</v>
      </c>
      <c r="M1804" s="6">
        <v>742.39800000000002</v>
      </c>
      <c r="N1804" s="7" t="s">
        <v>19</v>
      </c>
      <c r="O1804" s="15">
        <v>0.21460506706408347</v>
      </c>
    </row>
    <row r="1805" spans="1:15" x14ac:dyDescent="0.3">
      <c r="A1805" s="10">
        <v>43690</v>
      </c>
      <c r="B1805" s="8">
        <v>0.52083333333333337</v>
      </c>
      <c r="C1805" s="9">
        <f t="shared" si="62"/>
        <v>43690.520833333336</v>
      </c>
      <c r="D1805" s="4">
        <f t="shared" si="63"/>
        <v>525465</v>
      </c>
      <c r="E1805" s="4">
        <f t="shared" si="63"/>
        <v>6300765</v>
      </c>
      <c r="F1805" s="4">
        <f t="shared" si="63"/>
        <v>2549</v>
      </c>
      <c r="G1805" s="6">
        <v>165</v>
      </c>
      <c r="H1805" s="6">
        <v>36</v>
      </c>
      <c r="I1805" s="6">
        <v>334.22266951807865</v>
      </c>
      <c r="J1805" s="6">
        <v>3.508</v>
      </c>
      <c r="K1805" s="6">
        <v>99.385000000000005</v>
      </c>
      <c r="L1805" s="6">
        <v>0.75016925573133009</v>
      </c>
      <c r="M1805" s="6">
        <v>742.37</v>
      </c>
      <c r="N1805" s="6">
        <v>0</v>
      </c>
      <c r="O1805" s="15">
        <v>0.21818181818181817</v>
      </c>
    </row>
    <row r="1806" spans="1:15" x14ac:dyDescent="0.3">
      <c r="A1806" s="10">
        <v>43690</v>
      </c>
      <c r="B1806" s="8">
        <v>0.54166666666666663</v>
      </c>
      <c r="C1806" s="9">
        <f t="shared" si="62"/>
        <v>43690.541666666664</v>
      </c>
      <c r="D1806" s="4">
        <f t="shared" si="63"/>
        <v>525465</v>
      </c>
      <c r="E1806" s="4">
        <f t="shared" si="63"/>
        <v>6300765</v>
      </c>
      <c r="F1806" s="4">
        <f t="shared" si="63"/>
        <v>2549</v>
      </c>
      <c r="G1806" s="6">
        <v>136</v>
      </c>
      <c r="H1806" s="6">
        <v>30.6</v>
      </c>
      <c r="I1806" s="6">
        <v>329.23628426484424</v>
      </c>
      <c r="J1806" s="6">
        <v>3.0680000000000001</v>
      </c>
      <c r="K1806" s="6">
        <v>100</v>
      </c>
      <c r="L1806" s="6">
        <v>1.0367642449726322</v>
      </c>
      <c r="M1806" s="6">
        <v>742.51</v>
      </c>
      <c r="N1806" s="7" t="s">
        <v>19</v>
      </c>
      <c r="O1806" s="15">
        <v>0.22500000000000001</v>
      </c>
    </row>
    <row r="1807" spans="1:15" x14ac:dyDescent="0.3">
      <c r="A1807" s="10">
        <v>43690</v>
      </c>
      <c r="B1807" s="8">
        <v>0.5625</v>
      </c>
      <c r="C1807" s="9">
        <f t="shared" si="62"/>
        <v>43690.5625</v>
      </c>
      <c r="D1807" s="4">
        <f t="shared" si="63"/>
        <v>525465</v>
      </c>
      <c r="E1807" s="4">
        <f t="shared" si="63"/>
        <v>6300765</v>
      </c>
      <c r="F1807" s="4">
        <f t="shared" si="63"/>
        <v>2549</v>
      </c>
      <c r="G1807" s="6">
        <v>159.6</v>
      </c>
      <c r="H1807" s="6">
        <v>36</v>
      </c>
      <c r="I1807" s="6">
        <v>332.87083954715132</v>
      </c>
      <c r="J1807" s="6">
        <v>2.6909999999999998</v>
      </c>
      <c r="K1807" s="6">
        <v>100</v>
      </c>
      <c r="L1807" s="6">
        <v>1.3233592342139344</v>
      </c>
      <c r="M1807" s="6">
        <v>742.74</v>
      </c>
      <c r="N1807" s="7" t="s">
        <v>19</v>
      </c>
      <c r="O1807" s="15">
        <v>0.22556390977443611</v>
      </c>
    </row>
    <row r="1808" spans="1:15" x14ac:dyDescent="0.3">
      <c r="A1808" s="10">
        <v>43690</v>
      </c>
      <c r="B1808" s="8">
        <v>0.58333333333333337</v>
      </c>
      <c r="C1808" s="9">
        <f t="shared" si="62"/>
        <v>43690.583333333336</v>
      </c>
      <c r="D1808" s="4">
        <f t="shared" si="63"/>
        <v>525465</v>
      </c>
      <c r="E1808" s="4">
        <f t="shared" si="63"/>
        <v>6300765</v>
      </c>
      <c r="F1808" s="4">
        <f t="shared" si="63"/>
        <v>2549</v>
      </c>
      <c r="G1808" s="6">
        <v>139.69999999999999</v>
      </c>
      <c r="H1808" s="6">
        <v>32.4</v>
      </c>
      <c r="I1808" s="6">
        <v>334.5233135431248</v>
      </c>
      <c r="J1808" s="6">
        <v>1.8740000000000001</v>
      </c>
      <c r="K1808" s="6">
        <v>100</v>
      </c>
      <c r="L1808" s="6">
        <v>1.321084743570718</v>
      </c>
      <c r="M1808" s="6">
        <v>742.89499999999998</v>
      </c>
      <c r="N1808" s="7" t="s">
        <v>19</v>
      </c>
      <c r="O1808" s="15">
        <v>0.23192555476020044</v>
      </c>
    </row>
    <row r="1809" spans="1:15" x14ac:dyDescent="0.3">
      <c r="A1809" s="10">
        <v>43690</v>
      </c>
      <c r="B1809" s="8">
        <v>0.60416666666666663</v>
      </c>
      <c r="C1809" s="9">
        <f t="shared" si="62"/>
        <v>43690.604166666664</v>
      </c>
      <c r="D1809" s="4">
        <f t="shared" si="63"/>
        <v>525465</v>
      </c>
      <c r="E1809" s="4">
        <f t="shared" si="63"/>
        <v>6300765</v>
      </c>
      <c r="F1809" s="4">
        <f t="shared" si="63"/>
        <v>2549</v>
      </c>
      <c r="G1809" s="6">
        <v>56.2</v>
      </c>
      <c r="H1809" s="6">
        <v>12.6</v>
      </c>
      <c r="I1809" s="6">
        <v>322.54438859114066</v>
      </c>
      <c r="J1809" s="6">
        <v>0.93</v>
      </c>
      <c r="K1809" s="6">
        <v>100</v>
      </c>
      <c r="L1809" s="6">
        <v>1.7521144727542797</v>
      </c>
      <c r="M1809" s="6">
        <v>743.048</v>
      </c>
      <c r="N1809" s="7" t="s">
        <v>19</v>
      </c>
      <c r="O1809" s="15">
        <v>0.22419928825622773</v>
      </c>
    </row>
    <row r="1810" spans="1:15" x14ac:dyDescent="0.3">
      <c r="A1810" s="10">
        <v>43690</v>
      </c>
      <c r="B1810" s="8">
        <v>0.625</v>
      </c>
      <c r="C1810" s="9">
        <f t="shared" si="62"/>
        <v>43690.625</v>
      </c>
      <c r="D1810" s="4">
        <f t="shared" si="63"/>
        <v>525465</v>
      </c>
      <c r="E1810" s="4">
        <f t="shared" si="63"/>
        <v>6300765</v>
      </c>
      <c r="F1810" s="4">
        <f t="shared" si="63"/>
        <v>2549</v>
      </c>
      <c r="G1810" s="6">
        <v>70.7</v>
      </c>
      <c r="H1810" s="6">
        <v>16.2</v>
      </c>
      <c r="I1810" s="6">
        <v>322.61966789944449</v>
      </c>
      <c r="J1810" s="6">
        <v>0.67900000000000005</v>
      </c>
      <c r="K1810" s="6">
        <v>100</v>
      </c>
      <c r="L1810" s="6">
        <v>1.6054052421688041</v>
      </c>
      <c r="M1810" s="6">
        <v>742.89300000000003</v>
      </c>
      <c r="N1810" s="7" t="s">
        <v>19</v>
      </c>
      <c r="O1810" s="15">
        <v>0.22913719943422911</v>
      </c>
    </row>
    <row r="1811" spans="1:15" x14ac:dyDescent="0.3">
      <c r="A1811" s="10">
        <v>43690</v>
      </c>
      <c r="B1811" s="8">
        <v>0.64583333333333337</v>
      </c>
      <c r="C1811" s="9">
        <f t="shared" si="62"/>
        <v>43690.645833333336</v>
      </c>
      <c r="D1811" s="4">
        <f t="shared" si="63"/>
        <v>525465</v>
      </c>
      <c r="E1811" s="4">
        <f t="shared" si="63"/>
        <v>6300765</v>
      </c>
      <c r="F1811" s="4">
        <f t="shared" si="63"/>
        <v>2549</v>
      </c>
      <c r="G1811" s="6">
        <v>49</v>
      </c>
      <c r="H1811" s="6">
        <v>10.8</v>
      </c>
      <c r="I1811" s="6">
        <v>322.4280645521543</v>
      </c>
      <c r="J1811" s="6">
        <v>0.42699999999999999</v>
      </c>
      <c r="K1811" s="6">
        <v>100</v>
      </c>
      <c r="L1811" s="6">
        <v>2.0361478247520828</v>
      </c>
      <c r="M1811" s="6">
        <v>743.09500000000003</v>
      </c>
      <c r="N1811" s="7" t="s">
        <v>19</v>
      </c>
      <c r="O1811" s="15">
        <v>0.22040816326530613</v>
      </c>
    </row>
    <row r="1812" spans="1:15" x14ac:dyDescent="0.3">
      <c r="A1812" s="10">
        <v>43690</v>
      </c>
      <c r="B1812" s="8">
        <v>0.66666666666666663</v>
      </c>
      <c r="C1812" s="9">
        <f t="shared" si="62"/>
        <v>43690.666666666664</v>
      </c>
      <c r="D1812" s="4">
        <f t="shared" si="63"/>
        <v>525465</v>
      </c>
      <c r="E1812" s="4">
        <f t="shared" si="63"/>
        <v>6300765</v>
      </c>
      <c r="F1812" s="4">
        <f t="shared" si="63"/>
        <v>2549</v>
      </c>
      <c r="G1812" s="6">
        <v>49</v>
      </c>
      <c r="H1812" s="6">
        <v>10.8</v>
      </c>
      <c r="I1812" s="6">
        <v>320.00357279013008</v>
      </c>
      <c r="J1812" s="6">
        <v>0.17599999999999999</v>
      </c>
      <c r="K1812" s="6">
        <v>100</v>
      </c>
      <c r="L1812" s="6">
        <v>2.7560470338201628</v>
      </c>
      <c r="M1812" s="6">
        <v>743.36</v>
      </c>
      <c r="N1812" s="7" t="s">
        <v>19</v>
      </c>
      <c r="O1812" s="15">
        <v>0.22040816326530613</v>
      </c>
    </row>
    <row r="1813" spans="1:15" x14ac:dyDescent="0.3">
      <c r="A1813" s="10">
        <v>43690</v>
      </c>
      <c r="B1813" s="8">
        <v>0.6875</v>
      </c>
      <c r="C1813" s="9">
        <f t="shared" si="62"/>
        <v>43690.6875</v>
      </c>
      <c r="D1813" s="4">
        <f t="shared" si="63"/>
        <v>525465</v>
      </c>
      <c r="E1813" s="4">
        <f t="shared" si="63"/>
        <v>6300765</v>
      </c>
      <c r="F1813" s="4">
        <f t="shared" si="63"/>
        <v>2549</v>
      </c>
      <c r="G1813" s="6">
        <v>30.8</v>
      </c>
      <c r="H1813" s="6">
        <v>5.4</v>
      </c>
      <c r="I1813" s="6">
        <v>317.27213534288705</v>
      </c>
      <c r="J1813" s="6">
        <v>-0.13900000000000001</v>
      </c>
      <c r="K1813" s="6">
        <v>100</v>
      </c>
      <c r="L1813" s="6">
        <v>2.3204683233501688</v>
      </c>
      <c r="M1813" s="6">
        <v>743.51199999999994</v>
      </c>
      <c r="N1813" s="7" t="s">
        <v>19</v>
      </c>
      <c r="O1813" s="15">
        <v>0.17532467532467533</v>
      </c>
    </row>
    <row r="1814" spans="1:15" x14ac:dyDescent="0.3">
      <c r="A1814" s="10">
        <v>43690</v>
      </c>
      <c r="B1814" s="8">
        <v>0.70833333333333337</v>
      </c>
      <c r="C1814" s="9">
        <f t="shared" si="62"/>
        <v>43690.708333333336</v>
      </c>
      <c r="D1814" s="4">
        <f t="shared" si="63"/>
        <v>525465</v>
      </c>
      <c r="E1814" s="4">
        <f t="shared" si="63"/>
        <v>6300765</v>
      </c>
      <c r="F1814" s="4">
        <f t="shared" si="63"/>
        <v>2549</v>
      </c>
      <c r="G1814" s="6">
        <v>32.6</v>
      </c>
      <c r="H1814" s="6">
        <v>5.4</v>
      </c>
      <c r="I1814" s="6">
        <v>317.30267624405838</v>
      </c>
      <c r="J1814" s="6">
        <v>-0.26500000000000001</v>
      </c>
      <c r="K1814" s="6">
        <v>100</v>
      </c>
      <c r="L1814" s="6">
        <v>2.1737590927646933</v>
      </c>
      <c r="M1814" s="6">
        <v>743.50199999999995</v>
      </c>
      <c r="N1814" s="7" t="s">
        <v>19</v>
      </c>
      <c r="O1814" s="15">
        <v>0.16564417177914112</v>
      </c>
    </row>
    <row r="1815" spans="1:15" x14ac:dyDescent="0.3">
      <c r="A1815" s="10">
        <v>43690</v>
      </c>
      <c r="B1815" s="8">
        <v>0.72916666666666663</v>
      </c>
      <c r="C1815" s="9">
        <f t="shared" si="62"/>
        <v>43690.729166666664</v>
      </c>
      <c r="D1815" s="4">
        <f t="shared" si="63"/>
        <v>525465</v>
      </c>
      <c r="E1815" s="4">
        <f t="shared" si="63"/>
        <v>6300765</v>
      </c>
      <c r="F1815" s="4">
        <f t="shared" si="63"/>
        <v>2549</v>
      </c>
      <c r="G1815" s="6">
        <v>29</v>
      </c>
      <c r="H1815" s="6">
        <v>5.4</v>
      </c>
      <c r="I1815" s="6">
        <v>317.7784565352905</v>
      </c>
      <c r="J1815" s="6">
        <v>-0.20200000000000001</v>
      </c>
      <c r="K1815" s="6">
        <v>100</v>
      </c>
      <c r="L1815" s="6">
        <v>2.8936583018327733</v>
      </c>
      <c r="M1815" s="6">
        <v>743.29</v>
      </c>
      <c r="N1815" s="7" t="s">
        <v>19</v>
      </c>
      <c r="O1815" s="15">
        <v>0.18620689655172415</v>
      </c>
    </row>
    <row r="1816" spans="1:15" x14ac:dyDescent="0.3">
      <c r="A1816" s="10">
        <v>43690</v>
      </c>
      <c r="B1816" s="8">
        <v>0.75</v>
      </c>
      <c r="C1816" s="9">
        <f t="shared" si="62"/>
        <v>43690.75</v>
      </c>
      <c r="D1816" s="4">
        <f t="shared" si="63"/>
        <v>525465</v>
      </c>
      <c r="E1816" s="4">
        <f t="shared" si="63"/>
        <v>6300765</v>
      </c>
      <c r="F1816" s="4">
        <f t="shared" si="63"/>
        <v>2549</v>
      </c>
      <c r="G1816" s="6">
        <v>20</v>
      </c>
      <c r="H1816" s="6">
        <v>1.8</v>
      </c>
      <c r="I1816" s="6">
        <v>314.34784798531922</v>
      </c>
      <c r="J1816" s="6">
        <v>-0.39</v>
      </c>
      <c r="K1816" s="6">
        <v>100</v>
      </c>
      <c r="L1816" s="6">
        <v>2.3136448514205199</v>
      </c>
      <c r="M1816" s="6">
        <v>743.51800000000003</v>
      </c>
      <c r="N1816" s="7" t="s">
        <v>19</v>
      </c>
      <c r="O1816" s="15">
        <v>0.09</v>
      </c>
    </row>
    <row r="1817" spans="1:15" x14ac:dyDescent="0.3">
      <c r="A1817" s="10">
        <v>43690</v>
      </c>
      <c r="B1817" s="8">
        <v>0.77083333333333337</v>
      </c>
      <c r="C1817" s="9">
        <f t="shared" si="62"/>
        <v>43690.770833333336</v>
      </c>
      <c r="D1817" s="4">
        <f t="shared" si="63"/>
        <v>525465</v>
      </c>
      <c r="E1817" s="4">
        <f t="shared" si="63"/>
        <v>6300765</v>
      </c>
      <c r="F1817" s="4">
        <f t="shared" si="63"/>
        <v>2549</v>
      </c>
      <c r="G1817" s="6">
        <v>21.8</v>
      </c>
      <c r="H1817" s="6">
        <v>3.6</v>
      </c>
      <c r="I1817" s="6">
        <v>313.90023762916258</v>
      </c>
      <c r="J1817" s="6">
        <v>-0.32700000000000001</v>
      </c>
      <c r="K1817" s="6">
        <v>100</v>
      </c>
      <c r="L1817" s="6">
        <v>2.4558051007195623</v>
      </c>
      <c r="M1817" s="6">
        <v>743.72</v>
      </c>
      <c r="N1817" s="7" t="s">
        <v>19</v>
      </c>
      <c r="O1817" s="15">
        <v>0.16513761467889909</v>
      </c>
    </row>
    <row r="1818" spans="1:15" x14ac:dyDescent="0.3">
      <c r="A1818" s="10">
        <v>43690</v>
      </c>
      <c r="B1818" s="8">
        <v>0.79166666666666663</v>
      </c>
      <c r="C1818" s="9">
        <f t="shared" si="62"/>
        <v>43690.791666666664</v>
      </c>
      <c r="D1818" s="4">
        <f t="shared" si="63"/>
        <v>525465</v>
      </c>
      <c r="E1818" s="4">
        <f t="shared" si="63"/>
        <v>6300765</v>
      </c>
      <c r="F1818" s="4">
        <f t="shared" si="63"/>
        <v>2549</v>
      </c>
      <c r="G1818" s="6">
        <v>23.6</v>
      </c>
      <c r="H1818" s="6">
        <v>5.4</v>
      </c>
      <c r="I1818" s="6">
        <v>305.86860697916859</v>
      </c>
      <c r="J1818" s="6">
        <v>-0.26500000000000001</v>
      </c>
      <c r="K1818" s="6">
        <v>100</v>
      </c>
      <c r="L1818" s="6">
        <v>2.7424000899608649</v>
      </c>
      <c r="M1818" s="6">
        <v>743.93</v>
      </c>
      <c r="N1818" s="7" t="s">
        <v>19</v>
      </c>
      <c r="O1818" s="15">
        <v>0.2288135593220339</v>
      </c>
    </row>
    <row r="1819" spans="1:15" x14ac:dyDescent="0.3">
      <c r="A1819" s="10">
        <v>43690</v>
      </c>
      <c r="B1819" s="8">
        <v>0.8125</v>
      </c>
      <c r="C1819" s="9">
        <f t="shared" si="62"/>
        <v>43690.8125</v>
      </c>
      <c r="D1819" s="4">
        <f t="shared" si="63"/>
        <v>525465</v>
      </c>
      <c r="E1819" s="4">
        <f t="shared" si="63"/>
        <v>6300765</v>
      </c>
      <c r="F1819" s="4">
        <f t="shared" si="63"/>
        <v>2549</v>
      </c>
      <c r="G1819" s="6">
        <v>0</v>
      </c>
      <c r="H1819" s="6">
        <v>0</v>
      </c>
      <c r="I1819" s="6">
        <v>312.92687026026158</v>
      </c>
      <c r="J1819" s="6">
        <v>-0.51600000000000001</v>
      </c>
      <c r="K1819" s="6">
        <v>100</v>
      </c>
      <c r="L1819" s="6">
        <v>2.3068213794908705</v>
      </c>
      <c r="M1819" s="6">
        <v>743.99699999999996</v>
      </c>
      <c r="N1819" s="7" t="s">
        <v>19</v>
      </c>
      <c r="O1819" s="16" t="s">
        <v>19</v>
      </c>
    </row>
    <row r="1820" spans="1:15" x14ac:dyDescent="0.3">
      <c r="A1820" s="10">
        <v>43690</v>
      </c>
      <c r="B1820" s="8">
        <v>0.83333333333333337</v>
      </c>
      <c r="C1820" s="9">
        <f t="shared" si="62"/>
        <v>43690.833333333336</v>
      </c>
      <c r="D1820" s="4">
        <f t="shared" si="63"/>
        <v>525465</v>
      </c>
      <c r="E1820" s="4">
        <f t="shared" si="63"/>
        <v>6300765</v>
      </c>
      <c r="F1820" s="4">
        <f t="shared" si="63"/>
        <v>2549</v>
      </c>
      <c r="G1820" s="6">
        <v>0</v>
      </c>
      <c r="H1820" s="6">
        <v>0</v>
      </c>
      <c r="I1820" s="6">
        <v>312.02593034102028</v>
      </c>
      <c r="J1820" s="6">
        <v>-0.64200000000000002</v>
      </c>
      <c r="K1820" s="6">
        <v>100</v>
      </c>
      <c r="L1820" s="6">
        <v>3.4597376617854461</v>
      </c>
      <c r="M1820" s="6">
        <v>744.4</v>
      </c>
      <c r="N1820" s="7" t="s">
        <v>19</v>
      </c>
      <c r="O1820" s="16" t="s">
        <v>19</v>
      </c>
    </row>
    <row r="1821" spans="1:15" x14ac:dyDescent="0.3">
      <c r="A1821" s="10">
        <v>43690</v>
      </c>
      <c r="B1821" s="8">
        <v>0.85416666666666663</v>
      </c>
      <c r="C1821" s="9">
        <f t="shared" si="62"/>
        <v>43690.854166666664</v>
      </c>
      <c r="D1821" s="4">
        <f t="shared" si="63"/>
        <v>525465</v>
      </c>
      <c r="E1821" s="4">
        <f t="shared" si="63"/>
        <v>6300765</v>
      </c>
      <c r="F1821" s="4">
        <f t="shared" si="63"/>
        <v>2549</v>
      </c>
      <c r="G1821" s="6">
        <v>0</v>
      </c>
      <c r="H1821" s="6">
        <v>0</v>
      </c>
      <c r="I1821" s="6">
        <v>288.10973544915169</v>
      </c>
      <c r="J1821" s="6">
        <v>-0.76800000000000002</v>
      </c>
      <c r="K1821" s="6">
        <v>100</v>
      </c>
      <c r="L1821" s="6">
        <v>2.3022723982044377</v>
      </c>
      <c r="M1821" s="6">
        <v>744.48699999999997</v>
      </c>
      <c r="N1821" s="7" t="s">
        <v>19</v>
      </c>
      <c r="O1821" s="16" t="s">
        <v>19</v>
      </c>
    </row>
    <row r="1822" spans="1:15" x14ac:dyDescent="0.3">
      <c r="A1822" s="10">
        <v>43690</v>
      </c>
      <c r="B1822" s="8">
        <v>0.875</v>
      </c>
      <c r="C1822" s="9">
        <f t="shared" si="62"/>
        <v>43690.875</v>
      </c>
      <c r="D1822" s="4">
        <f t="shared" si="63"/>
        <v>525465</v>
      </c>
      <c r="E1822" s="4">
        <f t="shared" si="63"/>
        <v>6300765</v>
      </c>
      <c r="F1822" s="4">
        <f t="shared" si="63"/>
        <v>2549</v>
      </c>
      <c r="G1822" s="6">
        <v>0</v>
      </c>
      <c r="H1822" s="6">
        <v>0</v>
      </c>
      <c r="I1822" s="6">
        <v>304.90160596006723</v>
      </c>
      <c r="J1822" s="6">
        <v>-0.64200000000000002</v>
      </c>
      <c r="K1822" s="6">
        <v>100</v>
      </c>
      <c r="L1822" s="6">
        <v>3.1663192006144949</v>
      </c>
      <c r="M1822" s="6">
        <v>744.23500000000001</v>
      </c>
      <c r="N1822" s="7" t="s">
        <v>19</v>
      </c>
      <c r="O1822" s="16" t="s">
        <v>19</v>
      </c>
    </row>
    <row r="1823" spans="1:15" x14ac:dyDescent="0.3">
      <c r="A1823" s="10">
        <v>43690</v>
      </c>
      <c r="B1823" s="8">
        <v>0.89583333333333337</v>
      </c>
      <c r="C1823" s="9">
        <f t="shared" si="62"/>
        <v>43690.895833333336</v>
      </c>
      <c r="D1823" s="4">
        <f t="shared" si="63"/>
        <v>525465</v>
      </c>
      <c r="E1823" s="4">
        <f t="shared" si="63"/>
        <v>6300765</v>
      </c>
      <c r="F1823" s="4">
        <f t="shared" si="63"/>
        <v>2549</v>
      </c>
      <c r="G1823" s="6">
        <v>0</v>
      </c>
      <c r="H1823" s="6">
        <v>0</v>
      </c>
      <c r="I1823" s="6">
        <v>310.94095435761795</v>
      </c>
      <c r="J1823" s="6">
        <v>-0.70499999999999996</v>
      </c>
      <c r="K1823" s="6">
        <v>100</v>
      </c>
      <c r="L1823" s="6">
        <v>2.8754623766870426</v>
      </c>
      <c r="M1823" s="6">
        <v>743.90800000000002</v>
      </c>
      <c r="N1823" s="7" t="s">
        <v>19</v>
      </c>
      <c r="O1823" s="16" t="s">
        <v>19</v>
      </c>
    </row>
    <row r="1824" spans="1:15" x14ac:dyDescent="0.3">
      <c r="A1824" s="10">
        <v>43690</v>
      </c>
      <c r="B1824" s="8">
        <v>0.91666666666666663</v>
      </c>
      <c r="C1824" s="9">
        <f t="shared" si="62"/>
        <v>43690.916666666664</v>
      </c>
      <c r="D1824" s="4">
        <f t="shared" si="63"/>
        <v>525465</v>
      </c>
      <c r="E1824" s="4">
        <f t="shared" si="63"/>
        <v>6300765</v>
      </c>
      <c r="F1824" s="4">
        <f t="shared" si="63"/>
        <v>2549</v>
      </c>
      <c r="G1824" s="6">
        <v>0</v>
      </c>
      <c r="H1824" s="6">
        <v>0</v>
      </c>
      <c r="I1824" s="6">
        <v>311.60484311208717</v>
      </c>
      <c r="J1824" s="6">
        <v>-0.76800000000000002</v>
      </c>
      <c r="K1824" s="6">
        <v>100</v>
      </c>
      <c r="L1824" s="6">
        <v>3.0173354793858027</v>
      </c>
      <c r="M1824" s="6">
        <v>743.81500000000005</v>
      </c>
      <c r="N1824" s="7" t="s">
        <v>19</v>
      </c>
      <c r="O1824" s="16" t="s">
        <v>19</v>
      </c>
    </row>
    <row r="1825" spans="1:15" x14ac:dyDescent="0.3">
      <c r="A1825" s="10">
        <v>43690</v>
      </c>
      <c r="B1825" s="8">
        <v>0.9375</v>
      </c>
      <c r="C1825" s="9">
        <f t="shared" si="62"/>
        <v>43690.9375</v>
      </c>
      <c r="D1825" s="4">
        <f t="shared" si="63"/>
        <v>525465</v>
      </c>
      <c r="E1825" s="4">
        <f t="shared" si="63"/>
        <v>6300765</v>
      </c>
      <c r="F1825" s="4">
        <f t="shared" si="63"/>
        <v>2549</v>
      </c>
      <c r="G1825" s="6">
        <v>0</v>
      </c>
      <c r="H1825" s="6">
        <v>0</v>
      </c>
      <c r="I1825" s="6">
        <v>311.48200332123076</v>
      </c>
      <c r="J1825" s="6">
        <v>-0.83099999999999996</v>
      </c>
      <c r="K1825" s="6">
        <v>100</v>
      </c>
      <c r="L1825" s="6">
        <v>2.2931744356315726</v>
      </c>
      <c r="M1825" s="6">
        <v>743.79200000000003</v>
      </c>
      <c r="N1825" s="7" t="s">
        <v>19</v>
      </c>
      <c r="O1825" s="16" t="s">
        <v>19</v>
      </c>
    </row>
    <row r="1826" spans="1:15" x14ac:dyDescent="0.3">
      <c r="A1826" s="10">
        <v>43690</v>
      </c>
      <c r="B1826" s="8">
        <v>0.95833333333333337</v>
      </c>
      <c r="C1826" s="9">
        <f t="shared" si="62"/>
        <v>43690.958333333336</v>
      </c>
      <c r="D1826" s="4">
        <f t="shared" si="63"/>
        <v>525465</v>
      </c>
      <c r="E1826" s="4">
        <f t="shared" si="63"/>
        <v>6300765</v>
      </c>
      <c r="F1826" s="4">
        <f t="shared" si="63"/>
        <v>2549</v>
      </c>
      <c r="G1826" s="6">
        <v>0</v>
      </c>
      <c r="H1826" s="6">
        <v>0</v>
      </c>
      <c r="I1826" s="6">
        <v>310.54738666578879</v>
      </c>
      <c r="J1826" s="6">
        <v>-0.95699999999999996</v>
      </c>
      <c r="K1826" s="6">
        <v>100</v>
      </c>
      <c r="L1826" s="6">
        <v>3.0127864980993699</v>
      </c>
      <c r="M1826" s="6">
        <v>743.67499999999995</v>
      </c>
      <c r="N1826" s="7" t="s">
        <v>19</v>
      </c>
      <c r="O1826" s="16" t="s">
        <v>19</v>
      </c>
    </row>
    <row r="1827" spans="1:15" x14ac:dyDescent="0.3">
      <c r="A1827" s="10">
        <v>43690</v>
      </c>
      <c r="B1827" s="8">
        <v>0.97916666666666663</v>
      </c>
      <c r="C1827" s="9">
        <f t="shared" si="62"/>
        <v>43690.979166666664</v>
      </c>
      <c r="D1827" s="4">
        <f t="shared" si="63"/>
        <v>525465</v>
      </c>
      <c r="E1827" s="4">
        <f t="shared" si="63"/>
        <v>6300765</v>
      </c>
      <c r="F1827" s="4">
        <f t="shared" si="63"/>
        <v>2549</v>
      </c>
      <c r="G1827" s="6">
        <v>0</v>
      </c>
      <c r="H1827" s="6">
        <v>0</v>
      </c>
      <c r="I1827" s="6">
        <v>310.43135174049513</v>
      </c>
      <c r="J1827" s="6">
        <v>-0.95699999999999996</v>
      </c>
      <c r="K1827" s="6">
        <v>100</v>
      </c>
      <c r="L1827" s="6">
        <v>3.588250967225191</v>
      </c>
      <c r="M1827" s="6">
        <v>743.61199999999997</v>
      </c>
      <c r="N1827" s="7" t="s">
        <v>19</v>
      </c>
      <c r="O1827" s="16" t="s">
        <v>19</v>
      </c>
    </row>
    <row r="1828" spans="1:15" x14ac:dyDescent="0.3">
      <c r="A1828" s="10">
        <v>43691</v>
      </c>
      <c r="B1828" s="8">
        <v>0</v>
      </c>
      <c r="C1828" s="9">
        <f t="shared" si="62"/>
        <v>43691</v>
      </c>
      <c r="D1828" s="4">
        <f t="shared" si="63"/>
        <v>525465</v>
      </c>
      <c r="E1828" s="4">
        <f t="shared" si="63"/>
        <v>6300765</v>
      </c>
      <c r="F1828" s="4">
        <f t="shared" si="63"/>
        <v>2549</v>
      </c>
      <c r="G1828" s="6">
        <v>0</v>
      </c>
      <c r="H1828" s="6">
        <v>0</v>
      </c>
      <c r="I1828" s="6">
        <v>310.28158208934082</v>
      </c>
      <c r="J1828" s="6">
        <v>-1.0189999999999999</v>
      </c>
      <c r="K1828" s="6">
        <v>100</v>
      </c>
      <c r="L1828" s="6">
        <v>3.4062825475718408</v>
      </c>
      <c r="M1828" s="6">
        <v>743.81</v>
      </c>
      <c r="N1828" s="7" t="s">
        <v>19</v>
      </c>
      <c r="O1828" s="16" t="s">
        <v>19</v>
      </c>
    </row>
    <row r="1829" spans="1:15" x14ac:dyDescent="0.3">
      <c r="A1829" s="10">
        <v>43691</v>
      </c>
      <c r="B1829" s="8">
        <v>2.0833333333333332E-2</v>
      </c>
      <c r="C1829" s="9">
        <f t="shared" si="62"/>
        <v>43691.020833333336</v>
      </c>
      <c r="D1829" s="4">
        <f t="shared" si="63"/>
        <v>525465</v>
      </c>
      <c r="E1829" s="4">
        <f t="shared" si="63"/>
        <v>6300765</v>
      </c>
      <c r="F1829" s="4">
        <f t="shared" si="63"/>
        <v>2549</v>
      </c>
      <c r="G1829" s="6">
        <v>0</v>
      </c>
      <c r="H1829" s="6">
        <v>0</v>
      </c>
      <c r="I1829" s="6">
        <v>308.58479402073749</v>
      </c>
      <c r="J1829" s="6">
        <v>-1.0820000000000001</v>
      </c>
      <c r="K1829" s="6">
        <v>100</v>
      </c>
      <c r="L1829" s="6">
        <v>2.2488172839908329</v>
      </c>
      <c r="M1829" s="6">
        <v>743.23500000000001</v>
      </c>
      <c r="N1829" s="7" t="s">
        <v>19</v>
      </c>
      <c r="O1829" s="16" t="s">
        <v>19</v>
      </c>
    </row>
    <row r="1830" spans="1:15" x14ac:dyDescent="0.3">
      <c r="A1830" s="10">
        <v>43691</v>
      </c>
      <c r="B1830" s="8">
        <v>4.1666666666666664E-2</v>
      </c>
      <c r="C1830" s="9">
        <f t="shared" si="62"/>
        <v>43691.041666666664</v>
      </c>
      <c r="D1830" s="4">
        <f t="shared" si="63"/>
        <v>525465</v>
      </c>
      <c r="E1830" s="4">
        <f t="shared" si="63"/>
        <v>6300765</v>
      </c>
      <c r="F1830" s="4">
        <f t="shared" si="63"/>
        <v>2549</v>
      </c>
      <c r="G1830" s="6">
        <v>0</v>
      </c>
      <c r="H1830" s="6">
        <v>0</v>
      </c>
      <c r="I1830" s="6">
        <v>308.02769316669873</v>
      </c>
      <c r="J1830" s="6">
        <v>-1.145</v>
      </c>
      <c r="K1830" s="6">
        <v>100</v>
      </c>
      <c r="L1830" s="6">
        <v>2.6798470131743941</v>
      </c>
      <c r="M1830" s="6">
        <v>743.27300000000002</v>
      </c>
      <c r="N1830" s="7" t="s">
        <v>19</v>
      </c>
      <c r="O1830" s="16" t="s">
        <v>19</v>
      </c>
    </row>
    <row r="1831" spans="1:15" x14ac:dyDescent="0.3">
      <c r="A1831" s="10">
        <v>43691</v>
      </c>
      <c r="B1831" s="8">
        <v>6.25E-2</v>
      </c>
      <c r="C1831" s="9">
        <f t="shared" si="62"/>
        <v>43691.0625</v>
      </c>
      <c r="D1831" s="4">
        <f t="shared" si="63"/>
        <v>525465</v>
      </c>
      <c r="E1831" s="4">
        <f t="shared" si="63"/>
        <v>6300765</v>
      </c>
      <c r="F1831" s="4">
        <f t="shared" si="63"/>
        <v>2549</v>
      </c>
      <c r="G1831" s="6">
        <v>0</v>
      </c>
      <c r="H1831" s="6">
        <v>0</v>
      </c>
      <c r="I1831" s="6">
        <v>309.05673653115258</v>
      </c>
      <c r="J1831" s="6">
        <v>-1.208</v>
      </c>
      <c r="K1831" s="6">
        <v>100</v>
      </c>
      <c r="L1831" s="6">
        <v>2.0998335627621407</v>
      </c>
      <c r="M1831" s="6">
        <v>743.55499999999995</v>
      </c>
      <c r="N1831" s="7" t="s">
        <v>19</v>
      </c>
      <c r="O1831" s="16" t="s">
        <v>19</v>
      </c>
    </row>
    <row r="1832" spans="1:15" x14ac:dyDescent="0.3">
      <c r="A1832" s="10">
        <v>43691</v>
      </c>
      <c r="B1832" s="8">
        <v>8.3333333333333329E-2</v>
      </c>
      <c r="C1832" s="9">
        <f t="shared" si="62"/>
        <v>43691.083333333336</v>
      </c>
      <c r="D1832" s="4">
        <f t="shared" si="63"/>
        <v>525465</v>
      </c>
      <c r="E1832" s="4">
        <f t="shared" si="63"/>
        <v>6300765</v>
      </c>
      <c r="F1832" s="4">
        <f t="shared" si="63"/>
        <v>2549</v>
      </c>
      <c r="G1832" s="6">
        <v>0</v>
      </c>
      <c r="H1832" s="6">
        <v>0</v>
      </c>
      <c r="I1832" s="6">
        <v>308.84056304401776</v>
      </c>
      <c r="J1832" s="6">
        <v>-1.208</v>
      </c>
      <c r="K1832" s="6">
        <v>100</v>
      </c>
      <c r="L1832" s="6">
        <v>2.3864285520034429</v>
      </c>
      <c r="M1832" s="6">
        <v>743.2</v>
      </c>
      <c r="N1832" s="7" t="s">
        <v>19</v>
      </c>
      <c r="O1832" s="16" t="s">
        <v>19</v>
      </c>
    </row>
    <row r="1833" spans="1:15" x14ac:dyDescent="0.3">
      <c r="A1833" s="10">
        <v>43691</v>
      </c>
      <c r="B1833" s="8">
        <v>0.10416666666666667</v>
      </c>
      <c r="C1833" s="9">
        <f t="shared" si="62"/>
        <v>43691.104166666664</v>
      </c>
      <c r="D1833" s="4">
        <f t="shared" si="63"/>
        <v>525465</v>
      </c>
      <c r="E1833" s="4">
        <f t="shared" si="63"/>
        <v>6300765</v>
      </c>
      <c r="F1833" s="4">
        <f t="shared" si="63"/>
        <v>2549</v>
      </c>
      <c r="G1833" s="6">
        <v>0</v>
      </c>
      <c r="H1833" s="6">
        <v>0</v>
      </c>
      <c r="I1833" s="6">
        <v>309.14690146752235</v>
      </c>
      <c r="J1833" s="6">
        <v>-1.208</v>
      </c>
      <c r="K1833" s="6">
        <v>100</v>
      </c>
      <c r="L1833" s="6">
        <v>3.1060406144712407</v>
      </c>
      <c r="M1833" s="6">
        <v>743.19299999999998</v>
      </c>
      <c r="N1833" s="7" t="s">
        <v>19</v>
      </c>
      <c r="O1833" s="16" t="s">
        <v>19</v>
      </c>
    </row>
    <row r="1834" spans="1:15" x14ac:dyDescent="0.3">
      <c r="A1834" s="10">
        <v>43691</v>
      </c>
      <c r="B1834" s="8">
        <v>0.125</v>
      </c>
      <c r="C1834" s="9">
        <f t="shared" si="62"/>
        <v>43691.125</v>
      </c>
      <c r="D1834" s="4">
        <f t="shared" si="63"/>
        <v>525465</v>
      </c>
      <c r="E1834" s="4">
        <f t="shared" si="63"/>
        <v>6300765</v>
      </c>
      <c r="F1834" s="4">
        <f t="shared" si="63"/>
        <v>2549</v>
      </c>
      <c r="G1834" s="6">
        <v>0</v>
      </c>
      <c r="H1834" s="6">
        <v>0</v>
      </c>
      <c r="I1834" s="6">
        <v>309.07277490231121</v>
      </c>
      <c r="J1834" s="6">
        <v>-1.2709999999999999</v>
      </c>
      <c r="K1834" s="6">
        <v>100</v>
      </c>
      <c r="L1834" s="6">
        <v>2.6707490506015286</v>
      </c>
      <c r="M1834" s="6">
        <v>743.4</v>
      </c>
      <c r="N1834" s="7" t="s">
        <v>19</v>
      </c>
      <c r="O1834" s="16" t="s">
        <v>19</v>
      </c>
    </row>
    <row r="1835" spans="1:15" x14ac:dyDescent="0.3">
      <c r="A1835" s="10">
        <v>43691</v>
      </c>
      <c r="B1835" s="8">
        <v>0.14583333333333334</v>
      </c>
      <c r="C1835" s="9">
        <f t="shared" si="62"/>
        <v>43691.145833333336</v>
      </c>
      <c r="D1835" s="4">
        <f t="shared" si="63"/>
        <v>525465</v>
      </c>
      <c r="E1835" s="4">
        <f t="shared" si="63"/>
        <v>6300765</v>
      </c>
      <c r="F1835" s="4">
        <f t="shared" si="63"/>
        <v>2549</v>
      </c>
      <c r="G1835" s="6">
        <v>0</v>
      </c>
      <c r="H1835" s="6">
        <v>0</v>
      </c>
      <c r="I1835" s="6">
        <v>309.80653518732004</v>
      </c>
      <c r="J1835" s="6">
        <v>-1.2709999999999999</v>
      </c>
      <c r="K1835" s="6">
        <v>100</v>
      </c>
      <c r="L1835" s="6">
        <v>1.8021532669050395</v>
      </c>
      <c r="M1835" s="6">
        <v>743.45500000000004</v>
      </c>
      <c r="N1835" s="7" t="s">
        <v>19</v>
      </c>
      <c r="O1835" s="16" t="s">
        <v>19</v>
      </c>
    </row>
    <row r="1836" spans="1:15" x14ac:dyDescent="0.3">
      <c r="A1836" s="10">
        <v>43691</v>
      </c>
      <c r="B1836" s="8">
        <v>0.16666666666666666</v>
      </c>
      <c r="C1836" s="9">
        <f t="shared" si="62"/>
        <v>43691.166666666664</v>
      </c>
      <c r="D1836" s="4">
        <f t="shared" si="63"/>
        <v>525465</v>
      </c>
      <c r="E1836" s="4">
        <f t="shared" si="63"/>
        <v>6300765</v>
      </c>
      <c r="F1836" s="4">
        <f t="shared" si="63"/>
        <v>2549</v>
      </c>
      <c r="G1836" s="6">
        <v>0</v>
      </c>
      <c r="H1836" s="6">
        <v>0</v>
      </c>
      <c r="I1836" s="6">
        <v>309.31818556655048</v>
      </c>
      <c r="J1836" s="6">
        <v>-1.3340000000000001</v>
      </c>
      <c r="K1836" s="6">
        <v>100</v>
      </c>
      <c r="L1836" s="6">
        <v>2.088461109546059</v>
      </c>
      <c r="M1836" s="6">
        <v>743.35500000000002</v>
      </c>
      <c r="N1836" s="7" t="s">
        <v>19</v>
      </c>
      <c r="O1836" s="16" t="s">
        <v>19</v>
      </c>
    </row>
    <row r="1837" spans="1:15" x14ac:dyDescent="0.3">
      <c r="A1837" s="10">
        <v>43691</v>
      </c>
      <c r="B1837" s="8">
        <v>0.1875</v>
      </c>
      <c r="C1837" s="9">
        <f t="shared" si="62"/>
        <v>43691.1875</v>
      </c>
      <c r="D1837" s="4">
        <f t="shared" si="63"/>
        <v>525465</v>
      </c>
      <c r="E1837" s="4">
        <f t="shared" si="63"/>
        <v>6300765</v>
      </c>
      <c r="F1837" s="4">
        <f t="shared" si="63"/>
        <v>2549</v>
      </c>
      <c r="G1837" s="6">
        <v>0</v>
      </c>
      <c r="H1837" s="6">
        <v>0</v>
      </c>
      <c r="I1837" s="6">
        <v>307.8628905995696</v>
      </c>
      <c r="J1837" s="6">
        <v>-1.3340000000000001</v>
      </c>
      <c r="K1837" s="6">
        <v>100</v>
      </c>
      <c r="L1837" s="6">
        <v>1.9417518789605832</v>
      </c>
      <c r="M1837" s="6">
        <v>743.15300000000002</v>
      </c>
      <c r="N1837" s="7" t="s">
        <v>19</v>
      </c>
      <c r="O1837" s="16" t="s">
        <v>19</v>
      </c>
    </row>
    <row r="1838" spans="1:15" x14ac:dyDescent="0.3">
      <c r="A1838" s="10">
        <v>43691</v>
      </c>
      <c r="B1838" s="8">
        <v>0.20833333333333334</v>
      </c>
      <c r="C1838" s="9">
        <f t="shared" si="62"/>
        <v>43691.208333333336</v>
      </c>
      <c r="D1838" s="4">
        <f t="shared" si="63"/>
        <v>525465</v>
      </c>
      <c r="E1838" s="4">
        <f t="shared" si="63"/>
        <v>6300765</v>
      </c>
      <c r="F1838" s="4">
        <f t="shared" si="63"/>
        <v>2549</v>
      </c>
      <c r="G1838" s="6">
        <v>5.4</v>
      </c>
      <c r="H1838" s="6">
        <v>1.8</v>
      </c>
      <c r="I1838" s="6">
        <v>309.03182061685123</v>
      </c>
      <c r="J1838" s="6">
        <v>-1.2709999999999999</v>
      </c>
      <c r="K1838" s="6">
        <v>100</v>
      </c>
      <c r="L1838" s="6">
        <v>2.517216348086404</v>
      </c>
      <c r="M1838" s="6">
        <v>743.29700000000003</v>
      </c>
      <c r="N1838" s="7" t="s">
        <v>19</v>
      </c>
      <c r="O1838" s="15">
        <v>0.33333333333333331</v>
      </c>
    </row>
    <row r="1839" spans="1:15" x14ac:dyDescent="0.3">
      <c r="A1839" s="10">
        <v>43691</v>
      </c>
      <c r="B1839" s="8">
        <v>0.22916666666666666</v>
      </c>
      <c r="C1839" s="9">
        <f t="shared" si="62"/>
        <v>43691.229166666664</v>
      </c>
      <c r="D1839" s="4">
        <f t="shared" si="63"/>
        <v>525465</v>
      </c>
      <c r="E1839" s="4">
        <f t="shared" si="63"/>
        <v>6300765</v>
      </c>
      <c r="F1839" s="4">
        <f t="shared" si="63"/>
        <v>2549</v>
      </c>
      <c r="G1839" s="6">
        <v>7.3</v>
      </c>
      <c r="H1839" s="6">
        <v>1.8</v>
      </c>
      <c r="I1839" s="6">
        <v>308.90960035511512</v>
      </c>
      <c r="J1839" s="6">
        <v>-1.3340000000000001</v>
      </c>
      <c r="K1839" s="6">
        <v>100</v>
      </c>
      <c r="L1839" s="6">
        <v>2.6593765973854468</v>
      </c>
      <c r="M1839" s="6">
        <v>743.28499999999997</v>
      </c>
      <c r="N1839" s="7" t="s">
        <v>19</v>
      </c>
      <c r="O1839" s="15">
        <v>0.24657534246575344</v>
      </c>
    </row>
    <row r="1840" spans="1:15" x14ac:dyDescent="0.3">
      <c r="A1840" s="10">
        <v>43691</v>
      </c>
      <c r="B1840" s="8">
        <v>0.25</v>
      </c>
      <c r="C1840" s="9">
        <f t="shared" si="62"/>
        <v>43691.25</v>
      </c>
      <c r="D1840" s="4">
        <f t="shared" si="63"/>
        <v>525465</v>
      </c>
      <c r="E1840" s="4">
        <f t="shared" si="63"/>
        <v>6300765</v>
      </c>
      <c r="F1840" s="4">
        <f t="shared" si="63"/>
        <v>2549</v>
      </c>
      <c r="G1840" s="6">
        <v>10.9</v>
      </c>
      <c r="H1840" s="6">
        <v>3.6</v>
      </c>
      <c r="I1840" s="6">
        <v>309.26495521983702</v>
      </c>
      <c r="J1840" s="6">
        <v>-1.3340000000000001</v>
      </c>
      <c r="K1840" s="6">
        <v>100</v>
      </c>
      <c r="L1840" s="6">
        <v>1.5019113338044392</v>
      </c>
      <c r="M1840" s="6">
        <v>743.38</v>
      </c>
      <c r="N1840" s="7" t="s">
        <v>19</v>
      </c>
      <c r="O1840" s="15">
        <v>0.33027522935779818</v>
      </c>
    </row>
    <row r="1841" spans="1:15" x14ac:dyDescent="0.3">
      <c r="A1841" s="10">
        <v>43691</v>
      </c>
      <c r="B1841" s="8">
        <v>0.27083333333333331</v>
      </c>
      <c r="C1841" s="9">
        <f t="shared" si="62"/>
        <v>43691.270833333336</v>
      </c>
      <c r="D1841" s="4">
        <f t="shared" si="63"/>
        <v>525465</v>
      </c>
      <c r="E1841" s="4">
        <f t="shared" si="63"/>
        <v>6300765</v>
      </c>
      <c r="F1841" s="4">
        <f t="shared" si="63"/>
        <v>2549</v>
      </c>
      <c r="G1841" s="6">
        <v>52.6</v>
      </c>
      <c r="H1841" s="6">
        <v>27</v>
      </c>
      <c r="I1841" s="6">
        <v>308.56749079209317</v>
      </c>
      <c r="J1841" s="6">
        <v>-0.95699999999999996</v>
      </c>
      <c r="K1841" s="6">
        <v>100</v>
      </c>
      <c r="L1841" s="6">
        <v>1.9326539163877179</v>
      </c>
      <c r="M1841" s="6">
        <v>743.38499999999999</v>
      </c>
      <c r="N1841" s="7" t="s">
        <v>19</v>
      </c>
      <c r="O1841" s="15">
        <v>0.51330798479087447</v>
      </c>
    </row>
    <row r="1842" spans="1:15" x14ac:dyDescent="0.3">
      <c r="A1842" s="10">
        <v>43691</v>
      </c>
      <c r="B1842" s="8">
        <v>0.29166666666666669</v>
      </c>
      <c r="C1842" s="9">
        <f t="shared" si="62"/>
        <v>43691.291666666664</v>
      </c>
      <c r="D1842" s="4">
        <f t="shared" si="63"/>
        <v>525465</v>
      </c>
      <c r="E1842" s="4">
        <f t="shared" si="63"/>
        <v>6300765</v>
      </c>
      <c r="F1842" s="4">
        <f t="shared" si="63"/>
        <v>2549</v>
      </c>
      <c r="G1842" s="6">
        <v>67.099999999999994</v>
      </c>
      <c r="H1842" s="6">
        <v>32.4</v>
      </c>
      <c r="I1842" s="6">
        <v>309.85745766224022</v>
      </c>
      <c r="J1842" s="6">
        <v>-0.89400000000000002</v>
      </c>
      <c r="K1842" s="6">
        <v>100</v>
      </c>
      <c r="L1842" s="6">
        <v>1.4973623525180064</v>
      </c>
      <c r="M1842" s="6">
        <v>743.47199999999998</v>
      </c>
      <c r="N1842" s="7" t="s">
        <v>19</v>
      </c>
      <c r="O1842" s="15">
        <v>0.48286140089418778</v>
      </c>
    </row>
    <row r="1843" spans="1:15" x14ac:dyDescent="0.3">
      <c r="A1843" s="10">
        <v>43691</v>
      </c>
      <c r="B1843" s="8">
        <v>0.3125</v>
      </c>
      <c r="C1843" s="9">
        <f t="shared" si="62"/>
        <v>43691.3125</v>
      </c>
      <c r="D1843" s="4">
        <f t="shared" si="63"/>
        <v>525465</v>
      </c>
      <c r="E1843" s="4">
        <f t="shared" si="63"/>
        <v>6300765</v>
      </c>
      <c r="F1843" s="4">
        <f t="shared" si="63"/>
        <v>2549</v>
      </c>
      <c r="G1843" s="6">
        <v>96.1</v>
      </c>
      <c r="H1843" s="6">
        <v>50.4</v>
      </c>
      <c r="I1843" s="6">
        <v>312.97807694803561</v>
      </c>
      <c r="J1843" s="6">
        <v>-7.5999999999999998E-2</v>
      </c>
      <c r="K1843" s="6">
        <v>100</v>
      </c>
      <c r="L1843" s="6">
        <v>1.2062183819902714</v>
      </c>
      <c r="M1843" s="6">
        <v>743.47199999999998</v>
      </c>
      <c r="N1843" s="7" t="s">
        <v>19</v>
      </c>
      <c r="O1843" s="15">
        <v>0.52445369406867848</v>
      </c>
    </row>
    <row r="1844" spans="1:15" x14ac:dyDescent="0.3">
      <c r="A1844" s="10">
        <v>43691</v>
      </c>
      <c r="B1844" s="8">
        <v>0.33333333333333331</v>
      </c>
      <c r="C1844" s="9">
        <f t="shared" si="62"/>
        <v>43691.333333333336</v>
      </c>
      <c r="D1844" s="4">
        <f t="shared" si="63"/>
        <v>525465</v>
      </c>
      <c r="E1844" s="4">
        <f t="shared" si="63"/>
        <v>6300765</v>
      </c>
      <c r="F1844" s="4">
        <f t="shared" si="63"/>
        <v>2549</v>
      </c>
      <c r="G1844" s="6">
        <v>117.9</v>
      </c>
      <c r="H1844" s="6">
        <v>61.2</v>
      </c>
      <c r="I1844" s="6">
        <v>312.14249645212345</v>
      </c>
      <c r="J1844" s="6">
        <v>-0.45300000000000001</v>
      </c>
      <c r="K1844" s="6">
        <v>100</v>
      </c>
      <c r="L1844" s="6">
        <v>1.3483786312893142</v>
      </c>
      <c r="M1844" s="6">
        <v>743.625</v>
      </c>
      <c r="N1844" s="7" t="s">
        <v>19</v>
      </c>
      <c r="O1844" s="15">
        <v>0.51908396946564883</v>
      </c>
    </row>
    <row r="1845" spans="1:15" x14ac:dyDescent="0.3">
      <c r="A1845" s="10">
        <v>43691</v>
      </c>
      <c r="B1845" s="8">
        <v>0.35416666666666669</v>
      </c>
      <c r="C1845" s="9">
        <f t="shared" si="62"/>
        <v>43691.354166666664</v>
      </c>
      <c r="D1845" s="4">
        <f t="shared" si="63"/>
        <v>525465</v>
      </c>
      <c r="E1845" s="4">
        <f t="shared" si="63"/>
        <v>6300765</v>
      </c>
      <c r="F1845" s="4">
        <f t="shared" si="63"/>
        <v>2549</v>
      </c>
      <c r="G1845" s="6">
        <v>110.6</v>
      </c>
      <c r="H1845" s="6">
        <v>57.6</v>
      </c>
      <c r="I1845" s="6">
        <v>313.84981127443456</v>
      </c>
      <c r="J1845" s="6">
        <v>0.113</v>
      </c>
      <c r="K1845" s="6">
        <v>100</v>
      </c>
      <c r="L1845" s="6">
        <v>1.2016694007038389</v>
      </c>
      <c r="M1845" s="6">
        <v>743.69500000000005</v>
      </c>
      <c r="N1845" s="7" t="s">
        <v>19</v>
      </c>
      <c r="O1845" s="15">
        <v>0.5207956600361664</v>
      </c>
    </row>
    <row r="1846" spans="1:15" x14ac:dyDescent="0.3">
      <c r="A1846" s="10">
        <v>43691</v>
      </c>
      <c r="B1846" s="8">
        <v>0.375</v>
      </c>
      <c r="C1846" s="9">
        <f t="shared" si="62"/>
        <v>43691.375</v>
      </c>
      <c r="D1846" s="4">
        <f t="shared" si="63"/>
        <v>525465</v>
      </c>
      <c r="E1846" s="4">
        <f t="shared" si="63"/>
        <v>6300765</v>
      </c>
      <c r="F1846" s="4">
        <f t="shared" si="63"/>
        <v>2549</v>
      </c>
      <c r="G1846" s="6">
        <v>174.1</v>
      </c>
      <c r="H1846" s="6">
        <v>91.8</v>
      </c>
      <c r="I1846" s="6">
        <v>315.05277645864669</v>
      </c>
      <c r="J1846" s="6">
        <v>0.17599999999999999</v>
      </c>
      <c r="K1846" s="6">
        <v>100</v>
      </c>
      <c r="L1846" s="6">
        <v>1.1993949100606225</v>
      </c>
      <c r="M1846" s="6">
        <v>743.75800000000004</v>
      </c>
      <c r="N1846" s="7" t="s">
        <v>19</v>
      </c>
      <c r="O1846" s="15">
        <v>0.527283170591614</v>
      </c>
    </row>
    <row r="1847" spans="1:15" x14ac:dyDescent="0.3">
      <c r="A1847" s="10">
        <v>43691</v>
      </c>
      <c r="B1847" s="8">
        <v>0.39583333333333331</v>
      </c>
      <c r="C1847" s="9">
        <f t="shared" si="62"/>
        <v>43691.395833333336</v>
      </c>
      <c r="D1847" s="4">
        <f t="shared" si="63"/>
        <v>525465</v>
      </c>
      <c r="E1847" s="4">
        <f t="shared" si="63"/>
        <v>6300765</v>
      </c>
      <c r="F1847" s="4">
        <f t="shared" si="63"/>
        <v>2549</v>
      </c>
      <c r="G1847" s="6">
        <v>223.1</v>
      </c>
      <c r="H1847" s="6">
        <v>111.5</v>
      </c>
      <c r="I1847" s="6">
        <v>316.37706610041994</v>
      </c>
      <c r="J1847" s="6">
        <v>0.36399999999999999</v>
      </c>
      <c r="K1847" s="6">
        <v>100</v>
      </c>
      <c r="L1847" s="6">
        <v>1.1971204194174061</v>
      </c>
      <c r="M1847" s="6">
        <v>743.61800000000005</v>
      </c>
      <c r="N1847" s="7" t="s">
        <v>19</v>
      </c>
      <c r="O1847" s="15">
        <v>0.49977588525324967</v>
      </c>
    </row>
    <row r="1848" spans="1:15" x14ac:dyDescent="0.3">
      <c r="A1848" s="10">
        <v>43691</v>
      </c>
      <c r="B1848" s="8">
        <v>0.41666666666666669</v>
      </c>
      <c r="C1848" s="9">
        <f t="shared" si="62"/>
        <v>43691.416666666664</v>
      </c>
      <c r="D1848" s="4">
        <f t="shared" si="63"/>
        <v>525465</v>
      </c>
      <c r="E1848" s="4">
        <f t="shared" si="63"/>
        <v>6300765</v>
      </c>
      <c r="F1848" s="4">
        <f t="shared" si="63"/>
        <v>2549</v>
      </c>
      <c r="G1848" s="6">
        <v>246.7</v>
      </c>
      <c r="H1848" s="6">
        <v>118.7</v>
      </c>
      <c r="I1848" s="6">
        <v>322.20050625955491</v>
      </c>
      <c r="J1848" s="6">
        <v>0.55300000000000005</v>
      </c>
      <c r="K1848" s="6">
        <v>100</v>
      </c>
      <c r="L1848" s="6">
        <v>1.3392806687164489</v>
      </c>
      <c r="M1848" s="6">
        <v>743.755</v>
      </c>
      <c r="N1848" s="7" t="s">
        <v>19</v>
      </c>
      <c r="O1848" s="15">
        <v>0.4811511957843535</v>
      </c>
    </row>
    <row r="1849" spans="1:15" x14ac:dyDescent="0.3">
      <c r="A1849" s="10">
        <v>43691</v>
      </c>
      <c r="B1849" s="8">
        <v>0.4375</v>
      </c>
      <c r="C1849" s="9">
        <f t="shared" si="62"/>
        <v>43691.4375</v>
      </c>
      <c r="D1849" s="4">
        <f t="shared" si="63"/>
        <v>525465</v>
      </c>
      <c r="E1849" s="4">
        <f t="shared" si="63"/>
        <v>6300765</v>
      </c>
      <c r="F1849" s="4">
        <f t="shared" si="63"/>
        <v>2549</v>
      </c>
      <c r="G1849" s="6">
        <v>344.6</v>
      </c>
      <c r="H1849" s="6">
        <v>152.9</v>
      </c>
      <c r="I1849" s="6">
        <v>322.10523974724958</v>
      </c>
      <c r="J1849" s="6">
        <v>0.80500000000000005</v>
      </c>
      <c r="K1849" s="6">
        <v>100</v>
      </c>
      <c r="L1849" s="6">
        <v>1.4814409180154919</v>
      </c>
      <c r="M1849" s="6">
        <v>743.48199999999997</v>
      </c>
      <c r="N1849" s="7" t="s">
        <v>19</v>
      </c>
      <c r="O1849" s="15">
        <v>0.4437028438769588</v>
      </c>
    </row>
    <row r="1850" spans="1:15" x14ac:dyDescent="0.3">
      <c r="A1850" s="10">
        <v>43691</v>
      </c>
      <c r="B1850" s="8">
        <v>0.45833333333333331</v>
      </c>
      <c r="C1850" s="9">
        <f t="shared" ref="C1850:C1913" si="64">A1850+B1850</f>
        <v>43691.458333333336</v>
      </c>
      <c r="D1850" s="4">
        <f t="shared" si="63"/>
        <v>525465</v>
      </c>
      <c r="E1850" s="4">
        <f t="shared" si="63"/>
        <v>6300765</v>
      </c>
      <c r="F1850" s="4">
        <f t="shared" si="63"/>
        <v>2549</v>
      </c>
      <c r="G1850" s="6">
        <v>351.9</v>
      </c>
      <c r="H1850" s="6">
        <v>142.1</v>
      </c>
      <c r="I1850" s="6">
        <v>323.45920725765234</v>
      </c>
      <c r="J1850" s="6">
        <v>1.3080000000000001</v>
      </c>
      <c r="K1850" s="6">
        <v>99.09</v>
      </c>
      <c r="L1850" s="6">
        <v>1.3347316874300161</v>
      </c>
      <c r="M1850" s="6">
        <v>743.77800000000002</v>
      </c>
      <c r="N1850" s="7" t="s">
        <v>19</v>
      </c>
      <c r="O1850" s="15">
        <v>0.40380789997158284</v>
      </c>
    </row>
    <row r="1851" spans="1:15" x14ac:dyDescent="0.3">
      <c r="A1851" s="10">
        <v>43691</v>
      </c>
      <c r="B1851" s="8">
        <v>0.47916666666666669</v>
      </c>
      <c r="C1851" s="9">
        <f t="shared" si="64"/>
        <v>43691.479166666664</v>
      </c>
      <c r="D1851" s="4">
        <f t="shared" ref="D1851:F1914" si="65">D1850</f>
        <v>525465</v>
      </c>
      <c r="E1851" s="4">
        <f t="shared" si="65"/>
        <v>6300765</v>
      </c>
      <c r="F1851" s="4">
        <f t="shared" si="65"/>
        <v>2549</v>
      </c>
      <c r="G1851" s="6">
        <v>214</v>
      </c>
      <c r="H1851" s="6">
        <v>82.8</v>
      </c>
      <c r="I1851" s="6">
        <v>323.16606192782905</v>
      </c>
      <c r="J1851" s="6">
        <v>0.61599999999999999</v>
      </c>
      <c r="K1851" s="6">
        <v>100</v>
      </c>
      <c r="L1851" s="6">
        <v>1.3324571967867997</v>
      </c>
      <c r="M1851" s="6">
        <v>743.92700000000002</v>
      </c>
      <c r="N1851" s="7" t="s">
        <v>19</v>
      </c>
      <c r="O1851" s="15">
        <v>0.38691588785046727</v>
      </c>
    </row>
    <row r="1852" spans="1:15" x14ac:dyDescent="0.3">
      <c r="A1852" s="10">
        <v>43691</v>
      </c>
      <c r="B1852" s="8">
        <v>0.5</v>
      </c>
      <c r="C1852" s="9">
        <f t="shared" si="64"/>
        <v>43691.5</v>
      </c>
      <c r="D1852" s="4">
        <f t="shared" si="65"/>
        <v>525465</v>
      </c>
      <c r="E1852" s="4">
        <f t="shared" si="65"/>
        <v>6300765</v>
      </c>
      <c r="F1852" s="4">
        <f t="shared" si="65"/>
        <v>2549</v>
      </c>
      <c r="G1852" s="6">
        <v>302.89999999999998</v>
      </c>
      <c r="H1852" s="6">
        <v>113.3</v>
      </c>
      <c r="I1852" s="6">
        <v>324.61179142910601</v>
      </c>
      <c r="J1852" s="6">
        <v>1.748</v>
      </c>
      <c r="K1852" s="6">
        <v>98.715000000000003</v>
      </c>
      <c r="L1852" s="6">
        <v>1.6190521860281022</v>
      </c>
      <c r="M1852" s="6">
        <v>744.02800000000002</v>
      </c>
      <c r="N1852" s="7" t="s">
        <v>19</v>
      </c>
      <c r="O1852" s="15">
        <v>0.37405084186200066</v>
      </c>
    </row>
    <row r="1853" spans="1:15" x14ac:dyDescent="0.3">
      <c r="A1853" s="10">
        <v>43691</v>
      </c>
      <c r="B1853" s="8">
        <v>0.52083333333333337</v>
      </c>
      <c r="C1853" s="9">
        <f t="shared" si="64"/>
        <v>43691.520833333336</v>
      </c>
      <c r="D1853" s="4">
        <f t="shared" si="65"/>
        <v>525465</v>
      </c>
      <c r="E1853" s="4">
        <f t="shared" si="65"/>
        <v>6300765</v>
      </c>
      <c r="F1853" s="4">
        <f t="shared" si="65"/>
        <v>2549</v>
      </c>
      <c r="G1853" s="6">
        <v>273.89999999999998</v>
      </c>
      <c r="H1853" s="6">
        <v>93.6</v>
      </c>
      <c r="I1853" s="6">
        <v>325.81523000965734</v>
      </c>
      <c r="J1853" s="6">
        <v>2.4390000000000001</v>
      </c>
      <c r="K1853" s="6">
        <v>96.686000000000007</v>
      </c>
      <c r="L1853" s="6">
        <v>1.183473475558108</v>
      </c>
      <c r="M1853" s="6">
        <v>744.22500000000002</v>
      </c>
      <c r="N1853" s="7" t="s">
        <v>19</v>
      </c>
      <c r="O1853" s="15">
        <v>0.34173055859802848</v>
      </c>
    </row>
    <row r="1854" spans="1:15" x14ac:dyDescent="0.3">
      <c r="A1854" s="10">
        <v>43691</v>
      </c>
      <c r="B1854" s="8">
        <v>0.54166666666666663</v>
      </c>
      <c r="C1854" s="9">
        <f t="shared" si="64"/>
        <v>43691.541666666664</v>
      </c>
      <c r="D1854" s="4">
        <f t="shared" si="65"/>
        <v>525465</v>
      </c>
      <c r="E1854" s="4">
        <f t="shared" si="65"/>
        <v>6300765</v>
      </c>
      <c r="F1854" s="4">
        <f t="shared" si="65"/>
        <v>2549</v>
      </c>
      <c r="G1854" s="6">
        <v>215.8</v>
      </c>
      <c r="H1854" s="6">
        <v>73.8</v>
      </c>
      <c r="I1854" s="6">
        <v>324.28027126959785</v>
      </c>
      <c r="J1854" s="6">
        <v>1.6220000000000001</v>
      </c>
      <c r="K1854" s="6">
        <v>100</v>
      </c>
      <c r="L1854" s="6">
        <v>1.4700684647994102</v>
      </c>
      <c r="M1854" s="6">
        <v>744.23</v>
      </c>
      <c r="N1854" s="7" t="s">
        <v>19</v>
      </c>
      <c r="O1854" s="15">
        <v>0.34198331788693231</v>
      </c>
    </row>
    <row r="1855" spans="1:15" x14ac:dyDescent="0.3">
      <c r="A1855" s="10">
        <v>43691</v>
      </c>
      <c r="B1855" s="8">
        <v>0.5625</v>
      </c>
      <c r="C1855" s="9">
        <f t="shared" si="64"/>
        <v>43691.5625</v>
      </c>
      <c r="D1855" s="4">
        <f t="shared" si="65"/>
        <v>525465</v>
      </c>
      <c r="E1855" s="4">
        <f t="shared" si="65"/>
        <v>6300765</v>
      </c>
      <c r="F1855" s="4">
        <f t="shared" si="65"/>
        <v>2549</v>
      </c>
      <c r="G1855" s="6">
        <v>725.5</v>
      </c>
      <c r="H1855" s="6">
        <v>206.9</v>
      </c>
      <c r="I1855" s="6">
        <v>325.00441377487186</v>
      </c>
      <c r="J1855" s="6">
        <v>4.5140000000000002</v>
      </c>
      <c r="K1855" s="6">
        <v>83.087999999999994</v>
      </c>
      <c r="L1855" s="6">
        <v>1.1789244942716752</v>
      </c>
      <c r="M1855" s="6">
        <v>744.54</v>
      </c>
      <c r="N1855" s="7" t="s">
        <v>19</v>
      </c>
      <c r="O1855" s="15">
        <v>0.28518263266712612</v>
      </c>
    </row>
    <row r="1856" spans="1:15" x14ac:dyDescent="0.3">
      <c r="A1856" s="10">
        <v>43691</v>
      </c>
      <c r="B1856" s="8">
        <v>0.58333333333333337</v>
      </c>
      <c r="C1856" s="9">
        <f t="shared" si="64"/>
        <v>43691.583333333336</v>
      </c>
      <c r="D1856" s="4">
        <f t="shared" si="65"/>
        <v>525465</v>
      </c>
      <c r="E1856" s="4">
        <f t="shared" si="65"/>
        <v>6300765</v>
      </c>
      <c r="F1856" s="4">
        <f t="shared" si="65"/>
        <v>2549</v>
      </c>
      <c r="G1856" s="6">
        <v>330.1</v>
      </c>
      <c r="H1856" s="6">
        <v>81</v>
      </c>
      <c r="I1856" s="6">
        <v>333.01292556406401</v>
      </c>
      <c r="J1856" s="6">
        <v>4.0739999999999998</v>
      </c>
      <c r="K1856" s="6">
        <v>85.346000000000004</v>
      </c>
      <c r="L1856" s="6">
        <v>0.88778052374394023</v>
      </c>
      <c r="M1856" s="6">
        <v>744.63</v>
      </c>
      <c r="N1856" s="7" t="s">
        <v>19</v>
      </c>
      <c r="O1856" s="15">
        <v>0.24538018782187215</v>
      </c>
    </row>
    <row r="1857" spans="1:15" x14ac:dyDescent="0.3">
      <c r="A1857" s="10">
        <v>43691</v>
      </c>
      <c r="B1857" s="8">
        <v>0.60416666666666663</v>
      </c>
      <c r="C1857" s="9">
        <f t="shared" si="64"/>
        <v>43691.604166666664</v>
      </c>
      <c r="D1857" s="4">
        <f t="shared" si="65"/>
        <v>525465</v>
      </c>
      <c r="E1857" s="4">
        <f t="shared" si="65"/>
        <v>6300765</v>
      </c>
      <c r="F1857" s="4">
        <f t="shared" si="65"/>
        <v>2549</v>
      </c>
      <c r="G1857" s="6">
        <v>195.9</v>
      </c>
      <c r="H1857" s="6">
        <v>48.6</v>
      </c>
      <c r="I1857" s="6">
        <v>328.22077100083078</v>
      </c>
      <c r="J1857" s="6">
        <v>2.879</v>
      </c>
      <c r="K1857" s="6">
        <v>94.135000000000005</v>
      </c>
      <c r="L1857" s="6">
        <v>1.0299407730429833</v>
      </c>
      <c r="M1857" s="6">
        <v>744.52700000000004</v>
      </c>
      <c r="N1857" s="7" t="s">
        <v>19</v>
      </c>
      <c r="O1857" s="15">
        <v>0.24808575803981622</v>
      </c>
    </row>
    <row r="1858" spans="1:15" x14ac:dyDescent="0.3">
      <c r="A1858" s="10">
        <v>43691</v>
      </c>
      <c r="B1858" s="8">
        <v>0.625</v>
      </c>
      <c r="C1858" s="9">
        <f t="shared" si="64"/>
        <v>43691.625</v>
      </c>
      <c r="D1858" s="4">
        <f t="shared" si="65"/>
        <v>525465</v>
      </c>
      <c r="E1858" s="4">
        <f t="shared" si="65"/>
        <v>6300765</v>
      </c>
      <c r="F1858" s="4">
        <f t="shared" si="65"/>
        <v>2549</v>
      </c>
      <c r="G1858" s="6">
        <v>83.4</v>
      </c>
      <c r="H1858" s="6">
        <v>23.4</v>
      </c>
      <c r="I1858" s="6">
        <v>319.95945534284556</v>
      </c>
      <c r="J1858" s="6">
        <v>1.1819999999999999</v>
      </c>
      <c r="K1858" s="6">
        <v>100</v>
      </c>
      <c r="L1858" s="6">
        <v>1.0276662823997669</v>
      </c>
      <c r="M1858" s="6">
        <v>744.66300000000001</v>
      </c>
      <c r="N1858" s="7" t="s">
        <v>19</v>
      </c>
      <c r="O1858" s="15">
        <v>0.2805755395683453</v>
      </c>
    </row>
    <row r="1859" spans="1:15" x14ac:dyDescent="0.3">
      <c r="A1859" s="10">
        <v>43691</v>
      </c>
      <c r="B1859" s="8">
        <v>0.64583333333333337</v>
      </c>
      <c r="C1859" s="9">
        <f t="shared" si="64"/>
        <v>43691.645833333336</v>
      </c>
      <c r="D1859" s="4">
        <f t="shared" si="65"/>
        <v>525465</v>
      </c>
      <c r="E1859" s="4">
        <f t="shared" si="65"/>
        <v>6300765</v>
      </c>
      <c r="F1859" s="4">
        <f t="shared" si="65"/>
        <v>2549</v>
      </c>
      <c r="G1859" s="6">
        <v>175.9</v>
      </c>
      <c r="H1859" s="6">
        <v>61.2</v>
      </c>
      <c r="I1859" s="6">
        <v>325.55094176429139</v>
      </c>
      <c r="J1859" s="6">
        <v>1.1819999999999999</v>
      </c>
      <c r="K1859" s="6">
        <v>100</v>
      </c>
      <c r="L1859" s="6">
        <v>0.88095705181429118</v>
      </c>
      <c r="M1859" s="6">
        <v>744.67</v>
      </c>
      <c r="N1859" s="7" t="s">
        <v>19</v>
      </c>
      <c r="O1859" s="15">
        <v>0.34792495736213758</v>
      </c>
    </row>
    <row r="1860" spans="1:15" x14ac:dyDescent="0.3">
      <c r="A1860" s="10">
        <v>43691</v>
      </c>
      <c r="B1860" s="8">
        <v>0.66666666666666663</v>
      </c>
      <c r="C1860" s="9">
        <f t="shared" si="64"/>
        <v>43691.666666666664</v>
      </c>
      <c r="D1860" s="4">
        <f t="shared" si="65"/>
        <v>525465</v>
      </c>
      <c r="E1860" s="4">
        <f t="shared" si="65"/>
        <v>6300765</v>
      </c>
      <c r="F1860" s="4">
        <f t="shared" si="65"/>
        <v>2549</v>
      </c>
      <c r="G1860" s="6">
        <v>145.1</v>
      </c>
      <c r="H1860" s="6">
        <v>50.4</v>
      </c>
      <c r="I1860" s="6">
        <v>327.14535714635332</v>
      </c>
      <c r="J1860" s="6">
        <v>0.93</v>
      </c>
      <c r="K1860" s="6">
        <v>100</v>
      </c>
      <c r="L1860" s="6">
        <v>0.87868256117107491</v>
      </c>
      <c r="M1860" s="6">
        <v>744.68499999999995</v>
      </c>
      <c r="N1860" s="7" t="s">
        <v>19</v>
      </c>
      <c r="O1860" s="15">
        <v>0.34734665747760168</v>
      </c>
    </row>
    <row r="1861" spans="1:15" x14ac:dyDescent="0.3">
      <c r="A1861" s="10">
        <v>43691</v>
      </c>
      <c r="B1861" s="8">
        <v>0.6875</v>
      </c>
      <c r="C1861" s="9">
        <f t="shared" si="64"/>
        <v>43691.6875</v>
      </c>
      <c r="D1861" s="4">
        <f t="shared" si="65"/>
        <v>525465</v>
      </c>
      <c r="E1861" s="4">
        <f t="shared" si="65"/>
        <v>6300765</v>
      </c>
      <c r="F1861" s="4">
        <f t="shared" si="65"/>
        <v>2549</v>
      </c>
      <c r="G1861" s="6">
        <v>177.7</v>
      </c>
      <c r="H1861" s="6">
        <v>61.2</v>
      </c>
      <c r="I1861" s="6">
        <v>322.90591095852608</v>
      </c>
      <c r="J1861" s="6">
        <v>1.3080000000000001</v>
      </c>
      <c r="K1861" s="6">
        <v>100</v>
      </c>
      <c r="L1861" s="6">
        <v>0.87640807052785852</v>
      </c>
      <c r="M1861" s="6">
        <v>744.74699999999996</v>
      </c>
      <c r="N1861" s="7" t="s">
        <v>19</v>
      </c>
      <c r="O1861" s="15">
        <v>0.34440067529544177</v>
      </c>
    </row>
    <row r="1862" spans="1:15" x14ac:dyDescent="0.3">
      <c r="A1862" s="10">
        <v>43691</v>
      </c>
      <c r="B1862" s="8">
        <v>0.70833333333333337</v>
      </c>
      <c r="C1862" s="9">
        <f t="shared" si="64"/>
        <v>43691.708333333336</v>
      </c>
      <c r="D1862" s="4">
        <f t="shared" si="65"/>
        <v>525465</v>
      </c>
      <c r="E1862" s="4">
        <f t="shared" si="65"/>
        <v>6300765</v>
      </c>
      <c r="F1862" s="4">
        <f t="shared" si="65"/>
        <v>2549</v>
      </c>
      <c r="G1862" s="6">
        <v>128.80000000000001</v>
      </c>
      <c r="H1862" s="6">
        <v>41.4</v>
      </c>
      <c r="I1862" s="6">
        <v>323.71053951175065</v>
      </c>
      <c r="J1862" s="6">
        <v>1.119</v>
      </c>
      <c r="K1862" s="6">
        <v>100</v>
      </c>
      <c r="L1862" s="6">
        <v>1.1630030597691607</v>
      </c>
      <c r="M1862" s="6">
        <v>744.78300000000002</v>
      </c>
      <c r="N1862" s="7" t="s">
        <v>19</v>
      </c>
      <c r="O1862" s="15">
        <v>0.3214285714285714</v>
      </c>
    </row>
    <row r="1863" spans="1:15" x14ac:dyDescent="0.3">
      <c r="A1863" s="10">
        <v>43691</v>
      </c>
      <c r="B1863" s="8">
        <v>0.72916666666666663</v>
      </c>
      <c r="C1863" s="9">
        <f t="shared" si="64"/>
        <v>43691.729166666664</v>
      </c>
      <c r="D1863" s="4">
        <f t="shared" si="65"/>
        <v>525465</v>
      </c>
      <c r="E1863" s="4">
        <f t="shared" si="65"/>
        <v>6300765</v>
      </c>
      <c r="F1863" s="4">
        <f t="shared" si="65"/>
        <v>2549</v>
      </c>
      <c r="G1863" s="6">
        <v>49</v>
      </c>
      <c r="H1863" s="6">
        <v>14.4</v>
      </c>
      <c r="I1863" s="6">
        <v>318.59721408386162</v>
      </c>
      <c r="J1863" s="6">
        <v>0.30099999999999999</v>
      </c>
      <c r="K1863" s="6">
        <v>100</v>
      </c>
      <c r="L1863" s="6">
        <v>1.449598049010463</v>
      </c>
      <c r="M1863" s="6">
        <v>744.81299999999999</v>
      </c>
      <c r="N1863" s="7" t="s">
        <v>19</v>
      </c>
      <c r="O1863" s="15">
        <v>0.29387755102040819</v>
      </c>
    </row>
    <row r="1864" spans="1:15" x14ac:dyDescent="0.3">
      <c r="A1864" s="10">
        <v>43691</v>
      </c>
      <c r="B1864" s="8">
        <v>0.75</v>
      </c>
      <c r="C1864" s="9">
        <f t="shared" si="64"/>
        <v>43691.75</v>
      </c>
      <c r="D1864" s="4">
        <f t="shared" si="65"/>
        <v>525465</v>
      </c>
      <c r="E1864" s="4">
        <f t="shared" si="65"/>
        <v>6300765</v>
      </c>
      <c r="F1864" s="4">
        <f t="shared" si="65"/>
        <v>2549</v>
      </c>
      <c r="G1864" s="6">
        <v>14.5</v>
      </c>
      <c r="H1864" s="6">
        <v>3.6</v>
      </c>
      <c r="I1864" s="6">
        <v>316.40491063060603</v>
      </c>
      <c r="J1864" s="6">
        <v>-1.2999999999999999E-2</v>
      </c>
      <c r="K1864" s="6">
        <v>100</v>
      </c>
      <c r="L1864" s="6">
        <v>1.4473235583672466</v>
      </c>
      <c r="M1864" s="6">
        <v>744.95699999999999</v>
      </c>
      <c r="N1864" s="7" t="s">
        <v>19</v>
      </c>
      <c r="O1864" s="15">
        <v>0.24827586206896551</v>
      </c>
    </row>
    <row r="1865" spans="1:15" x14ac:dyDescent="0.3">
      <c r="A1865" s="10">
        <v>43691</v>
      </c>
      <c r="B1865" s="8">
        <v>0.77083333333333337</v>
      </c>
      <c r="C1865" s="9">
        <f t="shared" si="64"/>
        <v>43691.770833333336</v>
      </c>
      <c r="D1865" s="4">
        <f t="shared" si="65"/>
        <v>525465</v>
      </c>
      <c r="E1865" s="4">
        <f t="shared" si="65"/>
        <v>6300765</v>
      </c>
      <c r="F1865" s="4">
        <f t="shared" si="65"/>
        <v>2549</v>
      </c>
      <c r="G1865" s="6">
        <v>12.7</v>
      </c>
      <c r="H1865" s="6">
        <v>3.6</v>
      </c>
      <c r="I1865" s="6">
        <v>315.65383526905322</v>
      </c>
      <c r="J1865" s="6">
        <v>-0.20200000000000001</v>
      </c>
      <c r="K1865" s="6">
        <v>100</v>
      </c>
      <c r="L1865" s="6">
        <v>1.8780661409505253</v>
      </c>
      <c r="M1865" s="6">
        <v>744.9</v>
      </c>
      <c r="N1865" s="7" t="s">
        <v>19</v>
      </c>
      <c r="O1865" s="15">
        <v>0.28346456692913385</v>
      </c>
    </row>
    <row r="1866" spans="1:15" x14ac:dyDescent="0.3">
      <c r="A1866" s="10">
        <v>43691</v>
      </c>
      <c r="B1866" s="8">
        <v>0.79166666666666663</v>
      </c>
      <c r="C1866" s="9">
        <f t="shared" si="64"/>
        <v>43691.791666666664</v>
      </c>
      <c r="D1866" s="4">
        <f t="shared" si="65"/>
        <v>525465</v>
      </c>
      <c r="E1866" s="4">
        <f t="shared" si="65"/>
        <v>6300765</v>
      </c>
      <c r="F1866" s="4">
        <f t="shared" si="65"/>
        <v>2549</v>
      </c>
      <c r="G1866" s="6">
        <v>7.3</v>
      </c>
      <c r="H1866" s="6">
        <v>0</v>
      </c>
      <c r="I1866" s="6">
        <v>315.10095675360901</v>
      </c>
      <c r="J1866" s="6">
        <v>-0.32700000000000001</v>
      </c>
      <c r="K1866" s="6">
        <v>100</v>
      </c>
      <c r="L1866" s="6">
        <v>1.4427745770808138</v>
      </c>
      <c r="M1866" s="6">
        <v>745.15200000000004</v>
      </c>
      <c r="N1866" s="7" t="s">
        <v>19</v>
      </c>
      <c r="O1866" s="16" t="s">
        <v>19</v>
      </c>
    </row>
    <row r="1867" spans="1:15" x14ac:dyDescent="0.3">
      <c r="A1867" s="10">
        <v>43691</v>
      </c>
      <c r="B1867" s="8">
        <v>0.8125</v>
      </c>
      <c r="C1867" s="9">
        <f t="shared" si="64"/>
        <v>43691.8125</v>
      </c>
      <c r="D1867" s="4">
        <f t="shared" si="65"/>
        <v>525465</v>
      </c>
      <c r="E1867" s="4">
        <f t="shared" si="65"/>
        <v>6300765</v>
      </c>
      <c r="F1867" s="4">
        <f t="shared" si="65"/>
        <v>2549</v>
      </c>
      <c r="G1867" s="6">
        <v>0</v>
      </c>
      <c r="H1867" s="6">
        <v>0</v>
      </c>
      <c r="I1867" s="6">
        <v>313.80557170293304</v>
      </c>
      <c r="J1867" s="6">
        <v>-0.32700000000000001</v>
      </c>
      <c r="K1867" s="6">
        <v>100</v>
      </c>
      <c r="L1867" s="6">
        <v>1.2960653464953382</v>
      </c>
      <c r="M1867" s="6">
        <v>745.21</v>
      </c>
      <c r="N1867" s="7" t="s">
        <v>19</v>
      </c>
      <c r="O1867" s="16" t="s">
        <v>19</v>
      </c>
    </row>
    <row r="1868" spans="1:15" x14ac:dyDescent="0.3">
      <c r="A1868" s="10">
        <v>43691</v>
      </c>
      <c r="B1868" s="8">
        <v>0.83333333333333337</v>
      </c>
      <c r="C1868" s="9">
        <f t="shared" si="64"/>
        <v>43691.833333333336</v>
      </c>
      <c r="D1868" s="4">
        <f t="shared" si="65"/>
        <v>525465</v>
      </c>
      <c r="E1868" s="4">
        <f t="shared" si="65"/>
        <v>6300765</v>
      </c>
      <c r="F1868" s="4">
        <f t="shared" si="65"/>
        <v>2549</v>
      </c>
      <c r="G1868" s="6">
        <v>0</v>
      </c>
      <c r="H1868" s="6">
        <v>0</v>
      </c>
      <c r="I1868" s="6">
        <v>313.71402944954508</v>
      </c>
      <c r="J1868" s="6">
        <v>-0.45300000000000001</v>
      </c>
      <c r="K1868" s="6">
        <v>100</v>
      </c>
      <c r="L1868" s="6">
        <v>1.1493561159098626</v>
      </c>
      <c r="M1868" s="6">
        <v>745.21699999999998</v>
      </c>
      <c r="N1868" s="7" t="s">
        <v>19</v>
      </c>
      <c r="O1868" s="16" t="s">
        <v>19</v>
      </c>
    </row>
    <row r="1869" spans="1:15" x14ac:dyDescent="0.3">
      <c r="A1869" s="10">
        <v>43691</v>
      </c>
      <c r="B1869" s="8">
        <v>0.85416666666666663</v>
      </c>
      <c r="C1869" s="9">
        <f t="shared" si="64"/>
        <v>43691.854166666664</v>
      </c>
      <c r="D1869" s="4">
        <f t="shared" si="65"/>
        <v>525465</v>
      </c>
      <c r="E1869" s="4">
        <f t="shared" si="65"/>
        <v>6300765</v>
      </c>
      <c r="F1869" s="4">
        <f t="shared" si="65"/>
        <v>2549</v>
      </c>
      <c r="G1869" s="6">
        <v>0</v>
      </c>
      <c r="H1869" s="6">
        <v>0</v>
      </c>
      <c r="I1869" s="6">
        <v>313.19781503238693</v>
      </c>
      <c r="J1869" s="6">
        <v>-0.45300000000000001</v>
      </c>
      <c r="K1869" s="6">
        <v>100</v>
      </c>
      <c r="L1869" s="6">
        <v>1.0026468853243871</v>
      </c>
      <c r="M1869" s="6">
        <v>745.50699999999995</v>
      </c>
      <c r="N1869" s="7" t="s">
        <v>19</v>
      </c>
      <c r="O1869" s="16" t="s">
        <v>19</v>
      </c>
    </row>
    <row r="1870" spans="1:15" x14ac:dyDescent="0.3">
      <c r="A1870" s="10">
        <v>43691</v>
      </c>
      <c r="B1870" s="8">
        <v>0.875</v>
      </c>
      <c r="C1870" s="9">
        <f t="shared" si="64"/>
        <v>43691.875</v>
      </c>
      <c r="D1870" s="4">
        <f t="shared" si="65"/>
        <v>525465</v>
      </c>
      <c r="E1870" s="4">
        <f t="shared" si="65"/>
        <v>6300765</v>
      </c>
      <c r="F1870" s="4">
        <f t="shared" si="65"/>
        <v>2549</v>
      </c>
      <c r="G1870" s="6">
        <v>0</v>
      </c>
      <c r="H1870" s="6">
        <v>0</v>
      </c>
      <c r="I1870" s="6">
        <v>308.055353981243</v>
      </c>
      <c r="J1870" s="6">
        <v>-0.51600000000000001</v>
      </c>
      <c r="K1870" s="6">
        <v>100</v>
      </c>
      <c r="L1870" s="6">
        <v>1.2892418745656891</v>
      </c>
      <c r="M1870" s="6">
        <v>745.25300000000004</v>
      </c>
      <c r="N1870" s="7" t="s">
        <v>19</v>
      </c>
      <c r="O1870" s="16" t="s">
        <v>19</v>
      </c>
    </row>
    <row r="1871" spans="1:15" x14ac:dyDescent="0.3">
      <c r="A1871" s="10">
        <v>43691</v>
      </c>
      <c r="B1871" s="8">
        <v>0.89583333333333337</v>
      </c>
      <c r="C1871" s="9">
        <f t="shared" si="64"/>
        <v>43691.895833333336</v>
      </c>
      <c r="D1871" s="4">
        <f t="shared" si="65"/>
        <v>525465</v>
      </c>
      <c r="E1871" s="4">
        <f t="shared" si="65"/>
        <v>6300765</v>
      </c>
      <c r="F1871" s="4">
        <f t="shared" si="65"/>
        <v>2549</v>
      </c>
      <c r="G1871" s="6">
        <v>0</v>
      </c>
      <c r="H1871" s="6">
        <v>0</v>
      </c>
      <c r="I1871" s="6">
        <v>312.77510745319512</v>
      </c>
      <c r="J1871" s="6">
        <v>-0.51600000000000001</v>
      </c>
      <c r="K1871" s="6">
        <v>100</v>
      </c>
      <c r="L1871" s="6">
        <v>0.99809790403795429</v>
      </c>
      <c r="M1871" s="6">
        <v>745.31</v>
      </c>
      <c r="N1871" s="7" t="s">
        <v>19</v>
      </c>
      <c r="O1871" s="16" t="s">
        <v>19</v>
      </c>
    </row>
    <row r="1872" spans="1:15" x14ac:dyDescent="0.3">
      <c r="A1872" s="10">
        <v>43691</v>
      </c>
      <c r="B1872" s="8">
        <v>0.91666666666666663</v>
      </c>
      <c r="C1872" s="9">
        <f t="shared" si="64"/>
        <v>43691.916666666664</v>
      </c>
      <c r="D1872" s="4">
        <f t="shared" si="65"/>
        <v>525465</v>
      </c>
      <c r="E1872" s="4">
        <f t="shared" si="65"/>
        <v>6300765</v>
      </c>
      <c r="F1872" s="4">
        <f t="shared" si="65"/>
        <v>2549</v>
      </c>
      <c r="G1872" s="6">
        <v>0</v>
      </c>
      <c r="H1872" s="6">
        <v>0</v>
      </c>
      <c r="I1872" s="6">
        <v>312.77036513455914</v>
      </c>
      <c r="J1872" s="6">
        <v>-0.51600000000000001</v>
      </c>
      <c r="K1872" s="6">
        <v>100</v>
      </c>
      <c r="L1872" s="6">
        <v>1.1402581533369971</v>
      </c>
      <c r="M1872" s="6">
        <v>745.39</v>
      </c>
      <c r="N1872" s="7" t="s">
        <v>19</v>
      </c>
      <c r="O1872" s="16" t="s">
        <v>19</v>
      </c>
    </row>
    <row r="1873" spans="1:15" x14ac:dyDescent="0.3">
      <c r="A1873" s="10">
        <v>43691</v>
      </c>
      <c r="B1873" s="8">
        <v>0.9375</v>
      </c>
      <c r="C1873" s="9">
        <f t="shared" si="64"/>
        <v>43691.9375</v>
      </c>
      <c r="D1873" s="4">
        <f t="shared" si="65"/>
        <v>525465</v>
      </c>
      <c r="E1873" s="4">
        <f t="shared" si="65"/>
        <v>6300765</v>
      </c>
      <c r="F1873" s="4">
        <f t="shared" si="65"/>
        <v>2549</v>
      </c>
      <c r="G1873" s="6">
        <v>0</v>
      </c>
      <c r="H1873" s="6">
        <v>0</v>
      </c>
      <c r="I1873" s="6">
        <v>312.61999297104541</v>
      </c>
      <c r="J1873" s="6">
        <v>-0.64200000000000002</v>
      </c>
      <c r="K1873" s="6">
        <v>100</v>
      </c>
      <c r="L1873" s="6">
        <v>1.1379836626937809</v>
      </c>
      <c r="M1873" s="6">
        <v>745.3</v>
      </c>
      <c r="N1873" s="7" t="s">
        <v>19</v>
      </c>
      <c r="O1873" s="16" t="s">
        <v>19</v>
      </c>
    </row>
    <row r="1874" spans="1:15" x14ac:dyDescent="0.3">
      <c r="A1874" s="10">
        <v>43691</v>
      </c>
      <c r="B1874" s="8">
        <v>0.95833333333333337</v>
      </c>
      <c r="C1874" s="9">
        <f t="shared" si="64"/>
        <v>43691.958333333336</v>
      </c>
      <c r="D1874" s="4">
        <f t="shared" si="65"/>
        <v>525465</v>
      </c>
      <c r="E1874" s="4">
        <f t="shared" si="65"/>
        <v>6300765</v>
      </c>
      <c r="F1874" s="4">
        <f t="shared" si="65"/>
        <v>2549</v>
      </c>
      <c r="G1874" s="6">
        <v>0</v>
      </c>
      <c r="H1874" s="6">
        <v>0</v>
      </c>
      <c r="I1874" s="6">
        <v>308.18809305560757</v>
      </c>
      <c r="J1874" s="6">
        <v>-0.70499999999999996</v>
      </c>
      <c r="K1874" s="6">
        <v>100</v>
      </c>
      <c r="L1874" s="6">
        <v>1.1357091720505645</v>
      </c>
      <c r="M1874" s="6">
        <v>745.47699999999998</v>
      </c>
      <c r="N1874" s="7" t="s">
        <v>19</v>
      </c>
      <c r="O1874" s="16" t="s">
        <v>19</v>
      </c>
    </row>
    <row r="1875" spans="1:15" x14ac:dyDescent="0.3">
      <c r="A1875" s="10">
        <v>43691</v>
      </c>
      <c r="B1875" s="8">
        <v>0.97916666666666663</v>
      </c>
      <c r="C1875" s="9">
        <f t="shared" si="64"/>
        <v>43691.979166666664</v>
      </c>
      <c r="D1875" s="4">
        <f t="shared" si="65"/>
        <v>525465</v>
      </c>
      <c r="E1875" s="4">
        <f t="shared" si="65"/>
        <v>6300765</v>
      </c>
      <c r="F1875" s="4">
        <f t="shared" si="65"/>
        <v>2549</v>
      </c>
      <c r="G1875" s="6">
        <v>0</v>
      </c>
      <c r="H1875" s="6">
        <v>0</v>
      </c>
      <c r="I1875" s="6">
        <v>314.46966754011407</v>
      </c>
      <c r="J1875" s="6">
        <v>-0.83099999999999996</v>
      </c>
      <c r="K1875" s="6">
        <v>100</v>
      </c>
      <c r="L1875" s="6">
        <v>0.98899994146508885</v>
      </c>
      <c r="M1875" s="6">
        <v>745.54499999999996</v>
      </c>
      <c r="N1875" s="7" t="s">
        <v>19</v>
      </c>
      <c r="O1875" s="16" t="s">
        <v>19</v>
      </c>
    </row>
    <row r="1876" spans="1:15" x14ac:dyDescent="0.3">
      <c r="A1876" s="10">
        <v>43692</v>
      </c>
      <c r="B1876" s="8">
        <v>0</v>
      </c>
      <c r="C1876" s="9">
        <f t="shared" si="64"/>
        <v>43692</v>
      </c>
      <c r="D1876" s="4">
        <f t="shared" si="65"/>
        <v>525465</v>
      </c>
      <c r="E1876" s="4">
        <f t="shared" si="65"/>
        <v>6300765</v>
      </c>
      <c r="F1876" s="4">
        <f t="shared" si="65"/>
        <v>2549</v>
      </c>
      <c r="G1876" s="6">
        <v>0</v>
      </c>
      <c r="H1876" s="6">
        <v>0</v>
      </c>
      <c r="I1876" s="6">
        <v>304.94993577149961</v>
      </c>
      <c r="J1876" s="6">
        <v>-0.57899999999999996</v>
      </c>
      <c r="K1876" s="6">
        <v>100</v>
      </c>
      <c r="L1876" s="6">
        <v>1.2403357416385168</v>
      </c>
      <c r="M1876" s="6">
        <v>745.39300000000003</v>
      </c>
      <c r="N1876" s="7" t="s">
        <v>19</v>
      </c>
      <c r="O1876" s="16" t="s">
        <v>19</v>
      </c>
    </row>
    <row r="1877" spans="1:15" x14ac:dyDescent="0.3">
      <c r="A1877" s="10">
        <v>43692</v>
      </c>
      <c r="B1877" s="8">
        <v>2.0833333333333332E-2</v>
      </c>
      <c r="C1877" s="9">
        <f t="shared" si="64"/>
        <v>43692.020833333336</v>
      </c>
      <c r="D1877" s="4">
        <f t="shared" si="65"/>
        <v>525465</v>
      </c>
      <c r="E1877" s="4">
        <f t="shared" si="65"/>
        <v>6300765</v>
      </c>
      <c r="F1877" s="4">
        <f t="shared" si="65"/>
        <v>2549</v>
      </c>
      <c r="G1877" s="6">
        <v>0</v>
      </c>
      <c r="H1877" s="6">
        <v>0</v>
      </c>
      <c r="I1877" s="6">
        <v>308.79324528092377</v>
      </c>
      <c r="J1877" s="6">
        <v>-0.70499999999999996</v>
      </c>
      <c r="K1877" s="6">
        <v>100</v>
      </c>
      <c r="L1877" s="6">
        <v>1.0936265110530412</v>
      </c>
      <c r="M1877" s="6">
        <v>745.58799999999997</v>
      </c>
      <c r="N1877" s="7" t="s">
        <v>19</v>
      </c>
      <c r="O1877" s="16" t="s">
        <v>19</v>
      </c>
    </row>
    <row r="1878" spans="1:15" x14ac:dyDescent="0.3">
      <c r="A1878" s="10">
        <v>43692</v>
      </c>
      <c r="B1878" s="8">
        <v>4.1666666666666664E-2</v>
      </c>
      <c r="C1878" s="9">
        <f t="shared" si="64"/>
        <v>43692.041666666664</v>
      </c>
      <c r="D1878" s="4">
        <f t="shared" si="65"/>
        <v>525465</v>
      </c>
      <c r="E1878" s="4">
        <f t="shared" si="65"/>
        <v>6300765</v>
      </c>
      <c r="F1878" s="4">
        <f t="shared" si="65"/>
        <v>2549</v>
      </c>
      <c r="G1878" s="6">
        <v>0</v>
      </c>
      <c r="H1878" s="6">
        <v>0</v>
      </c>
      <c r="I1878" s="6">
        <v>307.04430221778051</v>
      </c>
      <c r="J1878" s="6">
        <v>-0.70499999999999996</v>
      </c>
      <c r="K1878" s="6">
        <v>100</v>
      </c>
      <c r="L1878" s="6">
        <v>0.80248254052530621</v>
      </c>
      <c r="M1878" s="6">
        <v>745.71</v>
      </c>
      <c r="N1878" s="7" t="s">
        <v>19</v>
      </c>
      <c r="O1878" s="16" t="s">
        <v>19</v>
      </c>
    </row>
    <row r="1879" spans="1:15" x14ac:dyDescent="0.3">
      <c r="A1879" s="10">
        <v>43692</v>
      </c>
      <c r="B1879" s="8">
        <v>6.25E-2</v>
      </c>
      <c r="C1879" s="9">
        <f t="shared" si="64"/>
        <v>43692.0625</v>
      </c>
      <c r="D1879" s="4">
        <f t="shared" si="65"/>
        <v>525465</v>
      </c>
      <c r="E1879" s="4">
        <f t="shared" si="65"/>
        <v>6300765</v>
      </c>
      <c r="F1879" s="4">
        <f t="shared" si="65"/>
        <v>2549</v>
      </c>
      <c r="G1879" s="6">
        <v>0</v>
      </c>
      <c r="H1879" s="6">
        <v>0</v>
      </c>
      <c r="I1879" s="6">
        <v>310.99268031000724</v>
      </c>
      <c r="J1879" s="6">
        <v>-0.76800000000000002</v>
      </c>
      <c r="K1879" s="6">
        <v>100</v>
      </c>
      <c r="L1879" s="6">
        <v>1.0890775297666084</v>
      </c>
      <c r="M1879" s="6">
        <v>745.64300000000003</v>
      </c>
      <c r="N1879" s="7" t="s">
        <v>19</v>
      </c>
      <c r="O1879" s="16" t="s">
        <v>19</v>
      </c>
    </row>
    <row r="1880" spans="1:15" x14ac:dyDescent="0.3">
      <c r="A1880" s="10">
        <v>43692</v>
      </c>
      <c r="B1880" s="8">
        <v>8.3333333333333329E-2</v>
      </c>
      <c r="C1880" s="9">
        <f t="shared" si="64"/>
        <v>43692.083333333336</v>
      </c>
      <c r="D1880" s="4">
        <f t="shared" si="65"/>
        <v>525465</v>
      </c>
      <c r="E1880" s="4">
        <f t="shared" si="65"/>
        <v>6300765</v>
      </c>
      <c r="F1880" s="4">
        <f t="shared" si="65"/>
        <v>2549</v>
      </c>
      <c r="G1880" s="6">
        <v>0</v>
      </c>
      <c r="H1880" s="6">
        <v>0</v>
      </c>
      <c r="I1880" s="6">
        <v>303.28209733649834</v>
      </c>
      <c r="J1880" s="6">
        <v>-0.89400000000000002</v>
      </c>
      <c r="K1880" s="6">
        <v>100</v>
      </c>
      <c r="L1880" s="6">
        <v>1.3756725190079107</v>
      </c>
      <c r="M1880" s="6">
        <v>745.35500000000002</v>
      </c>
      <c r="N1880" s="7" t="s">
        <v>19</v>
      </c>
      <c r="O1880" s="16" t="s">
        <v>19</v>
      </c>
    </row>
    <row r="1881" spans="1:15" x14ac:dyDescent="0.3">
      <c r="A1881" s="10">
        <v>43692</v>
      </c>
      <c r="B1881" s="8">
        <v>0.10416666666666667</v>
      </c>
      <c r="C1881" s="9">
        <f t="shared" si="64"/>
        <v>43692.104166666664</v>
      </c>
      <c r="D1881" s="4">
        <f t="shared" si="65"/>
        <v>525465</v>
      </c>
      <c r="E1881" s="4">
        <f t="shared" si="65"/>
        <v>6300765</v>
      </c>
      <c r="F1881" s="4">
        <f t="shared" si="65"/>
        <v>2549</v>
      </c>
      <c r="G1881" s="6">
        <v>0</v>
      </c>
      <c r="H1881" s="6">
        <v>0</v>
      </c>
      <c r="I1881" s="6">
        <v>311.03611133889768</v>
      </c>
      <c r="J1881" s="6">
        <v>-0.64200000000000002</v>
      </c>
      <c r="K1881" s="6">
        <v>100</v>
      </c>
      <c r="L1881" s="6">
        <v>1.0845285484801757</v>
      </c>
      <c r="M1881" s="6">
        <v>745.52700000000004</v>
      </c>
      <c r="N1881" s="7" t="s">
        <v>19</v>
      </c>
      <c r="O1881" s="16" t="s">
        <v>19</v>
      </c>
    </row>
    <row r="1882" spans="1:15" x14ac:dyDescent="0.3">
      <c r="A1882" s="10">
        <v>43692</v>
      </c>
      <c r="B1882" s="8">
        <v>0.125</v>
      </c>
      <c r="C1882" s="9">
        <f t="shared" si="64"/>
        <v>43692.125</v>
      </c>
      <c r="D1882" s="4">
        <f t="shared" si="65"/>
        <v>525465</v>
      </c>
      <c r="E1882" s="4">
        <f t="shared" si="65"/>
        <v>6300765</v>
      </c>
      <c r="F1882" s="4">
        <f t="shared" si="65"/>
        <v>2549</v>
      </c>
      <c r="G1882" s="6">
        <v>0</v>
      </c>
      <c r="H1882" s="6">
        <v>0</v>
      </c>
      <c r="I1882" s="6">
        <v>309.19364642742892</v>
      </c>
      <c r="J1882" s="6">
        <v>-0.45300000000000001</v>
      </c>
      <c r="K1882" s="6">
        <v>100</v>
      </c>
      <c r="L1882" s="6">
        <v>1.6599930176059967</v>
      </c>
      <c r="M1882" s="6">
        <v>745.59500000000003</v>
      </c>
      <c r="N1882" s="7" t="s">
        <v>19</v>
      </c>
      <c r="O1882" s="16" t="s">
        <v>19</v>
      </c>
    </row>
    <row r="1883" spans="1:15" x14ac:dyDescent="0.3">
      <c r="A1883" s="10">
        <v>43692</v>
      </c>
      <c r="B1883" s="8">
        <v>0.14583333333333334</v>
      </c>
      <c r="C1883" s="9">
        <f t="shared" si="64"/>
        <v>43692.145833333336</v>
      </c>
      <c r="D1883" s="4">
        <f t="shared" si="65"/>
        <v>525465</v>
      </c>
      <c r="E1883" s="4">
        <f t="shared" si="65"/>
        <v>6300765</v>
      </c>
      <c r="F1883" s="4">
        <f t="shared" si="65"/>
        <v>2549</v>
      </c>
      <c r="G1883" s="6">
        <v>0</v>
      </c>
      <c r="H1883" s="6">
        <v>0</v>
      </c>
      <c r="I1883" s="6">
        <v>306.96748054039125</v>
      </c>
      <c r="J1883" s="6">
        <v>-0.51600000000000001</v>
      </c>
      <c r="K1883" s="6">
        <v>100</v>
      </c>
      <c r="L1883" s="6">
        <v>1.6577185269627803</v>
      </c>
      <c r="M1883" s="6">
        <v>745.60199999999998</v>
      </c>
      <c r="N1883" s="7" t="s">
        <v>19</v>
      </c>
      <c r="O1883" s="16" t="s">
        <v>19</v>
      </c>
    </row>
    <row r="1884" spans="1:15" x14ac:dyDescent="0.3">
      <c r="A1884" s="10">
        <v>43692</v>
      </c>
      <c r="B1884" s="8">
        <v>0.16666666666666666</v>
      </c>
      <c r="C1884" s="9">
        <f t="shared" si="64"/>
        <v>43692.166666666664</v>
      </c>
      <c r="D1884" s="4">
        <f t="shared" si="65"/>
        <v>525465</v>
      </c>
      <c r="E1884" s="4">
        <f t="shared" si="65"/>
        <v>6300765</v>
      </c>
      <c r="F1884" s="4">
        <f t="shared" si="65"/>
        <v>2549</v>
      </c>
      <c r="G1884" s="6">
        <v>0</v>
      </c>
      <c r="H1884" s="6">
        <v>0</v>
      </c>
      <c r="I1884" s="6">
        <v>312.32719987646692</v>
      </c>
      <c r="J1884" s="6">
        <v>-0.51600000000000001</v>
      </c>
      <c r="K1884" s="6">
        <v>100</v>
      </c>
      <c r="L1884" s="6">
        <v>1.3665745564350451</v>
      </c>
      <c r="M1884" s="6">
        <v>745.77499999999998</v>
      </c>
      <c r="N1884" s="7" t="s">
        <v>19</v>
      </c>
      <c r="O1884" s="16" t="s">
        <v>19</v>
      </c>
    </row>
    <row r="1885" spans="1:15" x14ac:dyDescent="0.3">
      <c r="A1885" s="10">
        <v>43692</v>
      </c>
      <c r="B1885" s="8">
        <v>0.1875</v>
      </c>
      <c r="C1885" s="9">
        <f t="shared" si="64"/>
        <v>43692.1875</v>
      </c>
      <c r="D1885" s="4">
        <f t="shared" si="65"/>
        <v>525465</v>
      </c>
      <c r="E1885" s="4">
        <f t="shared" si="65"/>
        <v>6300765</v>
      </c>
      <c r="F1885" s="4">
        <f t="shared" si="65"/>
        <v>2549</v>
      </c>
      <c r="G1885" s="6">
        <v>0</v>
      </c>
      <c r="H1885" s="6">
        <v>0</v>
      </c>
      <c r="I1885" s="6">
        <v>311.05480485404911</v>
      </c>
      <c r="J1885" s="6">
        <v>-0.51600000000000001</v>
      </c>
      <c r="K1885" s="6">
        <v>100</v>
      </c>
      <c r="L1885" s="6">
        <v>1.3643000657918287</v>
      </c>
      <c r="M1885" s="6">
        <v>745.63300000000004</v>
      </c>
      <c r="N1885" s="7" t="s">
        <v>19</v>
      </c>
      <c r="O1885" s="16" t="s">
        <v>19</v>
      </c>
    </row>
    <row r="1886" spans="1:15" x14ac:dyDescent="0.3">
      <c r="A1886" s="10">
        <v>43692</v>
      </c>
      <c r="B1886" s="8">
        <v>0.20833333333333334</v>
      </c>
      <c r="C1886" s="9">
        <f t="shared" si="64"/>
        <v>43692.208333333336</v>
      </c>
      <c r="D1886" s="4">
        <f t="shared" si="65"/>
        <v>525465</v>
      </c>
      <c r="E1886" s="4">
        <f t="shared" si="65"/>
        <v>6300765</v>
      </c>
      <c r="F1886" s="4">
        <f t="shared" si="65"/>
        <v>2549</v>
      </c>
      <c r="G1886" s="6">
        <v>3.6</v>
      </c>
      <c r="H1886" s="6">
        <v>0</v>
      </c>
      <c r="I1886" s="6">
        <v>307.15446863748434</v>
      </c>
      <c r="J1886" s="6">
        <v>-0.51600000000000001</v>
      </c>
      <c r="K1886" s="6">
        <v>100</v>
      </c>
      <c r="L1886" s="6">
        <v>1.5064603150908717</v>
      </c>
      <c r="M1886" s="6">
        <v>745.86699999999996</v>
      </c>
      <c r="N1886" s="7" t="s">
        <v>19</v>
      </c>
      <c r="O1886" s="16" t="s">
        <v>19</v>
      </c>
    </row>
    <row r="1887" spans="1:15" x14ac:dyDescent="0.3">
      <c r="A1887" s="10">
        <v>43692</v>
      </c>
      <c r="B1887" s="8">
        <v>0.22916666666666666</v>
      </c>
      <c r="C1887" s="9">
        <f t="shared" si="64"/>
        <v>43692.229166666664</v>
      </c>
      <c r="D1887" s="4">
        <f t="shared" si="65"/>
        <v>525465</v>
      </c>
      <c r="E1887" s="4">
        <f t="shared" si="65"/>
        <v>6300765</v>
      </c>
      <c r="F1887" s="4">
        <f t="shared" si="65"/>
        <v>2549</v>
      </c>
      <c r="G1887" s="6">
        <v>18.100000000000001</v>
      </c>
      <c r="H1887" s="6">
        <v>5.4</v>
      </c>
      <c r="I1887" s="6">
        <v>312.32269236575991</v>
      </c>
      <c r="J1887" s="6">
        <v>-0.45300000000000001</v>
      </c>
      <c r="K1887" s="6">
        <v>100</v>
      </c>
      <c r="L1887" s="6">
        <v>1.648620564389915</v>
      </c>
      <c r="M1887" s="6">
        <v>745.89300000000003</v>
      </c>
      <c r="N1887" s="7" t="s">
        <v>19</v>
      </c>
      <c r="O1887" s="15">
        <v>0.2983425414364641</v>
      </c>
    </row>
    <row r="1888" spans="1:15" x14ac:dyDescent="0.3">
      <c r="A1888" s="10">
        <v>43692</v>
      </c>
      <c r="B1888" s="8">
        <v>0.25</v>
      </c>
      <c r="C1888" s="9">
        <f t="shared" si="64"/>
        <v>43692.25</v>
      </c>
      <c r="D1888" s="4">
        <f t="shared" si="65"/>
        <v>525465</v>
      </c>
      <c r="E1888" s="4">
        <f t="shared" si="65"/>
        <v>6300765</v>
      </c>
      <c r="F1888" s="4">
        <f t="shared" si="65"/>
        <v>2549</v>
      </c>
      <c r="G1888" s="6">
        <v>59.9</v>
      </c>
      <c r="H1888" s="6">
        <v>23.4</v>
      </c>
      <c r="I1888" s="6">
        <v>308.42092356601381</v>
      </c>
      <c r="J1888" s="6">
        <v>-7.5999999999999998E-2</v>
      </c>
      <c r="K1888" s="6">
        <v>100</v>
      </c>
      <c r="L1888" s="6">
        <v>1.6463460737466986</v>
      </c>
      <c r="M1888" s="6">
        <v>745.97199999999998</v>
      </c>
      <c r="N1888" s="7" t="s">
        <v>19</v>
      </c>
      <c r="O1888" s="15">
        <v>0.39065108514190316</v>
      </c>
    </row>
    <row r="1889" spans="1:15" x14ac:dyDescent="0.3">
      <c r="A1889" s="10">
        <v>43692</v>
      </c>
      <c r="B1889" s="8">
        <v>0.27083333333333331</v>
      </c>
      <c r="C1889" s="9">
        <f t="shared" si="64"/>
        <v>43692.270833333336</v>
      </c>
      <c r="D1889" s="4">
        <f t="shared" si="65"/>
        <v>525465</v>
      </c>
      <c r="E1889" s="4">
        <f t="shared" si="65"/>
        <v>6300765</v>
      </c>
      <c r="F1889" s="4">
        <f t="shared" si="65"/>
        <v>2549</v>
      </c>
      <c r="G1889" s="6">
        <v>67.099999999999994</v>
      </c>
      <c r="H1889" s="6">
        <v>25.2</v>
      </c>
      <c r="I1889" s="6">
        <v>314.82139239425265</v>
      </c>
      <c r="J1889" s="6">
        <v>0.113</v>
      </c>
      <c r="K1889" s="6">
        <v>100</v>
      </c>
      <c r="L1889" s="6">
        <v>1.0663326233344448</v>
      </c>
      <c r="M1889" s="6">
        <v>746.08299999999997</v>
      </c>
      <c r="N1889" s="7" t="s">
        <v>19</v>
      </c>
      <c r="O1889" s="15">
        <v>0.37555886736214605</v>
      </c>
    </row>
    <row r="1890" spans="1:15" x14ac:dyDescent="0.3">
      <c r="A1890" s="10">
        <v>43692</v>
      </c>
      <c r="B1890" s="8">
        <v>0.29166666666666669</v>
      </c>
      <c r="C1890" s="9">
        <f t="shared" si="64"/>
        <v>43692.291666666664</v>
      </c>
      <c r="D1890" s="4">
        <f t="shared" si="65"/>
        <v>525465</v>
      </c>
      <c r="E1890" s="4">
        <f t="shared" si="65"/>
        <v>6300765</v>
      </c>
      <c r="F1890" s="4">
        <f t="shared" si="65"/>
        <v>2549</v>
      </c>
      <c r="G1890" s="6">
        <v>43.5</v>
      </c>
      <c r="H1890" s="6">
        <v>21.6</v>
      </c>
      <c r="I1890" s="6">
        <v>313.9651083424792</v>
      </c>
      <c r="J1890" s="6">
        <v>-7.5999999999999998E-2</v>
      </c>
      <c r="K1890" s="6">
        <v>100</v>
      </c>
      <c r="L1890" s="6">
        <v>1.352927612575747</v>
      </c>
      <c r="M1890" s="6">
        <v>746.08</v>
      </c>
      <c r="N1890" s="7" t="s">
        <v>19</v>
      </c>
      <c r="O1890" s="15">
        <v>0.49655172413793108</v>
      </c>
    </row>
    <row r="1891" spans="1:15" x14ac:dyDescent="0.3">
      <c r="A1891" s="10">
        <v>43692</v>
      </c>
      <c r="B1891" s="8">
        <v>0.3125</v>
      </c>
      <c r="C1891" s="9">
        <f t="shared" si="64"/>
        <v>43692.3125</v>
      </c>
      <c r="D1891" s="4">
        <f t="shared" si="65"/>
        <v>525465</v>
      </c>
      <c r="E1891" s="4">
        <f t="shared" si="65"/>
        <v>6300765</v>
      </c>
      <c r="F1891" s="4">
        <f t="shared" si="65"/>
        <v>2549</v>
      </c>
      <c r="G1891" s="6">
        <v>70.7</v>
      </c>
      <c r="H1891" s="6">
        <v>32.4</v>
      </c>
      <c r="I1891" s="6">
        <v>319.3532914033708</v>
      </c>
      <c r="J1891" s="6">
        <v>0.17599999999999999</v>
      </c>
      <c r="K1891" s="6">
        <v>100</v>
      </c>
      <c r="L1891" s="6">
        <v>1.2062183819902714</v>
      </c>
      <c r="M1891" s="6">
        <v>746.25800000000004</v>
      </c>
      <c r="N1891" s="7" t="s">
        <v>19</v>
      </c>
      <c r="O1891" s="15">
        <v>0.45827439886845822</v>
      </c>
    </row>
    <row r="1892" spans="1:15" x14ac:dyDescent="0.3">
      <c r="A1892" s="10">
        <v>43692</v>
      </c>
      <c r="B1892" s="8">
        <v>0.33333333333333331</v>
      </c>
      <c r="C1892" s="9">
        <f t="shared" si="64"/>
        <v>43692.333333333336</v>
      </c>
      <c r="D1892" s="4">
        <f t="shared" si="65"/>
        <v>525465</v>
      </c>
      <c r="E1892" s="4">
        <f t="shared" si="65"/>
        <v>6300765</v>
      </c>
      <c r="F1892" s="4">
        <f t="shared" si="65"/>
        <v>2549</v>
      </c>
      <c r="G1892" s="6">
        <v>185</v>
      </c>
      <c r="H1892" s="6">
        <v>90</v>
      </c>
      <c r="I1892" s="6">
        <v>320.95473691205007</v>
      </c>
      <c r="J1892" s="6">
        <v>0.93</v>
      </c>
      <c r="K1892" s="6">
        <v>100</v>
      </c>
      <c r="L1892" s="6">
        <v>1.4928133712315736</v>
      </c>
      <c r="M1892" s="6">
        <v>746.19299999999998</v>
      </c>
      <c r="N1892" s="7" t="s">
        <v>19</v>
      </c>
      <c r="O1892" s="15">
        <v>0.48648648648648651</v>
      </c>
    </row>
    <row r="1893" spans="1:15" x14ac:dyDescent="0.3">
      <c r="A1893" s="10">
        <v>43692</v>
      </c>
      <c r="B1893" s="8">
        <v>0.35416666666666669</v>
      </c>
      <c r="C1893" s="9">
        <f t="shared" si="64"/>
        <v>43692.354166666664</v>
      </c>
      <c r="D1893" s="4">
        <f t="shared" si="65"/>
        <v>525465</v>
      </c>
      <c r="E1893" s="4">
        <f t="shared" si="65"/>
        <v>6300765</v>
      </c>
      <c r="F1893" s="4">
        <f t="shared" si="65"/>
        <v>2549</v>
      </c>
      <c r="G1893" s="6">
        <v>125.1</v>
      </c>
      <c r="H1893" s="6">
        <v>64.8</v>
      </c>
      <c r="I1893" s="6">
        <v>320.42125735516942</v>
      </c>
      <c r="J1893" s="6">
        <v>0.93</v>
      </c>
      <c r="K1893" s="6">
        <v>100</v>
      </c>
      <c r="L1893" s="6">
        <v>1.0572346607615795</v>
      </c>
      <c r="M1893" s="6">
        <v>746.36500000000001</v>
      </c>
      <c r="N1893" s="7" t="s">
        <v>19</v>
      </c>
      <c r="O1893" s="15">
        <v>0.51798561151079137</v>
      </c>
    </row>
    <row r="1894" spans="1:15" x14ac:dyDescent="0.3">
      <c r="A1894" s="10">
        <v>43692</v>
      </c>
      <c r="B1894" s="8">
        <v>0.375</v>
      </c>
      <c r="C1894" s="9">
        <f t="shared" si="64"/>
        <v>43692.375</v>
      </c>
      <c r="D1894" s="4">
        <f t="shared" si="65"/>
        <v>525465</v>
      </c>
      <c r="E1894" s="4">
        <f t="shared" si="65"/>
        <v>6300765</v>
      </c>
      <c r="F1894" s="4">
        <f t="shared" si="65"/>
        <v>2549</v>
      </c>
      <c r="G1894" s="6">
        <v>150.5</v>
      </c>
      <c r="H1894" s="6">
        <v>81</v>
      </c>
      <c r="I1894" s="6">
        <v>320.32858659160689</v>
      </c>
      <c r="J1894" s="6">
        <v>1.3080000000000001</v>
      </c>
      <c r="K1894" s="6">
        <v>100</v>
      </c>
      <c r="L1894" s="6">
        <v>0.91052543017610377</v>
      </c>
      <c r="M1894" s="6">
        <v>746.38</v>
      </c>
      <c r="N1894" s="7" t="s">
        <v>19</v>
      </c>
      <c r="O1894" s="15">
        <v>0.53820598006644516</v>
      </c>
    </row>
    <row r="1895" spans="1:15" x14ac:dyDescent="0.3">
      <c r="A1895" s="10">
        <v>43692</v>
      </c>
      <c r="B1895" s="8">
        <v>0.39583333333333331</v>
      </c>
      <c r="C1895" s="9">
        <f t="shared" si="64"/>
        <v>43692.395833333336</v>
      </c>
      <c r="D1895" s="4">
        <f t="shared" si="65"/>
        <v>525465</v>
      </c>
      <c r="E1895" s="4">
        <f t="shared" si="65"/>
        <v>6300765</v>
      </c>
      <c r="F1895" s="4">
        <f t="shared" si="65"/>
        <v>2549</v>
      </c>
      <c r="G1895" s="6">
        <v>103.4</v>
      </c>
      <c r="H1895" s="6">
        <v>59.4</v>
      </c>
      <c r="I1895" s="6">
        <v>324.92395937537771</v>
      </c>
      <c r="J1895" s="6">
        <v>1.8109999999999999</v>
      </c>
      <c r="K1895" s="6">
        <v>100</v>
      </c>
      <c r="L1895" s="6">
        <v>0.47523386630639236</v>
      </c>
      <c r="M1895" s="6">
        <v>746.52499999999998</v>
      </c>
      <c r="N1895" s="7" t="s">
        <v>19</v>
      </c>
      <c r="O1895" s="15">
        <v>0.57446808510638292</v>
      </c>
    </row>
    <row r="1896" spans="1:15" x14ac:dyDescent="0.3">
      <c r="A1896" s="10">
        <v>43692</v>
      </c>
      <c r="B1896" s="8">
        <v>0.41666666666666669</v>
      </c>
      <c r="C1896" s="9">
        <f t="shared" si="64"/>
        <v>43692.416666666664</v>
      </c>
      <c r="D1896" s="4">
        <f t="shared" si="65"/>
        <v>525465</v>
      </c>
      <c r="E1896" s="4">
        <f t="shared" si="65"/>
        <v>6300765</v>
      </c>
      <c r="F1896" s="4">
        <f t="shared" si="65"/>
        <v>2549</v>
      </c>
      <c r="G1896" s="6">
        <v>226.7</v>
      </c>
      <c r="H1896" s="6">
        <v>122.3</v>
      </c>
      <c r="I1896" s="6">
        <v>328.44981576200615</v>
      </c>
      <c r="J1896" s="6">
        <v>1.2450000000000001</v>
      </c>
      <c r="K1896" s="6">
        <v>100</v>
      </c>
      <c r="L1896" s="6">
        <v>1.3392806687164489</v>
      </c>
      <c r="M1896" s="6">
        <v>746.52200000000005</v>
      </c>
      <c r="N1896" s="7" t="s">
        <v>19</v>
      </c>
      <c r="O1896" s="15">
        <v>0.5394794883105426</v>
      </c>
    </row>
    <row r="1897" spans="1:15" x14ac:dyDescent="0.3">
      <c r="A1897" s="10">
        <v>43692</v>
      </c>
      <c r="B1897" s="8">
        <v>0.4375</v>
      </c>
      <c r="C1897" s="9">
        <f t="shared" si="64"/>
        <v>43692.4375</v>
      </c>
      <c r="D1897" s="4">
        <f t="shared" si="65"/>
        <v>525465</v>
      </c>
      <c r="E1897" s="4">
        <f t="shared" si="65"/>
        <v>6300765</v>
      </c>
      <c r="F1897" s="4">
        <f t="shared" si="65"/>
        <v>2549</v>
      </c>
      <c r="G1897" s="6">
        <v>166.9</v>
      </c>
      <c r="H1897" s="6">
        <v>82.8</v>
      </c>
      <c r="I1897" s="6">
        <v>331.66821056787904</v>
      </c>
      <c r="J1897" s="6">
        <v>2.6909999999999998</v>
      </c>
      <c r="K1897" s="6">
        <v>98.751999999999995</v>
      </c>
      <c r="L1897" s="6">
        <v>1.4814409180154919</v>
      </c>
      <c r="M1897" s="6">
        <v>746.68</v>
      </c>
      <c r="N1897" s="7" t="s">
        <v>19</v>
      </c>
      <c r="O1897" s="15">
        <v>0.49610545236668663</v>
      </c>
    </row>
    <row r="1898" spans="1:15" x14ac:dyDescent="0.3">
      <c r="A1898" s="10">
        <v>43692</v>
      </c>
      <c r="B1898" s="8">
        <v>0.45833333333333331</v>
      </c>
      <c r="C1898" s="9">
        <f t="shared" si="64"/>
        <v>43692.458333333336</v>
      </c>
      <c r="D1898" s="4">
        <f t="shared" si="65"/>
        <v>525465</v>
      </c>
      <c r="E1898" s="4">
        <f t="shared" si="65"/>
        <v>6300765</v>
      </c>
      <c r="F1898" s="4">
        <f t="shared" si="65"/>
        <v>2549</v>
      </c>
      <c r="G1898" s="6">
        <v>128.80000000000001</v>
      </c>
      <c r="H1898" s="6">
        <v>59.4</v>
      </c>
      <c r="I1898" s="6">
        <v>328.7872229381789</v>
      </c>
      <c r="J1898" s="6">
        <v>1.6850000000000001</v>
      </c>
      <c r="K1898" s="6">
        <v>100</v>
      </c>
      <c r="L1898" s="6">
        <v>1.1902969474877569</v>
      </c>
      <c r="M1898" s="6">
        <v>746.94500000000005</v>
      </c>
      <c r="N1898" s="7" t="s">
        <v>19</v>
      </c>
      <c r="O1898" s="15">
        <v>0.46118012422360244</v>
      </c>
    </row>
    <row r="1899" spans="1:15" x14ac:dyDescent="0.3">
      <c r="A1899" s="10">
        <v>43692</v>
      </c>
      <c r="B1899" s="8">
        <v>0.47916666666666669</v>
      </c>
      <c r="C1899" s="9">
        <f t="shared" si="64"/>
        <v>43692.479166666664</v>
      </c>
      <c r="D1899" s="4">
        <f t="shared" si="65"/>
        <v>525465</v>
      </c>
      <c r="E1899" s="4">
        <f t="shared" si="65"/>
        <v>6300765</v>
      </c>
      <c r="F1899" s="4">
        <f t="shared" si="65"/>
        <v>2549</v>
      </c>
      <c r="G1899" s="6">
        <v>163.19999999999999</v>
      </c>
      <c r="H1899" s="6">
        <v>72</v>
      </c>
      <c r="I1899" s="6">
        <v>328.80745241535038</v>
      </c>
      <c r="J1899" s="6">
        <v>1.748</v>
      </c>
      <c r="K1899" s="6">
        <v>100</v>
      </c>
      <c r="L1899" s="6">
        <v>1.1880224568445406</v>
      </c>
      <c r="M1899" s="6">
        <v>746.755</v>
      </c>
      <c r="N1899" s="7" t="s">
        <v>19</v>
      </c>
      <c r="O1899" s="15">
        <v>0.44117647058823534</v>
      </c>
    </row>
    <row r="1900" spans="1:15" x14ac:dyDescent="0.3">
      <c r="A1900" s="10">
        <v>43692</v>
      </c>
      <c r="B1900" s="8">
        <v>0.5</v>
      </c>
      <c r="C1900" s="9">
        <f t="shared" si="64"/>
        <v>43692.5</v>
      </c>
      <c r="D1900" s="4">
        <f t="shared" si="65"/>
        <v>525465</v>
      </c>
      <c r="E1900" s="4">
        <f t="shared" si="65"/>
        <v>6300765</v>
      </c>
      <c r="F1900" s="4">
        <f t="shared" si="65"/>
        <v>2549</v>
      </c>
      <c r="G1900" s="6">
        <v>181.4</v>
      </c>
      <c r="H1900" s="6">
        <v>75.599999999999994</v>
      </c>
      <c r="I1900" s="6">
        <v>330.4908418464874</v>
      </c>
      <c r="J1900" s="6">
        <v>2.0619999999999998</v>
      </c>
      <c r="K1900" s="6">
        <v>100</v>
      </c>
      <c r="L1900" s="6">
        <v>1.4746174460858428</v>
      </c>
      <c r="M1900" s="6">
        <v>746.755</v>
      </c>
      <c r="N1900" s="7" t="s">
        <v>19</v>
      </c>
      <c r="O1900" s="15">
        <v>0.41675854465270118</v>
      </c>
    </row>
    <row r="1901" spans="1:15" x14ac:dyDescent="0.3">
      <c r="A1901" s="10">
        <v>43692</v>
      </c>
      <c r="B1901" s="8">
        <v>0.52083333333333337</v>
      </c>
      <c r="C1901" s="9">
        <f t="shared" si="64"/>
        <v>43692.520833333336</v>
      </c>
      <c r="D1901" s="4">
        <f t="shared" si="65"/>
        <v>525465</v>
      </c>
      <c r="E1901" s="4">
        <f t="shared" si="65"/>
        <v>6300765</v>
      </c>
      <c r="F1901" s="4">
        <f t="shared" si="65"/>
        <v>2549</v>
      </c>
      <c r="G1901" s="6">
        <v>313.8</v>
      </c>
      <c r="H1901" s="6">
        <v>118.7</v>
      </c>
      <c r="I1901" s="6">
        <v>334.81472413768654</v>
      </c>
      <c r="J1901" s="6">
        <v>2.3140000000000001</v>
      </c>
      <c r="K1901" s="6">
        <v>100</v>
      </c>
      <c r="L1901" s="6">
        <v>1.3279082155003672</v>
      </c>
      <c r="M1901" s="6">
        <v>746.78800000000001</v>
      </c>
      <c r="N1901" s="6">
        <v>0</v>
      </c>
      <c r="O1901" s="15">
        <v>0.37826641172721476</v>
      </c>
    </row>
    <row r="1902" spans="1:15" x14ac:dyDescent="0.3">
      <c r="A1902" s="10">
        <v>43692</v>
      </c>
      <c r="B1902" s="8">
        <v>0.54166666666666663</v>
      </c>
      <c r="C1902" s="9">
        <f t="shared" si="64"/>
        <v>43692.541666666664</v>
      </c>
      <c r="D1902" s="4">
        <f t="shared" si="65"/>
        <v>525465</v>
      </c>
      <c r="E1902" s="4">
        <f t="shared" si="65"/>
        <v>6300765</v>
      </c>
      <c r="F1902" s="4">
        <f t="shared" si="65"/>
        <v>2549</v>
      </c>
      <c r="G1902" s="6">
        <v>210.4</v>
      </c>
      <c r="H1902" s="6">
        <v>72</v>
      </c>
      <c r="I1902" s="6">
        <v>342.50620408189815</v>
      </c>
      <c r="J1902" s="6">
        <v>2.9420000000000002</v>
      </c>
      <c r="K1902" s="6">
        <v>100</v>
      </c>
      <c r="L1902" s="6">
        <v>1.6145032047416696</v>
      </c>
      <c r="M1902" s="6">
        <v>746.92200000000003</v>
      </c>
      <c r="N1902" s="6">
        <v>0</v>
      </c>
      <c r="O1902" s="15">
        <v>0.34220532319391633</v>
      </c>
    </row>
    <row r="1903" spans="1:15" x14ac:dyDescent="0.3">
      <c r="A1903" s="10">
        <v>43692</v>
      </c>
      <c r="B1903" s="8">
        <v>0.5625</v>
      </c>
      <c r="C1903" s="9">
        <f t="shared" si="64"/>
        <v>43692.5625</v>
      </c>
      <c r="D1903" s="4">
        <f t="shared" si="65"/>
        <v>525465</v>
      </c>
      <c r="E1903" s="4">
        <f t="shared" si="65"/>
        <v>6300765</v>
      </c>
      <c r="F1903" s="4">
        <f t="shared" si="65"/>
        <v>2549</v>
      </c>
      <c r="G1903" s="6">
        <v>103.4</v>
      </c>
      <c r="H1903" s="6">
        <v>34.200000000000003</v>
      </c>
      <c r="I1903" s="6">
        <v>331.22928862063651</v>
      </c>
      <c r="J1903" s="6">
        <v>2.4390000000000001</v>
      </c>
      <c r="K1903" s="6">
        <v>100</v>
      </c>
      <c r="L1903" s="6">
        <v>2.0452457873249483</v>
      </c>
      <c r="M1903" s="6">
        <v>746.86699999999996</v>
      </c>
      <c r="N1903" s="6">
        <v>0.2</v>
      </c>
      <c r="O1903" s="15">
        <v>0.33075435203094777</v>
      </c>
    </row>
    <row r="1904" spans="1:15" x14ac:dyDescent="0.3">
      <c r="A1904" s="10">
        <v>43692</v>
      </c>
      <c r="B1904" s="8">
        <v>0.58333333333333337</v>
      </c>
      <c r="C1904" s="9">
        <f t="shared" si="64"/>
        <v>43692.583333333336</v>
      </c>
      <c r="D1904" s="4">
        <f t="shared" si="65"/>
        <v>525465</v>
      </c>
      <c r="E1904" s="4">
        <f t="shared" si="65"/>
        <v>6300765</v>
      </c>
      <c r="F1904" s="4">
        <f t="shared" si="65"/>
        <v>2549</v>
      </c>
      <c r="G1904" s="6">
        <v>148.69999999999999</v>
      </c>
      <c r="H1904" s="6">
        <v>46.8</v>
      </c>
      <c r="I1904" s="6">
        <v>327.07906060403099</v>
      </c>
      <c r="J1904" s="6">
        <v>1.8109999999999999</v>
      </c>
      <c r="K1904" s="6">
        <v>100</v>
      </c>
      <c r="L1904" s="6">
        <v>1.0322152636861994</v>
      </c>
      <c r="M1904" s="6">
        <v>747.09199999999998</v>
      </c>
      <c r="N1904" s="7" t="s">
        <v>19</v>
      </c>
      <c r="O1904" s="15">
        <v>0.31472763954270344</v>
      </c>
    </row>
    <row r="1905" spans="1:15" x14ac:dyDescent="0.3">
      <c r="A1905" s="10">
        <v>43692</v>
      </c>
      <c r="B1905" s="8">
        <v>0.60416666666666663</v>
      </c>
      <c r="C1905" s="9">
        <f t="shared" si="64"/>
        <v>43692.604166666664</v>
      </c>
      <c r="D1905" s="4">
        <f t="shared" si="65"/>
        <v>525465</v>
      </c>
      <c r="E1905" s="4">
        <f t="shared" si="65"/>
        <v>6300765</v>
      </c>
      <c r="F1905" s="4">
        <f t="shared" si="65"/>
        <v>2549</v>
      </c>
      <c r="G1905" s="6">
        <v>117.9</v>
      </c>
      <c r="H1905" s="6">
        <v>36</v>
      </c>
      <c r="I1905" s="6">
        <v>331.86217684505817</v>
      </c>
      <c r="J1905" s="6">
        <v>1.9990000000000001</v>
      </c>
      <c r="K1905" s="6">
        <v>100</v>
      </c>
      <c r="L1905" s="6">
        <v>1.0299407730429833</v>
      </c>
      <c r="M1905" s="6">
        <v>747.23199999999997</v>
      </c>
      <c r="N1905" s="7" t="s">
        <v>19</v>
      </c>
      <c r="O1905" s="15">
        <v>0.30534351145038169</v>
      </c>
    </row>
    <row r="1906" spans="1:15" x14ac:dyDescent="0.3">
      <c r="A1906" s="10">
        <v>43692</v>
      </c>
      <c r="B1906" s="8">
        <v>0.625</v>
      </c>
      <c r="C1906" s="9">
        <f t="shared" si="64"/>
        <v>43692.625</v>
      </c>
      <c r="D1906" s="4">
        <f t="shared" si="65"/>
        <v>525465</v>
      </c>
      <c r="E1906" s="4">
        <f t="shared" si="65"/>
        <v>6300765</v>
      </c>
      <c r="F1906" s="4">
        <f t="shared" si="65"/>
        <v>2549</v>
      </c>
      <c r="G1906" s="6">
        <v>165</v>
      </c>
      <c r="H1906" s="6">
        <v>52.2</v>
      </c>
      <c r="I1906" s="6">
        <v>331.80754879866947</v>
      </c>
      <c r="J1906" s="6">
        <v>2.3140000000000001</v>
      </c>
      <c r="K1906" s="6">
        <v>100</v>
      </c>
      <c r="L1906" s="6">
        <v>0.88323154245750757</v>
      </c>
      <c r="M1906" s="6">
        <v>747.37800000000004</v>
      </c>
      <c r="N1906" s="6">
        <v>0.2</v>
      </c>
      <c r="O1906" s="15">
        <v>0.3163636363636364</v>
      </c>
    </row>
    <row r="1907" spans="1:15" x14ac:dyDescent="0.3">
      <c r="A1907" s="10">
        <v>43692</v>
      </c>
      <c r="B1907" s="8">
        <v>0.64583333333333337</v>
      </c>
      <c r="C1907" s="9">
        <f t="shared" si="64"/>
        <v>43692.645833333336</v>
      </c>
      <c r="D1907" s="4">
        <f t="shared" si="65"/>
        <v>525465</v>
      </c>
      <c r="E1907" s="4">
        <f t="shared" si="65"/>
        <v>6300765</v>
      </c>
      <c r="F1907" s="4">
        <f t="shared" si="65"/>
        <v>2549</v>
      </c>
      <c r="G1907" s="6">
        <v>101.6</v>
      </c>
      <c r="H1907" s="6">
        <v>32.4</v>
      </c>
      <c r="I1907" s="6">
        <v>323.94726907789072</v>
      </c>
      <c r="J1907" s="6">
        <v>2.0619999999999998</v>
      </c>
      <c r="K1907" s="6">
        <v>100</v>
      </c>
      <c r="L1907" s="6">
        <v>1.0253917917565505</v>
      </c>
      <c r="M1907" s="6">
        <v>747.18799999999999</v>
      </c>
      <c r="N1907" s="7" t="s">
        <v>19</v>
      </c>
      <c r="O1907" s="15">
        <v>0.31889763779527558</v>
      </c>
    </row>
    <row r="1908" spans="1:15" x14ac:dyDescent="0.3">
      <c r="A1908" s="10">
        <v>43692</v>
      </c>
      <c r="B1908" s="8">
        <v>0.66666666666666663</v>
      </c>
      <c r="C1908" s="9">
        <f t="shared" si="64"/>
        <v>43692.666666666664</v>
      </c>
      <c r="D1908" s="4">
        <f t="shared" si="65"/>
        <v>525465</v>
      </c>
      <c r="E1908" s="4">
        <f t="shared" si="65"/>
        <v>6300765</v>
      </c>
      <c r="F1908" s="4">
        <f t="shared" si="65"/>
        <v>2549</v>
      </c>
      <c r="G1908" s="6">
        <v>54.4</v>
      </c>
      <c r="H1908" s="6">
        <v>16.2</v>
      </c>
      <c r="I1908" s="6">
        <v>329.16054737794906</v>
      </c>
      <c r="J1908" s="6">
        <v>2.3140000000000001</v>
      </c>
      <c r="K1908" s="6">
        <v>100</v>
      </c>
      <c r="L1908" s="6">
        <v>1.3119867809978527</v>
      </c>
      <c r="M1908" s="6">
        <v>747.38499999999999</v>
      </c>
      <c r="N1908" s="6">
        <v>0.2</v>
      </c>
      <c r="O1908" s="15">
        <v>0.29779411764705882</v>
      </c>
    </row>
    <row r="1909" spans="1:15" x14ac:dyDescent="0.3">
      <c r="A1909" s="10">
        <v>43692</v>
      </c>
      <c r="B1909" s="8">
        <v>0.6875</v>
      </c>
      <c r="C1909" s="9">
        <f t="shared" si="64"/>
        <v>43692.6875</v>
      </c>
      <c r="D1909" s="4">
        <f t="shared" si="65"/>
        <v>525465</v>
      </c>
      <c r="E1909" s="4">
        <f t="shared" si="65"/>
        <v>6300765</v>
      </c>
      <c r="F1909" s="4">
        <f t="shared" si="65"/>
        <v>2549</v>
      </c>
      <c r="G1909" s="6">
        <v>54.4</v>
      </c>
      <c r="H1909" s="6">
        <v>16.2</v>
      </c>
      <c r="I1909" s="6">
        <v>324.98944153010791</v>
      </c>
      <c r="J1909" s="6">
        <v>1.6220000000000001</v>
      </c>
      <c r="K1909" s="6">
        <v>100</v>
      </c>
      <c r="L1909" s="6">
        <v>1.8871641035233908</v>
      </c>
      <c r="M1909" s="6">
        <v>747.40200000000004</v>
      </c>
      <c r="N1909" s="7" t="s">
        <v>19</v>
      </c>
      <c r="O1909" s="15">
        <v>0.29779411764705882</v>
      </c>
    </row>
    <row r="1910" spans="1:15" x14ac:dyDescent="0.3">
      <c r="A1910" s="10">
        <v>43692</v>
      </c>
      <c r="B1910" s="8">
        <v>0.70833333333333337</v>
      </c>
      <c r="C1910" s="9">
        <f t="shared" si="64"/>
        <v>43692.708333333336</v>
      </c>
      <c r="D1910" s="4">
        <f t="shared" si="65"/>
        <v>525465</v>
      </c>
      <c r="E1910" s="4">
        <f t="shared" si="65"/>
        <v>6300765</v>
      </c>
      <c r="F1910" s="4">
        <f t="shared" si="65"/>
        <v>2549</v>
      </c>
      <c r="G1910" s="6">
        <v>34.5</v>
      </c>
      <c r="H1910" s="6">
        <v>9</v>
      </c>
      <c r="I1910" s="6">
        <v>324.30431912550443</v>
      </c>
      <c r="J1910" s="6">
        <v>1.496</v>
      </c>
      <c r="K1910" s="6">
        <v>100</v>
      </c>
      <c r="L1910" s="6">
        <v>1.740742019538198</v>
      </c>
      <c r="M1910" s="6">
        <v>747.59299999999996</v>
      </c>
      <c r="N1910" s="7" t="s">
        <v>19</v>
      </c>
      <c r="O1910" s="15">
        <v>0.2608695652173913</v>
      </c>
    </row>
    <row r="1911" spans="1:15" x14ac:dyDescent="0.3">
      <c r="A1911" s="10">
        <v>43692</v>
      </c>
      <c r="B1911" s="8">
        <v>0.72916666666666663</v>
      </c>
      <c r="C1911" s="9">
        <f t="shared" si="64"/>
        <v>43692.729166666664</v>
      </c>
      <c r="D1911" s="4">
        <f t="shared" si="65"/>
        <v>525465</v>
      </c>
      <c r="E1911" s="4">
        <f t="shared" si="65"/>
        <v>6300765</v>
      </c>
      <c r="F1911" s="4">
        <f t="shared" si="65"/>
        <v>2549</v>
      </c>
      <c r="G1911" s="6">
        <v>18.100000000000001</v>
      </c>
      <c r="H1911" s="6">
        <v>3.6</v>
      </c>
      <c r="I1911" s="6">
        <v>322.82004172423245</v>
      </c>
      <c r="J1911" s="6">
        <v>1.119</v>
      </c>
      <c r="K1911" s="6">
        <v>100</v>
      </c>
      <c r="L1911" s="6">
        <v>1.449598049010463</v>
      </c>
      <c r="M1911" s="6">
        <v>747.60699999999997</v>
      </c>
      <c r="N1911" s="7" t="s">
        <v>19</v>
      </c>
      <c r="O1911" s="15">
        <v>0.19889502762430938</v>
      </c>
    </row>
    <row r="1912" spans="1:15" x14ac:dyDescent="0.3">
      <c r="A1912" s="10">
        <v>43692</v>
      </c>
      <c r="B1912" s="8">
        <v>0.75</v>
      </c>
      <c r="C1912" s="9">
        <f t="shared" si="64"/>
        <v>43692.75</v>
      </c>
      <c r="D1912" s="4">
        <f t="shared" si="65"/>
        <v>525465</v>
      </c>
      <c r="E1912" s="4">
        <f t="shared" si="65"/>
        <v>6300765</v>
      </c>
      <c r="F1912" s="4">
        <f t="shared" si="65"/>
        <v>2549</v>
      </c>
      <c r="G1912" s="6">
        <v>18.100000000000001</v>
      </c>
      <c r="H1912" s="6">
        <v>3.6</v>
      </c>
      <c r="I1912" s="6">
        <v>323.01895554578778</v>
      </c>
      <c r="J1912" s="6">
        <v>1.056</v>
      </c>
      <c r="K1912" s="6">
        <v>100</v>
      </c>
      <c r="L1912" s="6">
        <v>1.591758298309506</v>
      </c>
      <c r="M1912" s="6">
        <v>747.85299999999995</v>
      </c>
      <c r="N1912" s="7" t="s">
        <v>19</v>
      </c>
      <c r="O1912" s="15">
        <v>0.19889502762430938</v>
      </c>
    </row>
    <row r="1913" spans="1:15" x14ac:dyDescent="0.3">
      <c r="A1913" s="10">
        <v>43692</v>
      </c>
      <c r="B1913" s="8">
        <v>0.77083333333333337</v>
      </c>
      <c r="C1913" s="9">
        <f t="shared" si="64"/>
        <v>43692.770833333336</v>
      </c>
      <c r="D1913" s="4">
        <f t="shared" si="65"/>
        <v>525465</v>
      </c>
      <c r="E1913" s="4">
        <f t="shared" si="65"/>
        <v>6300765</v>
      </c>
      <c r="F1913" s="4">
        <f t="shared" si="65"/>
        <v>2549</v>
      </c>
      <c r="G1913" s="6">
        <v>7.3</v>
      </c>
      <c r="H1913" s="6">
        <v>0</v>
      </c>
      <c r="I1913" s="6">
        <v>320.83208466534677</v>
      </c>
      <c r="J1913" s="6">
        <v>0.93</v>
      </c>
      <c r="K1913" s="6">
        <v>100</v>
      </c>
      <c r="L1913" s="6">
        <v>1.3006143277817708</v>
      </c>
      <c r="M1913" s="6">
        <v>747.73699999999997</v>
      </c>
      <c r="N1913" s="7" t="s">
        <v>19</v>
      </c>
      <c r="O1913" s="16" t="s">
        <v>19</v>
      </c>
    </row>
    <row r="1914" spans="1:15" x14ac:dyDescent="0.3">
      <c r="A1914" s="10">
        <v>43692</v>
      </c>
      <c r="B1914" s="8">
        <v>0.79166666666666663</v>
      </c>
      <c r="C1914" s="9">
        <f t="shared" ref="C1914:C1977" si="66">A1914+B1914</f>
        <v>43692.791666666664</v>
      </c>
      <c r="D1914" s="4">
        <f t="shared" si="65"/>
        <v>525465</v>
      </c>
      <c r="E1914" s="4">
        <f t="shared" si="65"/>
        <v>6300765</v>
      </c>
      <c r="F1914" s="4">
        <f t="shared" si="65"/>
        <v>2549</v>
      </c>
      <c r="G1914" s="6">
        <v>5.4</v>
      </c>
      <c r="H1914" s="6">
        <v>0</v>
      </c>
      <c r="I1914" s="6">
        <v>319.48757598238848</v>
      </c>
      <c r="J1914" s="6">
        <v>0.74199999999999999</v>
      </c>
      <c r="K1914" s="6">
        <v>100</v>
      </c>
      <c r="L1914" s="6">
        <v>1.1539050971962954</v>
      </c>
      <c r="M1914" s="6">
        <v>747.77</v>
      </c>
      <c r="N1914" s="7" t="s">
        <v>19</v>
      </c>
      <c r="O1914" s="16" t="s">
        <v>19</v>
      </c>
    </row>
    <row r="1915" spans="1:15" x14ac:dyDescent="0.3">
      <c r="A1915" s="10">
        <v>43692</v>
      </c>
      <c r="B1915" s="8">
        <v>0.8125</v>
      </c>
      <c r="C1915" s="9">
        <f t="shared" si="66"/>
        <v>43692.8125</v>
      </c>
      <c r="D1915" s="4">
        <f t="shared" ref="D1915:F1978" si="67">D1914</f>
        <v>525465</v>
      </c>
      <c r="E1915" s="4">
        <f t="shared" si="67"/>
        <v>6300765</v>
      </c>
      <c r="F1915" s="4">
        <f t="shared" si="67"/>
        <v>2549</v>
      </c>
      <c r="G1915" s="6">
        <v>0</v>
      </c>
      <c r="H1915" s="6">
        <v>0</v>
      </c>
      <c r="I1915" s="6">
        <v>320.11840771730249</v>
      </c>
      <c r="J1915" s="6">
        <v>0.74199999999999999</v>
      </c>
      <c r="K1915" s="6">
        <v>100</v>
      </c>
      <c r="L1915" s="6">
        <v>1.151630606553079</v>
      </c>
      <c r="M1915" s="6">
        <v>747.92700000000002</v>
      </c>
      <c r="N1915" s="7" t="s">
        <v>19</v>
      </c>
      <c r="O1915" s="16" t="s">
        <v>19</v>
      </c>
    </row>
    <row r="1916" spans="1:15" x14ac:dyDescent="0.3">
      <c r="A1916" s="10">
        <v>43692</v>
      </c>
      <c r="B1916" s="8">
        <v>0.83333333333333337</v>
      </c>
      <c r="C1916" s="9">
        <f t="shared" si="66"/>
        <v>43692.833333333336</v>
      </c>
      <c r="D1916" s="4">
        <f t="shared" si="67"/>
        <v>525465</v>
      </c>
      <c r="E1916" s="4">
        <f t="shared" si="67"/>
        <v>6300765</v>
      </c>
      <c r="F1916" s="4">
        <f t="shared" si="67"/>
        <v>2549</v>
      </c>
      <c r="G1916" s="6">
        <v>0</v>
      </c>
      <c r="H1916" s="6">
        <v>0</v>
      </c>
      <c r="I1916" s="6">
        <v>318.93927551537593</v>
      </c>
      <c r="J1916" s="6">
        <v>0.80500000000000005</v>
      </c>
      <c r="K1916" s="6">
        <v>100</v>
      </c>
      <c r="L1916" s="6">
        <v>1.1493561159098626</v>
      </c>
      <c r="M1916" s="6">
        <v>747.98500000000001</v>
      </c>
      <c r="N1916" s="7" t="s">
        <v>19</v>
      </c>
      <c r="O1916" s="16" t="s">
        <v>19</v>
      </c>
    </row>
    <row r="1917" spans="1:15" x14ac:dyDescent="0.3">
      <c r="A1917" s="10">
        <v>43692</v>
      </c>
      <c r="B1917" s="8">
        <v>0.85416666666666663</v>
      </c>
      <c r="C1917" s="9">
        <f t="shared" si="66"/>
        <v>43692.854166666664</v>
      </c>
      <c r="D1917" s="4">
        <f t="shared" si="67"/>
        <v>525465</v>
      </c>
      <c r="E1917" s="4">
        <f t="shared" si="67"/>
        <v>6300765</v>
      </c>
      <c r="F1917" s="4">
        <f t="shared" si="67"/>
        <v>2549</v>
      </c>
      <c r="G1917" s="6">
        <v>0</v>
      </c>
      <c r="H1917" s="6">
        <v>0</v>
      </c>
      <c r="I1917" s="6">
        <v>314.86505278738446</v>
      </c>
      <c r="J1917" s="6">
        <v>0.61599999999999999</v>
      </c>
      <c r="K1917" s="6">
        <v>100</v>
      </c>
      <c r="L1917" s="6">
        <v>1.1470816252666463</v>
      </c>
      <c r="M1917" s="6">
        <v>748.05</v>
      </c>
      <c r="N1917" s="7" t="s">
        <v>19</v>
      </c>
      <c r="O1917" s="16" t="s">
        <v>19</v>
      </c>
    </row>
    <row r="1918" spans="1:15" x14ac:dyDescent="0.3">
      <c r="A1918" s="10">
        <v>43692</v>
      </c>
      <c r="B1918" s="8">
        <v>0.875</v>
      </c>
      <c r="C1918" s="9">
        <f t="shared" si="66"/>
        <v>43692.875</v>
      </c>
      <c r="D1918" s="4">
        <f t="shared" si="67"/>
        <v>525465</v>
      </c>
      <c r="E1918" s="4">
        <f t="shared" si="67"/>
        <v>6300765</v>
      </c>
      <c r="F1918" s="4">
        <f t="shared" si="67"/>
        <v>2549</v>
      </c>
      <c r="G1918" s="6">
        <v>0</v>
      </c>
      <c r="H1918" s="6">
        <v>0</v>
      </c>
      <c r="I1918" s="6">
        <v>314.71182182249697</v>
      </c>
      <c r="J1918" s="6">
        <v>0.42699999999999999</v>
      </c>
      <c r="K1918" s="6">
        <v>100</v>
      </c>
      <c r="L1918" s="6">
        <v>1.0003723946811707</v>
      </c>
      <c r="M1918" s="6">
        <v>747.94</v>
      </c>
      <c r="N1918" s="7" t="s">
        <v>19</v>
      </c>
      <c r="O1918" s="16" t="s">
        <v>19</v>
      </c>
    </row>
    <row r="1919" spans="1:15" x14ac:dyDescent="0.3">
      <c r="A1919" s="10">
        <v>43692</v>
      </c>
      <c r="B1919" s="8">
        <v>0.89583333333333337</v>
      </c>
      <c r="C1919" s="9">
        <f t="shared" si="66"/>
        <v>43692.895833333336</v>
      </c>
      <c r="D1919" s="4">
        <f t="shared" si="67"/>
        <v>525465</v>
      </c>
      <c r="E1919" s="4">
        <f t="shared" si="67"/>
        <v>6300765</v>
      </c>
      <c r="F1919" s="4">
        <f t="shared" si="67"/>
        <v>2549</v>
      </c>
      <c r="G1919" s="6">
        <v>0</v>
      </c>
      <c r="H1919" s="6">
        <v>0</v>
      </c>
      <c r="I1919" s="6">
        <v>316.73959029876193</v>
      </c>
      <c r="J1919" s="6">
        <v>0.49</v>
      </c>
      <c r="K1919" s="6">
        <v>100</v>
      </c>
      <c r="L1919" s="6">
        <v>0.99809790403795429</v>
      </c>
      <c r="M1919" s="6">
        <v>748.04499999999996</v>
      </c>
      <c r="N1919" s="7" t="s">
        <v>19</v>
      </c>
      <c r="O1919" s="16" t="s">
        <v>19</v>
      </c>
    </row>
    <row r="1920" spans="1:15" x14ac:dyDescent="0.3">
      <c r="A1920" s="10">
        <v>43692</v>
      </c>
      <c r="B1920" s="8">
        <v>0.91666666666666663</v>
      </c>
      <c r="C1920" s="9">
        <f t="shared" si="66"/>
        <v>43692.916666666664</v>
      </c>
      <c r="D1920" s="4">
        <f t="shared" si="67"/>
        <v>525465</v>
      </c>
      <c r="E1920" s="4">
        <f t="shared" si="67"/>
        <v>6300765</v>
      </c>
      <c r="F1920" s="4">
        <f t="shared" si="67"/>
        <v>2549</v>
      </c>
      <c r="G1920" s="6">
        <v>0</v>
      </c>
      <c r="H1920" s="6">
        <v>0</v>
      </c>
      <c r="I1920" s="6">
        <v>318.90566711969143</v>
      </c>
      <c r="J1920" s="6">
        <v>0.61599999999999999</v>
      </c>
      <c r="K1920" s="6">
        <v>100</v>
      </c>
      <c r="L1920" s="6">
        <v>2.0065794463902704</v>
      </c>
      <c r="M1920" s="6">
        <v>747.88699999999994</v>
      </c>
      <c r="N1920" s="7" t="s">
        <v>19</v>
      </c>
      <c r="O1920" s="16" t="s">
        <v>19</v>
      </c>
    </row>
    <row r="1921" spans="1:15" x14ac:dyDescent="0.3">
      <c r="A1921" s="10">
        <v>43692</v>
      </c>
      <c r="B1921" s="8">
        <v>0.9375</v>
      </c>
      <c r="C1921" s="9">
        <f t="shared" si="66"/>
        <v>43692.9375</v>
      </c>
      <c r="D1921" s="4">
        <f t="shared" si="67"/>
        <v>525465</v>
      </c>
      <c r="E1921" s="4">
        <f t="shared" si="67"/>
        <v>6300765</v>
      </c>
      <c r="F1921" s="4">
        <f t="shared" si="67"/>
        <v>2549</v>
      </c>
      <c r="G1921" s="6">
        <v>0</v>
      </c>
      <c r="H1921" s="6">
        <v>0</v>
      </c>
      <c r="I1921" s="6">
        <v>318.7894516792698</v>
      </c>
      <c r="J1921" s="6">
        <v>0.74199999999999999</v>
      </c>
      <c r="K1921" s="6">
        <v>100</v>
      </c>
      <c r="L1921" s="6">
        <v>1.1379836626937809</v>
      </c>
      <c r="M1921" s="6">
        <v>747.92499999999995</v>
      </c>
      <c r="N1921" s="7" t="s">
        <v>19</v>
      </c>
      <c r="O1921" s="16" t="s">
        <v>19</v>
      </c>
    </row>
    <row r="1922" spans="1:15" x14ac:dyDescent="0.3">
      <c r="A1922" s="10">
        <v>43692</v>
      </c>
      <c r="B1922" s="8">
        <v>0.95833333333333337</v>
      </c>
      <c r="C1922" s="9">
        <f t="shared" si="66"/>
        <v>43692.958333333336</v>
      </c>
      <c r="D1922" s="4">
        <f t="shared" si="67"/>
        <v>525465</v>
      </c>
      <c r="E1922" s="4">
        <f t="shared" si="67"/>
        <v>6300765</v>
      </c>
      <c r="F1922" s="4">
        <f t="shared" si="67"/>
        <v>2549</v>
      </c>
      <c r="G1922" s="6">
        <v>0</v>
      </c>
      <c r="H1922" s="6">
        <v>0</v>
      </c>
      <c r="I1922" s="6">
        <v>318.91883717465799</v>
      </c>
      <c r="J1922" s="6">
        <v>0.67900000000000005</v>
      </c>
      <c r="K1922" s="6">
        <v>100</v>
      </c>
      <c r="L1922" s="6">
        <v>1.1357091720505645</v>
      </c>
      <c r="M1922" s="6">
        <v>747.84500000000003</v>
      </c>
      <c r="N1922" s="7" t="s">
        <v>19</v>
      </c>
      <c r="O1922" s="16" t="s">
        <v>19</v>
      </c>
    </row>
    <row r="1923" spans="1:15" x14ac:dyDescent="0.3">
      <c r="A1923" s="10">
        <v>43692</v>
      </c>
      <c r="B1923" s="8">
        <v>0.97916666666666663</v>
      </c>
      <c r="C1923" s="9">
        <f t="shared" si="66"/>
        <v>43692.979166666664</v>
      </c>
      <c r="D1923" s="4">
        <f t="shared" si="67"/>
        <v>525465</v>
      </c>
      <c r="E1923" s="4">
        <f t="shared" si="67"/>
        <v>6300765</v>
      </c>
      <c r="F1923" s="4">
        <f t="shared" si="67"/>
        <v>2549</v>
      </c>
      <c r="G1923" s="6">
        <v>0</v>
      </c>
      <c r="H1923" s="6">
        <v>0</v>
      </c>
      <c r="I1923" s="6">
        <v>316.48270786569856</v>
      </c>
      <c r="J1923" s="6">
        <v>0.61599999999999999</v>
      </c>
      <c r="K1923" s="6">
        <v>100</v>
      </c>
      <c r="L1923" s="6">
        <v>1.2778694213496073</v>
      </c>
      <c r="M1923" s="6">
        <v>747.86699999999996</v>
      </c>
      <c r="N1923" s="7" t="s">
        <v>19</v>
      </c>
      <c r="O1923" s="16" t="s">
        <v>19</v>
      </c>
    </row>
    <row r="1924" spans="1:15" x14ac:dyDescent="0.3">
      <c r="A1924" s="10">
        <v>43693</v>
      </c>
      <c r="B1924" s="8">
        <v>0</v>
      </c>
      <c r="C1924" s="9">
        <f t="shared" si="66"/>
        <v>43693</v>
      </c>
      <c r="D1924" s="4">
        <f t="shared" si="67"/>
        <v>525465</v>
      </c>
      <c r="E1924" s="4">
        <f t="shared" si="67"/>
        <v>6300765</v>
      </c>
      <c r="F1924" s="4">
        <f t="shared" si="67"/>
        <v>2549</v>
      </c>
      <c r="G1924" s="6">
        <v>0</v>
      </c>
      <c r="H1924" s="6">
        <v>0</v>
      </c>
      <c r="I1924" s="6">
        <v>316.48597541375625</v>
      </c>
      <c r="J1924" s="6">
        <v>0.55300000000000005</v>
      </c>
      <c r="K1924" s="6">
        <v>100</v>
      </c>
      <c r="L1924" s="6">
        <v>1.384770481580776</v>
      </c>
      <c r="M1924" s="6">
        <v>747.84</v>
      </c>
      <c r="N1924" s="7" t="s">
        <v>19</v>
      </c>
      <c r="O1924" s="16" t="s">
        <v>19</v>
      </c>
    </row>
    <row r="1925" spans="1:15" x14ac:dyDescent="0.3">
      <c r="A1925" s="10">
        <v>43693</v>
      </c>
      <c r="B1925" s="8">
        <v>2.0833333333333332E-2</v>
      </c>
      <c r="C1925" s="9">
        <f t="shared" si="66"/>
        <v>43693.020833333336</v>
      </c>
      <c r="D1925" s="4">
        <f t="shared" si="67"/>
        <v>525465</v>
      </c>
      <c r="E1925" s="4">
        <f t="shared" si="67"/>
        <v>6300765</v>
      </c>
      <c r="F1925" s="4">
        <f t="shared" si="67"/>
        <v>2549</v>
      </c>
      <c r="G1925" s="6">
        <v>0</v>
      </c>
      <c r="H1925" s="6">
        <v>0</v>
      </c>
      <c r="I1925" s="6">
        <v>318.04407930099705</v>
      </c>
      <c r="J1925" s="6">
        <v>0.49</v>
      </c>
      <c r="K1925" s="6">
        <v>100</v>
      </c>
      <c r="L1925" s="6">
        <v>2.1043825440485735</v>
      </c>
      <c r="M1925" s="6">
        <v>747.88699999999994</v>
      </c>
      <c r="N1925" s="7" t="s">
        <v>19</v>
      </c>
      <c r="O1925" s="16" t="s">
        <v>19</v>
      </c>
    </row>
    <row r="1926" spans="1:15" x14ac:dyDescent="0.3">
      <c r="A1926" s="10">
        <v>43693</v>
      </c>
      <c r="B1926" s="8">
        <v>4.1666666666666664E-2</v>
      </c>
      <c r="C1926" s="9">
        <f t="shared" si="66"/>
        <v>43693.041666666664</v>
      </c>
      <c r="D1926" s="4">
        <f t="shared" si="67"/>
        <v>525465</v>
      </c>
      <c r="E1926" s="4">
        <f t="shared" si="67"/>
        <v>6300765</v>
      </c>
      <c r="F1926" s="4">
        <f t="shared" si="67"/>
        <v>2549</v>
      </c>
      <c r="G1926" s="6">
        <v>0</v>
      </c>
      <c r="H1926" s="6">
        <v>0</v>
      </c>
      <c r="I1926" s="6">
        <v>316.27902166682037</v>
      </c>
      <c r="J1926" s="6">
        <v>0.49</v>
      </c>
      <c r="K1926" s="6">
        <v>100</v>
      </c>
      <c r="L1926" s="6">
        <v>1.3802215002943432</v>
      </c>
      <c r="M1926" s="6">
        <v>747.72500000000002</v>
      </c>
      <c r="N1926" s="7" t="s">
        <v>19</v>
      </c>
      <c r="O1926" s="16" t="s">
        <v>19</v>
      </c>
    </row>
    <row r="1927" spans="1:15" x14ac:dyDescent="0.3">
      <c r="A1927" s="10">
        <v>43693</v>
      </c>
      <c r="B1927" s="8">
        <v>6.25E-2</v>
      </c>
      <c r="C1927" s="9">
        <f t="shared" si="66"/>
        <v>43693.0625</v>
      </c>
      <c r="D1927" s="4">
        <f t="shared" si="67"/>
        <v>525465</v>
      </c>
      <c r="E1927" s="4">
        <f t="shared" si="67"/>
        <v>6300765</v>
      </c>
      <c r="F1927" s="4">
        <f t="shared" si="67"/>
        <v>2549</v>
      </c>
      <c r="G1927" s="6">
        <v>0</v>
      </c>
      <c r="H1927" s="6">
        <v>0</v>
      </c>
      <c r="I1927" s="6">
        <v>313.22246135756592</v>
      </c>
      <c r="J1927" s="6">
        <v>0.49</v>
      </c>
      <c r="K1927" s="6">
        <v>100</v>
      </c>
      <c r="L1927" s="6">
        <v>0.94464278982434913</v>
      </c>
      <c r="M1927" s="6">
        <v>747.80499999999995</v>
      </c>
      <c r="N1927" s="7" t="s">
        <v>19</v>
      </c>
      <c r="O1927" s="16" t="s">
        <v>19</v>
      </c>
    </row>
    <row r="1928" spans="1:15" x14ac:dyDescent="0.3">
      <c r="A1928" s="10">
        <v>43693</v>
      </c>
      <c r="B1928" s="8">
        <v>8.3333333333333329E-2</v>
      </c>
      <c r="C1928" s="9">
        <f t="shared" si="66"/>
        <v>43693.083333333336</v>
      </c>
      <c r="D1928" s="4">
        <f t="shared" si="67"/>
        <v>525465</v>
      </c>
      <c r="E1928" s="4">
        <f t="shared" si="67"/>
        <v>6300765</v>
      </c>
      <c r="F1928" s="4">
        <f t="shared" si="67"/>
        <v>2549</v>
      </c>
      <c r="G1928" s="6">
        <v>0</v>
      </c>
      <c r="H1928" s="6">
        <v>0</v>
      </c>
      <c r="I1928" s="6">
        <v>317.56300771745572</v>
      </c>
      <c r="J1928" s="6">
        <v>0.49</v>
      </c>
      <c r="K1928" s="6">
        <v>100</v>
      </c>
      <c r="L1928" s="6">
        <v>1.3756725190079107</v>
      </c>
      <c r="M1928" s="6">
        <v>747.69799999999998</v>
      </c>
      <c r="N1928" s="7" t="s">
        <v>19</v>
      </c>
      <c r="O1928" s="16" t="s">
        <v>19</v>
      </c>
    </row>
    <row r="1929" spans="1:15" x14ac:dyDescent="0.3">
      <c r="A1929" s="10">
        <v>43693</v>
      </c>
      <c r="B1929" s="8">
        <v>0.10416666666666667</v>
      </c>
      <c r="C1929" s="9">
        <f t="shared" si="66"/>
        <v>43693.104166666664</v>
      </c>
      <c r="D1929" s="4">
        <f t="shared" si="67"/>
        <v>525465</v>
      </c>
      <c r="E1929" s="4">
        <f t="shared" si="67"/>
        <v>6300765</v>
      </c>
      <c r="F1929" s="4">
        <f t="shared" si="67"/>
        <v>2549</v>
      </c>
      <c r="G1929" s="6">
        <v>0</v>
      </c>
      <c r="H1929" s="6">
        <v>0</v>
      </c>
      <c r="I1929" s="6">
        <v>318.77859195111756</v>
      </c>
      <c r="J1929" s="6">
        <v>0.67900000000000005</v>
      </c>
      <c r="K1929" s="6">
        <v>100</v>
      </c>
      <c r="L1929" s="6">
        <v>1.5178327683069537</v>
      </c>
      <c r="M1929" s="6">
        <v>747.78800000000001</v>
      </c>
      <c r="N1929" s="7" t="s">
        <v>19</v>
      </c>
      <c r="O1929" s="16" t="s">
        <v>19</v>
      </c>
    </row>
    <row r="1930" spans="1:15" x14ac:dyDescent="0.3">
      <c r="A1930" s="10">
        <v>43693</v>
      </c>
      <c r="B1930" s="8">
        <v>0.125</v>
      </c>
      <c r="C1930" s="9">
        <f t="shared" si="66"/>
        <v>43693.125</v>
      </c>
      <c r="D1930" s="4">
        <f t="shared" si="67"/>
        <v>525465</v>
      </c>
      <c r="E1930" s="4">
        <f t="shared" si="67"/>
        <v>6300765</v>
      </c>
      <c r="F1930" s="4">
        <f t="shared" si="67"/>
        <v>2549</v>
      </c>
      <c r="G1930" s="6">
        <v>0</v>
      </c>
      <c r="H1930" s="6">
        <v>0</v>
      </c>
      <c r="I1930" s="6">
        <v>320.10394686987286</v>
      </c>
      <c r="J1930" s="6">
        <v>0.61599999999999999</v>
      </c>
      <c r="K1930" s="6">
        <v>100</v>
      </c>
      <c r="L1930" s="6">
        <v>1.3711235377214779</v>
      </c>
      <c r="M1930" s="6">
        <v>747.80200000000002</v>
      </c>
      <c r="N1930" s="7" t="s">
        <v>19</v>
      </c>
      <c r="O1930" s="16" t="s">
        <v>19</v>
      </c>
    </row>
    <row r="1931" spans="1:15" x14ac:dyDescent="0.3">
      <c r="A1931" s="10">
        <v>43693</v>
      </c>
      <c r="B1931" s="8">
        <v>0.14583333333333334</v>
      </c>
      <c r="C1931" s="9">
        <f t="shared" si="66"/>
        <v>43693.145833333336</v>
      </c>
      <c r="D1931" s="4">
        <f t="shared" si="67"/>
        <v>525465</v>
      </c>
      <c r="E1931" s="4">
        <f t="shared" si="67"/>
        <v>6300765</v>
      </c>
      <c r="F1931" s="4">
        <f t="shared" si="67"/>
        <v>2549</v>
      </c>
      <c r="G1931" s="6">
        <v>0</v>
      </c>
      <c r="H1931" s="6">
        <v>0</v>
      </c>
      <c r="I1931" s="6">
        <v>318.65531641289391</v>
      </c>
      <c r="J1931" s="6">
        <v>0.80500000000000005</v>
      </c>
      <c r="K1931" s="6">
        <v>100</v>
      </c>
      <c r="L1931" s="6">
        <v>0.93554482725148369</v>
      </c>
      <c r="M1931" s="6">
        <v>747.89499999999998</v>
      </c>
      <c r="N1931" s="7" t="s">
        <v>19</v>
      </c>
      <c r="O1931" s="16" t="s">
        <v>19</v>
      </c>
    </row>
    <row r="1932" spans="1:15" x14ac:dyDescent="0.3">
      <c r="A1932" s="10">
        <v>43693</v>
      </c>
      <c r="B1932" s="8">
        <v>0.16666666666666666</v>
      </c>
      <c r="C1932" s="9">
        <f t="shared" si="66"/>
        <v>43693.166666666664</v>
      </c>
      <c r="D1932" s="4">
        <f t="shared" si="67"/>
        <v>525465</v>
      </c>
      <c r="E1932" s="4">
        <f t="shared" si="67"/>
        <v>6300765</v>
      </c>
      <c r="F1932" s="4">
        <f t="shared" si="67"/>
        <v>2549</v>
      </c>
      <c r="G1932" s="6">
        <v>0</v>
      </c>
      <c r="H1932" s="6">
        <v>0</v>
      </c>
      <c r="I1932" s="6">
        <v>319.74806606407287</v>
      </c>
      <c r="J1932" s="6">
        <v>0.86699999999999999</v>
      </c>
      <c r="K1932" s="6">
        <v>100</v>
      </c>
      <c r="L1932" s="6">
        <v>0.64468800332403153</v>
      </c>
      <c r="M1932" s="6">
        <v>747.995</v>
      </c>
      <c r="N1932" s="7" t="s">
        <v>19</v>
      </c>
      <c r="O1932" s="16" t="s">
        <v>19</v>
      </c>
    </row>
    <row r="1933" spans="1:15" x14ac:dyDescent="0.3">
      <c r="A1933" s="10">
        <v>43693</v>
      </c>
      <c r="B1933" s="8">
        <v>0.1875</v>
      </c>
      <c r="C1933" s="9">
        <f t="shared" si="66"/>
        <v>43693.1875</v>
      </c>
      <c r="D1933" s="4">
        <f t="shared" si="67"/>
        <v>525465</v>
      </c>
      <c r="E1933" s="4">
        <f t="shared" si="67"/>
        <v>6300765</v>
      </c>
      <c r="F1933" s="4">
        <f t="shared" si="67"/>
        <v>2549</v>
      </c>
      <c r="G1933" s="6">
        <v>0</v>
      </c>
      <c r="H1933" s="6">
        <v>0</v>
      </c>
      <c r="I1933" s="6">
        <v>318.99737651127214</v>
      </c>
      <c r="J1933" s="6">
        <v>0.80500000000000005</v>
      </c>
      <c r="K1933" s="6">
        <v>100</v>
      </c>
      <c r="L1933" s="6">
        <v>0.64241351268081526</v>
      </c>
      <c r="M1933" s="6">
        <v>748.01700000000005</v>
      </c>
      <c r="N1933" s="7" t="s">
        <v>19</v>
      </c>
      <c r="O1933" s="16" t="s">
        <v>19</v>
      </c>
    </row>
    <row r="1934" spans="1:15" x14ac:dyDescent="0.3">
      <c r="A1934" s="10">
        <v>43693</v>
      </c>
      <c r="B1934" s="8">
        <v>0.20833333333333334</v>
      </c>
      <c r="C1934" s="9">
        <f t="shared" si="66"/>
        <v>43693.208333333336</v>
      </c>
      <c r="D1934" s="4">
        <f t="shared" si="67"/>
        <v>525465</v>
      </c>
      <c r="E1934" s="4">
        <f t="shared" si="67"/>
        <v>6300765</v>
      </c>
      <c r="F1934" s="4">
        <f t="shared" si="67"/>
        <v>2549</v>
      </c>
      <c r="G1934" s="6">
        <v>0</v>
      </c>
      <c r="H1934" s="6">
        <v>0</v>
      </c>
      <c r="I1934" s="6">
        <v>319.05197483035352</v>
      </c>
      <c r="J1934" s="6">
        <v>0.74199999999999999</v>
      </c>
      <c r="K1934" s="6">
        <v>100</v>
      </c>
      <c r="L1934" s="6">
        <v>0.64013902203759887</v>
      </c>
      <c r="M1934" s="6">
        <v>747.95799999999997</v>
      </c>
      <c r="N1934" s="7" t="s">
        <v>19</v>
      </c>
      <c r="O1934" s="16" t="s">
        <v>19</v>
      </c>
    </row>
    <row r="1935" spans="1:15" x14ac:dyDescent="0.3">
      <c r="A1935" s="10">
        <v>43693</v>
      </c>
      <c r="B1935" s="8">
        <v>0.22916666666666666</v>
      </c>
      <c r="C1935" s="9">
        <f t="shared" si="66"/>
        <v>43693.229166666664</v>
      </c>
      <c r="D1935" s="4">
        <f t="shared" si="67"/>
        <v>525465</v>
      </c>
      <c r="E1935" s="4">
        <f t="shared" si="67"/>
        <v>6300765</v>
      </c>
      <c r="F1935" s="4">
        <f t="shared" si="67"/>
        <v>2549</v>
      </c>
      <c r="G1935" s="6">
        <v>5.4</v>
      </c>
      <c r="H1935" s="6">
        <v>0</v>
      </c>
      <c r="I1935" s="6">
        <v>320.40322156579509</v>
      </c>
      <c r="J1935" s="6">
        <v>0.93</v>
      </c>
      <c r="K1935" s="6">
        <v>100</v>
      </c>
      <c r="L1935" s="6">
        <v>1.0708816046208776</v>
      </c>
      <c r="M1935" s="6">
        <v>748.06799999999998</v>
      </c>
      <c r="N1935" s="7" t="s">
        <v>19</v>
      </c>
      <c r="O1935" s="16" t="s">
        <v>19</v>
      </c>
    </row>
    <row r="1936" spans="1:15" x14ac:dyDescent="0.3">
      <c r="A1936" s="10">
        <v>43693</v>
      </c>
      <c r="B1936" s="8">
        <v>0.25</v>
      </c>
      <c r="C1936" s="9">
        <f t="shared" si="66"/>
        <v>43693.25</v>
      </c>
      <c r="D1936" s="4">
        <f t="shared" si="67"/>
        <v>525465</v>
      </c>
      <c r="E1936" s="4">
        <f t="shared" si="67"/>
        <v>6300765</v>
      </c>
      <c r="F1936" s="4">
        <f t="shared" si="67"/>
        <v>2549</v>
      </c>
      <c r="G1936" s="6">
        <v>9.1</v>
      </c>
      <c r="H1936" s="6">
        <v>0</v>
      </c>
      <c r="I1936" s="6">
        <v>321.25457056121633</v>
      </c>
      <c r="J1936" s="6">
        <v>1.119</v>
      </c>
      <c r="K1936" s="6">
        <v>100</v>
      </c>
      <c r="L1936" s="6">
        <v>1.0686071139776612</v>
      </c>
      <c r="M1936" s="6">
        <v>747.90200000000004</v>
      </c>
      <c r="N1936" s="7" t="s">
        <v>19</v>
      </c>
      <c r="O1936" s="16" t="s">
        <v>19</v>
      </c>
    </row>
    <row r="1937" spans="1:15" x14ac:dyDescent="0.3">
      <c r="A1937" s="10">
        <v>43693</v>
      </c>
      <c r="B1937" s="8">
        <v>0.27083333333333331</v>
      </c>
      <c r="C1937" s="9">
        <f t="shared" si="66"/>
        <v>43693.270833333336</v>
      </c>
      <c r="D1937" s="4">
        <f t="shared" si="67"/>
        <v>525465</v>
      </c>
      <c r="E1937" s="4">
        <f t="shared" si="67"/>
        <v>6300765</v>
      </c>
      <c r="F1937" s="4">
        <f t="shared" si="67"/>
        <v>2549</v>
      </c>
      <c r="G1937" s="6">
        <v>14.5</v>
      </c>
      <c r="H1937" s="6">
        <v>1.8</v>
      </c>
      <c r="I1937" s="6">
        <v>322.5674325045166</v>
      </c>
      <c r="J1937" s="6">
        <v>1.056</v>
      </c>
      <c r="K1937" s="6">
        <v>100</v>
      </c>
      <c r="L1937" s="6">
        <v>1.0663326233344448</v>
      </c>
      <c r="M1937" s="6">
        <v>747.81299999999999</v>
      </c>
      <c r="N1937" s="7" t="s">
        <v>19</v>
      </c>
      <c r="O1937" s="15">
        <v>0.12413793103448276</v>
      </c>
    </row>
    <row r="1938" spans="1:15" x14ac:dyDescent="0.3">
      <c r="A1938" s="10">
        <v>43693</v>
      </c>
      <c r="B1938" s="8">
        <v>0.29166666666666669</v>
      </c>
      <c r="C1938" s="9">
        <f t="shared" si="66"/>
        <v>43693.291666666664</v>
      </c>
      <c r="D1938" s="4">
        <f t="shared" si="67"/>
        <v>525465</v>
      </c>
      <c r="E1938" s="4">
        <f t="shared" si="67"/>
        <v>6300765</v>
      </c>
      <c r="F1938" s="4">
        <f t="shared" si="67"/>
        <v>2549</v>
      </c>
      <c r="G1938" s="6">
        <v>36.299999999999997</v>
      </c>
      <c r="H1938" s="6">
        <v>9</v>
      </c>
      <c r="I1938" s="6">
        <v>323.20785262238172</v>
      </c>
      <c r="J1938" s="6">
        <v>1.2450000000000001</v>
      </c>
      <c r="K1938" s="6">
        <v>100</v>
      </c>
      <c r="L1938" s="6">
        <v>1.4973623525180064</v>
      </c>
      <c r="M1938" s="6">
        <v>747.875</v>
      </c>
      <c r="N1938" s="7" t="s">
        <v>19</v>
      </c>
      <c r="O1938" s="15">
        <v>0.24793388429752067</v>
      </c>
    </row>
    <row r="1939" spans="1:15" x14ac:dyDescent="0.3">
      <c r="A1939" s="10">
        <v>43693</v>
      </c>
      <c r="B1939" s="8">
        <v>0.3125</v>
      </c>
      <c r="C1939" s="9">
        <f t="shared" si="66"/>
        <v>43693.3125</v>
      </c>
      <c r="D1939" s="4">
        <f t="shared" si="67"/>
        <v>525465</v>
      </c>
      <c r="E1939" s="4">
        <f t="shared" si="67"/>
        <v>6300765</v>
      </c>
      <c r="F1939" s="4">
        <f t="shared" si="67"/>
        <v>2549</v>
      </c>
      <c r="G1939" s="6">
        <v>29</v>
      </c>
      <c r="H1939" s="6">
        <v>7.2</v>
      </c>
      <c r="I1939" s="6">
        <v>323.49494136372317</v>
      </c>
      <c r="J1939" s="6">
        <v>1.2450000000000001</v>
      </c>
      <c r="K1939" s="6">
        <v>100</v>
      </c>
      <c r="L1939" s="6">
        <v>1.6395226018170495</v>
      </c>
      <c r="M1939" s="6">
        <v>747.66200000000003</v>
      </c>
      <c r="N1939" s="7" t="s">
        <v>19</v>
      </c>
      <c r="O1939" s="15">
        <v>0.24827586206896551</v>
      </c>
    </row>
    <row r="1940" spans="1:15" x14ac:dyDescent="0.3">
      <c r="A1940" s="10">
        <v>43693</v>
      </c>
      <c r="B1940" s="8">
        <v>0.33333333333333331</v>
      </c>
      <c r="C1940" s="9">
        <f t="shared" si="66"/>
        <v>43693.333333333336</v>
      </c>
      <c r="D1940" s="4">
        <f t="shared" si="67"/>
        <v>525465</v>
      </c>
      <c r="E1940" s="4">
        <f t="shared" si="67"/>
        <v>6300765</v>
      </c>
      <c r="F1940" s="4">
        <f t="shared" si="67"/>
        <v>2549</v>
      </c>
      <c r="G1940" s="6">
        <v>50.8</v>
      </c>
      <c r="H1940" s="6">
        <v>12.6</v>
      </c>
      <c r="I1940" s="6">
        <v>324.53990831355787</v>
      </c>
      <c r="J1940" s="6">
        <v>1.3080000000000001</v>
      </c>
      <c r="K1940" s="6">
        <v>100</v>
      </c>
      <c r="L1940" s="6">
        <v>2.0702651844003284</v>
      </c>
      <c r="M1940" s="6">
        <v>747.89</v>
      </c>
      <c r="N1940" s="7" t="s">
        <v>19</v>
      </c>
      <c r="O1940" s="15">
        <v>0.24803149606299213</v>
      </c>
    </row>
    <row r="1941" spans="1:15" x14ac:dyDescent="0.3">
      <c r="A1941" s="10">
        <v>43693</v>
      </c>
      <c r="B1941" s="8">
        <v>0.35416666666666669</v>
      </c>
      <c r="C1941" s="9">
        <f t="shared" si="66"/>
        <v>43693.354166666664</v>
      </c>
      <c r="D1941" s="4">
        <f t="shared" si="67"/>
        <v>525465</v>
      </c>
      <c r="E1941" s="4">
        <f t="shared" si="67"/>
        <v>6300765</v>
      </c>
      <c r="F1941" s="4">
        <f t="shared" si="67"/>
        <v>2549</v>
      </c>
      <c r="G1941" s="6">
        <v>58</v>
      </c>
      <c r="H1941" s="6">
        <v>16.2</v>
      </c>
      <c r="I1941" s="6">
        <v>325.97464355580445</v>
      </c>
      <c r="J1941" s="6">
        <v>1.5589999999999999</v>
      </c>
      <c r="K1941" s="6">
        <v>100</v>
      </c>
      <c r="L1941" s="6">
        <v>1.6349736205306167</v>
      </c>
      <c r="M1941" s="6">
        <v>748.01300000000003</v>
      </c>
      <c r="N1941" s="7" t="s">
        <v>19</v>
      </c>
      <c r="O1941" s="15">
        <v>0.27931034482758621</v>
      </c>
    </row>
    <row r="1942" spans="1:15" x14ac:dyDescent="0.3">
      <c r="A1942" s="10">
        <v>43693</v>
      </c>
      <c r="B1942" s="8">
        <v>0.375</v>
      </c>
      <c r="C1942" s="9">
        <f t="shared" si="66"/>
        <v>43693.375</v>
      </c>
      <c r="D1942" s="4">
        <f t="shared" si="67"/>
        <v>525465</v>
      </c>
      <c r="E1942" s="4">
        <f t="shared" si="67"/>
        <v>6300765</v>
      </c>
      <c r="F1942" s="4">
        <f t="shared" si="67"/>
        <v>2549</v>
      </c>
      <c r="G1942" s="6">
        <v>54.4</v>
      </c>
      <c r="H1942" s="6">
        <v>14.4</v>
      </c>
      <c r="I1942" s="6">
        <v>324.91664557120214</v>
      </c>
      <c r="J1942" s="6">
        <v>1.6220000000000001</v>
      </c>
      <c r="K1942" s="6">
        <v>100</v>
      </c>
      <c r="L1942" s="6">
        <v>1.6326991298874005</v>
      </c>
      <c r="M1942" s="6">
        <v>748.01300000000003</v>
      </c>
      <c r="N1942" s="7" t="s">
        <v>19</v>
      </c>
      <c r="O1942" s="15">
        <v>0.26470588235294118</v>
      </c>
    </row>
    <row r="1943" spans="1:15" x14ac:dyDescent="0.3">
      <c r="A1943" s="10">
        <v>43693</v>
      </c>
      <c r="B1943" s="8">
        <v>0.39583333333333331</v>
      </c>
      <c r="C1943" s="9">
        <f t="shared" si="66"/>
        <v>43693.395833333336</v>
      </c>
      <c r="D1943" s="4">
        <f t="shared" si="67"/>
        <v>525465</v>
      </c>
      <c r="E1943" s="4">
        <f t="shared" si="67"/>
        <v>6300765</v>
      </c>
      <c r="F1943" s="4">
        <f t="shared" si="67"/>
        <v>2549</v>
      </c>
      <c r="G1943" s="6">
        <v>99.8</v>
      </c>
      <c r="H1943" s="6">
        <v>28.8</v>
      </c>
      <c r="I1943" s="6">
        <v>328.95287302350931</v>
      </c>
      <c r="J1943" s="6">
        <v>2.0619999999999998</v>
      </c>
      <c r="K1943" s="6">
        <v>100</v>
      </c>
      <c r="L1943" s="6">
        <v>1.6304246392441841</v>
      </c>
      <c r="M1943" s="6">
        <v>748.22500000000002</v>
      </c>
      <c r="N1943" s="7" t="s">
        <v>19</v>
      </c>
      <c r="O1943" s="15">
        <v>0.28857715430861725</v>
      </c>
    </row>
    <row r="1944" spans="1:15" x14ac:dyDescent="0.3">
      <c r="A1944" s="10">
        <v>43693</v>
      </c>
      <c r="B1944" s="8">
        <v>0.41666666666666669</v>
      </c>
      <c r="C1944" s="9">
        <f t="shared" si="66"/>
        <v>43693.416666666664</v>
      </c>
      <c r="D1944" s="4">
        <f t="shared" si="67"/>
        <v>525465</v>
      </c>
      <c r="E1944" s="4">
        <f t="shared" si="67"/>
        <v>6300765</v>
      </c>
      <c r="F1944" s="4">
        <f t="shared" si="67"/>
        <v>2549</v>
      </c>
      <c r="G1944" s="6">
        <v>132.4</v>
      </c>
      <c r="H1944" s="6">
        <v>37.799999999999997</v>
      </c>
      <c r="I1944" s="6">
        <v>330.59170269042784</v>
      </c>
      <c r="J1944" s="6">
        <v>2.125</v>
      </c>
      <c r="K1944" s="6">
        <v>100</v>
      </c>
      <c r="L1944" s="6">
        <v>1.1948459287741897</v>
      </c>
      <c r="M1944" s="6">
        <v>748.36699999999996</v>
      </c>
      <c r="N1944" s="6">
        <v>0</v>
      </c>
      <c r="O1944" s="15">
        <v>0.28549848942598183</v>
      </c>
    </row>
    <row r="1945" spans="1:15" x14ac:dyDescent="0.3">
      <c r="A1945" s="10">
        <v>43693</v>
      </c>
      <c r="B1945" s="8">
        <v>0.4375</v>
      </c>
      <c r="C1945" s="9">
        <f t="shared" si="66"/>
        <v>43693.4375</v>
      </c>
      <c r="D1945" s="4">
        <f t="shared" si="67"/>
        <v>525465</v>
      </c>
      <c r="E1945" s="4">
        <f t="shared" si="67"/>
        <v>6300765</v>
      </c>
      <c r="F1945" s="4">
        <f t="shared" si="67"/>
        <v>2549</v>
      </c>
      <c r="G1945" s="6">
        <v>121.5</v>
      </c>
      <c r="H1945" s="6">
        <v>34.200000000000003</v>
      </c>
      <c r="I1945" s="6">
        <v>329.44595916352807</v>
      </c>
      <c r="J1945" s="6">
        <v>2.2509999999999999</v>
      </c>
      <c r="K1945" s="6">
        <v>100</v>
      </c>
      <c r="L1945" s="6">
        <v>1.3370061780732325</v>
      </c>
      <c r="M1945" s="6">
        <v>748.42700000000002</v>
      </c>
      <c r="N1945" s="6">
        <v>0</v>
      </c>
      <c r="O1945" s="15">
        <v>0.2814814814814815</v>
      </c>
    </row>
    <row r="1946" spans="1:15" x14ac:dyDescent="0.3">
      <c r="A1946" s="10">
        <v>43693</v>
      </c>
      <c r="B1946" s="8">
        <v>0.45833333333333331</v>
      </c>
      <c r="C1946" s="9">
        <f t="shared" si="66"/>
        <v>43693.458333333336</v>
      </c>
      <c r="D1946" s="4">
        <f t="shared" si="67"/>
        <v>525465</v>
      </c>
      <c r="E1946" s="4">
        <f t="shared" si="67"/>
        <v>6300765</v>
      </c>
      <c r="F1946" s="4">
        <f t="shared" si="67"/>
        <v>2549</v>
      </c>
      <c r="G1946" s="6">
        <v>88.9</v>
      </c>
      <c r="H1946" s="6">
        <v>23.4</v>
      </c>
      <c r="I1946" s="6">
        <v>331.29574849690636</v>
      </c>
      <c r="J1946" s="6">
        <v>2.5649999999999999</v>
      </c>
      <c r="K1946" s="6">
        <v>100</v>
      </c>
      <c r="L1946" s="6">
        <v>0.90142746760323833</v>
      </c>
      <c r="M1946" s="6">
        <v>748.40499999999997</v>
      </c>
      <c r="N1946" s="6">
        <v>0</v>
      </c>
      <c r="O1946" s="15">
        <v>0.26321709786276715</v>
      </c>
    </row>
    <row r="1947" spans="1:15" x14ac:dyDescent="0.3">
      <c r="A1947" s="10">
        <v>43693</v>
      </c>
      <c r="B1947" s="8">
        <v>0.47916666666666669</v>
      </c>
      <c r="C1947" s="9">
        <f t="shared" si="66"/>
        <v>43693.479166666664</v>
      </c>
      <c r="D1947" s="4">
        <f t="shared" si="67"/>
        <v>525465</v>
      </c>
      <c r="E1947" s="4">
        <f t="shared" si="67"/>
        <v>6300765</v>
      </c>
      <c r="F1947" s="4">
        <f t="shared" si="67"/>
        <v>2549</v>
      </c>
      <c r="G1947" s="6">
        <v>108.8</v>
      </c>
      <c r="H1947" s="6">
        <v>28.8</v>
      </c>
      <c r="I1947" s="6">
        <v>332.30327917444913</v>
      </c>
      <c r="J1947" s="6">
        <v>2.4390000000000001</v>
      </c>
      <c r="K1947" s="6">
        <v>100</v>
      </c>
      <c r="L1947" s="6">
        <v>0.61057064367578628</v>
      </c>
      <c r="M1947" s="6">
        <v>748.55200000000002</v>
      </c>
      <c r="N1947" s="6">
        <v>0</v>
      </c>
      <c r="O1947" s="15">
        <v>0.26470588235294118</v>
      </c>
    </row>
    <row r="1948" spans="1:15" x14ac:dyDescent="0.3">
      <c r="A1948" s="10">
        <v>43693</v>
      </c>
      <c r="B1948" s="8">
        <v>0.5</v>
      </c>
      <c r="C1948" s="9">
        <f t="shared" si="66"/>
        <v>43693.5</v>
      </c>
      <c r="D1948" s="4">
        <f t="shared" si="67"/>
        <v>525465</v>
      </c>
      <c r="E1948" s="4">
        <f t="shared" si="67"/>
        <v>6300765</v>
      </c>
      <c r="F1948" s="4">
        <f t="shared" si="67"/>
        <v>2549</v>
      </c>
      <c r="G1948" s="6">
        <v>74.400000000000006</v>
      </c>
      <c r="H1948" s="6">
        <v>18</v>
      </c>
      <c r="I1948" s="6">
        <v>331.25725075466056</v>
      </c>
      <c r="J1948" s="6">
        <v>2.0619999999999998</v>
      </c>
      <c r="K1948" s="6">
        <v>100</v>
      </c>
      <c r="L1948" s="6">
        <v>0.89687848631680567</v>
      </c>
      <c r="M1948" s="6">
        <v>748.46799999999996</v>
      </c>
      <c r="N1948" s="6">
        <v>0</v>
      </c>
      <c r="O1948" s="15">
        <v>0.24193548387096772</v>
      </c>
    </row>
    <row r="1949" spans="1:15" x14ac:dyDescent="0.3">
      <c r="A1949" s="10">
        <v>43693</v>
      </c>
      <c r="B1949" s="8">
        <v>0.52083333333333337</v>
      </c>
      <c r="C1949" s="9">
        <f t="shared" si="66"/>
        <v>43693.520833333336</v>
      </c>
      <c r="D1949" s="4">
        <f t="shared" si="67"/>
        <v>525465</v>
      </c>
      <c r="E1949" s="4">
        <f t="shared" si="67"/>
        <v>6300765</v>
      </c>
      <c r="F1949" s="4">
        <f t="shared" si="67"/>
        <v>2549</v>
      </c>
      <c r="G1949" s="6">
        <v>107</v>
      </c>
      <c r="H1949" s="6">
        <v>27</v>
      </c>
      <c r="I1949" s="6">
        <v>331.31836081404822</v>
      </c>
      <c r="J1949" s="6">
        <v>2.5019999999999998</v>
      </c>
      <c r="K1949" s="6">
        <v>100</v>
      </c>
      <c r="L1949" s="6">
        <v>0.75016925573133009</v>
      </c>
      <c r="M1949" s="6">
        <v>748.38800000000003</v>
      </c>
      <c r="N1949" s="6">
        <v>0</v>
      </c>
      <c r="O1949" s="15">
        <v>0.25233644859813081</v>
      </c>
    </row>
    <row r="1950" spans="1:15" x14ac:dyDescent="0.3">
      <c r="A1950" s="10">
        <v>43693</v>
      </c>
      <c r="B1950" s="8">
        <v>0.54166666666666663</v>
      </c>
      <c r="C1950" s="9">
        <f t="shared" si="66"/>
        <v>43693.541666666664</v>
      </c>
      <c r="D1950" s="4">
        <f t="shared" si="67"/>
        <v>525465</v>
      </c>
      <c r="E1950" s="4">
        <f t="shared" si="67"/>
        <v>6300765</v>
      </c>
      <c r="F1950" s="4">
        <f t="shared" si="67"/>
        <v>2549</v>
      </c>
      <c r="G1950" s="6">
        <v>121.5</v>
      </c>
      <c r="H1950" s="6">
        <v>30.6</v>
      </c>
      <c r="I1950" s="6">
        <v>335.76138363520818</v>
      </c>
      <c r="J1950" s="6">
        <v>2.8170000000000002</v>
      </c>
      <c r="K1950" s="6">
        <v>100</v>
      </c>
      <c r="L1950" s="6">
        <v>0.74789476508811381</v>
      </c>
      <c r="M1950" s="6">
        <v>748.51800000000003</v>
      </c>
      <c r="N1950" s="6">
        <v>0.2</v>
      </c>
      <c r="O1950" s="15">
        <v>0.25185185185185188</v>
      </c>
    </row>
    <row r="1951" spans="1:15" x14ac:dyDescent="0.3">
      <c r="A1951" s="10">
        <v>43693</v>
      </c>
      <c r="B1951" s="8">
        <v>0.5625</v>
      </c>
      <c r="C1951" s="9">
        <f t="shared" si="66"/>
        <v>43693.5625</v>
      </c>
      <c r="D1951" s="4">
        <f t="shared" si="67"/>
        <v>525465</v>
      </c>
      <c r="E1951" s="4">
        <f t="shared" si="67"/>
        <v>6300765</v>
      </c>
      <c r="F1951" s="4">
        <f t="shared" si="67"/>
        <v>2549</v>
      </c>
      <c r="G1951" s="6">
        <v>161.4</v>
      </c>
      <c r="H1951" s="6">
        <v>39.6</v>
      </c>
      <c r="I1951" s="6">
        <v>338.14312539379779</v>
      </c>
      <c r="J1951" s="6">
        <v>3.948</v>
      </c>
      <c r="K1951" s="6">
        <v>100</v>
      </c>
      <c r="L1951" s="6">
        <v>0.45703794116066154</v>
      </c>
      <c r="M1951" s="6">
        <v>748.66300000000001</v>
      </c>
      <c r="N1951" s="6">
        <v>0.2</v>
      </c>
      <c r="O1951" s="15">
        <v>0.24535315985130113</v>
      </c>
    </row>
    <row r="1952" spans="1:15" x14ac:dyDescent="0.3">
      <c r="A1952" s="10">
        <v>43693</v>
      </c>
      <c r="B1952" s="8">
        <v>0.58333333333333337</v>
      </c>
      <c r="C1952" s="9">
        <f t="shared" si="66"/>
        <v>43693.583333333336</v>
      </c>
      <c r="D1952" s="4">
        <f t="shared" si="67"/>
        <v>525465</v>
      </c>
      <c r="E1952" s="4">
        <f t="shared" si="67"/>
        <v>6300765</v>
      </c>
      <c r="F1952" s="4">
        <f t="shared" si="67"/>
        <v>2549</v>
      </c>
      <c r="G1952" s="6">
        <v>174.1</v>
      </c>
      <c r="H1952" s="6">
        <v>43.2</v>
      </c>
      <c r="I1952" s="6">
        <v>341.82026401441664</v>
      </c>
      <c r="J1952" s="6">
        <v>2.6909999999999998</v>
      </c>
      <c r="K1952" s="6">
        <v>100</v>
      </c>
      <c r="L1952" s="6">
        <v>0.74334578380168104</v>
      </c>
      <c r="M1952" s="6">
        <v>748.60500000000002</v>
      </c>
      <c r="N1952" s="6">
        <v>0</v>
      </c>
      <c r="O1952" s="15">
        <v>0.24813325674899486</v>
      </c>
    </row>
    <row r="1953" spans="1:15" x14ac:dyDescent="0.3">
      <c r="A1953" s="10">
        <v>43693</v>
      </c>
      <c r="B1953" s="8">
        <v>0.60416666666666663</v>
      </c>
      <c r="C1953" s="9">
        <f t="shared" si="66"/>
        <v>43693.604166666664</v>
      </c>
      <c r="D1953" s="4">
        <f t="shared" si="67"/>
        <v>525465</v>
      </c>
      <c r="E1953" s="4">
        <f t="shared" si="67"/>
        <v>6300765</v>
      </c>
      <c r="F1953" s="4">
        <f t="shared" si="67"/>
        <v>2549</v>
      </c>
      <c r="G1953" s="6">
        <v>97.9</v>
      </c>
      <c r="H1953" s="6">
        <v>25.2</v>
      </c>
      <c r="I1953" s="6">
        <v>337.21012425430439</v>
      </c>
      <c r="J1953" s="6">
        <v>2.754</v>
      </c>
      <c r="K1953" s="6">
        <v>100</v>
      </c>
      <c r="L1953" s="6">
        <v>0.88550603310072384</v>
      </c>
      <c r="M1953" s="6">
        <v>748.46</v>
      </c>
      <c r="N1953" s="6">
        <v>0</v>
      </c>
      <c r="O1953" s="15">
        <v>0.25740551583248211</v>
      </c>
    </row>
    <row r="1954" spans="1:15" x14ac:dyDescent="0.3">
      <c r="A1954" s="10">
        <v>43693</v>
      </c>
      <c r="B1954" s="8">
        <v>0.625</v>
      </c>
      <c r="C1954" s="9">
        <f t="shared" si="66"/>
        <v>43693.625</v>
      </c>
      <c r="D1954" s="4">
        <f t="shared" si="67"/>
        <v>525465</v>
      </c>
      <c r="E1954" s="4">
        <f t="shared" si="67"/>
        <v>6300765</v>
      </c>
      <c r="F1954" s="4">
        <f t="shared" si="67"/>
        <v>2549</v>
      </c>
      <c r="G1954" s="6">
        <v>188.6</v>
      </c>
      <c r="H1954" s="6">
        <v>46.8</v>
      </c>
      <c r="I1954" s="6">
        <v>340.16684336531574</v>
      </c>
      <c r="J1954" s="6">
        <v>3.0680000000000001</v>
      </c>
      <c r="K1954" s="6">
        <v>100</v>
      </c>
      <c r="L1954" s="6">
        <v>0.88323154245750757</v>
      </c>
      <c r="M1954" s="6">
        <v>748.54</v>
      </c>
      <c r="N1954" s="6">
        <v>0</v>
      </c>
      <c r="O1954" s="15">
        <v>0.24814422057264049</v>
      </c>
    </row>
    <row r="1955" spans="1:15" x14ac:dyDescent="0.3">
      <c r="A1955" s="10">
        <v>43693</v>
      </c>
      <c r="B1955" s="8">
        <v>0.64583333333333337</v>
      </c>
      <c r="C1955" s="9">
        <f t="shared" si="66"/>
        <v>43693.645833333336</v>
      </c>
      <c r="D1955" s="4">
        <f t="shared" si="67"/>
        <v>525465</v>
      </c>
      <c r="E1955" s="4">
        <f t="shared" si="67"/>
        <v>6300765</v>
      </c>
      <c r="F1955" s="4">
        <f t="shared" si="67"/>
        <v>2549</v>
      </c>
      <c r="G1955" s="6">
        <v>76.2</v>
      </c>
      <c r="H1955" s="6">
        <v>18</v>
      </c>
      <c r="I1955" s="6">
        <v>339.50014044312775</v>
      </c>
      <c r="J1955" s="6">
        <v>2.3140000000000001</v>
      </c>
      <c r="K1955" s="6">
        <v>100</v>
      </c>
      <c r="L1955" s="6">
        <v>1.0253917917565505</v>
      </c>
      <c r="M1955" s="6">
        <v>748.64</v>
      </c>
      <c r="N1955" s="6">
        <v>0</v>
      </c>
      <c r="O1955" s="15">
        <v>0.23622047244094488</v>
      </c>
    </row>
    <row r="1956" spans="1:15" x14ac:dyDescent="0.3">
      <c r="A1956" s="10">
        <v>43693</v>
      </c>
      <c r="B1956" s="8">
        <v>0.66666666666666663</v>
      </c>
      <c r="C1956" s="9">
        <f t="shared" si="66"/>
        <v>43693.666666666664</v>
      </c>
      <c r="D1956" s="4">
        <f t="shared" si="67"/>
        <v>525465</v>
      </c>
      <c r="E1956" s="4">
        <f t="shared" si="67"/>
        <v>6300765</v>
      </c>
      <c r="F1956" s="4">
        <f t="shared" si="67"/>
        <v>2549</v>
      </c>
      <c r="G1956" s="6">
        <v>32.6</v>
      </c>
      <c r="H1956" s="6">
        <v>5.4</v>
      </c>
      <c r="I1956" s="6">
        <v>332.33490369458605</v>
      </c>
      <c r="J1956" s="6">
        <v>2.125</v>
      </c>
      <c r="K1956" s="6">
        <v>100</v>
      </c>
      <c r="L1956" s="6">
        <v>1.0231173011133341</v>
      </c>
      <c r="M1956" s="6">
        <v>748.54</v>
      </c>
      <c r="N1956" s="6">
        <v>0</v>
      </c>
      <c r="O1956" s="15">
        <v>0.16564417177914112</v>
      </c>
    </row>
    <row r="1957" spans="1:15" x14ac:dyDescent="0.3">
      <c r="A1957" s="10">
        <v>43693</v>
      </c>
      <c r="B1957" s="8">
        <v>0.6875</v>
      </c>
      <c r="C1957" s="9">
        <f t="shared" si="66"/>
        <v>43693.6875</v>
      </c>
      <c r="D1957" s="4">
        <f t="shared" si="67"/>
        <v>525465</v>
      </c>
      <c r="E1957" s="4">
        <f t="shared" si="67"/>
        <v>6300765</v>
      </c>
      <c r="F1957" s="4">
        <f t="shared" si="67"/>
        <v>2549</v>
      </c>
      <c r="G1957" s="6">
        <v>65.3</v>
      </c>
      <c r="H1957" s="6">
        <v>14.4</v>
      </c>
      <c r="I1957" s="6">
        <v>331.331262677084</v>
      </c>
      <c r="J1957" s="6">
        <v>2.3140000000000001</v>
      </c>
      <c r="K1957" s="6">
        <v>100</v>
      </c>
      <c r="L1957" s="6">
        <v>1.1652775504123771</v>
      </c>
      <c r="M1957" s="6">
        <v>748.77800000000002</v>
      </c>
      <c r="N1957" s="6">
        <v>0</v>
      </c>
      <c r="O1957" s="15">
        <v>0.22052067381317</v>
      </c>
    </row>
    <row r="1958" spans="1:15" x14ac:dyDescent="0.3">
      <c r="A1958" s="10">
        <v>43693</v>
      </c>
      <c r="B1958" s="8">
        <v>0.70833333333333337</v>
      </c>
      <c r="C1958" s="9">
        <f t="shared" si="66"/>
        <v>43693.708333333336</v>
      </c>
      <c r="D1958" s="4">
        <f t="shared" si="67"/>
        <v>525465</v>
      </c>
      <c r="E1958" s="4">
        <f t="shared" si="67"/>
        <v>6300765</v>
      </c>
      <c r="F1958" s="4">
        <f t="shared" si="67"/>
        <v>2549</v>
      </c>
      <c r="G1958" s="6">
        <v>78</v>
      </c>
      <c r="H1958" s="6">
        <v>16.2</v>
      </c>
      <c r="I1958" s="6">
        <v>332.97830127804809</v>
      </c>
      <c r="J1958" s="6">
        <v>2.879</v>
      </c>
      <c r="K1958" s="6">
        <v>100</v>
      </c>
      <c r="L1958" s="6">
        <v>1.4518725396536794</v>
      </c>
      <c r="M1958" s="6">
        <v>748.78200000000004</v>
      </c>
      <c r="N1958" s="6">
        <v>0</v>
      </c>
      <c r="O1958" s="15">
        <v>0.20769230769230768</v>
      </c>
    </row>
    <row r="1959" spans="1:15" x14ac:dyDescent="0.3">
      <c r="A1959" s="10">
        <v>43693</v>
      </c>
      <c r="B1959" s="8">
        <v>0.72916666666666663</v>
      </c>
      <c r="C1959" s="9">
        <f t="shared" si="66"/>
        <v>43693.729166666664</v>
      </c>
      <c r="D1959" s="4">
        <f t="shared" si="67"/>
        <v>525465</v>
      </c>
      <c r="E1959" s="4">
        <f t="shared" si="67"/>
        <v>6300765</v>
      </c>
      <c r="F1959" s="4">
        <f t="shared" si="67"/>
        <v>2549</v>
      </c>
      <c r="G1959" s="6">
        <v>78</v>
      </c>
      <c r="H1959" s="6">
        <v>16.2</v>
      </c>
      <c r="I1959" s="6">
        <v>333.15147443867488</v>
      </c>
      <c r="J1959" s="6">
        <v>2.8170000000000002</v>
      </c>
      <c r="K1959" s="6">
        <v>100</v>
      </c>
      <c r="L1959" s="6">
        <v>1.0162938291836852</v>
      </c>
      <c r="M1959" s="6">
        <v>748.90800000000002</v>
      </c>
      <c r="N1959" s="6">
        <v>0</v>
      </c>
      <c r="O1959" s="15">
        <v>0.20769230769230768</v>
      </c>
    </row>
    <row r="1960" spans="1:15" x14ac:dyDescent="0.3">
      <c r="A1960" s="10">
        <v>43693</v>
      </c>
      <c r="B1960" s="8">
        <v>0.75</v>
      </c>
      <c r="C1960" s="9">
        <f t="shared" si="66"/>
        <v>43693.75</v>
      </c>
      <c r="D1960" s="4">
        <f t="shared" si="67"/>
        <v>525465</v>
      </c>
      <c r="E1960" s="4">
        <f t="shared" si="67"/>
        <v>6300765</v>
      </c>
      <c r="F1960" s="4">
        <f t="shared" si="67"/>
        <v>2549</v>
      </c>
      <c r="G1960" s="6">
        <v>72.5</v>
      </c>
      <c r="H1960" s="6">
        <v>14.4</v>
      </c>
      <c r="I1960" s="6">
        <v>332.46152934090696</v>
      </c>
      <c r="J1960" s="6">
        <v>2.3140000000000001</v>
      </c>
      <c r="K1960" s="6">
        <v>100</v>
      </c>
      <c r="L1960" s="6">
        <v>0.72514985865595016</v>
      </c>
      <c r="M1960" s="6">
        <v>748.74</v>
      </c>
      <c r="N1960" s="6">
        <v>0</v>
      </c>
      <c r="O1960" s="15">
        <v>0.19862068965517241</v>
      </c>
    </row>
    <row r="1961" spans="1:15" x14ac:dyDescent="0.3">
      <c r="A1961" s="10">
        <v>43693</v>
      </c>
      <c r="B1961" s="8">
        <v>0.77083333333333337</v>
      </c>
      <c r="C1961" s="9">
        <f t="shared" si="66"/>
        <v>43693.770833333336</v>
      </c>
      <c r="D1961" s="4">
        <f t="shared" si="67"/>
        <v>525465</v>
      </c>
      <c r="E1961" s="4">
        <f t="shared" si="67"/>
        <v>6300765</v>
      </c>
      <c r="F1961" s="4">
        <f t="shared" si="67"/>
        <v>2549</v>
      </c>
      <c r="G1961" s="6">
        <v>29</v>
      </c>
      <c r="H1961" s="6">
        <v>3.6</v>
      </c>
      <c r="I1961" s="6">
        <v>329.60808030366314</v>
      </c>
      <c r="J1961" s="6">
        <v>2.1880000000000002</v>
      </c>
      <c r="K1961" s="6">
        <v>100</v>
      </c>
      <c r="L1961" s="6">
        <v>0.86731010795499308</v>
      </c>
      <c r="M1961" s="6">
        <v>748.91700000000003</v>
      </c>
      <c r="N1961" s="6">
        <v>0</v>
      </c>
      <c r="O1961" s="15">
        <v>0.12413793103448276</v>
      </c>
    </row>
    <row r="1962" spans="1:15" x14ac:dyDescent="0.3">
      <c r="A1962" s="10">
        <v>43693</v>
      </c>
      <c r="B1962" s="8">
        <v>0.79166666666666663</v>
      </c>
      <c r="C1962" s="9">
        <f t="shared" si="66"/>
        <v>43693.791666666664</v>
      </c>
      <c r="D1962" s="4">
        <f t="shared" si="67"/>
        <v>525465</v>
      </c>
      <c r="E1962" s="4">
        <f t="shared" si="67"/>
        <v>6300765</v>
      </c>
      <c r="F1962" s="4">
        <f t="shared" si="67"/>
        <v>2549</v>
      </c>
      <c r="G1962" s="6">
        <v>14.5</v>
      </c>
      <c r="H1962" s="6">
        <v>1.8</v>
      </c>
      <c r="I1962" s="6">
        <v>327.68972610833919</v>
      </c>
      <c r="J1962" s="6">
        <v>2.1880000000000002</v>
      </c>
      <c r="K1962" s="6">
        <v>100</v>
      </c>
      <c r="L1962" s="6">
        <v>0.86503561731177669</v>
      </c>
      <c r="M1962" s="6">
        <v>748.91</v>
      </c>
      <c r="N1962" s="6">
        <v>0</v>
      </c>
      <c r="O1962" s="15">
        <v>0.12413793103448276</v>
      </c>
    </row>
    <row r="1963" spans="1:15" x14ac:dyDescent="0.3">
      <c r="A1963" s="10">
        <v>43693</v>
      </c>
      <c r="B1963" s="8">
        <v>0.8125</v>
      </c>
      <c r="C1963" s="9">
        <f t="shared" si="66"/>
        <v>43693.8125</v>
      </c>
      <c r="D1963" s="4">
        <f t="shared" si="67"/>
        <v>525465</v>
      </c>
      <c r="E1963" s="4">
        <f t="shared" si="67"/>
        <v>6300765</v>
      </c>
      <c r="F1963" s="4">
        <f t="shared" si="67"/>
        <v>2549</v>
      </c>
      <c r="G1963" s="6">
        <v>1.8</v>
      </c>
      <c r="H1963" s="6">
        <v>0</v>
      </c>
      <c r="I1963" s="6">
        <v>325.43096255458067</v>
      </c>
      <c r="J1963" s="6">
        <v>1.748</v>
      </c>
      <c r="K1963" s="6">
        <v>100</v>
      </c>
      <c r="L1963" s="6">
        <v>1.151630606553079</v>
      </c>
      <c r="M1963" s="6">
        <v>748.97500000000002</v>
      </c>
      <c r="N1963" s="6">
        <v>0</v>
      </c>
      <c r="O1963" s="16" t="s">
        <v>19</v>
      </c>
    </row>
    <row r="1964" spans="1:15" x14ac:dyDescent="0.3">
      <c r="A1964" s="10">
        <v>43693</v>
      </c>
      <c r="B1964" s="8">
        <v>0.83333333333333337</v>
      </c>
      <c r="C1964" s="9">
        <f t="shared" si="66"/>
        <v>43693.833333333336</v>
      </c>
      <c r="D1964" s="4">
        <f t="shared" si="67"/>
        <v>525465</v>
      </c>
      <c r="E1964" s="4">
        <f t="shared" si="67"/>
        <v>6300765</v>
      </c>
      <c r="F1964" s="4">
        <f t="shared" si="67"/>
        <v>2549</v>
      </c>
      <c r="G1964" s="6">
        <v>0</v>
      </c>
      <c r="H1964" s="6">
        <v>0</v>
      </c>
      <c r="I1964" s="6">
        <v>324.15570235270962</v>
      </c>
      <c r="J1964" s="6">
        <v>1.6220000000000001</v>
      </c>
      <c r="K1964" s="6">
        <v>100</v>
      </c>
      <c r="L1964" s="6">
        <v>0.86048663602534403</v>
      </c>
      <c r="M1964" s="6">
        <v>749.17700000000002</v>
      </c>
      <c r="N1964" s="6">
        <v>0</v>
      </c>
      <c r="O1964" s="16" t="s">
        <v>19</v>
      </c>
    </row>
    <row r="1965" spans="1:15" x14ac:dyDescent="0.3">
      <c r="A1965" s="10">
        <v>43693</v>
      </c>
      <c r="B1965" s="8">
        <v>0.85416666666666663</v>
      </c>
      <c r="C1965" s="9">
        <f t="shared" si="66"/>
        <v>43693.854166666664</v>
      </c>
      <c r="D1965" s="4">
        <f t="shared" si="67"/>
        <v>525465</v>
      </c>
      <c r="E1965" s="4">
        <f t="shared" si="67"/>
        <v>6300765</v>
      </c>
      <c r="F1965" s="4">
        <f t="shared" si="67"/>
        <v>2549</v>
      </c>
      <c r="G1965" s="6">
        <v>0</v>
      </c>
      <c r="H1965" s="6">
        <v>0</v>
      </c>
      <c r="I1965" s="6">
        <v>322.72923698551642</v>
      </c>
      <c r="J1965" s="6">
        <v>1.6220000000000001</v>
      </c>
      <c r="K1965" s="6">
        <v>100</v>
      </c>
      <c r="L1965" s="6">
        <v>0.85821214538212764</v>
      </c>
      <c r="M1965" s="6">
        <v>749.32</v>
      </c>
      <c r="N1965" s="6">
        <v>0</v>
      </c>
      <c r="O1965" s="16" t="s">
        <v>19</v>
      </c>
    </row>
    <row r="1966" spans="1:15" x14ac:dyDescent="0.3">
      <c r="A1966" s="10">
        <v>43693</v>
      </c>
      <c r="B1966" s="8">
        <v>0.875</v>
      </c>
      <c r="C1966" s="9">
        <f t="shared" si="66"/>
        <v>43693.875</v>
      </c>
      <c r="D1966" s="4">
        <f t="shared" si="67"/>
        <v>525465</v>
      </c>
      <c r="E1966" s="4">
        <f t="shared" si="67"/>
        <v>6300765</v>
      </c>
      <c r="F1966" s="4">
        <f t="shared" si="67"/>
        <v>2549</v>
      </c>
      <c r="G1966" s="6">
        <v>0</v>
      </c>
      <c r="H1966" s="6">
        <v>0</v>
      </c>
      <c r="I1966" s="6">
        <v>319.07237429578237</v>
      </c>
      <c r="J1966" s="6">
        <v>1.748</v>
      </c>
      <c r="K1966" s="6">
        <v>100</v>
      </c>
      <c r="L1966" s="6">
        <v>0.85593765473891126</v>
      </c>
      <c r="M1966" s="6">
        <v>749.06</v>
      </c>
      <c r="N1966" s="6">
        <v>0</v>
      </c>
      <c r="O1966" s="16" t="s">
        <v>19</v>
      </c>
    </row>
    <row r="1967" spans="1:15" x14ac:dyDescent="0.3">
      <c r="A1967" s="10">
        <v>43693</v>
      </c>
      <c r="B1967" s="8">
        <v>0.89583333333333337</v>
      </c>
      <c r="C1967" s="9">
        <f t="shared" si="66"/>
        <v>43693.895833333336</v>
      </c>
      <c r="D1967" s="4">
        <f t="shared" si="67"/>
        <v>525465</v>
      </c>
      <c r="E1967" s="4">
        <f t="shared" si="67"/>
        <v>6300765</v>
      </c>
      <c r="F1967" s="4">
        <f t="shared" si="67"/>
        <v>2549</v>
      </c>
      <c r="G1967" s="6">
        <v>0</v>
      </c>
      <c r="H1967" s="6">
        <v>0</v>
      </c>
      <c r="I1967" s="6">
        <v>321.09093665463467</v>
      </c>
      <c r="J1967" s="6">
        <v>1.8109999999999999</v>
      </c>
      <c r="K1967" s="6">
        <v>100</v>
      </c>
      <c r="L1967" s="6">
        <v>0.70922842415343568</v>
      </c>
      <c r="M1967" s="6">
        <v>749.16200000000003</v>
      </c>
      <c r="N1967" s="7" t="s">
        <v>19</v>
      </c>
      <c r="O1967" s="16" t="s">
        <v>19</v>
      </c>
    </row>
    <row r="1968" spans="1:15" x14ac:dyDescent="0.3">
      <c r="A1968" s="10">
        <v>43693</v>
      </c>
      <c r="B1968" s="8">
        <v>0.91666666666666663</v>
      </c>
      <c r="C1968" s="9">
        <f t="shared" si="66"/>
        <v>43693.916666666664</v>
      </c>
      <c r="D1968" s="4">
        <f t="shared" si="67"/>
        <v>525465</v>
      </c>
      <c r="E1968" s="4">
        <f t="shared" si="67"/>
        <v>6300765</v>
      </c>
      <c r="F1968" s="4">
        <f t="shared" si="67"/>
        <v>2549</v>
      </c>
      <c r="G1968" s="6">
        <v>0</v>
      </c>
      <c r="H1968" s="6">
        <v>0</v>
      </c>
      <c r="I1968" s="6">
        <v>321.50827899597215</v>
      </c>
      <c r="J1968" s="6">
        <v>1.3080000000000001</v>
      </c>
      <c r="K1968" s="6">
        <v>100</v>
      </c>
      <c r="L1968" s="6">
        <v>0.56280634016824282</v>
      </c>
      <c r="M1968" s="6">
        <v>748.91200000000003</v>
      </c>
      <c r="N1968" s="7" t="s">
        <v>19</v>
      </c>
      <c r="O1968" s="16" t="s">
        <v>19</v>
      </c>
    </row>
    <row r="1969" spans="1:15" x14ac:dyDescent="0.3">
      <c r="A1969" s="10">
        <v>43693</v>
      </c>
      <c r="B1969" s="8">
        <v>0.9375</v>
      </c>
      <c r="C1969" s="9">
        <f t="shared" si="66"/>
        <v>43693.9375</v>
      </c>
      <c r="D1969" s="4">
        <f t="shared" si="67"/>
        <v>525465</v>
      </c>
      <c r="E1969" s="4">
        <f t="shared" si="67"/>
        <v>6300765</v>
      </c>
      <c r="F1969" s="4">
        <f t="shared" si="67"/>
        <v>2549</v>
      </c>
      <c r="G1969" s="6">
        <v>0</v>
      </c>
      <c r="H1969" s="6">
        <v>0</v>
      </c>
      <c r="I1969" s="6">
        <v>317.04878397388484</v>
      </c>
      <c r="J1969" s="6">
        <v>0.93</v>
      </c>
      <c r="K1969" s="6">
        <v>100</v>
      </c>
      <c r="L1969" s="6">
        <v>0.56053184952502644</v>
      </c>
      <c r="M1969" s="6">
        <v>749.07500000000005</v>
      </c>
      <c r="N1969" s="7" t="s">
        <v>19</v>
      </c>
      <c r="O1969" s="16" t="s">
        <v>19</v>
      </c>
    </row>
    <row r="1970" spans="1:15" x14ac:dyDescent="0.3">
      <c r="A1970" s="10">
        <v>43693</v>
      </c>
      <c r="B1970" s="8">
        <v>0.95833333333333337</v>
      </c>
      <c r="C1970" s="9">
        <f t="shared" si="66"/>
        <v>43693.958333333336</v>
      </c>
      <c r="D1970" s="4">
        <f t="shared" si="67"/>
        <v>525465</v>
      </c>
      <c r="E1970" s="4">
        <f t="shared" si="67"/>
        <v>6300765</v>
      </c>
      <c r="F1970" s="4">
        <f t="shared" si="67"/>
        <v>2549</v>
      </c>
      <c r="G1970" s="6">
        <v>0</v>
      </c>
      <c r="H1970" s="6">
        <v>0</v>
      </c>
      <c r="I1970" s="6">
        <v>319.31553356700016</v>
      </c>
      <c r="J1970" s="6">
        <v>1.2450000000000001</v>
      </c>
      <c r="K1970" s="6">
        <v>100</v>
      </c>
      <c r="L1970" s="6">
        <v>0.12495313905503218</v>
      </c>
      <c r="M1970" s="6">
        <v>748.89800000000002</v>
      </c>
      <c r="N1970" s="7" t="s">
        <v>19</v>
      </c>
      <c r="O1970" s="16" t="s">
        <v>19</v>
      </c>
    </row>
    <row r="1971" spans="1:15" x14ac:dyDescent="0.3">
      <c r="A1971" s="10">
        <v>43693</v>
      </c>
      <c r="B1971" s="8">
        <v>0.97916666666666663</v>
      </c>
      <c r="C1971" s="9">
        <f t="shared" si="66"/>
        <v>43693.979166666664</v>
      </c>
      <c r="D1971" s="4">
        <f t="shared" si="67"/>
        <v>525465</v>
      </c>
      <c r="E1971" s="4">
        <f t="shared" si="67"/>
        <v>6300765</v>
      </c>
      <c r="F1971" s="4">
        <f t="shared" si="67"/>
        <v>2549</v>
      </c>
      <c r="G1971" s="6">
        <v>0</v>
      </c>
      <c r="H1971" s="6">
        <v>0</v>
      </c>
      <c r="I1971" s="6">
        <v>312.97158518397714</v>
      </c>
      <c r="J1971" s="6">
        <v>1.4330000000000001</v>
      </c>
      <c r="K1971" s="6">
        <v>100</v>
      </c>
      <c r="L1971" s="6">
        <v>0.55598286823859377</v>
      </c>
      <c r="M1971" s="6">
        <v>748.96299999999997</v>
      </c>
      <c r="N1971" s="7" t="s">
        <v>19</v>
      </c>
      <c r="O1971" s="16" t="s">
        <v>19</v>
      </c>
    </row>
    <row r="1972" spans="1:15" x14ac:dyDescent="0.3">
      <c r="A1972" s="10">
        <v>43694</v>
      </c>
      <c r="B1972" s="8">
        <v>0</v>
      </c>
      <c r="C1972" s="9">
        <f t="shared" si="66"/>
        <v>43694</v>
      </c>
      <c r="D1972" s="4">
        <f t="shared" si="67"/>
        <v>525465</v>
      </c>
      <c r="E1972" s="4">
        <f t="shared" si="67"/>
        <v>6300765</v>
      </c>
      <c r="F1972" s="4">
        <f t="shared" si="67"/>
        <v>2549</v>
      </c>
      <c r="G1972" s="6">
        <v>0</v>
      </c>
      <c r="H1972" s="6">
        <v>0</v>
      </c>
      <c r="I1972" s="6">
        <v>318.15572050231305</v>
      </c>
      <c r="J1972" s="6">
        <v>1.2450000000000001</v>
      </c>
      <c r="K1972" s="6">
        <v>100</v>
      </c>
      <c r="L1972" s="6">
        <v>0.3740144485852438</v>
      </c>
      <c r="M1972" s="6">
        <v>748.76499999999999</v>
      </c>
      <c r="N1972" s="7" t="s">
        <v>19</v>
      </c>
      <c r="O1972" s="16" t="s">
        <v>19</v>
      </c>
    </row>
    <row r="1973" spans="1:15" x14ac:dyDescent="0.3">
      <c r="A1973" s="10">
        <v>43694</v>
      </c>
      <c r="B1973" s="8">
        <v>2.0833333333333332E-2</v>
      </c>
      <c r="C1973" s="9">
        <f t="shared" si="66"/>
        <v>43694.020833333336</v>
      </c>
      <c r="D1973" s="4">
        <f t="shared" si="67"/>
        <v>525465</v>
      </c>
      <c r="E1973" s="4">
        <f t="shared" si="67"/>
        <v>6300765</v>
      </c>
      <c r="F1973" s="4">
        <f t="shared" si="67"/>
        <v>2549</v>
      </c>
      <c r="G1973" s="6">
        <v>0</v>
      </c>
      <c r="H1973" s="6">
        <v>0</v>
      </c>
      <c r="I1973" s="6">
        <v>316.87435572390797</v>
      </c>
      <c r="J1973" s="6">
        <v>1.371</v>
      </c>
      <c r="K1973" s="6">
        <v>100</v>
      </c>
      <c r="L1973" s="6">
        <v>0.51617469788428672</v>
      </c>
      <c r="M1973" s="6">
        <v>748.70699999999999</v>
      </c>
      <c r="N1973" s="7" t="s">
        <v>19</v>
      </c>
      <c r="O1973" s="16" t="s">
        <v>19</v>
      </c>
    </row>
    <row r="1974" spans="1:15" x14ac:dyDescent="0.3">
      <c r="A1974" s="10">
        <v>43694</v>
      </c>
      <c r="B1974" s="8">
        <v>4.1666666666666664E-2</v>
      </c>
      <c r="C1974" s="9">
        <f t="shared" si="66"/>
        <v>43694.041666666664</v>
      </c>
      <c r="D1974" s="4">
        <f t="shared" si="67"/>
        <v>525465</v>
      </c>
      <c r="E1974" s="4">
        <f t="shared" si="67"/>
        <v>6300765</v>
      </c>
      <c r="F1974" s="4">
        <f t="shared" si="67"/>
        <v>2549</v>
      </c>
      <c r="G1974" s="6">
        <v>0</v>
      </c>
      <c r="H1974" s="6">
        <v>0</v>
      </c>
      <c r="I1974" s="6">
        <v>318.91473330282946</v>
      </c>
      <c r="J1974" s="6">
        <v>1.5589999999999999</v>
      </c>
      <c r="K1974" s="6">
        <v>100</v>
      </c>
      <c r="L1974" s="6">
        <v>0.51390020724107033</v>
      </c>
      <c r="M1974" s="6">
        <v>748.52499999999998</v>
      </c>
      <c r="N1974" s="7" t="s">
        <v>19</v>
      </c>
      <c r="O1974" s="16" t="s">
        <v>19</v>
      </c>
    </row>
    <row r="1975" spans="1:15" x14ac:dyDescent="0.3">
      <c r="A1975" s="10">
        <v>43694</v>
      </c>
      <c r="B1975" s="8">
        <v>6.25E-2</v>
      </c>
      <c r="C1975" s="9">
        <f t="shared" si="66"/>
        <v>43694.0625</v>
      </c>
      <c r="D1975" s="4">
        <f t="shared" si="67"/>
        <v>525465</v>
      </c>
      <c r="E1975" s="4">
        <f t="shared" si="67"/>
        <v>6300765</v>
      </c>
      <c r="F1975" s="4">
        <f t="shared" si="67"/>
        <v>2549</v>
      </c>
      <c r="G1975" s="6">
        <v>0</v>
      </c>
      <c r="H1975" s="6">
        <v>0</v>
      </c>
      <c r="I1975" s="6">
        <v>319.86046092217504</v>
      </c>
      <c r="J1975" s="6">
        <v>1.371</v>
      </c>
      <c r="K1975" s="6">
        <v>100</v>
      </c>
      <c r="L1975" s="6">
        <v>0.36719097665559475</v>
      </c>
      <c r="M1975" s="6">
        <v>748.60199999999998</v>
      </c>
      <c r="N1975" s="7" t="s">
        <v>19</v>
      </c>
      <c r="O1975" s="16" t="s">
        <v>19</v>
      </c>
    </row>
    <row r="1976" spans="1:15" x14ac:dyDescent="0.3">
      <c r="A1976" s="10">
        <v>43694</v>
      </c>
      <c r="B1976" s="8">
        <v>8.3333333333333329E-2</v>
      </c>
      <c r="C1976" s="9">
        <f t="shared" si="66"/>
        <v>43694.083333333336</v>
      </c>
      <c r="D1976" s="4">
        <f t="shared" si="67"/>
        <v>525465</v>
      </c>
      <c r="E1976" s="4">
        <f t="shared" si="67"/>
        <v>6300765</v>
      </c>
      <c r="F1976" s="4">
        <f t="shared" si="67"/>
        <v>2549</v>
      </c>
      <c r="G1976" s="6">
        <v>0</v>
      </c>
      <c r="H1976" s="6">
        <v>0</v>
      </c>
      <c r="I1976" s="6">
        <v>321.01375046547565</v>
      </c>
      <c r="J1976" s="6">
        <v>1.496</v>
      </c>
      <c r="K1976" s="6">
        <v>100</v>
      </c>
      <c r="L1976" s="6">
        <v>0.22048174607011908</v>
      </c>
      <c r="M1976" s="6">
        <v>748.52499999999998</v>
      </c>
      <c r="N1976" s="7" t="s">
        <v>19</v>
      </c>
      <c r="O1976" s="16" t="s">
        <v>19</v>
      </c>
    </row>
    <row r="1977" spans="1:15" x14ac:dyDescent="0.3">
      <c r="A1977" s="10">
        <v>43694</v>
      </c>
      <c r="B1977" s="8">
        <v>0.10416666666666667</v>
      </c>
      <c r="C1977" s="9">
        <f t="shared" si="66"/>
        <v>43694.104166666664</v>
      </c>
      <c r="D1977" s="4">
        <f t="shared" si="67"/>
        <v>525465</v>
      </c>
      <c r="E1977" s="4">
        <f t="shared" si="67"/>
        <v>6300765</v>
      </c>
      <c r="F1977" s="4">
        <f t="shared" si="67"/>
        <v>2549</v>
      </c>
      <c r="G1977" s="6">
        <v>0</v>
      </c>
      <c r="H1977" s="6">
        <v>0</v>
      </c>
      <c r="I1977" s="6">
        <v>321.04721412780901</v>
      </c>
      <c r="J1977" s="6">
        <v>1.4330000000000001</v>
      </c>
      <c r="K1977" s="6">
        <v>100</v>
      </c>
      <c r="L1977" s="6">
        <v>0.50707673531142139</v>
      </c>
      <c r="M1977" s="6">
        <v>748.23500000000001</v>
      </c>
      <c r="N1977" s="7" t="s">
        <v>19</v>
      </c>
      <c r="O1977" s="16" t="s">
        <v>19</v>
      </c>
    </row>
    <row r="1978" spans="1:15" x14ac:dyDescent="0.3">
      <c r="A1978" s="10">
        <v>43694</v>
      </c>
      <c r="B1978" s="8">
        <v>0.125</v>
      </c>
      <c r="C1978" s="9">
        <f t="shared" ref="C1978:C2041" si="68">A1978+B1978</f>
        <v>43694.125</v>
      </c>
      <c r="D1978" s="4">
        <f t="shared" si="67"/>
        <v>525465</v>
      </c>
      <c r="E1978" s="4">
        <f t="shared" si="67"/>
        <v>6300765</v>
      </c>
      <c r="F1978" s="4">
        <f t="shared" si="67"/>
        <v>2549</v>
      </c>
      <c r="G1978" s="6">
        <v>0</v>
      </c>
      <c r="H1978" s="6">
        <v>0</v>
      </c>
      <c r="I1978" s="6">
        <v>316.78177548162557</v>
      </c>
      <c r="J1978" s="6">
        <v>1.748</v>
      </c>
      <c r="K1978" s="6">
        <v>100</v>
      </c>
      <c r="L1978" s="6">
        <v>1.2266887977792187</v>
      </c>
      <c r="M1978" s="6">
        <v>748.34</v>
      </c>
      <c r="N1978" s="6">
        <v>0</v>
      </c>
      <c r="O1978" s="16" t="s">
        <v>19</v>
      </c>
    </row>
    <row r="1979" spans="1:15" x14ac:dyDescent="0.3">
      <c r="A1979" s="10">
        <v>43694</v>
      </c>
      <c r="B1979" s="8">
        <v>0.14583333333333334</v>
      </c>
      <c r="C1979" s="9">
        <f t="shared" si="68"/>
        <v>43694.145833333336</v>
      </c>
      <c r="D1979" s="4">
        <f t="shared" ref="D1979:F2042" si="69">D1978</f>
        <v>525465</v>
      </c>
      <c r="E1979" s="4">
        <f t="shared" si="69"/>
        <v>6300765</v>
      </c>
      <c r="F1979" s="4">
        <f t="shared" si="69"/>
        <v>2549</v>
      </c>
      <c r="G1979" s="6">
        <v>0</v>
      </c>
      <c r="H1979" s="6">
        <v>0</v>
      </c>
      <c r="I1979" s="6">
        <v>313.38595657524121</v>
      </c>
      <c r="J1979" s="6">
        <v>1.119</v>
      </c>
      <c r="K1979" s="6">
        <v>100</v>
      </c>
      <c r="L1979" s="6">
        <v>0.64696249396724792</v>
      </c>
      <c r="M1979" s="6">
        <v>748.08</v>
      </c>
      <c r="N1979" s="7" t="s">
        <v>19</v>
      </c>
      <c r="O1979" s="16" t="s">
        <v>19</v>
      </c>
    </row>
    <row r="1980" spans="1:15" x14ac:dyDescent="0.3">
      <c r="A1980" s="10">
        <v>43694</v>
      </c>
      <c r="B1980" s="8">
        <v>0.16666666666666666</v>
      </c>
      <c r="C1980" s="9">
        <f t="shared" si="68"/>
        <v>43694.166666666664</v>
      </c>
      <c r="D1980" s="4">
        <f t="shared" si="69"/>
        <v>525465</v>
      </c>
      <c r="E1980" s="4">
        <f t="shared" si="69"/>
        <v>6300765</v>
      </c>
      <c r="F1980" s="4">
        <f t="shared" si="69"/>
        <v>2549</v>
      </c>
      <c r="G1980" s="6">
        <v>0</v>
      </c>
      <c r="H1980" s="6">
        <v>0</v>
      </c>
      <c r="I1980" s="6">
        <v>314.53265297429147</v>
      </c>
      <c r="J1980" s="6">
        <v>1.3080000000000001</v>
      </c>
      <c r="K1980" s="6">
        <v>100</v>
      </c>
      <c r="L1980" s="6">
        <v>0.78883559666600811</v>
      </c>
      <c r="M1980" s="6">
        <v>747.96199999999999</v>
      </c>
      <c r="N1980" s="7" t="s">
        <v>19</v>
      </c>
      <c r="O1980" s="16" t="s">
        <v>19</v>
      </c>
    </row>
    <row r="1981" spans="1:15" x14ac:dyDescent="0.3">
      <c r="A1981" s="10">
        <v>43694</v>
      </c>
      <c r="B1981" s="8">
        <v>0.1875</v>
      </c>
      <c r="C1981" s="9">
        <f t="shared" si="68"/>
        <v>43694.1875</v>
      </c>
      <c r="D1981" s="4">
        <f t="shared" si="69"/>
        <v>525465</v>
      </c>
      <c r="E1981" s="4">
        <f t="shared" si="69"/>
        <v>6300765</v>
      </c>
      <c r="F1981" s="4">
        <f t="shared" si="69"/>
        <v>2549</v>
      </c>
      <c r="G1981" s="6">
        <v>0</v>
      </c>
      <c r="H1981" s="6">
        <v>0</v>
      </c>
      <c r="I1981" s="6">
        <v>313.64104247707286</v>
      </c>
      <c r="J1981" s="6">
        <v>0.61599999999999999</v>
      </c>
      <c r="K1981" s="6">
        <v>100</v>
      </c>
      <c r="L1981" s="6">
        <v>0.64241351268081526</v>
      </c>
      <c r="M1981" s="6">
        <v>748.08199999999999</v>
      </c>
      <c r="N1981" s="7" t="s">
        <v>19</v>
      </c>
      <c r="O1981" s="16" t="s">
        <v>19</v>
      </c>
    </row>
    <row r="1982" spans="1:15" x14ac:dyDescent="0.3">
      <c r="A1982" s="10">
        <v>43694</v>
      </c>
      <c r="B1982" s="8">
        <v>0.20833333333333334</v>
      </c>
      <c r="C1982" s="9">
        <f t="shared" si="68"/>
        <v>43694.208333333336</v>
      </c>
      <c r="D1982" s="4">
        <f t="shared" si="69"/>
        <v>525465</v>
      </c>
      <c r="E1982" s="4">
        <f t="shared" si="69"/>
        <v>6300765</v>
      </c>
      <c r="F1982" s="4">
        <f t="shared" si="69"/>
        <v>2549</v>
      </c>
      <c r="G1982" s="6">
        <v>7.3</v>
      </c>
      <c r="H1982" s="6">
        <v>0</v>
      </c>
      <c r="I1982" s="6">
        <v>314.10080321734495</v>
      </c>
      <c r="J1982" s="6">
        <v>0.55300000000000005</v>
      </c>
      <c r="K1982" s="6">
        <v>100</v>
      </c>
      <c r="L1982" s="6">
        <v>0.49570428209533957</v>
      </c>
      <c r="M1982" s="6">
        <v>748.06500000000005</v>
      </c>
      <c r="N1982" s="7" t="s">
        <v>19</v>
      </c>
      <c r="O1982" s="16" t="s">
        <v>19</v>
      </c>
    </row>
    <row r="1983" spans="1:15" x14ac:dyDescent="0.3">
      <c r="A1983" s="10">
        <v>43694</v>
      </c>
      <c r="B1983" s="8">
        <v>0.22916666666666666</v>
      </c>
      <c r="C1983" s="9">
        <f t="shared" si="68"/>
        <v>43694.229166666664</v>
      </c>
      <c r="D1983" s="4">
        <f t="shared" si="69"/>
        <v>525465</v>
      </c>
      <c r="E1983" s="4">
        <f t="shared" si="69"/>
        <v>6300765</v>
      </c>
      <c r="F1983" s="4">
        <f t="shared" si="69"/>
        <v>2549</v>
      </c>
      <c r="G1983" s="6">
        <v>43.5</v>
      </c>
      <c r="H1983" s="6">
        <v>18</v>
      </c>
      <c r="I1983" s="6">
        <v>316.59748546758829</v>
      </c>
      <c r="J1983" s="6">
        <v>2.4390000000000001</v>
      </c>
      <c r="K1983" s="6">
        <v>100</v>
      </c>
      <c r="L1983" s="6">
        <v>0.63786453139438248</v>
      </c>
      <c r="M1983" s="6">
        <v>748.17</v>
      </c>
      <c r="N1983" s="6">
        <v>0</v>
      </c>
      <c r="O1983" s="15">
        <v>0.41379310344827586</v>
      </c>
    </row>
    <row r="1984" spans="1:15" x14ac:dyDescent="0.3">
      <c r="A1984" s="10">
        <v>43694</v>
      </c>
      <c r="B1984" s="8">
        <v>0.25</v>
      </c>
      <c r="C1984" s="9">
        <f t="shared" si="68"/>
        <v>43694.25</v>
      </c>
      <c r="D1984" s="4">
        <f t="shared" si="69"/>
        <v>525465</v>
      </c>
      <c r="E1984" s="4">
        <f t="shared" si="69"/>
        <v>6300765</v>
      </c>
      <c r="F1984" s="4">
        <f t="shared" si="69"/>
        <v>2549</v>
      </c>
      <c r="G1984" s="6">
        <v>103.4</v>
      </c>
      <c r="H1984" s="6">
        <v>36</v>
      </c>
      <c r="I1984" s="6">
        <v>321.5269556845717</v>
      </c>
      <c r="J1984" s="6">
        <v>2.879</v>
      </c>
      <c r="K1984" s="6">
        <v>98.338999999999999</v>
      </c>
      <c r="L1984" s="6">
        <v>0.77973763409314278</v>
      </c>
      <c r="M1984" s="6">
        <v>747.78499999999997</v>
      </c>
      <c r="N1984" s="6">
        <v>0</v>
      </c>
      <c r="O1984" s="15">
        <v>0.34816247582205029</v>
      </c>
    </row>
    <row r="1985" spans="1:15" x14ac:dyDescent="0.3">
      <c r="A1985" s="10">
        <v>43694</v>
      </c>
      <c r="B1985" s="8">
        <v>0.27083333333333331</v>
      </c>
      <c r="C1985" s="9">
        <f t="shared" si="68"/>
        <v>43694.270833333336</v>
      </c>
      <c r="D1985" s="4">
        <f t="shared" si="69"/>
        <v>525465</v>
      </c>
      <c r="E1985" s="4">
        <f t="shared" si="69"/>
        <v>6300765</v>
      </c>
      <c r="F1985" s="4">
        <f t="shared" si="69"/>
        <v>2549</v>
      </c>
      <c r="G1985" s="6">
        <v>166.9</v>
      </c>
      <c r="H1985" s="6">
        <v>57.6</v>
      </c>
      <c r="I1985" s="6">
        <v>324.84580843834283</v>
      </c>
      <c r="J1985" s="6">
        <v>5.0789999999999997</v>
      </c>
      <c r="K1985" s="6">
        <v>87.293000000000006</v>
      </c>
      <c r="L1985" s="6">
        <v>0.92189788339218559</v>
      </c>
      <c r="M1985" s="6">
        <v>747.70799999999997</v>
      </c>
      <c r="N1985" s="6">
        <v>0</v>
      </c>
      <c r="O1985" s="15">
        <v>0.34511683642899937</v>
      </c>
    </row>
    <row r="1986" spans="1:15" x14ac:dyDescent="0.3">
      <c r="A1986" s="10">
        <v>43694</v>
      </c>
      <c r="B1986" s="8">
        <v>0.29166666666666669</v>
      </c>
      <c r="C1986" s="9">
        <f t="shared" si="68"/>
        <v>43694.291666666664</v>
      </c>
      <c r="D1986" s="4">
        <f t="shared" si="69"/>
        <v>525465</v>
      </c>
      <c r="E1986" s="4">
        <f t="shared" si="69"/>
        <v>6300765</v>
      </c>
      <c r="F1986" s="4">
        <f t="shared" si="69"/>
        <v>2549</v>
      </c>
      <c r="G1986" s="6">
        <v>234</v>
      </c>
      <c r="H1986" s="6">
        <v>77.400000000000006</v>
      </c>
      <c r="I1986" s="6">
        <v>334.10724915806435</v>
      </c>
      <c r="J1986" s="6">
        <v>7.2149999999999999</v>
      </c>
      <c r="K1986" s="6">
        <v>72.126000000000005</v>
      </c>
      <c r="L1986" s="6">
        <v>0.63104105946473343</v>
      </c>
      <c r="M1986" s="6">
        <v>747.69500000000005</v>
      </c>
      <c r="N1986" s="6">
        <v>0</v>
      </c>
      <c r="O1986" s="15">
        <v>0.33076923076923082</v>
      </c>
    </row>
    <row r="1987" spans="1:15" x14ac:dyDescent="0.3">
      <c r="A1987" s="10">
        <v>43694</v>
      </c>
      <c r="B1987" s="8">
        <v>0.3125</v>
      </c>
      <c r="C1987" s="9">
        <f t="shared" si="68"/>
        <v>43694.3125</v>
      </c>
      <c r="D1987" s="4">
        <f t="shared" si="69"/>
        <v>525465</v>
      </c>
      <c r="E1987" s="4">
        <f t="shared" si="69"/>
        <v>6300765</v>
      </c>
      <c r="F1987" s="4">
        <f t="shared" si="69"/>
        <v>2549</v>
      </c>
      <c r="G1987" s="6">
        <v>302.89999999999998</v>
      </c>
      <c r="H1987" s="6">
        <v>97.2</v>
      </c>
      <c r="I1987" s="6">
        <v>342.16903948344714</v>
      </c>
      <c r="J1987" s="6">
        <v>6.65</v>
      </c>
      <c r="K1987" s="6">
        <v>74.230999999999995</v>
      </c>
      <c r="L1987" s="6">
        <v>0.4843318288792578</v>
      </c>
      <c r="M1987" s="6">
        <v>747.77499999999998</v>
      </c>
      <c r="N1987" s="6">
        <v>0</v>
      </c>
      <c r="O1987" s="15">
        <v>0.32089798613403769</v>
      </c>
    </row>
    <row r="1988" spans="1:15" x14ac:dyDescent="0.3">
      <c r="A1988" s="10">
        <v>43694</v>
      </c>
      <c r="B1988" s="8">
        <v>0.33333333333333331</v>
      </c>
      <c r="C1988" s="9">
        <f t="shared" si="68"/>
        <v>43694.333333333336</v>
      </c>
      <c r="D1988" s="4">
        <f t="shared" si="69"/>
        <v>525465</v>
      </c>
      <c r="E1988" s="4">
        <f t="shared" si="69"/>
        <v>6300765</v>
      </c>
      <c r="F1988" s="4">
        <f t="shared" si="69"/>
        <v>2549</v>
      </c>
      <c r="G1988" s="6">
        <v>388.1</v>
      </c>
      <c r="H1988" s="6">
        <v>113.3</v>
      </c>
      <c r="I1988" s="6">
        <v>348.97786629884615</v>
      </c>
      <c r="J1988" s="6">
        <v>7.7169999999999996</v>
      </c>
      <c r="K1988" s="6">
        <v>65.305999999999997</v>
      </c>
      <c r="L1988" s="6">
        <v>0.91507441146253654</v>
      </c>
      <c r="M1988" s="6">
        <v>747.67</v>
      </c>
      <c r="N1988" s="6">
        <v>0</v>
      </c>
      <c r="O1988" s="15">
        <v>0.29193506828137078</v>
      </c>
    </row>
    <row r="1989" spans="1:15" x14ac:dyDescent="0.3">
      <c r="A1989" s="10">
        <v>43694</v>
      </c>
      <c r="B1989" s="8">
        <v>0.35416666666666669</v>
      </c>
      <c r="C1989" s="9">
        <f t="shared" si="68"/>
        <v>43694.354166666664</v>
      </c>
      <c r="D1989" s="4">
        <f t="shared" si="69"/>
        <v>525465</v>
      </c>
      <c r="E1989" s="4">
        <f t="shared" si="69"/>
        <v>6300765</v>
      </c>
      <c r="F1989" s="4">
        <f t="shared" si="69"/>
        <v>2549</v>
      </c>
      <c r="G1989" s="6">
        <v>295.60000000000002</v>
      </c>
      <c r="H1989" s="6">
        <v>77.400000000000006</v>
      </c>
      <c r="I1989" s="6">
        <v>357.99149300467843</v>
      </c>
      <c r="J1989" s="6">
        <v>5.3929999999999998</v>
      </c>
      <c r="K1989" s="6">
        <v>76.221000000000004</v>
      </c>
      <c r="L1989" s="6">
        <v>1.0572346607615795</v>
      </c>
      <c r="M1989" s="6">
        <v>747.57</v>
      </c>
      <c r="N1989" s="6">
        <v>0</v>
      </c>
      <c r="O1989" s="15">
        <v>0.26184032476319352</v>
      </c>
    </row>
    <row r="1990" spans="1:15" x14ac:dyDescent="0.3">
      <c r="A1990" s="10">
        <v>43694</v>
      </c>
      <c r="B1990" s="8">
        <v>0.375</v>
      </c>
      <c r="C1990" s="9">
        <f t="shared" si="68"/>
        <v>43694.375</v>
      </c>
      <c r="D1990" s="4">
        <f t="shared" si="69"/>
        <v>525465</v>
      </c>
      <c r="E1990" s="4">
        <f t="shared" si="69"/>
        <v>6300765</v>
      </c>
      <c r="F1990" s="4">
        <f t="shared" si="69"/>
        <v>2549</v>
      </c>
      <c r="G1990" s="6">
        <v>391.8</v>
      </c>
      <c r="H1990" s="6">
        <v>77.400000000000006</v>
      </c>
      <c r="I1990" s="6">
        <v>344.14689031397688</v>
      </c>
      <c r="J1990" s="6">
        <v>6.0839999999999996</v>
      </c>
      <c r="K1990" s="6">
        <v>71.644999999999996</v>
      </c>
      <c r="L1990" s="6">
        <v>1.1993949100606225</v>
      </c>
      <c r="M1990" s="6">
        <v>747.5</v>
      </c>
      <c r="N1990" s="6">
        <v>0</v>
      </c>
      <c r="O1990" s="15">
        <v>0.19754977029096479</v>
      </c>
    </row>
    <row r="1991" spans="1:15" x14ac:dyDescent="0.3">
      <c r="A1991" s="10">
        <v>43694</v>
      </c>
      <c r="B1991" s="8">
        <v>0.39583333333333331</v>
      </c>
      <c r="C1991" s="9">
        <f t="shared" si="68"/>
        <v>43694.395833333336</v>
      </c>
      <c r="D1991" s="4">
        <f t="shared" si="69"/>
        <v>525465</v>
      </c>
      <c r="E1991" s="4">
        <f t="shared" si="69"/>
        <v>6300765</v>
      </c>
      <c r="F1991" s="4">
        <f t="shared" si="69"/>
        <v>2549</v>
      </c>
      <c r="G1991" s="6">
        <v>315.60000000000002</v>
      </c>
      <c r="H1991" s="6">
        <v>55.8</v>
      </c>
      <c r="I1991" s="6">
        <v>348.60276647826851</v>
      </c>
      <c r="J1991" s="6">
        <v>4.3250000000000002</v>
      </c>
      <c r="K1991" s="6">
        <v>82.433000000000007</v>
      </c>
      <c r="L1991" s="6">
        <v>1.1971204194174061</v>
      </c>
      <c r="M1991" s="6">
        <v>747.60500000000002</v>
      </c>
      <c r="N1991" s="6">
        <v>0</v>
      </c>
      <c r="O1991" s="15">
        <v>0.1768060836501901</v>
      </c>
    </row>
    <row r="1992" spans="1:15" x14ac:dyDescent="0.3">
      <c r="A1992" s="10">
        <v>43694</v>
      </c>
      <c r="B1992" s="8">
        <v>0.41666666666666669</v>
      </c>
      <c r="C1992" s="9">
        <f t="shared" si="68"/>
        <v>43694.416666666664</v>
      </c>
      <c r="D1992" s="4">
        <f t="shared" si="69"/>
        <v>525465</v>
      </c>
      <c r="E1992" s="4">
        <f t="shared" si="69"/>
        <v>6300765</v>
      </c>
      <c r="F1992" s="4">
        <f t="shared" si="69"/>
        <v>2549</v>
      </c>
      <c r="G1992" s="6">
        <v>333.7</v>
      </c>
      <c r="H1992" s="6">
        <v>55.8</v>
      </c>
      <c r="I1992" s="6">
        <v>350.11380821898115</v>
      </c>
      <c r="J1992" s="6">
        <v>4.4509999999999996</v>
      </c>
      <c r="K1992" s="6">
        <v>80.275999999999996</v>
      </c>
      <c r="L1992" s="6">
        <v>1.0504111888319303</v>
      </c>
      <c r="M1992" s="6">
        <v>747.70500000000004</v>
      </c>
      <c r="N1992" s="6">
        <v>0</v>
      </c>
      <c r="O1992" s="15">
        <v>0.16721606233143541</v>
      </c>
    </row>
    <row r="1993" spans="1:15" x14ac:dyDescent="0.3">
      <c r="A1993" s="10">
        <v>43694</v>
      </c>
      <c r="B1993" s="8">
        <v>0.4375</v>
      </c>
      <c r="C1993" s="9">
        <f t="shared" si="68"/>
        <v>43694.4375</v>
      </c>
      <c r="D1993" s="4">
        <f t="shared" si="69"/>
        <v>525465</v>
      </c>
      <c r="E1993" s="4">
        <f t="shared" si="69"/>
        <v>6300765</v>
      </c>
      <c r="F1993" s="4">
        <f t="shared" si="69"/>
        <v>2549</v>
      </c>
      <c r="G1993" s="6">
        <v>259.39999999999998</v>
      </c>
      <c r="H1993" s="6">
        <v>43.2</v>
      </c>
      <c r="I1993" s="6">
        <v>356.43904664018436</v>
      </c>
      <c r="J1993" s="6">
        <v>5.2679999999999998</v>
      </c>
      <c r="K1993" s="6">
        <v>88.364000000000004</v>
      </c>
      <c r="L1993" s="6">
        <v>1.0481366981887139</v>
      </c>
      <c r="M1993" s="6">
        <v>747.68200000000002</v>
      </c>
      <c r="N1993" s="6">
        <v>0</v>
      </c>
      <c r="O1993" s="15">
        <v>0.16653816499614499</v>
      </c>
    </row>
    <row r="1994" spans="1:15" x14ac:dyDescent="0.3">
      <c r="A1994" s="10">
        <v>43694</v>
      </c>
      <c r="B1994" s="8">
        <v>0.45833333333333331</v>
      </c>
      <c r="C1994" s="9">
        <f t="shared" si="68"/>
        <v>43694.458333333336</v>
      </c>
      <c r="D1994" s="4">
        <f t="shared" si="69"/>
        <v>525465</v>
      </c>
      <c r="E1994" s="4">
        <f t="shared" si="69"/>
        <v>6300765</v>
      </c>
      <c r="F1994" s="4">
        <f t="shared" si="69"/>
        <v>2549</v>
      </c>
      <c r="G1994" s="6">
        <v>406.3</v>
      </c>
      <c r="H1994" s="6">
        <v>59.4</v>
      </c>
      <c r="I1994" s="6">
        <v>385.4800012355978</v>
      </c>
      <c r="J1994" s="6">
        <v>8.4710000000000001</v>
      </c>
      <c r="K1994" s="6">
        <v>68.754000000000005</v>
      </c>
      <c r="L1994" s="6">
        <v>1.0458622075454977</v>
      </c>
      <c r="M1994" s="6">
        <v>747.58</v>
      </c>
      <c r="N1994" s="6">
        <v>0</v>
      </c>
      <c r="O1994" s="15">
        <v>0.14619739109032734</v>
      </c>
    </row>
    <row r="1995" spans="1:15" x14ac:dyDescent="0.3">
      <c r="A1995" s="10">
        <v>43694</v>
      </c>
      <c r="B1995" s="8">
        <v>0.47916666666666669</v>
      </c>
      <c r="C1995" s="9">
        <f t="shared" si="68"/>
        <v>43694.479166666664</v>
      </c>
      <c r="D1995" s="4">
        <f t="shared" si="69"/>
        <v>525465</v>
      </c>
      <c r="E1995" s="4">
        <f t="shared" si="69"/>
        <v>6300765</v>
      </c>
      <c r="F1995" s="4">
        <f t="shared" si="69"/>
        <v>2549</v>
      </c>
      <c r="G1995" s="6">
        <v>134.19999999999999</v>
      </c>
      <c r="H1995" s="6">
        <v>18</v>
      </c>
      <c r="I1995" s="6">
        <v>348.16167459280553</v>
      </c>
      <c r="J1995" s="6">
        <v>4.1360000000000001</v>
      </c>
      <c r="K1995" s="6">
        <v>92.201999999999998</v>
      </c>
      <c r="L1995" s="6">
        <v>0.89915297696002205</v>
      </c>
      <c r="M1995" s="6">
        <v>747.08299999999997</v>
      </c>
      <c r="N1995" s="6">
        <v>0</v>
      </c>
      <c r="O1995" s="15">
        <v>0.13412816691505217</v>
      </c>
    </row>
    <row r="1996" spans="1:15" x14ac:dyDescent="0.3">
      <c r="A1996" s="10">
        <v>43694</v>
      </c>
      <c r="B1996" s="8">
        <v>0.5</v>
      </c>
      <c r="C1996" s="9">
        <f t="shared" si="68"/>
        <v>43694.5</v>
      </c>
      <c r="D1996" s="4">
        <f t="shared" si="69"/>
        <v>525465</v>
      </c>
      <c r="E1996" s="4">
        <f t="shared" si="69"/>
        <v>6300765</v>
      </c>
      <c r="F1996" s="4">
        <f t="shared" si="69"/>
        <v>2549</v>
      </c>
      <c r="G1996" s="6">
        <v>67.099999999999994</v>
      </c>
      <c r="H1996" s="6">
        <v>7.2</v>
      </c>
      <c r="I1996" s="6">
        <v>338.00914736985783</v>
      </c>
      <c r="J1996" s="6">
        <v>3.194</v>
      </c>
      <c r="K1996" s="6">
        <v>100</v>
      </c>
      <c r="L1996" s="6">
        <v>1.041313226259065</v>
      </c>
      <c r="M1996" s="6">
        <v>747.17</v>
      </c>
      <c r="N1996" s="6">
        <v>0</v>
      </c>
      <c r="O1996" s="15">
        <v>0.10730253353204174</v>
      </c>
    </row>
    <row r="1997" spans="1:15" x14ac:dyDescent="0.3">
      <c r="A1997" s="10">
        <v>43694</v>
      </c>
      <c r="B1997" s="8">
        <v>0.52083333333333337</v>
      </c>
      <c r="C1997" s="9">
        <f t="shared" si="68"/>
        <v>43694.520833333336</v>
      </c>
      <c r="D1997" s="4">
        <f t="shared" si="69"/>
        <v>525465</v>
      </c>
      <c r="E1997" s="4">
        <f t="shared" si="69"/>
        <v>6300765</v>
      </c>
      <c r="F1997" s="4">
        <f t="shared" si="69"/>
        <v>2549</v>
      </c>
      <c r="G1997" s="6">
        <v>79.8</v>
      </c>
      <c r="H1997" s="6">
        <v>10.8</v>
      </c>
      <c r="I1997" s="6">
        <v>336.75778033722645</v>
      </c>
      <c r="J1997" s="6">
        <v>3.0680000000000001</v>
      </c>
      <c r="K1997" s="6">
        <v>100</v>
      </c>
      <c r="L1997" s="6">
        <v>1.0390387356158486</v>
      </c>
      <c r="M1997" s="6">
        <v>747.30700000000002</v>
      </c>
      <c r="N1997" s="6">
        <v>0</v>
      </c>
      <c r="O1997" s="15">
        <v>0.13533834586466167</v>
      </c>
    </row>
    <row r="1998" spans="1:15" x14ac:dyDescent="0.3">
      <c r="A1998" s="10">
        <v>43694</v>
      </c>
      <c r="B1998" s="8">
        <v>0.54166666666666663</v>
      </c>
      <c r="C1998" s="9">
        <f t="shared" si="68"/>
        <v>43694.541666666664</v>
      </c>
      <c r="D1998" s="4">
        <f t="shared" si="69"/>
        <v>525465</v>
      </c>
      <c r="E1998" s="4">
        <f t="shared" si="69"/>
        <v>6300765</v>
      </c>
      <c r="F1998" s="4">
        <f t="shared" si="69"/>
        <v>2549</v>
      </c>
      <c r="G1998" s="6">
        <v>128.80000000000001</v>
      </c>
      <c r="H1998" s="6">
        <v>18</v>
      </c>
      <c r="I1998" s="6">
        <v>335.74437687145036</v>
      </c>
      <c r="J1998" s="6">
        <v>3.2570000000000001</v>
      </c>
      <c r="K1998" s="6">
        <v>100</v>
      </c>
      <c r="L1998" s="6">
        <v>0.74789476508811381</v>
      </c>
      <c r="M1998" s="6">
        <v>747.19299999999998</v>
      </c>
      <c r="N1998" s="6">
        <v>0</v>
      </c>
      <c r="O1998" s="15">
        <v>0.13975155279503104</v>
      </c>
    </row>
    <row r="1999" spans="1:15" x14ac:dyDescent="0.3">
      <c r="A1999" s="10">
        <v>43694</v>
      </c>
      <c r="B1999" s="8">
        <v>0.5625</v>
      </c>
      <c r="C1999" s="9">
        <f t="shared" si="68"/>
        <v>43694.5625</v>
      </c>
      <c r="D1999" s="4">
        <f t="shared" si="69"/>
        <v>525465</v>
      </c>
      <c r="E1999" s="4">
        <f t="shared" si="69"/>
        <v>6300765</v>
      </c>
      <c r="F1999" s="4">
        <f t="shared" si="69"/>
        <v>2549</v>
      </c>
      <c r="G1999" s="6">
        <v>195.9</v>
      </c>
      <c r="H1999" s="6">
        <v>30.6</v>
      </c>
      <c r="I1999" s="6">
        <v>339.42445367151367</v>
      </c>
      <c r="J1999" s="6">
        <v>4.0739999999999998</v>
      </c>
      <c r="K1999" s="6">
        <v>97.478999999999999</v>
      </c>
      <c r="L1999" s="6">
        <v>0.60147268110292085</v>
      </c>
      <c r="M1999" s="6">
        <v>747.04499999999996</v>
      </c>
      <c r="N1999" s="6">
        <v>0.2</v>
      </c>
      <c r="O1999" s="15">
        <v>0.15620214395099541</v>
      </c>
    </row>
    <row r="2000" spans="1:15" x14ac:dyDescent="0.3">
      <c r="A2000" s="10">
        <v>43694</v>
      </c>
      <c r="B2000" s="8">
        <v>0.58333333333333337</v>
      </c>
      <c r="C2000" s="9">
        <f t="shared" si="68"/>
        <v>43694.583333333336</v>
      </c>
      <c r="D2000" s="4">
        <f t="shared" si="69"/>
        <v>525465</v>
      </c>
      <c r="E2000" s="4">
        <f t="shared" si="69"/>
        <v>6300765</v>
      </c>
      <c r="F2000" s="4">
        <f t="shared" si="69"/>
        <v>2549</v>
      </c>
      <c r="G2000" s="6">
        <v>805.3</v>
      </c>
      <c r="H2000" s="6">
        <v>125.9</v>
      </c>
      <c r="I2000" s="6">
        <v>348.48409868414188</v>
      </c>
      <c r="J2000" s="6">
        <v>7.2149999999999999</v>
      </c>
      <c r="K2000" s="6">
        <v>78.075000000000003</v>
      </c>
      <c r="L2000" s="6">
        <v>0.88778052374394023</v>
      </c>
      <c r="M2000" s="6">
        <v>746.89</v>
      </c>
      <c r="N2000" s="6">
        <v>0</v>
      </c>
      <c r="O2000" s="15">
        <v>0.15633925245250219</v>
      </c>
    </row>
    <row r="2001" spans="1:15" x14ac:dyDescent="0.3">
      <c r="A2001" s="10">
        <v>43694</v>
      </c>
      <c r="B2001" s="8">
        <v>0.60416666666666663</v>
      </c>
      <c r="C2001" s="9">
        <f t="shared" si="68"/>
        <v>43694.604166666664</v>
      </c>
      <c r="D2001" s="4">
        <f t="shared" si="69"/>
        <v>525465</v>
      </c>
      <c r="E2001" s="4">
        <f t="shared" si="69"/>
        <v>6300765</v>
      </c>
      <c r="F2001" s="4">
        <f t="shared" si="69"/>
        <v>2549</v>
      </c>
      <c r="G2001" s="6">
        <v>174.1</v>
      </c>
      <c r="H2001" s="6">
        <v>25.2</v>
      </c>
      <c r="I2001" s="6">
        <v>335.50275662988264</v>
      </c>
      <c r="J2001" s="6">
        <v>5.4560000000000004</v>
      </c>
      <c r="K2001" s="6">
        <v>87.15</v>
      </c>
      <c r="L2001" s="6">
        <v>1.1743755129852425</v>
      </c>
      <c r="M2001" s="6">
        <v>746.70500000000004</v>
      </c>
      <c r="N2001" s="6">
        <v>0</v>
      </c>
      <c r="O2001" s="15">
        <v>0.14474439977024697</v>
      </c>
    </row>
    <row r="2002" spans="1:15" x14ac:dyDescent="0.3">
      <c r="A2002" s="10">
        <v>43694</v>
      </c>
      <c r="B2002" s="8">
        <v>0.625</v>
      </c>
      <c r="C2002" s="9">
        <f t="shared" si="68"/>
        <v>43694.625</v>
      </c>
      <c r="D2002" s="4">
        <f t="shared" si="69"/>
        <v>525465</v>
      </c>
      <c r="E2002" s="4">
        <f t="shared" si="69"/>
        <v>6300765</v>
      </c>
      <c r="F2002" s="4">
        <f t="shared" si="69"/>
        <v>2549</v>
      </c>
      <c r="G2002" s="6">
        <v>121.5</v>
      </c>
      <c r="H2002" s="6">
        <v>19.8</v>
      </c>
      <c r="I2002" s="6">
        <v>338.34282905997355</v>
      </c>
      <c r="J2002" s="6">
        <v>4.3879999999999999</v>
      </c>
      <c r="K2002" s="6">
        <v>96.451999999999998</v>
      </c>
      <c r="L2002" s="6">
        <v>1.0276662823997669</v>
      </c>
      <c r="M2002" s="6">
        <v>746.65</v>
      </c>
      <c r="N2002" s="6">
        <v>0</v>
      </c>
      <c r="O2002" s="15">
        <v>0.16296296296296298</v>
      </c>
    </row>
    <row r="2003" spans="1:15" x14ac:dyDescent="0.3">
      <c r="A2003" s="10">
        <v>43694</v>
      </c>
      <c r="B2003" s="8">
        <v>0.64583333333333337</v>
      </c>
      <c r="C2003" s="9">
        <f t="shared" si="68"/>
        <v>43694.645833333336</v>
      </c>
      <c r="D2003" s="4">
        <f t="shared" si="69"/>
        <v>525465</v>
      </c>
      <c r="E2003" s="4">
        <f t="shared" si="69"/>
        <v>6300765</v>
      </c>
      <c r="F2003" s="4">
        <f t="shared" si="69"/>
        <v>2549</v>
      </c>
      <c r="G2003" s="6">
        <v>119.7</v>
      </c>
      <c r="H2003" s="6">
        <v>18</v>
      </c>
      <c r="I2003" s="6">
        <v>340.37926688777293</v>
      </c>
      <c r="J2003" s="6">
        <v>4.1989999999999998</v>
      </c>
      <c r="K2003" s="6">
        <v>100</v>
      </c>
      <c r="L2003" s="6">
        <v>1.0253917917565505</v>
      </c>
      <c r="M2003" s="6">
        <v>746.66</v>
      </c>
      <c r="N2003" s="6">
        <v>0</v>
      </c>
      <c r="O2003" s="15">
        <v>0.15037593984962405</v>
      </c>
    </row>
    <row r="2004" spans="1:15" x14ac:dyDescent="0.3">
      <c r="A2004" s="10">
        <v>43694</v>
      </c>
      <c r="B2004" s="8">
        <v>0.66666666666666663</v>
      </c>
      <c r="C2004" s="9">
        <f t="shared" si="68"/>
        <v>43694.666666666664</v>
      </c>
      <c r="D2004" s="4">
        <f t="shared" si="69"/>
        <v>525465</v>
      </c>
      <c r="E2004" s="4">
        <f t="shared" si="69"/>
        <v>6300765</v>
      </c>
      <c r="F2004" s="4">
        <f t="shared" si="69"/>
        <v>2549</v>
      </c>
      <c r="G2004" s="6">
        <v>38.1</v>
      </c>
      <c r="H2004" s="6">
        <v>3.6</v>
      </c>
      <c r="I2004" s="6">
        <v>338.24782525193393</v>
      </c>
      <c r="J2004" s="6">
        <v>3.0049999999999999</v>
      </c>
      <c r="K2004" s="6">
        <v>100</v>
      </c>
      <c r="L2004" s="6">
        <v>1.4564215209401121</v>
      </c>
      <c r="M2004" s="6">
        <v>746.65499999999997</v>
      </c>
      <c r="N2004" s="6">
        <v>0</v>
      </c>
      <c r="O2004" s="15">
        <v>9.4488188976377951E-2</v>
      </c>
    </row>
    <row r="2005" spans="1:15" x14ac:dyDescent="0.3">
      <c r="A2005" s="10">
        <v>43694</v>
      </c>
      <c r="B2005" s="8">
        <v>0.6875</v>
      </c>
      <c r="C2005" s="9">
        <f t="shared" si="68"/>
        <v>43694.6875</v>
      </c>
      <c r="D2005" s="4">
        <f t="shared" si="69"/>
        <v>525465</v>
      </c>
      <c r="E2005" s="4">
        <f t="shared" si="69"/>
        <v>6300765</v>
      </c>
      <c r="F2005" s="4">
        <f t="shared" si="69"/>
        <v>2549</v>
      </c>
      <c r="G2005" s="6">
        <v>81.599999999999994</v>
      </c>
      <c r="H2005" s="6">
        <v>12.6</v>
      </c>
      <c r="I2005" s="6">
        <v>330.822001977441</v>
      </c>
      <c r="J2005" s="6">
        <v>3.1309999999999998</v>
      </c>
      <c r="K2005" s="6">
        <v>100</v>
      </c>
      <c r="L2005" s="6">
        <v>1.3097122903546363</v>
      </c>
      <c r="M2005" s="6">
        <v>746.65200000000004</v>
      </c>
      <c r="N2005" s="6">
        <v>0.8</v>
      </c>
      <c r="O2005" s="15">
        <v>0.15441176470588236</v>
      </c>
    </row>
    <row r="2006" spans="1:15" x14ac:dyDescent="0.3">
      <c r="A2006" s="10">
        <v>43694</v>
      </c>
      <c r="B2006" s="8">
        <v>0.70833333333333337</v>
      </c>
      <c r="C2006" s="9">
        <f t="shared" si="68"/>
        <v>43694.708333333336</v>
      </c>
      <c r="D2006" s="4">
        <f t="shared" si="69"/>
        <v>525465</v>
      </c>
      <c r="E2006" s="4">
        <f t="shared" si="69"/>
        <v>6300765</v>
      </c>
      <c r="F2006" s="4">
        <f t="shared" si="69"/>
        <v>2549</v>
      </c>
      <c r="G2006" s="6">
        <v>63.5</v>
      </c>
      <c r="H2006" s="6">
        <v>9</v>
      </c>
      <c r="I2006" s="6">
        <v>331.88364488730173</v>
      </c>
      <c r="J2006" s="6">
        <v>2.879</v>
      </c>
      <c r="K2006" s="6">
        <v>100</v>
      </c>
      <c r="L2006" s="6">
        <v>1.4518725396536794</v>
      </c>
      <c r="M2006" s="6">
        <v>746.53800000000001</v>
      </c>
      <c r="N2006" s="6">
        <v>0.4</v>
      </c>
      <c r="O2006" s="15">
        <v>0.14173228346456693</v>
      </c>
    </row>
    <row r="2007" spans="1:15" x14ac:dyDescent="0.3">
      <c r="A2007" s="10">
        <v>43694</v>
      </c>
      <c r="B2007" s="8">
        <v>0.72916666666666663</v>
      </c>
      <c r="C2007" s="9">
        <f t="shared" si="68"/>
        <v>43694.729166666664</v>
      </c>
      <c r="D2007" s="4">
        <f t="shared" si="69"/>
        <v>525465</v>
      </c>
      <c r="E2007" s="4">
        <f t="shared" si="69"/>
        <v>6300765</v>
      </c>
      <c r="F2007" s="4">
        <f t="shared" si="69"/>
        <v>2549</v>
      </c>
      <c r="G2007" s="6">
        <v>34.5</v>
      </c>
      <c r="H2007" s="6">
        <v>3.6</v>
      </c>
      <c r="I2007" s="6">
        <v>331.15162646051431</v>
      </c>
      <c r="J2007" s="6">
        <v>2.754</v>
      </c>
      <c r="K2007" s="6">
        <v>100</v>
      </c>
      <c r="L2007" s="6">
        <v>1.1607285691259444</v>
      </c>
      <c r="M2007" s="6">
        <v>746.53</v>
      </c>
      <c r="N2007" s="6">
        <v>0</v>
      </c>
      <c r="O2007" s="15">
        <v>0.10434782608695653</v>
      </c>
    </row>
    <row r="2008" spans="1:15" x14ac:dyDescent="0.3">
      <c r="A2008" s="10">
        <v>43694</v>
      </c>
      <c r="B2008" s="8">
        <v>0.75</v>
      </c>
      <c r="C2008" s="9">
        <f t="shared" si="68"/>
        <v>43694.75</v>
      </c>
      <c r="D2008" s="4">
        <f t="shared" si="69"/>
        <v>525465</v>
      </c>
      <c r="E2008" s="4">
        <f t="shared" si="69"/>
        <v>6300765</v>
      </c>
      <c r="F2008" s="4">
        <f t="shared" si="69"/>
        <v>2549</v>
      </c>
      <c r="G2008" s="6">
        <v>41.7</v>
      </c>
      <c r="H2008" s="6">
        <v>3.6</v>
      </c>
      <c r="I2008" s="6">
        <v>331.14635673809295</v>
      </c>
      <c r="J2008" s="6">
        <v>2.9420000000000002</v>
      </c>
      <c r="K2008" s="6">
        <v>100</v>
      </c>
      <c r="L2008" s="6">
        <v>1.0140193385404688</v>
      </c>
      <c r="M2008" s="6">
        <v>746.37</v>
      </c>
      <c r="N2008" s="6">
        <v>0</v>
      </c>
      <c r="O2008" s="15">
        <v>8.6330935251798552E-2</v>
      </c>
    </row>
    <row r="2009" spans="1:15" x14ac:dyDescent="0.3">
      <c r="A2009" s="10">
        <v>43694</v>
      </c>
      <c r="B2009" s="8">
        <v>0.77083333333333337</v>
      </c>
      <c r="C2009" s="9">
        <f t="shared" si="68"/>
        <v>43694.770833333336</v>
      </c>
      <c r="D2009" s="4">
        <f t="shared" si="69"/>
        <v>525465</v>
      </c>
      <c r="E2009" s="4">
        <f t="shared" si="69"/>
        <v>6300765</v>
      </c>
      <c r="F2009" s="4">
        <f t="shared" si="69"/>
        <v>2549</v>
      </c>
      <c r="G2009" s="6">
        <v>7.3</v>
      </c>
      <c r="H2009" s="6">
        <v>0</v>
      </c>
      <c r="I2009" s="6">
        <v>329.99994681599395</v>
      </c>
      <c r="J2009" s="6">
        <v>2.4390000000000001</v>
      </c>
      <c r="K2009" s="6">
        <v>100</v>
      </c>
      <c r="L2009" s="6">
        <v>0.86731010795499308</v>
      </c>
      <c r="M2009" s="6">
        <v>746.303</v>
      </c>
      <c r="N2009" s="6">
        <v>0</v>
      </c>
      <c r="O2009" s="16" t="s">
        <v>19</v>
      </c>
    </row>
    <row r="2010" spans="1:15" x14ac:dyDescent="0.3">
      <c r="A2010" s="10">
        <v>43694</v>
      </c>
      <c r="B2010" s="8">
        <v>0.79166666666666663</v>
      </c>
      <c r="C2010" s="9">
        <f t="shared" si="68"/>
        <v>43694.791666666664</v>
      </c>
      <c r="D2010" s="4">
        <f t="shared" si="69"/>
        <v>525465</v>
      </c>
      <c r="E2010" s="4">
        <f t="shared" si="69"/>
        <v>6300765</v>
      </c>
      <c r="F2010" s="4">
        <f t="shared" si="69"/>
        <v>2549</v>
      </c>
      <c r="G2010" s="6">
        <v>0</v>
      </c>
      <c r="H2010" s="6">
        <v>0</v>
      </c>
      <c r="I2010" s="6">
        <v>328.47403067405588</v>
      </c>
      <c r="J2010" s="6">
        <v>2.2509999999999999</v>
      </c>
      <c r="K2010" s="6">
        <v>100</v>
      </c>
      <c r="L2010" s="6">
        <v>1.009470357254036</v>
      </c>
      <c r="M2010" s="6">
        <v>746.24</v>
      </c>
      <c r="N2010" s="6">
        <v>0.2</v>
      </c>
      <c r="O2010" s="16" t="s">
        <v>19</v>
      </c>
    </row>
    <row r="2011" spans="1:15" x14ac:dyDescent="0.3">
      <c r="A2011" s="10">
        <v>43694</v>
      </c>
      <c r="B2011" s="8">
        <v>0.8125</v>
      </c>
      <c r="C2011" s="9">
        <f t="shared" si="68"/>
        <v>43694.8125</v>
      </c>
      <c r="D2011" s="4">
        <f t="shared" si="69"/>
        <v>525465</v>
      </c>
      <c r="E2011" s="4">
        <f t="shared" si="69"/>
        <v>6300765</v>
      </c>
      <c r="F2011" s="4">
        <f t="shared" si="69"/>
        <v>2549</v>
      </c>
      <c r="G2011" s="6">
        <v>0</v>
      </c>
      <c r="H2011" s="6">
        <v>0</v>
      </c>
      <c r="I2011" s="6">
        <v>326.96239459008552</v>
      </c>
      <c r="J2011" s="6">
        <v>1.9990000000000001</v>
      </c>
      <c r="K2011" s="6">
        <v>100</v>
      </c>
      <c r="L2011" s="6">
        <v>1.0071958666108196</v>
      </c>
      <c r="M2011" s="6">
        <v>746.39800000000002</v>
      </c>
      <c r="N2011" s="6">
        <v>0.2</v>
      </c>
      <c r="O2011" s="16" t="s">
        <v>19</v>
      </c>
    </row>
    <row r="2012" spans="1:15" x14ac:dyDescent="0.3">
      <c r="A2012" s="10">
        <v>43694</v>
      </c>
      <c r="B2012" s="8">
        <v>0.83333333333333337</v>
      </c>
      <c r="C2012" s="9">
        <f t="shared" si="68"/>
        <v>43694.833333333336</v>
      </c>
      <c r="D2012" s="4">
        <f t="shared" si="69"/>
        <v>525465</v>
      </c>
      <c r="E2012" s="4">
        <f t="shared" si="69"/>
        <v>6300765</v>
      </c>
      <c r="F2012" s="4">
        <f t="shared" si="69"/>
        <v>2549</v>
      </c>
      <c r="G2012" s="6">
        <v>0</v>
      </c>
      <c r="H2012" s="6">
        <v>0</v>
      </c>
      <c r="I2012" s="6">
        <v>325.21024444768756</v>
      </c>
      <c r="J2012" s="6">
        <v>1.748</v>
      </c>
      <c r="K2012" s="6">
        <v>100</v>
      </c>
      <c r="L2012" s="6">
        <v>0.86048663602534403</v>
      </c>
      <c r="M2012" s="6">
        <v>746.57799999999997</v>
      </c>
      <c r="N2012" s="6">
        <v>0</v>
      </c>
      <c r="O2012" s="16" t="s">
        <v>19</v>
      </c>
    </row>
    <row r="2013" spans="1:15" x14ac:dyDescent="0.3">
      <c r="A2013" s="10">
        <v>43694</v>
      </c>
      <c r="B2013" s="8">
        <v>0.85416666666666663</v>
      </c>
      <c r="C2013" s="9">
        <f t="shared" si="68"/>
        <v>43694.854166666664</v>
      </c>
      <c r="D2013" s="4">
        <f t="shared" si="69"/>
        <v>525465</v>
      </c>
      <c r="E2013" s="4">
        <f t="shared" si="69"/>
        <v>6300765</v>
      </c>
      <c r="F2013" s="4">
        <f t="shared" si="69"/>
        <v>2549</v>
      </c>
      <c r="G2013" s="6">
        <v>0</v>
      </c>
      <c r="H2013" s="6">
        <v>0</v>
      </c>
      <c r="I2013" s="6">
        <v>325.74478276797845</v>
      </c>
      <c r="J2013" s="6">
        <v>1.748</v>
      </c>
      <c r="K2013" s="6">
        <v>100</v>
      </c>
      <c r="L2013" s="6">
        <v>0.85821214538212764</v>
      </c>
      <c r="M2013" s="6">
        <v>746.53800000000001</v>
      </c>
      <c r="N2013" s="6">
        <v>0.2</v>
      </c>
      <c r="O2013" s="16" t="s">
        <v>19</v>
      </c>
    </row>
    <row r="2014" spans="1:15" x14ac:dyDescent="0.3">
      <c r="A2014" s="10">
        <v>43694</v>
      </c>
      <c r="B2014" s="8">
        <v>0.875</v>
      </c>
      <c r="C2014" s="9">
        <f t="shared" si="68"/>
        <v>43694.875</v>
      </c>
      <c r="D2014" s="4">
        <f t="shared" si="69"/>
        <v>525465</v>
      </c>
      <c r="E2014" s="4">
        <f t="shared" si="69"/>
        <v>6300765</v>
      </c>
      <c r="F2014" s="4">
        <f t="shared" si="69"/>
        <v>2549</v>
      </c>
      <c r="G2014" s="6">
        <v>0</v>
      </c>
      <c r="H2014" s="6">
        <v>0</v>
      </c>
      <c r="I2014" s="6">
        <v>325.17590381019096</v>
      </c>
      <c r="J2014" s="6">
        <v>1.9359999999999999</v>
      </c>
      <c r="K2014" s="6">
        <v>100</v>
      </c>
      <c r="L2014" s="6">
        <v>0.85593765473891126</v>
      </c>
      <c r="M2014" s="6">
        <v>746.37800000000004</v>
      </c>
      <c r="N2014" s="6">
        <v>0</v>
      </c>
      <c r="O2014" s="16" t="s">
        <v>19</v>
      </c>
    </row>
    <row r="2015" spans="1:15" x14ac:dyDescent="0.3">
      <c r="A2015" s="10">
        <v>43694</v>
      </c>
      <c r="B2015" s="8">
        <v>0.89583333333333337</v>
      </c>
      <c r="C2015" s="9">
        <f t="shared" si="68"/>
        <v>43694.895833333336</v>
      </c>
      <c r="D2015" s="4">
        <f t="shared" si="69"/>
        <v>525465</v>
      </c>
      <c r="E2015" s="4">
        <f t="shared" si="69"/>
        <v>6300765</v>
      </c>
      <c r="F2015" s="4">
        <f t="shared" si="69"/>
        <v>2549</v>
      </c>
      <c r="G2015" s="6">
        <v>0</v>
      </c>
      <c r="H2015" s="6">
        <v>0</v>
      </c>
      <c r="I2015" s="6">
        <v>323.80514747446415</v>
      </c>
      <c r="J2015" s="6">
        <v>1.8740000000000001</v>
      </c>
      <c r="K2015" s="6">
        <v>100</v>
      </c>
      <c r="L2015" s="6">
        <v>0.85366316409569487</v>
      </c>
      <c r="M2015" s="6">
        <v>746.32</v>
      </c>
      <c r="N2015" s="6">
        <v>0</v>
      </c>
      <c r="O2015" s="16" t="s">
        <v>19</v>
      </c>
    </row>
    <row r="2016" spans="1:15" x14ac:dyDescent="0.3">
      <c r="A2016" s="10">
        <v>43694</v>
      </c>
      <c r="B2016" s="8">
        <v>0.91666666666666663</v>
      </c>
      <c r="C2016" s="9">
        <f t="shared" si="68"/>
        <v>43694.916666666664</v>
      </c>
      <c r="D2016" s="4">
        <f t="shared" si="69"/>
        <v>525465</v>
      </c>
      <c r="E2016" s="4">
        <f t="shared" si="69"/>
        <v>6300765</v>
      </c>
      <c r="F2016" s="4">
        <f t="shared" si="69"/>
        <v>2549</v>
      </c>
      <c r="G2016" s="6">
        <v>0</v>
      </c>
      <c r="H2016" s="6">
        <v>0</v>
      </c>
      <c r="I2016" s="6">
        <v>325.40509722015969</v>
      </c>
      <c r="J2016" s="6">
        <v>1.8740000000000001</v>
      </c>
      <c r="K2016" s="6">
        <v>100</v>
      </c>
      <c r="L2016" s="6">
        <v>0.9958234133947379</v>
      </c>
      <c r="M2016" s="6">
        <v>746.05499999999995</v>
      </c>
      <c r="N2016" s="6">
        <v>0</v>
      </c>
      <c r="O2016" s="16" t="s">
        <v>19</v>
      </c>
    </row>
    <row r="2017" spans="1:15" x14ac:dyDescent="0.3">
      <c r="A2017" s="10">
        <v>43694</v>
      </c>
      <c r="B2017" s="8">
        <v>0.9375</v>
      </c>
      <c r="C2017" s="9">
        <f t="shared" si="68"/>
        <v>43694.9375</v>
      </c>
      <c r="D2017" s="4">
        <f t="shared" si="69"/>
        <v>525465</v>
      </c>
      <c r="E2017" s="4">
        <f t="shared" si="69"/>
        <v>6300765</v>
      </c>
      <c r="F2017" s="4">
        <f t="shared" si="69"/>
        <v>2549</v>
      </c>
      <c r="G2017" s="6">
        <v>0</v>
      </c>
      <c r="H2017" s="6">
        <v>0</v>
      </c>
      <c r="I2017" s="6">
        <v>323.07304709516319</v>
      </c>
      <c r="J2017" s="6">
        <v>1.8109999999999999</v>
      </c>
      <c r="K2017" s="6">
        <v>100</v>
      </c>
      <c r="L2017" s="6">
        <v>1.1379836626937809</v>
      </c>
      <c r="M2017" s="6">
        <v>745.97500000000002</v>
      </c>
      <c r="N2017" s="6">
        <v>0</v>
      </c>
      <c r="O2017" s="16" t="s">
        <v>19</v>
      </c>
    </row>
    <row r="2018" spans="1:15" x14ac:dyDescent="0.3">
      <c r="A2018" s="10">
        <v>43694</v>
      </c>
      <c r="B2018" s="8">
        <v>0.95833333333333337</v>
      </c>
      <c r="C2018" s="9">
        <f t="shared" si="68"/>
        <v>43694.958333333336</v>
      </c>
      <c r="D2018" s="4">
        <f t="shared" si="69"/>
        <v>525465</v>
      </c>
      <c r="E2018" s="4">
        <f t="shared" si="69"/>
        <v>6300765</v>
      </c>
      <c r="F2018" s="4">
        <f t="shared" si="69"/>
        <v>2549</v>
      </c>
      <c r="G2018" s="6">
        <v>0</v>
      </c>
      <c r="H2018" s="6">
        <v>0</v>
      </c>
      <c r="I2018" s="6">
        <v>324.50267945056305</v>
      </c>
      <c r="J2018" s="6">
        <v>1.748</v>
      </c>
      <c r="K2018" s="6">
        <v>100</v>
      </c>
      <c r="L2018" s="6">
        <v>1.1357091720505645</v>
      </c>
      <c r="M2018" s="6">
        <v>745.91499999999996</v>
      </c>
      <c r="N2018" s="6">
        <v>0</v>
      </c>
      <c r="O2018" s="16" t="s">
        <v>19</v>
      </c>
    </row>
    <row r="2019" spans="1:15" x14ac:dyDescent="0.3">
      <c r="A2019" s="10">
        <v>43694</v>
      </c>
      <c r="B2019" s="8">
        <v>0.97916666666666663</v>
      </c>
      <c r="C2019" s="9">
        <f t="shared" si="68"/>
        <v>43694.979166666664</v>
      </c>
      <c r="D2019" s="4">
        <f t="shared" si="69"/>
        <v>525465</v>
      </c>
      <c r="E2019" s="4">
        <f t="shared" si="69"/>
        <v>6300765</v>
      </c>
      <c r="F2019" s="4">
        <f t="shared" si="69"/>
        <v>2549</v>
      </c>
      <c r="G2019" s="6">
        <v>0</v>
      </c>
      <c r="H2019" s="6">
        <v>0</v>
      </c>
      <c r="I2019" s="6">
        <v>324.36256808439538</v>
      </c>
      <c r="J2019" s="6">
        <v>1.6220000000000001</v>
      </c>
      <c r="K2019" s="6">
        <v>100</v>
      </c>
      <c r="L2019" s="6">
        <v>0.98899994146508885</v>
      </c>
      <c r="M2019" s="6">
        <v>745.84799999999996</v>
      </c>
      <c r="N2019" s="6">
        <v>0</v>
      </c>
      <c r="O2019" s="16" t="s">
        <v>19</v>
      </c>
    </row>
    <row r="2020" spans="1:15" x14ac:dyDescent="0.3">
      <c r="A2020" s="10">
        <v>43695</v>
      </c>
      <c r="B2020" s="8">
        <v>0</v>
      </c>
      <c r="C2020" s="9">
        <f t="shared" si="68"/>
        <v>43695</v>
      </c>
      <c r="D2020" s="4">
        <f t="shared" si="69"/>
        <v>525465</v>
      </c>
      <c r="E2020" s="4">
        <f t="shared" si="69"/>
        <v>6300765</v>
      </c>
      <c r="F2020" s="4">
        <f t="shared" si="69"/>
        <v>2549</v>
      </c>
      <c r="G2020" s="6">
        <v>0</v>
      </c>
      <c r="H2020" s="6">
        <v>0</v>
      </c>
      <c r="I2020" s="6">
        <v>324.44918105344857</v>
      </c>
      <c r="J2020" s="6">
        <v>1.6850000000000001</v>
      </c>
      <c r="K2020" s="6">
        <v>100</v>
      </c>
      <c r="L2020" s="6">
        <v>0.80703152181173898</v>
      </c>
      <c r="M2020" s="6">
        <v>745.66</v>
      </c>
      <c r="N2020" s="6">
        <v>0</v>
      </c>
      <c r="O2020" s="16" t="s">
        <v>19</v>
      </c>
    </row>
    <row r="2021" spans="1:15" x14ac:dyDescent="0.3">
      <c r="A2021" s="10">
        <v>43695</v>
      </c>
      <c r="B2021" s="8">
        <v>2.0833333333333332E-2</v>
      </c>
      <c r="C2021" s="9">
        <f t="shared" si="68"/>
        <v>43695.020833333336</v>
      </c>
      <c r="D2021" s="4">
        <f t="shared" si="69"/>
        <v>525465</v>
      </c>
      <c r="E2021" s="4">
        <f t="shared" si="69"/>
        <v>6300765</v>
      </c>
      <c r="F2021" s="4">
        <f t="shared" si="69"/>
        <v>2549</v>
      </c>
      <c r="G2021" s="6">
        <v>0</v>
      </c>
      <c r="H2021" s="6">
        <v>0</v>
      </c>
      <c r="I2021" s="6">
        <v>324.85105543440085</v>
      </c>
      <c r="J2021" s="6">
        <v>1.6220000000000001</v>
      </c>
      <c r="K2021" s="6">
        <v>100</v>
      </c>
      <c r="L2021" s="6">
        <v>0.8047570311685226</v>
      </c>
      <c r="M2021" s="6">
        <v>745.47299999999996</v>
      </c>
      <c r="N2021" s="6">
        <v>0</v>
      </c>
      <c r="O2021" s="16" t="s">
        <v>19</v>
      </c>
    </row>
    <row r="2022" spans="1:15" x14ac:dyDescent="0.3">
      <c r="A2022" s="10">
        <v>43695</v>
      </c>
      <c r="B2022" s="8">
        <v>4.1666666666666664E-2</v>
      </c>
      <c r="C2022" s="9">
        <f t="shared" si="68"/>
        <v>43695.041666666664</v>
      </c>
      <c r="D2022" s="4">
        <f t="shared" si="69"/>
        <v>525465</v>
      </c>
      <c r="E2022" s="4">
        <f t="shared" si="69"/>
        <v>6300765</v>
      </c>
      <c r="F2022" s="4">
        <f t="shared" si="69"/>
        <v>2549</v>
      </c>
      <c r="G2022" s="6">
        <v>0</v>
      </c>
      <c r="H2022" s="6">
        <v>0</v>
      </c>
      <c r="I2022" s="6">
        <v>321.1728743237839</v>
      </c>
      <c r="J2022" s="6">
        <v>1.371</v>
      </c>
      <c r="K2022" s="6">
        <v>100</v>
      </c>
      <c r="L2022" s="6">
        <v>0.9469172804675654</v>
      </c>
      <c r="M2022" s="6">
        <v>745.34</v>
      </c>
      <c r="N2022" s="7" t="s">
        <v>19</v>
      </c>
      <c r="O2022" s="16" t="s">
        <v>19</v>
      </c>
    </row>
    <row r="2023" spans="1:15" x14ac:dyDescent="0.3">
      <c r="A2023" s="10">
        <v>43695</v>
      </c>
      <c r="B2023" s="8">
        <v>6.25E-2</v>
      </c>
      <c r="C2023" s="9">
        <f t="shared" si="68"/>
        <v>43695.0625</v>
      </c>
      <c r="D2023" s="4">
        <f t="shared" si="69"/>
        <v>525465</v>
      </c>
      <c r="E2023" s="4">
        <f t="shared" si="69"/>
        <v>6300765</v>
      </c>
      <c r="F2023" s="4">
        <f t="shared" si="69"/>
        <v>2549</v>
      </c>
      <c r="G2023" s="6">
        <v>0</v>
      </c>
      <c r="H2023" s="6">
        <v>0</v>
      </c>
      <c r="I2023" s="6">
        <v>321.21098614766169</v>
      </c>
      <c r="J2023" s="6">
        <v>1.119</v>
      </c>
      <c r="K2023" s="6">
        <v>100</v>
      </c>
      <c r="L2023" s="6">
        <v>1.2335122697088678</v>
      </c>
      <c r="M2023" s="6">
        <v>745.35</v>
      </c>
      <c r="N2023" s="7" t="s">
        <v>19</v>
      </c>
      <c r="O2023" s="16" t="s">
        <v>19</v>
      </c>
    </row>
    <row r="2024" spans="1:15" x14ac:dyDescent="0.3">
      <c r="A2024" s="10">
        <v>43695</v>
      </c>
      <c r="B2024" s="8">
        <v>8.3333333333333329E-2</v>
      </c>
      <c r="C2024" s="9">
        <f t="shared" si="68"/>
        <v>43695.083333333336</v>
      </c>
      <c r="D2024" s="4">
        <f t="shared" si="69"/>
        <v>525465</v>
      </c>
      <c r="E2024" s="4">
        <f t="shared" si="69"/>
        <v>6300765</v>
      </c>
      <c r="F2024" s="4">
        <f t="shared" si="69"/>
        <v>2549</v>
      </c>
      <c r="G2024" s="6">
        <v>0</v>
      </c>
      <c r="H2024" s="6">
        <v>0</v>
      </c>
      <c r="I2024" s="6">
        <v>320.71432629799085</v>
      </c>
      <c r="J2024" s="6">
        <v>1.119</v>
      </c>
      <c r="K2024" s="6">
        <v>100</v>
      </c>
      <c r="L2024" s="6">
        <v>1.3756725190079107</v>
      </c>
      <c r="M2024" s="6">
        <v>745.31799999999998</v>
      </c>
      <c r="N2024" s="7" t="s">
        <v>19</v>
      </c>
      <c r="O2024" s="16" t="s">
        <v>19</v>
      </c>
    </row>
    <row r="2025" spans="1:15" x14ac:dyDescent="0.3">
      <c r="A2025" s="10">
        <v>43695</v>
      </c>
      <c r="B2025" s="8">
        <v>0.10416666666666667</v>
      </c>
      <c r="C2025" s="9">
        <f t="shared" si="68"/>
        <v>43695.104166666664</v>
      </c>
      <c r="D2025" s="4">
        <f t="shared" si="69"/>
        <v>525465</v>
      </c>
      <c r="E2025" s="4">
        <f t="shared" si="69"/>
        <v>6300765</v>
      </c>
      <c r="F2025" s="4">
        <f t="shared" si="69"/>
        <v>2549</v>
      </c>
      <c r="G2025" s="6">
        <v>0</v>
      </c>
      <c r="H2025" s="6">
        <v>0</v>
      </c>
      <c r="I2025" s="6">
        <v>321.29113972455212</v>
      </c>
      <c r="J2025" s="6">
        <v>1.1819999999999999</v>
      </c>
      <c r="K2025" s="6">
        <v>100</v>
      </c>
      <c r="L2025" s="6">
        <v>1.5178327683069537</v>
      </c>
      <c r="M2025" s="6">
        <v>745.17499999999995</v>
      </c>
      <c r="N2025" s="7" t="s">
        <v>19</v>
      </c>
      <c r="O2025" s="16" t="s">
        <v>19</v>
      </c>
    </row>
    <row r="2026" spans="1:15" x14ac:dyDescent="0.3">
      <c r="A2026" s="10">
        <v>43695</v>
      </c>
      <c r="B2026" s="8">
        <v>0.125</v>
      </c>
      <c r="C2026" s="9">
        <f t="shared" si="68"/>
        <v>43695.125</v>
      </c>
      <c r="D2026" s="4">
        <f t="shared" si="69"/>
        <v>525465</v>
      </c>
      <c r="E2026" s="4">
        <f t="shared" si="69"/>
        <v>6300765</v>
      </c>
      <c r="F2026" s="4">
        <f t="shared" si="69"/>
        <v>2549</v>
      </c>
      <c r="G2026" s="6">
        <v>0</v>
      </c>
      <c r="H2026" s="6">
        <v>0</v>
      </c>
      <c r="I2026" s="6">
        <v>318.46721223005807</v>
      </c>
      <c r="J2026" s="6">
        <v>1.119</v>
      </c>
      <c r="K2026" s="6">
        <v>100</v>
      </c>
      <c r="L2026" s="6">
        <v>1.9485753508902324</v>
      </c>
      <c r="M2026" s="6">
        <v>744.93</v>
      </c>
      <c r="N2026" s="7" t="s">
        <v>19</v>
      </c>
      <c r="O2026" s="16" t="s">
        <v>19</v>
      </c>
    </row>
    <row r="2027" spans="1:15" x14ac:dyDescent="0.3">
      <c r="A2027" s="10">
        <v>43695</v>
      </c>
      <c r="B2027" s="8">
        <v>0.14583333333333334</v>
      </c>
      <c r="C2027" s="9">
        <f t="shared" si="68"/>
        <v>43695.145833333336</v>
      </c>
      <c r="D2027" s="4">
        <f t="shared" si="69"/>
        <v>525465</v>
      </c>
      <c r="E2027" s="4">
        <f t="shared" si="69"/>
        <v>6300765</v>
      </c>
      <c r="F2027" s="4">
        <f t="shared" si="69"/>
        <v>2549</v>
      </c>
      <c r="G2027" s="6">
        <v>0</v>
      </c>
      <c r="H2027" s="6">
        <v>0</v>
      </c>
      <c r="I2027" s="6">
        <v>321.68973545851679</v>
      </c>
      <c r="J2027" s="6">
        <v>1.1819999999999999</v>
      </c>
      <c r="K2027" s="6">
        <v>100</v>
      </c>
      <c r="L2027" s="6">
        <v>1.6577185269627803</v>
      </c>
      <c r="M2027" s="6">
        <v>744.85199999999998</v>
      </c>
      <c r="N2027" s="7" t="s">
        <v>19</v>
      </c>
      <c r="O2027" s="16" t="s">
        <v>19</v>
      </c>
    </row>
    <row r="2028" spans="1:15" x14ac:dyDescent="0.3">
      <c r="A2028" s="10">
        <v>43695</v>
      </c>
      <c r="B2028" s="8">
        <v>0.16666666666666666</v>
      </c>
      <c r="C2028" s="9">
        <f t="shared" si="68"/>
        <v>43695.166666666664</v>
      </c>
      <c r="D2028" s="4">
        <f t="shared" si="69"/>
        <v>525465</v>
      </c>
      <c r="E2028" s="4">
        <f t="shared" si="69"/>
        <v>6300765</v>
      </c>
      <c r="F2028" s="4">
        <f t="shared" si="69"/>
        <v>2549</v>
      </c>
      <c r="G2028" s="6">
        <v>0</v>
      </c>
      <c r="H2028" s="6">
        <v>0</v>
      </c>
      <c r="I2028" s="6">
        <v>321.76527043940854</v>
      </c>
      <c r="J2028" s="6">
        <v>1.1819999999999999</v>
      </c>
      <c r="K2028" s="6">
        <v>100</v>
      </c>
      <c r="L2028" s="6">
        <v>1.5110092963773045</v>
      </c>
      <c r="M2028" s="6">
        <v>744.86500000000001</v>
      </c>
      <c r="N2028" s="7" t="s">
        <v>19</v>
      </c>
      <c r="O2028" s="16" t="s">
        <v>19</v>
      </c>
    </row>
    <row r="2029" spans="1:15" x14ac:dyDescent="0.3">
      <c r="A2029" s="10">
        <v>43695</v>
      </c>
      <c r="B2029" s="8">
        <v>0.1875</v>
      </c>
      <c r="C2029" s="9">
        <f t="shared" si="68"/>
        <v>43695.1875</v>
      </c>
      <c r="D2029" s="4">
        <f t="shared" si="69"/>
        <v>525465</v>
      </c>
      <c r="E2029" s="4">
        <f t="shared" si="69"/>
        <v>6300765</v>
      </c>
      <c r="F2029" s="4">
        <f t="shared" si="69"/>
        <v>2549</v>
      </c>
      <c r="G2029" s="6">
        <v>0</v>
      </c>
      <c r="H2029" s="6">
        <v>0</v>
      </c>
      <c r="I2029" s="6">
        <v>321.49419911818154</v>
      </c>
      <c r="J2029" s="6">
        <v>1.1819999999999999</v>
      </c>
      <c r="K2029" s="6">
        <v>100</v>
      </c>
      <c r="L2029" s="6">
        <v>1.3643000657918287</v>
      </c>
      <c r="M2029" s="6">
        <v>744.89499999999998</v>
      </c>
      <c r="N2029" s="7" t="s">
        <v>19</v>
      </c>
      <c r="O2029" s="16" t="s">
        <v>19</v>
      </c>
    </row>
    <row r="2030" spans="1:15" x14ac:dyDescent="0.3">
      <c r="A2030" s="10">
        <v>43695</v>
      </c>
      <c r="B2030" s="8">
        <v>0.20833333333333334</v>
      </c>
      <c r="C2030" s="9">
        <f t="shared" si="68"/>
        <v>43695.208333333336</v>
      </c>
      <c r="D2030" s="4">
        <f t="shared" si="69"/>
        <v>525465</v>
      </c>
      <c r="E2030" s="4">
        <f t="shared" si="69"/>
        <v>6300765</v>
      </c>
      <c r="F2030" s="4">
        <f t="shared" si="69"/>
        <v>2549</v>
      </c>
      <c r="G2030" s="6">
        <v>0</v>
      </c>
      <c r="H2030" s="6">
        <v>0</v>
      </c>
      <c r="I2030" s="6">
        <v>321.3220791346792</v>
      </c>
      <c r="J2030" s="6">
        <v>1.119</v>
      </c>
      <c r="K2030" s="6">
        <v>100</v>
      </c>
      <c r="L2030" s="6">
        <v>2.517216348086404</v>
      </c>
      <c r="M2030" s="6">
        <v>744.99800000000005</v>
      </c>
      <c r="N2030" s="7" t="s">
        <v>19</v>
      </c>
      <c r="O2030" s="16" t="s">
        <v>19</v>
      </c>
    </row>
    <row r="2031" spans="1:15" x14ac:dyDescent="0.3">
      <c r="A2031" s="10">
        <v>43695</v>
      </c>
      <c r="B2031" s="8">
        <v>0.22916666666666666</v>
      </c>
      <c r="C2031" s="9">
        <f t="shared" si="68"/>
        <v>43695.229166666664</v>
      </c>
      <c r="D2031" s="4">
        <f t="shared" si="69"/>
        <v>525465</v>
      </c>
      <c r="E2031" s="4">
        <f t="shared" si="69"/>
        <v>6300765</v>
      </c>
      <c r="F2031" s="4">
        <f t="shared" si="69"/>
        <v>2549</v>
      </c>
      <c r="G2031" s="6">
        <v>7.3</v>
      </c>
      <c r="H2031" s="6">
        <v>0</v>
      </c>
      <c r="I2031" s="6">
        <v>321.54604130783241</v>
      </c>
      <c r="J2031" s="6">
        <v>1.1819999999999999</v>
      </c>
      <c r="K2031" s="6">
        <v>100</v>
      </c>
      <c r="L2031" s="6">
        <v>1.3597510845053962</v>
      </c>
      <c r="M2031" s="6">
        <v>744.97</v>
      </c>
      <c r="N2031" s="7" t="s">
        <v>19</v>
      </c>
      <c r="O2031" s="16" t="s">
        <v>19</v>
      </c>
    </row>
    <row r="2032" spans="1:15" x14ac:dyDescent="0.3">
      <c r="A2032" s="10">
        <v>43695</v>
      </c>
      <c r="B2032" s="8">
        <v>0.25</v>
      </c>
      <c r="C2032" s="9">
        <f t="shared" si="68"/>
        <v>43695.25</v>
      </c>
      <c r="D2032" s="4">
        <f t="shared" si="69"/>
        <v>525465</v>
      </c>
      <c r="E2032" s="4">
        <f t="shared" si="69"/>
        <v>6300765</v>
      </c>
      <c r="F2032" s="4">
        <f t="shared" si="69"/>
        <v>2549</v>
      </c>
      <c r="G2032" s="6">
        <v>12.7</v>
      </c>
      <c r="H2032" s="6">
        <v>0</v>
      </c>
      <c r="I2032" s="6">
        <v>320.52650955869331</v>
      </c>
      <c r="J2032" s="6">
        <v>0.99299999999999999</v>
      </c>
      <c r="K2032" s="6">
        <v>100</v>
      </c>
      <c r="L2032" s="6">
        <v>1.6463460737466986</v>
      </c>
      <c r="M2032" s="6">
        <v>745.08</v>
      </c>
      <c r="N2032" s="7" t="s">
        <v>19</v>
      </c>
      <c r="O2032" s="16" t="s">
        <v>19</v>
      </c>
    </row>
    <row r="2033" spans="1:15" x14ac:dyDescent="0.3">
      <c r="A2033" s="10">
        <v>43695</v>
      </c>
      <c r="B2033" s="8">
        <v>0.27083333333333331</v>
      </c>
      <c r="C2033" s="9">
        <f t="shared" si="68"/>
        <v>43695.270833333336</v>
      </c>
      <c r="D2033" s="4">
        <f t="shared" si="69"/>
        <v>525465</v>
      </c>
      <c r="E2033" s="4">
        <f t="shared" si="69"/>
        <v>6300765</v>
      </c>
      <c r="F2033" s="4">
        <f t="shared" si="69"/>
        <v>2549</v>
      </c>
      <c r="G2033" s="6">
        <v>90.7</v>
      </c>
      <c r="H2033" s="6">
        <v>10.8</v>
      </c>
      <c r="I2033" s="6">
        <v>323.43117800199639</v>
      </c>
      <c r="J2033" s="6">
        <v>1.2450000000000001</v>
      </c>
      <c r="K2033" s="6">
        <v>100</v>
      </c>
      <c r="L2033" s="6">
        <v>1.7885063230457414</v>
      </c>
      <c r="M2033" s="6">
        <v>745.16700000000003</v>
      </c>
      <c r="N2033" s="7" t="s">
        <v>19</v>
      </c>
      <c r="O2033" s="15">
        <v>0.11907386990077178</v>
      </c>
    </row>
    <row r="2034" spans="1:15" x14ac:dyDescent="0.3">
      <c r="A2034" s="10">
        <v>43695</v>
      </c>
      <c r="B2034" s="8">
        <v>0.29166666666666669</v>
      </c>
      <c r="C2034" s="9">
        <f t="shared" si="68"/>
        <v>43695.291666666664</v>
      </c>
      <c r="D2034" s="4">
        <f t="shared" si="69"/>
        <v>525465</v>
      </c>
      <c r="E2034" s="4">
        <f t="shared" si="69"/>
        <v>6300765</v>
      </c>
      <c r="F2034" s="4">
        <f t="shared" si="69"/>
        <v>2549</v>
      </c>
      <c r="G2034" s="6">
        <v>119.7</v>
      </c>
      <c r="H2034" s="6">
        <v>16.2</v>
      </c>
      <c r="I2034" s="6">
        <v>324.13690847468274</v>
      </c>
      <c r="J2034" s="6">
        <v>1.6850000000000001</v>
      </c>
      <c r="K2034" s="6">
        <v>100</v>
      </c>
      <c r="L2034" s="6">
        <v>2.2192489056290201</v>
      </c>
      <c r="M2034" s="6">
        <v>745.17700000000002</v>
      </c>
      <c r="N2034" s="7" t="s">
        <v>19</v>
      </c>
      <c r="O2034" s="15">
        <v>0.13533834586466165</v>
      </c>
    </row>
    <row r="2035" spans="1:15" x14ac:dyDescent="0.3">
      <c r="A2035" s="10">
        <v>43695</v>
      </c>
      <c r="B2035" s="8">
        <v>0.3125</v>
      </c>
      <c r="C2035" s="9">
        <f t="shared" si="68"/>
        <v>43695.3125</v>
      </c>
      <c r="D2035" s="4">
        <f t="shared" si="69"/>
        <v>525465</v>
      </c>
      <c r="E2035" s="4">
        <f t="shared" si="69"/>
        <v>6300765</v>
      </c>
      <c r="F2035" s="4">
        <f t="shared" si="69"/>
        <v>2549</v>
      </c>
      <c r="G2035" s="6">
        <v>127</v>
      </c>
      <c r="H2035" s="6">
        <v>19.8</v>
      </c>
      <c r="I2035" s="6">
        <v>324.11561378158569</v>
      </c>
      <c r="J2035" s="6">
        <v>1.9359999999999999</v>
      </c>
      <c r="K2035" s="6">
        <v>100</v>
      </c>
      <c r="L2035" s="6">
        <v>1.7839573417593086</v>
      </c>
      <c r="M2035" s="6">
        <v>745.03</v>
      </c>
      <c r="N2035" s="7" t="s">
        <v>19</v>
      </c>
      <c r="O2035" s="15">
        <v>0.15590551181102363</v>
      </c>
    </row>
    <row r="2036" spans="1:15" x14ac:dyDescent="0.3">
      <c r="A2036" s="10">
        <v>43695</v>
      </c>
      <c r="B2036" s="8">
        <v>0.33333333333333331</v>
      </c>
      <c r="C2036" s="9">
        <f t="shared" si="68"/>
        <v>43695.333333333336</v>
      </c>
      <c r="D2036" s="4">
        <f t="shared" si="69"/>
        <v>525465</v>
      </c>
      <c r="E2036" s="4">
        <f t="shared" si="69"/>
        <v>6300765</v>
      </c>
      <c r="F2036" s="4">
        <f t="shared" si="69"/>
        <v>2549</v>
      </c>
      <c r="G2036" s="6">
        <v>88.9</v>
      </c>
      <c r="H2036" s="6">
        <v>12.6</v>
      </c>
      <c r="I2036" s="6">
        <v>326.54855734220837</v>
      </c>
      <c r="J2036" s="6">
        <v>1.4330000000000001</v>
      </c>
      <c r="K2036" s="6">
        <v>100</v>
      </c>
      <c r="L2036" s="6">
        <v>1.3483786312893142</v>
      </c>
      <c r="M2036" s="6">
        <v>745.12</v>
      </c>
      <c r="N2036" s="7" t="s">
        <v>19</v>
      </c>
      <c r="O2036" s="15">
        <v>0.14173228346456693</v>
      </c>
    </row>
    <row r="2037" spans="1:15" x14ac:dyDescent="0.3">
      <c r="A2037" s="10">
        <v>43695</v>
      </c>
      <c r="B2037" s="8">
        <v>0.35416666666666669</v>
      </c>
      <c r="C2037" s="9">
        <f t="shared" si="68"/>
        <v>43695.354166666664</v>
      </c>
      <c r="D2037" s="4">
        <f t="shared" si="69"/>
        <v>525465</v>
      </c>
      <c r="E2037" s="4">
        <f t="shared" si="69"/>
        <v>6300765</v>
      </c>
      <c r="F2037" s="4">
        <f t="shared" si="69"/>
        <v>2549</v>
      </c>
      <c r="G2037" s="6">
        <v>161.4</v>
      </c>
      <c r="H2037" s="6">
        <v>28.8</v>
      </c>
      <c r="I2037" s="6">
        <v>325.71756241960162</v>
      </c>
      <c r="J2037" s="6">
        <v>1.748</v>
      </c>
      <c r="K2037" s="6">
        <v>100</v>
      </c>
      <c r="L2037" s="6">
        <v>2.0679906937571118</v>
      </c>
      <c r="M2037" s="6">
        <v>745.13300000000004</v>
      </c>
      <c r="N2037" s="7" t="s">
        <v>19</v>
      </c>
      <c r="O2037" s="15">
        <v>0.17843866171003717</v>
      </c>
    </row>
    <row r="2038" spans="1:15" x14ac:dyDescent="0.3">
      <c r="A2038" s="10">
        <v>43695</v>
      </c>
      <c r="B2038" s="8">
        <v>0.375</v>
      </c>
      <c r="C2038" s="9">
        <f t="shared" si="68"/>
        <v>43695.375</v>
      </c>
      <c r="D2038" s="4">
        <f t="shared" si="69"/>
        <v>525465</v>
      </c>
      <c r="E2038" s="4">
        <f t="shared" si="69"/>
        <v>6300765</v>
      </c>
      <c r="F2038" s="4">
        <f t="shared" si="69"/>
        <v>2549</v>
      </c>
      <c r="G2038" s="6">
        <v>137.80000000000001</v>
      </c>
      <c r="H2038" s="6">
        <v>23.4</v>
      </c>
      <c r="I2038" s="6">
        <v>326.55861793882366</v>
      </c>
      <c r="J2038" s="6">
        <v>1.8109999999999999</v>
      </c>
      <c r="K2038" s="6">
        <v>100</v>
      </c>
      <c r="L2038" s="6">
        <v>2.4990204229406729</v>
      </c>
      <c r="M2038" s="6">
        <v>745.23</v>
      </c>
      <c r="N2038" s="6">
        <v>0</v>
      </c>
      <c r="O2038" s="15">
        <v>0.16981132075471694</v>
      </c>
    </row>
    <row r="2039" spans="1:15" x14ac:dyDescent="0.3">
      <c r="A2039" s="10">
        <v>43695</v>
      </c>
      <c r="B2039" s="8">
        <v>0.39583333333333331</v>
      </c>
      <c r="C2039" s="9">
        <f t="shared" si="68"/>
        <v>43695.395833333336</v>
      </c>
      <c r="D2039" s="4">
        <f t="shared" si="69"/>
        <v>525465</v>
      </c>
      <c r="E2039" s="4">
        <f t="shared" si="69"/>
        <v>6300765</v>
      </c>
      <c r="F2039" s="4">
        <f t="shared" si="69"/>
        <v>2549</v>
      </c>
      <c r="G2039" s="6">
        <v>112.4</v>
      </c>
      <c r="H2039" s="6">
        <v>18</v>
      </c>
      <c r="I2039" s="6">
        <v>326.69731986166818</v>
      </c>
      <c r="J2039" s="6">
        <v>1.6850000000000001</v>
      </c>
      <c r="K2039" s="6">
        <v>100</v>
      </c>
      <c r="L2039" s="6">
        <v>1.4859898993019247</v>
      </c>
      <c r="M2039" s="6">
        <v>745.24</v>
      </c>
      <c r="N2039" s="7" t="s">
        <v>19</v>
      </c>
      <c r="O2039" s="15">
        <v>0.16014234875444838</v>
      </c>
    </row>
    <row r="2040" spans="1:15" x14ac:dyDescent="0.3">
      <c r="A2040" s="10">
        <v>43695</v>
      </c>
      <c r="B2040" s="8">
        <v>0.41666666666666669</v>
      </c>
      <c r="C2040" s="9">
        <f t="shared" si="68"/>
        <v>43695.416666666664</v>
      </c>
      <c r="D2040" s="4">
        <f t="shared" si="69"/>
        <v>525465</v>
      </c>
      <c r="E2040" s="4">
        <f t="shared" si="69"/>
        <v>6300765</v>
      </c>
      <c r="F2040" s="4">
        <f t="shared" si="69"/>
        <v>2549</v>
      </c>
      <c r="G2040" s="6">
        <v>90.7</v>
      </c>
      <c r="H2040" s="6">
        <v>12.6</v>
      </c>
      <c r="I2040" s="6">
        <v>330.71714548807012</v>
      </c>
      <c r="J2040" s="6">
        <v>2.0619999999999998</v>
      </c>
      <c r="K2040" s="6">
        <v>100</v>
      </c>
      <c r="L2040" s="6">
        <v>1.6281501486009677</v>
      </c>
      <c r="M2040" s="6">
        <v>745.43799999999999</v>
      </c>
      <c r="N2040" s="6">
        <v>0</v>
      </c>
      <c r="O2040" s="15">
        <v>0.13891951488423374</v>
      </c>
    </row>
    <row r="2041" spans="1:15" x14ac:dyDescent="0.3">
      <c r="A2041" s="10">
        <v>43695</v>
      </c>
      <c r="B2041" s="8">
        <v>0.4375</v>
      </c>
      <c r="C2041" s="9">
        <f t="shared" si="68"/>
        <v>43695.4375</v>
      </c>
      <c r="D2041" s="4">
        <f t="shared" si="69"/>
        <v>525465</v>
      </c>
      <c r="E2041" s="4">
        <f t="shared" si="69"/>
        <v>6300765</v>
      </c>
      <c r="F2041" s="4">
        <f t="shared" si="69"/>
        <v>2549</v>
      </c>
      <c r="G2041" s="6">
        <v>197.7</v>
      </c>
      <c r="H2041" s="6">
        <v>34.200000000000003</v>
      </c>
      <c r="I2041" s="6">
        <v>335.12983210559918</v>
      </c>
      <c r="J2041" s="6">
        <v>3.194</v>
      </c>
      <c r="K2041" s="6">
        <v>98.091999999999999</v>
      </c>
      <c r="L2041" s="6">
        <v>1.914457991241987</v>
      </c>
      <c r="M2041" s="6">
        <v>745.08500000000004</v>
      </c>
      <c r="N2041" s="6">
        <v>0</v>
      </c>
      <c r="O2041" s="15">
        <v>0.17298937784522006</v>
      </c>
    </row>
    <row r="2042" spans="1:15" x14ac:dyDescent="0.3">
      <c r="A2042" s="10">
        <v>43695</v>
      </c>
      <c r="B2042" s="8">
        <v>0.45833333333333331</v>
      </c>
      <c r="C2042" s="9">
        <f t="shared" ref="C2042:C2105" si="70">A2042+B2042</f>
        <v>43695.458333333336</v>
      </c>
      <c r="D2042" s="4">
        <f t="shared" si="69"/>
        <v>525465</v>
      </c>
      <c r="E2042" s="4">
        <f t="shared" si="69"/>
        <v>6300765</v>
      </c>
      <c r="F2042" s="4">
        <f t="shared" si="69"/>
        <v>2549</v>
      </c>
      <c r="G2042" s="6">
        <v>108.8</v>
      </c>
      <c r="H2042" s="6">
        <v>18</v>
      </c>
      <c r="I2042" s="6">
        <v>329.84192917372116</v>
      </c>
      <c r="J2042" s="6">
        <v>2.2509999999999999</v>
      </c>
      <c r="K2042" s="6">
        <v>100</v>
      </c>
      <c r="L2042" s="6">
        <v>1.7680359072567942</v>
      </c>
      <c r="M2042" s="6">
        <v>745.41</v>
      </c>
      <c r="N2042" s="6">
        <v>0</v>
      </c>
      <c r="O2042" s="15">
        <v>0.16544117647058823</v>
      </c>
    </row>
    <row r="2043" spans="1:15" x14ac:dyDescent="0.3">
      <c r="A2043" s="10">
        <v>43695</v>
      </c>
      <c r="B2043" s="8">
        <v>0.47916666666666669</v>
      </c>
      <c r="C2043" s="9">
        <f t="shared" si="70"/>
        <v>43695.479166666664</v>
      </c>
      <c r="D2043" s="4">
        <f t="shared" ref="D2043:F2106" si="71">D2042</f>
        <v>525465</v>
      </c>
      <c r="E2043" s="4">
        <f t="shared" si="71"/>
        <v>6300765</v>
      </c>
      <c r="F2043" s="4">
        <f t="shared" si="71"/>
        <v>2549</v>
      </c>
      <c r="G2043" s="6">
        <v>203.1</v>
      </c>
      <c r="H2043" s="6">
        <v>34.200000000000003</v>
      </c>
      <c r="I2043" s="6">
        <v>336.31051552047916</v>
      </c>
      <c r="J2043" s="6">
        <v>2.754</v>
      </c>
      <c r="K2043" s="6">
        <v>98.313000000000002</v>
      </c>
      <c r="L2043" s="6">
        <v>1.1880224568445406</v>
      </c>
      <c r="M2043" s="6">
        <v>745.31500000000005</v>
      </c>
      <c r="N2043" s="6">
        <v>0</v>
      </c>
      <c r="O2043" s="15">
        <v>0.16838995568685378</v>
      </c>
    </row>
    <row r="2044" spans="1:15" x14ac:dyDescent="0.3">
      <c r="A2044" s="10">
        <v>43695</v>
      </c>
      <c r="B2044" s="8">
        <v>0.5</v>
      </c>
      <c r="C2044" s="9">
        <f t="shared" si="70"/>
        <v>43695.5</v>
      </c>
      <c r="D2044" s="4">
        <f t="shared" si="71"/>
        <v>525465</v>
      </c>
      <c r="E2044" s="4">
        <f t="shared" si="71"/>
        <v>6300765</v>
      </c>
      <c r="F2044" s="4">
        <f t="shared" si="71"/>
        <v>2549</v>
      </c>
      <c r="G2044" s="6">
        <v>143.30000000000001</v>
      </c>
      <c r="H2044" s="6">
        <v>21.6</v>
      </c>
      <c r="I2044" s="6">
        <v>331.42477788850152</v>
      </c>
      <c r="J2044" s="6">
        <v>2.5649999999999999</v>
      </c>
      <c r="K2044" s="6">
        <v>100</v>
      </c>
      <c r="L2044" s="6">
        <v>1.3301827061435834</v>
      </c>
      <c r="M2044" s="6">
        <v>745.40800000000002</v>
      </c>
      <c r="N2044" s="6">
        <v>0</v>
      </c>
      <c r="O2044" s="15">
        <v>0.15073272854152128</v>
      </c>
    </row>
    <row r="2045" spans="1:15" x14ac:dyDescent="0.3">
      <c r="A2045" s="10">
        <v>43695</v>
      </c>
      <c r="B2045" s="8">
        <v>0.52083333333333337</v>
      </c>
      <c r="C2045" s="9">
        <f t="shared" si="70"/>
        <v>43695.520833333336</v>
      </c>
      <c r="D2045" s="4">
        <f t="shared" si="71"/>
        <v>525465</v>
      </c>
      <c r="E2045" s="4">
        <f t="shared" si="71"/>
        <v>6300765</v>
      </c>
      <c r="F2045" s="4">
        <f t="shared" si="71"/>
        <v>2549</v>
      </c>
      <c r="G2045" s="6">
        <v>103.4</v>
      </c>
      <c r="H2045" s="6">
        <v>16.2</v>
      </c>
      <c r="I2045" s="6">
        <v>329.99406754999319</v>
      </c>
      <c r="J2045" s="6">
        <v>2.2509999999999999</v>
      </c>
      <c r="K2045" s="6">
        <v>100</v>
      </c>
      <c r="L2045" s="6">
        <v>1.3279082155003672</v>
      </c>
      <c r="M2045" s="6">
        <v>745.48</v>
      </c>
      <c r="N2045" s="6">
        <v>0</v>
      </c>
      <c r="O2045" s="15">
        <v>0.1566731141199226</v>
      </c>
    </row>
    <row r="2046" spans="1:15" x14ac:dyDescent="0.3">
      <c r="A2046" s="10">
        <v>43695</v>
      </c>
      <c r="B2046" s="8">
        <v>0.54166666666666663</v>
      </c>
      <c r="C2046" s="9">
        <f t="shared" si="70"/>
        <v>43695.541666666664</v>
      </c>
      <c r="D2046" s="4">
        <f t="shared" si="71"/>
        <v>525465</v>
      </c>
      <c r="E2046" s="4">
        <f t="shared" si="71"/>
        <v>6300765</v>
      </c>
      <c r="F2046" s="4">
        <f t="shared" si="71"/>
        <v>2549</v>
      </c>
      <c r="G2046" s="6">
        <v>108.8</v>
      </c>
      <c r="H2046" s="6">
        <v>18</v>
      </c>
      <c r="I2046" s="6">
        <v>333.70719600044941</v>
      </c>
      <c r="J2046" s="6">
        <v>2.754</v>
      </c>
      <c r="K2046" s="6">
        <v>100</v>
      </c>
      <c r="L2046" s="6">
        <v>1.4700684647994102</v>
      </c>
      <c r="M2046" s="6">
        <v>745.56</v>
      </c>
      <c r="N2046" s="6">
        <v>0.2</v>
      </c>
      <c r="O2046" s="15">
        <v>0.16544117647058823</v>
      </c>
    </row>
    <row r="2047" spans="1:15" x14ac:dyDescent="0.3">
      <c r="A2047" s="10">
        <v>43695</v>
      </c>
      <c r="B2047" s="8">
        <v>0.5625</v>
      </c>
      <c r="C2047" s="9">
        <f t="shared" si="70"/>
        <v>43695.5625</v>
      </c>
      <c r="D2047" s="4">
        <f t="shared" si="71"/>
        <v>525465</v>
      </c>
      <c r="E2047" s="4">
        <f t="shared" si="71"/>
        <v>6300765</v>
      </c>
      <c r="F2047" s="4">
        <f t="shared" si="71"/>
        <v>2549</v>
      </c>
      <c r="G2047" s="6">
        <v>137.80000000000001</v>
      </c>
      <c r="H2047" s="6">
        <v>21.6</v>
      </c>
      <c r="I2047" s="6">
        <v>330.52769452652467</v>
      </c>
      <c r="J2047" s="6">
        <v>2.6280000000000001</v>
      </c>
      <c r="K2047" s="6">
        <v>100</v>
      </c>
      <c r="L2047" s="6">
        <v>1.4677939741561938</v>
      </c>
      <c r="M2047" s="6">
        <v>745.745</v>
      </c>
      <c r="N2047" s="6">
        <v>0</v>
      </c>
      <c r="O2047" s="15">
        <v>0.15674891146589259</v>
      </c>
    </row>
    <row r="2048" spans="1:15" x14ac:dyDescent="0.3">
      <c r="A2048" s="10">
        <v>43695</v>
      </c>
      <c r="B2048" s="8">
        <v>0.58333333333333337</v>
      </c>
      <c r="C2048" s="9">
        <f t="shared" si="70"/>
        <v>43695.583333333336</v>
      </c>
      <c r="D2048" s="4">
        <f t="shared" si="71"/>
        <v>525465</v>
      </c>
      <c r="E2048" s="4">
        <f t="shared" si="71"/>
        <v>6300765</v>
      </c>
      <c r="F2048" s="4">
        <f t="shared" si="71"/>
        <v>2549</v>
      </c>
      <c r="G2048" s="6">
        <v>114.3</v>
      </c>
      <c r="H2048" s="6">
        <v>18</v>
      </c>
      <c r="I2048" s="6">
        <v>332.11499573886567</v>
      </c>
      <c r="J2048" s="6">
        <v>2.3769999999999998</v>
      </c>
      <c r="K2048" s="6">
        <v>100</v>
      </c>
      <c r="L2048" s="6">
        <v>1.1766500036284588</v>
      </c>
      <c r="M2048" s="6">
        <v>745.72199999999998</v>
      </c>
      <c r="N2048" s="6">
        <v>0.4</v>
      </c>
      <c r="O2048" s="15">
        <v>0.15748031496062992</v>
      </c>
    </row>
    <row r="2049" spans="1:15" x14ac:dyDescent="0.3">
      <c r="A2049" s="10">
        <v>43695</v>
      </c>
      <c r="B2049" s="8">
        <v>0.60416666666666663</v>
      </c>
      <c r="C2049" s="9">
        <f t="shared" si="70"/>
        <v>43695.604166666664</v>
      </c>
      <c r="D2049" s="4">
        <f t="shared" si="71"/>
        <v>525465</v>
      </c>
      <c r="E2049" s="4">
        <f t="shared" si="71"/>
        <v>6300765</v>
      </c>
      <c r="F2049" s="4">
        <f t="shared" si="71"/>
        <v>2549</v>
      </c>
      <c r="G2049" s="6">
        <v>408.1</v>
      </c>
      <c r="H2049" s="6">
        <v>68.400000000000006</v>
      </c>
      <c r="I2049" s="6">
        <v>346.23181523677181</v>
      </c>
      <c r="J2049" s="6">
        <v>3.5710000000000002</v>
      </c>
      <c r="K2049" s="6">
        <v>97.858000000000004</v>
      </c>
      <c r="L2049" s="6">
        <v>1.4632449928697611</v>
      </c>
      <c r="M2049" s="6">
        <v>745.67200000000003</v>
      </c>
      <c r="N2049" s="6">
        <v>0.2</v>
      </c>
      <c r="O2049" s="15">
        <v>0.16760597892673365</v>
      </c>
    </row>
    <row r="2050" spans="1:15" x14ac:dyDescent="0.3">
      <c r="A2050" s="10">
        <v>43695</v>
      </c>
      <c r="B2050" s="8">
        <v>0.625</v>
      </c>
      <c r="C2050" s="9">
        <f t="shared" si="70"/>
        <v>43695.625</v>
      </c>
      <c r="D2050" s="4">
        <f t="shared" si="71"/>
        <v>525465</v>
      </c>
      <c r="E2050" s="4">
        <f t="shared" si="71"/>
        <v>6300765</v>
      </c>
      <c r="F2050" s="4">
        <f t="shared" si="71"/>
        <v>2549</v>
      </c>
      <c r="G2050" s="6">
        <v>502.4</v>
      </c>
      <c r="H2050" s="6">
        <v>79.2</v>
      </c>
      <c r="I2050" s="6">
        <v>349.05618450339631</v>
      </c>
      <c r="J2050" s="6">
        <v>5.5190000000000001</v>
      </c>
      <c r="K2050" s="6">
        <v>82.013000000000005</v>
      </c>
      <c r="L2050" s="6">
        <v>1.4609705022265447</v>
      </c>
      <c r="M2050" s="6">
        <v>745.57</v>
      </c>
      <c r="N2050" s="6">
        <v>0</v>
      </c>
      <c r="O2050" s="15">
        <v>0.15764331210191085</v>
      </c>
    </row>
    <row r="2051" spans="1:15" x14ac:dyDescent="0.3">
      <c r="A2051" s="10">
        <v>43695</v>
      </c>
      <c r="B2051" s="8">
        <v>0.64583333333333337</v>
      </c>
      <c r="C2051" s="9">
        <f t="shared" si="70"/>
        <v>43695.645833333336</v>
      </c>
      <c r="D2051" s="4">
        <f t="shared" si="71"/>
        <v>525465</v>
      </c>
      <c r="E2051" s="4">
        <f t="shared" si="71"/>
        <v>6300765</v>
      </c>
      <c r="F2051" s="4">
        <f t="shared" si="71"/>
        <v>2549</v>
      </c>
      <c r="G2051" s="6">
        <v>96.1</v>
      </c>
      <c r="H2051" s="6">
        <v>14.4</v>
      </c>
      <c r="I2051" s="6">
        <v>333.87598736813567</v>
      </c>
      <c r="J2051" s="6">
        <v>3.0680000000000001</v>
      </c>
      <c r="K2051" s="6">
        <v>100</v>
      </c>
      <c r="L2051" s="6">
        <v>1.1698265316988099</v>
      </c>
      <c r="M2051" s="6">
        <v>745.74199999999996</v>
      </c>
      <c r="N2051" s="6">
        <v>0</v>
      </c>
      <c r="O2051" s="15">
        <v>0.14984391259105101</v>
      </c>
    </row>
    <row r="2052" spans="1:15" x14ac:dyDescent="0.3">
      <c r="A2052" s="10">
        <v>43695</v>
      </c>
      <c r="B2052" s="8">
        <v>0.66666666666666663</v>
      </c>
      <c r="C2052" s="9">
        <f t="shared" si="70"/>
        <v>43695.666666666664</v>
      </c>
      <c r="D2052" s="4">
        <f t="shared" si="71"/>
        <v>525465</v>
      </c>
      <c r="E2052" s="4">
        <f t="shared" si="71"/>
        <v>6300765</v>
      </c>
      <c r="F2052" s="4">
        <f t="shared" si="71"/>
        <v>2549</v>
      </c>
      <c r="G2052" s="6">
        <v>61.7</v>
      </c>
      <c r="H2052" s="6">
        <v>7.2</v>
      </c>
      <c r="I2052" s="6">
        <v>332.44240737566037</v>
      </c>
      <c r="J2052" s="6">
        <v>2.3769999999999998</v>
      </c>
      <c r="K2052" s="6">
        <v>100</v>
      </c>
      <c r="L2052" s="6">
        <v>1.1675520410555935</v>
      </c>
      <c r="M2052" s="6">
        <v>745.875</v>
      </c>
      <c r="N2052" s="6">
        <v>0.2</v>
      </c>
      <c r="O2052" s="15">
        <v>0.1166936790923825</v>
      </c>
    </row>
    <row r="2053" spans="1:15" x14ac:dyDescent="0.3">
      <c r="A2053" s="10">
        <v>43695</v>
      </c>
      <c r="B2053" s="8">
        <v>0.6875</v>
      </c>
      <c r="C2053" s="9">
        <f t="shared" si="70"/>
        <v>43695.6875</v>
      </c>
      <c r="D2053" s="4">
        <f t="shared" si="71"/>
        <v>525465</v>
      </c>
      <c r="E2053" s="4">
        <f t="shared" si="71"/>
        <v>6300765</v>
      </c>
      <c r="F2053" s="4">
        <f t="shared" si="71"/>
        <v>2549</v>
      </c>
      <c r="G2053" s="6">
        <v>43.5</v>
      </c>
      <c r="H2053" s="6">
        <v>5.4</v>
      </c>
      <c r="I2053" s="6">
        <v>328.45571055117387</v>
      </c>
      <c r="J2053" s="6">
        <v>1.9990000000000001</v>
      </c>
      <c r="K2053" s="6">
        <v>100</v>
      </c>
      <c r="L2053" s="6">
        <v>1.1652775504123771</v>
      </c>
      <c r="M2053" s="6">
        <v>745.77300000000002</v>
      </c>
      <c r="N2053" s="6">
        <v>0</v>
      </c>
      <c r="O2053" s="15">
        <v>0.12413793103448277</v>
      </c>
    </row>
    <row r="2054" spans="1:15" x14ac:dyDescent="0.3">
      <c r="A2054" s="10">
        <v>43695</v>
      </c>
      <c r="B2054" s="8">
        <v>0.70833333333333337</v>
      </c>
      <c r="C2054" s="9">
        <f t="shared" si="70"/>
        <v>43695.708333333336</v>
      </c>
      <c r="D2054" s="4">
        <f t="shared" si="71"/>
        <v>525465</v>
      </c>
      <c r="E2054" s="4">
        <f t="shared" si="71"/>
        <v>6300765</v>
      </c>
      <c r="F2054" s="4">
        <f t="shared" si="71"/>
        <v>2549</v>
      </c>
      <c r="G2054" s="6">
        <v>29</v>
      </c>
      <c r="H2054" s="6">
        <v>1.8</v>
      </c>
      <c r="I2054" s="6">
        <v>329.32578984451544</v>
      </c>
      <c r="J2054" s="6">
        <v>1.748</v>
      </c>
      <c r="K2054" s="6">
        <v>100</v>
      </c>
      <c r="L2054" s="6">
        <v>1.740742019538198</v>
      </c>
      <c r="M2054" s="6">
        <v>745.80499999999995</v>
      </c>
      <c r="N2054" s="6">
        <v>0</v>
      </c>
      <c r="O2054" s="15">
        <v>6.2068965517241378E-2</v>
      </c>
    </row>
    <row r="2055" spans="1:15" x14ac:dyDescent="0.3">
      <c r="A2055" s="10">
        <v>43695</v>
      </c>
      <c r="B2055" s="8">
        <v>0.72916666666666663</v>
      </c>
      <c r="C2055" s="9">
        <f t="shared" si="70"/>
        <v>43695.729166666664</v>
      </c>
      <c r="D2055" s="4">
        <f t="shared" si="71"/>
        <v>525465</v>
      </c>
      <c r="E2055" s="4">
        <f t="shared" si="71"/>
        <v>6300765</v>
      </c>
      <c r="F2055" s="4">
        <f t="shared" si="71"/>
        <v>2549</v>
      </c>
      <c r="G2055" s="6">
        <v>30.8</v>
      </c>
      <c r="H2055" s="6">
        <v>1.8</v>
      </c>
      <c r="I2055" s="6">
        <v>326.67747115591533</v>
      </c>
      <c r="J2055" s="6">
        <v>1.748</v>
      </c>
      <c r="K2055" s="6">
        <v>100</v>
      </c>
      <c r="L2055" s="6">
        <v>2.0270498621792177</v>
      </c>
      <c r="M2055" s="6">
        <v>745.76300000000003</v>
      </c>
      <c r="N2055" s="6">
        <v>0</v>
      </c>
      <c r="O2055" s="15">
        <v>5.844155844155844E-2</v>
      </c>
    </row>
    <row r="2056" spans="1:15" x14ac:dyDescent="0.3">
      <c r="A2056" s="10">
        <v>43695</v>
      </c>
      <c r="B2056" s="8">
        <v>0.75</v>
      </c>
      <c r="C2056" s="9">
        <f t="shared" si="70"/>
        <v>43695.75</v>
      </c>
      <c r="D2056" s="4">
        <f t="shared" si="71"/>
        <v>525465</v>
      </c>
      <c r="E2056" s="4">
        <f t="shared" si="71"/>
        <v>6300765</v>
      </c>
      <c r="F2056" s="4">
        <f t="shared" si="71"/>
        <v>2549</v>
      </c>
      <c r="G2056" s="6">
        <v>18.100000000000001</v>
      </c>
      <c r="H2056" s="6">
        <v>0</v>
      </c>
      <c r="I2056" s="6">
        <v>325.6028150749479</v>
      </c>
      <c r="J2056" s="6">
        <v>1.8109999999999999</v>
      </c>
      <c r="K2056" s="6">
        <v>100</v>
      </c>
      <c r="L2056" s="6">
        <v>1.4473235583672466</v>
      </c>
      <c r="M2056" s="6">
        <v>746.12</v>
      </c>
      <c r="N2056" s="6">
        <v>0</v>
      </c>
      <c r="O2056" s="16" t="s">
        <v>19</v>
      </c>
    </row>
    <row r="2057" spans="1:15" x14ac:dyDescent="0.3">
      <c r="A2057" s="10">
        <v>43695</v>
      </c>
      <c r="B2057" s="8">
        <v>0.77083333333333337</v>
      </c>
      <c r="C2057" s="9">
        <f t="shared" si="70"/>
        <v>43695.770833333336</v>
      </c>
      <c r="D2057" s="4">
        <f t="shared" si="71"/>
        <v>525465</v>
      </c>
      <c r="E2057" s="4">
        <f t="shared" si="71"/>
        <v>6300765</v>
      </c>
      <c r="F2057" s="4">
        <f t="shared" si="71"/>
        <v>2549</v>
      </c>
      <c r="G2057" s="6">
        <v>18.100000000000001</v>
      </c>
      <c r="H2057" s="6">
        <v>0</v>
      </c>
      <c r="I2057" s="6">
        <v>324.32335016794002</v>
      </c>
      <c r="J2057" s="6">
        <v>1.9359999999999999</v>
      </c>
      <c r="K2057" s="6">
        <v>100</v>
      </c>
      <c r="L2057" s="6">
        <v>1.1561795878395116</v>
      </c>
      <c r="M2057" s="6">
        <v>746.27800000000002</v>
      </c>
      <c r="N2057" s="6">
        <v>0</v>
      </c>
      <c r="O2057" s="16" t="s">
        <v>19</v>
      </c>
    </row>
    <row r="2058" spans="1:15" x14ac:dyDescent="0.3">
      <c r="A2058" s="10">
        <v>43695</v>
      </c>
      <c r="B2058" s="8">
        <v>0.79166666666666663</v>
      </c>
      <c r="C2058" s="9">
        <f t="shared" si="70"/>
        <v>43695.791666666664</v>
      </c>
      <c r="D2058" s="4">
        <f t="shared" si="71"/>
        <v>525465</v>
      </c>
      <c r="E2058" s="4">
        <f t="shared" si="71"/>
        <v>6300765</v>
      </c>
      <c r="F2058" s="4">
        <f t="shared" si="71"/>
        <v>2549</v>
      </c>
      <c r="G2058" s="6">
        <v>1.8</v>
      </c>
      <c r="H2058" s="6">
        <v>0</v>
      </c>
      <c r="I2058" s="6">
        <v>324.62257496693809</v>
      </c>
      <c r="J2058" s="6">
        <v>1.8109999999999999</v>
      </c>
      <c r="K2058" s="6">
        <v>100</v>
      </c>
      <c r="L2058" s="6">
        <v>1.009470357254036</v>
      </c>
      <c r="M2058" s="6">
        <v>746.36500000000001</v>
      </c>
      <c r="N2058" s="6">
        <v>0</v>
      </c>
      <c r="O2058" s="16" t="s">
        <v>19</v>
      </c>
    </row>
    <row r="2059" spans="1:15" x14ac:dyDescent="0.3">
      <c r="A2059" s="10">
        <v>43695</v>
      </c>
      <c r="B2059" s="8">
        <v>0.8125</v>
      </c>
      <c r="C2059" s="9">
        <f t="shared" si="70"/>
        <v>43695.8125</v>
      </c>
      <c r="D2059" s="4">
        <f t="shared" si="71"/>
        <v>525465</v>
      </c>
      <c r="E2059" s="4">
        <f t="shared" si="71"/>
        <v>6300765</v>
      </c>
      <c r="F2059" s="4">
        <f t="shared" si="71"/>
        <v>2549</v>
      </c>
      <c r="G2059" s="6">
        <v>0</v>
      </c>
      <c r="H2059" s="6">
        <v>0</v>
      </c>
      <c r="I2059" s="6">
        <v>324.9616200527725</v>
      </c>
      <c r="J2059" s="6">
        <v>1.6220000000000001</v>
      </c>
      <c r="K2059" s="6">
        <v>100</v>
      </c>
      <c r="L2059" s="6">
        <v>0.86276112666856042</v>
      </c>
      <c r="M2059" s="6">
        <v>746.41700000000003</v>
      </c>
      <c r="N2059" s="6">
        <v>0</v>
      </c>
      <c r="O2059" s="16" t="s">
        <v>19</v>
      </c>
    </row>
    <row r="2060" spans="1:15" x14ac:dyDescent="0.3">
      <c r="A2060" s="10">
        <v>43695</v>
      </c>
      <c r="B2060" s="8">
        <v>0.83333333333333337</v>
      </c>
      <c r="C2060" s="9">
        <f t="shared" si="70"/>
        <v>43695.833333333336</v>
      </c>
      <c r="D2060" s="4">
        <f t="shared" si="71"/>
        <v>525465</v>
      </c>
      <c r="E2060" s="4">
        <f t="shared" si="71"/>
        <v>6300765</v>
      </c>
      <c r="F2060" s="4">
        <f t="shared" si="71"/>
        <v>2549</v>
      </c>
      <c r="G2060" s="6">
        <v>0</v>
      </c>
      <c r="H2060" s="6">
        <v>0</v>
      </c>
      <c r="I2060" s="6">
        <v>323.16646751840403</v>
      </c>
      <c r="J2060" s="6">
        <v>1.4330000000000001</v>
      </c>
      <c r="K2060" s="6">
        <v>100</v>
      </c>
      <c r="L2060" s="6">
        <v>0.57190430274110815</v>
      </c>
      <c r="M2060" s="6">
        <v>746.625</v>
      </c>
      <c r="N2060" s="7" t="s">
        <v>19</v>
      </c>
      <c r="O2060" s="16" t="s">
        <v>19</v>
      </c>
    </row>
    <row r="2061" spans="1:15" x14ac:dyDescent="0.3">
      <c r="A2061" s="10">
        <v>43695</v>
      </c>
      <c r="B2061" s="8">
        <v>0.85416666666666663</v>
      </c>
      <c r="C2061" s="9">
        <f t="shared" si="70"/>
        <v>43695.854166666664</v>
      </c>
      <c r="D2061" s="4">
        <f t="shared" si="71"/>
        <v>525465</v>
      </c>
      <c r="E2061" s="4">
        <f t="shared" si="71"/>
        <v>6300765</v>
      </c>
      <c r="F2061" s="4">
        <f t="shared" si="71"/>
        <v>2549</v>
      </c>
      <c r="G2061" s="6">
        <v>0</v>
      </c>
      <c r="H2061" s="6">
        <v>0</v>
      </c>
      <c r="I2061" s="6">
        <v>319.44082173869822</v>
      </c>
      <c r="J2061" s="6">
        <v>1.1819999999999999</v>
      </c>
      <c r="K2061" s="6">
        <v>100</v>
      </c>
      <c r="L2061" s="6">
        <v>0.71377740543986845</v>
      </c>
      <c r="M2061" s="6">
        <v>746.67</v>
      </c>
      <c r="N2061" s="7" t="s">
        <v>19</v>
      </c>
      <c r="O2061" s="16" t="s">
        <v>19</v>
      </c>
    </row>
    <row r="2062" spans="1:15" x14ac:dyDescent="0.3">
      <c r="A2062" s="10">
        <v>43695</v>
      </c>
      <c r="B2062" s="8">
        <v>0.875</v>
      </c>
      <c r="C2062" s="9">
        <f t="shared" si="70"/>
        <v>43695.875</v>
      </c>
      <c r="D2062" s="4">
        <f t="shared" si="71"/>
        <v>525465</v>
      </c>
      <c r="E2062" s="4">
        <f t="shared" si="71"/>
        <v>6300765</v>
      </c>
      <c r="F2062" s="4">
        <f t="shared" si="71"/>
        <v>2549</v>
      </c>
      <c r="G2062" s="6">
        <v>0</v>
      </c>
      <c r="H2062" s="6">
        <v>0</v>
      </c>
      <c r="I2062" s="6">
        <v>320.90835527255746</v>
      </c>
      <c r="J2062" s="6">
        <v>1.119</v>
      </c>
      <c r="K2062" s="6">
        <v>100</v>
      </c>
      <c r="L2062" s="6">
        <v>1.0003723946811707</v>
      </c>
      <c r="M2062" s="6">
        <v>746.63300000000004</v>
      </c>
      <c r="N2062" s="7" t="s">
        <v>19</v>
      </c>
      <c r="O2062" s="16" t="s">
        <v>19</v>
      </c>
    </row>
    <row r="2063" spans="1:15" x14ac:dyDescent="0.3">
      <c r="A2063" s="10">
        <v>43695</v>
      </c>
      <c r="B2063" s="8">
        <v>0.89583333333333337</v>
      </c>
      <c r="C2063" s="9">
        <f t="shared" si="70"/>
        <v>43695.895833333336</v>
      </c>
      <c r="D2063" s="4">
        <f t="shared" si="71"/>
        <v>525465</v>
      </c>
      <c r="E2063" s="4">
        <f t="shared" si="71"/>
        <v>6300765</v>
      </c>
      <c r="F2063" s="4">
        <f t="shared" si="71"/>
        <v>2549</v>
      </c>
      <c r="G2063" s="6">
        <v>0</v>
      </c>
      <c r="H2063" s="6">
        <v>0</v>
      </c>
      <c r="I2063" s="6">
        <v>320.56668235769325</v>
      </c>
      <c r="J2063" s="6">
        <v>0.93</v>
      </c>
      <c r="K2063" s="6">
        <v>100</v>
      </c>
      <c r="L2063" s="6">
        <v>0.70922842415343568</v>
      </c>
      <c r="M2063" s="6">
        <v>746.49699999999996</v>
      </c>
      <c r="N2063" s="7" t="s">
        <v>19</v>
      </c>
      <c r="O2063" s="16" t="s">
        <v>19</v>
      </c>
    </row>
    <row r="2064" spans="1:15" x14ac:dyDescent="0.3">
      <c r="A2064" s="10">
        <v>43695</v>
      </c>
      <c r="B2064" s="8">
        <v>0.91666666666666663</v>
      </c>
      <c r="C2064" s="9">
        <f t="shared" si="70"/>
        <v>43695.916666666664</v>
      </c>
      <c r="D2064" s="4">
        <f t="shared" si="71"/>
        <v>525465</v>
      </c>
      <c r="E2064" s="4">
        <f t="shared" si="71"/>
        <v>6300765</v>
      </c>
      <c r="F2064" s="4">
        <f t="shared" si="71"/>
        <v>2549</v>
      </c>
      <c r="G2064" s="6">
        <v>0</v>
      </c>
      <c r="H2064" s="6">
        <v>0</v>
      </c>
      <c r="I2064" s="6">
        <v>310.96713832959847</v>
      </c>
      <c r="J2064" s="6">
        <v>0.93</v>
      </c>
      <c r="K2064" s="6">
        <v>100</v>
      </c>
      <c r="L2064" s="6">
        <v>0.7069539335102194</v>
      </c>
      <c r="M2064" s="6">
        <v>746.625</v>
      </c>
      <c r="N2064" s="7" t="s">
        <v>19</v>
      </c>
      <c r="O2064" s="16" t="s">
        <v>19</v>
      </c>
    </row>
    <row r="2065" spans="1:15" x14ac:dyDescent="0.3">
      <c r="A2065" s="10">
        <v>43695</v>
      </c>
      <c r="B2065" s="8">
        <v>0.9375</v>
      </c>
      <c r="C2065" s="9">
        <f t="shared" si="70"/>
        <v>43695.9375</v>
      </c>
      <c r="D2065" s="4">
        <f t="shared" si="71"/>
        <v>525465</v>
      </c>
      <c r="E2065" s="4">
        <f t="shared" si="71"/>
        <v>6300765</v>
      </c>
      <c r="F2065" s="4">
        <f t="shared" si="71"/>
        <v>2549</v>
      </c>
      <c r="G2065" s="6">
        <v>0</v>
      </c>
      <c r="H2065" s="6">
        <v>0</v>
      </c>
      <c r="I2065" s="6">
        <v>320.1376158062705</v>
      </c>
      <c r="J2065" s="6">
        <v>0.93</v>
      </c>
      <c r="K2065" s="6">
        <v>100</v>
      </c>
      <c r="L2065" s="6">
        <v>0.70467944286700301</v>
      </c>
      <c r="M2065" s="6">
        <v>746.64</v>
      </c>
      <c r="N2065" s="7" t="s">
        <v>19</v>
      </c>
      <c r="O2065" s="16" t="s">
        <v>19</v>
      </c>
    </row>
    <row r="2066" spans="1:15" x14ac:dyDescent="0.3">
      <c r="A2066" s="10">
        <v>43695</v>
      </c>
      <c r="B2066" s="8">
        <v>0.95833333333333337</v>
      </c>
      <c r="C2066" s="9">
        <f t="shared" si="70"/>
        <v>43695.958333333336</v>
      </c>
      <c r="D2066" s="4">
        <f t="shared" si="71"/>
        <v>525465</v>
      </c>
      <c r="E2066" s="4">
        <f t="shared" si="71"/>
        <v>6300765</v>
      </c>
      <c r="F2066" s="4">
        <f t="shared" si="71"/>
        <v>2549</v>
      </c>
      <c r="G2066" s="6">
        <v>0</v>
      </c>
      <c r="H2066" s="6">
        <v>0</v>
      </c>
      <c r="I2066" s="6">
        <v>320.25063661282866</v>
      </c>
      <c r="J2066" s="6">
        <v>1.056</v>
      </c>
      <c r="K2066" s="6">
        <v>100</v>
      </c>
      <c r="L2066" s="6">
        <v>0.99127443210830513</v>
      </c>
      <c r="M2066" s="6">
        <v>746.65800000000002</v>
      </c>
      <c r="N2066" s="7" t="s">
        <v>19</v>
      </c>
      <c r="O2066" s="16" t="s">
        <v>19</v>
      </c>
    </row>
    <row r="2067" spans="1:15" x14ac:dyDescent="0.3">
      <c r="A2067" s="10">
        <v>43695</v>
      </c>
      <c r="B2067" s="8">
        <v>0.97916666666666663</v>
      </c>
      <c r="C2067" s="9">
        <f t="shared" si="70"/>
        <v>43695.979166666664</v>
      </c>
      <c r="D2067" s="4">
        <f t="shared" si="71"/>
        <v>525465</v>
      </c>
      <c r="E2067" s="4">
        <f t="shared" si="71"/>
        <v>6300765</v>
      </c>
      <c r="F2067" s="4">
        <f t="shared" si="71"/>
        <v>2549</v>
      </c>
      <c r="G2067" s="6">
        <v>0</v>
      </c>
      <c r="H2067" s="6">
        <v>0</v>
      </c>
      <c r="I2067" s="6">
        <v>321.19540113634497</v>
      </c>
      <c r="J2067" s="6">
        <v>1.056</v>
      </c>
      <c r="K2067" s="6">
        <v>100</v>
      </c>
      <c r="L2067" s="6">
        <v>0.55598286823859377</v>
      </c>
      <c r="M2067" s="6">
        <v>746.71</v>
      </c>
      <c r="N2067" s="7" t="s">
        <v>19</v>
      </c>
      <c r="O2067" s="16" t="s">
        <v>19</v>
      </c>
    </row>
    <row r="2068" spans="1:15" x14ac:dyDescent="0.3">
      <c r="A2068" s="10">
        <v>43696</v>
      </c>
      <c r="B2068" s="8">
        <v>0</v>
      </c>
      <c r="C2068" s="9">
        <f t="shared" si="70"/>
        <v>43696</v>
      </c>
      <c r="D2068" s="4">
        <f t="shared" si="71"/>
        <v>525465</v>
      </c>
      <c r="E2068" s="4">
        <f t="shared" si="71"/>
        <v>6300765</v>
      </c>
      <c r="F2068" s="4">
        <f t="shared" si="71"/>
        <v>2549</v>
      </c>
      <c r="G2068" s="6">
        <v>0</v>
      </c>
      <c r="H2068" s="6">
        <v>0</v>
      </c>
      <c r="I2068" s="6">
        <v>321.05648789540476</v>
      </c>
      <c r="J2068" s="6">
        <v>1.056</v>
      </c>
      <c r="K2068" s="6">
        <v>100</v>
      </c>
      <c r="L2068" s="6">
        <v>0.66288392846976241</v>
      </c>
      <c r="M2068" s="6">
        <v>746.69500000000005</v>
      </c>
      <c r="N2068" s="7" t="s">
        <v>19</v>
      </c>
      <c r="O2068" s="16" t="s">
        <v>19</v>
      </c>
    </row>
    <row r="2069" spans="1:15" x14ac:dyDescent="0.3">
      <c r="A2069" s="10">
        <v>43696</v>
      </c>
      <c r="B2069" s="8">
        <v>2.0833333333333332E-2</v>
      </c>
      <c r="C2069" s="9">
        <f t="shared" si="70"/>
        <v>43696.020833333336</v>
      </c>
      <c r="D2069" s="4">
        <f t="shared" si="71"/>
        <v>525465</v>
      </c>
      <c r="E2069" s="4">
        <f t="shared" si="71"/>
        <v>6300765</v>
      </c>
      <c r="F2069" s="4">
        <f t="shared" si="71"/>
        <v>2549</v>
      </c>
      <c r="G2069" s="6">
        <v>0</v>
      </c>
      <c r="H2069" s="6">
        <v>0</v>
      </c>
      <c r="I2069" s="6">
        <v>319.76216611304375</v>
      </c>
      <c r="J2069" s="6">
        <v>1.1819999999999999</v>
      </c>
      <c r="K2069" s="6">
        <v>100</v>
      </c>
      <c r="L2069" s="6">
        <v>0.51617469788428672</v>
      </c>
      <c r="M2069" s="6">
        <v>746.68499999999995</v>
      </c>
      <c r="N2069" s="7" t="s">
        <v>19</v>
      </c>
      <c r="O2069" s="16" t="s">
        <v>19</v>
      </c>
    </row>
    <row r="2070" spans="1:15" x14ac:dyDescent="0.3">
      <c r="A2070" s="10">
        <v>43696</v>
      </c>
      <c r="B2070" s="8">
        <v>4.1666666666666664E-2</v>
      </c>
      <c r="C2070" s="9">
        <f t="shared" si="70"/>
        <v>43696.041666666664</v>
      </c>
      <c r="D2070" s="4">
        <f t="shared" si="71"/>
        <v>525465</v>
      </c>
      <c r="E2070" s="4">
        <f t="shared" si="71"/>
        <v>6300765</v>
      </c>
      <c r="F2070" s="4">
        <f t="shared" si="71"/>
        <v>2549</v>
      </c>
      <c r="G2070" s="6">
        <v>0</v>
      </c>
      <c r="H2070" s="6">
        <v>0</v>
      </c>
      <c r="I2070" s="6">
        <v>320.61612384276862</v>
      </c>
      <c r="J2070" s="6">
        <v>1.119</v>
      </c>
      <c r="K2070" s="6">
        <v>100</v>
      </c>
      <c r="L2070" s="6">
        <v>0.80248254052530621</v>
      </c>
      <c r="M2070" s="6">
        <v>746.55</v>
      </c>
      <c r="N2070" s="7" t="s">
        <v>19</v>
      </c>
      <c r="O2070" s="16" t="s">
        <v>19</v>
      </c>
    </row>
    <row r="2071" spans="1:15" x14ac:dyDescent="0.3">
      <c r="A2071" s="10">
        <v>43696</v>
      </c>
      <c r="B2071" s="8">
        <v>6.25E-2</v>
      </c>
      <c r="C2071" s="9">
        <f t="shared" si="70"/>
        <v>43696.0625</v>
      </c>
      <c r="D2071" s="4">
        <f t="shared" si="71"/>
        <v>525465</v>
      </c>
      <c r="E2071" s="4">
        <f t="shared" si="71"/>
        <v>6300765</v>
      </c>
      <c r="F2071" s="4">
        <f t="shared" si="71"/>
        <v>2549</v>
      </c>
      <c r="G2071" s="6">
        <v>0</v>
      </c>
      <c r="H2071" s="6">
        <v>0</v>
      </c>
      <c r="I2071" s="6">
        <v>320.45209561103326</v>
      </c>
      <c r="J2071" s="6">
        <v>1.2450000000000001</v>
      </c>
      <c r="K2071" s="6">
        <v>100</v>
      </c>
      <c r="L2071" s="6">
        <v>0.65606045654011336</v>
      </c>
      <c r="M2071" s="6">
        <v>746.65</v>
      </c>
      <c r="N2071" s="7" t="s">
        <v>19</v>
      </c>
      <c r="O2071" s="16" t="s">
        <v>19</v>
      </c>
    </row>
    <row r="2072" spans="1:15" x14ac:dyDescent="0.3">
      <c r="A2072" s="10">
        <v>43696</v>
      </c>
      <c r="B2072" s="8">
        <v>8.3333333333333329E-2</v>
      </c>
      <c r="C2072" s="9">
        <f t="shared" si="70"/>
        <v>43696.083333333336</v>
      </c>
      <c r="D2072" s="4">
        <f t="shared" si="71"/>
        <v>525465</v>
      </c>
      <c r="E2072" s="4">
        <f t="shared" si="71"/>
        <v>6300765</v>
      </c>
      <c r="F2072" s="4">
        <f t="shared" si="71"/>
        <v>2549</v>
      </c>
      <c r="G2072" s="6">
        <v>0</v>
      </c>
      <c r="H2072" s="6">
        <v>0</v>
      </c>
      <c r="I2072" s="6">
        <v>321.08325617387663</v>
      </c>
      <c r="J2072" s="6">
        <v>1.1819999999999999</v>
      </c>
      <c r="K2072" s="6">
        <v>100</v>
      </c>
      <c r="L2072" s="6">
        <v>1.086803039123392</v>
      </c>
      <c r="M2072" s="6">
        <v>746.78800000000001</v>
      </c>
      <c r="N2072" s="7" t="s">
        <v>19</v>
      </c>
      <c r="O2072" s="16" t="s">
        <v>19</v>
      </c>
    </row>
    <row r="2073" spans="1:15" x14ac:dyDescent="0.3">
      <c r="A2073" s="10">
        <v>43696</v>
      </c>
      <c r="B2073" s="8">
        <v>0.10416666666666667</v>
      </c>
      <c r="C2073" s="9">
        <f t="shared" si="70"/>
        <v>43696.104166666664</v>
      </c>
      <c r="D2073" s="4">
        <f t="shared" si="71"/>
        <v>525465</v>
      </c>
      <c r="E2073" s="4">
        <f t="shared" si="71"/>
        <v>6300765</v>
      </c>
      <c r="F2073" s="4">
        <f t="shared" si="71"/>
        <v>2549</v>
      </c>
      <c r="G2073" s="6">
        <v>0</v>
      </c>
      <c r="H2073" s="6">
        <v>0</v>
      </c>
      <c r="I2073" s="6">
        <v>319.69813965138178</v>
      </c>
      <c r="J2073" s="6">
        <v>1.2450000000000001</v>
      </c>
      <c r="K2073" s="6">
        <v>100</v>
      </c>
      <c r="L2073" s="6">
        <v>1.5178327683069537</v>
      </c>
      <c r="M2073" s="6">
        <v>746.82299999999998</v>
      </c>
      <c r="N2073" s="7" t="s">
        <v>19</v>
      </c>
      <c r="O2073" s="16" t="s">
        <v>19</v>
      </c>
    </row>
    <row r="2074" spans="1:15" x14ac:dyDescent="0.3">
      <c r="A2074" s="10">
        <v>43696</v>
      </c>
      <c r="B2074" s="8">
        <v>0.125</v>
      </c>
      <c r="C2074" s="9">
        <f t="shared" si="70"/>
        <v>43696.125</v>
      </c>
      <c r="D2074" s="4">
        <f t="shared" si="71"/>
        <v>525465</v>
      </c>
      <c r="E2074" s="4">
        <f t="shared" si="71"/>
        <v>6300765</v>
      </c>
      <c r="F2074" s="4">
        <f t="shared" si="71"/>
        <v>2549</v>
      </c>
      <c r="G2074" s="6">
        <v>0</v>
      </c>
      <c r="H2074" s="6">
        <v>0</v>
      </c>
      <c r="I2074" s="6">
        <v>319.51176059328975</v>
      </c>
      <c r="J2074" s="6">
        <v>1.056</v>
      </c>
      <c r="K2074" s="6">
        <v>100</v>
      </c>
      <c r="L2074" s="6">
        <v>0.93781931789470008</v>
      </c>
      <c r="M2074" s="6">
        <v>746.8</v>
      </c>
      <c r="N2074" s="7" t="s">
        <v>19</v>
      </c>
      <c r="O2074" s="16" t="s">
        <v>19</v>
      </c>
    </row>
    <row r="2075" spans="1:15" x14ac:dyDescent="0.3">
      <c r="A2075" s="10">
        <v>43696</v>
      </c>
      <c r="B2075" s="8">
        <v>0.14583333333333334</v>
      </c>
      <c r="C2075" s="9">
        <f t="shared" si="70"/>
        <v>43696.145833333336</v>
      </c>
      <c r="D2075" s="4">
        <f t="shared" si="71"/>
        <v>525465</v>
      </c>
      <c r="E2075" s="4">
        <f t="shared" si="71"/>
        <v>6300765</v>
      </c>
      <c r="F2075" s="4">
        <f t="shared" si="71"/>
        <v>2549</v>
      </c>
      <c r="G2075" s="6">
        <v>0</v>
      </c>
      <c r="H2075" s="6">
        <v>0</v>
      </c>
      <c r="I2075" s="6">
        <v>319.12151046490334</v>
      </c>
      <c r="J2075" s="6">
        <v>1.1819999999999999</v>
      </c>
      <c r="K2075" s="6">
        <v>100</v>
      </c>
      <c r="L2075" s="6">
        <v>0.93554482725148369</v>
      </c>
      <c r="M2075" s="6">
        <v>746.77</v>
      </c>
      <c r="N2075" s="7" t="s">
        <v>19</v>
      </c>
      <c r="O2075" s="16" t="s">
        <v>19</v>
      </c>
    </row>
    <row r="2076" spans="1:15" x14ac:dyDescent="0.3">
      <c r="A2076" s="10">
        <v>43696</v>
      </c>
      <c r="B2076" s="8">
        <v>0.16666666666666666</v>
      </c>
      <c r="C2076" s="9">
        <f t="shared" si="70"/>
        <v>43696.166666666664</v>
      </c>
      <c r="D2076" s="4">
        <f t="shared" si="71"/>
        <v>525465</v>
      </c>
      <c r="E2076" s="4">
        <f t="shared" si="71"/>
        <v>6300765</v>
      </c>
      <c r="F2076" s="4">
        <f t="shared" si="71"/>
        <v>2549</v>
      </c>
      <c r="G2076" s="6">
        <v>0</v>
      </c>
      <c r="H2076" s="6">
        <v>0</v>
      </c>
      <c r="I2076" s="6">
        <v>319.08225790651409</v>
      </c>
      <c r="J2076" s="6">
        <v>0.99299999999999999</v>
      </c>
      <c r="K2076" s="6">
        <v>100</v>
      </c>
      <c r="L2076" s="6">
        <v>0.9332703366082673</v>
      </c>
      <c r="M2076" s="6">
        <v>746.72299999999996</v>
      </c>
      <c r="N2076" s="7" t="s">
        <v>19</v>
      </c>
      <c r="O2076" s="16" t="s">
        <v>19</v>
      </c>
    </row>
    <row r="2077" spans="1:15" x14ac:dyDescent="0.3">
      <c r="A2077" s="10">
        <v>43696</v>
      </c>
      <c r="B2077" s="8">
        <v>0.1875</v>
      </c>
      <c r="C2077" s="9">
        <f t="shared" si="70"/>
        <v>43696.1875</v>
      </c>
      <c r="D2077" s="4">
        <f t="shared" si="71"/>
        <v>525465</v>
      </c>
      <c r="E2077" s="4">
        <f t="shared" si="71"/>
        <v>6300765</v>
      </c>
      <c r="F2077" s="4">
        <f t="shared" si="71"/>
        <v>2549</v>
      </c>
      <c r="G2077" s="6">
        <v>0</v>
      </c>
      <c r="H2077" s="6">
        <v>0</v>
      </c>
      <c r="I2077" s="6">
        <v>319.47137843333229</v>
      </c>
      <c r="J2077" s="6">
        <v>0.86699999999999999</v>
      </c>
      <c r="K2077" s="6">
        <v>100</v>
      </c>
      <c r="L2077" s="6">
        <v>0.78656110602279172</v>
      </c>
      <c r="M2077" s="6">
        <v>746.75300000000004</v>
      </c>
      <c r="N2077" s="7" t="s">
        <v>19</v>
      </c>
      <c r="O2077" s="16" t="s">
        <v>19</v>
      </c>
    </row>
    <row r="2078" spans="1:15" x14ac:dyDescent="0.3">
      <c r="A2078" s="10">
        <v>43696</v>
      </c>
      <c r="B2078" s="8">
        <v>0.20833333333333334</v>
      </c>
      <c r="C2078" s="9">
        <f t="shared" si="70"/>
        <v>43696.208333333336</v>
      </c>
      <c r="D2078" s="4">
        <f t="shared" si="71"/>
        <v>525465</v>
      </c>
      <c r="E2078" s="4">
        <f t="shared" si="71"/>
        <v>6300765</v>
      </c>
      <c r="F2078" s="4">
        <f t="shared" si="71"/>
        <v>2549</v>
      </c>
      <c r="G2078" s="6">
        <v>3.6</v>
      </c>
      <c r="H2078" s="6">
        <v>0</v>
      </c>
      <c r="I2078" s="6">
        <v>315.9872489749651</v>
      </c>
      <c r="J2078" s="6">
        <v>0.99299999999999999</v>
      </c>
      <c r="K2078" s="6">
        <v>100</v>
      </c>
      <c r="L2078" s="6">
        <v>0.64013902203759887</v>
      </c>
      <c r="M2078" s="6">
        <v>746.59699999999998</v>
      </c>
      <c r="N2078" s="7" t="s">
        <v>19</v>
      </c>
      <c r="O2078" s="16" t="s">
        <v>19</v>
      </c>
    </row>
    <row r="2079" spans="1:15" x14ac:dyDescent="0.3">
      <c r="A2079" s="10">
        <v>43696</v>
      </c>
      <c r="B2079" s="8">
        <v>0.22916666666666666</v>
      </c>
      <c r="C2079" s="9">
        <f t="shared" si="70"/>
        <v>43696.229166666664</v>
      </c>
      <c r="D2079" s="4">
        <f t="shared" si="71"/>
        <v>525465</v>
      </c>
      <c r="E2079" s="4">
        <f t="shared" si="71"/>
        <v>6300765</v>
      </c>
      <c r="F2079" s="4">
        <f t="shared" si="71"/>
        <v>2549</v>
      </c>
      <c r="G2079" s="6">
        <v>10.9</v>
      </c>
      <c r="H2079" s="6">
        <v>0</v>
      </c>
      <c r="I2079" s="6">
        <v>319.51371267174079</v>
      </c>
      <c r="J2079" s="6">
        <v>0.80500000000000005</v>
      </c>
      <c r="K2079" s="6">
        <v>100</v>
      </c>
      <c r="L2079" s="6">
        <v>0.63786453139438248</v>
      </c>
      <c r="M2079" s="6">
        <v>746.745</v>
      </c>
      <c r="N2079" s="7" t="s">
        <v>19</v>
      </c>
      <c r="O2079" s="16" t="s">
        <v>19</v>
      </c>
    </row>
    <row r="2080" spans="1:15" x14ac:dyDescent="0.3">
      <c r="A2080" s="10">
        <v>43696</v>
      </c>
      <c r="B2080" s="8">
        <v>0.25</v>
      </c>
      <c r="C2080" s="9">
        <f t="shared" si="70"/>
        <v>43696.25</v>
      </c>
      <c r="D2080" s="4">
        <f t="shared" si="71"/>
        <v>525465</v>
      </c>
      <c r="E2080" s="4">
        <f t="shared" si="71"/>
        <v>6300765</v>
      </c>
      <c r="F2080" s="4">
        <f t="shared" si="71"/>
        <v>2549</v>
      </c>
      <c r="G2080" s="6">
        <v>36.299999999999997</v>
      </c>
      <c r="H2080" s="6">
        <v>5.4</v>
      </c>
      <c r="I2080" s="6">
        <v>320.8305474619641</v>
      </c>
      <c r="J2080" s="6">
        <v>1.056</v>
      </c>
      <c r="K2080" s="6">
        <v>100</v>
      </c>
      <c r="L2080" s="6">
        <v>0.77973763409314278</v>
      </c>
      <c r="M2080" s="6">
        <v>746.99</v>
      </c>
      <c r="N2080" s="7" t="s">
        <v>19</v>
      </c>
      <c r="O2080" s="15">
        <v>0.14876033057851243</v>
      </c>
    </row>
    <row r="2081" spans="1:15" x14ac:dyDescent="0.3">
      <c r="A2081" s="10">
        <v>43696</v>
      </c>
      <c r="B2081" s="8">
        <v>0.27083333333333331</v>
      </c>
      <c r="C2081" s="9">
        <f t="shared" si="70"/>
        <v>43696.270833333336</v>
      </c>
      <c r="D2081" s="4">
        <f t="shared" si="71"/>
        <v>525465</v>
      </c>
      <c r="E2081" s="4">
        <f t="shared" si="71"/>
        <v>6300765</v>
      </c>
      <c r="F2081" s="4">
        <f t="shared" si="71"/>
        <v>2549</v>
      </c>
      <c r="G2081" s="6">
        <v>97.9</v>
      </c>
      <c r="H2081" s="6">
        <v>23.4</v>
      </c>
      <c r="I2081" s="6">
        <v>328.38968675641007</v>
      </c>
      <c r="J2081" s="6">
        <v>2.0619999999999998</v>
      </c>
      <c r="K2081" s="6">
        <v>100</v>
      </c>
      <c r="L2081" s="6">
        <v>0.63331555010794982</v>
      </c>
      <c r="M2081" s="6">
        <v>747.04700000000003</v>
      </c>
      <c r="N2081" s="7" t="s">
        <v>19</v>
      </c>
      <c r="O2081" s="15">
        <v>0.23901940755873338</v>
      </c>
    </row>
    <row r="2082" spans="1:15" x14ac:dyDescent="0.3">
      <c r="A2082" s="10">
        <v>43696</v>
      </c>
      <c r="B2082" s="8">
        <v>0.29166666666666669</v>
      </c>
      <c r="C2082" s="9">
        <f t="shared" si="70"/>
        <v>43696.291666666664</v>
      </c>
      <c r="D2082" s="4">
        <f t="shared" si="71"/>
        <v>525465</v>
      </c>
      <c r="E2082" s="4">
        <f t="shared" si="71"/>
        <v>6300765</v>
      </c>
      <c r="F2082" s="4">
        <f t="shared" si="71"/>
        <v>2549</v>
      </c>
      <c r="G2082" s="6">
        <v>299.3</v>
      </c>
      <c r="H2082" s="6">
        <v>75.599999999999994</v>
      </c>
      <c r="I2082" s="6">
        <v>332.84713245470402</v>
      </c>
      <c r="J2082" s="6">
        <v>5.1420000000000003</v>
      </c>
      <c r="K2082" s="6">
        <v>83.040999999999997</v>
      </c>
      <c r="L2082" s="6">
        <v>0.63104105946473343</v>
      </c>
      <c r="M2082" s="6">
        <v>747.12</v>
      </c>
      <c r="N2082" s="7" t="s">
        <v>19</v>
      </c>
      <c r="O2082" s="15">
        <v>0.25258937520882058</v>
      </c>
    </row>
    <row r="2083" spans="1:15" x14ac:dyDescent="0.3">
      <c r="A2083" s="10">
        <v>43696</v>
      </c>
      <c r="B2083" s="8">
        <v>0.3125</v>
      </c>
      <c r="C2083" s="9">
        <f t="shared" si="70"/>
        <v>43696.3125</v>
      </c>
      <c r="D2083" s="4">
        <f t="shared" si="71"/>
        <v>525465</v>
      </c>
      <c r="E2083" s="4">
        <f t="shared" si="71"/>
        <v>6300765</v>
      </c>
      <c r="F2083" s="4">
        <f t="shared" si="71"/>
        <v>2549</v>
      </c>
      <c r="G2083" s="6">
        <v>344.6</v>
      </c>
      <c r="H2083" s="6">
        <v>90</v>
      </c>
      <c r="I2083" s="6">
        <v>333.89744673281297</v>
      </c>
      <c r="J2083" s="6">
        <v>4.9530000000000003</v>
      </c>
      <c r="K2083" s="6">
        <v>81.45</v>
      </c>
      <c r="L2083" s="6">
        <v>0.62876656882151716</v>
      </c>
      <c r="M2083" s="6">
        <v>747.03700000000003</v>
      </c>
      <c r="N2083" s="6">
        <v>0</v>
      </c>
      <c r="O2083" s="15">
        <v>0.26117237376668601</v>
      </c>
    </row>
    <row r="2084" spans="1:15" x14ac:dyDescent="0.3">
      <c r="A2084" s="10">
        <v>43696</v>
      </c>
      <c r="B2084" s="8">
        <v>0.33333333333333331</v>
      </c>
      <c r="C2084" s="9">
        <f t="shared" si="70"/>
        <v>43696.333333333336</v>
      </c>
      <c r="D2084" s="4">
        <f t="shared" si="71"/>
        <v>525465</v>
      </c>
      <c r="E2084" s="4">
        <f t="shared" si="71"/>
        <v>6300765</v>
      </c>
      <c r="F2084" s="4">
        <f t="shared" si="71"/>
        <v>2549</v>
      </c>
      <c r="G2084" s="6">
        <v>243</v>
      </c>
      <c r="H2084" s="6">
        <v>45</v>
      </c>
      <c r="I2084" s="6">
        <v>338.09472137886848</v>
      </c>
      <c r="J2084" s="6">
        <v>2.4390000000000001</v>
      </c>
      <c r="K2084" s="6">
        <v>98.391000000000005</v>
      </c>
      <c r="L2084" s="6">
        <v>1.203943891347055</v>
      </c>
      <c r="M2084" s="6">
        <v>747.18499999999995</v>
      </c>
      <c r="N2084" s="7" t="s">
        <v>19</v>
      </c>
      <c r="O2084" s="15">
        <v>0.18518518518518517</v>
      </c>
    </row>
    <row r="2085" spans="1:15" x14ac:dyDescent="0.3">
      <c r="A2085" s="10">
        <v>43696</v>
      </c>
      <c r="B2085" s="8">
        <v>0.35416666666666669</v>
      </c>
      <c r="C2085" s="9">
        <f t="shared" si="70"/>
        <v>43696.354166666664</v>
      </c>
      <c r="D2085" s="4">
        <f t="shared" si="71"/>
        <v>525465</v>
      </c>
      <c r="E2085" s="4">
        <f t="shared" si="71"/>
        <v>6300765</v>
      </c>
      <c r="F2085" s="4">
        <f t="shared" si="71"/>
        <v>2549</v>
      </c>
      <c r="G2085" s="6">
        <v>175.9</v>
      </c>
      <c r="H2085" s="6">
        <v>27</v>
      </c>
      <c r="I2085" s="6">
        <v>331.38078636730421</v>
      </c>
      <c r="J2085" s="6">
        <v>2.3769999999999998</v>
      </c>
      <c r="K2085" s="6">
        <v>96.673000000000002</v>
      </c>
      <c r="L2085" s="6">
        <v>0.91279992081932015</v>
      </c>
      <c r="M2085" s="6">
        <v>747.19</v>
      </c>
      <c r="N2085" s="6">
        <v>0</v>
      </c>
      <c r="O2085" s="15">
        <v>0.1534963047185901</v>
      </c>
    </row>
    <row r="2086" spans="1:15" x14ac:dyDescent="0.3">
      <c r="A2086" s="10">
        <v>43696</v>
      </c>
      <c r="B2086" s="8">
        <v>0.375</v>
      </c>
      <c r="C2086" s="9">
        <f t="shared" si="70"/>
        <v>43696.375</v>
      </c>
      <c r="D2086" s="4">
        <f t="shared" si="71"/>
        <v>525465</v>
      </c>
      <c r="E2086" s="4">
        <f t="shared" si="71"/>
        <v>6300765</v>
      </c>
      <c r="F2086" s="4">
        <f t="shared" si="71"/>
        <v>2549</v>
      </c>
      <c r="G2086" s="6">
        <v>128.80000000000001</v>
      </c>
      <c r="H2086" s="6">
        <v>21.6</v>
      </c>
      <c r="I2086" s="6">
        <v>329.99505513770396</v>
      </c>
      <c r="J2086" s="6">
        <v>1.9990000000000001</v>
      </c>
      <c r="K2086" s="6">
        <v>100</v>
      </c>
      <c r="L2086" s="6">
        <v>1.0549601701183631</v>
      </c>
      <c r="M2086" s="6">
        <v>747.08799999999997</v>
      </c>
      <c r="N2086" s="7" t="s">
        <v>19</v>
      </c>
      <c r="O2086" s="15">
        <v>0.16770186335403725</v>
      </c>
    </row>
    <row r="2087" spans="1:15" x14ac:dyDescent="0.3">
      <c r="A2087" s="10">
        <v>43696</v>
      </c>
      <c r="B2087" s="8">
        <v>0.39583333333333331</v>
      </c>
      <c r="C2087" s="9">
        <f t="shared" si="70"/>
        <v>43696.395833333336</v>
      </c>
      <c r="D2087" s="4">
        <f t="shared" si="71"/>
        <v>525465</v>
      </c>
      <c r="E2087" s="4">
        <f t="shared" si="71"/>
        <v>6300765</v>
      </c>
      <c r="F2087" s="4">
        <f t="shared" si="71"/>
        <v>2549</v>
      </c>
      <c r="G2087" s="6">
        <v>76.2</v>
      </c>
      <c r="H2087" s="6">
        <v>9</v>
      </c>
      <c r="I2087" s="6">
        <v>331.82152412723764</v>
      </c>
      <c r="J2087" s="6">
        <v>1.9359999999999999</v>
      </c>
      <c r="K2087" s="6">
        <v>99.528000000000006</v>
      </c>
      <c r="L2087" s="6">
        <v>1.4859898993019247</v>
      </c>
      <c r="M2087" s="6">
        <v>747.33299999999997</v>
      </c>
      <c r="N2087" s="7" t="s">
        <v>19</v>
      </c>
      <c r="O2087" s="15">
        <v>0.11811023622047244</v>
      </c>
    </row>
    <row r="2088" spans="1:15" x14ac:dyDescent="0.3">
      <c r="A2088" s="10">
        <v>43696</v>
      </c>
      <c r="B2088" s="8">
        <v>0.41666666666666669</v>
      </c>
      <c r="C2088" s="9">
        <f t="shared" si="70"/>
        <v>43696.416666666664</v>
      </c>
      <c r="D2088" s="4">
        <f t="shared" si="71"/>
        <v>525465</v>
      </c>
      <c r="E2088" s="4">
        <f t="shared" si="71"/>
        <v>6300765</v>
      </c>
      <c r="F2088" s="4">
        <f t="shared" si="71"/>
        <v>2549</v>
      </c>
      <c r="G2088" s="6">
        <v>34.5</v>
      </c>
      <c r="H2088" s="6">
        <v>3.6</v>
      </c>
      <c r="I2088" s="6">
        <v>327.11023980171149</v>
      </c>
      <c r="J2088" s="6">
        <v>1.6220000000000001</v>
      </c>
      <c r="K2088" s="6">
        <v>100</v>
      </c>
      <c r="L2088" s="6">
        <v>0.9059764488896711</v>
      </c>
      <c r="M2088" s="6">
        <v>747.18799999999999</v>
      </c>
      <c r="N2088" s="6">
        <v>0</v>
      </c>
      <c r="O2088" s="15">
        <v>0.10434782608695653</v>
      </c>
    </row>
    <row r="2089" spans="1:15" x14ac:dyDescent="0.3">
      <c r="A2089" s="10">
        <v>43696</v>
      </c>
      <c r="B2089" s="8">
        <v>0.4375</v>
      </c>
      <c r="C2089" s="9">
        <f t="shared" si="70"/>
        <v>43696.4375</v>
      </c>
      <c r="D2089" s="4">
        <f t="shared" si="71"/>
        <v>525465</v>
      </c>
      <c r="E2089" s="4">
        <f t="shared" si="71"/>
        <v>6300765</v>
      </c>
      <c r="F2089" s="4">
        <f t="shared" si="71"/>
        <v>2549</v>
      </c>
      <c r="G2089" s="6">
        <v>121.5</v>
      </c>
      <c r="H2089" s="6">
        <v>21.6</v>
      </c>
      <c r="I2089" s="6">
        <v>326.67443344872521</v>
      </c>
      <c r="J2089" s="6">
        <v>1.8109999999999999</v>
      </c>
      <c r="K2089" s="6">
        <v>99.656999999999996</v>
      </c>
      <c r="L2089" s="6">
        <v>0.90370195824645472</v>
      </c>
      <c r="M2089" s="6">
        <v>747.08</v>
      </c>
      <c r="N2089" s="6">
        <v>0</v>
      </c>
      <c r="O2089" s="15">
        <v>0.17777777777777778</v>
      </c>
    </row>
    <row r="2090" spans="1:15" x14ac:dyDescent="0.3">
      <c r="A2090" s="10">
        <v>43696</v>
      </c>
      <c r="B2090" s="8">
        <v>0.45833333333333331</v>
      </c>
      <c r="C2090" s="9">
        <f t="shared" si="70"/>
        <v>43696.458333333336</v>
      </c>
      <c r="D2090" s="4">
        <f t="shared" si="71"/>
        <v>525465</v>
      </c>
      <c r="E2090" s="4">
        <f t="shared" si="71"/>
        <v>6300765</v>
      </c>
      <c r="F2090" s="4">
        <f t="shared" si="71"/>
        <v>2549</v>
      </c>
      <c r="G2090" s="6">
        <v>253.9</v>
      </c>
      <c r="H2090" s="6">
        <v>55.8</v>
      </c>
      <c r="I2090" s="6">
        <v>326.11220532352667</v>
      </c>
      <c r="J2090" s="6">
        <v>1.9990000000000001</v>
      </c>
      <c r="K2090" s="6">
        <v>94.12</v>
      </c>
      <c r="L2090" s="6">
        <v>1.3347316874300161</v>
      </c>
      <c r="M2090" s="6">
        <v>747.30499999999995</v>
      </c>
      <c r="N2090" s="7" t="s">
        <v>19</v>
      </c>
      <c r="O2090" s="15">
        <v>0.21977156360771957</v>
      </c>
    </row>
    <row r="2091" spans="1:15" x14ac:dyDescent="0.3">
      <c r="A2091" s="10">
        <v>43696</v>
      </c>
      <c r="B2091" s="8">
        <v>0.47916666666666669</v>
      </c>
      <c r="C2091" s="9">
        <f t="shared" si="70"/>
        <v>43696.479166666664</v>
      </c>
      <c r="D2091" s="4">
        <f t="shared" si="71"/>
        <v>525465</v>
      </c>
      <c r="E2091" s="4">
        <f t="shared" si="71"/>
        <v>6300765</v>
      </c>
      <c r="F2091" s="4">
        <f t="shared" si="71"/>
        <v>2549</v>
      </c>
      <c r="G2091" s="6">
        <v>749</v>
      </c>
      <c r="H2091" s="6">
        <v>134.9</v>
      </c>
      <c r="I2091" s="6">
        <v>351.52436087174857</v>
      </c>
      <c r="J2091" s="6">
        <v>5.6449999999999996</v>
      </c>
      <c r="K2091" s="6">
        <v>67.209999999999994</v>
      </c>
      <c r="L2091" s="6">
        <v>1.3324571967867997</v>
      </c>
      <c r="M2091" s="6">
        <v>747.52</v>
      </c>
      <c r="N2091" s="6">
        <v>0</v>
      </c>
      <c r="O2091" s="15">
        <v>0.18010680907877169</v>
      </c>
    </row>
    <row r="2092" spans="1:15" x14ac:dyDescent="0.3">
      <c r="A2092" s="10">
        <v>43696</v>
      </c>
      <c r="B2092" s="8">
        <v>0.5</v>
      </c>
      <c r="C2092" s="9">
        <f t="shared" si="70"/>
        <v>43696.5</v>
      </c>
      <c r="D2092" s="4">
        <f t="shared" si="71"/>
        <v>525465</v>
      </c>
      <c r="E2092" s="4">
        <f t="shared" si="71"/>
        <v>6300765</v>
      </c>
      <c r="F2092" s="4">
        <f t="shared" si="71"/>
        <v>2549</v>
      </c>
      <c r="G2092" s="6">
        <v>61.7</v>
      </c>
      <c r="H2092" s="6">
        <v>7.2</v>
      </c>
      <c r="I2092" s="6">
        <v>327.31779848698238</v>
      </c>
      <c r="J2092" s="6">
        <v>2.4390000000000001</v>
      </c>
      <c r="K2092" s="6">
        <v>93.275000000000006</v>
      </c>
      <c r="L2092" s="6">
        <v>1.3301827061435834</v>
      </c>
      <c r="M2092" s="6">
        <v>747.58299999999997</v>
      </c>
      <c r="N2092" s="6">
        <v>0.4</v>
      </c>
      <c r="O2092" s="15">
        <v>0.1166936790923825</v>
      </c>
    </row>
    <row r="2093" spans="1:15" x14ac:dyDescent="0.3">
      <c r="A2093" s="10">
        <v>43696</v>
      </c>
      <c r="B2093" s="8">
        <v>0.52083333333333337</v>
      </c>
      <c r="C2093" s="9">
        <f t="shared" si="70"/>
        <v>43696.520833333336</v>
      </c>
      <c r="D2093" s="4">
        <f t="shared" si="71"/>
        <v>525465</v>
      </c>
      <c r="E2093" s="4">
        <f t="shared" si="71"/>
        <v>6300765</v>
      </c>
      <c r="F2093" s="4">
        <f t="shared" si="71"/>
        <v>2549</v>
      </c>
      <c r="G2093" s="6">
        <v>166.9</v>
      </c>
      <c r="H2093" s="6">
        <v>43.2</v>
      </c>
      <c r="I2093" s="6">
        <v>334.16446978262138</v>
      </c>
      <c r="J2093" s="6">
        <v>2.6909999999999998</v>
      </c>
      <c r="K2093" s="6">
        <v>87.274000000000001</v>
      </c>
      <c r="L2093" s="6">
        <v>1.0390387356158486</v>
      </c>
      <c r="M2093" s="6">
        <v>747.375</v>
      </c>
      <c r="N2093" s="6">
        <v>0.4</v>
      </c>
      <c r="O2093" s="15">
        <v>0.25883762732174959</v>
      </c>
    </row>
    <row r="2094" spans="1:15" x14ac:dyDescent="0.3">
      <c r="A2094" s="10">
        <v>43696</v>
      </c>
      <c r="B2094" s="8">
        <v>0.54166666666666663</v>
      </c>
      <c r="C2094" s="9">
        <f t="shared" si="70"/>
        <v>43696.541666666664</v>
      </c>
      <c r="D2094" s="4">
        <f t="shared" si="71"/>
        <v>525465</v>
      </c>
      <c r="E2094" s="4">
        <f t="shared" si="71"/>
        <v>6300765</v>
      </c>
      <c r="F2094" s="4">
        <f t="shared" si="71"/>
        <v>2549</v>
      </c>
      <c r="G2094" s="6">
        <v>136</v>
      </c>
      <c r="H2094" s="6">
        <v>36</v>
      </c>
      <c r="I2094" s="6">
        <v>327.75819161242259</v>
      </c>
      <c r="J2094" s="6">
        <v>2.125</v>
      </c>
      <c r="K2094" s="6">
        <v>91.200999999999993</v>
      </c>
      <c r="L2094" s="6">
        <v>1.4700684647994102</v>
      </c>
      <c r="M2094" s="6">
        <v>747.32299999999998</v>
      </c>
      <c r="N2094" s="6">
        <v>0</v>
      </c>
      <c r="O2094" s="15">
        <v>0.26470588235294118</v>
      </c>
    </row>
    <row r="2095" spans="1:15" x14ac:dyDescent="0.3">
      <c r="A2095" s="10">
        <v>43696</v>
      </c>
      <c r="B2095" s="8">
        <v>0.5625</v>
      </c>
      <c r="C2095" s="9">
        <f t="shared" si="70"/>
        <v>43696.5625</v>
      </c>
      <c r="D2095" s="4">
        <f t="shared" si="71"/>
        <v>525465</v>
      </c>
      <c r="E2095" s="4">
        <f t="shared" si="71"/>
        <v>6300765</v>
      </c>
      <c r="F2095" s="4">
        <f t="shared" si="71"/>
        <v>2549</v>
      </c>
      <c r="G2095" s="6">
        <v>145.1</v>
      </c>
      <c r="H2095" s="6">
        <v>34.200000000000003</v>
      </c>
      <c r="I2095" s="6">
        <v>335.99518184367082</v>
      </c>
      <c r="J2095" s="6">
        <v>3.6970000000000001</v>
      </c>
      <c r="K2095" s="6">
        <v>84.501999999999995</v>
      </c>
      <c r="L2095" s="6">
        <v>1.1789244942716752</v>
      </c>
      <c r="M2095" s="6">
        <v>747.39499999999998</v>
      </c>
      <c r="N2095" s="6">
        <v>0</v>
      </c>
      <c r="O2095" s="15">
        <v>0.23569951757408686</v>
      </c>
    </row>
    <row r="2096" spans="1:15" x14ac:dyDescent="0.3">
      <c r="A2096" s="10">
        <v>43696</v>
      </c>
      <c r="B2096" s="8">
        <v>0.58333333333333337</v>
      </c>
      <c r="C2096" s="9">
        <f t="shared" si="70"/>
        <v>43696.583333333336</v>
      </c>
      <c r="D2096" s="4">
        <f t="shared" si="71"/>
        <v>525465</v>
      </c>
      <c r="E2096" s="4">
        <f t="shared" si="71"/>
        <v>6300765</v>
      </c>
      <c r="F2096" s="4">
        <f t="shared" si="71"/>
        <v>2549</v>
      </c>
      <c r="G2096" s="6">
        <v>168.7</v>
      </c>
      <c r="H2096" s="6">
        <v>30.6</v>
      </c>
      <c r="I2096" s="6">
        <v>331.89463108001326</v>
      </c>
      <c r="J2096" s="6">
        <v>2.879</v>
      </c>
      <c r="K2096" s="6">
        <v>91.031999999999996</v>
      </c>
      <c r="L2096" s="6">
        <v>0.74334578380168104</v>
      </c>
      <c r="M2096" s="6">
        <v>747.68200000000002</v>
      </c>
      <c r="N2096" s="6">
        <v>0.2</v>
      </c>
      <c r="O2096" s="15">
        <v>0.18138707765263784</v>
      </c>
    </row>
    <row r="2097" spans="1:15" x14ac:dyDescent="0.3">
      <c r="A2097" s="10">
        <v>43696</v>
      </c>
      <c r="B2097" s="8">
        <v>0.60416666666666663</v>
      </c>
      <c r="C2097" s="9">
        <f t="shared" si="70"/>
        <v>43696.604166666664</v>
      </c>
      <c r="D2097" s="4">
        <f t="shared" si="71"/>
        <v>525465</v>
      </c>
      <c r="E2097" s="4">
        <f t="shared" si="71"/>
        <v>6300765</v>
      </c>
      <c r="F2097" s="4">
        <f t="shared" si="71"/>
        <v>2549</v>
      </c>
      <c r="G2097" s="6">
        <v>145.1</v>
      </c>
      <c r="H2097" s="6">
        <v>28.8</v>
      </c>
      <c r="I2097" s="6">
        <v>339.59364306187985</v>
      </c>
      <c r="J2097" s="6">
        <v>3.6339999999999999</v>
      </c>
      <c r="K2097" s="6">
        <v>87.132999999999996</v>
      </c>
      <c r="L2097" s="6">
        <v>0.88550603310072384</v>
      </c>
      <c r="M2097" s="6">
        <v>747.58699999999999</v>
      </c>
      <c r="N2097" s="6">
        <v>0</v>
      </c>
      <c r="O2097" s="15">
        <v>0.19848380427291523</v>
      </c>
    </row>
    <row r="2098" spans="1:15" x14ac:dyDescent="0.3">
      <c r="A2098" s="10">
        <v>43696</v>
      </c>
      <c r="B2098" s="8">
        <v>0.625</v>
      </c>
      <c r="C2098" s="9">
        <f t="shared" si="70"/>
        <v>43696.625</v>
      </c>
      <c r="D2098" s="4">
        <f t="shared" si="71"/>
        <v>525465</v>
      </c>
      <c r="E2098" s="4">
        <f t="shared" si="71"/>
        <v>6300765</v>
      </c>
      <c r="F2098" s="4">
        <f t="shared" si="71"/>
        <v>2549</v>
      </c>
      <c r="G2098" s="6">
        <v>52.6</v>
      </c>
      <c r="H2098" s="6">
        <v>7.2</v>
      </c>
      <c r="I2098" s="6">
        <v>331.80003306397981</v>
      </c>
      <c r="J2098" s="6">
        <v>2.8170000000000002</v>
      </c>
      <c r="K2098" s="6">
        <v>93.813000000000002</v>
      </c>
      <c r="L2098" s="6">
        <v>0.73879680251524837</v>
      </c>
      <c r="M2098" s="6">
        <v>747.65</v>
      </c>
      <c r="N2098" s="6">
        <v>0</v>
      </c>
      <c r="O2098" s="15">
        <v>0.13688212927756654</v>
      </c>
    </row>
    <row r="2099" spans="1:15" x14ac:dyDescent="0.3">
      <c r="A2099" s="10">
        <v>43696</v>
      </c>
      <c r="B2099" s="8">
        <v>0.64583333333333337</v>
      </c>
      <c r="C2099" s="9">
        <f t="shared" si="70"/>
        <v>43696.645833333336</v>
      </c>
      <c r="D2099" s="4">
        <f t="shared" si="71"/>
        <v>525465</v>
      </c>
      <c r="E2099" s="4">
        <f t="shared" si="71"/>
        <v>6300765</v>
      </c>
      <c r="F2099" s="4">
        <f t="shared" si="71"/>
        <v>2549</v>
      </c>
      <c r="G2099" s="6">
        <v>68.900000000000006</v>
      </c>
      <c r="H2099" s="6">
        <v>16.2</v>
      </c>
      <c r="I2099" s="6">
        <v>319.05553686662597</v>
      </c>
      <c r="J2099" s="6">
        <v>2.3140000000000001</v>
      </c>
      <c r="K2099" s="6">
        <v>100</v>
      </c>
      <c r="L2099" s="6">
        <v>1.7475654914678471</v>
      </c>
      <c r="M2099" s="6">
        <v>747.39200000000005</v>
      </c>
      <c r="N2099" s="6">
        <v>0</v>
      </c>
      <c r="O2099" s="15">
        <v>0.23512336719883886</v>
      </c>
    </row>
    <row r="2100" spans="1:15" x14ac:dyDescent="0.3">
      <c r="A2100" s="10">
        <v>43696</v>
      </c>
      <c r="B2100" s="8">
        <v>0.66666666666666663</v>
      </c>
      <c r="C2100" s="9">
        <f t="shared" si="70"/>
        <v>43696.666666666664</v>
      </c>
      <c r="D2100" s="4">
        <f t="shared" si="71"/>
        <v>525465</v>
      </c>
      <c r="E2100" s="4">
        <f t="shared" si="71"/>
        <v>6300765</v>
      </c>
      <c r="F2100" s="4">
        <f t="shared" si="71"/>
        <v>2549</v>
      </c>
      <c r="G2100" s="6">
        <v>139.69999999999999</v>
      </c>
      <c r="H2100" s="6">
        <v>36</v>
      </c>
      <c r="I2100" s="6">
        <v>331.52948572699103</v>
      </c>
      <c r="J2100" s="6">
        <v>3.1309999999999998</v>
      </c>
      <c r="K2100" s="6">
        <v>94.805000000000007</v>
      </c>
      <c r="L2100" s="6">
        <v>1.4564215209401121</v>
      </c>
      <c r="M2100" s="6">
        <v>747.82799999999997</v>
      </c>
      <c r="N2100" s="6">
        <v>0.4</v>
      </c>
      <c r="O2100" s="15">
        <v>0.25769506084466715</v>
      </c>
    </row>
    <row r="2101" spans="1:15" x14ac:dyDescent="0.3">
      <c r="A2101" s="10">
        <v>43696</v>
      </c>
      <c r="B2101" s="8">
        <v>0.6875</v>
      </c>
      <c r="C2101" s="9">
        <f t="shared" si="70"/>
        <v>43696.6875</v>
      </c>
      <c r="D2101" s="4">
        <f t="shared" si="71"/>
        <v>525465</v>
      </c>
      <c r="E2101" s="4">
        <f t="shared" si="71"/>
        <v>6300765</v>
      </c>
      <c r="F2101" s="4">
        <f t="shared" si="71"/>
        <v>2549</v>
      </c>
      <c r="G2101" s="6">
        <v>110.6</v>
      </c>
      <c r="H2101" s="6">
        <v>27</v>
      </c>
      <c r="I2101" s="6">
        <v>329.98158862528311</v>
      </c>
      <c r="J2101" s="6">
        <v>3.0680000000000001</v>
      </c>
      <c r="K2101" s="6">
        <v>92.93</v>
      </c>
      <c r="L2101" s="6">
        <v>0.87640807052785852</v>
      </c>
      <c r="M2101" s="6">
        <v>747.61199999999997</v>
      </c>
      <c r="N2101" s="6">
        <v>0.2</v>
      </c>
      <c r="O2101" s="15">
        <v>0.24412296564195299</v>
      </c>
    </row>
    <row r="2102" spans="1:15" x14ac:dyDescent="0.3">
      <c r="A2102" s="10">
        <v>43696</v>
      </c>
      <c r="B2102" s="8">
        <v>0.70833333333333337</v>
      </c>
      <c r="C2102" s="9">
        <f t="shared" si="70"/>
        <v>43696.708333333336</v>
      </c>
      <c r="D2102" s="4">
        <f t="shared" si="71"/>
        <v>525465</v>
      </c>
      <c r="E2102" s="4">
        <f t="shared" si="71"/>
        <v>6300765</v>
      </c>
      <c r="F2102" s="4">
        <f t="shared" si="71"/>
        <v>2549</v>
      </c>
      <c r="G2102" s="6">
        <v>87.1</v>
      </c>
      <c r="H2102" s="6">
        <v>19.8</v>
      </c>
      <c r="I2102" s="6">
        <v>330.80635923570247</v>
      </c>
      <c r="J2102" s="6">
        <v>3.0049999999999999</v>
      </c>
      <c r="K2102" s="6">
        <v>90.59</v>
      </c>
      <c r="L2102" s="6">
        <v>1.3074377997114199</v>
      </c>
      <c r="M2102" s="6">
        <v>747.60299999999995</v>
      </c>
      <c r="N2102" s="6">
        <v>0</v>
      </c>
      <c r="O2102" s="15">
        <v>0.2273249138920781</v>
      </c>
    </row>
    <row r="2103" spans="1:15" x14ac:dyDescent="0.3">
      <c r="A2103" s="10">
        <v>43696</v>
      </c>
      <c r="B2103" s="8">
        <v>0.72916666666666663</v>
      </c>
      <c r="C2103" s="9">
        <f t="shared" si="70"/>
        <v>43696.729166666664</v>
      </c>
      <c r="D2103" s="4">
        <f t="shared" si="71"/>
        <v>525465</v>
      </c>
      <c r="E2103" s="4">
        <f t="shared" si="71"/>
        <v>6300765</v>
      </c>
      <c r="F2103" s="4">
        <f t="shared" si="71"/>
        <v>2549</v>
      </c>
      <c r="G2103" s="6">
        <v>168.7</v>
      </c>
      <c r="H2103" s="6">
        <v>36</v>
      </c>
      <c r="I2103" s="6">
        <v>333.55823764322082</v>
      </c>
      <c r="J2103" s="6">
        <v>3.319</v>
      </c>
      <c r="K2103" s="6">
        <v>89.251000000000005</v>
      </c>
      <c r="L2103" s="6">
        <v>1.449598049010463</v>
      </c>
      <c r="M2103" s="6">
        <v>747.69500000000005</v>
      </c>
      <c r="N2103" s="6">
        <v>0.2</v>
      </c>
      <c r="O2103" s="15">
        <v>0.21339656194427981</v>
      </c>
    </row>
    <row r="2104" spans="1:15" x14ac:dyDescent="0.3">
      <c r="A2104" s="10">
        <v>43696</v>
      </c>
      <c r="B2104" s="8">
        <v>0.75</v>
      </c>
      <c r="C2104" s="9">
        <f t="shared" si="70"/>
        <v>43696.75</v>
      </c>
      <c r="D2104" s="4">
        <f t="shared" si="71"/>
        <v>525465</v>
      </c>
      <c r="E2104" s="4">
        <f t="shared" si="71"/>
        <v>6300765</v>
      </c>
      <c r="F2104" s="4">
        <f t="shared" si="71"/>
        <v>2549</v>
      </c>
      <c r="G2104" s="6">
        <v>83.4</v>
      </c>
      <c r="H2104" s="6">
        <v>16.2</v>
      </c>
      <c r="I2104" s="6">
        <v>327.53703093846354</v>
      </c>
      <c r="J2104" s="6">
        <v>2.879</v>
      </c>
      <c r="K2104" s="6">
        <v>91.186999999999998</v>
      </c>
      <c r="L2104" s="6">
        <v>1.0140193385404688</v>
      </c>
      <c r="M2104" s="6">
        <v>747.63499999999999</v>
      </c>
      <c r="N2104" s="6">
        <v>0.2</v>
      </c>
      <c r="O2104" s="15">
        <v>0.19424460431654675</v>
      </c>
    </row>
    <row r="2105" spans="1:15" x14ac:dyDescent="0.3">
      <c r="A2105" s="10">
        <v>43696</v>
      </c>
      <c r="B2105" s="8">
        <v>0.77083333333333337</v>
      </c>
      <c r="C2105" s="9">
        <f t="shared" si="70"/>
        <v>43696.770833333336</v>
      </c>
      <c r="D2105" s="4">
        <f t="shared" si="71"/>
        <v>525465</v>
      </c>
      <c r="E2105" s="4">
        <f t="shared" si="71"/>
        <v>6300765</v>
      </c>
      <c r="F2105" s="4">
        <f t="shared" si="71"/>
        <v>2549</v>
      </c>
      <c r="G2105" s="6">
        <v>63.5</v>
      </c>
      <c r="H2105" s="6">
        <v>9</v>
      </c>
      <c r="I2105" s="6">
        <v>327.8692766241814</v>
      </c>
      <c r="J2105" s="6">
        <v>3.1309999999999998</v>
      </c>
      <c r="K2105" s="6">
        <v>89.992999999999995</v>
      </c>
      <c r="L2105" s="6">
        <v>1.3006143277817708</v>
      </c>
      <c r="M2105" s="6">
        <v>747.91200000000003</v>
      </c>
      <c r="N2105" s="6">
        <v>0</v>
      </c>
      <c r="O2105" s="15">
        <v>0.14173228346456693</v>
      </c>
    </row>
    <row r="2106" spans="1:15" x14ac:dyDescent="0.3">
      <c r="A2106" s="10">
        <v>43696</v>
      </c>
      <c r="B2106" s="8">
        <v>0.79166666666666663</v>
      </c>
      <c r="C2106" s="9">
        <f t="shared" ref="C2106:C2169" si="72">A2106+B2106</f>
        <v>43696.791666666664</v>
      </c>
      <c r="D2106" s="4">
        <f t="shared" si="71"/>
        <v>525465</v>
      </c>
      <c r="E2106" s="4">
        <f t="shared" si="71"/>
        <v>6300765</v>
      </c>
      <c r="F2106" s="4">
        <f t="shared" si="71"/>
        <v>2549</v>
      </c>
      <c r="G2106" s="6">
        <v>1.8</v>
      </c>
      <c r="H2106" s="6">
        <v>0</v>
      </c>
      <c r="I2106" s="6">
        <v>328.10449465906891</v>
      </c>
      <c r="J2106" s="6">
        <v>2.754</v>
      </c>
      <c r="K2106" s="6">
        <v>95.972999999999999</v>
      </c>
      <c r="L2106" s="6">
        <v>1.1539050971962954</v>
      </c>
      <c r="M2106" s="6">
        <v>747.98699999999997</v>
      </c>
      <c r="N2106" s="6">
        <v>0</v>
      </c>
      <c r="O2106" s="16" t="s">
        <v>19</v>
      </c>
    </row>
    <row r="2107" spans="1:15" x14ac:dyDescent="0.3">
      <c r="A2107" s="10">
        <v>43696</v>
      </c>
      <c r="B2107" s="8">
        <v>0.8125</v>
      </c>
      <c r="C2107" s="9">
        <f t="shared" si="72"/>
        <v>43696.8125</v>
      </c>
      <c r="D2107" s="4">
        <f t="shared" ref="D2107:F2170" si="73">D2106</f>
        <v>525465</v>
      </c>
      <c r="E2107" s="4">
        <f t="shared" si="73"/>
        <v>6300765</v>
      </c>
      <c r="F2107" s="4">
        <f t="shared" si="73"/>
        <v>2549</v>
      </c>
      <c r="G2107" s="6">
        <v>1.8</v>
      </c>
      <c r="H2107" s="6">
        <v>0</v>
      </c>
      <c r="I2107" s="6">
        <v>326.87087908458233</v>
      </c>
      <c r="J2107" s="6">
        <v>2.754</v>
      </c>
      <c r="K2107" s="6">
        <v>96.593000000000004</v>
      </c>
      <c r="L2107" s="6">
        <v>1.4405000864375976</v>
      </c>
      <c r="M2107" s="6">
        <v>747.94500000000005</v>
      </c>
      <c r="N2107" s="6">
        <v>0</v>
      </c>
      <c r="O2107" s="16" t="s">
        <v>19</v>
      </c>
    </row>
    <row r="2108" spans="1:15" x14ac:dyDescent="0.3">
      <c r="A2108" s="10">
        <v>43696</v>
      </c>
      <c r="B2108" s="8">
        <v>0.83333333333333337</v>
      </c>
      <c r="C2108" s="9">
        <f t="shared" si="72"/>
        <v>43696.833333333336</v>
      </c>
      <c r="D2108" s="4">
        <f t="shared" si="73"/>
        <v>525465</v>
      </c>
      <c r="E2108" s="4">
        <f t="shared" si="73"/>
        <v>6300765</v>
      </c>
      <c r="F2108" s="4">
        <f t="shared" si="73"/>
        <v>2549</v>
      </c>
      <c r="G2108" s="6">
        <v>0</v>
      </c>
      <c r="H2108" s="6">
        <v>0</v>
      </c>
      <c r="I2108" s="6">
        <v>326.13793657205457</v>
      </c>
      <c r="J2108" s="6">
        <v>2.5019999999999998</v>
      </c>
      <c r="K2108" s="6">
        <v>98.248000000000005</v>
      </c>
      <c r="L2108" s="6">
        <v>1.2937908558521218</v>
      </c>
      <c r="M2108" s="6">
        <v>748.06</v>
      </c>
      <c r="N2108" s="6">
        <v>0</v>
      </c>
      <c r="O2108" s="16" t="s">
        <v>19</v>
      </c>
    </row>
    <row r="2109" spans="1:15" x14ac:dyDescent="0.3">
      <c r="A2109" s="10">
        <v>43696</v>
      </c>
      <c r="B2109" s="8">
        <v>0.85416666666666663</v>
      </c>
      <c r="C2109" s="9">
        <f t="shared" si="72"/>
        <v>43696.854166666664</v>
      </c>
      <c r="D2109" s="4">
        <f t="shared" si="73"/>
        <v>525465</v>
      </c>
      <c r="E2109" s="4">
        <f t="shared" si="73"/>
        <v>6300765</v>
      </c>
      <c r="F2109" s="4">
        <f t="shared" si="73"/>
        <v>2549</v>
      </c>
      <c r="G2109" s="6">
        <v>0</v>
      </c>
      <c r="H2109" s="6">
        <v>0</v>
      </c>
      <c r="I2109" s="6">
        <v>325.06085954882877</v>
      </c>
      <c r="J2109" s="6">
        <v>2.4390000000000001</v>
      </c>
      <c r="K2109" s="6">
        <v>97.460999999999999</v>
      </c>
      <c r="L2109" s="6">
        <v>1.1470816252666463</v>
      </c>
      <c r="M2109" s="6">
        <v>748.08199999999999</v>
      </c>
      <c r="N2109" s="6">
        <v>0</v>
      </c>
      <c r="O2109" s="16" t="s">
        <v>19</v>
      </c>
    </row>
    <row r="2110" spans="1:15" x14ac:dyDescent="0.3">
      <c r="A2110" s="10">
        <v>43696</v>
      </c>
      <c r="B2110" s="8">
        <v>0.875</v>
      </c>
      <c r="C2110" s="9">
        <f t="shared" si="72"/>
        <v>43696.875</v>
      </c>
      <c r="D2110" s="4">
        <f t="shared" si="73"/>
        <v>525465</v>
      </c>
      <c r="E2110" s="4">
        <f t="shared" si="73"/>
        <v>6300765</v>
      </c>
      <c r="F2110" s="4">
        <f t="shared" si="73"/>
        <v>2549</v>
      </c>
      <c r="G2110" s="6">
        <v>0</v>
      </c>
      <c r="H2110" s="6">
        <v>0</v>
      </c>
      <c r="I2110" s="6">
        <v>323.74122207205914</v>
      </c>
      <c r="J2110" s="6">
        <v>2.3140000000000001</v>
      </c>
      <c r="K2110" s="6">
        <v>98.055000000000007</v>
      </c>
      <c r="L2110" s="6">
        <v>1.2892418745656891</v>
      </c>
      <c r="M2110" s="6">
        <v>748.07299999999998</v>
      </c>
      <c r="N2110" s="6">
        <v>0</v>
      </c>
      <c r="O2110" s="16" t="s">
        <v>19</v>
      </c>
    </row>
    <row r="2111" spans="1:15" x14ac:dyDescent="0.3">
      <c r="A2111" s="10">
        <v>43696</v>
      </c>
      <c r="B2111" s="8">
        <v>0.89583333333333337</v>
      </c>
      <c r="C2111" s="9">
        <f t="shared" si="72"/>
        <v>43696.895833333336</v>
      </c>
      <c r="D2111" s="4">
        <f t="shared" si="73"/>
        <v>525465</v>
      </c>
      <c r="E2111" s="4">
        <f t="shared" si="73"/>
        <v>6300765</v>
      </c>
      <c r="F2111" s="4">
        <f t="shared" si="73"/>
        <v>2549</v>
      </c>
      <c r="G2111" s="6">
        <v>0</v>
      </c>
      <c r="H2111" s="6">
        <v>0</v>
      </c>
      <c r="I2111" s="6">
        <v>312.32705700384304</v>
      </c>
      <c r="J2111" s="6">
        <v>1.371</v>
      </c>
      <c r="K2111" s="6">
        <v>99.721999999999994</v>
      </c>
      <c r="L2111" s="6">
        <v>0.85366316409569487</v>
      </c>
      <c r="M2111" s="6">
        <v>748.01499999999999</v>
      </c>
      <c r="N2111" s="6">
        <v>0</v>
      </c>
      <c r="O2111" s="16" t="s">
        <v>19</v>
      </c>
    </row>
    <row r="2112" spans="1:15" x14ac:dyDescent="0.3">
      <c r="A2112" s="10">
        <v>43696</v>
      </c>
      <c r="B2112" s="8">
        <v>0.91666666666666663</v>
      </c>
      <c r="C2112" s="9">
        <f t="shared" si="72"/>
        <v>43696.916666666664</v>
      </c>
      <c r="D2112" s="4">
        <f t="shared" si="73"/>
        <v>525465</v>
      </c>
      <c r="E2112" s="4">
        <f t="shared" si="73"/>
        <v>6300765</v>
      </c>
      <c r="F2112" s="4">
        <f t="shared" si="73"/>
        <v>2549</v>
      </c>
      <c r="G2112" s="6">
        <v>0</v>
      </c>
      <c r="H2112" s="6">
        <v>0</v>
      </c>
      <c r="I2112" s="6">
        <v>308.88985028458376</v>
      </c>
      <c r="J2112" s="6">
        <v>1.496</v>
      </c>
      <c r="K2112" s="6">
        <v>100</v>
      </c>
      <c r="L2112" s="6">
        <v>0.7069539335102194</v>
      </c>
      <c r="M2112" s="6">
        <v>748.1</v>
      </c>
      <c r="N2112" s="7" t="s">
        <v>19</v>
      </c>
      <c r="O2112" s="16" t="s">
        <v>19</v>
      </c>
    </row>
    <row r="2113" spans="1:15" x14ac:dyDescent="0.3">
      <c r="A2113" s="10">
        <v>43696</v>
      </c>
      <c r="B2113" s="8">
        <v>0.9375</v>
      </c>
      <c r="C2113" s="9">
        <f t="shared" si="72"/>
        <v>43696.9375</v>
      </c>
      <c r="D2113" s="4">
        <f t="shared" si="73"/>
        <v>525465</v>
      </c>
      <c r="E2113" s="4">
        <f t="shared" si="73"/>
        <v>6300765</v>
      </c>
      <c r="F2113" s="4">
        <f t="shared" si="73"/>
        <v>2549</v>
      </c>
      <c r="G2113" s="6">
        <v>0</v>
      </c>
      <c r="H2113" s="6">
        <v>0</v>
      </c>
      <c r="I2113" s="6">
        <v>306.46384034686065</v>
      </c>
      <c r="J2113" s="6">
        <v>1.1819999999999999</v>
      </c>
      <c r="K2113" s="6">
        <v>100</v>
      </c>
      <c r="L2113" s="6">
        <v>0.27166236964050783</v>
      </c>
      <c r="M2113" s="6">
        <v>748.10699999999997</v>
      </c>
      <c r="N2113" s="7" t="s">
        <v>19</v>
      </c>
      <c r="O2113" s="16" t="s">
        <v>19</v>
      </c>
    </row>
    <row r="2114" spans="1:15" x14ac:dyDescent="0.3">
      <c r="A2114" s="10">
        <v>43696</v>
      </c>
      <c r="B2114" s="8">
        <v>0.95833333333333337</v>
      </c>
      <c r="C2114" s="9">
        <f t="shared" si="72"/>
        <v>43696.958333333336</v>
      </c>
      <c r="D2114" s="4">
        <f t="shared" si="73"/>
        <v>525465</v>
      </c>
      <c r="E2114" s="4">
        <f t="shared" si="73"/>
        <v>6300765</v>
      </c>
      <c r="F2114" s="4">
        <f t="shared" si="73"/>
        <v>2549</v>
      </c>
      <c r="G2114" s="6">
        <v>0</v>
      </c>
      <c r="H2114" s="6">
        <v>0</v>
      </c>
      <c r="I2114" s="6">
        <v>311.43551893159173</v>
      </c>
      <c r="J2114" s="6">
        <v>1.1819999999999999</v>
      </c>
      <c r="K2114" s="6">
        <v>100</v>
      </c>
      <c r="L2114" s="6">
        <v>0.55825735888181005</v>
      </c>
      <c r="M2114" s="6">
        <v>748.048</v>
      </c>
      <c r="N2114" s="7" t="s">
        <v>19</v>
      </c>
      <c r="O2114" s="16" t="s">
        <v>19</v>
      </c>
    </row>
    <row r="2115" spans="1:15" x14ac:dyDescent="0.3">
      <c r="A2115" s="10">
        <v>43696</v>
      </c>
      <c r="B2115" s="8">
        <v>0.97916666666666663</v>
      </c>
      <c r="C2115" s="9">
        <f t="shared" si="72"/>
        <v>43696.979166666664</v>
      </c>
      <c r="D2115" s="4">
        <f t="shared" si="73"/>
        <v>525465</v>
      </c>
      <c r="E2115" s="4">
        <f t="shared" si="73"/>
        <v>6300765</v>
      </c>
      <c r="F2115" s="4">
        <f t="shared" si="73"/>
        <v>2549</v>
      </c>
      <c r="G2115" s="6">
        <v>0</v>
      </c>
      <c r="H2115" s="6">
        <v>0</v>
      </c>
      <c r="I2115" s="6">
        <v>314.93841613104246</v>
      </c>
      <c r="J2115" s="6">
        <v>1.056</v>
      </c>
      <c r="K2115" s="6">
        <v>100</v>
      </c>
      <c r="L2115" s="6">
        <v>0.41154812829633447</v>
      </c>
      <c r="M2115" s="6">
        <v>748.13300000000004</v>
      </c>
      <c r="N2115" s="7" t="s">
        <v>19</v>
      </c>
      <c r="O2115" s="16" t="s">
        <v>19</v>
      </c>
    </row>
    <row r="2116" spans="1:15" x14ac:dyDescent="0.3">
      <c r="A2116" s="10">
        <v>43697</v>
      </c>
      <c r="B2116" s="8">
        <v>0</v>
      </c>
      <c r="C2116" s="9">
        <f t="shared" si="72"/>
        <v>43697</v>
      </c>
      <c r="D2116" s="4">
        <f t="shared" si="73"/>
        <v>525465</v>
      </c>
      <c r="E2116" s="4">
        <f t="shared" si="73"/>
        <v>6300765</v>
      </c>
      <c r="F2116" s="4">
        <f t="shared" si="73"/>
        <v>2549</v>
      </c>
      <c r="G2116" s="6">
        <v>0</v>
      </c>
      <c r="H2116" s="6">
        <v>0</v>
      </c>
      <c r="I2116" s="6">
        <v>310.05662854513884</v>
      </c>
      <c r="J2116" s="6">
        <v>1.1819999999999999</v>
      </c>
      <c r="K2116" s="6">
        <v>100</v>
      </c>
      <c r="L2116" s="6">
        <v>0.5184491885275031</v>
      </c>
      <c r="M2116" s="6">
        <v>747.87199999999996</v>
      </c>
      <c r="N2116" s="7" t="s">
        <v>19</v>
      </c>
      <c r="O2116" s="16" t="s">
        <v>19</v>
      </c>
    </row>
    <row r="2117" spans="1:15" x14ac:dyDescent="0.3">
      <c r="A2117" s="10">
        <v>43697</v>
      </c>
      <c r="B2117" s="8">
        <v>2.0833333333333332E-2</v>
      </c>
      <c r="C2117" s="9">
        <f t="shared" si="72"/>
        <v>43697.020833333336</v>
      </c>
      <c r="D2117" s="4">
        <f t="shared" si="73"/>
        <v>525465</v>
      </c>
      <c r="E2117" s="4">
        <f t="shared" si="73"/>
        <v>6300765</v>
      </c>
      <c r="F2117" s="4">
        <f t="shared" si="73"/>
        <v>2549</v>
      </c>
      <c r="G2117" s="6">
        <v>0</v>
      </c>
      <c r="H2117" s="6">
        <v>0</v>
      </c>
      <c r="I2117" s="6">
        <v>307.76381674111713</v>
      </c>
      <c r="J2117" s="6">
        <v>1.6220000000000001</v>
      </c>
      <c r="K2117" s="6">
        <v>91.725999999999999</v>
      </c>
      <c r="L2117" s="6">
        <v>0.37173995794202741</v>
      </c>
      <c r="M2117" s="6">
        <v>747.82500000000005</v>
      </c>
      <c r="N2117" s="7" t="s">
        <v>19</v>
      </c>
      <c r="O2117" s="16" t="s">
        <v>19</v>
      </c>
    </row>
    <row r="2118" spans="1:15" x14ac:dyDescent="0.3">
      <c r="A2118" s="10">
        <v>43697</v>
      </c>
      <c r="B2118" s="8">
        <v>4.1666666666666664E-2</v>
      </c>
      <c r="C2118" s="9">
        <f t="shared" si="72"/>
        <v>43697.041666666664</v>
      </c>
      <c r="D2118" s="4">
        <f t="shared" si="73"/>
        <v>525465</v>
      </c>
      <c r="E2118" s="4">
        <f t="shared" si="73"/>
        <v>6300765</v>
      </c>
      <c r="F2118" s="4">
        <f t="shared" si="73"/>
        <v>2549</v>
      </c>
      <c r="G2118" s="6">
        <v>0</v>
      </c>
      <c r="H2118" s="6">
        <v>0</v>
      </c>
      <c r="I2118" s="6">
        <v>308.7709406785653</v>
      </c>
      <c r="J2118" s="6">
        <v>1.6220000000000001</v>
      </c>
      <c r="K2118" s="6">
        <v>87.082999999999998</v>
      </c>
      <c r="L2118" s="6">
        <v>0.80248254052530621</v>
      </c>
      <c r="M2118" s="6">
        <v>747.84500000000003</v>
      </c>
      <c r="N2118" s="7" t="s">
        <v>19</v>
      </c>
      <c r="O2118" s="16" t="s">
        <v>19</v>
      </c>
    </row>
    <row r="2119" spans="1:15" x14ac:dyDescent="0.3">
      <c r="A2119" s="10">
        <v>43697</v>
      </c>
      <c r="B2119" s="8">
        <v>6.25E-2</v>
      </c>
      <c r="C2119" s="9">
        <f t="shared" si="72"/>
        <v>43697.0625</v>
      </c>
      <c r="D2119" s="4">
        <f t="shared" si="73"/>
        <v>525465</v>
      </c>
      <c r="E2119" s="4">
        <f t="shared" si="73"/>
        <v>6300765</v>
      </c>
      <c r="F2119" s="4">
        <f t="shared" si="73"/>
        <v>2549</v>
      </c>
      <c r="G2119" s="6">
        <v>0</v>
      </c>
      <c r="H2119" s="6">
        <v>0</v>
      </c>
      <c r="I2119" s="6">
        <v>306.32611894114967</v>
      </c>
      <c r="J2119" s="6">
        <v>1.3080000000000001</v>
      </c>
      <c r="K2119" s="6">
        <v>88.727999999999994</v>
      </c>
      <c r="L2119" s="6">
        <v>0.80020804988208993</v>
      </c>
      <c r="M2119" s="6">
        <v>747.67200000000003</v>
      </c>
      <c r="N2119" s="7" t="s">
        <v>19</v>
      </c>
      <c r="O2119" s="16" t="s">
        <v>19</v>
      </c>
    </row>
    <row r="2120" spans="1:15" x14ac:dyDescent="0.3">
      <c r="A2120" s="10">
        <v>43697</v>
      </c>
      <c r="B2120" s="8">
        <v>8.3333333333333329E-2</v>
      </c>
      <c r="C2120" s="9">
        <f t="shared" si="72"/>
        <v>43697.083333333336</v>
      </c>
      <c r="D2120" s="4">
        <f t="shared" si="73"/>
        <v>525465</v>
      </c>
      <c r="E2120" s="4">
        <f t="shared" si="73"/>
        <v>6300765</v>
      </c>
      <c r="F2120" s="4">
        <f t="shared" si="73"/>
        <v>2549</v>
      </c>
      <c r="G2120" s="6">
        <v>0</v>
      </c>
      <c r="H2120" s="6">
        <v>0</v>
      </c>
      <c r="I2120" s="6">
        <v>303.69483755683916</v>
      </c>
      <c r="J2120" s="6">
        <v>1.4330000000000001</v>
      </c>
      <c r="K2120" s="6">
        <v>87.203999999999994</v>
      </c>
      <c r="L2120" s="6">
        <v>0.50935122595463767</v>
      </c>
      <c r="M2120" s="6">
        <v>747.58699999999999</v>
      </c>
      <c r="N2120" s="7" t="s">
        <v>19</v>
      </c>
      <c r="O2120" s="16" t="s">
        <v>19</v>
      </c>
    </row>
    <row r="2121" spans="1:15" x14ac:dyDescent="0.3">
      <c r="A2121" s="10">
        <v>43697</v>
      </c>
      <c r="B2121" s="8">
        <v>0.10416666666666667</v>
      </c>
      <c r="C2121" s="9">
        <f t="shared" si="72"/>
        <v>43697.104166666664</v>
      </c>
      <c r="D2121" s="4">
        <f t="shared" si="73"/>
        <v>525465</v>
      </c>
      <c r="E2121" s="4">
        <f t="shared" si="73"/>
        <v>6300765</v>
      </c>
      <c r="F2121" s="4">
        <f t="shared" si="73"/>
        <v>2549</v>
      </c>
      <c r="G2121" s="6">
        <v>0</v>
      </c>
      <c r="H2121" s="6">
        <v>0</v>
      </c>
      <c r="I2121" s="6">
        <v>304.42414462877451</v>
      </c>
      <c r="J2121" s="6">
        <v>1.6220000000000001</v>
      </c>
      <c r="K2121" s="6">
        <v>87.391999999999996</v>
      </c>
      <c r="L2121" s="6">
        <v>0.65151147525368058</v>
      </c>
      <c r="M2121" s="6">
        <v>747.71699999999998</v>
      </c>
      <c r="N2121" s="7" t="s">
        <v>19</v>
      </c>
      <c r="O2121" s="16" t="s">
        <v>19</v>
      </c>
    </row>
    <row r="2122" spans="1:15" x14ac:dyDescent="0.3">
      <c r="A2122" s="10">
        <v>43697</v>
      </c>
      <c r="B2122" s="8">
        <v>0.125</v>
      </c>
      <c r="C2122" s="9">
        <f t="shared" si="72"/>
        <v>43697.125</v>
      </c>
      <c r="D2122" s="4">
        <f t="shared" si="73"/>
        <v>525465</v>
      </c>
      <c r="E2122" s="4">
        <f t="shared" si="73"/>
        <v>6300765</v>
      </c>
      <c r="F2122" s="4">
        <f t="shared" si="73"/>
        <v>2549</v>
      </c>
      <c r="G2122" s="6">
        <v>0</v>
      </c>
      <c r="H2122" s="6">
        <v>0</v>
      </c>
      <c r="I2122" s="6">
        <v>308.9561528199954</v>
      </c>
      <c r="J2122" s="6">
        <v>1.371</v>
      </c>
      <c r="K2122" s="6">
        <v>88.894000000000005</v>
      </c>
      <c r="L2122" s="6">
        <v>0.504802244668205</v>
      </c>
      <c r="M2122" s="6">
        <v>747.73500000000001</v>
      </c>
      <c r="N2122" s="7" t="s">
        <v>19</v>
      </c>
      <c r="O2122" s="16" t="s">
        <v>19</v>
      </c>
    </row>
    <row r="2123" spans="1:15" x14ac:dyDescent="0.3">
      <c r="A2123" s="10">
        <v>43697</v>
      </c>
      <c r="B2123" s="8">
        <v>0.14583333333333334</v>
      </c>
      <c r="C2123" s="9">
        <f t="shared" si="72"/>
        <v>43697.145833333336</v>
      </c>
      <c r="D2123" s="4">
        <f t="shared" si="73"/>
        <v>525465</v>
      </c>
      <c r="E2123" s="4">
        <f t="shared" si="73"/>
        <v>6300765</v>
      </c>
      <c r="F2123" s="4">
        <f t="shared" si="73"/>
        <v>2549</v>
      </c>
      <c r="G2123" s="6">
        <v>0</v>
      </c>
      <c r="H2123" s="6">
        <v>0</v>
      </c>
      <c r="I2123" s="6">
        <v>309.62987642875942</v>
      </c>
      <c r="J2123" s="6">
        <v>1.496</v>
      </c>
      <c r="K2123" s="6">
        <v>91.856999999999999</v>
      </c>
      <c r="L2123" s="6">
        <v>0.64696249396724792</v>
      </c>
      <c r="M2123" s="6">
        <v>747.62199999999996</v>
      </c>
      <c r="N2123" s="7" t="s">
        <v>19</v>
      </c>
      <c r="O2123" s="16" t="s">
        <v>19</v>
      </c>
    </row>
    <row r="2124" spans="1:15" x14ac:dyDescent="0.3">
      <c r="A2124" s="10">
        <v>43697</v>
      </c>
      <c r="B2124" s="8">
        <v>0.16666666666666666</v>
      </c>
      <c r="C2124" s="9">
        <f t="shared" si="72"/>
        <v>43697.166666666664</v>
      </c>
      <c r="D2124" s="4">
        <f t="shared" si="73"/>
        <v>525465</v>
      </c>
      <c r="E2124" s="4">
        <f t="shared" si="73"/>
        <v>6300765</v>
      </c>
      <c r="F2124" s="4">
        <f t="shared" si="73"/>
        <v>2549</v>
      </c>
      <c r="G2124" s="6">
        <v>0</v>
      </c>
      <c r="H2124" s="6">
        <v>0</v>
      </c>
      <c r="I2124" s="6">
        <v>305.00140019739104</v>
      </c>
      <c r="J2124" s="6">
        <v>1.3080000000000001</v>
      </c>
      <c r="K2124" s="6">
        <v>97.852999999999994</v>
      </c>
      <c r="L2124" s="6">
        <v>0.64468800332403153</v>
      </c>
      <c r="M2124" s="6">
        <v>747.56799999999998</v>
      </c>
      <c r="N2124" s="7" t="s">
        <v>19</v>
      </c>
      <c r="O2124" s="16" t="s">
        <v>19</v>
      </c>
    </row>
    <row r="2125" spans="1:15" x14ac:dyDescent="0.3">
      <c r="A2125" s="10">
        <v>43697</v>
      </c>
      <c r="B2125" s="8">
        <v>0.1875</v>
      </c>
      <c r="C2125" s="9">
        <f t="shared" si="72"/>
        <v>43697.1875</v>
      </c>
      <c r="D2125" s="4">
        <f t="shared" si="73"/>
        <v>525465</v>
      </c>
      <c r="E2125" s="4">
        <f t="shared" si="73"/>
        <v>6300765</v>
      </c>
      <c r="F2125" s="4">
        <f t="shared" si="73"/>
        <v>2549</v>
      </c>
      <c r="G2125" s="6">
        <v>0</v>
      </c>
      <c r="H2125" s="6">
        <v>0</v>
      </c>
      <c r="I2125" s="6">
        <v>305.06879890633019</v>
      </c>
      <c r="J2125" s="6">
        <v>1.6850000000000001</v>
      </c>
      <c r="K2125" s="6">
        <v>96.536000000000001</v>
      </c>
      <c r="L2125" s="6">
        <v>0.4979787727385559</v>
      </c>
      <c r="M2125" s="6">
        <v>747.53700000000003</v>
      </c>
      <c r="N2125" s="7" t="s">
        <v>19</v>
      </c>
      <c r="O2125" s="16" t="s">
        <v>19</v>
      </c>
    </row>
    <row r="2126" spans="1:15" x14ac:dyDescent="0.3">
      <c r="A2126" s="10">
        <v>43697</v>
      </c>
      <c r="B2126" s="8">
        <v>0.20833333333333334</v>
      </c>
      <c r="C2126" s="9">
        <f t="shared" si="72"/>
        <v>43697.208333333336</v>
      </c>
      <c r="D2126" s="4">
        <f t="shared" si="73"/>
        <v>525465</v>
      </c>
      <c r="E2126" s="4">
        <f t="shared" si="73"/>
        <v>6300765</v>
      </c>
      <c r="F2126" s="4">
        <f t="shared" si="73"/>
        <v>2549</v>
      </c>
      <c r="G2126" s="6">
        <v>1.8</v>
      </c>
      <c r="H2126" s="6">
        <v>0</v>
      </c>
      <c r="I2126" s="6">
        <v>304.10262192996214</v>
      </c>
      <c r="J2126" s="6">
        <v>1.2450000000000001</v>
      </c>
      <c r="K2126" s="6">
        <v>95.674999999999997</v>
      </c>
      <c r="L2126" s="6">
        <v>0.64013902203759887</v>
      </c>
      <c r="M2126" s="6">
        <v>747.495</v>
      </c>
      <c r="N2126" s="7" t="s">
        <v>19</v>
      </c>
      <c r="O2126" s="16" t="s">
        <v>19</v>
      </c>
    </row>
    <row r="2127" spans="1:15" x14ac:dyDescent="0.3">
      <c r="A2127" s="10">
        <v>43697</v>
      </c>
      <c r="B2127" s="8">
        <v>0.22916666666666666</v>
      </c>
      <c r="C2127" s="9">
        <f t="shared" si="72"/>
        <v>43697.229166666664</v>
      </c>
      <c r="D2127" s="4">
        <f t="shared" si="73"/>
        <v>525465</v>
      </c>
      <c r="E2127" s="4">
        <f t="shared" si="73"/>
        <v>6300765</v>
      </c>
      <c r="F2127" s="4">
        <f t="shared" si="73"/>
        <v>2549</v>
      </c>
      <c r="G2127" s="6">
        <v>16.3</v>
      </c>
      <c r="H2127" s="6">
        <v>5.4</v>
      </c>
      <c r="I2127" s="6">
        <v>305.38287816346877</v>
      </c>
      <c r="J2127" s="6">
        <v>1.371</v>
      </c>
      <c r="K2127" s="6">
        <v>97.091999999999999</v>
      </c>
      <c r="L2127" s="6">
        <v>0.2045603115676046</v>
      </c>
      <c r="M2127" s="6">
        <v>747.54200000000003</v>
      </c>
      <c r="N2127" s="7" t="s">
        <v>19</v>
      </c>
      <c r="O2127" s="15">
        <v>0.33128834355828224</v>
      </c>
    </row>
    <row r="2128" spans="1:15" x14ac:dyDescent="0.3">
      <c r="A2128" s="10">
        <v>43697</v>
      </c>
      <c r="B2128" s="8">
        <v>0.25</v>
      </c>
      <c r="C2128" s="9">
        <f t="shared" si="72"/>
        <v>43697.25</v>
      </c>
      <c r="D2128" s="4">
        <f t="shared" si="73"/>
        <v>525465</v>
      </c>
      <c r="E2128" s="4">
        <f t="shared" si="73"/>
        <v>6300765</v>
      </c>
      <c r="F2128" s="4">
        <f t="shared" si="73"/>
        <v>2549</v>
      </c>
      <c r="G2128" s="6">
        <v>27.2</v>
      </c>
      <c r="H2128" s="6">
        <v>10.8</v>
      </c>
      <c r="I2128" s="6">
        <v>307.51170165466561</v>
      </c>
      <c r="J2128" s="6">
        <v>2.125</v>
      </c>
      <c r="K2128" s="6">
        <v>92.284999999999997</v>
      </c>
      <c r="L2128" s="6">
        <v>0.20228582092438824</v>
      </c>
      <c r="M2128" s="6">
        <v>747.57299999999998</v>
      </c>
      <c r="N2128" s="7" t="s">
        <v>19</v>
      </c>
      <c r="O2128" s="15">
        <v>0.3970588235294118</v>
      </c>
    </row>
    <row r="2129" spans="1:15" x14ac:dyDescent="0.3">
      <c r="A2129" s="10">
        <v>43697</v>
      </c>
      <c r="B2129" s="8">
        <v>0.27083333333333331</v>
      </c>
      <c r="C2129" s="9">
        <f t="shared" si="72"/>
        <v>43697.270833333336</v>
      </c>
      <c r="D2129" s="4">
        <f t="shared" si="73"/>
        <v>525465</v>
      </c>
      <c r="E2129" s="4">
        <f t="shared" si="73"/>
        <v>6300765</v>
      </c>
      <c r="F2129" s="4">
        <f t="shared" si="73"/>
        <v>2549</v>
      </c>
      <c r="G2129" s="6">
        <v>23.6</v>
      </c>
      <c r="H2129" s="6">
        <v>9</v>
      </c>
      <c r="I2129" s="6">
        <v>307.83666183393865</v>
      </c>
      <c r="J2129" s="6">
        <v>1.9359999999999999</v>
      </c>
      <c r="K2129" s="6">
        <v>93.024000000000001</v>
      </c>
      <c r="L2129" s="6">
        <v>0.34444607022343121</v>
      </c>
      <c r="M2129" s="6">
        <v>747.60299999999995</v>
      </c>
      <c r="N2129" s="7" t="s">
        <v>19</v>
      </c>
      <c r="O2129" s="15">
        <v>0.38135593220338981</v>
      </c>
    </row>
    <row r="2130" spans="1:15" x14ac:dyDescent="0.3">
      <c r="A2130" s="10">
        <v>43697</v>
      </c>
      <c r="B2130" s="8">
        <v>0.29166666666666669</v>
      </c>
      <c r="C2130" s="9">
        <f t="shared" si="72"/>
        <v>43697.291666666664</v>
      </c>
      <c r="D2130" s="4">
        <f t="shared" si="73"/>
        <v>525465</v>
      </c>
      <c r="E2130" s="4">
        <f t="shared" si="73"/>
        <v>6300765</v>
      </c>
      <c r="F2130" s="4">
        <f t="shared" si="73"/>
        <v>2549</v>
      </c>
      <c r="G2130" s="6">
        <v>79.8</v>
      </c>
      <c r="H2130" s="6">
        <v>41.4</v>
      </c>
      <c r="I2130" s="6">
        <v>317.38122223056564</v>
      </c>
      <c r="J2130" s="6">
        <v>3.319</v>
      </c>
      <c r="K2130" s="6">
        <v>85.834000000000003</v>
      </c>
      <c r="L2130" s="6">
        <v>0.48660631952247413</v>
      </c>
      <c r="M2130" s="6">
        <v>747.6</v>
      </c>
      <c r="N2130" s="6">
        <v>0</v>
      </c>
      <c r="O2130" s="15">
        <v>0.51879699248120303</v>
      </c>
    </row>
    <row r="2131" spans="1:15" x14ac:dyDescent="0.3">
      <c r="A2131" s="10">
        <v>43697</v>
      </c>
      <c r="B2131" s="8">
        <v>0.3125</v>
      </c>
      <c r="C2131" s="9">
        <f t="shared" si="72"/>
        <v>43697.3125</v>
      </c>
      <c r="D2131" s="4">
        <f t="shared" si="73"/>
        <v>525465</v>
      </c>
      <c r="E2131" s="4">
        <f t="shared" si="73"/>
        <v>6300765</v>
      </c>
      <c r="F2131" s="4">
        <f t="shared" si="73"/>
        <v>2549</v>
      </c>
      <c r="G2131" s="6">
        <v>107</v>
      </c>
      <c r="H2131" s="6">
        <v>34.200000000000003</v>
      </c>
      <c r="I2131" s="6">
        <v>321.11362728505549</v>
      </c>
      <c r="J2131" s="6">
        <v>3.4449999999999998</v>
      </c>
      <c r="K2131" s="6">
        <v>84.147999999999996</v>
      </c>
      <c r="L2131" s="6">
        <v>0.4843318288792578</v>
      </c>
      <c r="M2131" s="6">
        <v>747.57299999999998</v>
      </c>
      <c r="N2131" s="6">
        <v>0</v>
      </c>
      <c r="O2131" s="15">
        <v>0.31962616822429907</v>
      </c>
    </row>
    <row r="2132" spans="1:15" x14ac:dyDescent="0.3">
      <c r="A2132" s="10">
        <v>43697</v>
      </c>
      <c r="B2132" s="8">
        <v>0.33333333333333331</v>
      </c>
      <c r="C2132" s="9">
        <f t="shared" si="72"/>
        <v>43697.333333333336</v>
      </c>
      <c r="D2132" s="4">
        <f t="shared" si="73"/>
        <v>525465</v>
      </c>
      <c r="E2132" s="4">
        <f t="shared" si="73"/>
        <v>6300765</v>
      </c>
      <c r="F2132" s="4">
        <f t="shared" si="73"/>
        <v>2549</v>
      </c>
      <c r="G2132" s="6">
        <v>141.5</v>
      </c>
      <c r="H2132" s="6">
        <v>66.599999999999994</v>
      </c>
      <c r="I2132" s="6">
        <v>324.99014147086962</v>
      </c>
      <c r="J2132" s="6">
        <v>5.2050000000000001</v>
      </c>
      <c r="K2132" s="6">
        <v>77.283000000000001</v>
      </c>
      <c r="L2132" s="6">
        <v>0.19318785835152283</v>
      </c>
      <c r="M2132" s="6">
        <v>747.59299999999996</v>
      </c>
      <c r="N2132" s="6">
        <v>0</v>
      </c>
      <c r="O2132" s="15">
        <v>0.47067137809187276</v>
      </c>
    </row>
    <row r="2133" spans="1:15" x14ac:dyDescent="0.3">
      <c r="A2133" s="10">
        <v>43697</v>
      </c>
      <c r="B2133" s="8">
        <v>0.35416666666666669</v>
      </c>
      <c r="C2133" s="9">
        <f t="shared" si="72"/>
        <v>43697.354166666664</v>
      </c>
      <c r="D2133" s="4">
        <f t="shared" si="73"/>
        <v>525465</v>
      </c>
      <c r="E2133" s="4">
        <f t="shared" si="73"/>
        <v>6300765</v>
      </c>
      <c r="F2133" s="4">
        <f t="shared" si="73"/>
        <v>2549</v>
      </c>
      <c r="G2133" s="6">
        <v>250.3</v>
      </c>
      <c r="H2133" s="6">
        <v>107.9</v>
      </c>
      <c r="I2133" s="6">
        <v>343.54121049890819</v>
      </c>
      <c r="J2133" s="6">
        <v>7.2779999999999996</v>
      </c>
      <c r="K2133" s="6">
        <v>65.245999999999995</v>
      </c>
      <c r="L2133" s="6">
        <v>0.19091336770830647</v>
      </c>
      <c r="M2133" s="6">
        <v>747.53499999999997</v>
      </c>
      <c r="N2133" s="6">
        <v>0</v>
      </c>
      <c r="O2133" s="15">
        <v>0.43108270075908911</v>
      </c>
    </row>
    <row r="2134" spans="1:15" x14ac:dyDescent="0.3">
      <c r="A2134" s="10">
        <v>43697</v>
      </c>
      <c r="B2134" s="8">
        <v>0.375</v>
      </c>
      <c r="C2134" s="9">
        <f t="shared" si="72"/>
        <v>43697.375</v>
      </c>
      <c r="D2134" s="4">
        <f t="shared" si="73"/>
        <v>525465</v>
      </c>
      <c r="E2134" s="4">
        <f t="shared" si="73"/>
        <v>6300765</v>
      </c>
      <c r="F2134" s="4">
        <f t="shared" si="73"/>
        <v>2549</v>
      </c>
      <c r="G2134" s="6">
        <v>177.7</v>
      </c>
      <c r="H2134" s="6">
        <v>68.400000000000006</v>
      </c>
      <c r="I2134" s="6">
        <v>336.69059348388606</v>
      </c>
      <c r="J2134" s="6">
        <v>5.8959999999999999</v>
      </c>
      <c r="K2134" s="6">
        <v>69.430999999999997</v>
      </c>
      <c r="L2134" s="6">
        <v>0.33307361700734939</v>
      </c>
      <c r="M2134" s="6">
        <v>747.73</v>
      </c>
      <c r="N2134" s="6">
        <v>0</v>
      </c>
      <c r="O2134" s="15">
        <v>0.3849184018007879</v>
      </c>
    </row>
    <row r="2135" spans="1:15" x14ac:dyDescent="0.3">
      <c r="A2135" s="10">
        <v>43697</v>
      </c>
      <c r="B2135" s="8">
        <v>0.39583333333333331</v>
      </c>
      <c r="C2135" s="9">
        <f t="shared" si="72"/>
        <v>43697.395833333336</v>
      </c>
      <c r="D2135" s="4">
        <f t="shared" si="73"/>
        <v>525465</v>
      </c>
      <c r="E2135" s="4">
        <f t="shared" si="73"/>
        <v>6300765</v>
      </c>
      <c r="F2135" s="4">
        <f t="shared" si="73"/>
        <v>2549</v>
      </c>
      <c r="G2135" s="6">
        <v>272.10000000000002</v>
      </c>
      <c r="H2135" s="6">
        <v>93.6</v>
      </c>
      <c r="I2135" s="6">
        <v>340.00412696592718</v>
      </c>
      <c r="J2135" s="6">
        <v>5.6449999999999996</v>
      </c>
      <c r="K2135" s="6">
        <v>74.075999999999993</v>
      </c>
      <c r="L2135" s="6">
        <v>0.61966860624865161</v>
      </c>
      <c r="M2135" s="6">
        <v>747.66</v>
      </c>
      <c r="N2135" s="6">
        <v>0</v>
      </c>
      <c r="O2135" s="15">
        <v>0.34399117971334064</v>
      </c>
    </row>
    <row r="2136" spans="1:15" x14ac:dyDescent="0.3">
      <c r="A2136" s="10">
        <v>43697</v>
      </c>
      <c r="B2136" s="8">
        <v>0.41666666666666669</v>
      </c>
      <c r="C2136" s="9">
        <f t="shared" si="72"/>
        <v>43697.416666666664</v>
      </c>
      <c r="D2136" s="4">
        <f t="shared" si="73"/>
        <v>525465</v>
      </c>
      <c r="E2136" s="4">
        <f t="shared" si="73"/>
        <v>6300765</v>
      </c>
      <c r="F2136" s="4">
        <f t="shared" si="73"/>
        <v>2549</v>
      </c>
      <c r="G2136" s="6">
        <v>243</v>
      </c>
      <c r="H2136" s="6">
        <v>61.2</v>
      </c>
      <c r="I2136" s="6">
        <v>347.64741497647128</v>
      </c>
      <c r="J2136" s="6">
        <v>4.5140000000000002</v>
      </c>
      <c r="K2136" s="6">
        <v>77.016999999999996</v>
      </c>
      <c r="L2136" s="6">
        <v>0.47295937566317603</v>
      </c>
      <c r="M2136" s="6">
        <v>747.90800000000002</v>
      </c>
      <c r="N2136" s="6">
        <v>0.2</v>
      </c>
      <c r="O2136" s="15">
        <v>0.25185185185185188</v>
      </c>
    </row>
    <row r="2137" spans="1:15" x14ac:dyDescent="0.3">
      <c r="A2137" s="10">
        <v>43697</v>
      </c>
      <c r="B2137" s="8">
        <v>0.4375</v>
      </c>
      <c r="C2137" s="9">
        <f t="shared" si="72"/>
        <v>43697.4375</v>
      </c>
      <c r="D2137" s="4">
        <f t="shared" si="73"/>
        <v>525465</v>
      </c>
      <c r="E2137" s="4">
        <f t="shared" si="73"/>
        <v>6300765</v>
      </c>
      <c r="F2137" s="4">
        <f t="shared" si="73"/>
        <v>2549</v>
      </c>
      <c r="G2137" s="6">
        <v>232.2</v>
      </c>
      <c r="H2137" s="6">
        <v>37.799999999999997</v>
      </c>
      <c r="I2137" s="6">
        <v>337.6957602796079</v>
      </c>
      <c r="J2137" s="6">
        <v>3.8849999999999998</v>
      </c>
      <c r="K2137" s="6">
        <v>84.534999999999997</v>
      </c>
      <c r="L2137" s="6">
        <v>1.0481366981887139</v>
      </c>
      <c r="M2137" s="6">
        <v>747.745</v>
      </c>
      <c r="N2137" s="6">
        <v>0</v>
      </c>
      <c r="O2137" s="15">
        <v>0.16279069767441859</v>
      </c>
    </row>
    <row r="2138" spans="1:15" x14ac:dyDescent="0.3">
      <c r="A2138" s="10">
        <v>43697</v>
      </c>
      <c r="B2138" s="8">
        <v>0.45833333333333331</v>
      </c>
      <c r="C2138" s="9">
        <f t="shared" si="72"/>
        <v>43697.458333333336</v>
      </c>
      <c r="D2138" s="4">
        <f t="shared" si="73"/>
        <v>525465</v>
      </c>
      <c r="E2138" s="4">
        <f t="shared" si="73"/>
        <v>6300765</v>
      </c>
      <c r="F2138" s="4">
        <f t="shared" si="73"/>
        <v>2549</v>
      </c>
      <c r="G2138" s="6">
        <v>215.8</v>
      </c>
      <c r="H2138" s="6">
        <v>36</v>
      </c>
      <c r="I2138" s="6">
        <v>335.24387643726794</v>
      </c>
      <c r="J2138" s="6">
        <v>3.2570000000000001</v>
      </c>
      <c r="K2138" s="6">
        <v>87.686999999999998</v>
      </c>
      <c r="L2138" s="6">
        <v>1.3347316874300161</v>
      </c>
      <c r="M2138" s="6">
        <v>747.99</v>
      </c>
      <c r="N2138" s="6">
        <v>0</v>
      </c>
      <c r="O2138" s="15">
        <v>0.16682113067655235</v>
      </c>
    </row>
    <row r="2139" spans="1:15" x14ac:dyDescent="0.3">
      <c r="A2139" s="10">
        <v>43697</v>
      </c>
      <c r="B2139" s="8">
        <v>0.47916666666666669</v>
      </c>
      <c r="C2139" s="9">
        <f t="shared" si="72"/>
        <v>43697.479166666664</v>
      </c>
      <c r="D2139" s="4">
        <f t="shared" si="73"/>
        <v>525465</v>
      </c>
      <c r="E2139" s="4">
        <f t="shared" si="73"/>
        <v>6300765</v>
      </c>
      <c r="F2139" s="4">
        <f t="shared" si="73"/>
        <v>2549</v>
      </c>
      <c r="G2139" s="6">
        <v>148.69999999999999</v>
      </c>
      <c r="H2139" s="6">
        <v>25.2</v>
      </c>
      <c r="I2139" s="6">
        <v>333.19800183278511</v>
      </c>
      <c r="J2139" s="6">
        <v>2.9420000000000002</v>
      </c>
      <c r="K2139" s="6">
        <v>91.353999999999999</v>
      </c>
      <c r="L2139" s="6">
        <v>1.6213266766713186</v>
      </c>
      <c r="M2139" s="6">
        <v>747.97</v>
      </c>
      <c r="N2139" s="6">
        <v>0</v>
      </c>
      <c r="O2139" s="15">
        <v>0.16946872898453264</v>
      </c>
    </row>
    <row r="2140" spans="1:15" x14ac:dyDescent="0.3">
      <c r="A2140" s="10">
        <v>43697</v>
      </c>
      <c r="B2140" s="8">
        <v>0.5</v>
      </c>
      <c r="C2140" s="9">
        <f t="shared" si="72"/>
        <v>43697.5</v>
      </c>
      <c r="D2140" s="4">
        <f t="shared" si="73"/>
        <v>525465</v>
      </c>
      <c r="E2140" s="4">
        <f t="shared" si="73"/>
        <v>6300765</v>
      </c>
      <c r="F2140" s="4">
        <f t="shared" si="73"/>
        <v>2549</v>
      </c>
      <c r="G2140" s="6">
        <v>199.5</v>
      </c>
      <c r="H2140" s="6">
        <v>27</v>
      </c>
      <c r="I2140" s="6">
        <v>333.55631459913911</v>
      </c>
      <c r="J2140" s="6">
        <v>3.1309999999999998</v>
      </c>
      <c r="K2140" s="6">
        <v>89.682000000000002</v>
      </c>
      <c r="L2140" s="6">
        <v>1.7634869259703616</v>
      </c>
      <c r="M2140" s="6">
        <v>747.92200000000003</v>
      </c>
      <c r="N2140" s="6">
        <v>0</v>
      </c>
      <c r="O2140" s="15">
        <v>0.13533834586466165</v>
      </c>
    </row>
    <row r="2141" spans="1:15" x14ac:dyDescent="0.3">
      <c r="A2141" s="10">
        <v>43697</v>
      </c>
      <c r="B2141" s="8">
        <v>0.52083333333333337</v>
      </c>
      <c r="C2141" s="9">
        <f t="shared" si="72"/>
        <v>43697.520833333336</v>
      </c>
      <c r="D2141" s="4">
        <f t="shared" si="73"/>
        <v>525465</v>
      </c>
      <c r="E2141" s="4">
        <f t="shared" si="73"/>
        <v>6300765</v>
      </c>
      <c r="F2141" s="4">
        <f t="shared" si="73"/>
        <v>2549</v>
      </c>
      <c r="G2141" s="6">
        <v>127</v>
      </c>
      <c r="H2141" s="6">
        <v>18</v>
      </c>
      <c r="I2141" s="6">
        <v>332.02035131895707</v>
      </c>
      <c r="J2141" s="6">
        <v>2.3769999999999998</v>
      </c>
      <c r="K2141" s="6">
        <v>98.998000000000005</v>
      </c>
      <c r="L2141" s="6">
        <v>1.4723429554426266</v>
      </c>
      <c r="M2141" s="6">
        <v>747.92</v>
      </c>
      <c r="N2141" s="6">
        <v>0</v>
      </c>
      <c r="O2141" s="15">
        <v>0.14173228346456693</v>
      </c>
    </row>
    <row r="2142" spans="1:15" x14ac:dyDescent="0.3">
      <c r="A2142" s="10">
        <v>43697</v>
      </c>
      <c r="B2142" s="8">
        <v>0.54166666666666663</v>
      </c>
      <c r="C2142" s="9">
        <f t="shared" si="72"/>
        <v>43697.541666666664</v>
      </c>
      <c r="D2142" s="4">
        <f t="shared" si="73"/>
        <v>525465</v>
      </c>
      <c r="E2142" s="4">
        <f t="shared" si="73"/>
        <v>6300765</v>
      </c>
      <c r="F2142" s="4">
        <f t="shared" si="73"/>
        <v>2549</v>
      </c>
      <c r="G2142" s="6">
        <v>81.599999999999994</v>
      </c>
      <c r="H2142" s="6">
        <v>10.8</v>
      </c>
      <c r="I2142" s="6">
        <v>327.22122834282345</v>
      </c>
      <c r="J2142" s="6">
        <v>1.9359999999999999</v>
      </c>
      <c r="K2142" s="6">
        <v>100</v>
      </c>
      <c r="L2142" s="6">
        <v>1.7589379446839288</v>
      </c>
      <c r="M2142" s="6">
        <v>747.78499999999997</v>
      </c>
      <c r="N2142" s="6">
        <v>0</v>
      </c>
      <c r="O2142" s="15">
        <v>0.13235294117647062</v>
      </c>
    </row>
    <row r="2143" spans="1:15" x14ac:dyDescent="0.3">
      <c r="A2143" s="10">
        <v>43697</v>
      </c>
      <c r="B2143" s="8">
        <v>0.5625</v>
      </c>
      <c r="C2143" s="9">
        <f t="shared" si="72"/>
        <v>43697.5625</v>
      </c>
      <c r="D2143" s="4">
        <f t="shared" si="73"/>
        <v>525465</v>
      </c>
      <c r="E2143" s="4">
        <f t="shared" si="73"/>
        <v>6300765</v>
      </c>
      <c r="F2143" s="4">
        <f t="shared" si="73"/>
        <v>2549</v>
      </c>
      <c r="G2143" s="6">
        <v>101.6</v>
      </c>
      <c r="H2143" s="6">
        <v>12.6</v>
      </c>
      <c r="I2143" s="6">
        <v>324.87775950193804</v>
      </c>
      <c r="J2143" s="6">
        <v>1.9990000000000001</v>
      </c>
      <c r="K2143" s="6">
        <v>100</v>
      </c>
      <c r="L2143" s="6">
        <v>1.7566634540407124</v>
      </c>
      <c r="M2143" s="6">
        <v>747.83799999999997</v>
      </c>
      <c r="N2143" s="6">
        <v>0</v>
      </c>
      <c r="O2143" s="15">
        <v>0.12401574803149606</v>
      </c>
    </row>
    <row r="2144" spans="1:15" x14ac:dyDescent="0.3">
      <c r="A2144" s="10">
        <v>43697</v>
      </c>
      <c r="B2144" s="8">
        <v>0.58333333333333337</v>
      </c>
      <c r="C2144" s="9">
        <f t="shared" si="72"/>
        <v>43697.583333333336</v>
      </c>
      <c r="D2144" s="4">
        <f t="shared" si="73"/>
        <v>525465</v>
      </c>
      <c r="E2144" s="4">
        <f t="shared" si="73"/>
        <v>6300765</v>
      </c>
      <c r="F2144" s="4">
        <f t="shared" si="73"/>
        <v>2549</v>
      </c>
      <c r="G2144" s="6">
        <v>47.2</v>
      </c>
      <c r="H2144" s="6">
        <v>5.4</v>
      </c>
      <c r="I2144" s="6">
        <v>326.01306133525497</v>
      </c>
      <c r="J2144" s="6">
        <v>1.496</v>
      </c>
      <c r="K2144" s="6">
        <v>100</v>
      </c>
      <c r="L2144" s="6">
        <v>1.0322152636861994</v>
      </c>
      <c r="M2144" s="6">
        <v>747.97299999999996</v>
      </c>
      <c r="N2144" s="7" t="s">
        <v>19</v>
      </c>
      <c r="O2144" s="15">
        <v>0.11440677966101695</v>
      </c>
    </row>
    <row r="2145" spans="1:15" x14ac:dyDescent="0.3">
      <c r="A2145" s="10">
        <v>43697</v>
      </c>
      <c r="B2145" s="8">
        <v>0.60416666666666663</v>
      </c>
      <c r="C2145" s="9">
        <f t="shared" si="72"/>
        <v>43697.604166666664</v>
      </c>
      <c r="D2145" s="4">
        <f t="shared" si="73"/>
        <v>525465</v>
      </c>
      <c r="E2145" s="4">
        <f t="shared" si="73"/>
        <v>6300765</v>
      </c>
      <c r="F2145" s="4">
        <f t="shared" si="73"/>
        <v>2549</v>
      </c>
      <c r="G2145" s="6">
        <v>81.599999999999994</v>
      </c>
      <c r="H2145" s="6">
        <v>12.6</v>
      </c>
      <c r="I2145" s="6">
        <v>325.26304722973208</v>
      </c>
      <c r="J2145" s="6">
        <v>1.4330000000000001</v>
      </c>
      <c r="K2145" s="6">
        <v>100</v>
      </c>
      <c r="L2145" s="6">
        <v>1.1743755129852425</v>
      </c>
      <c r="M2145" s="6">
        <v>747.84500000000003</v>
      </c>
      <c r="N2145" s="7" t="s">
        <v>19</v>
      </c>
      <c r="O2145" s="15">
        <v>0.15441176470588236</v>
      </c>
    </row>
    <row r="2146" spans="1:15" x14ac:dyDescent="0.3">
      <c r="A2146" s="10">
        <v>43697</v>
      </c>
      <c r="B2146" s="8">
        <v>0.625</v>
      </c>
      <c r="C2146" s="9">
        <f t="shared" si="72"/>
        <v>43697.625</v>
      </c>
      <c r="D2146" s="4">
        <f t="shared" si="73"/>
        <v>525465</v>
      </c>
      <c r="E2146" s="4">
        <f t="shared" si="73"/>
        <v>6300765</v>
      </c>
      <c r="F2146" s="4">
        <f t="shared" si="73"/>
        <v>2549</v>
      </c>
      <c r="G2146" s="6">
        <v>41.7</v>
      </c>
      <c r="H2146" s="6">
        <v>5.4</v>
      </c>
      <c r="I2146" s="6">
        <v>323.7216075265876</v>
      </c>
      <c r="J2146" s="6">
        <v>1.371</v>
      </c>
      <c r="K2146" s="6">
        <v>100</v>
      </c>
      <c r="L2146" s="6">
        <v>0.88323154245750757</v>
      </c>
      <c r="M2146" s="6">
        <v>747.96799999999996</v>
      </c>
      <c r="N2146" s="7" t="s">
        <v>19</v>
      </c>
      <c r="O2146" s="15">
        <v>0.12949640287769784</v>
      </c>
    </row>
    <row r="2147" spans="1:15" x14ac:dyDescent="0.3">
      <c r="A2147" s="10">
        <v>43697</v>
      </c>
      <c r="B2147" s="8">
        <v>0.64583333333333337</v>
      </c>
      <c r="C2147" s="9">
        <f t="shared" si="72"/>
        <v>43697.645833333336</v>
      </c>
      <c r="D2147" s="4">
        <f t="shared" si="73"/>
        <v>525465</v>
      </c>
      <c r="E2147" s="4">
        <f t="shared" si="73"/>
        <v>6300765</v>
      </c>
      <c r="F2147" s="4">
        <f t="shared" si="73"/>
        <v>2549</v>
      </c>
      <c r="G2147" s="6">
        <v>65.3</v>
      </c>
      <c r="H2147" s="6">
        <v>10.8</v>
      </c>
      <c r="I2147" s="6">
        <v>322.65809718046847</v>
      </c>
      <c r="J2147" s="6">
        <v>1.2450000000000001</v>
      </c>
      <c r="K2147" s="6">
        <v>100</v>
      </c>
      <c r="L2147" s="6">
        <v>0.59237471853005541</v>
      </c>
      <c r="M2147" s="6">
        <v>747.79</v>
      </c>
      <c r="N2147" s="7" t="s">
        <v>19</v>
      </c>
      <c r="O2147" s="15">
        <v>0.16539050535987751</v>
      </c>
    </row>
    <row r="2148" spans="1:15" x14ac:dyDescent="0.3">
      <c r="A2148" s="10">
        <v>43697</v>
      </c>
      <c r="B2148" s="8">
        <v>0.66666666666666663</v>
      </c>
      <c r="C2148" s="9">
        <f t="shared" si="72"/>
        <v>43697.666666666664</v>
      </c>
      <c r="D2148" s="4">
        <f t="shared" si="73"/>
        <v>525465</v>
      </c>
      <c r="E2148" s="4">
        <f t="shared" si="73"/>
        <v>6300765</v>
      </c>
      <c r="F2148" s="4">
        <f t="shared" si="73"/>
        <v>2549</v>
      </c>
      <c r="G2148" s="6">
        <v>30.8</v>
      </c>
      <c r="H2148" s="6">
        <v>5.4</v>
      </c>
      <c r="I2148" s="6">
        <v>321.90127989585204</v>
      </c>
      <c r="J2148" s="6">
        <v>0.93</v>
      </c>
      <c r="K2148" s="6">
        <v>100</v>
      </c>
      <c r="L2148" s="6">
        <v>0.87868256117107491</v>
      </c>
      <c r="M2148" s="6">
        <v>747.97299999999996</v>
      </c>
      <c r="N2148" s="7" t="s">
        <v>19</v>
      </c>
      <c r="O2148" s="15">
        <v>0.17532467532467533</v>
      </c>
    </row>
    <row r="2149" spans="1:15" x14ac:dyDescent="0.3">
      <c r="A2149" s="10">
        <v>43697</v>
      </c>
      <c r="B2149" s="8">
        <v>0.6875</v>
      </c>
      <c r="C2149" s="9">
        <f t="shared" si="72"/>
        <v>43697.6875</v>
      </c>
      <c r="D2149" s="4">
        <f t="shared" si="73"/>
        <v>525465</v>
      </c>
      <c r="E2149" s="4">
        <f t="shared" si="73"/>
        <v>6300765</v>
      </c>
      <c r="F2149" s="4">
        <f t="shared" si="73"/>
        <v>2549</v>
      </c>
      <c r="G2149" s="6">
        <v>43.5</v>
      </c>
      <c r="H2149" s="6">
        <v>9</v>
      </c>
      <c r="I2149" s="6">
        <v>320.33890755959055</v>
      </c>
      <c r="J2149" s="6">
        <v>0.93</v>
      </c>
      <c r="K2149" s="6">
        <v>100</v>
      </c>
      <c r="L2149" s="6">
        <v>1.1652775504123771</v>
      </c>
      <c r="M2149" s="6">
        <v>748.18200000000002</v>
      </c>
      <c r="N2149" s="7" t="s">
        <v>19</v>
      </c>
      <c r="O2149" s="15">
        <v>0.20689655172413793</v>
      </c>
    </row>
    <row r="2150" spans="1:15" x14ac:dyDescent="0.3">
      <c r="A2150" s="10">
        <v>43697</v>
      </c>
      <c r="B2150" s="8">
        <v>0.70833333333333337</v>
      </c>
      <c r="C2150" s="9">
        <f t="shared" si="72"/>
        <v>43697.708333333336</v>
      </c>
      <c r="D2150" s="4">
        <f t="shared" si="73"/>
        <v>525465</v>
      </c>
      <c r="E2150" s="4">
        <f t="shared" si="73"/>
        <v>6300765</v>
      </c>
      <c r="F2150" s="4">
        <f t="shared" si="73"/>
        <v>2549</v>
      </c>
      <c r="G2150" s="6">
        <v>21.8</v>
      </c>
      <c r="H2150" s="6">
        <v>3.6</v>
      </c>
      <c r="I2150" s="6">
        <v>321.42969515469167</v>
      </c>
      <c r="J2150" s="6">
        <v>0.86699999999999999</v>
      </c>
      <c r="K2150" s="6">
        <v>100</v>
      </c>
      <c r="L2150" s="6">
        <v>0.87413357988464213</v>
      </c>
      <c r="M2150" s="6">
        <v>747.91800000000001</v>
      </c>
      <c r="N2150" s="7" t="s">
        <v>19</v>
      </c>
      <c r="O2150" s="15">
        <v>0.16513761467889909</v>
      </c>
    </row>
    <row r="2151" spans="1:15" x14ac:dyDescent="0.3">
      <c r="A2151" s="10">
        <v>43697</v>
      </c>
      <c r="B2151" s="8">
        <v>0.72916666666666663</v>
      </c>
      <c r="C2151" s="9">
        <f t="shared" si="72"/>
        <v>43697.729166666664</v>
      </c>
      <c r="D2151" s="4">
        <f t="shared" si="73"/>
        <v>525465</v>
      </c>
      <c r="E2151" s="4">
        <f t="shared" si="73"/>
        <v>6300765</v>
      </c>
      <c r="F2151" s="4">
        <f t="shared" si="73"/>
        <v>2549</v>
      </c>
      <c r="G2151" s="6">
        <v>21.8</v>
      </c>
      <c r="H2151" s="6">
        <v>3.6</v>
      </c>
      <c r="I2151" s="6">
        <v>318.91658512409845</v>
      </c>
      <c r="J2151" s="6">
        <v>0.86699999999999999</v>
      </c>
      <c r="K2151" s="6">
        <v>100</v>
      </c>
      <c r="L2151" s="6">
        <v>1.0162938291836852</v>
      </c>
      <c r="M2151" s="6">
        <v>748.125</v>
      </c>
      <c r="N2151" s="7" t="s">
        <v>19</v>
      </c>
      <c r="O2151" s="15">
        <v>0.16513761467889909</v>
      </c>
    </row>
    <row r="2152" spans="1:15" x14ac:dyDescent="0.3">
      <c r="A2152" s="10">
        <v>43697</v>
      </c>
      <c r="B2152" s="8">
        <v>0.75</v>
      </c>
      <c r="C2152" s="9">
        <f t="shared" si="72"/>
        <v>43697.75</v>
      </c>
      <c r="D2152" s="4">
        <f t="shared" si="73"/>
        <v>525465</v>
      </c>
      <c r="E2152" s="4">
        <f t="shared" si="73"/>
        <v>6300765</v>
      </c>
      <c r="F2152" s="4">
        <f t="shared" si="73"/>
        <v>2549</v>
      </c>
      <c r="G2152" s="6">
        <v>12.7</v>
      </c>
      <c r="H2152" s="6">
        <v>1.8</v>
      </c>
      <c r="I2152" s="6">
        <v>317.96728141431447</v>
      </c>
      <c r="J2152" s="6">
        <v>0.74199999999999999</v>
      </c>
      <c r="K2152" s="6">
        <v>100</v>
      </c>
      <c r="L2152" s="6">
        <v>0.5810022653139737</v>
      </c>
      <c r="M2152" s="6">
        <v>748.15</v>
      </c>
      <c r="N2152" s="7" t="s">
        <v>19</v>
      </c>
      <c r="O2152" s="15">
        <v>0.14173228346456693</v>
      </c>
    </row>
    <row r="2153" spans="1:15" x14ac:dyDescent="0.3">
      <c r="A2153" s="10">
        <v>43697</v>
      </c>
      <c r="B2153" s="8">
        <v>0.77083333333333337</v>
      </c>
      <c r="C2153" s="9">
        <f t="shared" si="72"/>
        <v>43697.770833333336</v>
      </c>
      <c r="D2153" s="4">
        <f t="shared" si="73"/>
        <v>525465</v>
      </c>
      <c r="E2153" s="4">
        <f t="shared" si="73"/>
        <v>6300765</v>
      </c>
      <c r="F2153" s="4">
        <f t="shared" si="73"/>
        <v>2549</v>
      </c>
      <c r="G2153" s="6">
        <v>5.4</v>
      </c>
      <c r="H2153" s="6">
        <v>1.8</v>
      </c>
      <c r="I2153" s="6">
        <v>315.45791366971048</v>
      </c>
      <c r="J2153" s="6">
        <v>0.36399999999999999</v>
      </c>
      <c r="K2153" s="6">
        <v>100</v>
      </c>
      <c r="L2153" s="6">
        <v>0.57872777467075731</v>
      </c>
      <c r="M2153" s="6">
        <v>748.25300000000004</v>
      </c>
      <c r="N2153" s="7" t="s">
        <v>19</v>
      </c>
      <c r="O2153" s="15">
        <v>0.33333333333333331</v>
      </c>
    </row>
    <row r="2154" spans="1:15" x14ac:dyDescent="0.3">
      <c r="A2154" s="10">
        <v>43697</v>
      </c>
      <c r="B2154" s="8">
        <v>0.79166666666666663</v>
      </c>
      <c r="C2154" s="9">
        <f t="shared" si="72"/>
        <v>43697.791666666664</v>
      </c>
      <c r="D2154" s="4">
        <f t="shared" si="73"/>
        <v>525465</v>
      </c>
      <c r="E2154" s="4">
        <f t="shared" si="73"/>
        <v>6300765</v>
      </c>
      <c r="F2154" s="4">
        <f t="shared" si="73"/>
        <v>2549</v>
      </c>
      <c r="G2154" s="6">
        <v>0</v>
      </c>
      <c r="H2154" s="6">
        <v>0</v>
      </c>
      <c r="I2154" s="6">
        <v>315.50451500399629</v>
      </c>
      <c r="J2154" s="6">
        <v>0.30099999999999999</v>
      </c>
      <c r="K2154" s="6">
        <v>100</v>
      </c>
      <c r="L2154" s="6">
        <v>0.57645328402754092</v>
      </c>
      <c r="M2154" s="6">
        <v>748.38499999999999</v>
      </c>
      <c r="N2154" s="7" t="s">
        <v>19</v>
      </c>
      <c r="O2154" s="16" t="s">
        <v>19</v>
      </c>
    </row>
    <row r="2155" spans="1:15" x14ac:dyDescent="0.3">
      <c r="A2155" s="10">
        <v>43697</v>
      </c>
      <c r="B2155" s="8">
        <v>0.8125</v>
      </c>
      <c r="C2155" s="9">
        <f t="shared" si="72"/>
        <v>43697.8125</v>
      </c>
      <c r="D2155" s="4">
        <f t="shared" si="73"/>
        <v>525465</v>
      </c>
      <c r="E2155" s="4">
        <f t="shared" si="73"/>
        <v>6300765</v>
      </c>
      <c r="F2155" s="4">
        <f t="shared" si="73"/>
        <v>2549</v>
      </c>
      <c r="G2155" s="6">
        <v>0</v>
      </c>
      <c r="H2155" s="6">
        <v>0</v>
      </c>
      <c r="I2155" s="6">
        <v>315.5641045460672</v>
      </c>
      <c r="J2155" s="6">
        <v>0.05</v>
      </c>
      <c r="K2155" s="6">
        <v>100</v>
      </c>
      <c r="L2155" s="6">
        <v>0.42974405344206529</v>
      </c>
      <c r="M2155" s="6">
        <v>748.46</v>
      </c>
      <c r="N2155" s="7" t="s">
        <v>19</v>
      </c>
      <c r="O2155" s="16" t="s">
        <v>19</v>
      </c>
    </row>
    <row r="2156" spans="1:15" x14ac:dyDescent="0.3">
      <c r="A2156" s="10">
        <v>43697</v>
      </c>
      <c r="B2156" s="8">
        <v>0.83333333333333337</v>
      </c>
      <c r="C2156" s="9">
        <f t="shared" si="72"/>
        <v>43697.833333333336</v>
      </c>
      <c r="D2156" s="4">
        <f t="shared" si="73"/>
        <v>525465</v>
      </c>
      <c r="E2156" s="4">
        <f t="shared" si="73"/>
        <v>6300765</v>
      </c>
      <c r="F2156" s="4">
        <f t="shared" si="73"/>
        <v>2549</v>
      </c>
      <c r="G2156" s="6">
        <v>0</v>
      </c>
      <c r="H2156" s="6">
        <v>0</v>
      </c>
      <c r="I2156" s="6">
        <v>315.53498263760048</v>
      </c>
      <c r="J2156" s="6">
        <v>0.42699999999999999</v>
      </c>
      <c r="K2156" s="6">
        <v>100</v>
      </c>
      <c r="L2156" s="6">
        <v>0.2830348228565896</v>
      </c>
      <c r="M2156" s="6">
        <v>748.52700000000004</v>
      </c>
      <c r="N2156" s="7" t="s">
        <v>19</v>
      </c>
      <c r="O2156" s="16" t="s">
        <v>19</v>
      </c>
    </row>
    <row r="2157" spans="1:15" x14ac:dyDescent="0.3">
      <c r="A2157" s="10">
        <v>43697</v>
      </c>
      <c r="B2157" s="8">
        <v>0.85416666666666663</v>
      </c>
      <c r="C2157" s="9">
        <f t="shared" si="72"/>
        <v>43697.854166666664</v>
      </c>
      <c r="D2157" s="4">
        <f t="shared" si="73"/>
        <v>525465</v>
      </c>
      <c r="E2157" s="4">
        <f t="shared" si="73"/>
        <v>6300765</v>
      </c>
      <c r="F2157" s="4">
        <f t="shared" si="73"/>
        <v>2549</v>
      </c>
      <c r="G2157" s="6">
        <v>0</v>
      </c>
      <c r="H2157" s="6">
        <v>0</v>
      </c>
      <c r="I2157" s="6">
        <v>315.51187381716483</v>
      </c>
      <c r="J2157" s="6">
        <v>0.61599999999999999</v>
      </c>
      <c r="K2157" s="6">
        <v>100</v>
      </c>
      <c r="L2157" s="6">
        <v>1.0026468853243871</v>
      </c>
      <c r="M2157" s="6">
        <v>748.5</v>
      </c>
      <c r="N2157" s="7" t="s">
        <v>19</v>
      </c>
      <c r="O2157" s="16" t="s">
        <v>19</v>
      </c>
    </row>
    <row r="2158" spans="1:15" x14ac:dyDescent="0.3">
      <c r="A2158" s="10">
        <v>43697</v>
      </c>
      <c r="B2158" s="8">
        <v>0.875</v>
      </c>
      <c r="C2158" s="9">
        <f t="shared" si="72"/>
        <v>43697.875</v>
      </c>
      <c r="D2158" s="4">
        <f t="shared" si="73"/>
        <v>525465</v>
      </c>
      <c r="E2158" s="4">
        <f t="shared" si="73"/>
        <v>6300765</v>
      </c>
      <c r="F2158" s="4">
        <f t="shared" si="73"/>
        <v>2549</v>
      </c>
      <c r="G2158" s="6">
        <v>0</v>
      </c>
      <c r="H2158" s="6">
        <v>0</v>
      </c>
      <c r="I2158" s="6">
        <v>315.59299915125882</v>
      </c>
      <c r="J2158" s="6">
        <v>0.17599999999999999</v>
      </c>
      <c r="K2158" s="6">
        <v>100</v>
      </c>
      <c r="L2158" s="6">
        <v>0.56735532145467549</v>
      </c>
      <c r="M2158" s="6">
        <v>748.62</v>
      </c>
      <c r="N2158" s="7" t="s">
        <v>19</v>
      </c>
      <c r="O2158" s="16" t="s">
        <v>19</v>
      </c>
    </row>
    <row r="2159" spans="1:15" x14ac:dyDescent="0.3">
      <c r="A2159" s="10">
        <v>43697</v>
      </c>
      <c r="B2159" s="8">
        <v>0.89583333333333337</v>
      </c>
      <c r="C2159" s="9">
        <f t="shared" si="72"/>
        <v>43697.895833333336</v>
      </c>
      <c r="D2159" s="4">
        <f t="shared" si="73"/>
        <v>525465</v>
      </c>
      <c r="E2159" s="4">
        <f t="shared" si="73"/>
        <v>6300765</v>
      </c>
      <c r="F2159" s="4">
        <f t="shared" si="73"/>
        <v>2549</v>
      </c>
      <c r="G2159" s="6">
        <v>0</v>
      </c>
      <c r="H2159" s="6">
        <v>0</v>
      </c>
      <c r="I2159" s="6">
        <v>315.57807879042679</v>
      </c>
      <c r="J2159" s="6">
        <v>0.30099999999999999</v>
      </c>
      <c r="K2159" s="6">
        <v>100</v>
      </c>
      <c r="L2159" s="6">
        <v>0.56508083081145921</v>
      </c>
      <c r="M2159" s="6">
        <v>748.42200000000003</v>
      </c>
      <c r="N2159" s="7" t="s">
        <v>19</v>
      </c>
      <c r="O2159" s="16" t="s">
        <v>19</v>
      </c>
    </row>
    <row r="2160" spans="1:15" x14ac:dyDescent="0.3">
      <c r="A2160" s="10">
        <v>43697</v>
      </c>
      <c r="B2160" s="8">
        <v>0.91666666666666663</v>
      </c>
      <c r="C2160" s="9">
        <f t="shared" si="72"/>
        <v>43697.916666666664</v>
      </c>
      <c r="D2160" s="4">
        <f t="shared" si="73"/>
        <v>525465</v>
      </c>
      <c r="E2160" s="4">
        <f t="shared" si="73"/>
        <v>6300765</v>
      </c>
      <c r="F2160" s="4">
        <f t="shared" si="73"/>
        <v>2549</v>
      </c>
      <c r="G2160" s="6">
        <v>0</v>
      </c>
      <c r="H2160" s="6">
        <v>0</v>
      </c>
      <c r="I2160" s="6">
        <v>315.48226728480648</v>
      </c>
      <c r="J2160" s="6">
        <v>0.23899999999999999</v>
      </c>
      <c r="K2160" s="6">
        <v>100</v>
      </c>
      <c r="L2160" s="6">
        <v>0.12950212034146491</v>
      </c>
      <c r="M2160" s="6">
        <v>748.43200000000002</v>
      </c>
      <c r="N2160" s="7" t="s">
        <v>19</v>
      </c>
      <c r="O2160" s="16" t="s">
        <v>19</v>
      </c>
    </row>
    <row r="2161" spans="1:15" x14ac:dyDescent="0.3">
      <c r="A2161" s="10">
        <v>43697</v>
      </c>
      <c r="B2161" s="8">
        <v>0.9375</v>
      </c>
      <c r="C2161" s="9">
        <f t="shared" si="72"/>
        <v>43697.9375</v>
      </c>
      <c r="D2161" s="4">
        <f t="shared" si="73"/>
        <v>525465</v>
      </c>
      <c r="E2161" s="4">
        <f t="shared" si="73"/>
        <v>6300765</v>
      </c>
      <c r="F2161" s="4">
        <f t="shared" si="73"/>
        <v>2549</v>
      </c>
      <c r="G2161" s="6">
        <v>0</v>
      </c>
      <c r="H2161" s="6">
        <v>0</v>
      </c>
      <c r="I2161" s="6">
        <v>315.51318757179882</v>
      </c>
      <c r="J2161" s="6">
        <v>0.113</v>
      </c>
      <c r="K2161" s="6">
        <v>100</v>
      </c>
      <c r="L2161" s="6">
        <v>0.12722762969824852</v>
      </c>
      <c r="M2161" s="6">
        <v>748.40300000000002</v>
      </c>
      <c r="N2161" s="7" t="s">
        <v>19</v>
      </c>
      <c r="O2161" s="16" t="s">
        <v>19</v>
      </c>
    </row>
    <row r="2162" spans="1:15" x14ac:dyDescent="0.3">
      <c r="A2162" s="10">
        <v>43697</v>
      </c>
      <c r="B2162" s="8">
        <v>0.95833333333333337</v>
      </c>
      <c r="C2162" s="9">
        <f t="shared" si="72"/>
        <v>43697.958333333336</v>
      </c>
      <c r="D2162" s="4">
        <f t="shared" si="73"/>
        <v>525465</v>
      </c>
      <c r="E2162" s="4">
        <f t="shared" si="73"/>
        <v>6300765</v>
      </c>
      <c r="F2162" s="4">
        <f t="shared" si="73"/>
        <v>2549</v>
      </c>
      <c r="G2162" s="6">
        <v>0</v>
      </c>
      <c r="H2162" s="6">
        <v>0</v>
      </c>
      <c r="I2162" s="6">
        <v>315.54636134916416</v>
      </c>
      <c r="J2162" s="6">
        <v>0.42699999999999999</v>
      </c>
      <c r="K2162" s="6">
        <v>100</v>
      </c>
      <c r="L2162" s="6">
        <v>0.12495313905503218</v>
      </c>
      <c r="M2162" s="6">
        <v>748.32500000000005</v>
      </c>
      <c r="N2162" s="7" t="s">
        <v>19</v>
      </c>
      <c r="O2162" s="16" t="s">
        <v>19</v>
      </c>
    </row>
    <row r="2163" spans="1:15" x14ac:dyDescent="0.3">
      <c r="A2163" s="10">
        <v>43697</v>
      </c>
      <c r="B2163" s="8">
        <v>0.97916666666666663</v>
      </c>
      <c r="C2163" s="9">
        <f t="shared" si="72"/>
        <v>43697.979166666664</v>
      </c>
      <c r="D2163" s="4">
        <f t="shared" si="73"/>
        <v>525465</v>
      </c>
      <c r="E2163" s="4">
        <f t="shared" si="73"/>
        <v>6300765</v>
      </c>
      <c r="F2163" s="4">
        <f t="shared" si="73"/>
        <v>2549</v>
      </c>
      <c r="G2163" s="6">
        <v>0</v>
      </c>
      <c r="H2163" s="6">
        <v>0</v>
      </c>
      <c r="I2163" s="6">
        <v>315.52130438219496</v>
      </c>
      <c r="J2163" s="6">
        <v>0.30099999999999999</v>
      </c>
      <c r="K2163" s="6">
        <v>100</v>
      </c>
      <c r="L2163" s="6">
        <v>0.98899994146508885</v>
      </c>
      <c r="M2163" s="6">
        <v>748.36</v>
      </c>
      <c r="N2163" s="7" t="s">
        <v>19</v>
      </c>
      <c r="O2163" s="16" t="s">
        <v>19</v>
      </c>
    </row>
    <row r="2164" spans="1:15" x14ac:dyDescent="0.3">
      <c r="A2164" s="10">
        <v>43698</v>
      </c>
      <c r="B2164" s="8">
        <v>0</v>
      </c>
      <c r="C2164" s="9">
        <f t="shared" si="72"/>
        <v>43698</v>
      </c>
      <c r="D2164" s="4">
        <f t="shared" si="73"/>
        <v>525465</v>
      </c>
      <c r="E2164" s="4">
        <f t="shared" si="73"/>
        <v>6300765</v>
      </c>
      <c r="F2164" s="4">
        <f t="shared" si="73"/>
        <v>2549</v>
      </c>
      <c r="G2164" s="6">
        <v>0</v>
      </c>
      <c r="H2164" s="6">
        <v>0</v>
      </c>
      <c r="I2164" s="6">
        <v>315.52652777413027</v>
      </c>
      <c r="J2164" s="6">
        <v>0.30099999999999999</v>
      </c>
      <c r="K2164" s="6">
        <v>100</v>
      </c>
      <c r="L2164" s="6">
        <v>1.6736399614652948</v>
      </c>
      <c r="M2164" s="6">
        <v>748.577</v>
      </c>
      <c r="N2164" s="7" t="s">
        <v>19</v>
      </c>
      <c r="O2164" s="16" t="s">
        <v>19</v>
      </c>
    </row>
    <row r="2165" spans="1:15" x14ac:dyDescent="0.3">
      <c r="A2165" s="10">
        <v>43698</v>
      </c>
      <c r="B2165" s="8">
        <v>2.0833333333333332E-2</v>
      </c>
      <c r="C2165" s="9">
        <f t="shared" si="72"/>
        <v>43698.020833333336</v>
      </c>
      <c r="D2165" s="4">
        <f t="shared" si="73"/>
        <v>525465</v>
      </c>
      <c r="E2165" s="4">
        <f t="shared" si="73"/>
        <v>6300765</v>
      </c>
      <c r="F2165" s="4">
        <f t="shared" si="73"/>
        <v>2549</v>
      </c>
      <c r="G2165" s="6">
        <v>0</v>
      </c>
      <c r="H2165" s="6">
        <v>0</v>
      </c>
      <c r="I2165" s="6">
        <v>315.55930646429118</v>
      </c>
      <c r="J2165" s="6">
        <v>0.67900000000000005</v>
      </c>
      <c r="K2165" s="6">
        <v>100</v>
      </c>
      <c r="L2165" s="6">
        <v>1.526930730879819</v>
      </c>
      <c r="M2165" s="6">
        <v>748.36500000000001</v>
      </c>
      <c r="N2165" s="7" t="s">
        <v>19</v>
      </c>
      <c r="O2165" s="16" t="s">
        <v>19</v>
      </c>
    </row>
    <row r="2166" spans="1:15" x14ac:dyDescent="0.3">
      <c r="A2166" s="10">
        <v>43698</v>
      </c>
      <c r="B2166" s="8">
        <v>4.1666666666666664E-2</v>
      </c>
      <c r="C2166" s="9">
        <f t="shared" si="72"/>
        <v>43698.041666666664</v>
      </c>
      <c r="D2166" s="4">
        <f t="shared" si="73"/>
        <v>525465</v>
      </c>
      <c r="E2166" s="4">
        <f t="shared" si="73"/>
        <v>6300765</v>
      </c>
      <c r="F2166" s="4">
        <f t="shared" si="73"/>
        <v>2549</v>
      </c>
      <c r="G2166" s="6">
        <v>0</v>
      </c>
      <c r="H2166" s="6">
        <v>0</v>
      </c>
      <c r="I2166" s="6">
        <v>315.24846205087351</v>
      </c>
      <c r="J2166" s="6">
        <v>0.99299999999999999</v>
      </c>
      <c r="K2166" s="6">
        <v>100</v>
      </c>
      <c r="L2166" s="6">
        <v>1.235786760352084</v>
      </c>
      <c r="M2166" s="6">
        <v>748.36</v>
      </c>
      <c r="N2166" s="7" t="s">
        <v>19</v>
      </c>
      <c r="O2166" s="16" t="s">
        <v>19</v>
      </c>
    </row>
    <row r="2167" spans="1:15" x14ac:dyDescent="0.3">
      <c r="A2167" s="10">
        <v>43698</v>
      </c>
      <c r="B2167" s="8">
        <v>6.25E-2</v>
      </c>
      <c r="C2167" s="9">
        <f t="shared" si="72"/>
        <v>43698.0625</v>
      </c>
      <c r="D2167" s="4">
        <f t="shared" si="73"/>
        <v>525465</v>
      </c>
      <c r="E2167" s="4">
        <f t="shared" si="73"/>
        <v>6300765</v>
      </c>
      <c r="F2167" s="4">
        <f t="shared" si="73"/>
        <v>2549</v>
      </c>
      <c r="G2167" s="6">
        <v>0</v>
      </c>
      <c r="H2167" s="6">
        <v>0</v>
      </c>
      <c r="I2167" s="6">
        <v>315.49799126795449</v>
      </c>
      <c r="J2167" s="6">
        <v>1.371</v>
      </c>
      <c r="K2167" s="6">
        <v>100</v>
      </c>
      <c r="L2167" s="6">
        <v>1.6668164895356457</v>
      </c>
      <c r="M2167" s="6">
        <v>748.35500000000002</v>
      </c>
      <c r="N2167" s="7" t="s">
        <v>19</v>
      </c>
      <c r="O2167" s="16" t="s">
        <v>19</v>
      </c>
    </row>
    <row r="2168" spans="1:15" x14ac:dyDescent="0.3">
      <c r="A2168" s="10">
        <v>43698</v>
      </c>
      <c r="B2168" s="8">
        <v>8.3333333333333329E-2</v>
      </c>
      <c r="C2168" s="9">
        <f t="shared" si="72"/>
        <v>43698.083333333336</v>
      </c>
      <c r="D2168" s="4">
        <f t="shared" si="73"/>
        <v>525465</v>
      </c>
      <c r="E2168" s="4">
        <f t="shared" si="73"/>
        <v>6300765</v>
      </c>
      <c r="F2168" s="4">
        <f t="shared" si="73"/>
        <v>2549</v>
      </c>
      <c r="G2168" s="6">
        <v>0</v>
      </c>
      <c r="H2168" s="6">
        <v>0</v>
      </c>
      <c r="I2168" s="6">
        <v>315.1238675668892</v>
      </c>
      <c r="J2168" s="6">
        <v>1.1819999999999999</v>
      </c>
      <c r="K2168" s="6">
        <v>100</v>
      </c>
      <c r="L2168" s="6">
        <v>1.3756725190079107</v>
      </c>
      <c r="M2168" s="6">
        <v>748.41300000000001</v>
      </c>
      <c r="N2168" s="7" t="s">
        <v>19</v>
      </c>
      <c r="O2168" s="16" t="s">
        <v>19</v>
      </c>
    </row>
    <row r="2169" spans="1:15" x14ac:dyDescent="0.3">
      <c r="A2169" s="10">
        <v>43698</v>
      </c>
      <c r="B2169" s="8">
        <v>0.10416666666666667</v>
      </c>
      <c r="C2169" s="9">
        <f t="shared" si="72"/>
        <v>43698.104166666664</v>
      </c>
      <c r="D2169" s="4">
        <f t="shared" si="73"/>
        <v>525465</v>
      </c>
      <c r="E2169" s="4">
        <f t="shared" si="73"/>
        <v>6300765</v>
      </c>
      <c r="F2169" s="4">
        <f t="shared" si="73"/>
        <v>2549</v>
      </c>
      <c r="G2169" s="6">
        <v>0</v>
      </c>
      <c r="H2169" s="6">
        <v>0</v>
      </c>
      <c r="I2169" s="6">
        <v>308.34179400716204</v>
      </c>
      <c r="J2169" s="6">
        <v>1.5589999999999999</v>
      </c>
      <c r="K2169" s="6">
        <v>100</v>
      </c>
      <c r="L2169" s="6">
        <v>1.8067022481914723</v>
      </c>
      <c r="M2169" s="6">
        <v>748.29499999999996</v>
      </c>
      <c r="N2169" s="7" t="s">
        <v>19</v>
      </c>
      <c r="O2169" s="16" t="s">
        <v>19</v>
      </c>
    </row>
    <row r="2170" spans="1:15" x14ac:dyDescent="0.3">
      <c r="A2170" s="10">
        <v>43698</v>
      </c>
      <c r="B2170" s="8">
        <v>0.125</v>
      </c>
      <c r="C2170" s="9">
        <f t="shared" ref="C2170:C2233" si="74">A2170+B2170</f>
        <v>43698.125</v>
      </c>
      <c r="D2170" s="4">
        <f t="shared" si="73"/>
        <v>525465</v>
      </c>
      <c r="E2170" s="4">
        <f t="shared" si="73"/>
        <v>6300765</v>
      </c>
      <c r="F2170" s="4">
        <f t="shared" si="73"/>
        <v>2549</v>
      </c>
      <c r="G2170" s="6">
        <v>0</v>
      </c>
      <c r="H2170" s="6">
        <v>0</v>
      </c>
      <c r="I2170" s="6">
        <v>318.04327841000099</v>
      </c>
      <c r="J2170" s="6">
        <v>1.8740000000000001</v>
      </c>
      <c r="K2170" s="6">
        <v>100</v>
      </c>
      <c r="L2170" s="6">
        <v>2.2374448307747508</v>
      </c>
      <c r="M2170" s="6">
        <v>748.52</v>
      </c>
      <c r="N2170" s="7" t="s">
        <v>19</v>
      </c>
      <c r="O2170" s="16" t="s">
        <v>19</v>
      </c>
    </row>
    <row r="2171" spans="1:15" x14ac:dyDescent="0.3">
      <c r="A2171" s="10">
        <v>43698</v>
      </c>
      <c r="B2171" s="8">
        <v>0.14583333333333334</v>
      </c>
      <c r="C2171" s="9">
        <f t="shared" si="74"/>
        <v>43698.145833333336</v>
      </c>
      <c r="D2171" s="4">
        <f t="shared" ref="D2171:F2234" si="75">D2170</f>
        <v>525465</v>
      </c>
      <c r="E2171" s="4">
        <f t="shared" si="75"/>
        <v>6300765</v>
      </c>
      <c r="F2171" s="4">
        <f t="shared" si="75"/>
        <v>2549</v>
      </c>
      <c r="G2171" s="6">
        <v>0</v>
      </c>
      <c r="H2171" s="6">
        <v>0</v>
      </c>
      <c r="I2171" s="6">
        <v>318.90152077410795</v>
      </c>
      <c r="J2171" s="6">
        <v>1.9990000000000001</v>
      </c>
      <c r="K2171" s="6">
        <v>100</v>
      </c>
      <c r="L2171" s="6">
        <v>2.6684745599583124</v>
      </c>
      <c r="M2171" s="6">
        <v>748.49199999999996</v>
      </c>
      <c r="N2171" s="7" t="s">
        <v>19</v>
      </c>
      <c r="O2171" s="16" t="s">
        <v>19</v>
      </c>
    </row>
    <row r="2172" spans="1:15" x14ac:dyDescent="0.3">
      <c r="A2172" s="10">
        <v>43698</v>
      </c>
      <c r="B2172" s="8">
        <v>0.16666666666666666</v>
      </c>
      <c r="C2172" s="9">
        <f t="shared" si="74"/>
        <v>43698.166666666664</v>
      </c>
      <c r="D2172" s="4">
        <f t="shared" si="75"/>
        <v>525465</v>
      </c>
      <c r="E2172" s="4">
        <f t="shared" si="75"/>
        <v>6300765</v>
      </c>
      <c r="F2172" s="4">
        <f t="shared" si="75"/>
        <v>2549</v>
      </c>
      <c r="G2172" s="6">
        <v>0</v>
      </c>
      <c r="H2172" s="6">
        <v>0</v>
      </c>
      <c r="I2172" s="6">
        <v>319.84466077190115</v>
      </c>
      <c r="J2172" s="6">
        <v>2.2509999999999999</v>
      </c>
      <c r="K2172" s="6">
        <v>100</v>
      </c>
      <c r="L2172" s="6">
        <v>1.6554440363195639</v>
      </c>
      <c r="M2172" s="6">
        <v>748.48</v>
      </c>
      <c r="N2172" s="6">
        <v>0.6</v>
      </c>
      <c r="O2172" s="16" t="s">
        <v>19</v>
      </c>
    </row>
    <row r="2173" spans="1:15" x14ac:dyDescent="0.3">
      <c r="A2173" s="10">
        <v>43698</v>
      </c>
      <c r="B2173" s="8">
        <v>0.1875</v>
      </c>
      <c r="C2173" s="9">
        <f t="shared" si="74"/>
        <v>43698.1875</v>
      </c>
      <c r="D2173" s="4">
        <f t="shared" si="75"/>
        <v>525465</v>
      </c>
      <c r="E2173" s="4">
        <f t="shared" si="75"/>
        <v>6300765</v>
      </c>
      <c r="F2173" s="4">
        <f t="shared" si="75"/>
        <v>2549</v>
      </c>
      <c r="G2173" s="6">
        <v>0</v>
      </c>
      <c r="H2173" s="6">
        <v>0</v>
      </c>
      <c r="I2173" s="6">
        <v>320.16770401355501</v>
      </c>
      <c r="J2173" s="6">
        <v>1.5589999999999999</v>
      </c>
      <c r="K2173" s="6">
        <v>100</v>
      </c>
      <c r="L2173" s="6">
        <v>1.6531695456763476</v>
      </c>
      <c r="M2173" s="6">
        <v>748.67700000000002</v>
      </c>
      <c r="N2173" s="7" t="s">
        <v>19</v>
      </c>
      <c r="O2173" s="16" t="s">
        <v>19</v>
      </c>
    </row>
    <row r="2174" spans="1:15" x14ac:dyDescent="0.3">
      <c r="A2174" s="10">
        <v>43698</v>
      </c>
      <c r="B2174" s="8">
        <v>0.20833333333333334</v>
      </c>
      <c r="C2174" s="9">
        <f t="shared" si="74"/>
        <v>43698.208333333336</v>
      </c>
      <c r="D2174" s="4">
        <f t="shared" si="75"/>
        <v>525465</v>
      </c>
      <c r="E2174" s="4">
        <f t="shared" si="75"/>
        <v>6300765</v>
      </c>
      <c r="F2174" s="4">
        <f t="shared" si="75"/>
        <v>2549</v>
      </c>
      <c r="G2174" s="6">
        <v>0</v>
      </c>
      <c r="H2174" s="6">
        <v>0</v>
      </c>
      <c r="I2174" s="6">
        <v>319.04616123749088</v>
      </c>
      <c r="J2174" s="6">
        <v>1.371</v>
      </c>
      <c r="K2174" s="6">
        <v>100</v>
      </c>
      <c r="L2174" s="6">
        <v>0.64013902203759887</v>
      </c>
      <c r="M2174" s="6">
        <v>748.72</v>
      </c>
      <c r="N2174" s="7" t="s">
        <v>19</v>
      </c>
      <c r="O2174" s="16" t="s">
        <v>19</v>
      </c>
    </row>
    <row r="2175" spans="1:15" x14ac:dyDescent="0.3">
      <c r="A2175" s="10">
        <v>43698</v>
      </c>
      <c r="B2175" s="8">
        <v>0.22916666666666666</v>
      </c>
      <c r="C2175" s="9">
        <f t="shared" si="74"/>
        <v>43698.229166666664</v>
      </c>
      <c r="D2175" s="4">
        <f t="shared" si="75"/>
        <v>525465</v>
      </c>
      <c r="E2175" s="4">
        <f t="shared" si="75"/>
        <v>6300765</v>
      </c>
      <c r="F2175" s="4">
        <f t="shared" si="75"/>
        <v>2549</v>
      </c>
      <c r="G2175" s="6">
        <v>10.9</v>
      </c>
      <c r="H2175" s="6">
        <v>7.2</v>
      </c>
      <c r="I2175" s="6">
        <v>319.18435795647071</v>
      </c>
      <c r="J2175" s="6">
        <v>1.5589999999999999</v>
      </c>
      <c r="K2175" s="6">
        <v>100</v>
      </c>
      <c r="L2175" s="6">
        <v>0.63786453139438248</v>
      </c>
      <c r="M2175" s="6">
        <v>748.625</v>
      </c>
      <c r="N2175" s="7" t="s">
        <v>19</v>
      </c>
      <c r="O2175" s="15">
        <v>0.66055045871559637</v>
      </c>
    </row>
    <row r="2176" spans="1:15" x14ac:dyDescent="0.3">
      <c r="A2176" s="10">
        <v>43698</v>
      </c>
      <c r="B2176" s="8">
        <v>0.25</v>
      </c>
      <c r="C2176" s="9">
        <f t="shared" si="74"/>
        <v>43698.25</v>
      </c>
      <c r="D2176" s="4">
        <f t="shared" si="75"/>
        <v>525465</v>
      </c>
      <c r="E2176" s="4">
        <f t="shared" si="75"/>
        <v>6300765</v>
      </c>
      <c r="F2176" s="4">
        <f t="shared" si="75"/>
        <v>2549</v>
      </c>
      <c r="G2176" s="6">
        <v>23.6</v>
      </c>
      <c r="H2176" s="6">
        <v>16.2</v>
      </c>
      <c r="I2176" s="6">
        <v>322.22804903016993</v>
      </c>
      <c r="J2176" s="6">
        <v>1.8109999999999999</v>
      </c>
      <c r="K2176" s="6">
        <v>100</v>
      </c>
      <c r="L2176" s="6">
        <v>0.6355900407511661</v>
      </c>
      <c r="M2176" s="6">
        <v>748.69799999999998</v>
      </c>
      <c r="N2176" s="7" t="s">
        <v>19</v>
      </c>
      <c r="O2176" s="15">
        <v>0.68644067796610164</v>
      </c>
    </row>
    <row r="2177" spans="1:15" x14ac:dyDescent="0.3">
      <c r="A2177" s="10">
        <v>43698</v>
      </c>
      <c r="B2177" s="8">
        <v>0.27083333333333331</v>
      </c>
      <c r="C2177" s="9">
        <f t="shared" si="74"/>
        <v>43698.270833333336</v>
      </c>
      <c r="D2177" s="4">
        <f t="shared" si="75"/>
        <v>525465</v>
      </c>
      <c r="E2177" s="4">
        <f t="shared" si="75"/>
        <v>6300765</v>
      </c>
      <c r="F2177" s="4">
        <f t="shared" si="75"/>
        <v>2549</v>
      </c>
      <c r="G2177" s="6">
        <v>45.3</v>
      </c>
      <c r="H2177" s="6">
        <v>30.6</v>
      </c>
      <c r="I2177" s="6">
        <v>324.99987058943384</v>
      </c>
      <c r="J2177" s="6">
        <v>2.125</v>
      </c>
      <c r="K2177" s="6">
        <v>100</v>
      </c>
      <c r="L2177" s="6">
        <v>0.92189788339218559</v>
      </c>
      <c r="M2177" s="6">
        <v>748.80700000000002</v>
      </c>
      <c r="N2177" s="7" t="s">
        <v>19</v>
      </c>
      <c r="O2177" s="15">
        <v>0.67549668874172197</v>
      </c>
    </row>
    <row r="2178" spans="1:15" x14ac:dyDescent="0.3">
      <c r="A2178" s="10">
        <v>43698</v>
      </c>
      <c r="B2178" s="8">
        <v>0.29166666666666669</v>
      </c>
      <c r="C2178" s="9">
        <f t="shared" si="74"/>
        <v>43698.291666666664</v>
      </c>
      <c r="D2178" s="4">
        <f t="shared" si="75"/>
        <v>525465</v>
      </c>
      <c r="E2178" s="4">
        <f t="shared" si="75"/>
        <v>6300765</v>
      </c>
      <c r="F2178" s="4">
        <f t="shared" si="75"/>
        <v>2549</v>
      </c>
      <c r="G2178" s="6">
        <v>117.9</v>
      </c>
      <c r="H2178" s="6">
        <v>81</v>
      </c>
      <c r="I2178" s="6">
        <v>327.4486190520297</v>
      </c>
      <c r="J2178" s="6">
        <v>2.3140000000000001</v>
      </c>
      <c r="K2178" s="6">
        <v>100</v>
      </c>
      <c r="L2178" s="6">
        <v>0.9196233927489692</v>
      </c>
      <c r="M2178" s="6">
        <v>748.93499999999995</v>
      </c>
      <c r="N2178" s="7" t="s">
        <v>19</v>
      </c>
      <c r="O2178" s="15">
        <v>0.6870229007633587</v>
      </c>
    </row>
    <row r="2179" spans="1:15" x14ac:dyDescent="0.3">
      <c r="A2179" s="10">
        <v>43698</v>
      </c>
      <c r="B2179" s="8">
        <v>0.3125</v>
      </c>
      <c r="C2179" s="9">
        <f t="shared" si="74"/>
        <v>43698.3125</v>
      </c>
      <c r="D2179" s="4">
        <f t="shared" si="75"/>
        <v>525465</v>
      </c>
      <c r="E2179" s="4">
        <f t="shared" si="75"/>
        <v>6300765</v>
      </c>
      <c r="F2179" s="4">
        <f t="shared" si="75"/>
        <v>2549</v>
      </c>
      <c r="G2179" s="6">
        <v>152.30000000000001</v>
      </c>
      <c r="H2179" s="6">
        <v>106.1</v>
      </c>
      <c r="I2179" s="6">
        <v>334.90035384863415</v>
      </c>
      <c r="J2179" s="6">
        <v>3.4449999999999998</v>
      </c>
      <c r="K2179" s="6">
        <v>99.073999999999998</v>
      </c>
      <c r="L2179" s="6">
        <v>0.77291416216349362</v>
      </c>
      <c r="M2179" s="6">
        <v>748.96299999999997</v>
      </c>
      <c r="N2179" s="7" t="s">
        <v>19</v>
      </c>
      <c r="O2179" s="15">
        <v>0.69665134602757706</v>
      </c>
    </row>
    <row r="2180" spans="1:15" x14ac:dyDescent="0.3">
      <c r="A2180" s="10">
        <v>43698</v>
      </c>
      <c r="B2180" s="8">
        <v>0.33333333333333331</v>
      </c>
      <c r="C2180" s="9">
        <f t="shared" si="74"/>
        <v>43698.333333333336</v>
      </c>
      <c r="D2180" s="4">
        <f t="shared" si="75"/>
        <v>525465</v>
      </c>
      <c r="E2180" s="4">
        <f t="shared" si="75"/>
        <v>6300765</v>
      </c>
      <c r="F2180" s="4">
        <f t="shared" si="75"/>
        <v>2549</v>
      </c>
      <c r="G2180" s="6">
        <v>90.7</v>
      </c>
      <c r="H2180" s="6">
        <v>63</v>
      </c>
      <c r="I2180" s="6">
        <v>329.25109052688464</v>
      </c>
      <c r="J2180" s="6">
        <v>3.3820000000000001</v>
      </c>
      <c r="K2180" s="6">
        <v>98.427000000000007</v>
      </c>
      <c r="L2180" s="6">
        <v>0.48205733823604147</v>
      </c>
      <c r="M2180" s="6">
        <v>748.95799999999997</v>
      </c>
      <c r="N2180" s="7" t="s">
        <v>19</v>
      </c>
      <c r="O2180" s="15">
        <v>0.69459757442116865</v>
      </c>
    </row>
    <row r="2181" spans="1:15" x14ac:dyDescent="0.3">
      <c r="A2181" s="10">
        <v>43698</v>
      </c>
      <c r="B2181" s="8">
        <v>0.35416666666666669</v>
      </c>
      <c r="C2181" s="9">
        <f t="shared" si="74"/>
        <v>43698.354166666664</v>
      </c>
      <c r="D2181" s="4">
        <f t="shared" si="75"/>
        <v>525465</v>
      </c>
      <c r="E2181" s="4">
        <f t="shared" si="75"/>
        <v>6300765</v>
      </c>
      <c r="F2181" s="4">
        <f t="shared" si="75"/>
        <v>2549</v>
      </c>
      <c r="G2181" s="6">
        <v>114.3</v>
      </c>
      <c r="H2181" s="6">
        <v>81</v>
      </c>
      <c r="I2181" s="6">
        <v>327.63075073102891</v>
      </c>
      <c r="J2181" s="6">
        <v>2.879</v>
      </c>
      <c r="K2181" s="6">
        <v>100</v>
      </c>
      <c r="L2181" s="6">
        <v>0.47978284759282508</v>
      </c>
      <c r="M2181" s="6">
        <v>749.09</v>
      </c>
      <c r="N2181" s="7" t="s">
        <v>19</v>
      </c>
      <c r="O2181" s="15">
        <v>0.70866141732283461</v>
      </c>
    </row>
    <row r="2182" spans="1:15" x14ac:dyDescent="0.3">
      <c r="A2182" s="10">
        <v>43698</v>
      </c>
      <c r="B2182" s="8">
        <v>0.375</v>
      </c>
      <c r="C2182" s="9">
        <f t="shared" si="74"/>
        <v>43698.375</v>
      </c>
      <c r="D2182" s="4">
        <f t="shared" si="75"/>
        <v>525465</v>
      </c>
      <c r="E2182" s="4">
        <f t="shared" si="75"/>
        <v>6300765</v>
      </c>
      <c r="F2182" s="4">
        <f t="shared" si="75"/>
        <v>2549</v>
      </c>
      <c r="G2182" s="6">
        <v>81.599999999999994</v>
      </c>
      <c r="H2182" s="6">
        <v>59.4</v>
      </c>
      <c r="I2182" s="6">
        <v>332.89076077731318</v>
      </c>
      <c r="J2182" s="6">
        <v>4.8280000000000003</v>
      </c>
      <c r="K2182" s="6">
        <v>91.242999999999995</v>
      </c>
      <c r="L2182" s="6">
        <v>0.47750835694960869</v>
      </c>
      <c r="M2182" s="6">
        <v>749.12699999999995</v>
      </c>
      <c r="N2182" s="7" t="s">
        <v>19</v>
      </c>
      <c r="O2182" s="15">
        <v>0.72794117647058831</v>
      </c>
    </row>
    <row r="2183" spans="1:15" x14ac:dyDescent="0.3">
      <c r="A2183" s="10">
        <v>43698</v>
      </c>
      <c r="B2183" s="8">
        <v>0.39583333333333331</v>
      </c>
      <c r="C2183" s="9">
        <f t="shared" si="74"/>
        <v>43698.395833333336</v>
      </c>
      <c r="D2183" s="4">
        <f t="shared" si="75"/>
        <v>525465</v>
      </c>
      <c r="E2183" s="4">
        <f t="shared" si="75"/>
        <v>6300765</v>
      </c>
      <c r="F2183" s="4">
        <f t="shared" si="75"/>
        <v>2549</v>
      </c>
      <c r="G2183" s="6">
        <v>121.5</v>
      </c>
      <c r="H2183" s="6">
        <v>86.4</v>
      </c>
      <c r="I2183" s="6">
        <v>334.72434855613221</v>
      </c>
      <c r="J2183" s="6">
        <v>4.8280000000000003</v>
      </c>
      <c r="K2183" s="6">
        <v>93.113</v>
      </c>
      <c r="L2183" s="6">
        <v>0.47523386630639236</v>
      </c>
      <c r="M2183" s="6">
        <v>749.255</v>
      </c>
      <c r="N2183" s="7" t="s">
        <v>19</v>
      </c>
      <c r="O2183" s="15">
        <v>0.71111111111111114</v>
      </c>
    </row>
    <row r="2184" spans="1:15" x14ac:dyDescent="0.3">
      <c r="A2184" s="10">
        <v>43698</v>
      </c>
      <c r="B2184" s="8">
        <v>0.41666666666666669</v>
      </c>
      <c r="C2184" s="9">
        <f t="shared" si="74"/>
        <v>43698.416666666664</v>
      </c>
      <c r="D2184" s="4">
        <f t="shared" si="75"/>
        <v>525465</v>
      </c>
      <c r="E2184" s="4">
        <f t="shared" si="75"/>
        <v>6300765</v>
      </c>
      <c r="F2184" s="4">
        <f t="shared" si="75"/>
        <v>2549</v>
      </c>
      <c r="G2184" s="6">
        <v>139.69999999999999</v>
      </c>
      <c r="H2184" s="6">
        <v>95.4</v>
      </c>
      <c r="I2184" s="6">
        <v>332.94937549921889</v>
      </c>
      <c r="J2184" s="6">
        <v>4.8280000000000003</v>
      </c>
      <c r="K2184" s="6">
        <v>91.087999999999994</v>
      </c>
      <c r="L2184" s="6">
        <v>0.47295937566317603</v>
      </c>
      <c r="M2184" s="6">
        <v>749.32</v>
      </c>
      <c r="N2184" s="6">
        <v>0.4</v>
      </c>
      <c r="O2184" s="15">
        <v>0.68289191123836801</v>
      </c>
    </row>
    <row r="2185" spans="1:15" x14ac:dyDescent="0.3">
      <c r="A2185" s="10">
        <v>43698</v>
      </c>
      <c r="B2185" s="8">
        <v>0.4375</v>
      </c>
      <c r="C2185" s="9">
        <f t="shared" si="74"/>
        <v>43698.4375</v>
      </c>
      <c r="D2185" s="4">
        <f t="shared" si="75"/>
        <v>525465</v>
      </c>
      <c r="E2185" s="4">
        <f t="shared" si="75"/>
        <v>6300765</v>
      </c>
      <c r="F2185" s="4">
        <f t="shared" si="75"/>
        <v>2549</v>
      </c>
      <c r="G2185" s="6">
        <v>179.6</v>
      </c>
      <c r="H2185" s="6">
        <v>120.5</v>
      </c>
      <c r="I2185" s="6">
        <v>334.18220676932714</v>
      </c>
      <c r="J2185" s="6">
        <v>4.1360000000000001</v>
      </c>
      <c r="K2185" s="6">
        <v>91.58</v>
      </c>
      <c r="L2185" s="6">
        <v>0.61511962496221895</v>
      </c>
      <c r="M2185" s="6">
        <v>749.26</v>
      </c>
      <c r="N2185" s="6">
        <v>0.4</v>
      </c>
      <c r="O2185" s="15">
        <v>0.67093541202672613</v>
      </c>
    </row>
    <row r="2186" spans="1:15" x14ac:dyDescent="0.3">
      <c r="A2186" s="10">
        <v>43698</v>
      </c>
      <c r="B2186" s="8">
        <v>0.45833333333333331</v>
      </c>
      <c r="C2186" s="9">
        <f t="shared" si="74"/>
        <v>43698.458333333336</v>
      </c>
      <c r="D2186" s="4">
        <f t="shared" si="75"/>
        <v>525465</v>
      </c>
      <c r="E2186" s="4">
        <f t="shared" si="75"/>
        <v>6300765</v>
      </c>
      <c r="F2186" s="4">
        <f t="shared" si="75"/>
        <v>2549</v>
      </c>
      <c r="G2186" s="6">
        <v>322.8</v>
      </c>
      <c r="H2186" s="6">
        <v>239.3</v>
      </c>
      <c r="I2186" s="6">
        <v>345.63486995020349</v>
      </c>
      <c r="J2186" s="6">
        <v>4.5759999999999996</v>
      </c>
      <c r="K2186" s="6">
        <v>85.435000000000002</v>
      </c>
      <c r="L2186" s="6">
        <v>0.75699272766097914</v>
      </c>
      <c r="M2186" s="6">
        <v>749.09</v>
      </c>
      <c r="N2186" s="6">
        <v>0.4</v>
      </c>
      <c r="O2186" s="15">
        <v>0.74132589838909546</v>
      </c>
    </row>
    <row r="2187" spans="1:15" x14ac:dyDescent="0.3">
      <c r="A2187" s="10">
        <v>43698</v>
      </c>
      <c r="B2187" s="8">
        <v>0.47916666666666669</v>
      </c>
      <c r="C2187" s="9">
        <f t="shared" si="74"/>
        <v>43698.479166666664</v>
      </c>
      <c r="D2187" s="4">
        <f t="shared" si="75"/>
        <v>525465</v>
      </c>
      <c r="E2187" s="4">
        <f t="shared" si="75"/>
        <v>6300765</v>
      </c>
      <c r="F2187" s="4">
        <f t="shared" si="75"/>
        <v>2549</v>
      </c>
      <c r="G2187" s="6">
        <v>186.8</v>
      </c>
      <c r="H2187" s="6">
        <v>129.5</v>
      </c>
      <c r="I2187" s="6">
        <v>335.57436973849406</v>
      </c>
      <c r="J2187" s="6">
        <v>5.0789999999999997</v>
      </c>
      <c r="K2187" s="6">
        <v>85.991</v>
      </c>
      <c r="L2187" s="6">
        <v>0.89915297696002205</v>
      </c>
      <c r="M2187" s="6">
        <v>749.1</v>
      </c>
      <c r="N2187" s="6">
        <v>0.4</v>
      </c>
      <c r="O2187" s="15">
        <v>0.69325481798715194</v>
      </c>
    </row>
    <row r="2188" spans="1:15" x14ac:dyDescent="0.3">
      <c r="A2188" s="10">
        <v>43698</v>
      </c>
      <c r="B2188" s="8">
        <v>0.5</v>
      </c>
      <c r="C2188" s="9">
        <f t="shared" si="74"/>
        <v>43698.5</v>
      </c>
      <c r="D2188" s="4">
        <f t="shared" si="75"/>
        <v>525465</v>
      </c>
      <c r="E2188" s="4">
        <f t="shared" si="75"/>
        <v>6300765</v>
      </c>
      <c r="F2188" s="4">
        <f t="shared" si="75"/>
        <v>2549</v>
      </c>
      <c r="G2188" s="6">
        <v>128.80000000000001</v>
      </c>
      <c r="H2188" s="6">
        <v>88.2</v>
      </c>
      <c r="I2188" s="6">
        <v>333.17578942198804</v>
      </c>
      <c r="J2188" s="6">
        <v>3.0680000000000001</v>
      </c>
      <c r="K2188" s="6">
        <v>97.120999999999995</v>
      </c>
      <c r="L2188" s="6">
        <v>0.89687848631680567</v>
      </c>
      <c r="M2188" s="6">
        <v>749.34199999999998</v>
      </c>
      <c r="N2188" s="6">
        <v>0</v>
      </c>
      <c r="O2188" s="15">
        <v>0.68478260869565211</v>
      </c>
    </row>
    <row r="2189" spans="1:15" x14ac:dyDescent="0.3">
      <c r="A2189" s="10">
        <v>43698</v>
      </c>
      <c r="B2189" s="8">
        <v>0.52083333333333337</v>
      </c>
      <c r="C2189" s="9">
        <f t="shared" si="74"/>
        <v>43698.520833333336</v>
      </c>
      <c r="D2189" s="4">
        <f t="shared" si="75"/>
        <v>525465</v>
      </c>
      <c r="E2189" s="4">
        <f t="shared" si="75"/>
        <v>6300765</v>
      </c>
      <c r="F2189" s="4">
        <f t="shared" si="75"/>
        <v>2549</v>
      </c>
      <c r="G2189" s="6">
        <v>141.5</v>
      </c>
      <c r="H2189" s="6">
        <v>82.8</v>
      </c>
      <c r="I2189" s="6">
        <v>335.00314632212212</v>
      </c>
      <c r="J2189" s="6">
        <v>3.6339999999999999</v>
      </c>
      <c r="K2189" s="6">
        <v>95.213999999999999</v>
      </c>
      <c r="L2189" s="6">
        <v>0.89460399567358928</v>
      </c>
      <c r="M2189" s="6">
        <v>749.65</v>
      </c>
      <c r="N2189" s="6">
        <v>0.2</v>
      </c>
      <c r="O2189" s="15">
        <v>0.58515901060070674</v>
      </c>
    </row>
    <row r="2190" spans="1:15" x14ac:dyDescent="0.3">
      <c r="A2190" s="10">
        <v>43698</v>
      </c>
      <c r="B2190" s="8">
        <v>0.54166666666666663</v>
      </c>
      <c r="C2190" s="9">
        <f t="shared" si="74"/>
        <v>43698.541666666664</v>
      </c>
      <c r="D2190" s="4">
        <f t="shared" si="75"/>
        <v>525465</v>
      </c>
      <c r="E2190" s="4">
        <f t="shared" si="75"/>
        <v>6300765</v>
      </c>
      <c r="F2190" s="4">
        <f t="shared" si="75"/>
        <v>2549</v>
      </c>
      <c r="G2190" s="6">
        <v>116.1</v>
      </c>
      <c r="H2190" s="6">
        <v>73.8</v>
      </c>
      <c r="I2190" s="6">
        <v>337.36456050273273</v>
      </c>
      <c r="J2190" s="6">
        <v>5.016</v>
      </c>
      <c r="K2190" s="6">
        <v>89.72</v>
      </c>
      <c r="L2190" s="6">
        <v>0.892329505030373</v>
      </c>
      <c r="M2190" s="6">
        <v>749.64</v>
      </c>
      <c r="N2190" s="6">
        <v>0</v>
      </c>
      <c r="O2190" s="15">
        <v>0.63565891472868219</v>
      </c>
    </row>
    <row r="2191" spans="1:15" x14ac:dyDescent="0.3">
      <c r="A2191" s="10">
        <v>43698</v>
      </c>
      <c r="B2191" s="8">
        <v>0.5625</v>
      </c>
      <c r="C2191" s="9">
        <f t="shared" si="74"/>
        <v>43698.5625</v>
      </c>
      <c r="D2191" s="4">
        <f t="shared" si="75"/>
        <v>525465</v>
      </c>
      <c r="E2191" s="4">
        <f t="shared" si="75"/>
        <v>6300765</v>
      </c>
      <c r="F2191" s="4">
        <f t="shared" si="75"/>
        <v>2549</v>
      </c>
      <c r="G2191" s="6">
        <v>143.30000000000001</v>
      </c>
      <c r="H2191" s="6">
        <v>82.8</v>
      </c>
      <c r="I2191" s="6">
        <v>336.1736843019105</v>
      </c>
      <c r="J2191" s="6">
        <v>4.8280000000000003</v>
      </c>
      <c r="K2191" s="6">
        <v>90.62</v>
      </c>
      <c r="L2191" s="6">
        <v>0.74562027444489742</v>
      </c>
      <c r="M2191" s="6">
        <v>749.71799999999996</v>
      </c>
      <c r="N2191" s="6">
        <v>0</v>
      </c>
      <c r="O2191" s="15">
        <v>0.57780879274249819</v>
      </c>
    </row>
    <row r="2192" spans="1:15" x14ac:dyDescent="0.3">
      <c r="A2192" s="10">
        <v>43698</v>
      </c>
      <c r="B2192" s="8">
        <v>0.58333333333333337</v>
      </c>
      <c r="C2192" s="9">
        <f t="shared" si="74"/>
        <v>43698.583333333336</v>
      </c>
      <c r="D2192" s="4">
        <f t="shared" si="75"/>
        <v>525465</v>
      </c>
      <c r="E2192" s="4">
        <f t="shared" si="75"/>
        <v>6300765</v>
      </c>
      <c r="F2192" s="4">
        <f t="shared" si="75"/>
        <v>2549</v>
      </c>
      <c r="G2192" s="6">
        <v>99.8</v>
      </c>
      <c r="H2192" s="6">
        <v>61.2</v>
      </c>
      <c r="I2192" s="6">
        <v>332.16379384893065</v>
      </c>
      <c r="J2192" s="6">
        <v>3.6970000000000001</v>
      </c>
      <c r="K2192" s="6">
        <v>99.268000000000001</v>
      </c>
      <c r="L2192" s="6">
        <v>0.88778052374394023</v>
      </c>
      <c r="M2192" s="6">
        <v>749.79700000000003</v>
      </c>
      <c r="N2192" s="6">
        <v>0</v>
      </c>
      <c r="O2192" s="15">
        <v>0.61322645290581168</v>
      </c>
    </row>
    <row r="2193" spans="1:15" x14ac:dyDescent="0.3">
      <c r="A2193" s="10">
        <v>43698</v>
      </c>
      <c r="B2193" s="8">
        <v>0.60416666666666663</v>
      </c>
      <c r="C2193" s="9">
        <f t="shared" si="74"/>
        <v>43698.604166666664</v>
      </c>
      <c r="D2193" s="4">
        <f t="shared" si="75"/>
        <v>525465</v>
      </c>
      <c r="E2193" s="4">
        <f t="shared" si="75"/>
        <v>6300765</v>
      </c>
      <c r="F2193" s="4">
        <f t="shared" si="75"/>
        <v>2549</v>
      </c>
      <c r="G2193" s="6">
        <v>101.6</v>
      </c>
      <c r="H2193" s="6">
        <v>57.6</v>
      </c>
      <c r="I2193" s="6">
        <v>331.30586070646882</v>
      </c>
      <c r="J2193" s="6">
        <v>3.319</v>
      </c>
      <c r="K2193" s="6">
        <v>100</v>
      </c>
      <c r="L2193" s="6">
        <v>1.0299407730429833</v>
      </c>
      <c r="M2193" s="6">
        <v>749.78499999999997</v>
      </c>
      <c r="N2193" s="6">
        <v>0</v>
      </c>
      <c r="O2193" s="15">
        <v>0.56692913385826771</v>
      </c>
    </row>
    <row r="2194" spans="1:15" x14ac:dyDescent="0.3">
      <c r="A2194" s="10">
        <v>43698</v>
      </c>
      <c r="B2194" s="8">
        <v>0.625</v>
      </c>
      <c r="C2194" s="9">
        <f t="shared" si="74"/>
        <v>43698.625</v>
      </c>
      <c r="D2194" s="4">
        <f t="shared" si="75"/>
        <v>525465</v>
      </c>
      <c r="E2194" s="4">
        <f t="shared" si="75"/>
        <v>6300765</v>
      </c>
      <c r="F2194" s="4">
        <f t="shared" si="75"/>
        <v>2549</v>
      </c>
      <c r="G2194" s="6">
        <v>123.3</v>
      </c>
      <c r="H2194" s="6">
        <v>68.400000000000006</v>
      </c>
      <c r="I2194" s="6">
        <v>335.07491034902938</v>
      </c>
      <c r="J2194" s="6">
        <v>4.0110000000000001</v>
      </c>
      <c r="K2194" s="6">
        <v>92.334000000000003</v>
      </c>
      <c r="L2194" s="6">
        <v>0.45021446923101249</v>
      </c>
      <c r="M2194" s="6">
        <v>750.07799999999997</v>
      </c>
      <c r="N2194" s="6">
        <v>0</v>
      </c>
      <c r="O2194" s="15">
        <v>0.55474452554744536</v>
      </c>
    </row>
    <row r="2195" spans="1:15" x14ac:dyDescent="0.3">
      <c r="A2195" s="10">
        <v>43698</v>
      </c>
      <c r="B2195" s="8">
        <v>0.64583333333333337</v>
      </c>
      <c r="C2195" s="9">
        <f t="shared" si="74"/>
        <v>43698.645833333336</v>
      </c>
      <c r="D2195" s="4">
        <f t="shared" si="75"/>
        <v>525465</v>
      </c>
      <c r="E2195" s="4">
        <f t="shared" si="75"/>
        <v>6300765</v>
      </c>
      <c r="F2195" s="4">
        <f t="shared" si="75"/>
        <v>2549</v>
      </c>
      <c r="G2195" s="6">
        <v>199.5</v>
      </c>
      <c r="H2195" s="6">
        <v>116.9</v>
      </c>
      <c r="I2195" s="6">
        <v>335.95272423590598</v>
      </c>
      <c r="J2195" s="6">
        <v>4.3879999999999999</v>
      </c>
      <c r="K2195" s="6">
        <v>88.67</v>
      </c>
      <c r="L2195" s="6">
        <v>0.44793997858779611</v>
      </c>
      <c r="M2195" s="6">
        <v>750.24199999999996</v>
      </c>
      <c r="N2195" s="6">
        <v>0</v>
      </c>
      <c r="O2195" s="15">
        <v>0.5859649122807018</v>
      </c>
    </row>
    <row r="2196" spans="1:15" x14ac:dyDescent="0.3">
      <c r="A2196" s="10">
        <v>43698</v>
      </c>
      <c r="B2196" s="8">
        <v>0.66666666666666663</v>
      </c>
      <c r="C2196" s="9">
        <f t="shared" si="74"/>
        <v>43698.666666666664</v>
      </c>
      <c r="D2196" s="4">
        <f t="shared" si="75"/>
        <v>525465</v>
      </c>
      <c r="E2196" s="4">
        <f t="shared" si="75"/>
        <v>6300765</v>
      </c>
      <c r="F2196" s="4">
        <f t="shared" si="75"/>
        <v>2549</v>
      </c>
      <c r="G2196" s="6">
        <v>206.8</v>
      </c>
      <c r="H2196" s="6">
        <v>115.1</v>
      </c>
      <c r="I2196" s="6">
        <v>340.48483951104879</v>
      </c>
      <c r="J2196" s="6">
        <v>6.4610000000000003</v>
      </c>
      <c r="K2196" s="6">
        <v>75.296000000000006</v>
      </c>
      <c r="L2196" s="6">
        <v>0.87868256117107491</v>
      </c>
      <c r="M2196" s="6">
        <v>750.18</v>
      </c>
      <c r="N2196" s="6">
        <v>0</v>
      </c>
      <c r="O2196" s="15">
        <v>0.55657640232108307</v>
      </c>
    </row>
    <row r="2197" spans="1:15" x14ac:dyDescent="0.3">
      <c r="A2197" s="10">
        <v>43698</v>
      </c>
      <c r="B2197" s="8">
        <v>0.6875</v>
      </c>
      <c r="C2197" s="9">
        <f t="shared" si="74"/>
        <v>43698.6875</v>
      </c>
      <c r="D2197" s="4">
        <f t="shared" si="75"/>
        <v>525465</v>
      </c>
      <c r="E2197" s="4">
        <f t="shared" si="75"/>
        <v>6300765</v>
      </c>
      <c r="F2197" s="4">
        <f t="shared" si="75"/>
        <v>2549</v>
      </c>
      <c r="G2197" s="6">
        <v>90.7</v>
      </c>
      <c r="H2197" s="6">
        <v>50.4</v>
      </c>
      <c r="I2197" s="6">
        <v>337.52462153196331</v>
      </c>
      <c r="J2197" s="6">
        <v>3.4449999999999998</v>
      </c>
      <c r="K2197" s="6">
        <v>98.129000000000005</v>
      </c>
      <c r="L2197" s="6">
        <v>0.58782573724362264</v>
      </c>
      <c r="M2197" s="6">
        <v>750.22500000000002</v>
      </c>
      <c r="N2197" s="6">
        <v>0</v>
      </c>
      <c r="O2197" s="15">
        <v>0.55567805953693494</v>
      </c>
    </row>
    <row r="2198" spans="1:15" x14ac:dyDescent="0.3">
      <c r="A2198" s="10">
        <v>43698</v>
      </c>
      <c r="B2198" s="8">
        <v>0.70833333333333337</v>
      </c>
      <c r="C2198" s="9">
        <f t="shared" si="74"/>
        <v>43698.708333333336</v>
      </c>
      <c r="D2198" s="4">
        <f t="shared" si="75"/>
        <v>525465</v>
      </c>
      <c r="E2198" s="4">
        <f t="shared" si="75"/>
        <v>6300765</v>
      </c>
      <c r="F2198" s="4">
        <f t="shared" si="75"/>
        <v>2549</v>
      </c>
      <c r="G2198" s="6">
        <v>49</v>
      </c>
      <c r="H2198" s="6">
        <v>28.8</v>
      </c>
      <c r="I2198" s="6">
        <v>329.62846190534685</v>
      </c>
      <c r="J2198" s="6">
        <v>2.6909999999999998</v>
      </c>
      <c r="K2198" s="6">
        <v>100</v>
      </c>
      <c r="L2198" s="6">
        <v>0.72969883994238294</v>
      </c>
      <c r="M2198" s="6">
        <v>750.51</v>
      </c>
      <c r="N2198" s="6">
        <v>0</v>
      </c>
      <c r="O2198" s="15">
        <v>0.58775510204081638</v>
      </c>
    </row>
    <row r="2199" spans="1:15" x14ac:dyDescent="0.3">
      <c r="A2199" s="10">
        <v>43698</v>
      </c>
      <c r="B2199" s="8">
        <v>0.72916666666666663</v>
      </c>
      <c r="C2199" s="9">
        <f t="shared" si="74"/>
        <v>43698.729166666664</v>
      </c>
      <c r="D2199" s="4">
        <f t="shared" si="75"/>
        <v>525465</v>
      </c>
      <c r="E2199" s="4">
        <f t="shared" si="75"/>
        <v>6300765</v>
      </c>
      <c r="F2199" s="4">
        <f t="shared" si="75"/>
        <v>2549</v>
      </c>
      <c r="G2199" s="6">
        <v>16.3</v>
      </c>
      <c r="H2199" s="6">
        <v>10.8</v>
      </c>
      <c r="I2199" s="6">
        <v>328.3170981686838</v>
      </c>
      <c r="J2199" s="6">
        <v>2.4390000000000001</v>
      </c>
      <c r="K2199" s="6">
        <v>100</v>
      </c>
      <c r="L2199" s="6">
        <v>1.0162938291836852</v>
      </c>
      <c r="M2199" s="6">
        <v>750.48699999999997</v>
      </c>
      <c r="N2199" s="6">
        <v>0</v>
      </c>
      <c r="O2199" s="15">
        <v>0.66257668711656448</v>
      </c>
    </row>
    <row r="2200" spans="1:15" x14ac:dyDescent="0.3">
      <c r="A2200" s="10">
        <v>43698</v>
      </c>
      <c r="B2200" s="8">
        <v>0.75</v>
      </c>
      <c r="C2200" s="9">
        <f t="shared" si="74"/>
        <v>43698.75</v>
      </c>
      <c r="D2200" s="4">
        <f t="shared" si="75"/>
        <v>525465</v>
      </c>
      <c r="E2200" s="4">
        <f t="shared" si="75"/>
        <v>6300765</v>
      </c>
      <c r="F2200" s="4">
        <f t="shared" si="75"/>
        <v>2549</v>
      </c>
      <c r="G2200" s="6">
        <v>10.9</v>
      </c>
      <c r="H2200" s="6">
        <v>7.2</v>
      </c>
      <c r="I2200" s="6">
        <v>327.8451799050606</v>
      </c>
      <c r="J2200" s="6">
        <v>2.1880000000000002</v>
      </c>
      <c r="K2200" s="6">
        <v>100</v>
      </c>
      <c r="L2200" s="6">
        <v>0.72514985865595016</v>
      </c>
      <c r="M2200" s="6">
        <v>750.67</v>
      </c>
      <c r="N2200" s="6">
        <v>0</v>
      </c>
      <c r="O2200" s="15">
        <v>0.66055045871559637</v>
      </c>
    </row>
    <row r="2201" spans="1:15" x14ac:dyDescent="0.3">
      <c r="A2201" s="10">
        <v>43698</v>
      </c>
      <c r="B2201" s="8">
        <v>0.77083333333333337</v>
      </c>
      <c r="C2201" s="9">
        <f t="shared" si="74"/>
        <v>43698.770833333336</v>
      </c>
      <c r="D2201" s="4">
        <f t="shared" si="75"/>
        <v>525465</v>
      </c>
      <c r="E2201" s="4">
        <f t="shared" si="75"/>
        <v>6300765</v>
      </c>
      <c r="F2201" s="4">
        <f t="shared" si="75"/>
        <v>2549</v>
      </c>
      <c r="G2201" s="6">
        <v>14.5</v>
      </c>
      <c r="H2201" s="6">
        <v>7.2</v>
      </c>
      <c r="I2201" s="6">
        <v>327.38611670287241</v>
      </c>
      <c r="J2201" s="6">
        <v>2.3140000000000001</v>
      </c>
      <c r="K2201" s="6">
        <v>100</v>
      </c>
      <c r="L2201" s="6">
        <v>0.57872777467075731</v>
      </c>
      <c r="M2201" s="6">
        <v>750.875</v>
      </c>
      <c r="N2201" s="6">
        <v>0.2</v>
      </c>
      <c r="O2201" s="15">
        <v>0.49655172413793103</v>
      </c>
    </row>
    <row r="2202" spans="1:15" x14ac:dyDescent="0.3">
      <c r="A2202" s="10">
        <v>43698</v>
      </c>
      <c r="B2202" s="8">
        <v>0.79166666666666663</v>
      </c>
      <c r="C2202" s="9">
        <f t="shared" si="74"/>
        <v>43698.791666666664</v>
      </c>
      <c r="D2202" s="4">
        <f t="shared" si="75"/>
        <v>525465</v>
      </c>
      <c r="E2202" s="4">
        <f t="shared" si="75"/>
        <v>6300765</v>
      </c>
      <c r="F2202" s="4">
        <f t="shared" si="75"/>
        <v>2549</v>
      </c>
      <c r="G2202" s="6">
        <v>7.3</v>
      </c>
      <c r="H2202" s="6">
        <v>5.4</v>
      </c>
      <c r="I2202" s="6">
        <v>327.10128127317648</v>
      </c>
      <c r="J2202" s="6">
        <v>2.125</v>
      </c>
      <c r="K2202" s="6">
        <v>100</v>
      </c>
      <c r="L2202" s="6">
        <v>0.28758380414302231</v>
      </c>
      <c r="M2202" s="6">
        <v>750.745</v>
      </c>
      <c r="N2202" s="6">
        <v>0.2</v>
      </c>
      <c r="O2202" s="15">
        <v>0.73972602739726034</v>
      </c>
    </row>
    <row r="2203" spans="1:15" x14ac:dyDescent="0.3">
      <c r="A2203" s="10">
        <v>43698</v>
      </c>
      <c r="B2203" s="8">
        <v>0.8125</v>
      </c>
      <c r="C2203" s="9">
        <f t="shared" si="74"/>
        <v>43698.8125</v>
      </c>
      <c r="D2203" s="4">
        <f t="shared" si="75"/>
        <v>525465</v>
      </c>
      <c r="E2203" s="4">
        <f t="shared" si="75"/>
        <v>6300765</v>
      </c>
      <c r="F2203" s="4">
        <f t="shared" si="75"/>
        <v>2549</v>
      </c>
      <c r="G2203" s="6">
        <v>0</v>
      </c>
      <c r="H2203" s="6">
        <v>0</v>
      </c>
      <c r="I2203" s="6">
        <v>328.07261864403523</v>
      </c>
      <c r="J2203" s="6">
        <v>1.8740000000000001</v>
      </c>
      <c r="K2203" s="6">
        <v>100</v>
      </c>
      <c r="L2203" s="6">
        <v>0.57417879338432454</v>
      </c>
      <c r="M2203" s="6">
        <v>750.92700000000002</v>
      </c>
      <c r="N2203" s="6">
        <v>0</v>
      </c>
      <c r="O2203" s="16" t="s">
        <v>19</v>
      </c>
    </row>
    <row r="2204" spans="1:15" x14ac:dyDescent="0.3">
      <c r="A2204" s="10">
        <v>43698</v>
      </c>
      <c r="B2204" s="8">
        <v>0.83333333333333337</v>
      </c>
      <c r="C2204" s="9">
        <f t="shared" si="74"/>
        <v>43698.833333333336</v>
      </c>
      <c r="D2204" s="4">
        <f t="shared" si="75"/>
        <v>525465</v>
      </c>
      <c r="E2204" s="4">
        <f t="shared" si="75"/>
        <v>6300765</v>
      </c>
      <c r="F2204" s="4">
        <f t="shared" si="75"/>
        <v>2549</v>
      </c>
      <c r="G2204" s="6">
        <v>0</v>
      </c>
      <c r="H2204" s="6">
        <v>0</v>
      </c>
      <c r="I2204" s="6">
        <v>325.65451043013201</v>
      </c>
      <c r="J2204" s="6">
        <v>1.9990000000000001</v>
      </c>
      <c r="K2204" s="6">
        <v>100</v>
      </c>
      <c r="L2204" s="6">
        <v>0.4274695627988489</v>
      </c>
      <c r="M2204" s="6">
        <v>750.92</v>
      </c>
      <c r="N2204" s="6">
        <v>0</v>
      </c>
      <c r="O2204" s="16" t="s">
        <v>19</v>
      </c>
    </row>
    <row r="2205" spans="1:15" x14ac:dyDescent="0.3">
      <c r="A2205" s="10">
        <v>43698</v>
      </c>
      <c r="B2205" s="8">
        <v>0.85416666666666663</v>
      </c>
      <c r="C2205" s="9">
        <f t="shared" si="74"/>
        <v>43698.854166666664</v>
      </c>
      <c r="D2205" s="4">
        <f t="shared" si="75"/>
        <v>525465</v>
      </c>
      <c r="E2205" s="4">
        <f t="shared" si="75"/>
        <v>6300765</v>
      </c>
      <c r="F2205" s="4">
        <f t="shared" si="75"/>
        <v>2549</v>
      </c>
      <c r="G2205" s="6">
        <v>0</v>
      </c>
      <c r="H2205" s="6">
        <v>0</v>
      </c>
      <c r="I2205" s="6">
        <v>325.86648362143006</v>
      </c>
      <c r="J2205" s="6">
        <v>1.9990000000000001</v>
      </c>
      <c r="K2205" s="6">
        <v>100</v>
      </c>
      <c r="L2205" s="6">
        <v>0.71377740543986845</v>
      </c>
      <c r="M2205" s="6">
        <v>750.93799999999999</v>
      </c>
      <c r="N2205" s="6">
        <v>0</v>
      </c>
      <c r="O2205" s="16" t="s">
        <v>19</v>
      </c>
    </row>
    <row r="2206" spans="1:15" x14ac:dyDescent="0.3">
      <c r="A2206" s="10">
        <v>43698</v>
      </c>
      <c r="B2206" s="8">
        <v>0.875</v>
      </c>
      <c r="C2206" s="9">
        <f t="shared" si="74"/>
        <v>43698.875</v>
      </c>
      <c r="D2206" s="4">
        <f t="shared" si="75"/>
        <v>525465</v>
      </c>
      <c r="E2206" s="4">
        <f t="shared" si="75"/>
        <v>6300765</v>
      </c>
      <c r="F2206" s="4">
        <f t="shared" si="75"/>
        <v>2549</v>
      </c>
      <c r="G2206" s="6">
        <v>0</v>
      </c>
      <c r="H2206" s="6">
        <v>0</v>
      </c>
      <c r="I2206" s="6">
        <v>324.65952419110744</v>
      </c>
      <c r="J2206" s="6">
        <v>1.9359999999999999</v>
      </c>
      <c r="K2206" s="6">
        <v>100</v>
      </c>
      <c r="L2206" s="6">
        <v>0.71150291479665206</v>
      </c>
      <c r="M2206" s="6">
        <v>750.78300000000002</v>
      </c>
      <c r="N2206" s="6">
        <v>0</v>
      </c>
      <c r="O2206" s="16" t="s">
        <v>19</v>
      </c>
    </row>
    <row r="2207" spans="1:15" x14ac:dyDescent="0.3">
      <c r="A2207" s="10">
        <v>43698</v>
      </c>
      <c r="B2207" s="8">
        <v>0.89583333333333337</v>
      </c>
      <c r="C2207" s="9">
        <f t="shared" si="74"/>
        <v>43698.895833333336</v>
      </c>
      <c r="D2207" s="4">
        <f t="shared" si="75"/>
        <v>525465</v>
      </c>
      <c r="E2207" s="4">
        <f t="shared" si="75"/>
        <v>6300765</v>
      </c>
      <c r="F2207" s="4">
        <f t="shared" si="75"/>
        <v>2549</v>
      </c>
      <c r="G2207" s="6">
        <v>0</v>
      </c>
      <c r="H2207" s="6">
        <v>0</v>
      </c>
      <c r="I2207" s="6">
        <v>324.24449513427766</v>
      </c>
      <c r="J2207" s="6">
        <v>2.0619999999999998</v>
      </c>
      <c r="K2207" s="6">
        <v>100</v>
      </c>
      <c r="L2207" s="6">
        <v>0.42064609086919985</v>
      </c>
      <c r="M2207" s="6">
        <v>750.86199999999997</v>
      </c>
      <c r="N2207" s="6">
        <v>0</v>
      </c>
      <c r="O2207" s="16" t="s">
        <v>19</v>
      </c>
    </row>
    <row r="2208" spans="1:15" x14ac:dyDescent="0.3">
      <c r="A2208" s="10">
        <v>43698</v>
      </c>
      <c r="B2208" s="8">
        <v>0.91666666666666663</v>
      </c>
      <c r="C2208" s="9">
        <f t="shared" si="74"/>
        <v>43698.916666666664</v>
      </c>
      <c r="D2208" s="4">
        <f t="shared" si="75"/>
        <v>525465</v>
      </c>
      <c r="E2208" s="4">
        <f t="shared" si="75"/>
        <v>6300765</v>
      </c>
      <c r="F2208" s="4">
        <f t="shared" si="75"/>
        <v>2549</v>
      </c>
      <c r="G2208" s="6">
        <v>0</v>
      </c>
      <c r="H2208" s="6">
        <v>0</v>
      </c>
      <c r="I2208" s="6">
        <v>323.14153991118161</v>
      </c>
      <c r="J2208" s="6">
        <v>2.0619999999999998</v>
      </c>
      <c r="K2208" s="6">
        <v>100</v>
      </c>
      <c r="L2208" s="6">
        <v>0.56280634016824282</v>
      </c>
      <c r="M2208" s="6">
        <v>750.76499999999999</v>
      </c>
      <c r="N2208" s="6">
        <v>0</v>
      </c>
      <c r="O2208" s="16" t="s">
        <v>19</v>
      </c>
    </row>
    <row r="2209" spans="1:15" x14ac:dyDescent="0.3">
      <c r="A2209" s="10">
        <v>43698</v>
      </c>
      <c r="B2209" s="8">
        <v>0.9375</v>
      </c>
      <c r="C2209" s="9">
        <f t="shared" si="74"/>
        <v>43698.9375</v>
      </c>
      <c r="D2209" s="4">
        <f t="shared" si="75"/>
        <v>525465</v>
      </c>
      <c r="E2209" s="4">
        <f t="shared" si="75"/>
        <v>6300765</v>
      </c>
      <c r="F2209" s="4">
        <f t="shared" si="75"/>
        <v>2549</v>
      </c>
      <c r="G2209" s="6">
        <v>0</v>
      </c>
      <c r="H2209" s="6">
        <v>0</v>
      </c>
      <c r="I2209" s="6">
        <v>325.80825356649734</v>
      </c>
      <c r="J2209" s="6">
        <v>1.8109999999999999</v>
      </c>
      <c r="K2209" s="6">
        <v>100</v>
      </c>
      <c r="L2209" s="6">
        <v>0.70467944286700301</v>
      </c>
      <c r="M2209" s="6">
        <v>751.03700000000003</v>
      </c>
      <c r="N2209" s="7" t="s">
        <v>19</v>
      </c>
      <c r="O2209" s="16" t="s">
        <v>19</v>
      </c>
    </row>
    <row r="2210" spans="1:15" x14ac:dyDescent="0.3">
      <c r="A2210" s="10">
        <v>43698</v>
      </c>
      <c r="B2210" s="8">
        <v>0.95833333333333337</v>
      </c>
      <c r="C2210" s="9">
        <f t="shared" si="74"/>
        <v>43698.958333333336</v>
      </c>
      <c r="D2210" s="4">
        <f t="shared" si="75"/>
        <v>525465</v>
      </c>
      <c r="E2210" s="4">
        <f t="shared" si="75"/>
        <v>6300765</v>
      </c>
      <c r="F2210" s="4">
        <f t="shared" si="75"/>
        <v>2549</v>
      </c>
      <c r="G2210" s="6">
        <v>0</v>
      </c>
      <c r="H2210" s="6">
        <v>0</v>
      </c>
      <c r="I2210" s="6">
        <v>324.26712018111311</v>
      </c>
      <c r="J2210" s="6">
        <v>1.8109999999999999</v>
      </c>
      <c r="K2210" s="6">
        <v>100</v>
      </c>
      <c r="L2210" s="6">
        <v>0.2693878789972915</v>
      </c>
      <c r="M2210" s="6">
        <v>750.87800000000004</v>
      </c>
      <c r="N2210" s="7" t="s">
        <v>19</v>
      </c>
      <c r="O2210" s="16" t="s">
        <v>19</v>
      </c>
    </row>
    <row r="2211" spans="1:15" x14ac:dyDescent="0.3">
      <c r="A2211" s="10">
        <v>43698</v>
      </c>
      <c r="B2211" s="8">
        <v>0.97916666666666663</v>
      </c>
      <c r="C2211" s="9">
        <f t="shared" si="74"/>
        <v>43698.979166666664</v>
      </c>
      <c r="D2211" s="4">
        <f t="shared" si="75"/>
        <v>525465</v>
      </c>
      <c r="E2211" s="4">
        <f t="shared" si="75"/>
        <v>6300765</v>
      </c>
      <c r="F2211" s="4">
        <f t="shared" si="75"/>
        <v>2549</v>
      </c>
      <c r="G2211" s="6">
        <v>0</v>
      </c>
      <c r="H2211" s="6">
        <v>0</v>
      </c>
      <c r="I2211" s="6">
        <v>323.62134616596762</v>
      </c>
      <c r="J2211" s="6">
        <v>1.8109999999999999</v>
      </c>
      <c r="K2211" s="6">
        <v>100</v>
      </c>
      <c r="L2211" s="6">
        <v>0.55598286823859377</v>
      </c>
      <c r="M2211" s="6">
        <v>750.9</v>
      </c>
      <c r="N2211" s="7" t="s">
        <v>19</v>
      </c>
      <c r="O2211" s="16" t="s">
        <v>19</v>
      </c>
    </row>
    <row r="2212" spans="1:15" x14ac:dyDescent="0.3">
      <c r="A2212" s="10">
        <v>43699</v>
      </c>
      <c r="B2212" s="8">
        <v>0</v>
      </c>
      <c r="C2212" s="9">
        <f t="shared" si="74"/>
        <v>43699</v>
      </c>
      <c r="D2212" s="4">
        <f t="shared" si="75"/>
        <v>525465</v>
      </c>
      <c r="E2212" s="4">
        <f t="shared" si="75"/>
        <v>6300765</v>
      </c>
      <c r="F2212" s="4">
        <f t="shared" si="75"/>
        <v>2549</v>
      </c>
      <c r="G2212" s="6">
        <v>0</v>
      </c>
      <c r="H2212" s="6">
        <v>0</v>
      </c>
      <c r="I2212" s="6">
        <v>323.07341876860448</v>
      </c>
      <c r="J2212" s="6">
        <v>1.5589999999999999</v>
      </c>
      <c r="K2212" s="6">
        <v>100</v>
      </c>
      <c r="L2212" s="6">
        <v>0.5184491885275031</v>
      </c>
      <c r="M2212" s="6">
        <v>750.79499999999996</v>
      </c>
      <c r="N2212" s="7" t="s">
        <v>19</v>
      </c>
      <c r="O2212" s="16" t="s">
        <v>19</v>
      </c>
    </row>
    <row r="2213" spans="1:15" x14ac:dyDescent="0.3">
      <c r="A2213" s="10">
        <v>43699</v>
      </c>
      <c r="B2213" s="8">
        <v>2.0833333333333332E-2</v>
      </c>
      <c r="C2213" s="9">
        <f t="shared" si="74"/>
        <v>43699.020833333336</v>
      </c>
      <c r="D2213" s="4">
        <f t="shared" si="75"/>
        <v>525465</v>
      </c>
      <c r="E2213" s="4">
        <f t="shared" si="75"/>
        <v>6300765</v>
      </c>
      <c r="F2213" s="4">
        <f t="shared" si="75"/>
        <v>2549</v>
      </c>
      <c r="G2213" s="6">
        <v>0</v>
      </c>
      <c r="H2213" s="6">
        <v>0</v>
      </c>
      <c r="I2213" s="6">
        <v>322.07301301564894</v>
      </c>
      <c r="J2213" s="6">
        <v>1.5589999999999999</v>
      </c>
      <c r="K2213" s="6">
        <v>100</v>
      </c>
      <c r="L2213" s="6">
        <v>0.37173995794202741</v>
      </c>
      <c r="M2213" s="6">
        <v>751.10799999999995</v>
      </c>
      <c r="N2213" s="7" t="s">
        <v>19</v>
      </c>
      <c r="O2213" s="16" t="s">
        <v>19</v>
      </c>
    </row>
    <row r="2214" spans="1:15" x14ac:dyDescent="0.3">
      <c r="A2214" s="10">
        <v>43699</v>
      </c>
      <c r="B2214" s="8">
        <v>4.1666666666666664E-2</v>
      </c>
      <c r="C2214" s="9">
        <f t="shared" si="74"/>
        <v>43699.041666666664</v>
      </c>
      <c r="D2214" s="4">
        <f t="shared" si="75"/>
        <v>525465</v>
      </c>
      <c r="E2214" s="4">
        <f t="shared" si="75"/>
        <v>6300765</v>
      </c>
      <c r="F2214" s="4">
        <f t="shared" si="75"/>
        <v>2549</v>
      </c>
      <c r="G2214" s="6">
        <v>0</v>
      </c>
      <c r="H2214" s="6">
        <v>0</v>
      </c>
      <c r="I2214" s="6">
        <v>320.2748337263269</v>
      </c>
      <c r="J2214" s="6">
        <v>1.5589999999999999</v>
      </c>
      <c r="K2214" s="6">
        <v>100</v>
      </c>
      <c r="L2214" s="6">
        <v>0.22503072735655177</v>
      </c>
      <c r="M2214" s="6">
        <v>750.995</v>
      </c>
      <c r="N2214" s="7" t="s">
        <v>19</v>
      </c>
      <c r="O2214" s="16" t="s">
        <v>19</v>
      </c>
    </row>
    <row r="2215" spans="1:15" x14ac:dyDescent="0.3">
      <c r="A2215" s="10">
        <v>43699</v>
      </c>
      <c r="B2215" s="8">
        <v>6.25E-2</v>
      </c>
      <c r="C2215" s="9">
        <f t="shared" si="74"/>
        <v>43699.0625</v>
      </c>
      <c r="D2215" s="4">
        <f t="shared" si="75"/>
        <v>525465</v>
      </c>
      <c r="E2215" s="4">
        <f t="shared" si="75"/>
        <v>6300765</v>
      </c>
      <c r="F2215" s="4">
        <f t="shared" si="75"/>
        <v>2549</v>
      </c>
      <c r="G2215" s="6">
        <v>0</v>
      </c>
      <c r="H2215" s="6">
        <v>0</v>
      </c>
      <c r="I2215" s="6">
        <v>323.24578329253245</v>
      </c>
      <c r="J2215" s="6">
        <v>1.748</v>
      </c>
      <c r="K2215" s="6">
        <v>100</v>
      </c>
      <c r="L2215" s="6">
        <v>0.80020804988208993</v>
      </c>
      <c r="M2215" s="6">
        <v>751.03700000000003</v>
      </c>
      <c r="N2215" s="7" t="s">
        <v>19</v>
      </c>
      <c r="O2215" s="16" t="s">
        <v>19</v>
      </c>
    </row>
    <row r="2216" spans="1:15" x14ac:dyDescent="0.3">
      <c r="A2216" s="10">
        <v>43699</v>
      </c>
      <c r="B2216" s="8">
        <v>8.3333333333333329E-2</v>
      </c>
      <c r="C2216" s="9">
        <f t="shared" si="74"/>
        <v>43699.083333333336</v>
      </c>
      <c r="D2216" s="4">
        <f t="shared" si="75"/>
        <v>525465</v>
      </c>
      <c r="E2216" s="4">
        <f t="shared" si="75"/>
        <v>6300765</v>
      </c>
      <c r="F2216" s="4">
        <f t="shared" si="75"/>
        <v>2549</v>
      </c>
      <c r="G2216" s="6">
        <v>0</v>
      </c>
      <c r="H2216" s="6">
        <v>0</v>
      </c>
      <c r="I2216" s="6">
        <v>322.71258115052171</v>
      </c>
      <c r="J2216" s="6">
        <v>1.8109999999999999</v>
      </c>
      <c r="K2216" s="6">
        <v>100</v>
      </c>
      <c r="L2216" s="6">
        <v>0.50935122595463767</v>
      </c>
      <c r="M2216" s="6">
        <v>751.08299999999997</v>
      </c>
      <c r="N2216" s="6">
        <v>0</v>
      </c>
      <c r="O2216" s="16" t="s">
        <v>19</v>
      </c>
    </row>
    <row r="2217" spans="1:15" x14ac:dyDescent="0.3">
      <c r="A2217" s="10">
        <v>43699</v>
      </c>
      <c r="B2217" s="8">
        <v>0.10416666666666667</v>
      </c>
      <c r="C2217" s="9">
        <f t="shared" si="74"/>
        <v>43699.104166666664</v>
      </c>
      <c r="D2217" s="4">
        <f t="shared" si="75"/>
        <v>525465</v>
      </c>
      <c r="E2217" s="4">
        <f t="shared" si="75"/>
        <v>6300765</v>
      </c>
      <c r="F2217" s="4">
        <f t="shared" si="75"/>
        <v>2549</v>
      </c>
      <c r="G2217" s="6">
        <v>0</v>
      </c>
      <c r="H2217" s="6">
        <v>0</v>
      </c>
      <c r="I2217" s="6">
        <v>322.44968108090342</v>
      </c>
      <c r="J2217" s="6">
        <v>1.8740000000000001</v>
      </c>
      <c r="K2217" s="6">
        <v>100</v>
      </c>
      <c r="L2217" s="6">
        <v>0.50707673531142139</v>
      </c>
      <c r="M2217" s="6">
        <v>750.97500000000002</v>
      </c>
      <c r="N2217" s="6">
        <v>0</v>
      </c>
      <c r="O2217" s="16" t="s">
        <v>19</v>
      </c>
    </row>
    <row r="2218" spans="1:15" x14ac:dyDescent="0.3">
      <c r="A2218" s="10">
        <v>43699</v>
      </c>
      <c r="B2218" s="8">
        <v>0.125</v>
      </c>
      <c r="C2218" s="9">
        <f t="shared" si="74"/>
        <v>43699.125</v>
      </c>
      <c r="D2218" s="4">
        <f t="shared" si="75"/>
        <v>525465</v>
      </c>
      <c r="E2218" s="4">
        <f t="shared" si="75"/>
        <v>6300765</v>
      </c>
      <c r="F2218" s="4">
        <f t="shared" si="75"/>
        <v>2549</v>
      </c>
      <c r="G2218" s="6">
        <v>0</v>
      </c>
      <c r="H2218" s="6">
        <v>0</v>
      </c>
      <c r="I2218" s="6">
        <v>322.26939813690672</v>
      </c>
      <c r="J2218" s="6">
        <v>1.5589999999999999</v>
      </c>
      <c r="K2218" s="6">
        <v>100</v>
      </c>
      <c r="L2218" s="6">
        <v>0.504802244668205</v>
      </c>
      <c r="M2218" s="6">
        <v>750.84199999999998</v>
      </c>
      <c r="N2218" s="7" t="s">
        <v>19</v>
      </c>
      <c r="O2218" s="16" t="s">
        <v>19</v>
      </c>
    </row>
    <row r="2219" spans="1:15" x14ac:dyDescent="0.3">
      <c r="A2219" s="10">
        <v>43699</v>
      </c>
      <c r="B2219" s="8">
        <v>0.14583333333333334</v>
      </c>
      <c r="C2219" s="9">
        <f t="shared" si="74"/>
        <v>43699.145833333336</v>
      </c>
      <c r="D2219" s="4">
        <f t="shared" si="75"/>
        <v>525465</v>
      </c>
      <c r="E2219" s="4">
        <f t="shared" si="75"/>
        <v>6300765</v>
      </c>
      <c r="F2219" s="4">
        <f t="shared" si="75"/>
        <v>2549</v>
      </c>
      <c r="G2219" s="6">
        <v>0</v>
      </c>
      <c r="H2219" s="6">
        <v>0</v>
      </c>
      <c r="I2219" s="6">
        <v>321.97133319896966</v>
      </c>
      <c r="J2219" s="6">
        <v>1.9990000000000001</v>
      </c>
      <c r="K2219" s="6">
        <v>100</v>
      </c>
      <c r="L2219" s="6">
        <v>0.64696249396724792</v>
      </c>
      <c r="M2219" s="6">
        <v>751.02700000000004</v>
      </c>
      <c r="N2219" s="6">
        <v>0</v>
      </c>
      <c r="O2219" s="16" t="s">
        <v>19</v>
      </c>
    </row>
    <row r="2220" spans="1:15" x14ac:dyDescent="0.3">
      <c r="A2220" s="10">
        <v>43699</v>
      </c>
      <c r="B2220" s="8">
        <v>0.16666666666666666</v>
      </c>
      <c r="C2220" s="9">
        <f t="shared" si="74"/>
        <v>43699.166666666664</v>
      </c>
      <c r="D2220" s="4">
        <f t="shared" si="75"/>
        <v>525465</v>
      </c>
      <c r="E2220" s="4">
        <f t="shared" si="75"/>
        <v>6300765</v>
      </c>
      <c r="F2220" s="4">
        <f t="shared" si="75"/>
        <v>2549</v>
      </c>
      <c r="G2220" s="6">
        <v>0</v>
      </c>
      <c r="H2220" s="6">
        <v>0</v>
      </c>
      <c r="I2220" s="6">
        <v>323.69246267621264</v>
      </c>
      <c r="J2220" s="6">
        <v>1.6220000000000001</v>
      </c>
      <c r="K2220" s="6">
        <v>100</v>
      </c>
      <c r="L2220" s="6">
        <v>0.64468800332403153</v>
      </c>
      <c r="M2220" s="6">
        <v>751</v>
      </c>
      <c r="N2220" s="7" t="s">
        <v>19</v>
      </c>
      <c r="O2220" s="16" t="s">
        <v>19</v>
      </c>
    </row>
    <row r="2221" spans="1:15" x14ac:dyDescent="0.3">
      <c r="A2221" s="10">
        <v>43699</v>
      </c>
      <c r="B2221" s="8">
        <v>0.1875</v>
      </c>
      <c r="C2221" s="9">
        <f t="shared" si="74"/>
        <v>43699.1875</v>
      </c>
      <c r="D2221" s="4">
        <f t="shared" si="75"/>
        <v>525465</v>
      </c>
      <c r="E2221" s="4">
        <f t="shared" si="75"/>
        <v>6300765</v>
      </c>
      <c r="F2221" s="4">
        <f t="shared" si="75"/>
        <v>2549</v>
      </c>
      <c r="G2221" s="6">
        <v>0</v>
      </c>
      <c r="H2221" s="6">
        <v>0</v>
      </c>
      <c r="I2221" s="6">
        <v>323.93543750164804</v>
      </c>
      <c r="J2221" s="6">
        <v>1.8109999999999999</v>
      </c>
      <c r="K2221" s="6">
        <v>100</v>
      </c>
      <c r="L2221" s="6">
        <v>0.64241351268081526</v>
      </c>
      <c r="M2221" s="6">
        <v>750.97</v>
      </c>
      <c r="N2221" s="7" t="s">
        <v>19</v>
      </c>
      <c r="O2221" s="16" t="s">
        <v>19</v>
      </c>
    </row>
    <row r="2222" spans="1:15" x14ac:dyDescent="0.3">
      <c r="A2222" s="10">
        <v>43699</v>
      </c>
      <c r="B2222" s="8">
        <v>0.20833333333333334</v>
      </c>
      <c r="C2222" s="9">
        <f t="shared" si="74"/>
        <v>43699.208333333336</v>
      </c>
      <c r="D2222" s="4">
        <f t="shared" si="75"/>
        <v>525465</v>
      </c>
      <c r="E2222" s="4">
        <f t="shared" si="75"/>
        <v>6300765</v>
      </c>
      <c r="F2222" s="4">
        <f t="shared" si="75"/>
        <v>2549</v>
      </c>
      <c r="G2222" s="6">
        <v>0</v>
      </c>
      <c r="H2222" s="6">
        <v>0</v>
      </c>
      <c r="I2222" s="6">
        <v>324.53046810534539</v>
      </c>
      <c r="J2222" s="6">
        <v>1.6850000000000001</v>
      </c>
      <c r="K2222" s="6">
        <v>100</v>
      </c>
      <c r="L2222" s="6">
        <v>0.64013902203759887</v>
      </c>
      <c r="M2222" s="6">
        <v>750.90300000000002</v>
      </c>
      <c r="N2222" s="6">
        <v>0.2</v>
      </c>
      <c r="O2222" s="16" t="s">
        <v>19</v>
      </c>
    </row>
    <row r="2223" spans="1:15" x14ac:dyDescent="0.3">
      <c r="A2223" s="10">
        <v>43699</v>
      </c>
      <c r="B2223" s="8">
        <v>0.22916666666666666</v>
      </c>
      <c r="C2223" s="9">
        <f t="shared" si="74"/>
        <v>43699.229166666664</v>
      </c>
      <c r="D2223" s="4">
        <f t="shared" si="75"/>
        <v>525465</v>
      </c>
      <c r="E2223" s="4">
        <f t="shared" si="75"/>
        <v>6300765</v>
      </c>
      <c r="F2223" s="4">
        <f t="shared" si="75"/>
        <v>2549</v>
      </c>
      <c r="G2223" s="6">
        <v>5.4</v>
      </c>
      <c r="H2223" s="6">
        <v>3.6</v>
      </c>
      <c r="I2223" s="6">
        <v>325.18736413364468</v>
      </c>
      <c r="J2223" s="6">
        <v>1.8740000000000001</v>
      </c>
      <c r="K2223" s="6">
        <v>100</v>
      </c>
      <c r="L2223" s="6">
        <v>1.0708816046208776</v>
      </c>
      <c r="M2223" s="6">
        <v>751.16</v>
      </c>
      <c r="N2223" s="6">
        <v>0</v>
      </c>
      <c r="O2223" s="15">
        <v>0.66666666666666663</v>
      </c>
    </row>
    <row r="2224" spans="1:15" x14ac:dyDescent="0.3">
      <c r="A2224" s="10">
        <v>43699</v>
      </c>
      <c r="B2224" s="8">
        <v>0.25</v>
      </c>
      <c r="C2224" s="9">
        <f t="shared" si="74"/>
        <v>43699.25</v>
      </c>
      <c r="D2224" s="4">
        <f t="shared" si="75"/>
        <v>525465</v>
      </c>
      <c r="E2224" s="4">
        <f t="shared" si="75"/>
        <v>6300765</v>
      </c>
      <c r="F2224" s="4">
        <f t="shared" si="75"/>
        <v>2549</v>
      </c>
      <c r="G2224" s="6">
        <v>16.3</v>
      </c>
      <c r="H2224" s="6">
        <v>10.8</v>
      </c>
      <c r="I2224" s="6">
        <v>325.90175389350469</v>
      </c>
      <c r="J2224" s="6">
        <v>1.8740000000000001</v>
      </c>
      <c r="K2224" s="6">
        <v>100</v>
      </c>
      <c r="L2224" s="6">
        <v>0.77973763409314278</v>
      </c>
      <c r="M2224" s="6">
        <v>751.13499999999999</v>
      </c>
      <c r="N2224" s="6">
        <v>0</v>
      </c>
      <c r="O2224" s="15">
        <v>0.66257668711656448</v>
      </c>
    </row>
    <row r="2225" spans="1:15" x14ac:dyDescent="0.3">
      <c r="A2225" s="10">
        <v>43699</v>
      </c>
      <c r="B2225" s="8">
        <v>0.27083333333333331</v>
      </c>
      <c r="C2225" s="9">
        <f t="shared" si="74"/>
        <v>43699.270833333336</v>
      </c>
      <c r="D2225" s="4">
        <f t="shared" si="75"/>
        <v>525465</v>
      </c>
      <c r="E2225" s="4">
        <f t="shared" si="75"/>
        <v>6300765</v>
      </c>
      <c r="F2225" s="4">
        <f t="shared" si="75"/>
        <v>2549</v>
      </c>
      <c r="G2225" s="6">
        <v>43.5</v>
      </c>
      <c r="H2225" s="6">
        <v>30.6</v>
      </c>
      <c r="I2225" s="6">
        <v>328.03889291289948</v>
      </c>
      <c r="J2225" s="6">
        <v>2.3769999999999998</v>
      </c>
      <c r="K2225" s="6">
        <v>100</v>
      </c>
      <c r="L2225" s="6">
        <v>0.7774631434499264</v>
      </c>
      <c r="M2225" s="6">
        <v>751.25800000000004</v>
      </c>
      <c r="N2225" s="6">
        <v>0.2</v>
      </c>
      <c r="O2225" s="15">
        <v>0.70344827586206904</v>
      </c>
    </row>
    <row r="2226" spans="1:15" x14ac:dyDescent="0.3">
      <c r="A2226" s="10">
        <v>43699</v>
      </c>
      <c r="B2226" s="8">
        <v>0.29166666666666669</v>
      </c>
      <c r="C2226" s="9">
        <f t="shared" si="74"/>
        <v>43699.291666666664</v>
      </c>
      <c r="D2226" s="4">
        <f t="shared" si="75"/>
        <v>525465</v>
      </c>
      <c r="E2226" s="4">
        <f t="shared" si="75"/>
        <v>6300765</v>
      </c>
      <c r="F2226" s="4">
        <f t="shared" si="75"/>
        <v>2549</v>
      </c>
      <c r="G2226" s="6">
        <v>41.7</v>
      </c>
      <c r="H2226" s="6">
        <v>27</v>
      </c>
      <c r="I2226" s="6">
        <v>327.07111424720199</v>
      </c>
      <c r="J2226" s="6">
        <v>2.125</v>
      </c>
      <c r="K2226" s="6">
        <v>100</v>
      </c>
      <c r="L2226" s="6">
        <v>0.77518865280671001</v>
      </c>
      <c r="M2226" s="6">
        <v>751.36199999999997</v>
      </c>
      <c r="N2226" s="6">
        <v>0.2</v>
      </c>
      <c r="O2226" s="15">
        <v>0.64748201438848918</v>
      </c>
    </row>
    <row r="2227" spans="1:15" x14ac:dyDescent="0.3">
      <c r="A2227" s="10">
        <v>43699</v>
      </c>
      <c r="B2227" s="8">
        <v>0.3125</v>
      </c>
      <c r="C2227" s="9">
        <f t="shared" si="74"/>
        <v>43699.3125</v>
      </c>
      <c r="D2227" s="4">
        <f t="shared" si="75"/>
        <v>525465</v>
      </c>
      <c r="E2227" s="4">
        <f t="shared" si="75"/>
        <v>6300765</v>
      </c>
      <c r="F2227" s="4">
        <f t="shared" si="75"/>
        <v>2549</v>
      </c>
      <c r="G2227" s="6">
        <v>146.9</v>
      </c>
      <c r="H2227" s="6">
        <v>131.30000000000001</v>
      </c>
      <c r="I2227" s="6">
        <v>336.6459475694237</v>
      </c>
      <c r="J2227" s="6">
        <v>3.508</v>
      </c>
      <c r="K2227" s="6">
        <v>100</v>
      </c>
      <c r="L2227" s="6">
        <v>0.91734890210575282</v>
      </c>
      <c r="M2227" s="6">
        <v>751.56299999999999</v>
      </c>
      <c r="N2227" s="6">
        <v>0</v>
      </c>
      <c r="O2227" s="15">
        <v>0.89380530973451333</v>
      </c>
    </row>
    <row r="2228" spans="1:15" x14ac:dyDescent="0.3">
      <c r="A2228" s="10">
        <v>43699</v>
      </c>
      <c r="B2228" s="8">
        <v>0.33333333333333331</v>
      </c>
      <c r="C2228" s="9">
        <f t="shared" si="74"/>
        <v>43699.333333333336</v>
      </c>
      <c r="D2228" s="4">
        <f t="shared" si="75"/>
        <v>525465</v>
      </c>
      <c r="E2228" s="4">
        <f t="shared" si="75"/>
        <v>6300765</v>
      </c>
      <c r="F2228" s="4">
        <f t="shared" si="75"/>
        <v>2549</v>
      </c>
      <c r="G2228" s="6">
        <v>128.80000000000001</v>
      </c>
      <c r="H2228" s="6">
        <v>93.6</v>
      </c>
      <c r="I2228" s="6">
        <v>334.36699895656369</v>
      </c>
      <c r="J2228" s="6">
        <v>2.5649999999999999</v>
      </c>
      <c r="K2228" s="6">
        <v>100</v>
      </c>
      <c r="L2228" s="6">
        <v>1.3483786312893142</v>
      </c>
      <c r="M2228" s="6">
        <v>751.53</v>
      </c>
      <c r="N2228" s="6">
        <v>0</v>
      </c>
      <c r="O2228" s="15">
        <v>0.72670807453416142</v>
      </c>
    </row>
    <row r="2229" spans="1:15" x14ac:dyDescent="0.3">
      <c r="A2229" s="10">
        <v>43699</v>
      </c>
      <c r="B2229" s="8">
        <v>0.35416666666666669</v>
      </c>
      <c r="C2229" s="9">
        <f t="shared" si="74"/>
        <v>43699.354166666664</v>
      </c>
      <c r="D2229" s="4">
        <f t="shared" si="75"/>
        <v>525465</v>
      </c>
      <c r="E2229" s="4">
        <f t="shared" si="75"/>
        <v>6300765</v>
      </c>
      <c r="F2229" s="4">
        <f t="shared" si="75"/>
        <v>2549</v>
      </c>
      <c r="G2229" s="6">
        <v>259.39999999999998</v>
      </c>
      <c r="H2229" s="6">
        <v>152.9</v>
      </c>
      <c r="I2229" s="6">
        <v>337.65658337570346</v>
      </c>
      <c r="J2229" s="6">
        <v>3.194</v>
      </c>
      <c r="K2229" s="6">
        <v>100</v>
      </c>
      <c r="L2229" s="6">
        <v>1.4905388805883573</v>
      </c>
      <c r="M2229" s="6">
        <v>751.70799999999997</v>
      </c>
      <c r="N2229" s="6">
        <v>0</v>
      </c>
      <c r="O2229" s="15">
        <v>0.58943716268311497</v>
      </c>
    </row>
    <row r="2230" spans="1:15" x14ac:dyDescent="0.3">
      <c r="A2230" s="10">
        <v>43699</v>
      </c>
      <c r="B2230" s="8">
        <v>0.375</v>
      </c>
      <c r="C2230" s="9">
        <f t="shared" si="74"/>
        <v>43699.375</v>
      </c>
      <c r="D2230" s="4">
        <f t="shared" si="75"/>
        <v>525465</v>
      </c>
      <c r="E2230" s="4">
        <f t="shared" si="75"/>
        <v>6300765</v>
      </c>
      <c r="F2230" s="4">
        <f t="shared" si="75"/>
        <v>2549</v>
      </c>
      <c r="G2230" s="6">
        <v>186.8</v>
      </c>
      <c r="H2230" s="6">
        <v>127.7</v>
      </c>
      <c r="I2230" s="6">
        <v>339.7273549227819</v>
      </c>
      <c r="J2230" s="6">
        <v>3.7589999999999999</v>
      </c>
      <c r="K2230" s="6">
        <v>98.503</v>
      </c>
      <c r="L2230" s="6">
        <v>1.3438296500028817</v>
      </c>
      <c r="M2230" s="6">
        <v>751.81299999999999</v>
      </c>
      <c r="N2230" s="6">
        <v>0</v>
      </c>
      <c r="O2230" s="15">
        <v>0.68361884368308345</v>
      </c>
    </row>
    <row r="2231" spans="1:15" x14ac:dyDescent="0.3">
      <c r="A2231" s="10">
        <v>43699</v>
      </c>
      <c r="B2231" s="8">
        <v>0.39583333333333331</v>
      </c>
      <c r="C2231" s="9">
        <f t="shared" si="74"/>
        <v>43699.395833333336</v>
      </c>
      <c r="D2231" s="4">
        <f t="shared" si="75"/>
        <v>525465</v>
      </c>
      <c r="E2231" s="4">
        <f t="shared" si="75"/>
        <v>6300765</v>
      </c>
      <c r="F2231" s="4">
        <f t="shared" si="75"/>
        <v>2549</v>
      </c>
      <c r="G2231" s="6">
        <v>215.8</v>
      </c>
      <c r="H2231" s="6">
        <v>136.69999999999999</v>
      </c>
      <c r="I2231" s="6">
        <v>345.192690940879</v>
      </c>
      <c r="J2231" s="6">
        <v>6.7750000000000004</v>
      </c>
      <c r="K2231" s="6">
        <v>87.075999999999993</v>
      </c>
      <c r="L2231" s="6">
        <v>1.1971204194174061</v>
      </c>
      <c r="M2231" s="6">
        <v>751.875</v>
      </c>
      <c r="N2231" s="6">
        <v>0</v>
      </c>
      <c r="O2231" s="15">
        <v>0.63345690454124182</v>
      </c>
    </row>
    <row r="2232" spans="1:15" x14ac:dyDescent="0.3">
      <c r="A2232" s="10">
        <v>43699</v>
      </c>
      <c r="B2232" s="8">
        <v>0.41666666666666669</v>
      </c>
      <c r="C2232" s="9">
        <f t="shared" si="74"/>
        <v>43699.416666666664</v>
      </c>
      <c r="D2232" s="4">
        <f t="shared" si="75"/>
        <v>525465</v>
      </c>
      <c r="E2232" s="4">
        <f t="shared" si="75"/>
        <v>6300765</v>
      </c>
      <c r="F2232" s="4">
        <f t="shared" si="75"/>
        <v>2549</v>
      </c>
      <c r="G2232" s="6">
        <v>217.6</v>
      </c>
      <c r="H2232" s="6">
        <v>138.5</v>
      </c>
      <c r="I2232" s="6">
        <v>350.11646022961571</v>
      </c>
      <c r="J2232" s="6">
        <v>6.9009999999999998</v>
      </c>
      <c r="K2232" s="6">
        <v>87.099000000000004</v>
      </c>
      <c r="L2232" s="6">
        <v>1.0504111888319303</v>
      </c>
      <c r="M2232" s="6">
        <v>751.88499999999999</v>
      </c>
      <c r="N2232" s="6">
        <v>0</v>
      </c>
      <c r="O2232" s="15">
        <v>0.63648897058823528</v>
      </c>
    </row>
    <row r="2233" spans="1:15" x14ac:dyDescent="0.3">
      <c r="A2233" s="10">
        <v>43699</v>
      </c>
      <c r="B2233" s="8">
        <v>0.4375</v>
      </c>
      <c r="C2233" s="9">
        <f t="shared" si="74"/>
        <v>43699.4375</v>
      </c>
      <c r="D2233" s="4">
        <f t="shared" si="75"/>
        <v>525465</v>
      </c>
      <c r="E2233" s="4">
        <f t="shared" si="75"/>
        <v>6300765</v>
      </c>
      <c r="F2233" s="4">
        <f t="shared" si="75"/>
        <v>2549</v>
      </c>
      <c r="G2233" s="6">
        <v>185</v>
      </c>
      <c r="H2233" s="6">
        <v>82.8</v>
      </c>
      <c r="I2233" s="6">
        <v>339.21551067104485</v>
      </c>
      <c r="J2233" s="6">
        <v>6.0209999999999999</v>
      </c>
      <c r="K2233" s="6">
        <v>91.156999999999996</v>
      </c>
      <c r="L2233" s="6">
        <v>1.1925714381309733</v>
      </c>
      <c r="M2233" s="6">
        <v>751.94</v>
      </c>
      <c r="N2233" s="6">
        <v>0</v>
      </c>
      <c r="O2233" s="15">
        <v>0.44756756756756755</v>
      </c>
    </row>
    <row r="2234" spans="1:15" x14ac:dyDescent="0.3">
      <c r="A2234" s="10">
        <v>43699</v>
      </c>
      <c r="B2234" s="8">
        <v>0.45833333333333331</v>
      </c>
      <c r="C2234" s="9">
        <f t="shared" ref="C2234:C2297" si="76">A2234+B2234</f>
        <v>43699.458333333336</v>
      </c>
      <c r="D2234" s="4">
        <f t="shared" si="75"/>
        <v>525465</v>
      </c>
      <c r="E2234" s="4">
        <f t="shared" si="75"/>
        <v>6300765</v>
      </c>
      <c r="F2234" s="4">
        <f t="shared" si="75"/>
        <v>2549</v>
      </c>
      <c r="G2234" s="6">
        <v>81.599999999999994</v>
      </c>
      <c r="H2234" s="6">
        <v>37.799999999999997</v>
      </c>
      <c r="I2234" s="6">
        <v>336.83924547617056</v>
      </c>
      <c r="J2234" s="6">
        <v>3.8849999999999998</v>
      </c>
      <c r="K2234" s="6">
        <v>100</v>
      </c>
      <c r="L2234" s="6">
        <v>0.90142746760323833</v>
      </c>
      <c r="M2234" s="6">
        <v>751.96500000000003</v>
      </c>
      <c r="N2234" s="6">
        <v>0.2</v>
      </c>
      <c r="O2234" s="15">
        <v>0.46323529411764708</v>
      </c>
    </row>
    <row r="2235" spans="1:15" x14ac:dyDescent="0.3">
      <c r="A2235" s="10">
        <v>43699</v>
      </c>
      <c r="B2235" s="8">
        <v>0.47916666666666669</v>
      </c>
      <c r="C2235" s="9">
        <f t="shared" si="76"/>
        <v>43699.479166666664</v>
      </c>
      <c r="D2235" s="4">
        <f t="shared" ref="D2235:F2298" si="77">D2234</f>
        <v>525465</v>
      </c>
      <c r="E2235" s="4">
        <f t="shared" si="77"/>
        <v>6300765</v>
      </c>
      <c r="F2235" s="4">
        <f t="shared" si="77"/>
        <v>2549</v>
      </c>
      <c r="G2235" s="6">
        <v>170.5</v>
      </c>
      <c r="H2235" s="6">
        <v>70.2</v>
      </c>
      <c r="I2235" s="6">
        <v>343.83265488885144</v>
      </c>
      <c r="J2235" s="6">
        <v>4.5140000000000002</v>
      </c>
      <c r="K2235" s="6">
        <v>95.388000000000005</v>
      </c>
      <c r="L2235" s="6">
        <v>0.61057064367578628</v>
      </c>
      <c r="M2235" s="6">
        <v>751.94799999999998</v>
      </c>
      <c r="N2235" s="6">
        <v>0.8</v>
      </c>
      <c r="O2235" s="15">
        <v>0.41173020527859239</v>
      </c>
    </row>
    <row r="2236" spans="1:15" x14ac:dyDescent="0.3">
      <c r="A2236" s="10">
        <v>43699</v>
      </c>
      <c r="B2236" s="8">
        <v>0.5</v>
      </c>
      <c r="C2236" s="9">
        <f t="shared" si="76"/>
        <v>43699.5</v>
      </c>
      <c r="D2236" s="4">
        <f t="shared" si="77"/>
        <v>525465</v>
      </c>
      <c r="E2236" s="4">
        <f t="shared" si="77"/>
        <v>6300765</v>
      </c>
      <c r="F2236" s="4">
        <f t="shared" si="77"/>
        <v>2549</v>
      </c>
      <c r="G2236" s="6">
        <v>288.39999999999998</v>
      </c>
      <c r="H2236" s="6">
        <v>122.3</v>
      </c>
      <c r="I2236" s="6">
        <v>348.45217166493541</v>
      </c>
      <c r="J2236" s="6">
        <v>6.9009999999999998</v>
      </c>
      <c r="K2236" s="6">
        <v>81.936000000000007</v>
      </c>
      <c r="L2236" s="6">
        <v>0.31942667314805129</v>
      </c>
      <c r="M2236" s="6">
        <v>751.97199999999998</v>
      </c>
      <c r="N2236" s="6">
        <v>0.4</v>
      </c>
      <c r="O2236" s="15">
        <v>0.42406380027739254</v>
      </c>
    </row>
    <row r="2237" spans="1:15" x14ac:dyDescent="0.3">
      <c r="A2237" s="10">
        <v>43699</v>
      </c>
      <c r="B2237" s="8">
        <v>0.52083333333333337</v>
      </c>
      <c r="C2237" s="9">
        <f t="shared" si="76"/>
        <v>43699.520833333336</v>
      </c>
      <c r="D2237" s="4">
        <f t="shared" si="77"/>
        <v>525465</v>
      </c>
      <c r="E2237" s="4">
        <f t="shared" si="77"/>
        <v>6300765</v>
      </c>
      <c r="F2237" s="4">
        <f t="shared" si="77"/>
        <v>2549</v>
      </c>
      <c r="G2237" s="6">
        <v>270.2</v>
      </c>
      <c r="H2237" s="6">
        <v>91.8</v>
      </c>
      <c r="I2237" s="6">
        <v>345.13643179451509</v>
      </c>
      <c r="J2237" s="6">
        <v>6.1470000000000002</v>
      </c>
      <c r="K2237" s="6">
        <v>85.087999999999994</v>
      </c>
      <c r="L2237" s="6">
        <v>0.60602166238935351</v>
      </c>
      <c r="M2237" s="6">
        <v>751.89</v>
      </c>
      <c r="N2237" s="6">
        <v>0</v>
      </c>
      <c r="O2237" s="15">
        <v>0.33974833456698744</v>
      </c>
    </row>
    <row r="2238" spans="1:15" x14ac:dyDescent="0.3">
      <c r="A2238" s="10">
        <v>43699</v>
      </c>
      <c r="B2238" s="8">
        <v>0.54166666666666663</v>
      </c>
      <c r="C2238" s="9">
        <f t="shared" si="76"/>
        <v>43699.541666666664</v>
      </c>
      <c r="D2238" s="4">
        <f t="shared" si="77"/>
        <v>525465</v>
      </c>
      <c r="E2238" s="4">
        <f t="shared" si="77"/>
        <v>6300765</v>
      </c>
      <c r="F2238" s="4">
        <f t="shared" si="77"/>
        <v>2549</v>
      </c>
      <c r="G2238" s="6">
        <v>230.3</v>
      </c>
      <c r="H2238" s="6">
        <v>66.599999999999994</v>
      </c>
      <c r="I2238" s="6">
        <v>345.70494136789006</v>
      </c>
      <c r="J2238" s="6">
        <v>3.8849999999999998</v>
      </c>
      <c r="K2238" s="6">
        <v>98.683999999999997</v>
      </c>
      <c r="L2238" s="6">
        <v>1.0367642449726322</v>
      </c>
      <c r="M2238" s="6">
        <v>751.91</v>
      </c>
      <c r="N2238" s="6">
        <v>0</v>
      </c>
      <c r="O2238" s="15">
        <v>0.28918801563178459</v>
      </c>
    </row>
    <row r="2239" spans="1:15" x14ac:dyDescent="0.3">
      <c r="A2239" s="10">
        <v>43699</v>
      </c>
      <c r="B2239" s="8">
        <v>0.5625</v>
      </c>
      <c r="C2239" s="9">
        <f t="shared" si="76"/>
        <v>43699.5625</v>
      </c>
      <c r="D2239" s="4">
        <f t="shared" si="77"/>
        <v>525465</v>
      </c>
      <c r="E2239" s="4">
        <f t="shared" si="77"/>
        <v>6300765</v>
      </c>
      <c r="F2239" s="4">
        <f t="shared" si="77"/>
        <v>2549</v>
      </c>
      <c r="G2239" s="6">
        <v>168.7</v>
      </c>
      <c r="H2239" s="6">
        <v>50.4</v>
      </c>
      <c r="I2239" s="6">
        <v>340.48330919544179</v>
      </c>
      <c r="J2239" s="6">
        <v>3.8220000000000001</v>
      </c>
      <c r="K2239" s="6">
        <v>100</v>
      </c>
      <c r="L2239" s="6">
        <v>0.89005501438715662</v>
      </c>
      <c r="M2239" s="6">
        <v>752.21500000000003</v>
      </c>
      <c r="N2239" s="6">
        <v>0.2</v>
      </c>
      <c r="O2239" s="15">
        <v>0.29875518672199169</v>
      </c>
    </row>
    <row r="2240" spans="1:15" x14ac:dyDescent="0.3">
      <c r="A2240" s="10">
        <v>43699</v>
      </c>
      <c r="B2240" s="8">
        <v>0.58333333333333337</v>
      </c>
      <c r="C2240" s="9">
        <f t="shared" si="76"/>
        <v>43699.583333333336</v>
      </c>
      <c r="D2240" s="4">
        <f t="shared" si="77"/>
        <v>525465</v>
      </c>
      <c r="E2240" s="4">
        <f t="shared" si="77"/>
        <v>6300765</v>
      </c>
      <c r="F2240" s="4">
        <f t="shared" si="77"/>
        <v>2549</v>
      </c>
      <c r="G2240" s="6">
        <v>199.5</v>
      </c>
      <c r="H2240" s="6">
        <v>57.6</v>
      </c>
      <c r="I2240" s="6">
        <v>341.71257178651109</v>
      </c>
      <c r="J2240" s="6">
        <v>4.5140000000000002</v>
      </c>
      <c r="K2240" s="6">
        <v>97.256</v>
      </c>
      <c r="L2240" s="6">
        <v>1.1766500036284588</v>
      </c>
      <c r="M2240" s="6">
        <v>752.19500000000005</v>
      </c>
      <c r="N2240" s="6">
        <v>0</v>
      </c>
      <c r="O2240" s="15">
        <v>0.28872180451127821</v>
      </c>
    </row>
    <row r="2241" spans="1:15" x14ac:dyDescent="0.3">
      <c r="A2241" s="10">
        <v>43699</v>
      </c>
      <c r="B2241" s="8">
        <v>0.60416666666666663</v>
      </c>
      <c r="C2241" s="9">
        <f t="shared" si="76"/>
        <v>43699.604166666664</v>
      </c>
      <c r="D2241" s="4">
        <f t="shared" si="77"/>
        <v>525465</v>
      </c>
      <c r="E2241" s="4">
        <f t="shared" si="77"/>
        <v>6300765</v>
      </c>
      <c r="F2241" s="4">
        <f t="shared" si="77"/>
        <v>2549</v>
      </c>
      <c r="G2241" s="6">
        <v>119.7</v>
      </c>
      <c r="H2241" s="6">
        <v>37.799999999999997</v>
      </c>
      <c r="I2241" s="6">
        <v>340.19326849722353</v>
      </c>
      <c r="J2241" s="6">
        <v>3.5710000000000002</v>
      </c>
      <c r="K2241" s="6">
        <v>100</v>
      </c>
      <c r="L2241" s="6">
        <v>1.0299407730429833</v>
      </c>
      <c r="M2241" s="6">
        <v>752.27499999999998</v>
      </c>
      <c r="N2241" s="6">
        <v>0</v>
      </c>
      <c r="O2241" s="15">
        <v>0.31578947368421051</v>
      </c>
    </row>
    <row r="2242" spans="1:15" x14ac:dyDescent="0.3">
      <c r="A2242" s="10">
        <v>43699</v>
      </c>
      <c r="B2242" s="8">
        <v>0.625</v>
      </c>
      <c r="C2242" s="9">
        <f t="shared" si="76"/>
        <v>43699.625</v>
      </c>
      <c r="D2242" s="4">
        <f t="shared" si="77"/>
        <v>525465</v>
      </c>
      <c r="E2242" s="4">
        <f t="shared" si="77"/>
        <v>6300765</v>
      </c>
      <c r="F2242" s="4">
        <f t="shared" si="77"/>
        <v>2549</v>
      </c>
      <c r="G2242" s="6">
        <v>103.4</v>
      </c>
      <c r="H2242" s="6">
        <v>28.8</v>
      </c>
      <c r="I2242" s="6">
        <v>338.24160696206451</v>
      </c>
      <c r="J2242" s="6">
        <v>3.4449999999999998</v>
      </c>
      <c r="K2242" s="6">
        <v>100</v>
      </c>
      <c r="L2242" s="6">
        <v>1.1721010223420261</v>
      </c>
      <c r="M2242" s="6">
        <v>752.45299999999997</v>
      </c>
      <c r="N2242" s="6">
        <v>0</v>
      </c>
      <c r="O2242" s="15">
        <v>0.27852998065764023</v>
      </c>
    </row>
    <row r="2243" spans="1:15" x14ac:dyDescent="0.3">
      <c r="A2243" s="10">
        <v>43699</v>
      </c>
      <c r="B2243" s="8">
        <v>0.64583333333333337</v>
      </c>
      <c r="C2243" s="9">
        <f t="shared" si="76"/>
        <v>43699.645833333336</v>
      </c>
      <c r="D2243" s="4">
        <f t="shared" si="77"/>
        <v>525465</v>
      </c>
      <c r="E2243" s="4">
        <f t="shared" si="77"/>
        <v>6300765</v>
      </c>
      <c r="F2243" s="4">
        <f t="shared" si="77"/>
        <v>2549</v>
      </c>
      <c r="G2243" s="6">
        <v>116.1</v>
      </c>
      <c r="H2243" s="6">
        <v>32.4</v>
      </c>
      <c r="I2243" s="6">
        <v>334.4264714216684</v>
      </c>
      <c r="J2243" s="6">
        <v>3.4449999999999998</v>
      </c>
      <c r="K2243" s="6">
        <v>99.372</v>
      </c>
      <c r="L2243" s="6">
        <v>1.1698265316988099</v>
      </c>
      <c r="M2243" s="6">
        <v>752.38199999999995</v>
      </c>
      <c r="N2243" s="6">
        <v>0</v>
      </c>
      <c r="O2243" s="15">
        <v>0.27906976744186046</v>
      </c>
    </row>
    <row r="2244" spans="1:15" x14ac:dyDescent="0.3">
      <c r="A2244" s="10">
        <v>43699</v>
      </c>
      <c r="B2244" s="8">
        <v>0.66666666666666663</v>
      </c>
      <c r="C2244" s="9">
        <f t="shared" si="76"/>
        <v>43699.666666666664</v>
      </c>
      <c r="D2244" s="4">
        <f t="shared" si="77"/>
        <v>525465</v>
      </c>
      <c r="E2244" s="4">
        <f t="shared" si="77"/>
        <v>6300765</v>
      </c>
      <c r="F2244" s="4">
        <f t="shared" si="77"/>
        <v>2549</v>
      </c>
      <c r="G2244" s="6">
        <v>117.9</v>
      </c>
      <c r="H2244" s="6">
        <v>36</v>
      </c>
      <c r="I2244" s="6">
        <v>334.17282461264767</v>
      </c>
      <c r="J2244" s="6">
        <v>3.6339999999999999</v>
      </c>
      <c r="K2244" s="6">
        <v>96.613</v>
      </c>
      <c r="L2244" s="6">
        <v>1.0231173011133341</v>
      </c>
      <c r="M2244" s="6">
        <v>752.54499999999996</v>
      </c>
      <c r="N2244" s="6">
        <v>0</v>
      </c>
      <c r="O2244" s="15">
        <v>0.30534351145038169</v>
      </c>
    </row>
    <row r="2245" spans="1:15" x14ac:dyDescent="0.3">
      <c r="A2245" s="10">
        <v>43699</v>
      </c>
      <c r="B2245" s="8">
        <v>0.6875</v>
      </c>
      <c r="C2245" s="9">
        <f t="shared" si="76"/>
        <v>43699.6875</v>
      </c>
      <c r="D2245" s="4">
        <f t="shared" si="77"/>
        <v>525465</v>
      </c>
      <c r="E2245" s="4">
        <f t="shared" si="77"/>
        <v>6300765</v>
      </c>
      <c r="F2245" s="4">
        <f t="shared" si="77"/>
        <v>2549</v>
      </c>
      <c r="G2245" s="6">
        <v>74.400000000000006</v>
      </c>
      <c r="H2245" s="6">
        <v>23.4</v>
      </c>
      <c r="I2245" s="6">
        <v>333.26590740755057</v>
      </c>
      <c r="J2245" s="6">
        <v>2.9420000000000002</v>
      </c>
      <c r="K2245" s="6">
        <v>100</v>
      </c>
      <c r="L2245" s="6">
        <v>1.3097122903546363</v>
      </c>
      <c r="M2245" s="6">
        <v>752.495</v>
      </c>
      <c r="N2245" s="6">
        <v>0</v>
      </c>
      <c r="O2245" s="15">
        <v>0.31451612903225801</v>
      </c>
    </row>
    <row r="2246" spans="1:15" x14ac:dyDescent="0.3">
      <c r="A2246" s="10">
        <v>43699</v>
      </c>
      <c r="B2246" s="8">
        <v>0.70833333333333337</v>
      </c>
      <c r="C2246" s="9">
        <f t="shared" si="76"/>
        <v>43699.708333333336</v>
      </c>
      <c r="D2246" s="4">
        <f t="shared" si="77"/>
        <v>525465</v>
      </c>
      <c r="E2246" s="4">
        <f t="shared" si="77"/>
        <v>6300765</v>
      </c>
      <c r="F2246" s="4">
        <f t="shared" si="77"/>
        <v>2549</v>
      </c>
      <c r="G2246" s="6">
        <v>92.5</v>
      </c>
      <c r="H2246" s="6">
        <v>21.6</v>
      </c>
      <c r="I2246" s="6">
        <v>330.8616213509938</v>
      </c>
      <c r="J2246" s="6">
        <v>3.0049999999999999</v>
      </c>
      <c r="K2246" s="6">
        <v>100</v>
      </c>
      <c r="L2246" s="6">
        <v>1.4518725396536794</v>
      </c>
      <c r="M2246" s="6">
        <v>752.63499999999999</v>
      </c>
      <c r="N2246" s="6">
        <v>0</v>
      </c>
      <c r="O2246" s="15">
        <v>0.23351351351351352</v>
      </c>
    </row>
    <row r="2247" spans="1:15" x14ac:dyDescent="0.3">
      <c r="A2247" s="10">
        <v>43699</v>
      </c>
      <c r="B2247" s="8">
        <v>0.72916666666666663</v>
      </c>
      <c r="C2247" s="9">
        <f t="shared" si="76"/>
        <v>43699.729166666664</v>
      </c>
      <c r="D2247" s="4">
        <f t="shared" si="77"/>
        <v>525465</v>
      </c>
      <c r="E2247" s="4">
        <f t="shared" si="77"/>
        <v>6300765</v>
      </c>
      <c r="F2247" s="4">
        <f t="shared" si="77"/>
        <v>2549</v>
      </c>
      <c r="G2247" s="6">
        <v>94.3</v>
      </c>
      <c r="H2247" s="6">
        <v>19.8</v>
      </c>
      <c r="I2247" s="6">
        <v>321.23368417599232</v>
      </c>
      <c r="J2247" s="6">
        <v>3.3820000000000001</v>
      </c>
      <c r="K2247" s="6">
        <v>100</v>
      </c>
      <c r="L2247" s="6">
        <v>1.3051633090682035</v>
      </c>
      <c r="M2247" s="6">
        <v>752.745</v>
      </c>
      <c r="N2247" s="6">
        <v>0</v>
      </c>
      <c r="O2247" s="15">
        <v>0.20996818663838815</v>
      </c>
    </row>
    <row r="2248" spans="1:15" x14ac:dyDescent="0.3">
      <c r="A2248" s="10">
        <v>43699</v>
      </c>
      <c r="B2248" s="8">
        <v>0.75</v>
      </c>
      <c r="C2248" s="9">
        <f t="shared" si="76"/>
        <v>43699.75</v>
      </c>
      <c r="D2248" s="4">
        <f t="shared" si="77"/>
        <v>525465</v>
      </c>
      <c r="E2248" s="4">
        <f t="shared" si="77"/>
        <v>6300765</v>
      </c>
      <c r="F2248" s="4">
        <f t="shared" si="77"/>
        <v>2549</v>
      </c>
      <c r="G2248" s="6">
        <v>43.5</v>
      </c>
      <c r="H2248" s="6">
        <v>10.8</v>
      </c>
      <c r="I2248" s="6">
        <v>313.45555172386833</v>
      </c>
      <c r="J2248" s="6">
        <v>3.319</v>
      </c>
      <c r="K2248" s="6">
        <v>100</v>
      </c>
      <c r="L2248" s="6">
        <v>1.0140193385404688</v>
      </c>
      <c r="M2248" s="6">
        <v>752.63499999999999</v>
      </c>
      <c r="N2248" s="6">
        <v>0</v>
      </c>
      <c r="O2248" s="15">
        <v>0.24827586206896554</v>
      </c>
    </row>
    <row r="2249" spans="1:15" x14ac:dyDescent="0.3">
      <c r="A2249" s="10">
        <v>43699</v>
      </c>
      <c r="B2249" s="8">
        <v>0.77083333333333337</v>
      </c>
      <c r="C2249" s="9">
        <f t="shared" si="76"/>
        <v>43699.770833333336</v>
      </c>
      <c r="D2249" s="4">
        <f t="shared" si="77"/>
        <v>525465</v>
      </c>
      <c r="E2249" s="4">
        <f t="shared" si="77"/>
        <v>6300765</v>
      </c>
      <c r="F2249" s="4">
        <f t="shared" si="77"/>
        <v>2549</v>
      </c>
      <c r="G2249" s="6">
        <v>30.8</v>
      </c>
      <c r="H2249" s="6">
        <v>7.2</v>
      </c>
      <c r="I2249" s="6">
        <v>325.79801694083454</v>
      </c>
      <c r="J2249" s="6">
        <v>3.0049999999999999</v>
      </c>
      <c r="K2249" s="6">
        <v>100</v>
      </c>
      <c r="L2249" s="6">
        <v>1.3006143277817708</v>
      </c>
      <c r="M2249" s="6">
        <v>752.81299999999999</v>
      </c>
      <c r="N2249" s="6">
        <v>0</v>
      </c>
      <c r="O2249" s="15">
        <v>0.23376623376623376</v>
      </c>
    </row>
    <row r="2250" spans="1:15" x14ac:dyDescent="0.3">
      <c r="A2250" s="10">
        <v>43699</v>
      </c>
      <c r="B2250" s="8">
        <v>0.79166666666666663</v>
      </c>
      <c r="C2250" s="9">
        <f t="shared" si="76"/>
        <v>43699.791666666664</v>
      </c>
      <c r="D2250" s="4">
        <f t="shared" si="77"/>
        <v>525465</v>
      </c>
      <c r="E2250" s="4">
        <f t="shared" si="77"/>
        <v>6300765</v>
      </c>
      <c r="F2250" s="4">
        <f t="shared" si="77"/>
        <v>2549</v>
      </c>
      <c r="G2250" s="6">
        <v>25.4</v>
      </c>
      <c r="H2250" s="6">
        <v>5.4</v>
      </c>
      <c r="I2250" s="6">
        <v>314.83704649126548</v>
      </c>
      <c r="J2250" s="6">
        <v>2.9420000000000002</v>
      </c>
      <c r="K2250" s="6">
        <v>100</v>
      </c>
      <c r="L2250" s="6">
        <v>0.86503561731177669</v>
      </c>
      <c r="M2250" s="6">
        <v>752.82</v>
      </c>
      <c r="N2250" s="6">
        <v>0</v>
      </c>
      <c r="O2250" s="15">
        <v>0.21259842519685043</v>
      </c>
    </row>
    <row r="2251" spans="1:15" x14ac:dyDescent="0.3">
      <c r="A2251" s="10">
        <v>43699</v>
      </c>
      <c r="B2251" s="8">
        <v>0.8125</v>
      </c>
      <c r="C2251" s="9">
        <f t="shared" si="76"/>
        <v>43699.8125</v>
      </c>
      <c r="D2251" s="4">
        <f t="shared" si="77"/>
        <v>525465</v>
      </c>
      <c r="E2251" s="4">
        <f t="shared" si="77"/>
        <v>6300765</v>
      </c>
      <c r="F2251" s="4">
        <f t="shared" si="77"/>
        <v>2549</v>
      </c>
      <c r="G2251" s="6">
        <v>0</v>
      </c>
      <c r="H2251" s="6">
        <v>0</v>
      </c>
      <c r="I2251" s="6">
        <v>304.50987029762189</v>
      </c>
      <c r="J2251" s="6">
        <v>3.0049999999999999</v>
      </c>
      <c r="K2251" s="6">
        <v>98.504999999999995</v>
      </c>
      <c r="L2251" s="6">
        <v>0.86276112666856042</v>
      </c>
      <c r="M2251" s="6">
        <v>752.94299999999998</v>
      </c>
      <c r="N2251" s="6">
        <v>0</v>
      </c>
      <c r="O2251" s="16" t="s">
        <v>19</v>
      </c>
    </row>
    <row r="2252" spans="1:15" x14ac:dyDescent="0.3">
      <c r="A2252" s="10">
        <v>43699</v>
      </c>
      <c r="B2252" s="8">
        <v>0.83333333333333337</v>
      </c>
      <c r="C2252" s="9">
        <f t="shared" si="76"/>
        <v>43699.833333333336</v>
      </c>
      <c r="D2252" s="4">
        <f t="shared" si="77"/>
        <v>525465</v>
      </c>
      <c r="E2252" s="4">
        <f t="shared" si="77"/>
        <v>6300765</v>
      </c>
      <c r="F2252" s="4">
        <f t="shared" si="77"/>
        <v>2549</v>
      </c>
      <c r="G2252" s="6">
        <v>0</v>
      </c>
      <c r="H2252" s="6">
        <v>0</v>
      </c>
      <c r="I2252" s="6">
        <v>308.62343956749993</v>
      </c>
      <c r="J2252" s="6">
        <v>2.0619999999999998</v>
      </c>
      <c r="K2252" s="6">
        <v>100</v>
      </c>
      <c r="L2252" s="6">
        <v>0.71605189608308484</v>
      </c>
      <c r="M2252" s="6">
        <v>753.04200000000003</v>
      </c>
      <c r="N2252" s="6">
        <v>0</v>
      </c>
      <c r="O2252" s="16" t="s">
        <v>19</v>
      </c>
    </row>
    <row r="2253" spans="1:15" x14ac:dyDescent="0.3">
      <c r="A2253" s="10">
        <v>43699</v>
      </c>
      <c r="B2253" s="8">
        <v>0.85416666666666663</v>
      </c>
      <c r="C2253" s="9">
        <f t="shared" si="76"/>
        <v>43699.854166666664</v>
      </c>
      <c r="D2253" s="4">
        <f t="shared" si="77"/>
        <v>525465</v>
      </c>
      <c r="E2253" s="4">
        <f t="shared" si="77"/>
        <v>6300765</v>
      </c>
      <c r="F2253" s="4">
        <f t="shared" si="77"/>
        <v>2549</v>
      </c>
      <c r="G2253" s="6">
        <v>0</v>
      </c>
      <c r="H2253" s="6">
        <v>0</v>
      </c>
      <c r="I2253" s="6">
        <v>307.84926072092424</v>
      </c>
      <c r="J2253" s="6">
        <v>1.8740000000000001</v>
      </c>
      <c r="K2253" s="6">
        <v>100</v>
      </c>
      <c r="L2253" s="6">
        <v>0.56962981209789187</v>
      </c>
      <c r="M2253" s="6">
        <v>752.98500000000001</v>
      </c>
      <c r="N2253" s="6">
        <v>0</v>
      </c>
      <c r="O2253" s="16" t="s">
        <v>19</v>
      </c>
    </row>
    <row r="2254" spans="1:15" x14ac:dyDescent="0.3">
      <c r="A2254" s="10">
        <v>43699</v>
      </c>
      <c r="B2254" s="8">
        <v>0.875</v>
      </c>
      <c r="C2254" s="9">
        <f t="shared" si="76"/>
        <v>43699.875</v>
      </c>
      <c r="D2254" s="4">
        <f t="shared" si="77"/>
        <v>525465</v>
      </c>
      <c r="E2254" s="4">
        <f t="shared" si="77"/>
        <v>6300765</v>
      </c>
      <c r="F2254" s="4">
        <f t="shared" si="77"/>
        <v>2549</v>
      </c>
      <c r="G2254" s="6">
        <v>0</v>
      </c>
      <c r="H2254" s="6">
        <v>0</v>
      </c>
      <c r="I2254" s="6">
        <v>306.73080491930335</v>
      </c>
      <c r="J2254" s="6">
        <v>1.6220000000000001</v>
      </c>
      <c r="K2254" s="6">
        <v>100</v>
      </c>
      <c r="L2254" s="6">
        <v>0.27848584157015688</v>
      </c>
      <c r="M2254" s="6">
        <v>753.08199999999999</v>
      </c>
      <c r="N2254" s="6">
        <v>0</v>
      </c>
      <c r="O2254" s="16" t="s">
        <v>19</v>
      </c>
    </row>
    <row r="2255" spans="1:15" x14ac:dyDescent="0.3">
      <c r="A2255" s="10">
        <v>43699</v>
      </c>
      <c r="B2255" s="8">
        <v>0.89583333333333337</v>
      </c>
      <c r="C2255" s="9">
        <f t="shared" si="76"/>
        <v>43699.895833333336</v>
      </c>
      <c r="D2255" s="4">
        <f t="shared" si="77"/>
        <v>525465</v>
      </c>
      <c r="E2255" s="4">
        <f t="shared" si="77"/>
        <v>6300765</v>
      </c>
      <c r="F2255" s="4">
        <f t="shared" si="77"/>
        <v>2549</v>
      </c>
      <c r="G2255" s="6">
        <v>0</v>
      </c>
      <c r="H2255" s="6">
        <v>0</v>
      </c>
      <c r="I2255" s="6">
        <v>305.80667746580758</v>
      </c>
      <c r="J2255" s="6">
        <v>1.9990000000000001</v>
      </c>
      <c r="K2255" s="6">
        <v>100</v>
      </c>
      <c r="L2255" s="6">
        <v>0.56508083081145921</v>
      </c>
      <c r="M2255" s="6">
        <v>753.08</v>
      </c>
      <c r="N2255" s="6">
        <v>0</v>
      </c>
      <c r="O2255" s="16" t="s">
        <v>19</v>
      </c>
    </row>
    <row r="2256" spans="1:15" x14ac:dyDescent="0.3">
      <c r="A2256" s="10">
        <v>43699</v>
      </c>
      <c r="B2256" s="8">
        <v>0.91666666666666663</v>
      </c>
      <c r="C2256" s="9">
        <f t="shared" si="76"/>
        <v>43699.916666666664</v>
      </c>
      <c r="D2256" s="4">
        <f t="shared" si="77"/>
        <v>525465</v>
      </c>
      <c r="E2256" s="4">
        <f t="shared" si="77"/>
        <v>6300765</v>
      </c>
      <c r="F2256" s="4">
        <f t="shared" si="77"/>
        <v>2549</v>
      </c>
      <c r="G2256" s="6">
        <v>0</v>
      </c>
      <c r="H2256" s="6">
        <v>0</v>
      </c>
      <c r="I2256" s="6">
        <v>306.98764955496119</v>
      </c>
      <c r="J2256" s="6">
        <v>2.4390000000000001</v>
      </c>
      <c r="K2256" s="6">
        <v>99.165999999999997</v>
      </c>
      <c r="L2256" s="6">
        <v>0.85138867345247859</v>
      </c>
      <c r="M2256" s="6">
        <v>753.12800000000004</v>
      </c>
      <c r="N2256" s="6">
        <v>0</v>
      </c>
      <c r="O2256" s="16" t="s">
        <v>19</v>
      </c>
    </row>
    <row r="2257" spans="1:15" x14ac:dyDescent="0.3">
      <c r="A2257" s="10">
        <v>43699</v>
      </c>
      <c r="B2257" s="8">
        <v>0.9375</v>
      </c>
      <c r="C2257" s="9">
        <f t="shared" si="76"/>
        <v>43699.9375</v>
      </c>
      <c r="D2257" s="4">
        <f t="shared" si="77"/>
        <v>525465</v>
      </c>
      <c r="E2257" s="4">
        <f t="shared" si="77"/>
        <v>6300765</v>
      </c>
      <c r="F2257" s="4">
        <f t="shared" si="77"/>
        <v>2549</v>
      </c>
      <c r="G2257" s="6">
        <v>0</v>
      </c>
      <c r="H2257" s="6">
        <v>0</v>
      </c>
      <c r="I2257" s="6">
        <v>302.61264823371909</v>
      </c>
      <c r="J2257" s="6">
        <v>1.5589999999999999</v>
      </c>
      <c r="K2257" s="6">
        <v>99.915000000000006</v>
      </c>
      <c r="L2257" s="6">
        <v>0.56053184952502644</v>
      </c>
      <c r="M2257" s="6">
        <v>753.06799999999998</v>
      </c>
      <c r="N2257" s="6">
        <v>0</v>
      </c>
      <c r="O2257" s="16" t="s">
        <v>19</v>
      </c>
    </row>
    <row r="2258" spans="1:15" x14ac:dyDescent="0.3">
      <c r="A2258" s="10">
        <v>43699</v>
      </c>
      <c r="B2258" s="8">
        <v>0.95833333333333337</v>
      </c>
      <c r="C2258" s="9">
        <f t="shared" si="76"/>
        <v>43699.958333333336</v>
      </c>
      <c r="D2258" s="4">
        <f t="shared" si="77"/>
        <v>525465</v>
      </c>
      <c r="E2258" s="4">
        <f t="shared" si="77"/>
        <v>6300765</v>
      </c>
      <c r="F2258" s="4">
        <f t="shared" si="77"/>
        <v>2549</v>
      </c>
      <c r="G2258" s="6">
        <v>0</v>
      </c>
      <c r="H2258" s="6">
        <v>0</v>
      </c>
      <c r="I2258" s="6">
        <v>301.34827372485</v>
      </c>
      <c r="J2258" s="6">
        <v>1.3080000000000001</v>
      </c>
      <c r="K2258" s="6">
        <v>98.626000000000005</v>
      </c>
      <c r="L2258" s="6">
        <v>0.70240495222378663</v>
      </c>
      <c r="M2258" s="6">
        <v>753.12</v>
      </c>
      <c r="N2258" s="6">
        <v>0</v>
      </c>
      <c r="O2258" s="16" t="s">
        <v>19</v>
      </c>
    </row>
    <row r="2259" spans="1:15" x14ac:dyDescent="0.3">
      <c r="A2259" s="10">
        <v>43699</v>
      </c>
      <c r="B2259" s="8">
        <v>0.97916666666666663</v>
      </c>
      <c r="C2259" s="9">
        <f t="shared" si="76"/>
        <v>43699.979166666664</v>
      </c>
      <c r="D2259" s="4">
        <f t="shared" si="77"/>
        <v>525465</v>
      </c>
      <c r="E2259" s="4">
        <f t="shared" si="77"/>
        <v>6300765</v>
      </c>
      <c r="F2259" s="4">
        <f t="shared" si="77"/>
        <v>2549</v>
      </c>
      <c r="G2259" s="6">
        <v>0</v>
      </c>
      <c r="H2259" s="6">
        <v>0</v>
      </c>
      <c r="I2259" s="6">
        <v>296.470873853971</v>
      </c>
      <c r="J2259" s="6">
        <v>1.9359999999999999</v>
      </c>
      <c r="K2259" s="6">
        <v>87.293999999999997</v>
      </c>
      <c r="L2259" s="6">
        <v>0.84456520152282955</v>
      </c>
      <c r="M2259" s="6">
        <v>753.13300000000004</v>
      </c>
      <c r="N2259" s="6">
        <v>0</v>
      </c>
      <c r="O2259" s="16" t="s">
        <v>19</v>
      </c>
    </row>
    <row r="2260" spans="1:15" x14ac:dyDescent="0.3">
      <c r="A2260" s="10">
        <v>43700</v>
      </c>
      <c r="B2260" s="8">
        <v>0</v>
      </c>
      <c r="C2260" s="9">
        <f t="shared" si="76"/>
        <v>43700</v>
      </c>
      <c r="D2260" s="4">
        <f t="shared" si="77"/>
        <v>525465</v>
      </c>
      <c r="E2260" s="4">
        <f t="shared" si="77"/>
        <v>6300765</v>
      </c>
      <c r="F2260" s="4">
        <f t="shared" si="77"/>
        <v>2549</v>
      </c>
      <c r="G2260" s="6">
        <v>0</v>
      </c>
      <c r="H2260" s="6">
        <v>0</v>
      </c>
      <c r="I2260" s="6">
        <v>289.38365098390312</v>
      </c>
      <c r="J2260" s="6">
        <v>2.3769999999999998</v>
      </c>
      <c r="K2260" s="6">
        <v>81.793000000000006</v>
      </c>
      <c r="L2260" s="6">
        <v>0.80703152181173898</v>
      </c>
      <c r="M2260" s="6">
        <v>753.02499999999998</v>
      </c>
      <c r="N2260" s="6">
        <v>0</v>
      </c>
      <c r="O2260" s="16" t="s">
        <v>19</v>
      </c>
    </row>
    <row r="2261" spans="1:15" x14ac:dyDescent="0.3">
      <c r="A2261" s="10">
        <v>43700</v>
      </c>
      <c r="B2261" s="8">
        <v>2.0833333333333332E-2</v>
      </c>
      <c r="C2261" s="9">
        <f t="shared" si="76"/>
        <v>43700.020833333336</v>
      </c>
      <c r="D2261" s="4">
        <f t="shared" si="77"/>
        <v>525465</v>
      </c>
      <c r="E2261" s="4">
        <f t="shared" si="77"/>
        <v>6300765</v>
      </c>
      <c r="F2261" s="4">
        <f t="shared" si="77"/>
        <v>2549</v>
      </c>
      <c r="G2261" s="6">
        <v>0</v>
      </c>
      <c r="H2261" s="6">
        <v>0</v>
      </c>
      <c r="I2261" s="6">
        <v>295.23487525005447</v>
      </c>
      <c r="J2261" s="6">
        <v>1.9359999999999999</v>
      </c>
      <c r="K2261" s="6">
        <v>82.028999999999996</v>
      </c>
      <c r="L2261" s="6">
        <v>0.94919177111078179</v>
      </c>
      <c r="M2261" s="6">
        <v>753.02499999999998</v>
      </c>
      <c r="N2261" s="6">
        <v>0</v>
      </c>
      <c r="O2261" s="16" t="s">
        <v>19</v>
      </c>
    </row>
    <row r="2262" spans="1:15" x14ac:dyDescent="0.3">
      <c r="A2262" s="10">
        <v>43700</v>
      </c>
      <c r="B2262" s="8">
        <v>4.1666666666666664E-2</v>
      </c>
      <c r="C2262" s="9">
        <f t="shared" si="76"/>
        <v>43700.041666666664</v>
      </c>
      <c r="D2262" s="4">
        <f t="shared" si="77"/>
        <v>525465</v>
      </c>
      <c r="E2262" s="4">
        <f t="shared" si="77"/>
        <v>6300765</v>
      </c>
      <c r="F2262" s="4">
        <f t="shared" si="77"/>
        <v>2549</v>
      </c>
      <c r="G2262" s="6">
        <v>0</v>
      </c>
      <c r="H2262" s="6">
        <v>0</v>
      </c>
      <c r="I2262" s="6">
        <v>291.28110621094874</v>
      </c>
      <c r="J2262" s="6">
        <v>1.8740000000000001</v>
      </c>
      <c r="K2262" s="6">
        <v>80.623999999999995</v>
      </c>
      <c r="L2262" s="6">
        <v>0.80248254052530621</v>
      </c>
      <c r="M2262" s="6">
        <v>753.05499999999995</v>
      </c>
      <c r="N2262" s="6">
        <v>0</v>
      </c>
      <c r="O2262" s="16" t="s">
        <v>19</v>
      </c>
    </row>
    <row r="2263" spans="1:15" x14ac:dyDescent="0.3">
      <c r="A2263" s="10">
        <v>43700</v>
      </c>
      <c r="B2263" s="8">
        <v>6.25E-2</v>
      </c>
      <c r="C2263" s="9">
        <f t="shared" si="76"/>
        <v>43700.0625</v>
      </c>
      <c r="D2263" s="4">
        <f t="shared" si="77"/>
        <v>525465</v>
      </c>
      <c r="E2263" s="4">
        <f t="shared" si="77"/>
        <v>6300765</v>
      </c>
      <c r="F2263" s="4">
        <f t="shared" si="77"/>
        <v>2549</v>
      </c>
      <c r="G2263" s="6">
        <v>0</v>
      </c>
      <c r="H2263" s="6">
        <v>0</v>
      </c>
      <c r="I2263" s="6">
        <v>291.05944978660904</v>
      </c>
      <c r="J2263" s="6">
        <v>2.3769999999999998</v>
      </c>
      <c r="K2263" s="6">
        <v>75.748000000000005</v>
      </c>
      <c r="L2263" s="6">
        <v>0.65606045654011336</v>
      </c>
      <c r="M2263" s="6">
        <v>753.07</v>
      </c>
      <c r="N2263" s="7" t="s">
        <v>19</v>
      </c>
      <c r="O2263" s="16" t="s">
        <v>19</v>
      </c>
    </row>
    <row r="2264" spans="1:15" x14ac:dyDescent="0.3">
      <c r="A2264" s="10">
        <v>43700</v>
      </c>
      <c r="B2264" s="8">
        <v>8.3333333333333329E-2</v>
      </c>
      <c r="C2264" s="9">
        <f t="shared" si="76"/>
        <v>43700.083333333336</v>
      </c>
      <c r="D2264" s="4">
        <f t="shared" si="77"/>
        <v>525465</v>
      </c>
      <c r="E2264" s="4">
        <f t="shared" si="77"/>
        <v>6300765</v>
      </c>
      <c r="F2264" s="4">
        <f t="shared" si="77"/>
        <v>2549</v>
      </c>
      <c r="G2264" s="6">
        <v>0</v>
      </c>
      <c r="H2264" s="6">
        <v>0</v>
      </c>
      <c r="I2264" s="6">
        <v>293.53390694270212</v>
      </c>
      <c r="J2264" s="6">
        <v>2.4390000000000001</v>
      </c>
      <c r="K2264" s="6">
        <v>75.912999999999997</v>
      </c>
      <c r="L2264" s="6">
        <v>0.79793355923887355</v>
      </c>
      <c r="M2264" s="6">
        <v>753.03499999999997</v>
      </c>
      <c r="N2264" s="7" t="s">
        <v>19</v>
      </c>
      <c r="O2264" s="16" t="s">
        <v>19</v>
      </c>
    </row>
    <row r="2265" spans="1:15" x14ac:dyDescent="0.3">
      <c r="A2265" s="10">
        <v>43700</v>
      </c>
      <c r="B2265" s="8">
        <v>0.10416666666666667</v>
      </c>
      <c r="C2265" s="9">
        <f t="shared" si="76"/>
        <v>43700.104166666664</v>
      </c>
      <c r="D2265" s="4">
        <f t="shared" si="77"/>
        <v>525465</v>
      </c>
      <c r="E2265" s="4">
        <f t="shared" si="77"/>
        <v>6300765</v>
      </c>
      <c r="F2265" s="4">
        <f t="shared" si="77"/>
        <v>2549</v>
      </c>
      <c r="G2265" s="6">
        <v>0</v>
      </c>
      <c r="H2265" s="6">
        <v>0</v>
      </c>
      <c r="I2265" s="6">
        <v>289.23920335990283</v>
      </c>
      <c r="J2265" s="6">
        <v>1.9990000000000001</v>
      </c>
      <c r="K2265" s="6">
        <v>75.843999999999994</v>
      </c>
      <c r="L2265" s="6">
        <v>0.50707673531142139</v>
      </c>
      <c r="M2265" s="6">
        <v>752.98299999999995</v>
      </c>
      <c r="N2265" s="7" t="s">
        <v>19</v>
      </c>
      <c r="O2265" s="16" t="s">
        <v>19</v>
      </c>
    </row>
    <row r="2266" spans="1:15" x14ac:dyDescent="0.3">
      <c r="A2266" s="10">
        <v>43700</v>
      </c>
      <c r="B2266" s="8">
        <v>0.125</v>
      </c>
      <c r="C2266" s="9">
        <f t="shared" si="76"/>
        <v>43700.125</v>
      </c>
      <c r="D2266" s="4">
        <f t="shared" si="77"/>
        <v>525465</v>
      </c>
      <c r="E2266" s="4">
        <f t="shared" si="77"/>
        <v>6300765</v>
      </c>
      <c r="F2266" s="4">
        <f t="shared" si="77"/>
        <v>2549</v>
      </c>
      <c r="G2266" s="6">
        <v>0</v>
      </c>
      <c r="H2266" s="6">
        <v>0</v>
      </c>
      <c r="I2266" s="6">
        <v>285.54113809453867</v>
      </c>
      <c r="J2266" s="6">
        <v>2.0619999999999998</v>
      </c>
      <c r="K2266" s="6">
        <v>73.22</v>
      </c>
      <c r="L2266" s="6">
        <v>0.21593276478368637</v>
      </c>
      <c r="M2266" s="6">
        <v>752.90499999999997</v>
      </c>
      <c r="N2266" s="7" t="s">
        <v>19</v>
      </c>
      <c r="O2266" s="16" t="s">
        <v>19</v>
      </c>
    </row>
    <row r="2267" spans="1:15" x14ac:dyDescent="0.3">
      <c r="A2267" s="10">
        <v>43700</v>
      </c>
      <c r="B2267" s="8">
        <v>0.14583333333333334</v>
      </c>
      <c r="C2267" s="9">
        <f t="shared" si="76"/>
        <v>43700.145833333336</v>
      </c>
      <c r="D2267" s="4">
        <f t="shared" si="77"/>
        <v>525465</v>
      </c>
      <c r="E2267" s="4">
        <f t="shared" si="77"/>
        <v>6300765</v>
      </c>
      <c r="F2267" s="4">
        <f t="shared" si="77"/>
        <v>2549</v>
      </c>
      <c r="G2267" s="6">
        <v>0</v>
      </c>
      <c r="H2267" s="6">
        <v>0</v>
      </c>
      <c r="I2267" s="6">
        <v>288.11845559356914</v>
      </c>
      <c r="J2267" s="6">
        <v>2.1880000000000002</v>
      </c>
      <c r="K2267" s="6">
        <v>73.703999999999994</v>
      </c>
      <c r="L2267" s="6">
        <v>0.21365827414047001</v>
      </c>
      <c r="M2267" s="6">
        <v>752.85500000000002</v>
      </c>
      <c r="N2267" s="7" t="s">
        <v>19</v>
      </c>
      <c r="O2267" s="16" t="s">
        <v>19</v>
      </c>
    </row>
    <row r="2268" spans="1:15" x14ac:dyDescent="0.3">
      <c r="A2268" s="10">
        <v>43700</v>
      </c>
      <c r="B2268" s="8">
        <v>0.16666666666666666</v>
      </c>
      <c r="C2268" s="9">
        <f t="shared" si="76"/>
        <v>43700.166666666664</v>
      </c>
      <c r="D2268" s="4">
        <f t="shared" si="77"/>
        <v>525465</v>
      </c>
      <c r="E2268" s="4">
        <f t="shared" si="77"/>
        <v>6300765</v>
      </c>
      <c r="F2268" s="4">
        <f t="shared" si="77"/>
        <v>2549</v>
      </c>
      <c r="G2268" s="6">
        <v>0</v>
      </c>
      <c r="H2268" s="6">
        <v>0</v>
      </c>
      <c r="I2268" s="6">
        <v>291.75570654826942</v>
      </c>
      <c r="J2268" s="6">
        <v>2.125</v>
      </c>
      <c r="K2268" s="6">
        <v>74.468999999999994</v>
      </c>
      <c r="L2268" s="6">
        <v>0.50025326338177223</v>
      </c>
      <c r="M2268" s="6">
        <v>752.75300000000004</v>
      </c>
      <c r="N2268" s="7" t="s">
        <v>19</v>
      </c>
      <c r="O2268" s="16" t="s">
        <v>19</v>
      </c>
    </row>
    <row r="2269" spans="1:15" x14ac:dyDescent="0.3">
      <c r="A2269" s="10">
        <v>43700</v>
      </c>
      <c r="B2269" s="8">
        <v>0.1875</v>
      </c>
      <c r="C2269" s="9">
        <f t="shared" si="76"/>
        <v>43700.1875</v>
      </c>
      <c r="D2269" s="4">
        <f t="shared" si="77"/>
        <v>525465</v>
      </c>
      <c r="E2269" s="4">
        <f t="shared" si="77"/>
        <v>6300765</v>
      </c>
      <c r="F2269" s="4">
        <f t="shared" si="77"/>
        <v>2549</v>
      </c>
      <c r="G2269" s="6">
        <v>0</v>
      </c>
      <c r="H2269" s="6">
        <v>0</v>
      </c>
      <c r="I2269" s="6">
        <v>290.23857168920205</v>
      </c>
      <c r="J2269" s="6">
        <v>1.5589999999999999</v>
      </c>
      <c r="K2269" s="6">
        <v>79.025000000000006</v>
      </c>
      <c r="L2269" s="6">
        <v>0.4979787727385559</v>
      </c>
      <c r="M2269" s="6">
        <v>752.67200000000003</v>
      </c>
      <c r="N2269" s="7" t="s">
        <v>19</v>
      </c>
      <c r="O2269" s="16" t="s">
        <v>19</v>
      </c>
    </row>
    <row r="2270" spans="1:15" x14ac:dyDescent="0.3">
      <c r="A2270" s="10">
        <v>43700</v>
      </c>
      <c r="B2270" s="8">
        <v>0.20833333333333334</v>
      </c>
      <c r="C2270" s="9">
        <f t="shared" si="76"/>
        <v>43700.208333333336</v>
      </c>
      <c r="D2270" s="4">
        <f t="shared" si="77"/>
        <v>525465</v>
      </c>
      <c r="E2270" s="4">
        <f t="shared" si="77"/>
        <v>6300765</v>
      </c>
      <c r="F2270" s="4">
        <f t="shared" si="77"/>
        <v>2549</v>
      </c>
      <c r="G2270" s="6">
        <v>0</v>
      </c>
      <c r="H2270" s="7">
        <v>0</v>
      </c>
      <c r="I2270" s="6">
        <v>288.41502284797662</v>
      </c>
      <c r="J2270" s="6">
        <v>1.8109999999999999</v>
      </c>
      <c r="K2270" s="6">
        <v>77.981999999999999</v>
      </c>
      <c r="L2270" s="6">
        <v>0.49570428209533957</v>
      </c>
      <c r="M2270" s="6">
        <v>752.87699999999995</v>
      </c>
      <c r="N2270" s="7" t="s">
        <v>19</v>
      </c>
      <c r="O2270" s="16" t="s">
        <v>19</v>
      </c>
    </row>
    <row r="2271" spans="1:15" x14ac:dyDescent="0.3">
      <c r="A2271" s="10">
        <v>43700</v>
      </c>
      <c r="B2271" s="8">
        <v>0.22916666666666666</v>
      </c>
      <c r="C2271" s="9">
        <f t="shared" si="76"/>
        <v>43700.229166666664</v>
      </c>
      <c r="D2271" s="4">
        <f t="shared" si="77"/>
        <v>525465</v>
      </c>
      <c r="E2271" s="4">
        <f t="shared" si="77"/>
        <v>6300765</v>
      </c>
      <c r="F2271" s="4">
        <f t="shared" si="77"/>
        <v>2549</v>
      </c>
      <c r="G2271" s="6">
        <v>14.5</v>
      </c>
      <c r="H2271" s="7" t="s">
        <v>19</v>
      </c>
      <c r="I2271" s="6">
        <v>288.68323116230601</v>
      </c>
      <c r="J2271" s="6">
        <v>2.6280000000000001</v>
      </c>
      <c r="K2271" s="6">
        <v>73.968000000000004</v>
      </c>
      <c r="L2271" s="6">
        <v>0.49342979145212318</v>
      </c>
      <c r="M2271" s="6">
        <v>752.85299999999995</v>
      </c>
      <c r="N2271" s="7" t="s">
        <v>19</v>
      </c>
      <c r="O2271" s="16" t="s">
        <v>19</v>
      </c>
    </row>
    <row r="2272" spans="1:15" x14ac:dyDescent="0.3">
      <c r="A2272" s="10">
        <v>43700</v>
      </c>
      <c r="B2272" s="8">
        <v>0.25</v>
      </c>
      <c r="C2272" s="9">
        <f t="shared" si="76"/>
        <v>43700.25</v>
      </c>
      <c r="D2272" s="4">
        <f t="shared" si="77"/>
        <v>525465</v>
      </c>
      <c r="E2272" s="4">
        <f t="shared" si="77"/>
        <v>6300765</v>
      </c>
      <c r="F2272" s="4">
        <f t="shared" si="77"/>
        <v>2549</v>
      </c>
      <c r="G2272" s="6">
        <v>27.2</v>
      </c>
      <c r="H2272" s="7" t="s">
        <v>19</v>
      </c>
      <c r="I2272" s="6">
        <v>291.80286575361953</v>
      </c>
      <c r="J2272" s="6">
        <v>4.2619999999999996</v>
      </c>
      <c r="K2272" s="6">
        <v>65.305999999999997</v>
      </c>
      <c r="L2272" s="6">
        <v>0.49115530080890685</v>
      </c>
      <c r="M2272" s="6">
        <v>752.84699999999998</v>
      </c>
      <c r="N2272" s="6">
        <v>0</v>
      </c>
      <c r="O2272" s="16" t="s">
        <v>19</v>
      </c>
    </row>
    <row r="2273" spans="1:15" x14ac:dyDescent="0.3">
      <c r="A2273" s="10">
        <v>43700</v>
      </c>
      <c r="B2273" s="8">
        <v>0.27083333333333331</v>
      </c>
      <c r="C2273" s="9">
        <f t="shared" si="76"/>
        <v>43700.270833333336</v>
      </c>
      <c r="D2273" s="4">
        <f t="shared" si="77"/>
        <v>525465</v>
      </c>
      <c r="E2273" s="4">
        <f t="shared" si="77"/>
        <v>6300765</v>
      </c>
      <c r="F2273" s="4">
        <f t="shared" si="77"/>
        <v>2549</v>
      </c>
      <c r="G2273" s="6">
        <v>39.9</v>
      </c>
      <c r="H2273" s="7" t="s">
        <v>19</v>
      </c>
      <c r="I2273" s="6">
        <v>293.43084436148138</v>
      </c>
      <c r="J2273" s="6">
        <v>5.2679999999999998</v>
      </c>
      <c r="K2273" s="6">
        <v>61.387999999999998</v>
      </c>
      <c r="L2273" s="6">
        <v>0.34444607022343121</v>
      </c>
      <c r="M2273" s="6">
        <v>752.84</v>
      </c>
      <c r="N2273" s="6">
        <v>0</v>
      </c>
      <c r="O2273" s="16" t="s">
        <v>19</v>
      </c>
    </row>
    <row r="2274" spans="1:15" x14ac:dyDescent="0.3">
      <c r="A2274" s="10">
        <v>43700</v>
      </c>
      <c r="B2274" s="8">
        <v>0.29166666666666669</v>
      </c>
      <c r="C2274" s="9">
        <f t="shared" si="76"/>
        <v>43700.291666666664</v>
      </c>
      <c r="D2274" s="4">
        <f t="shared" si="77"/>
        <v>525465</v>
      </c>
      <c r="E2274" s="4">
        <f t="shared" si="77"/>
        <v>6300765</v>
      </c>
      <c r="F2274" s="4">
        <f t="shared" si="77"/>
        <v>2549</v>
      </c>
      <c r="G2274" s="6">
        <v>50.8</v>
      </c>
      <c r="H2274" s="7" t="s">
        <v>19</v>
      </c>
      <c r="I2274" s="6">
        <v>290.03285772107319</v>
      </c>
      <c r="J2274" s="6">
        <v>6.0839999999999996</v>
      </c>
      <c r="K2274" s="6">
        <v>57.587000000000003</v>
      </c>
      <c r="L2274" s="6">
        <v>0.34217157958021482</v>
      </c>
      <c r="M2274" s="6">
        <v>753.09</v>
      </c>
      <c r="N2274" s="6">
        <v>0</v>
      </c>
      <c r="O2274" s="16" t="s">
        <v>19</v>
      </c>
    </row>
    <row r="2275" spans="1:15" x14ac:dyDescent="0.3">
      <c r="A2275" s="10">
        <v>43700</v>
      </c>
      <c r="B2275" s="8">
        <v>0.3125</v>
      </c>
      <c r="C2275" s="9">
        <f t="shared" si="76"/>
        <v>43700.3125</v>
      </c>
      <c r="D2275" s="4">
        <f t="shared" si="77"/>
        <v>525465</v>
      </c>
      <c r="E2275" s="4">
        <f t="shared" si="77"/>
        <v>6300765</v>
      </c>
      <c r="F2275" s="4">
        <f t="shared" si="77"/>
        <v>2549</v>
      </c>
      <c r="G2275" s="6">
        <v>56.2</v>
      </c>
      <c r="H2275" s="7" t="s">
        <v>19</v>
      </c>
      <c r="I2275" s="6">
        <v>287.35063170422904</v>
      </c>
      <c r="J2275" s="6">
        <v>5.5819999999999999</v>
      </c>
      <c r="K2275" s="6">
        <v>59.555999999999997</v>
      </c>
      <c r="L2275" s="6">
        <v>0.62876656882151716</v>
      </c>
      <c r="M2275" s="6">
        <v>752.88300000000004</v>
      </c>
      <c r="N2275" s="6">
        <v>0</v>
      </c>
      <c r="O2275" s="16" t="s">
        <v>19</v>
      </c>
    </row>
    <row r="2276" spans="1:15" x14ac:dyDescent="0.3">
      <c r="A2276" s="10">
        <v>43700</v>
      </c>
      <c r="B2276" s="8">
        <v>0.33333333333333331</v>
      </c>
      <c r="C2276" s="9">
        <f t="shared" si="76"/>
        <v>43700.333333333336</v>
      </c>
      <c r="D2276" s="4">
        <f t="shared" si="77"/>
        <v>525465</v>
      </c>
      <c r="E2276" s="4">
        <f t="shared" si="77"/>
        <v>6300765</v>
      </c>
      <c r="F2276" s="4">
        <f t="shared" si="77"/>
        <v>2549</v>
      </c>
      <c r="G2276" s="6">
        <v>61.7</v>
      </c>
      <c r="H2276" s="7" t="s">
        <v>19</v>
      </c>
      <c r="I2276" s="6">
        <v>285.42398624855321</v>
      </c>
      <c r="J2276" s="6">
        <v>5.5190000000000001</v>
      </c>
      <c r="K2276" s="6">
        <v>63.136000000000003</v>
      </c>
      <c r="L2276" s="6">
        <v>0.48205733823604147</v>
      </c>
      <c r="M2276" s="6">
        <v>752.99</v>
      </c>
      <c r="N2276" s="6">
        <v>0</v>
      </c>
      <c r="O2276" s="16" t="s">
        <v>19</v>
      </c>
    </row>
    <row r="2277" spans="1:15" x14ac:dyDescent="0.3">
      <c r="A2277" s="10">
        <v>43700</v>
      </c>
      <c r="B2277" s="8">
        <v>0.35416666666666669</v>
      </c>
      <c r="C2277" s="9">
        <f t="shared" si="76"/>
        <v>43700.354166666664</v>
      </c>
      <c r="D2277" s="4">
        <f t="shared" si="77"/>
        <v>525465</v>
      </c>
      <c r="E2277" s="4">
        <f t="shared" si="77"/>
        <v>6300765</v>
      </c>
      <c r="F2277" s="4">
        <f t="shared" si="77"/>
        <v>2549</v>
      </c>
      <c r="G2277" s="6">
        <v>65.3</v>
      </c>
      <c r="H2277" s="7" t="s">
        <v>19</v>
      </c>
      <c r="I2277" s="6">
        <v>274.34268204471459</v>
      </c>
      <c r="J2277" s="6">
        <v>5.0789999999999997</v>
      </c>
      <c r="K2277" s="6">
        <v>69.001999999999995</v>
      </c>
      <c r="L2277" s="6">
        <v>0.76836518087706096</v>
      </c>
      <c r="M2277" s="6">
        <v>753.07799999999997</v>
      </c>
      <c r="N2277" s="6">
        <v>0</v>
      </c>
      <c r="O2277" s="16" t="s">
        <v>19</v>
      </c>
    </row>
    <row r="2278" spans="1:15" x14ac:dyDescent="0.3">
      <c r="A2278" s="10">
        <v>43700</v>
      </c>
      <c r="B2278" s="8">
        <v>0.375</v>
      </c>
      <c r="C2278" s="9">
        <f t="shared" si="76"/>
        <v>43700.375</v>
      </c>
      <c r="D2278" s="4">
        <f t="shared" si="77"/>
        <v>525465</v>
      </c>
      <c r="E2278" s="4">
        <f t="shared" si="77"/>
        <v>6300765</v>
      </c>
      <c r="F2278" s="4">
        <f t="shared" si="77"/>
        <v>2549</v>
      </c>
      <c r="G2278" s="6">
        <v>67.099999999999994</v>
      </c>
      <c r="H2278" s="7" t="s">
        <v>19</v>
      </c>
      <c r="I2278" s="6">
        <v>268.64386814389184</v>
      </c>
      <c r="J2278" s="6">
        <v>5.5190000000000001</v>
      </c>
      <c r="K2278" s="6">
        <v>65.475999999999999</v>
      </c>
      <c r="L2278" s="6">
        <v>0.91052543017610377</v>
      </c>
      <c r="M2278" s="6">
        <v>753.11</v>
      </c>
      <c r="N2278" s="6">
        <v>0</v>
      </c>
      <c r="O2278" s="16" t="s">
        <v>19</v>
      </c>
    </row>
    <row r="2279" spans="1:15" x14ac:dyDescent="0.3">
      <c r="A2279" s="10">
        <v>43700</v>
      </c>
      <c r="B2279" s="8">
        <v>0.39583333333333331</v>
      </c>
      <c r="C2279" s="9">
        <f t="shared" si="76"/>
        <v>43700.395833333336</v>
      </c>
      <c r="D2279" s="4">
        <f t="shared" si="77"/>
        <v>525465</v>
      </c>
      <c r="E2279" s="4">
        <f t="shared" si="77"/>
        <v>6300765</v>
      </c>
      <c r="F2279" s="4">
        <f t="shared" si="77"/>
        <v>2549</v>
      </c>
      <c r="G2279" s="6">
        <v>68.900000000000006</v>
      </c>
      <c r="H2279" s="7" t="s">
        <v>19</v>
      </c>
      <c r="I2279" s="6">
        <v>256.80730830221398</v>
      </c>
      <c r="J2279" s="6">
        <v>6.3360000000000003</v>
      </c>
      <c r="K2279" s="6">
        <v>59.805</v>
      </c>
      <c r="L2279" s="6">
        <v>1.0526856794751467</v>
      </c>
      <c r="M2279" s="6">
        <v>753.11300000000006</v>
      </c>
      <c r="N2279" s="6">
        <v>0</v>
      </c>
      <c r="O2279" s="16" t="s">
        <v>19</v>
      </c>
    </row>
    <row r="2280" spans="1:15" x14ac:dyDescent="0.3">
      <c r="A2280" s="10">
        <v>43700</v>
      </c>
      <c r="B2280" s="8">
        <v>0.41666666666666669</v>
      </c>
      <c r="C2280" s="9">
        <f t="shared" si="76"/>
        <v>43700.416666666664</v>
      </c>
      <c r="D2280" s="4">
        <f t="shared" si="77"/>
        <v>525465</v>
      </c>
      <c r="E2280" s="4">
        <f t="shared" si="77"/>
        <v>6300765</v>
      </c>
      <c r="F2280" s="4">
        <f t="shared" si="77"/>
        <v>2549</v>
      </c>
      <c r="G2280" s="6">
        <v>72.5</v>
      </c>
      <c r="H2280" s="7" t="s">
        <v>19</v>
      </c>
      <c r="I2280" s="6">
        <v>247.27305422638955</v>
      </c>
      <c r="J2280" s="6">
        <v>6.1470000000000002</v>
      </c>
      <c r="K2280" s="6">
        <v>59.313000000000002</v>
      </c>
      <c r="L2280" s="6">
        <v>1.4837154086587083</v>
      </c>
      <c r="M2280" s="6">
        <v>752.83299999999997</v>
      </c>
      <c r="N2280" s="6">
        <v>0</v>
      </c>
      <c r="O2280" s="16" t="s">
        <v>19</v>
      </c>
    </row>
    <row r="2281" spans="1:15" x14ac:dyDescent="0.3">
      <c r="A2281" s="10">
        <v>43700</v>
      </c>
      <c r="B2281" s="8">
        <v>0.4375</v>
      </c>
      <c r="C2281" s="9">
        <f t="shared" si="76"/>
        <v>43700.4375</v>
      </c>
      <c r="D2281" s="4">
        <f t="shared" si="77"/>
        <v>525465</v>
      </c>
      <c r="E2281" s="4">
        <f t="shared" si="77"/>
        <v>6300765</v>
      </c>
      <c r="F2281" s="4">
        <f t="shared" si="77"/>
        <v>2549</v>
      </c>
      <c r="G2281" s="6">
        <v>72.5</v>
      </c>
      <c r="H2281" s="7" t="s">
        <v>19</v>
      </c>
      <c r="I2281" s="6">
        <v>248.80052829368577</v>
      </c>
      <c r="J2281" s="6">
        <v>6.65</v>
      </c>
      <c r="K2281" s="6">
        <v>63.91</v>
      </c>
      <c r="L2281" s="6">
        <v>1.3370061780732325</v>
      </c>
      <c r="M2281" s="6">
        <v>752.71</v>
      </c>
      <c r="N2281" s="6">
        <v>0</v>
      </c>
      <c r="O2281" s="16" t="s">
        <v>19</v>
      </c>
    </row>
    <row r="2282" spans="1:15" x14ac:dyDescent="0.3">
      <c r="A2282" s="10">
        <v>43700</v>
      </c>
      <c r="B2282" s="8">
        <v>0.45833333333333331</v>
      </c>
      <c r="C2282" s="9">
        <f t="shared" si="76"/>
        <v>43700.458333333336</v>
      </c>
      <c r="D2282" s="4">
        <f t="shared" si="77"/>
        <v>525465</v>
      </c>
      <c r="E2282" s="4">
        <f t="shared" si="77"/>
        <v>6300765</v>
      </c>
      <c r="F2282" s="4">
        <f t="shared" si="77"/>
        <v>2549</v>
      </c>
      <c r="G2282" s="6">
        <v>88.9</v>
      </c>
      <c r="H2282" s="7" t="s">
        <v>19</v>
      </c>
      <c r="I2282" s="6">
        <v>258.81882676554818</v>
      </c>
      <c r="J2282" s="6">
        <v>6.65</v>
      </c>
      <c r="K2282" s="6">
        <v>64.222999999999999</v>
      </c>
      <c r="L2282" s="6">
        <v>1.4791664273722755</v>
      </c>
      <c r="M2282" s="6">
        <v>752.89800000000002</v>
      </c>
      <c r="N2282" s="6">
        <v>0</v>
      </c>
      <c r="O2282" s="16" t="s">
        <v>19</v>
      </c>
    </row>
    <row r="2283" spans="1:15" x14ac:dyDescent="0.3">
      <c r="A2283" s="10">
        <v>43700</v>
      </c>
      <c r="B2283" s="8">
        <v>0.47916666666666669</v>
      </c>
      <c r="C2283" s="9">
        <f t="shared" si="76"/>
        <v>43700.479166666664</v>
      </c>
      <c r="D2283" s="4">
        <f t="shared" si="77"/>
        <v>525465</v>
      </c>
      <c r="E2283" s="4">
        <f t="shared" si="77"/>
        <v>6300765</v>
      </c>
      <c r="F2283" s="4">
        <f t="shared" si="77"/>
        <v>2549</v>
      </c>
      <c r="G2283" s="6">
        <v>172.3</v>
      </c>
      <c r="H2283" s="6">
        <v>120.5</v>
      </c>
      <c r="I2283" s="6">
        <v>285.64256002872708</v>
      </c>
      <c r="J2283" s="6">
        <v>6.4610000000000003</v>
      </c>
      <c r="K2283" s="6">
        <v>66.072999999999993</v>
      </c>
      <c r="L2283" s="6">
        <v>1.3324571967867997</v>
      </c>
      <c r="M2283" s="6">
        <v>752.84</v>
      </c>
      <c r="N2283" s="6">
        <v>0</v>
      </c>
      <c r="O2283" s="15">
        <v>0.69936157864190363</v>
      </c>
    </row>
    <row r="2284" spans="1:15" x14ac:dyDescent="0.3">
      <c r="A2284" s="10">
        <v>43700</v>
      </c>
      <c r="B2284" s="8">
        <v>0.5</v>
      </c>
      <c r="C2284" s="9">
        <f t="shared" si="76"/>
        <v>43700.5</v>
      </c>
      <c r="D2284" s="4">
        <f t="shared" si="77"/>
        <v>525465</v>
      </c>
      <c r="E2284" s="4">
        <f t="shared" si="77"/>
        <v>6300765</v>
      </c>
      <c r="F2284" s="4">
        <f t="shared" si="77"/>
        <v>2549</v>
      </c>
      <c r="G2284" s="6">
        <v>143.30000000000001</v>
      </c>
      <c r="H2284" s="6">
        <v>61.2</v>
      </c>
      <c r="I2284" s="6">
        <v>310.95690953168679</v>
      </c>
      <c r="J2284" s="6">
        <v>5.2679999999999998</v>
      </c>
      <c r="K2284" s="6">
        <v>73.239000000000004</v>
      </c>
      <c r="L2284" s="6">
        <v>1.4746174460858428</v>
      </c>
      <c r="M2284" s="6">
        <v>752.70500000000004</v>
      </c>
      <c r="N2284" s="6">
        <v>0</v>
      </c>
      <c r="O2284" s="15">
        <v>0.42707606420097693</v>
      </c>
    </row>
    <row r="2285" spans="1:15" x14ac:dyDescent="0.3">
      <c r="A2285" s="10">
        <v>43700</v>
      </c>
      <c r="B2285" s="8">
        <v>0.52083333333333337</v>
      </c>
      <c r="C2285" s="9">
        <f t="shared" si="76"/>
        <v>43700.520833333336</v>
      </c>
      <c r="D2285" s="4">
        <f t="shared" si="77"/>
        <v>525465</v>
      </c>
      <c r="E2285" s="4">
        <f t="shared" si="77"/>
        <v>6300765</v>
      </c>
      <c r="F2285" s="4">
        <f t="shared" si="77"/>
        <v>2549</v>
      </c>
      <c r="G2285" s="6">
        <v>185</v>
      </c>
      <c r="H2285" s="6">
        <v>59.4</v>
      </c>
      <c r="I2285" s="6">
        <v>318.42946735464221</v>
      </c>
      <c r="J2285" s="6">
        <v>5.8330000000000002</v>
      </c>
      <c r="K2285" s="6">
        <v>72.388000000000005</v>
      </c>
      <c r="L2285" s="6">
        <v>1.4723429554426266</v>
      </c>
      <c r="M2285" s="6">
        <v>752.63300000000004</v>
      </c>
      <c r="N2285" s="6">
        <v>0</v>
      </c>
      <c r="O2285" s="15">
        <v>0.32108108108108108</v>
      </c>
    </row>
    <row r="2286" spans="1:15" x14ac:dyDescent="0.3">
      <c r="A2286" s="10">
        <v>43700</v>
      </c>
      <c r="B2286" s="8">
        <v>0.54166666666666663</v>
      </c>
      <c r="C2286" s="9">
        <f t="shared" si="76"/>
        <v>43700.541666666664</v>
      </c>
      <c r="D2286" s="4">
        <f t="shared" si="77"/>
        <v>525465</v>
      </c>
      <c r="E2286" s="4">
        <f t="shared" si="77"/>
        <v>6300765</v>
      </c>
      <c r="F2286" s="4">
        <f t="shared" si="77"/>
        <v>2549</v>
      </c>
      <c r="G2286" s="6">
        <v>85.2</v>
      </c>
      <c r="H2286" s="6">
        <v>43.2</v>
      </c>
      <c r="I2286" s="6">
        <v>275.94706982813148</v>
      </c>
      <c r="J2286" s="6">
        <v>5.77</v>
      </c>
      <c r="K2286" s="6">
        <v>68.164000000000001</v>
      </c>
      <c r="L2286" s="6">
        <v>1.3256337248571508</v>
      </c>
      <c r="M2286" s="6">
        <v>752.60299999999995</v>
      </c>
      <c r="N2286" s="6">
        <v>0</v>
      </c>
      <c r="O2286" s="15">
        <v>0.50704225352112675</v>
      </c>
    </row>
    <row r="2287" spans="1:15" x14ac:dyDescent="0.3">
      <c r="A2287" s="10">
        <v>43700</v>
      </c>
      <c r="B2287" s="8">
        <v>0.5625</v>
      </c>
      <c r="C2287" s="9">
        <f t="shared" si="76"/>
        <v>43700.5625</v>
      </c>
      <c r="D2287" s="4">
        <f t="shared" si="77"/>
        <v>525465</v>
      </c>
      <c r="E2287" s="4">
        <f t="shared" si="77"/>
        <v>6300765</v>
      </c>
      <c r="F2287" s="4">
        <f t="shared" si="77"/>
        <v>2549</v>
      </c>
      <c r="G2287" s="6">
        <v>181.4</v>
      </c>
      <c r="H2287" s="6">
        <v>52.2</v>
      </c>
      <c r="I2287" s="6">
        <v>314.32227043102483</v>
      </c>
      <c r="J2287" s="6">
        <v>6.21</v>
      </c>
      <c r="K2287" s="6">
        <v>70.100999999999999</v>
      </c>
      <c r="L2287" s="6">
        <v>1.1789244942716752</v>
      </c>
      <c r="M2287" s="6">
        <v>752.375</v>
      </c>
      <c r="N2287" s="6">
        <v>0</v>
      </c>
      <c r="O2287" s="15">
        <v>0.28776185226019846</v>
      </c>
    </row>
    <row r="2288" spans="1:15" x14ac:dyDescent="0.3">
      <c r="A2288" s="10">
        <v>43700</v>
      </c>
      <c r="B2288" s="8">
        <v>0.58333333333333337</v>
      </c>
      <c r="C2288" s="9">
        <f t="shared" si="76"/>
        <v>43700.583333333336</v>
      </c>
      <c r="D2288" s="4">
        <f t="shared" si="77"/>
        <v>525465</v>
      </c>
      <c r="E2288" s="4">
        <f t="shared" si="77"/>
        <v>6300765</v>
      </c>
      <c r="F2288" s="4">
        <f t="shared" si="77"/>
        <v>2549</v>
      </c>
      <c r="G2288" s="6">
        <v>137.80000000000001</v>
      </c>
      <c r="H2288" s="6">
        <v>39.6</v>
      </c>
      <c r="I2288" s="6">
        <v>322.88375309354188</v>
      </c>
      <c r="J2288" s="6">
        <v>6.1470000000000002</v>
      </c>
      <c r="K2288" s="6">
        <v>71.028999999999996</v>
      </c>
      <c r="L2288" s="6">
        <v>1.6099542234552369</v>
      </c>
      <c r="M2288" s="6">
        <v>752.51499999999999</v>
      </c>
      <c r="N2288" s="6">
        <v>0</v>
      </c>
      <c r="O2288" s="15">
        <v>0.28737300435413643</v>
      </c>
    </row>
    <row r="2289" spans="1:15" x14ac:dyDescent="0.3">
      <c r="A2289" s="10">
        <v>43700</v>
      </c>
      <c r="B2289" s="8">
        <v>0.60416666666666663</v>
      </c>
      <c r="C2289" s="9">
        <f t="shared" si="76"/>
        <v>43700.604166666664</v>
      </c>
      <c r="D2289" s="4">
        <f t="shared" si="77"/>
        <v>525465</v>
      </c>
      <c r="E2289" s="4">
        <f t="shared" si="77"/>
        <v>6300765</v>
      </c>
      <c r="F2289" s="4">
        <f t="shared" si="77"/>
        <v>2549</v>
      </c>
      <c r="G2289" s="6">
        <v>134.19999999999999</v>
      </c>
      <c r="H2289" s="6">
        <v>39.6</v>
      </c>
      <c r="I2289" s="6">
        <v>318.87238678210747</v>
      </c>
      <c r="J2289" s="6">
        <v>6.1470000000000002</v>
      </c>
      <c r="K2289" s="6">
        <v>70.873000000000005</v>
      </c>
      <c r="L2289" s="6">
        <v>1.3188102529275016</v>
      </c>
      <c r="M2289" s="6">
        <v>752.39200000000005</v>
      </c>
      <c r="N2289" s="6">
        <v>0</v>
      </c>
      <c r="O2289" s="15">
        <v>0.2950819672131148</v>
      </c>
    </row>
    <row r="2290" spans="1:15" x14ac:dyDescent="0.3">
      <c r="A2290" s="10">
        <v>43700</v>
      </c>
      <c r="B2290" s="8">
        <v>0.625</v>
      </c>
      <c r="C2290" s="9">
        <f t="shared" si="76"/>
        <v>43700.625</v>
      </c>
      <c r="D2290" s="4">
        <f t="shared" si="77"/>
        <v>525465</v>
      </c>
      <c r="E2290" s="4">
        <f t="shared" si="77"/>
        <v>6300765</v>
      </c>
      <c r="F2290" s="4">
        <f t="shared" si="77"/>
        <v>2549</v>
      </c>
      <c r="G2290" s="6">
        <v>134.19999999999999</v>
      </c>
      <c r="H2290" s="6">
        <v>36</v>
      </c>
      <c r="I2290" s="6">
        <v>318.61567755658172</v>
      </c>
      <c r="J2290" s="6">
        <v>6.1470000000000002</v>
      </c>
      <c r="K2290" s="6">
        <v>69.623000000000005</v>
      </c>
      <c r="L2290" s="6">
        <v>1.6054052421688041</v>
      </c>
      <c r="M2290" s="6">
        <v>752.23500000000001</v>
      </c>
      <c r="N2290" s="6">
        <v>0</v>
      </c>
      <c r="O2290" s="15">
        <v>0.26825633383010433</v>
      </c>
    </row>
    <row r="2291" spans="1:15" x14ac:dyDescent="0.3">
      <c r="A2291" s="10">
        <v>43700</v>
      </c>
      <c r="B2291" s="8">
        <v>0.64583333333333337</v>
      </c>
      <c r="C2291" s="9">
        <f t="shared" si="76"/>
        <v>43700.645833333336</v>
      </c>
      <c r="D2291" s="4">
        <f t="shared" si="77"/>
        <v>525465</v>
      </c>
      <c r="E2291" s="4">
        <f t="shared" si="77"/>
        <v>6300765</v>
      </c>
      <c r="F2291" s="4">
        <f t="shared" si="77"/>
        <v>2549</v>
      </c>
      <c r="G2291" s="6">
        <v>145.1</v>
      </c>
      <c r="H2291" s="6">
        <v>37.799999999999997</v>
      </c>
      <c r="I2291" s="6">
        <v>320.09519361038508</v>
      </c>
      <c r="J2291" s="6">
        <v>7.5289999999999999</v>
      </c>
      <c r="K2291" s="6">
        <v>63.087000000000003</v>
      </c>
      <c r="L2291" s="6">
        <v>1.3142612716410689</v>
      </c>
      <c r="M2291" s="6">
        <v>752.27700000000004</v>
      </c>
      <c r="N2291" s="6">
        <v>0</v>
      </c>
      <c r="O2291" s="15">
        <v>0.26050999310820122</v>
      </c>
    </row>
    <row r="2292" spans="1:15" x14ac:dyDescent="0.3">
      <c r="A2292" s="10">
        <v>43700</v>
      </c>
      <c r="B2292" s="8">
        <v>0.66666666666666663</v>
      </c>
      <c r="C2292" s="9">
        <f t="shared" si="76"/>
        <v>43700.666666666664</v>
      </c>
      <c r="D2292" s="4">
        <f t="shared" si="77"/>
        <v>525465</v>
      </c>
      <c r="E2292" s="4">
        <f t="shared" si="77"/>
        <v>6300765</v>
      </c>
      <c r="F2292" s="4">
        <f t="shared" si="77"/>
        <v>2549</v>
      </c>
      <c r="G2292" s="6">
        <v>134.19999999999999</v>
      </c>
      <c r="H2292" s="6">
        <v>34.200000000000003</v>
      </c>
      <c r="I2292" s="6">
        <v>309.90564311638121</v>
      </c>
      <c r="J2292" s="6">
        <v>6.524</v>
      </c>
      <c r="K2292" s="6">
        <v>67.489000000000004</v>
      </c>
      <c r="L2292" s="6">
        <v>1.4564215209401121</v>
      </c>
      <c r="M2292" s="6">
        <v>752.01700000000005</v>
      </c>
      <c r="N2292" s="6">
        <v>0</v>
      </c>
      <c r="O2292" s="15">
        <v>0.25484351713859915</v>
      </c>
    </row>
    <row r="2293" spans="1:15" x14ac:dyDescent="0.3">
      <c r="A2293" s="10">
        <v>43700</v>
      </c>
      <c r="B2293" s="8">
        <v>0.6875</v>
      </c>
      <c r="C2293" s="9">
        <f t="shared" si="76"/>
        <v>43700.6875</v>
      </c>
      <c r="D2293" s="4">
        <f t="shared" si="77"/>
        <v>525465</v>
      </c>
      <c r="E2293" s="4">
        <f t="shared" si="77"/>
        <v>6300765</v>
      </c>
      <c r="F2293" s="4">
        <f t="shared" si="77"/>
        <v>2549</v>
      </c>
      <c r="G2293" s="6">
        <v>92.5</v>
      </c>
      <c r="H2293" s="6">
        <v>28.8</v>
      </c>
      <c r="I2293" s="6">
        <v>282.24771104510199</v>
      </c>
      <c r="J2293" s="6">
        <v>6.524</v>
      </c>
      <c r="K2293" s="6">
        <v>67.331999999999994</v>
      </c>
      <c r="L2293" s="6">
        <v>1.0208428104701177</v>
      </c>
      <c r="M2293" s="6">
        <v>752.04499999999996</v>
      </c>
      <c r="N2293" s="6">
        <v>0</v>
      </c>
      <c r="O2293" s="15">
        <v>0.31135135135135134</v>
      </c>
    </row>
    <row r="2294" spans="1:15" x14ac:dyDescent="0.3">
      <c r="A2294" s="10">
        <v>43700</v>
      </c>
      <c r="B2294" s="8">
        <v>0.70833333333333337</v>
      </c>
      <c r="C2294" s="9">
        <f t="shared" si="76"/>
        <v>43700.708333333336</v>
      </c>
      <c r="D2294" s="4">
        <f t="shared" si="77"/>
        <v>525465</v>
      </c>
      <c r="E2294" s="4">
        <f t="shared" si="77"/>
        <v>6300765</v>
      </c>
      <c r="F2294" s="4">
        <f t="shared" si="77"/>
        <v>2549</v>
      </c>
      <c r="G2294" s="6">
        <v>63.5</v>
      </c>
      <c r="H2294" s="6">
        <v>23.4</v>
      </c>
      <c r="I2294" s="6">
        <v>322.98230400812145</v>
      </c>
      <c r="J2294" s="6">
        <v>6.1470000000000002</v>
      </c>
      <c r="K2294" s="6">
        <v>73.840999999999994</v>
      </c>
      <c r="L2294" s="6">
        <v>1.0185683198269015</v>
      </c>
      <c r="M2294" s="6">
        <v>752.08500000000004</v>
      </c>
      <c r="N2294" s="6">
        <v>0</v>
      </c>
      <c r="O2294" s="15">
        <v>0.36850393700787398</v>
      </c>
    </row>
    <row r="2295" spans="1:15" x14ac:dyDescent="0.3">
      <c r="A2295" s="10">
        <v>43700</v>
      </c>
      <c r="B2295" s="8">
        <v>0.72916666666666663</v>
      </c>
      <c r="C2295" s="9">
        <f t="shared" si="76"/>
        <v>43700.729166666664</v>
      </c>
      <c r="D2295" s="4">
        <f t="shared" si="77"/>
        <v>525465</v>
      </c>
      <c r="E2295" s="4">
        <f t="shared" si="77"/>
        <v>6300765</v>
      </c>
      <c r="F2295" s="4">
        <f t="shared" si="77"/>
        <v>2549</v>
      </c>
      <c r="G2295" s="6">
        <v>65.3</v>
      </c>
      <c r="H2295" s="6">
        <v>12.6</v>
      </c>
      <c r="I2295" s="6">
        <v>325.92948913956167</v>
      </c>
      <c r="J2295" s="6">
        <v>6.0209999999999999</v>
      </c>
      <c r="K2295" s="6">
        <v>76.319999999999993</v>
      </c>
      <c r="L2295" s="6">
        <v>0.87185908924142574</v>
      </c>
      <c r="M2295" s="6">
        <v>752.18799999999999</v>
      </c>
      <c r="N2295" s="6">
        <v>0</v>
      </c>
      <c r="O2295" s="15">
        <v>0.19295558958652373</v>
      </c>
    </row>
    <row r="2296" spans="1:15" x14ac:dyDescent="0.3">
      <c r="A2296" s="10">
        <v>43700</v>
      </c>
      <c r="B2296" s="8">
        <v>0.75</v>
      </c>
      <c r="C2296" s="9">
        <f t="shared" si="76"/>
        <v>43700.75</v>
      </c>
      <c r="D2296" s="4">
        <f t="shared" si="77"/>
        <v>525465</v>
      </c>
      <c r="E2296" s="4">
        <f t="shared" si="77"/>
        <v>6300765</v>
      </c>
      <c r="F2296" s="4">
        <f t="shared" si="77"/>
        <v>2549</v>
      </c>
      <c r="G2296" s="6">
        <v>36.299999999999997</v>
      </c>
      <c r="H2296" s="6">
        <v>7.2</v>
      </c>
      <c r="I2296" s="6">
        <v>311.12139496265934</v>
      </c>
      <c r="J2296" s="6">
        <v>5.2679999999999998</v>
      </c>
      <c r="K2296" s="6">
        <v>78.384</v>
      </c>
      <c r="L2296" s="6">
        <v>1.591758298309506</v>
      </c>
      <c r="M2296" s="6">
        <v>752.25</v>
      </c>
      <c r="N2296" s="6">
        <v>0</v>
      </c>
      <c r="O2296" s="15">
        <v>0.19834710743801656</v>
      </c>
    </row>
    <row r="2297" spans="1:15" x14ac:dyDescent="0.3">
      <c r="A2297" s="10">
        <v>43700</v>
      </c>
      <c r="B2297" s="8">
        <v>0.77083333333333337</v>
      </c>
      <c r="C2297" s="9">
        <f t="shared" si="76"/>
        <v>43700.770833333336</v>
      </c>
      <c r="D2297" s="4">
        <f t="shared" si="77"/>
        <v>525465</v>
      </c>
      <c r="E2297" s="4">
        <f t="shared" si="77"/>
        <v>6300765</v>
      </c>
      <c r="F2297" s="4">
        <f t="shared" si="77"/>
        <v>2549</v>
      </c>
      <c r="G2297" s="6">
        <v>16.3</v>
      </c>
      <c r="H2297" s="6">
        <v>7.2</v>
      </c>
      <c r="I2297" s="6">
        <v>289.35361146053913</v>
      </c>
      <c r="J2297" s="6">
        <v>5.2679999999999998</v>
      </c>
      <c r="K2297" s="6">
        <v>78.540000000000006</v>
      </c>
      <c r="L2297" s="6">
        <v>1.3006143277817708</v>
      </c>
      <c r="M2297" s="6">
        <v>752.04</v>
      </c>
      <c r="N2297" s="6">
        <v>0</v>
      </c>
      <c r="O2297" s="15">
        <v>0.44171779141104295</v>
      </c>
    </row>
    <row r="2298" spans="1:15" x14ac:dyDescent="0.3">
      <c r="A2298" s="10">
        <v>43700</v>
      </c>
      <c r="B2298" s="8">
        <v>0.79166666666666663</v>
      </c>
      <c r="C2298" s="9">
        <f t="shared" ref="C2298:C2361" si="78">A2298+B2298</f>
        <v>43700.791666666664</v>
      </c>
      <c r="D2298" s="4">
        <f t="shared" si="77"/>
        <v>525465</v>
      </c>
      <c r="E2298" s="4">
        <f t="shared" si="77"/>
        <v>6300765</v>
      </c>
      <c r="F2298" s="4">
        <f t="shared" si="77"/>
        <v>2549</v>
      </c>
      <c r="G2298" s="6">
        <v>10.9</v>
      </c>
      <c r="H2298" s="6">
        <v>3.6</v>
      </c>
      <c r="I2298" s="6">
        <v>285.4928069960236</v>
      </c>
      <c r="J2298" s="6">
        <v>5.2050000000000001</v>
      </c>
      <c r="K2298" s="6">
        <v>77.594999999999999</v>
      </c>
      <c r="L2298" s="6">
        <v>1.009470357254036</v>
      </c>
      <c r="M2298" s="6">
        <v>752.11199999999997</v>
      </c>
      <c r="N2298" s="6">
        <v>0</v>
      </c>
      <c r="O2298" s="15">
        <v>0.33027522935779818</v>
      </c>
    </row>
    <row r="2299" spans="1:15" x14ac:dyDescent="0.3">
      <c r="A2299" s="10">
        <v>43700</v>
      </c>
      <c r="B2299" s="8">
        <v>0.8125</v>
      </c>
      <c r="C2299" s="9">
        <f t="shared" si="78"/>
        <v>43700.8125</v>
      </c>
      <c r="D2299" s="4">
        <f t="shared" ref="D2299:F2362" si="79">D2298</f>
        <v>525465</v>
      </c>
      <c r="E2299" s="4">
        <f t="shared" si="79"/>
        <v>6300765</v>
      </c>
      <c r="F2299" s="4">
        <f t="shared" si="79"/>
        <v>2549</v>
      </c>
      <c r="G2299" s="6">
        <v>0</v>
      </c>
      <c r="H2299" s="6">
        <v>0</v>
      </c>
      <c r="I2299" s="6">
        <v>241.05499501657823</v>
      </c>
      <c r="J2299" s="6">
        <v>4.6390000000000002</v>
      </c>
      <c r="K2299" s="6">
        <v>80.307000000000002</v>
      </c>
      <c r="L2299" s="6">
        <v>1.0071958666108196</v>
      </c>
      <c r="M2299" s="6">
        <v>752.23199999999997</v>
      </c>
      <c r="N2299" s="6">
        <v>0</v>
      </c>
      <c r="O2299" s="16" t="s">
        <v>19</v>
      </c>
    </row>
    <row r="2300" spans="1:15" x14ac:dyDescent="0.3">
      <c r="A2300" s="10">
        <v>43700</v>
      </c>
      <c r="B2300" s="8">
        <v>0.83333333333333337</v>
      </c>
      <c r="C2300" s="9">
        <f t="shared" si="78"/>
        <v>43700.833333333336</v>
      </c>
      <c r="D2300" s="4">
        <f t="shared" si="79"/>
        <v>525465</v>
      </c>
      <c r="E2300" s="4">
        <f t="shared" si="79"/>
        <v>6300765</v>
      </c>
      <c r="F2300" s="4">
        <f t="shared" si="79"/>
        <v>2549</v>
      </c>
      <c r="G2300" s="6">
        <v>0</v>
      </c>
      <c r="H2300" s="6">
        <v>0</v>
      </c>
      <c r="I2300" s="6">
        <v>238.77858718205954</v>
      </c>
      <c r="J2300" s="6">
        <v>4.3250000000000002</v>
      </c>
      <c r="K2300" s="6">
        <v>83.367000000000004</v>
      </c>
      <c r="L2300" s="6">
        <v>1.0049213759676032</v>
      </c>
      <c r="M2300" s="6">
        <v>752.33699999999999</v>
      </c>
      <c r="N2300" s="6">
        <v>0</v>
      </c>
      <c r="O2300" s="16" t="s">
        <v>19</v>
      </c>
    </row>
    <row r="2301" spans="1:15" x14ac:dyDescent="0.3">
      <c r="A2301" s="10">
        <v>43700</v>
      </c>
      <c r="B2301" s="8">
        <v>0.85416666666666663</v>
      </c>
      <c r="C2301" s="9">
        <f t="shared" si="78"/>
        <v>43700.854166666664</v>
      </c>
      <c r="D2301" s="4">
        <f t="shared" si="79"/>
        <v>525465</v>
      </c>
      <c r="E2301" s="4">
        <f t="shared" si="79"/>
        <v>6300765</v>
      </c>
      <c r="F2301" s="4">
        <f t="shared" si="79"/>
        <v>2549</v>
      </c>
      <c r="G2301" s="6">
        <v>0</v>
      </c>
      <c r="H2301" s="6">
        <v>0</v>
      </c>
      <c r="I2301" s="6">
        <v>236.30332815529573</v>
      </c>
      <c r="J2301" s="6">
        <v>4.1360000000000001</v>
      </c>
      <c r="K2301" s="6">
        <v>82.245999999999995</v>
      </c>
      <c r="L2301" s="6">
        <v>0.56962981209789187</v>
      </c>
      <c r="M2301" s="6">
        <v>752.245</v>
      </c>
      <c r="N2301" s="6">
        <v>0</v>
      </c>
      <c r="O2301" s="16" t="s">
        <v>19</v>
      </c>
    </row>
    <row r="2302" spans="1:15" x14ac:dyDescent="0.3">
      <c r="A2302" s="10">
        <v>43700</v>
      </c>
      <c r="B2302" s="8">
        <v>0.875</v>
      </c>
      <c r="C2302" s="9">
        <f t="shared" si="78"/>
        <v>43700.875</v>
      </c>
      <c r="D2302" s="4">
        <f t="shared" si="79"/>
        <v>525465</v>
      </c>
      <c r="E2302" s="4">
        <f t="shared" si="79"/>
        <v>6300765</v>
      </c>
      <c r="F2302" s="4">
        <f t="shared" si="79"/>
        <v>2549</v>
      </c>
      <c r="G2302" s="6">
        <v>0</v>
      </c>
      <c r="H2302" s="6">
        <v>0</v>
      </c>
      <c r="I2302" s="6">
        <v>233.88535681121868</v>
      </c>
      <c r="J2302" s="6">
        <v>4.3879999999999999</v>
      </c>
      <c r="K2302" s="6">
        <v>81.822000000000003</v>
      </c>
      <c r="L2302" s="6">
        <v>0.42292058151241618</v>
      </c>
      <c r="M2302" s="6">
        <v>752.04499999999996</v>
      </c>
      <c r="N2302" s="6">
        <v>0</v>
      </c>
      <c r="O2302" s="16" t="s">
        <v>19</v>
      </c>
    </row>
    <row r="2303" spans="1:15" x14ac:dyDescent="0.3">
      <c r="A2303" s="10">
        <v>43700</v>
      </c>
      <c r="B2303" s="8">
        <v>0.89583333333333337</v>
      </c>
      <c r="C2303" s="9">
        <f t="shared" si="78"/>
        <v>43700.895833333336</v>
      </c>
      <c r="D2303" s="4">
        <f t="shared" si="79"/>
        <v>525465</v>
      </c>
      <c r="E2303" s="4">
        <f t="shared" si="79"/>
        <v>6300765</v>
      </c>
      <c r="F2303" s="4">
        <f t="shared" si="79"/>
        <v>2549</v>
      </c>
      <c r="G2303" s="6">
        <v>0</v>
      </c>
      <c r="H2303" s="6">
        <v>0</v>
      </c>
      <c r="I2303" s="6">
        <v>234.74653269777275</v>
      </c>
      <c r="J2303" s="6">
        <v>3.948</v>
      </c>
      <c r="K2303" s="6">
        <v>82.991</v>
      </c>
      <c r="L2303" s="6">
        <v>0.42064609086919985</v>
      </c>
      <c r="M2303" s="6">
        <v>752.04</v>
      </c>
      <c r="N2303" s="6">
        <v>0</v>
      </c>
      <c r="O2303" s="16" t="s">
        <v>19</v>
      </c>
    </row>
    <row r="2304" spans="1:15" x14ac:dyDescent="0.3">
      <c r="A2304" s="10">
        <v>43700</v>
      </c>
      <c r="B2304" s="8">
        <v>0.91666666666666663</v>
      </c>
      <c r="C2304" s="9">
        <f t="shared" si="78"/>
        <v>43700.916666666664</v>
      </c>
      <c r="D2304" s="4">
        <f t="shared" si="79"/>
        <v>525465</v>
      </c>
      <c r="E2304" s="4">
        <f t="shared" si="79"/>
        <v>6300765</v>
      </c>
      <c r="F2304" s="4">
        <f t="shared" si="79"/>
        <v>2549</v>
      </c>
      <c r="G2304" s="6">
        <v>0</v>
      </c>
      <c r="H2304" s="6">
        <v>0</v>
      </c>
      <c r="I2304" s="6">
        <v>232.90518432854907</v>
      </c>
      <c r="J2304" s="6">
        <v>3.6339999999999999</v>
      </c>
      <c r="K2304" s="6">
        <v>81.382999999999996</v>
      </c>
      <c r="L2304" s="6">
        <v>0.56280634016824282</v>
      </c>
      <c r="M2304" s="6">
        <v>752.02300000000002</v>
      </c>
      <c r="N2304" s="6">
        <v>0</v>
      </c>
      <c r="O2304" s="16" t="s">
        <v>19</v>
      </c>
    </row>
    <row r="2305" spans="1:15" x14ac:dyDescent="0.3">
      <c r="A2305" s="10">
        <v>43700</v>
      </c>
      <c r="B2305" s="8">
        <v>0.9375</v>
      </c>
      <c r="C2305" s="9">
        <f t="shared" si="78"/>
        <v>43700.9375</v>
      </c>
      <c r="D2305" s="4">
        <f t="shared" si="79"/>
        <v>525465</v>
      </c>
      <c r="E2305" s="4">
        <f t="shared" si="79"/>
        <v>6300765</v>
      </c>
      <c r="F2305" s="4">
        <f t="shared" si="79"/>
        <v>2549</v>
      </c>
      <c r="G2305" s="6">
        <v>0</v>
      </c>
      <c r="H2305" s="6">
        <v>0</v>
      </c>
      <c r="I2305" s="6">
        <v>231.89559257029441</v>
      </c>
      <c r="J2305" s="6">
        <v>4.0110000000000001</v>
      </c>
      <c r="K2305" s="6">
        <v>76.781000000000006</v>
      </c>
      <c r="L2305" s="6">
        <v>0.56053184952502644</v>
      </c>
      <c r="M2305" s="6">
        <v>752.04200000000003</v>
      </c>
      <c r="N2305" s="6">
        <v>0</v>
      </c>
      <c r="O2305" s="16" t="s">
        <v>19</v>
      </c>
    </row>
    <row r="2306" spans="1:15" x14ac:dyDescent="0.3">
      <c r="A2306" s="10">
        <v>43700</v>
      </c>
      <c r="B2306" s="8">
        <v>0.95833333333333337</v>
      </c>
      <c r="C2306" s="9">
        <f t="shared" si="78"/>
        <v>43700.958333333336</v>
      </c>
      <c r="D2306" s="4">
        <f t="shared" si="79"/>
        <v>525465</v>
      </c>
      <c r="E2306" s="4">
        <f t="shared" si="79"/>
        <v>6300765</v>
      </c>
      <c r="F2306" s="4">
        <f t="shared" si="79"/>
        <v>2549</v>
      </c>
      <c r="G2306" s="6">
        <v>0</v>
      </c>
      <c r="H2306" s="6">
        <v>0</v>
      </c>
      <c r="I2306" s="6">
        <v>231.61655663689152</v>
      </c>
      <c r="J2306" s="6">
        <v>3.6339999999999999</v>
      </c>
      <c r="K2306" s="6">
        <v>78.897000000000006</v>
      </c>
      <c r="L2306" s="6">
        <v>0.70240495222378663</v>
      </c>
      <c r="M2306" s="6">
        <v>751.92499999999995</v>
      </c>
      <c r="N2306" s="6">
        <v>0</v>
      </c>
      <c r="O2306" s="16" t="s">
        <v>19</v>
      </c>
    </row>
    <row r="2307" spans="1:15" x14ac:dyDescent="0.3">
      <c r="A2307" s="10">
        <v>43700</v>
      </c>
      <c r="B2307" s="8">
        <v>0.97916666666666663</v>
      </c>
      <c r="C2307" s="9">
        <f t="shared" si="78"/>
        <v>43700.979166666664</v>
      </c>
      <c r="D2307" s="4">
        <f t="shared" si="79"/>
        <v>525465</v>
      </c>
      <c r="E2307" s="4">
        <f t="shared" si="79"/>
        <v>6300765</v>
      </c>
      <c r="F2307" s="4">
        <f t="shared" si="79"/>
        <v>2549</v>
      </c>
      <c r="G2307" s="6">
        <v>0</v>
      </c>
      <c r="H2307" s="6">
        <v>0</v>
      </c>
      <c r="I2307" s="6">
        <v>232.50344763153456</v>
      </c>
      <c r="J2307" s="6">
        <v>4.0110000000000001</v>
      </c>
      <c r="K2307" s="6">
        <v>74.603999999999999</v>
      </c>
      <c r="L2307" s="6">
        <v>1.2778694213496073</v>
      </c>
      <c r="M2307" s="6">
        <v>751.84199999999998</v>
      </c>
      <c r="N2307" s="6">
        <v>0</v>
      </c>
      <c r="O2307" s="16" t="s">
        <v>19</v>
      </c>
    </row>
    <row r="2308" spans="1:15" x14ac:dyDescent="0.3">
      <c r="A2308" s="10">
        <v>43701</v>
      </c>
      <c r="B2308" s="8">
        <v>0</v>
      </c>
      <c r="C2308" s="9">
        <f t="shared" si="78"/>
        <v>43701</v>
      </c>
      <c r="D2308" s="4">
        <f t="shared" si="79"/>
        <v>525465</v>
      </c>
      <c r="E2308" s="4">
        <f t="shared" si="79"/>
        <v>6300765</v>
      </c>
      <c r="F2308" s="4">
        <f t="shared" si="79"/>
        <v>2549</v>
      </c>
      <c r="G2308" s="6">
        <v>0</v>
      </c>
      <c r="H2308" s="6">
        <v>0</v>
      </c>
      <c r="I2308" s="6">
        <v>234.83304662276493</v>
      </c>
      <c r="J2308" s="6">
        <v>3.8849999999999998</v>
      </c>
      <c r="K2308" s="6">
        <v>79.870999999999995</v>
      </c>
      <c r="L2308" s="6">
        <v>1.5292052215230354</v>
      </c>
      <c r="M2308" s="6">
        <v>751.68799999999999</v>
      </c>
      <c r="N2308" s="6">
        <v>0</v>
      </c>
      <c r="O2308" s="16" t="s">
        <v>19</v>
      </c>
    </row>
    <row r="2309" spans="1:15" x14ac:dyDescent="0.3">
      <c r="A2309" s="10">
        <v>43701</v>
      </c>
      <c r="B2309" s="8">
        <v>2.0833333333333332E-2</v>
      </c>
      <c r="C2309" s="9">
        <f t="shared" si="78"/>
        <v>43701.020833333336</v>
      </c>
      <c r="D2309" s="4">
        <f t="shared" si="79"/>
        <v>525465</v>
      </c>
      <c r="E2309" s="4">
        <f t="shared" si="79"/>
        <v>6300765</v>
      </c>
      <c r="F2309" s="4">
        <f t="shared" si="79"/>
        <v>2549</v>
      </c>
      <c r="G2309" s="6">
        <v>0</v>
      </c>
      <c r="H2309" s="6">
        <v>0</v>
      </c>
      <c r="I2309" s="6">
        <v>239.03475180917491</v>
      </c>
      <c r="J2309" s="6">
        <v>3.948</v>
      </c>
      <c r="K2309" s="6">
        <v>77.703999999999994</v>
      </c>
      <c r="L2309" s="6">
        <v>1.0936265110530412</v>
      </c>
      <c r="M2309" s="6">
        <v>751.88</v>
      </c>
      <c r="N2309" s="6">
        <v>0</v>
      </c>
      <c r="O2309" s="16" t="s">
        <v>19</v>
      </c>
    </row>
    <row r="2310" spans="1:15" x14ac:dyDescent="0.3">
      <c r="A2310" s="10">
        <v>43701</v>
      </c>
      <c r="B2310" s="8">
        <v>4.1666666666666664E-2</v>
      </c>
      <c r="C2310" s="9">
        <f t="shared" si="78"/>
        <v>43701.041666666664</v>
      </c>
      <c r="D2310" s="4">
        <f t="shared" si="79"/>
        <v>525465</v>
      </c>
      <c r="E2310" s="4">
        <f t="shared" si="79"/>
        <v>6300765</v>
      </c>
      <c r="F2310" s="4">
        <f t="shared" si="79"/>
        <v>2549</v>
      </c>
      <c r="G2310" s="6">
        <v>0</v>
      </c>
      <c r="H2310" s="6">
        <v>0</v>
      </c>
      <c r="I2310" s="6">
        <v>248.47488729694712</v>
      </c>
      <c r="J2310" s="6">
        <v>3.6970000000000001</v>
      </c>
      <c r="K2310" s="6">
        <v>82.016000000000005</v>
      </c>
      <c r="L2310" s="6">
        <v>0.51390020724107033</v>
      </c>
      <c r="M2310" s="6">
        <v>751.89300000000003</v>
      </c>
      <c r="N2310" s="6">
        <v>0</v>
      </c>
      <c r="O2310" s="16" t="s">
        <v>19</v>
      </c>
    </row>
    <row r="2311" spans="1:15" x14ac:dyDescent="0.3">
      <c r="A2311" s="10">
        <v>43701</v>
      </c>
      <c r="B2311" s="8">
        <v>6.25E-2</v>
      </c>
      <c r="C2311" s="9">
        <f t="shared" si="78"/>
        <v>43701.0625</v>
      </c>
      <c r="D2311" s="4">
        <f t="shared" si="79"/>
        <v>525465</v>
      </c>
      <c r="E2311" s="4">
        <f t="shared" si="79"/>
        <v>6300765</v>
      </c>
      <c r="F2311" s="4">
        <f t="shared" si="79"/>
        <v>2549</v>
      </c>
      <c r="G2311" s="6">
        <v>0</v>
      </c>
      <c r="H2311" s="6">
        <v>0</v>
      </c>
      <c r="I2311" s="6">
        <v>248.56987351851308</v>
      </c>
      <c r="J2311" s="6">
        <v>3.319</v>
      </c>
      <c r="K2311" s="6">
        <v>88.941000000000003</v>
      </c>
      <c r="L2311" s="6">
        <v>1.0890775297666084</v>
      </c>
      <c r="M2311" s="6">
        <v>751.72</v>
      </c>
      <c r="N2311" s="6">
        <v>0</v>
      </c>
      <c r="O2311" s="16" t="s">
        <v>19</v>
      </c>
    </row>
    <row r="2312" spans="1:15" x14ac:dyDescent="0.3">
      <c r="A2312" s="10">
        <v>43701</v>
      </c>
      <c r="B2312" s="8">
        <v>8.3333333333333329E-2</v>
      </c>
      <c r="C2312" s="9">
        <f t="shared" si="78"/>
        <v>43701.083333333336</v>
      </c>
      <c r="D2312" s="4">
        <f t="shared" si="79"/>
        <v>525465</v>
      </c>
      <c r="E2312" s="4">
        <f t="shared" si="79"/>
        <v>6300765</v>
      </c>
      <c r="F2312" s="4">
        <f t="shared" si="79"/>
        <v>2549</v>
      </c>
      <c r="G2312" s="6">
        <v>0</v>
      </c>
      <c r="H2312" s="6">
        <v>0</v>
      </c>
      <c r="I2312" s="6">
        <v>259.27981305065794</v>
      </c>
      <c r="J2312" s="6">
        <v>3.5710000000000002</v>
      </c>
      <c r="K2312" s="6">
        <v>90.23</v>
      </c>
      <c r="L2312" s="6">
        <v>0.79793355923887355</v>
      </c>
      <c r="M2312" s="6">
        <v>751.71500000000003</v>
      </c>
      <c r="N2312" s="6">
        <v>0</v>
      </c>
      <c r="O2312" s="16" t="s">
        <v>19</v>
      </c>
    </row>
    <row r="2313" spans="1:15" x14ac:dyDescent="0.3">
      <c r="A2313" s="10">
        <v>43701</v>
      </c>
      <c r="B2313" s="8">
        <v>0.10416666666666667</v>
      </c>
      <c r="C2313" s="9">
        <f t="shared" si="78"/>
        <v>43701.104166666664</v>
      </c>
      <c r="D2313" s="4">
        <f t="shared" si="79"/>
        <v>525465</v>
      </c>
      <c r="E2313" s="4">
        <f t="shared" si="79"/>
        <v>6300765</v>
      </c>
      <c r="F2313" s="4">
        <f t="shared" si="79"/>
        <v>2549</v>
      </c>
      <c r="G2313" s="6">
        <v>0</v>
      </c>
      <c r="H2313" s="6">
        <v>0</v>
      </c>
      <c r="I2313" s="6">
        <v>313.54874183965052</v>
      </c>
      <c r="J2313" s="6">
        <v>3.3820000000000001</v>
      </c>
      <c r="K2313" s="6">
        <v>97.805000000000007</v>
      </c>
      <c r="L2313" s="6">
        <v>1.0845285484801757</v>
      </c>
      <c r="M2313" s="6">
        <v>751.47</v>
      </c>
      <c r="N2313" s="6">
        <v>0</v>
      </c>
      <c r="O2313" s="16" t="s">
        <v>19</v>
      </c>
    </row>
    <row r="2314" spans="1:15" x14ac:dyDescent="0.3">
      <c r="A2314" s="10">
        <v>43701</v>
      </c>
      <c r="B2314" s="8">
        <v>0.125</v>
      </c>
      <c r="C2314" s="9">
        <f t="shared" si="78"/>
        <v>43701.125</v>
      </c>
      <c r="D2314" s="4">
        <f t="shared" si="79"/>
        <v>525465</v>
      </c>
      <c r="E2314" s="4">
        <f t="shared" si="79"/>
        <v>6300765</v>
      </c>
      <c r="F2314" s="4">
        <f t="shared" si="79"/>
        <v>2549</v>
      </c>
      <c r="G2314" s="6">
        <v>0</v>
      </c>
      <c r="H2314" s="6">
        <v>0</v>
      </c>
      <c r="I2314" s="6">
        <v>319.32634581842899</v>
      </c>
      <c r="J2314" s="6">
        <v>3.3820000000000001</v>
      </c>
      <c r="K2314" s="6">
        <v>98.116</v>
      </c>
      <c r="L2314" s="6">
        <v>1.0822540578369593</v>
      </c>
      <c r="M2314" s="6">
        <v>751.54499999999996</v>
      </c>
      <c r="N2314" s="6">
        <v>0</v>
      </c>
      <c r="O2314" s="16" t="s">
        <v>19</v>
      </c>
    </row>
    <row r="2315" spans="1:15" x14ac:dyDescent="0.3">
      <c r="A2315" s="10">
        <v>43701</v>
      </c>
      <c r="B2315" s="8">
        <v>0.14583333333333334</v>
      </c>
      <c r="C2315" s="9">
        <f t="shared" si="78"/>
        <v>43701.145833333336</v>
      </c>
      <c r="D2315" s="4">
        <f t="shared" si="79"/>
        <v>525465</v>
      </c>
      <c r="E2315" s="4">
        <f t="shared" si="79"/>
        <v>6300765</v>
      </c>
      <c r="F2315" s="4">
        <f t="shared" si="79"/>
        <v>2549</v>
      </c>
      <c r="G2315" s="6">
        <v>0</v>
      </c>
      <c r="H2315" s="6">
        <v>0</v>
      </c>
      <c r="I2315" s="6">
        <v>308.963399872612</v>
      </c>
      <c r="J2315" s="6">
        <v>3.319</v>
      </c>
      <c r="K2315" s="6">
        <v>97.481999999999999</v>
      </c>
      <c r="L2315" s="6">
        <v>1.6577185269627803</v>
      </c>
      <c r="M2315" s="6">
        <v>751.33699999999999</v>
      </c>
      <c r="N2315" s="6">
        <v>0</v>
      </c>
      <c r="O2315" s="16" t="s">
        <v>19</v>
      </c>
    </row>
    <row r="2316" spans="1:15" x14ac:dyDescent="0.3">
      <c r="A2316" s="10">
        <v>43701</v>
      </c>
      <c r="B2316" s="8">
        <v>0.16666666666666666</v>
      </c>
      <c r="C2316" s="9">
        <f t="shared" si="78"/>
        <v>43701.166666666664</v>
      </c>
      <c r="D2316" s="4">
        <f t="shared" si="79"/>
        <v>525465</v>
      </c>
      <c r="E2316" s="4">
        <f t="shared" si="79"/>
        <v>6300765</v>
      </c>
      <c r="F2316" s="4">
        <f t="shared" si="79"/>
        <v>2549</v>
      </c>
      <c r="G2316" s="6">
        <v>0</v>
      </c>
      <c r="H2316" s="6">
        <v>0</v>
      </c>
      <c r="I2316" s="6">
        <v>314.41612674911011</v>
      </c>
      <c r="J2316" s="6">
        <v>3.508</v>
      </c>
      <c r="K2316" s="6">
        <v>98.451999999999998</v>
      </c>
      <c r="L2316" s="6">
        <v>0.9332703366082673</v>
      </c>
      <c r="M2316" s="6">
        <v>751.3</v>
      </c>
      <c r="N2316" s="6">
        <v>0</v>
      </c>
      <c r="O2316" s="16" t="s">
        <v>19</v>
      </c>
    </row>
    <row r="2317" spans="1:15" x14ac:dyDescent="0.3">
      <c r="A2317" s="10">
        <v>43701</v>
      </c>
      <c r="B2317" s="8">
        <v>0.1875</v>
      </c>
      <c r="C2317" s="9">
        <f t="shared" si="78"/>
        <v>43701.1875</v>
      </c>
      <c r="D2317" s="4">
        <f t="shared" si="79"/>
        <v>525465</v>
      </c>
      <c r="E2317" s="4">
        <f t="shared" si="79"/>
        <v>6300765</v>
      </c>
      <c r="F2317" s="4">
        <f t="shared" si="79"/>
        <v>2549</v>
      </c>
      <c r="G2317" s="6">
        <v>0</v>
      </c>
      <c r="H2317" s="6">
        <v>0</v>
      </c>
      <c r="I2317" s="6">
        <v>317.46112971469552</v>
      </c>
      <c r="J2317" s="6">
        <v>3.508</v>
      </c>
      <c r="K2317" s="6">
        <v>98.763000000000005</v>
      </c>
      <c r="L2317" s="6">
        <v>1.2198653258495695</v>
      </c>
      <c r="M2317" s="6">
        <v>751.35299999999995</v>
      </c>
      <c r="N2317" s="6">
        <v>0</v>
      </c>
      <c r="O2317" s="16" t="s">
        <v>19</v>
      </c>
    </row>
    <row r="2318" spans="1:15" x14ac:dyDescent="0.3">
      <c r="A2318" s="10">
        <v>43701</v>
      </c>
      <c r="B2318" s="8">
        <v>0.20833333333333334</v>
      </c>
      <c r="C2318" s="9">
        <f t="shared" si="78"/>
        <v>43701.208333333336</v>
      </c>
      <c r="D2318" s="4">
        <f t="shared" si="79"/>
        <v>525465</v>
      </c>
      <c r="E2318" s="4">
        <f t="shared" si="79"/>
        <v>6300765</v>
      </c>
      <c r="F2318" s="4">
        <f t="shared" si="79"/>
        <v>2549</v>
      </c>
      <c r="G2318" s="6">
        <v>0</v>
      </c>
      <c r="H2318" s="6">
        <v>0</v>
      </c>
      <c r="I2318" s="6">
        <v>276.72296367506419</v>
      </c>
      <c r="J2318" s="6">
        <v>3.6970000000000001</v>
      </c>
      <c r="K2318" s="6">
        <v>97.247</v>
      </c>
      <c r="L2318" s="6">
        <v>0.92872135532183464</v>
      </c>
      <c r="M2318" s="6">
        <v>751.28700000000003</v>
      </c>
      <c r="N2318" s="6">
        <v>0</v>
      </c>
      <c r="O2318" s="16" t="s">
        <v>19</v>
      </c>
    </row>
    <row r="2319" spans="1:15" x14ac:dyDescent="0.3">
      <c r="A2319" s="10">
        <v>43701</v>
      </c>
      <c r="B2319" s="8">
        <v>0.22916666666666666</v>
      </c>
      <c r="C2319" s="9">
        <f t="shared" si="78"/>
        <v>43701.229166666664</v>
      </c>
      <c r="D2319" s="4">
        <f t="shared" si="79"/>
        <v>525465</v>
      </c>
      <c r="E2319" s="4">
        <f t="shared" si="79"/>
        <v>6300765</v>
      </c>
      <c r="F2319" s="4">
        <f t="shared" si="79"/>
        <v>2549</v>
      </c>
      <c r="G2319" s="6">
        <v>12.7</v>
      </c>
      <c r="H2319" s="7" t="s">
        <v>19</v>
      </c>
      <c r="I2319" s="6">
        <v>270.45831170195612</v>
      </c>
      <c r="J2319" s="6">
        <v>4.5140000000000002</v>
      </c>
      <c r="K2319" s="6">
        <v>91.962000000000003</v>
      </c>
      <c r="L2319" s="6">
        <v>0.78201212473635906</v>
      </c>
      <c r="M2319" s="6">
        <v>751.30499999999995</v>
      </c>
      <c r="N2319" s="6">
        <v>0</v>
      </c>
      <c r="O2319" s="16" t="s">
        <v>19</v>
      </c>
    </row>
    <row r="2320" spans="1:15" x14ac:dyDescent="0.3">
      <c r="A2320" s="10">
        <v>43701</v>
      </c>
      <c r="B2320" s="8">
        <v>0.25</v>
      </c>
      <c r="C2320" s="9">
        <f t="shared" si="78"/>
        <v>43701.25</v>
      </c>
      <c r="D2320" s="4">
        <f t="shared" si="79"/>
        <v>525465</v>
      </c>
      <c r="E2320" s="4">
        <f t="shared" si="79"/>
        <v>6300765</v>
      </c>
      <c r="F2320" s="4">
        <f t="shared" si="79"/>
        <v>2549</v>
      </c>
      <c r="G2320" s="6">
        <v>30.8</v>
      </c>
      <c r="H2320" s="7" t="s">
        <v>19</v>
      </c>
      <c r="I2320" s="6">
        <v>253.16392156318435</v>
      </c>
      <c r="J2320" s="6">
        <v>5.3929999999999998</v>
      </c>
      <c r="K2320" s="6">
        <v>85.111000000000004</v>
      </c>
      <c r="L2320" s="6">
        <v>1.2130418539199206</v>
      </c>
      <c r="M2320" s="6">
        <v>751.23199999999997</v>
      </c>
      <c r="N2320" s="6">
        <v>0</v>
      </c>
      <c r="O2320" s="16" t="s">
        <v>19</v>
      </c>
    </row>
    <row r="2321" spans="1:15" x14ac:dyDescent="0.3">
      <c r="A2321" s="10">
        <v>43701</v>
      </c>
      <c r="B2321" s="8">
        <v>0.27083333333333331</v>
      </c>
      <c r="C2321" s="9">
        <f t="shared" si="78"/>
        <v>43701.270833333336</v>
      </c>
      <c r="D2321" s="4">
        <f t="shared" si="79"/>
        <v>525465</v>
      </c>
      <c r="E2321" s="4">
        <f t="shared" si="79"/>
        <v>6300765</v>
      </c>
      <c r="F2321" s="4">
        <f t="shared" si="79"/>
        <v>2549</v>
      </c>
      <c r="G2321" s="6">
        <v>54.4</v>
      </c>
      <c r="H2321" s="7" t="s">
        <v>19</v>
      </c>
      <c r="I2321" s="6">
        <v>266.31264476042793</v>
      </c>
      <c r="J2321" s="6">
        <v>6.0839999999999996</v>
      </c>
      <c r="K2321" s="6">
        <v>81.796999999999997</v>
      </c>
      <c r="L2321" s="6">
        <v>1.0663326233344448</v>
      </c>
      <c r="M2321" s="6">
        <v>751.17</v>
      </c>
      <c r="N2321" s="6">
        <v>0</v>
      </c>
      <c r="O2321" s="16" t="s">
        <v>19</v>
      </c>
    </row>
    <row r="2322" spans="1:15" x14ac:dyDescent="0.3">
      <c r="A2322" s="10">
        <v>43701</v>
      </c>
      <c r="B2322" s="8">
        <v>0.29166666666666669</v>
      </c>
      <c r="C2322" s="9">
        <f t="shared" si="78"/>
        <v>43701.291666666664</v>
      </c>
      <c r="D2322" s="4">
        <f t="shared" si="79"/>
        <v>525465</v>
      </c>
      <c r="E2322" s="4">
        <f t="shared" si="79"/>
        <v>6300765</v>
      </c>
      <c r="F2322" s="4">
        <f t="shared" si="79"/>
        <v>2549</v>
      </c>
      <c r="G2322" s="6">
        <v>70.7</v>
      </c>
      <c r="H2322" s="7" t="s">
        <v>19</v>
      </c>
      <c r="I2322" s="6">
        <v>258.50036974410148</v>
      </c>
      <c r="J2322" s="6">
        <v>7.9690000000000003</v>
      </c>
      <c r="K2322" s="6">
        <v>72.239000000000004</v>
      </c>
      <c r="L2322" s="6">
        <v>1.0640581326912284</v>
      </c>
      <c r="M2322" s="6">
        <v>751.01199999999994</v>
      </c>
      <c r="N2322" s="6">
        <v>0</v>
      </c>
      <c r="O2322" s="16" t="s">
        <v>19</v>
      </c>
    </row>
    <row r="2323" spans="1:15" x14ac:dyDescent="0.3">
      <c r="A2323" s="10">
        <v>43701</v>
      </c>
      <c r="B2323" s="8">
        <v>0.3125</v>
      </c>
      <c r="C2323" s="9">
        <f t="shared" si="78"/>
        <v>43701.3125</v>
      </c>
      <c r="D2323" s="4">
        <f t="shared" si="79"/>
        <v>525465</v>
      </c>
      <c r="E2323" s="4">
        <f t="shared" si="79"/>
        <v>6300765</v>
      </c>
      <c r="F2323" s="4">
        <f t="shared" si="79"/>
        <v>2549</v>
      </c>
      <c r="G2323" s="6">
        <v>63.5</v>
      </c>
      <c r="H2323" s="7" t="s">
        <v>19</v>
      </c>
      <c r="I2323" s="6">
        <v>253.60064338443229</v>
      </c>
      <c r="J2323" s="6">
        <v>6.7119999999999997</v>
      </c>
      <c r="K2323" s="6">
        <v>76.430000000000007</v>
      </c>
      <c r="L2323" s="6">
        <v>0.91734890210575282</v>
      </c>
      <c r="M2323" s="6">
        <v>750.94500000000005</v>
      </c>
      <c r="N2323" s="6">
        <v>0</v>
      </c>
      <c r="O2323" s="16" t="s">
        <v>19</v>
      </c>
    </row>
    <row r="2324" spans="1:15" x14ac:dyDescent="0.3">
      <c r="A2324" s="10">
        <v>43701</v>
      </c>
      <c r="B2324" s="8">
        <v>0.33333333333333331</v>
      </c>
      <c r="C2324" s="9">
        <f t="shared" si="78"/>
        <v>43701.333333333336</v>
      </c>
      <c r="D2324" s="4">
        <f t="shared" si="79"/>
        <v>525465</v>
      </c>
      <c r="E2324" s="4">
        <f t="shared" si="79"/>
        <v>6300765</v>
      </c>
      <c r="F2324" s="4">
        <f t="shared" si="79"/>
        <v>2549</v>
      </c>
      <c r="G2324" s="6">
        <v>74.400000000000006</v>
      </c>
      <c r="H2324" s="7" t="s">
        <v>19</v>
      </c>
      <c r="I2324" s="6">
        <v>257.85759177665699</v>
      </c>
      <c r="J2324" s="6">
        <v>7.2779999999999996</v>
      </c>
      <c r="K2324" s="6">
        <v>74.796999999999997</v>
      </c>
      <c r="L2324" s="6">
        <v>0.77063967152027735</v>
      </c>
      <c r="M2324" s="6">
        <v>751.125</v>
      </c>
      <c r="N2324" s="6">
        <v>0</v>
      </c>
      <c r="O2324" s="16" t="s">
        <v>19</v>
      </c>
    </row>
    <row r="2325" spans="1:15" x14ac:dyDescent="0.3">
      <c r="A2325" s="10">
        <v>43701</v>
      </c>
      <c r="B2325" s="8">
        <v>0.35416666666666669</v>
      </c>
      <c r="C2325" s="9">
        <f t="shared" si="78"/>
        <v>43701.354166666664</v>
      </c>
      <c r="D2325" s="4">
        <f t="shared" si="79"/>
        <v>525465</v>
      </c>
      <c r="E2325" s="4">
        <f t="shared" si="79"/>
        <v>6300765</v>
      </c>
      <c r="F2325" s="4">
        <f t="shared" si="79"/>
        <v>2549</v>
      </c>
      <c r="G2325" s="6">
        <v>99.8</v>
      </c>
      <c r="H2325" s="7" t="s">
        <v>19</v>
      </c>
      <c r="I2325" s="6">
        <v>266.08031490067822</v>
      </c>
      <c r="J2325" s="6">
        <v>7.2779999999999996</v>
      </c>
      <c r="K2325" s="6">
        <v>73.858000000000004</v>
      </c>
      <c r="L2325" s="6">
        <v>0.76836518087706096</v>
      </c>
      <c r="M2325" s="6">
        <v>751.20299999999997</v>
      </c>
      <c r="N2325" s="6">
        <v>0</v>
      </c>
      <c r="O2325" s="16" t="s">
        <v>19</v>
      </c>
    </row>
    <row r="2326" spans="1:15" x14ac:dyDescent="0.3">
      <c r="A2326" s="10">
        <v>43701</v>
      </c>
      <c r="B2326" s="8">
        <v>0.375</v>
      </c>
      <c r="C2326" s="9">
        <f t="shared" si="78"/>
        <v>43701.375</v>
      </c>
      <c r="D2326" s="4">
        <f t="shared" si="79"/>
        <v>525465</v>
      </c>
      <c r="E2326" s="4">
        <f t="shared" si="79"/>
        <v>6300765</v>
      </c>
      <c r="F2326" s="4">
        <f t="shared" si="79"/>
        <v>2549</v>
      </c>
      <c r="G2326" s="6">
        <v>47.2</v>
      </c>
      <c r="H2326" s="7" t="s">
        <v>19</v>
      </c>
      <c r="I2326" s="6">
        <v>261.1794446052574</v>
      </c>
      <c r="J2326" s="6">
        <v>7.4029999999999996</v>
      </c>
      <c r="K2326" s="6">
        <v>73.251000000000005</v>
      </c>
      <c r="L2326" s="6">
        <v>0.91052543017610377</v>
      </c>
      <c r="M2326" s="6">
        <v>751.24199999999996</v>
      </c>
      <c r="N2326" s="6">
        <v>0</v>
      </c>
      <c r="O2326" s="16" t="s">
        <v>19</v>
      </c>
    </row>
    <row r="2327" spans="1:15" x14ac:dyDescent="0.3">
      <c r="A2327" s="10">
        <v>43701</v>
      </c>
      <c r="B2327" s="8">
        <v>0.39583333333333331</v>
      </c>
      <c r="C2327" s="9">
        <f t="shared" si="78"/>
        <v>43701.395833333336</v>
      </c>
      <c r="D2327" s="4">
        <f t="shared" si="79"/>
        <v>525465</v>
      </c>
      <c r="E2327" s="4">
        <f t="shared" si="79"/>
        <v>6300765</v>
      </c>
      <c r="F2327" s="4">
        <f t="shared" si="79"/>
        <v>2549</v>
      </c>
      <c r="G2327" s="6">
        <v>97.9</v>
      </c>
      <c r="H2327" s="7" t="s">
        <v>19</v>
      </c>
      <c r="I2327" s="6">
        <v>269.05783123056335</v>
      </c>
      <c r="J2327" s="6">
        <v>8.2829999999999995</v>
      </c>
      <c r="K2327" s="6">
        <v>68.364000000000004</v>
      </c>
      <c r="L2327" s="6">
        <v>1.4859898993019247</v>
      </c>
      <c r="M2327" s="6">
        <v>751.02700000000004</v>
      </c>
      <c r="N2327" s="6">
        <v>0</v>
      </c>
      <c r="O2327" s="16" t="s">
        <v>19</v>
      </c>
    </row>
    <row r="2328" spans="1:15" x14ac:dyDescent="0.3">
      <c r="A2328" s="10">
        <v>43701</v>
      </c>
      <c r="B2328" s="8">
        <v>0.41666666666666669</v>
      </c>
      <c r="C2328" s="9">
        <f t="shared" si="78"/>
        <v>43701.416666666664</v>
      </c>
      <c r="D2328" s="4">
        <f t="shared" si="79"/>
        <v>525465</v>
      </c>
      <c r="E2328" s="4">
        <f t="shared" si="79"/>
        <v>6300765</v>
      </c>
      <c r="F2328" s="4">
        <f t="shared" si="79"/>
        <v>2549</v>
      </c>
      <c r="G2328" s="6">
        <v>112.4</v>
      </c>
      <c r="H2328" s="7" t="s">
        <v>19</v>
      </c>
      <c r="I2328" s="6">
        <v>270.83915661912215</v>
      </c>
      <c r="J2328" s="6">
        <v>8.7850000000000001</v>
      </c>
      <c r="K2328" s="6">
        <v>66.236000000000004</v>
      </c>
      <c r="L2328" s="6">
        <v>1.4837154086587083</v>
      </c>
      <c r="M2328" s="6">
        <v>751.41200000000003</v>
      </c>
      <c r="N2328" s="6">
        <v>0</v>
      </c>
      <c r="O2328" s="16" t="s">
        <v>19</v>
      </c>
    </row>
    <row r="2329" spans="1:15" x14ac:dyDescent="0.3">
      <c r="A2329" s="10">
        <v>43701</v>
      </c>
      <c r="B2329" s="8">
        <v>0.4375</v>
      </c>
      <c r="C2329" s="9">
        <f t="shared" si="78"/>
        <v>43701.4375</v>
      </c>
      <c r="D2329" s="4">
        <f t="shared" si="79"/>
        <v>525465</v>
      </c>
      <c r="E2329" s="4">
        <f t="shared" si="79"/>
        <v>6300765</v>
      </c>
      <c r="F2329" s="4">
        <f t="shared" si="79"/>
        <v>2549</v>
      </c>
      <c r="G2329" s="6">
        <v>132.4</v>
      </c>
      <c r="H2329" s="7" t="s">
        <v>19</v>
      </c>
      <c r="I2329" s="6">
        <v>274.83575817817666</v>
      </c>
      <c r="J2329" s="6">
        <v>10.542999999999999</v>
      </c>
      <c r="K2329" s="6">
        <v>59.701000000000001</v>
      </c>
      <c r="L2329" s="6">
        <v>0.18181540513544103</v>
      </c>
      <c r="M2329" s="6">
        <v>751.15</v>
      </c>
      <c r="N2329" s="6">
        <v>0</v>
      </c>
      <c r="O2329" s="16" t="s">
        <v>19</v>
      </c>
    </row>
    <row r="2330" spans="1:15" x14ac:dyDescent="0.3">
      <c r="A2330" s="10">
        <v>43701</v>
      </c>
      <c r="B2330" s="8">
        <v>0.45833333333333331</v>
      </c>
      <c r="C2330" s="9">
        <f t="shared" si="78"/>
        <v>43701.458333333336</v>
      </c>
      <c r="D2330" s="4">
        <f t="shared" si="79"/>
        <v>525465</v>
      </c>
      <c r="E2330" s="4">
        <f t="shared" si="79"/>
        <v>6300765</v>
      </c>
      <c r="F2330" s="4">
        <f t="shared" si="79"/>
        <v>2549</v>
      </c>
      <c r="G2330" s="6">
        <v>36.299999999999997</v>
      </c>
      <c r="H2330" s="7" t="s">
        <v>19</v>
      </c>
      <c r="I2330" s="6">
        <v>272.37332600602667</v>
      </c>
      <c r="J2330" s="6">
        <v>6.7119999999999997</v>
      </c>
      <c r="K2330" s="6">
        <v>76.117000000000004</v>
      </c>
      <c r="L2330" s="6">
        <v>1.4791664273722755</v>
      </c>
      <c r="M2330" s="6">
        <v>751</v>
      </c>
      <c r="N2330" s="6">
        <v>0</v>
      </c>
      <c r="O2330" s="16" t="s">
        <v>19</v>
      </c>
    </row>
    <row r="2331" spans="1:15" x14ac:dyDescent="0.3">
      <c r="A2331" s="10">
        <v>43701</v>
      </c>
      <c r="B2331" s="8">
        <v>0.47916666666666669</v>
      </c>
      <c r="C2331" s="9">
        <f t="shared" si="78"/>
        <v>43701.479166666664</v>
      </c>
      <c r="D2331" s="4">
        <f t="shared" si="79"/>
        <v>525465</v>
      </c>
      <c r="E2331" s="4">
        <f t="shared" si="79"/>
        <v>6300765</v>
      </c>
      <c r="F2331" s="4">
        <f t="shared" si="79"/>
        <v>2549</v>
      </c>
      <c r="G2331" s="6">
        <v>527.79999999999995</v>
      </c>
      <c r="H2331" s="6">
        <v>54</v>
      </c>
      <c r="I2331" s="6">
        <v>269.9021081159467</v>
      </c>
      <c r="J2331" s="6">
        <v>7.7169999999999996</v>
      </c>
      <c r="K2331" s="6">
        <v>71.888000000000005</v>
      </c>
      <c r="L2331" s="6">
        <v>2.4876479697245912</v>
      </c>
      <c r="M2331" s="6">
        <v>750.9</v>
      </c>
      <c r="N2331" s="6">
        <v>0</v>
      </c>
      <c r="O2331" s="15">
        <v>0.10231148162182646</v>
      </c>
    </row>
    <row r="2332" spans="1:15" x14ac:dyDescent="0.3">
      <c r="A2332" s="10">
        <v>43701</v>
      </c>
      <c r="B2332" s="8">
        <v>0.5</v>
      </c>
      <c r="C2332" s="9">
        <f t="shared" si="78"/>
        <v>43701.5</v>
      </c>
      <c r="D2332" s="4">
        <f t="shared" si="79"/>
        <v>525465</v>
      </c>
      <c r="E2332" s="4">
        <f t="shared" si="79"/>
        <v>6300765</v>
      </c>
      <c r="F2332" s="4">
        <f t="shared" si="79"/>
        <v>2549</v>
      </c>
      <c r="G2332" s="6">
        <v>243</v>
      </c>
      <c r="H2332" s="6">
        <v>21.6</v>
      </c>
      <c r="I2332" s="6">
        <v>302.45795939029949</v>
      </c>
      <c r="J2332" s="6">
        <v>7.0890000000000004</v>
      </c>
      <c r="K2332" s="6">
        <v>69.867999999999995</v>
      </c>
      <c r="L2332" s="6">
        <v>2.0520692592545973</v>
      </c>
      <c r="M2332" s="6">
        <v>750.68200000000002</v>
      </c>
      <c r="N2332" s="6">
        <v>0</v>
      </c>
      <c r="O2332" s="15">
        <v>8.8888888888888892E-2</v>
      </c>
    </row>
    <row r="2333" spans="1:15" x14ac:dyDescent="0.3">
      <c r="A2333" s="10">
        <v>43701</v>
      </c>
      <c r="B2333" s="8">
        <v>0.52083333333333337</v>
      </c>
      <c r="C2333" s="9">
        <f t="shared" si="78"/>
        <v>43701.520833333336</v>
      </c>
      <c r="D2333" s="4">
        <f t="shared" si="79"/>
        <v>525465</v>
      </c>
      <c r="E2333" s="4">
        <f t="shared" si="79"/>
        <v>6300765</v>
      </c>
      <c r="F2333" s="4">
        <f t="shared" si="79"/>
        <v>2549</v>
      </c>
      <c r="G2333" s="6">
        <v>228.5</v>
      </c>
      <c r="H2333" s="6">
        <v>19.8</v>
      </c>
      <c r="I2333" s="6">
        <v>323.44966334621591</v>
      </c>
      <c r="J2333" s="6">
        <v>7.7169999999999996</v>
      </c>
      <c r="K2333" s="6">
        <v>66.873000000000005</v>
      </c>
      <c r="L2333" s="6">
        <v>1.7612124353271452</v>
      </c>
      <c r="M2333" s="6">
        <v>750.84</v>
      </c>
      <c r="N2333" s="6">
        <v>0</v>
      </c>
      <c r="O2333" s="15">
        <v>8.6652078774617072E-2</v>
      </c>
    </row>
    <row r="2334" spans="1:15" x14ac:dyDescent="0.3">
      <c r="A2334" s="10">
        <v>43701</v>
      </c>
      <c r="B2334" s="8">
        <v>0.54166666666666663</v>
      </c>
      <c r="C2334" s="9">
        <f t="shared" si="78"/>
        <v>43701.541666666664</v>
      </c>
      <c r="D2334" s="4">
        <f t="shared" si="79"/>
        <v>525465</v>
      </c>
      <c r="E2334" s="4">
        <f t="shared" si="79"/>
        <v>6300765</v>
      </c>
      <c r="F2334" s="4">
        <f t="shared" si="79"/>
        <v>2549</v>
      </c>
      <c r="G2334" s="6">
        <v>315.60000000000002</v>
      </c>
      <c r="H2334" s="6">
        <v>27</v>
      </c>
      <c r="I2334" s="6">
        <v>322.58869895960714</v>
      </c>
      <c r="J2334" s="6">
        <v>8.6590000000000007</v>
      </c>
      <c r="K2334" s="6">
        <v>64.805999999999997</v>
      </c>
      <c r="L2334" s="6">
        <v>2.0475202779681645</v>
      </c>
      <c r="M2334" s="6">
        <v>750.81500000000005</v>
      </c>
      <c r="N2334" s="6">
        <v>0</v>
      </c>
      <c r="O2334" s="15">
        <v>8.5551330798479083E-2</v>
      </c>
    </row>
    <row r="2335" spans="1:15" x14ac:dyDescent="0.3">
      <c r="A2335" s="10">
        <v>43701</v>
      </c>
      <c r="B2335" s="8">
        <v>0.5625</v>
      </c>
      <c r="C2335" s="9">
        <f t="shared" si="78"/>
        <v>43701.5625</v>
      </c>
      <c r="D2335" s="4">
        <f t="shared" si="79"/>
        <v>525465</v>
      </c>
      <c r="E2335" s="4">
        <f t="shared" si="79"/>
        <v>6300765</v>
      </c>
      <c r="F2335" s="4">
        <f t="shared" si="79"/>
        <v>2549</v>
      </c>
      <c r="G2335" s="6">
        <v>175.9</v>
      </c>
      <c r="H2335" s="6">
        <v>16.2</v>
      </c>
      <c r="I2335" s="6">
        <v>331.73401908925575</v>
      </c>
      <c r="J2335" s="6">
        <v>7.5289999999999999</v>
      </c>
      <c r="K2335" s="6">
        <v>68.727000000000004</v>
      </c>
      <c r="L2335" s="6">
        <v>2.1896805272672077</v>
      </c>
      <c r="M2335" s="6">
        <v>750.85799999999995</v>
      </c>
      <c r="N2335" s="6">
        <v>0</v>
      </c>
      <c r="O2335" s="15">
        <v>9.2097782831154051E-2</v>
      </c>
    </row>
    <row r="2336" spans="1:15" x14ac:dyDescent="0.3">
      <c r="A2336" s="10">
        <v>43701</v>
      </c>
      <c r="B2336" s="8">
        <v>0.58333333333333337</v>
      </c>
      <c r="C2336" s="9">
        <f t="shared" si="78"/>
        <v>43701.583333333336</v>
      </c>
      <c r="D2336" s="4">
        <f t="shared" si="79"/>
        <v>525465</v>
      </c>
      <c r="E2336" s="4">
        <f t="shared" si="79"/>
        <v>6300765</v>
      </c>
      <c r="F2336" s="4">
        <f t="shared" si="79"/>
        <v>2549</v>
      </c>
      <c r="G2336" s="6">
        <v>212.2</v>
      </c>
      <c r="H2336" s="6">
        <v>23.4</v>
      </c>
      <c r="I2336" s="6">
        <v>328.02690812895401</v>
      </c>
      <c r="J2336" s="6">
        <v>7.6550000000000002</v>
      </c>
      <c r="K2336" s="6">
        <v>68.587999999999994</v>
      </c>
      <c r="L2336" s="6">
        <v>1.8985365567394725</v>
      </c>
      <c r="M2336" s="6">
        <v>750.86500000000001</v>
      </c>
      <c r="N2336" s="6">
        <v>0</v>
      </c>
      <c r="O2336" s="15">
        <v>0.11027332704995288</v>
      </c>
    </row>
    <row r="2337" spans="1:15" x14ac:dyDescent="0.3">
      <c r="A2337" s="10">
        <v>43701</v>
      </c>
      <c r="B2337" s="8">
        <v>0.60416666666666663</v>
      </c>
      <c r="C2337" s="9">
        <f t="shared" si="78"/>
        <v>43701.604166666664</v>
      </c>
      <c r="D2337" s="4">
        <f t="shared" si="79"/>
        <v>525465</v>
      </c>
      <c r="E2337" s="4">
        <f t="shared" si="79"/>
        <v>6300765</v>
      </c>
      <c r="F2337" s="4">
        <f t="shared" si="79"/>
        <v>2549</v>
      </c>
      <c r="G2337" s="6">
        <v>172.3</v>
      </c>
      <c r="H2337" s="6">
        <v>18</v>
      </c>
      <c r="I2337" s="6">
        <v>324.13088063557348</v>
      </c>
      <c r="J2337" s="6">
        <v>7.6550000000000002</v>
      </c>
      <c r="K2337" s="6">
        <v>69.370999999999995</v>
      </c>
      <c r="L2337" s="6">
        <v>2.3295662859230344</v>
      </c>
      <c r="M2337" s="6">
        <v>750.88</v>
      </c>
      <c r="N2337" s="6">
        <v>0</v>
      </c>
      <c r="O2337" s="15">
        <v>0.1044689495066744</v>
      </c>
    </row>
    <row r="2338" spans="1:15" x14ac:dyDescent="0.3">
      <c r="A2338" s="10">
        <v>43701</v>
      </c>
      <c r="B2338" s="8">
        <v>0.625</v>
      </c>
      <c r="C2338" s="9">
        <f t="shared" si="78"/>
        <v>43701.625</v>
      </c>
      <c r="D2338" s="4">
        <f t="shared" si="79"/>
        <v>525465</v>
      </c>
      <c r="E2338" s="4">
        <f t="shared" si="79"/>
        <v>6300765</v>
      </c>
      <c r="F2338" s="4">
        <f t="shared" si="79"/>
        <v>2549</v>
      </c>
      <c r="G2338" s="6">
        <v>143.30000000000001</v>
      </c>
      <c r="H2338" s="6">
        <v>14.4</v>
      </c>
      <c r="I2338" s="6">
        <v>321.43365356197808</v>
      </c>
      <c r="J2338" s="6">
        <v>7.9059999999999997</v>
      </c>
      <c r="K2338" s="6">
        <v>68.466999999999999</v>
      </c>
      <c r="L2338" s="6">
        <v>1.6054052421688041</v>
      </c>
      <c r="M2338" s="6">
        <v>750.82799999999997</v>
      </c>
      <c r="N2338" s="6">
        <v>0</v>
      </c>
      <c r="O2338" s="15">
        <v>0.10048848569434751</v>
      </c>
    </row>
    <row r="2339" spans="1:15" x14ac:dyDescent="0.3">
      <c r="A2339" s="10">
        <v>43701</v>
      </c>
      <c r="B2339" s="8">
        <v>0.64583333333333337</v>
      </c>
      <c r="C2339" s="9">
        <f t="shared" si="78"/>
        <v>43701.645833333336</v>
      </c>
      <c r="D2339" s="4">
        <f t="shared" si="79"/>
        <v>525465</v>
      </c>
      <c r="E2339" s="4">
        <f t="shared" si="79"/>
        <v>6300765</v>
      </c>
      <c r="F2339" s="4">
        <f t="shared" si="79"/>
        <v>2549</v>
      </c>
      <c r="G2339" s="6">
        <v>163.19999999999999</v>
      </c>
      <c r="H2339" s="6">
        <v>18</v>
      </c>
      <c r="I2339" s="6">
        <v>317.93609608128742</v>
      </c>
      <c r="J2339" s="6">
        <v>7.9690000000000003</v>
      </c>
      <c r="K2339" s="6">
        <v>66.281000000000006</v>
      </c>
      <c r="L2339" s="6">
        <v>2.1805825646943422</v>
      </c>
      <c r="M2339" s="6">
        <v>750.81500000000005</v>
      </c>
      <c r="N2339" s="6">
        <v>0</v>
      </c>
      <c r="O2339" s="15">
        <v>0.11029411764705883</v>
      </c>
    </row>
    <row r="2340" spans="1:15" x14ac:dyDescent="0.3">
      <c r="A2340" s="10">
        <v>43701</v>
      </c>
      <c r="B2340" s="8">
        <v>0.66666666666666663</v>
      </c>
      <c r="C2340" s="9">
        <f t="shared" si="78"/>
        <v>43701.666666666664</v>
      </c>
      <c r="D2340" s="4">
        <f t="shared" si="79"/>
        <v>525465</v>
      </c>
      <c r="E2340" s="4">
        <f t="shared" si="79"/>
        <v>6300765</v>
      </c>
      <c r="F2340" s="4">
        <f t="shared" si="79"/>
        <v>2549</v>
      </c>
      <c r="G2340" s="6">
        <v>241.2</v>
      </c>
      <c r="H2340" s="6">
        <v>25.2</v>
      </c>
      <c r="I2340" s="6">
        <v>311.76695215834263</v>
      </c>
      <c r="J2340" s="6">
        <v>9.4130000000000003</v>
      </c>
      <c r="K2340" s="6">
        <v>60.975999999999999</v>
      </c>
      <c r="L2340" s="6">
        <v>1.4564215209401121</v>
      </c>
      <c r="M2340" s="6">
        <v>750.80200000000002</v>
      </c>
      <c r="N2340" s="6">
        <v>0</v>
      </c>
      <c r="O2340" s="15">
        <v>0.1044776119402985</v>
      </c>
    </row>
    <row r="2341" spans="1:15" x14ac:dyDescent="0.3">
      <c r="A2341" s="10">
        <v>43701</v>
      </c>
      <c r="B2341" s="8">
        <v>0.6875</v>
      </c>
      <c r="C2341" s="9">
        <f t="shared" si="78"/>
        <v>43701.6875</v>
      </c>
      <c r="D2341" s="4">
        <f t="shared" si="79"/>
        <v>525465</v>
      </c>
      <c r="E2341" s="4">
        <f t="shared" si="79"/>
        <v>6300765</v>
      </c>
      <c r="F2341" s="4">
        <f t="shared" si="79"/>
        <v>2549</v>
      </c>
      <c r="G2341" s="6">
        <v>415.3</v>
      </c>
      <c r="H2341" s="6">
        <v>52.2</v>
      </c>
      <c r="I2341" s="6">
        <v>313.39770443651338</v>
      </c>
      <c r="J2341" s="6">
        <v>9.7889999999999997</v>
      </c>
      <c r="K2341" s="6">
        <v>57.246000000000002</v>
      </c>
      <c r="L2341" s="6">
        <v>2.1760335834079094</v>
      </c>
      <c r="M2341" s="6">
        <v>750.50699999999995</v>
      </c>
      <c r="N2341" s="6">
        <v>0</v>
      </c>
      <c r="O2341" s="15">
        <v>0.12569227064772454</v>
      </c>
    </row>
    <row r="2342" spans="1:15" x14ac:dyDescent="0.3">
      <c r="A2342" s="10">
        <v>43701</v>
      </c>
      <c r="B2342" s="8">
        <v>0.70833333333333337</v>
      </c>
      <c r="C2342" s="9">
        <f t="shared" si="78"/>
        <v>43701.708333333336</v>
      </c>
      <c r="D2342" s="4">
        <f t="shared" si="79"/>
        <v>525465</v>
      </c>
      <c r="E2342" s="4">
        <f t="shared" si="79"/>
        <v>6300765</v>
      </c>
      <c r="F2342" s="4">
        <f t="shared" si="79"/>
        <v>2549</v>
      </c>
      <c r="G2342" s="6">
        <v>337.3</v>
      </c>
      <c r="H2342" s="6">
        <v>43.2</v>
      </c>
      <c r="I2342" s="6">
        <v>291.92834868773394</v>
      </c>
      <c r="J2342" s="6">
        <v>9.0990000000000002</v>
      </c>
      <c r="K2342" s="6">
        <v>58.734999999999999</v>
      </c>
      <c r="L2342" s="6">
        <v>1.740742019538198</v>
      </c>
      <c r="M2342" s="6">
        <v>750.68499999999995</v>
      </c>
      <c r="N2342" s="6">
        <v>0</v>
      </c>
      <c r="O2342" s="15">
        <v>0.12807589682774978</v>
      </c>
    </row>
    <row r="2343" spans="1:15" x14ac:dyDescent="0.3">
      <c r="A2343" s="10">
        <v>43701</v>
      </c>
      <c r="B2343" s="8">
        <v>0.72916666666666663</v>
      </c>
      <c r="C2343" s="9">
        <f t="shared" si="78"/>
        <v>43701.729166666664</v>
      </c>
      <c r="D2343" s="4">
        <f t="shared" si="79"/>
        <v>525465</v>
      </c>
      <c r="E2343" s="4">
        <f t="shared" si="79"/>
        <v>6300765</v>
      </c>
      <c r="F2343" s="4">
        <f t="shared" si="79"/>
        <v>2549</v>
      </c>
      <c r="G2343" s="6">
        <v>58</v>
      </c>
      <c r="H2343" s="6">
        <v>1.8</v>
      </c>
      <c r="I2343" s="6">
        <v>280.18060998388842</v>
      </c>
      <c r="J2343" s="6">
        <v>7.78</v>
      </c>
      <c r="K2343" s="6">
        <v>65.001000000000005</v>
      </c>
      <c r="L2343" s="6">
        <v>1.449598049010463</v>
      </c>
      <c r="M2343" s="6">
        <v>750.53200000000004</v>
      </c>
      <c r="N2343" s="6">
        <v>0</v>
      </c>
      <c r="O2343" s="15">
        <v>3.1034482758620689E-2</v>
      </c>
    </row>
    <row r="2344" spans="1:15" x14ac:dyDescent="0.3">
      <c r="A2344" s="10">
        <v>43701</v>
      </c>
      <c r="B2344" s="8">
        <v>0.75</v>
      </c>
      <c r="C2344" s="9">
        <f t="shared" si="78"/>
        <v>43701.75</v>
      </c>
      <c r="D2344" s="4">
        <f t="shared" si="79"/>
        <v>525465</v>
      </c>
      <c r="E2344" s="4">
        <f t="shared" si="79"/>
        <v>6300765</v>
      </c>
      <c r="F2344" s="4">
        <f t="shared" si="79"/>
        <v>2549</v>
      </c>
      <c r="G2344" s="6">
        <v>32.6</v>
      </c>
      <c r="H2344" s="6">
        <v>0</v>
      </c>
      <c r="I2344" s="6">
        <v>257.08301656402364</v>
      </c>
      <c r="J2344" s="6">
        <v>7.0270000000000001</v>
      </c>
      <c r="K2344" s="6">
        <v>67.872</v>
      </c>
      <c r="L2344" s="6">
        <v>1.158454078482728</v>
      </c>
      <c r="M2344" s="6">
        <v>750.81299999999999</v>
      </c>
      <c r="N2344" s="6">
        <v>0</v>
      </c>
      <c r="O2344" s="16" t="s">
        <v>19</v>
      </c>
    </row>
    <row r="2345" spans="1:15" x14ac:dyDescent="0.3">
      <c r="A2345" s="10">
        <v>43701</v>
      </c>
      <c r="B2345" s="8">
        <v>0.77083333333333337</v>
      </c>
      <c r="C2345" s="9">
        <f t="shared" si="78"/>
        <v>43701.770833333336</v>
      </c>
      <c r="D2345" s="4">
        <f t="shared" si="79"/>
        <v>525465</v>
      </c>
      <c r="E2345" s="4">
        <f t="shared" si="79"/>
        <v>6300765</v>
      </c>
      <c r="F2345" s="4">
        <f t="shared" si="79"/>
        <v>2549</v>
      </c>
      <c r="G2345" s="6">
        <v>16.3</v>
      </c>
      <c r="H2345" s="6">
        <v>0</v>
      </c>
      <c r="I2345" s="6">
        <v>249.98860804455748</v>
      </c>
      <c r="J2345" s="6">
        <v>6.7119999999999997</v>
      </c>
      <c r="K2345" s="6">
        <v>70.33</v>
      </c>
      <c r="L2345" s="6">
        <v>1.1561795878395116</v>
      </c>
      <c r="M2345" s="6">
        <v>750.83799999999997</v>
      </c>
      <c r="N2345" s="6">
        <v>0</v>
      </c>
      <c r="O2345" s="16" t="s">
        <v>19</v>
      </c>
    </row>
    <row r="2346" spans="1:15" x14ac:dyDescent="0.3">
      <c r="A2346" s="10">
        <v>43701</v>
      </c>
      <c r="B2346" s="8">
        <v>0.79166666666666663</v>
      </c>
      <c r="C2346" s="9">
        <f t="shared" si="78"/>
        <v>43701.791666666664</v>
      </c>
      <c r="D2346" s="4">
        <f t="shared" si="79"/>
        <v>525465</v>
      </c>
      <c r="E2346" s="4">
        <f t="shared" si="79"/>
        <v>6300765</v>
      </c>
      <c r="F2346" s="4">
        <f t="shared" si="79"/>
        <v>2549</v>
      </c>
      <c r="G2346" s="6">
        <v>9.1</v>
      </c>
      <c r="H2346" s="6">
        <v>0</v>
      </c>
      <c r="I2346" s="6">
        <v>248.07084556450963</v>
      </c>
      <c r="J2346" s="6">
        <v>6.7119999999999997</v>
      </c>
      <c r="K2346" s="6">
        <v>69.078999999999994</v>
      </c>
      <c r="L2346" s="6">
        <v>1.1539050971962954</v>
      </c>
      <c r="M2346" s="6">
        <v>750.71500000000003</v>
      </c>
      <c r="N2346" s="6">
        <v>0</v>
      </c>
      <c r="O2346" s="16" t="s">
        <v>19</v>
      </c>
    </row>
    <row r="2347" spans="1:15" x14ac:dyDescent="0.3">
      <c r="A2347" s="10">
        <v>43701</v>
      </c>
      <c r="B2347" s="8">
        <v>0.8125</v>
      </c>
      <c r="C2347" s="9">
        <f t="shared" si="78"/>
        <v>43701.8125</v>
      </c>
      <c r="D2347" s="4">
        <f t="shared" si="79"/>
        <v>525465</v>
      </c>
      <c r="E2347" s="4">
        <f t="shared" si="79"/>
        <v>6300765</v>
      </c>
      <c r="F2347" s="4">
        <f t="shared" si="79"/>
        <v>2549</v>
      </c>
      <c r="G2347" s="6">
        <v>0</v>
      </c>
      <c r="H2347" s="6">
        <v>0</v>
      </c>
      <c r="I2347" s="6">
        <v>247.00547146629799</v>
      </c>
      <c r="J2347" s="6">
        <v>6.3360000000000003</v>
      </c>
      <c r="K2347" s="6">
        <v>69.180999999999997</v>
      </c>
      <c r="L2347" s="6">
        <v>1.2960653464953382</v>
      </c>
      <c r="M2347" s="6">
        <v>750.65300000000002</v>
      </c>
      <c r="N2347" s="6">
        <v>0</v>
      </c>
      <c r="O2347" s="16" t="s">
        <v>19</v>
      </c>
    </row>
    <row r="2348" spans="1:15" x14ac:dyDescent="0.3">
      <c r="A2348" s="10">
        <v>43701</v>
      </c>
      <c r="B2348" s="8">
        <v>0.83333333333333337</v>
      </c>
      <c r="C2348" s="9">
        <f t="shared" si="78"/>
        <v>43701.833333333336</v>
      </c>
      <c r="D2348" s="4">
        <f t="shared" si="79"/>
        <v>525465</v>
      </c>
      <c r="E2348" s="4">
        <f t="shared" si="79"/>
        <v>6300765</v>
      </c>
      <c r="F2348" s="4">
        <f t="shared" si="79"/>
        <v>2549</v>
      </c>
      <c r="G2348" s="6">
        <v>0</v>
      </c>
      <c r="H2348" s="6">
        <v>0</v>
      </c>
      <c r="I2348" s="6">
        <v>245.21959482968236</v>
      </c>
      <c r="J2348" s="6">
        <v>5.8959999999999999</v>
      </c>
      <c r="K2348" s="6">
        <v>71.617000000000004</v>
      </c>
      <c r="L2348" s="6">
        <v>0.4274695627988489</v>
      </c>
      <c r="M2348" s="6">
        <v>750.89</v>
      </c>
      <c r="N2348" s="6">
        <v>0</v>
      </c>
      <c r="O2348" s="16" t="s">
        <v>19</v>
      </c>
    </row>
    <row r="2349" spans="1:15" x14ac:dyDescent="0.3">
      <c r="A2349" s="10">
        <v>43701</v>
      </c>
      <c r="B2349" s="8">
        <v>0.85416666666666663</v>
      </c>
      <c r="C2349" s="9">
        <f t="shared" si="78"/>
        <v>43701.854166666664</v>
      </c>
      <c r="D2349" s="4">
        <f t="shared" si="79"/>
        <v>525465</v>
      </c>
      <c r="E2349" s="4">
        <f t="shared" si="79"/>
        <v>6300765</v>
      </c>
      <c r="F2349" s="4">
        <f t="shared" si="79"/>
        <v>2549</v>
      </c>
      <c r="G2349" s="6">
        <v>0</v>
      </c>
      <c r="H2349" s="6">
        <v>0</v>
      </c>
      <c r="I2349" s="6">
        <v>245.4446353160871</v>
      </c>
      <c r="J2349" s="6">
        <v>6.0209999999999999</v>
      </c>
      <c r="K2349" s="6">
        <v>71.790999999999997</v>
      </c>
      <c r="L2349" s="6">
        <v>0.56962981209789187</v>
      </c>
      <c r="M2349" s="6">
        <v>750.57299999999998</v>
      </c>
      <c r="N2349" s="6">
        <v>0</v>
      </c>
      <c r="O2349" s="16" t="s">
        <v>19</v>
      </c>
    </row>
    <row r="2350" spans="1:15" x14ac:dyDescent="0.3">
      <c r="A2350" s="10">
        <v>43701</v>
      </c>
      <c r="B2350" s="8">
        <v>0.875</v>
      </c>
      <c r="C2350" s="9">
        <f t="shared" si="78"/>
        <v>43701.875</v>
      </c>
      <c r="D2350" s="4">
        <f t="shared" si="79"/>
        <v>525465</v>
      </c>
      <c r="E2350" s="4">
        <f t="shared" si="79"/>
        <v>6300765</v>
      </c>
      <c r="F2350" s="4">
        <f t="shared" si="79"/>
        <v>2549</v>
      </c>
      <c r="G2350" s="6">
        <v>0</v>
      </c>
      <c r="H2350" s="6">
        <v>0</v>
      </c>
      <c r="I2350" s="6">
        <v>245.25285796545694</v>
      </c>
      <c r="J2350" s="6">
        <v>6.0209999999999999</v>
      </c>
      <c r="K2350" s="6">
        <v>72.415999999999997</v>
      </c>
      <c r="L2350" s="6">
        <v>0.56735532145467549</v>
      </c>
      <c r="M2350" s="6">
        <v>750.53499999999997</v>
      </c>
      <c r="N2350" s="6">
        <v>0</v>
      </c>
      <c r="O2350" s="16" t="s">
        <v>19</v>
      </c>
    </row>
    <row r="2351" spans="1:15" x14ac:dyDescent="0.3">
      <c r="A2351" s="10">
        <v>43701</v>
      </c>
      <c r="B2351" s="8">
        <v>0.89583333333333337</v>
      </c>
      <c r="C2351" s="9">
        <f t="shared" si="78"/>
        <v>43701.895833333336</v>
      </c>
      <c r="D2351" s="4">
        <f t="shared" si="79"/>
        <v>525465</v>
      </c>
      <c r="E2351" s="4">
        <f t="shared" si="79"/>
        <v>6300765</v>
      </c>
      <c r="F2351" s="4">
        <f t="shared" si="79"/>
        <v>2549</v>
      </c>
      <c r="G2351" s="6">
        <v>0</v>
      </c>
      <c r="H2351" s="6">
        <v>0</v>
      </c>
      <c r="I2351" s="6">
        <v>245.79729736982597</v>
      </c>
      <c r="J2351" s="6">
        <v>5.9589999999999996</v>
      </c>
      <c r="K2351" s="6">
        <v>73.811999999999998</v>
      </c>
      <c r="L2351" s="6">
        <v>0.56508083081145921</v>
      </c>
      <c r="M2351" s="6">
        <v>750.55700000000002</v>
      </c>
      <c r="N2351" s="6">
        <v>0</v>
      </c>
      <c r="O2351" s="16" t="s">
        <v>19</v>
      </c>
    </row>
    <row r="2352" spans="1:15" x14ac:dyDescent="0.3">
      <c r="A2352" s="10">
        <v>43701</v>
      </c>
      <c r="B2352" s="8">
        <v>0.91666666666666663</v>
      </c>
      <c r="C2352" s="9">
        <f t="shared" si="78"/>
        <v>43701.916666666664</v>
      </c>
      <c r="D2352" s="4">
        <f t="shared" si="79"/>
        <v>525465</v>
      </c>
      <c r="E2352" s="4">
        <f t="shared" si="79"/>
        <v>6300765</v>
      </c>
      <c r="F2352" s="4">
        <f t="shared" si="79"/>
        <v>2549</v>
      </c>
      <c r="G2352" s="6">
        <v>0</v>
      </c>
      <c r="H2352" s="6">
        <v>0</v>
      </c>
      <c r="I2352" s="6">
        <v>245.63028124296144</v>
      </c>
      <c r="J2352" s="6">
        <v>5.5819999999999999</v>
      </c>
      <c r="K2352" s="6">
        <v>76.563000000000002</v>
      </c>
      <c r="L2352" s="6">
        <v>0.41837160022598352</v>
      </c>
      <c r="M2352" s="6">
        <v>750.46</v>
      </c>
      <c r="N2352" s="6">
        <v>0</v>
      </c>
      <c r="O2352" s="16" t="s">
        <v>19</v>
      </c>
    </row>
    <row r="2353" spans="1:15" x14ac:dyDescent="0.3">
      <c r="A2353" s="10">
        <v>43701</v>
      </c>
      <c r="B2353" s="8">
        <v>0.9375</v>
      </c>
      <c r="C2353" s="9">
        <f t="shared" si="78"/>
        <v>43701.9375</v>
      </c>
      <c r="D2353" s="4">
        <f t="shared" si="79"/>
        <v>525465</v>
      </c>
      <c r="E2353" s="4">
        <f t="shared" si="79"/>
        <v>6300765</v>
      </c>
      <c r="F2353" s="4">
        <f t="shared" si="79"/>
        <v>2549</v>
      </c>
      <c r="G2353" s="6">
        <v>0</v>
      </c>
      <c r="H2353" s="6">
        <v>0</v>
      </c>
      <c r="I2353" s="6">
        <v>251.18313442781027</v>
      </c>
      <c r="J2353" s="6">
        <v>5.7069999999999999</v>
      </c>
      <c r="K2353" s="6">
        <v>79.548000000000002</v>
      </c>
      <c r="L2353" s="6">
        <v>0.84911418280926221</v>
      </c>
      <c r="M2353" s="6">
        <v>750.43499999999995</v>
      </c>
      <c r="N2353" s="6">
        <v>0</v>
      </c>
      <c r="O2353" s="16" t="s">
        <v>19</v>
      </c>
    </row>
    <row r="2354" spans="1:15" x14ac:dyDescent="0.3">
      <c r="A2354" s="10">
        <v>43701</v>
      </c>
      <c r="B2354" s="8">
        <v>0.95833333333333337</v>
      </c>
      <c r="C2354" s="9">
        <f t="shared" si="78"/>
        <v>43701.958333333336</v>
      </c>
      <c r="D2354" s="4">
        <f t="shared" si="79"/>
        <v>525465</v>
      </c>
      <c r="E2354" s="4">
        <f t="shared" si="79"/>
        <v>6300765</v>
      </c>
      <c r="F2354" s="4">
        <f t="shared" si="79"/>
        <v>2549</v>
      </c>
      <c r="G2354" s="6">
        <v>0</v>
      </c>
      <c r="H2354" s="6">
        <v>0</v>
      </c>
      <c r="I2354" s="6">
        <v>246.8935705787693</v>
      </c>
      <c r="J2354" s="6">
        <v>5.2679999999999998</v>
      </c>
      <c r="K2354" s="6">
        <v>80.566999999999993</v>
      </c>
      <c r="L2354" s="6">
        <v>1.1357091720505645</v>
      </c>
      <c r="M2354" s="6">
        <v>750.50300000000004</v>
      </c>
      <c r="N2354" s="6">
        <v>0</v>
      </c>
      <c r="O2354" s="16" t="s">
        <v>19</v>
      </c>
    </row>
    <row r="2355" spans="1:15" x14ac:dyDescent="0.3">
      <c r="A2355" s="10">
        <v>43701</v>
      </c>
      <c r="B2355" s="8">
        <v>0.97916666666666663</v>
      </c>
      <c r="C2355" s="9">
        <f t="shared" si="78"/>
        <v>43701.979166666664</v>
      </c>
      <c r="D2355" s="4">
        <f t="shared" si="79"/>
        <v>525465</v>
      </c>
      <c r="E2355" s="4">
        <f t="shared" si="79"/>
        <v>6300765</v>
      </c>
      <c r="F2355" s="4">
        <f t="shared" si="79"/>
        <v>2549</v>
      </c>
      <c r="G2355" s="6">
        <v>0</v>
      </c>
      <c r="H2355" s="6">
        <v>0</v>
      </c>
      <c r="I2355" s="6">
        <v>245.898286579353</v>
      </c>
      <c r="J2355" s="6">
        <v>5.9589999999999996</v>
      </c>
      <c r="K2355" s="6">
        <v>83.180999999999997</v>
      </c>
      <c r="L2355" s="6">
        <v>1.4223041612918668</v>
      </c>
      <c r="M2355" s="6">
        <v>750.51</v>
      </c>
      <c r="N2355" s="6">
        <v>0</v>
      </c>
      <c r="O2355" s="16" t="s">
        <v>19</v>
      </c>
    </row>
    <row r="2356" spans="1:15" x14ac:dyDescent="0.3">
      <c r="A2356" s="10">
        <v>43702</v>
      </c>
      <c r="B2356" s="8">
        <v>0</v>
      </c>
      <c r="C2356" s="9">
        <f t="shared" si="78"/>
        <v>43702</v>
      </c>
      <c r="D2356" s="4">
        <f t="shared" si="79"/>
        <v>525465</v>
      </c>
      <c r="E2356" s="4">
        <f t="shared" si="79"/>
        <v>6300765</v>
      </c>
      <c r="F2356" s="4">
        <f t="shared" si="79"/>
        <v>2549</v>
      </c>
      <c r="G2356" s="6">
        <v>0</v>
      </c>
      <c r="H2356" s="6">
        <v>0</v>
      </c>
      <c r="I2356" s="6">
        <v>249.56684400957431</v>
      </c>
      <c r="J2356" s="6">
        <v>6.0839999999999996</v>
      </c>
      <c r="K2356" s="6">
        <v>83.828000000000003</v>
      </c>
      <c r="L2356" s="6">
        <v>2.1066570346917901</v>
      </c>
      <c r="M2356" s="6">
        <v>750.54499999999996</v>
      </c>
      <c r="N2356" s="6">
        <v>0</v>
      </c>
      <c r="O2356" s="16" t="s">
        <v>19</v>
      </c>
    </row>
    <row r="2357" spans="1:15" x14ac:dyDescent="0.3">
      <c r="A2357" s="10">
        <v>43702</v>
      </c>
      <c r="B2357" s="8">
        <v>2.0833333333333332E-2</v>
      </c>
      <c r="C2357" s="9">
        <f t="shared" si="78"/>
        <v>43702.020833333336</v>
      </c>
      <c r="D2357" s="4">
        <f t="shared" si="79"/>
        <v>525465</v>
      </c>
      <c r="E2357" s="4">
        <f t="shared" si="79"/>
        <v>6300765</v>
      </c>
      <c r="F2357" s="4">
        <f t="shared" si="79"/>
        <v>2549</v>
      </c>
      <c r="G2357" s="6">
        <v>0</v>
      </c>
      <c r="H2357" s="6">
        <v>0</v>
      </c>
      <c r="I2357" s="6">
        <v>249.05049543021619</v>
      </c>
      <c r="J2357" s="6">
        <v>6.0839999999999996</v>
      </c>
      <c r="K2357" s="6">
        <v>84.14</v>
      </c>
      <c r="L2357" s="6">
        <v>2.2488172839908329</v>
      </c>
      <c r="M2357" s="6">
        <v>750.39499999999998</v>
      </c>
      <c r="N2357" s="6">
        <v>0</v>
      </c>
      <c r="O2357" s="16" t="s">
        <v>19</v>
      </c>
    </row>
    <row r="2358" spans="1:15" x14ac:dyDescent="0.3">
      <c r="A2358" s="10">
        <v>43702</v>
      </c>
      <c r="B2358" s="8">
        <v>4.1666666666666664E-2</v>
      </c>
      <c r="C2358" s="9">
        <f t="shared" si="78"/>
        <v>43702.041666666664</v>
      </c>
      <c r="D2358" s="4">
        <f t="shared" si="79"/>
        <v>525465</v>
      </c>
      <c r="E2358" s="4">
        <f t="shared" si="79"/>
        <v>6300765</v>
      </c>
      <c r="F2358" s="4">
        <f t="shared" si="79"/>
        <v>2549</v>
      </c>
      <c r="G2358" s="6">
        <v>0</v>
      </c>
      <c r="H2358" s="6">
        <v>0</v>
      </c>
      <c r="I2358" s="6">
        <v>248.9978136301869</v>
      </c>
      <c r="J2358" s="6">
        <v>5.8330000000000002</v>
      </c>
      <c r="K2358" s="6">
        <v>83.94</v>
      </c>
      <c r="L2358" s="6">
        <v>1.9576733134630977</v>
      </c>
      <c r="M2358" s="6">
        <v>750.17200000000003</v>
      </c>
      <c r="N2358" s="6">
        <v>0</v>
      </c>
      <c r="O2358" s="16" t="s">
        <v>19</v>
      </c>
    </row>
    <row r="2359" spans="1:15" x14ac:dyDescent="0.3">
      <c r="A2359" s="10">
        <v>43702</v>
      </c>
      <c r="B2359" s="8">
        <v>6.25E-2</v>
      </c>
      <c r="C2359" s="9">
        <f t="shared" si="78"/>
        <v>43702.0625</v>
      </c>
      <c r="D2359" s="4">
        <f t="shared" si="79"/>
        <v>525465</v>
      </c>
      <c r="E2359" s="4">
        <f t="shared" si="79"/>
        <v>6300765</v>
      </c>
      <c r="F2359" s="4">
        <f t="shared" si="79"/>
        <v>2549</v>
      </c>
      <c r="G2359" s="6">
        <v>0</v>
      </c>
      <c r="H2359" s="6">
        <v>0</v>
      </c>
      <c r="I2359" s="6">
        <v>248.77382566245132</v>
      </c>
      <c r="J2359" s="6">
        <v>5.8959999999999999</v>
      </c>
      <c r="K2359" s="6">
        <v>83.638999999999996</v>
      </c>
      <c r="L2359" s="6">
        <v>1.9553988228198813</v>
      </c>
      <c r="M2359" s="6">
        <v>750.27200000000005</v>
      </c>
      <c r="N2359" s="6">
        <v>0</v>
      </c>
      <c r="O2359" s="16" t="s">
        <v>19</v>
      </c>
    </row>
    <row r="2360" spans="1:15" x14ac:dyDescent="0.3">
      <c r="A2360" s="10">
        <v>43702</v>
      </c>
      <c r="B2360" s="8">
        <v>8.3333333333333329E-2</v>
      </c>
      <c r="C2360" s="9">
        <f t="shared" si="78"/>
        <v>43702.083333333336</v>
      </c>
      <c r="D2360" s="4">
        <f t="shared" si="79"/>
        <v>525465</v>
      </c>
      <c r="E2360" s="4">
        <f t="shared" si="79"/>
        <v>6300765</v>
      </c>
      <c r="F2360" s="4">
        <f t="shared" si="79"/>
        <v>2549</v>
      </c>
      <c r="G2360" s="6">
        <v>0</v>
      </c>
      <c r="H2360" s="6">
        <v>0</v>
      </c>
      <c r="I2360" s="6">
        <v>246.23920952579232</v>
      </c>
      <c r="J2360" s="6">
        <v>5.9589999999999996</v>
      </c>
      <c r="K2360" s="6">
        <v>83.805999999999997</v>
      </c>
      <c r="L2360" s="6">
        <v>1.6645419988924295</v>
      </c>
      <c r="M2360" s="6">
        <v>749.96500000000003</v>
      </c>
      <c r="N2360" s="6">
        <v>0</v>
      </c>
      <c r="O2360" s="16" t="s">
        <v>19</v>
      </c>
    </row>
    <row r="2361" spans="1:15" x14ac:dyDescent="0.3">
      <c r="A2361" s="10">
        <v>43702</v>
      </c>
      <c r="B2361" s="8">
        <v>0.10416666666666667</v>
      </c>
      <c r="C2361" s="9">
        <f t="shared" si="78"/>
        <v>43702.104166666664</v>
      </c>
      <c r="D2361" s="4">
        <f t="shared" si="79"/>
        <v>525465</v>
      </c>
      <c r="E2361" s="4">
        <f t="shared" si="79"/>
        <v>6300765</v>
      </c>
      <c r="F2361" s="4">
        <f t="shared" si="79"/>
        <v>2549</v>
      </c>
      <c r="G2361" s="6">
        <v>0</v>
      </c>
      <c r="H2361" s="6">
        <v>0</v>
      </c>
      <c r="I2361" s="6">
        <v>244.95766404446985</v>
      </c>
      <c r="J2361" s="6">
        <v>6.0209999999999999</v>
      </c>
      <c r="K2361" s="6">
        <v>81.942999999999998</v>
      </c>
      <c r="L2361" s="6">
        <v>1.8067022481914723</v>
      </c>
      <c r="M2361" s="6">
        <v>749.99800000000005</v>
      </c>
      <c r="N2361" s="6">
        <v>0</v>
      </c>
      <c r="O2361" s="16" t="s">
        <v>19</v>
      </c>
    </row>
    <row r="2362" spans="1:15" x14ac:dyDescent="0.3">
      <c r="A2362" s="10">
        <v>43702</v>
      </c>
      <c r="B2362" s="8">
        <v>0.125</v>
      </c>
      <c r="C2362" s="9">
        <f t="shared" ref="C2362:C2425" si="80">A2362+B2362</f>
        <v>43702.125</v>
      </c>
      <c r="D2362" s="4">
        <f t="shared" si="79"/>
        <v>525465</v>
      </c>
      <c r="E2362" s="4">
        <f t="shared" si="79"/>
        <v>6300765</v>
      </c>
      <c r="F2362" s="4">
        <f t="shared" si="79"/>
        <v>2549</v>
      </c>
      <c r="G2362" s="6">
        <v>0</v>
      </c>
      <c r="H2362" s="6">
        <v>0</v>
      </c>
      <c r="I2362" s="6">
        <v>244.70712559402494</v>
      </c>
      <c r="J2362" s="6">
        <v>5.77</v>
      </c>
      <c r="K2362" s="6">
        <v>82.992999999999995</v>
      </c>
      <c r="L2362" s="6">
        <v>1.8044277575482559</v>
      </c>
      <c r="M2362" s="6">
        <v>749.81</v>
      </c>
      <c r="N2362" s="6">
        <v>0</v>
      </c>
      <c r="O2362" s="16" t="s">
        <v>19</v>
      </c>
    </row>
    <row r="2363" spans="1:15" x14ac:dyDescent="0.3">
      <c r="A2363" s="10">
        <v>43702</v>
      </c>
      <c r="B2363" s="8">
        <v>0.14583333333333334</v>
      </c>
      <c r="C2363" s="9">
        <f t="shared" si="80"/>
        <v>43702.145833333336</v>
      </c>
      <c r="D2363" s="4">
        <f t="shared" ref="D2363:F2426" si="81">D2362</f>
        <v>525465</v>
      </c>
      <c r="E2363" s="4">
        <f t="shared" si="81"/>
        <v>6300765</v>
      </c>
      <c r="F2363" s="4">
        <f t="shared" si="81"/>
        <v>2549</v>
      </c>
      <c r="G2363" s="6">
        <v>0</v>
      </c>
      <c r="H2363" s="6">
        <v>0</v>
      </c>
      <c r="I2363" s="6">
        <v>246.51377470622333</v>
      </c>
      <c r="J2363" s="6">
        <v>5.6449999999999996</v>
      </c>
      <c r="K2363" s="6">
        <v>82.971000000000004</v>
      </c>
      <c r="L2363" s="6">
        <v>1.6577185269627803</v>
      </c>
      <c r="M2363" s="6">
        <v>749.98800000000006</v>
      </c>
      <c r="N2363" s="6">
        <v>0</v>
      </c>
      <c r="O2363" s="16" t="s">
        <v>19</v>
      </c>
    </row>
    <row r="2364" spans="1:15" x14ac:dyDescent="0.3">
      <c r="A2364" s="10">
        <v>43702</v>
      </c>
      <c r="B2364" s="8">
        <v>0.16666666666666666</v>
      </c>
      <c r="C2364" s="9">
        <f t="shared" si="80"/>
        <v>43702.166666666664</v>
      </c>
      <c r="D2364" s="4">
        <f t="shared" si="81"/>
        <v>525465</v>
      </c>
      <c r="E2364" s="4">
        <f t="shared" si="81"/>
        <v>6300765</v>
      </c>
      <c r="F2364" s="4">
        <f t="shared" si="81"/>
        <v>2549</v>
      </c>
      <c r="G2364" s="6">
        <v>0</v>
      </c>
      <c r="H2364" s="6">
        <v>0</v>
      </c>
      <c r="I2364" s="6">
        <v>246.76918647948065</v>
      </c>
      <c r="J2364" s="6">
        <v>5.7069999999999999</v>
      </c>
      <c r="K2364" s="6">
        <v>79.86</v>
      </c>
      <c r="L2364" s="6">
        <v>1.5110092963773045</v>
      </c>
      <c r="M2364" s="6">
        <v>749.58500000000004</v>
      </c>
      <c r="N2364" s="6">
        <v>0</v>
      </c>
      <c r="O2364" s="16" t="s">
        <v>19</v>
      </c>
    </row>
    <row r="2365" spans="1:15" x14ac:dyDescent="0.3">
      <c r="A2365" s="10">
        <v>43702</v>
      </c>
      <c r="B2365" s="8">
        <v>0.1875</v>
      </c>
      <c r="C2365" s="9">
        <f t="shared" si="80"/>
        <v>43702.1875</v>
      </c>
      <c r="D2365" s="4">
        <f t="shared" si="81"/>
        <v>525465</v>
      </c>
      <c r="E2365" s="4">
        <f t="shared" si="81"/>
        <v>6300765</v>
      </c>
      <c r="F2365" s="4">
        <f t="shared" si="81"/>
        <v>2549</v>
      </c>
      <c r="G2365" s="6">
        <v>0</v>
      </c>
      <c r="H2365" s="6">
        <v>0</v>
      </c>
      <c r="I2365" s="6">
        <v>245.81672698993748</v>
      </c>
      <c r="J2365" s="6">
        <v>5.0789999999999997</v>
      </c>
      <c r="K2365" s="6">
        <v>83.808999999999997</v>
      </c>
      <c r="L2365" s="6">
        <v>2.0861866189028428</v>
      </c>
      <c r="M2365" s="6">
        <v>749.75199999999995</v>
      </c>
      <c r="N2365" s="6">
        <v>0</v>
      </c>
      <c r="O2365" s="16" t="s">
        <v>19</v>
      </c>
    </row>
    <row r="2366" spans="1:15" x14ac:dyDescent="0.3">
      <c r="A2366" s="10">
        <v>43702</v>
      </c>
      <c r="B2366" s="8">
        <v>0.20833333333333334</v>
      </c>
      <c r="C2366" s="9">
        <f t="shared" si="80"/>
        <v>43702.208333333336</v>
      </c>
      <c r="D2366" s="4">
        <f t="shared" si="81"/>
        <v>525465</v>
      </c>
      <c r="E2366" s="4">
        <f t="shared" si="81"/>
        <v>6300765</v>
      </c>
      <c r="F2366" s="4">
        <f t="shared" si="81"/>
        <v>2549</v>
      </c>
      <c r="G2366" s="6">
        <v>0</v>
      </c>
      <c r="H2366" s="6">
        <v>0</v>
      </c>
      <c r="I2366" s="6">
        <v>246.04347253378836</v>
      </c>
      <c r="J2366" s="6">
        <v>5.8330000000000002</v>
      </c>
      <c r="K2366" s="6">
        <v>81.441999999999993</v>
      </c>
      <c r="L2366" s="6">
        <v>1.6508950550331312</v>
      </c>
      <c r="M2366" s="6">
        <v>749.93799999999999</v>
      </c>
      <c r="N2366" s="6">
        <v>0</v>
      </c>
      <c r="O2366" s="16" t="s">
        <v>19</v>
      </c>
    </row>
    <row r="2367" spans="1:15" x14ac:dyDescent="0.3">
      <c r="A2367" s="10">
        <v>43702</v>
      </c>
      <c r="B2367" s="8">
        <v>0.22916666666666666</v>
      </c>
      <c r="C2367" s="9">
        <f t="shared" si="80"/>
        <v>43702.229166666664</v>
      </c>
      <c r="D2367" s="4">
        <f t="shared" si="81"/>
        <v>525465</v>
      </c>
      <c r="E2367" s="4">
        <f t="shared" si="81"/>
        <v>6300765</v>
      </c>
      <c r="F2367" s="4">
        <f t="shared" si="81"/>
        <v>2549</v>
      </c>
      <c r="G2367" s="6">
        <v>18.100000000000001</v>
      </c>
      <c r="H2367" s="6">
        <v>1.8</v>
      </c>
      <c r="I2367" s="6">
        <v>244.81146094112108</v>
      </c>
      <c r="J2367" s="6">
        <v>5.7069999999999999</v>
      </c>
      <c r="K2367" s="6">
        <v>80.953000000000003</v>
      </c>
      <c r="L2367" s="6">
        <v>1.5041858244476556</v>
      </c>
      <c r="M2367" s="6">
        <v>749.65300000000002</v>
      </c>
      <c r="N2367" s="6">
        <v>0</v>
      </c>
      <c r="O2367" s="15">
        <v>9.9447513812154692E-2</v>
      </c>
    </row>
    <row r="2368" spans="1:15" x14ac:dyDescent="0.3">
      <c r="A2368" s="10">
        <v>43702</v>
      </c>
      <c r="B2368" s="8">
        <v>0.25</v>
      </c>
      <c r="C2368" s="9">
        <f t="shared" si="80"/>
        <v>43702.25</v>
      </c>
      <c r="D2368" s="4">
        <f t="shared" si="81"/>
        <v>525465</v>
      </c>
      <c r="E2368" s="4">
        <f t="shared" si="81"/>
        <v>6300765</v>
      </c>
      <c r="F2368" s="4">
        <f t="shared" si="81"/>
        <v>2549</v>
      </c>
      <c r="G2368" s="6">
        <v>83.4</v>
      </c>
      <c r="H2368" s="6">
        <v>19.8</v>
      </c>
      <c r="I2368" s="6">
        <v>245.17496812549433</v>
      </c>
      <c r="J2368" s="6">
        <v>6.7119999999999997</v>
      </c>
      <c r="K2368" s="6">
        <v>76.117000000000004</v>
      </c>
      <c r="L2368" s="6">
        <v>1.2130418539199206</v>
      </c>
      <c r="M2368" s="6">
        <v>749.75199999999995</v>
      </c>
      <c r="N2368" s="6">
        <v>0</v>
      </c>
      <c r="O2368" s="15">
        <v>0.23741007194244604</v>
      </c>
    </row>
    <row r="2369" spans="1:15" x14ac:dyDescent="0.3">
      <c r="A2369" s="10">
        <v>43702</v>
      </c>
      <c r="B2369" s="8">
        <v>0.27083333333333331</v>
      </c>
      <c r="C2369" s="9">
        <f t="shared" si="80"/>
        <v>43702.270833333336</v>
      </c>
      <c r="D2369" s="4">
        <f t="shared" si="81"/>
        <v>525465</v>
      </c>
      <c r="E2369" s="4">
        <f t="shared" si="81"/>
        <v>6300765</v>
      </c>
      <c r="F2369" s="4">
        <f t="shared" si="81"/>
        <v>2549</v>
      </c>
      <c r="G2369" s="6">
        <v>175.9</v>
      </c>
      <c r="H2369" s="6">
        <v>36</v>
      </c>
      <c r="I2369" s="6">
        <v>245.54184506544163</v>
      </c>
      <c r="J2369" s="6">
        <v>7.2779999999999996</v>
      </c>
      <c r="K2369" s="6">
        <v>72.873999999999995</v>
      </c>
      <c r="L2369" s="6">
        <v>1.2107673632767042</v>
      </c>
      <c r="M2369" s="6">
        <v>749.47</v>
      </c>
      <c r="N2369" s="6">
        <v>0</v>
      </c>
      <c r="O2369" s="15">
        <v>0.20466173962478681</v>
      </c>
    </row>
    <row r="2370" spans="1:15" x14ac:dyDescent="0.3">
      <c r="A2370" s="10">
        <v>43702</v>
      </c>
      <c r="B2370" s="8">
        <v>0.29166666666666669</v>
      </c>
      <c r="C2370" s="9">
        <f t="shared" si="80"/>
        <v>43702.291666666664</v>
      </c>
      <c r="D2370" s="4">
        <f t="shared" si="81"/>
        <v>525465</v>
      </c>
      <c r="E2370" s="4">
        <f t="shared" si="81"/>
        <v>6300765</v>
      </c>
      <c r="F2370" s="4">
        <f t="shared" si="81"/>
        <v>2549</v>
      </c>
      <c r="G2370" s="6">
        <v>257.5</v>
      </c>
      <c r="H2370" s="6">
        <v>48.6</v>
      </c>
      <c r="I2370" s="6">
        <v>248.5747288141028</v>
      </c>
      <c r="J2370" s="6">
        <v>7.1520000000000001</v>
      </c>
      <c r="K2370" s="6">
        <v>71.067999999999998</v>
      </c>
      <c r="L2370" s="6">
        <v>1.4973623525180064</v>
      </c>
      <c r="M2370" s="6">
        <v>749.42200000000003</v>
      </c>
      <c r="N2370" s="6">
        <v>0</v>
      </c>
      <c r="O2370" s="15">
        <v>0.1887378640776699</v>
      </c>
    </row>
    <row r="2371" spans="1:15" x14ac:dyDescent="0.3">
      <c r="A2371" s="10">
        <v>43702</v>
      </c>
      <c r="B2371" s="8">
        <v>0.3125</v>
      </c>
      <c r="C2371" s="9">
        <f t="shared" si="80"/>
        <v>43702.3125</v>
      </c>
      <c r="D2371" s="4">
        <f t="shared" si="81"/>
        <v>525465</v>
      </c>
      <c r="E2371" s="4">
        <f t="shared" si="81"/>
        <v>6300765</v>
      </c>
      <c r="F2371" s="4">
        <f t="shared" si="81"/>
        <v>2549</v>
      </c>
      <c r="G2371" s="6">
        <v>339.2</v>
      </c>
      <c r="H2371" s="6">
        <v>57.6</v>
      </c>
      <c r="I2371" s="6">
        <v>250.04834982895329</v>
      </c>
      <c r="J2371" s="6">
        <v>7.2779999999999996</v>
      </c>
      <c r="K2371" s="6">
        <v>71.039000000000001</v>
      </c>
      <c r="L2371" s="6">
        <v>1.7839573417593086</v>
      </c>
      <c r="M2371" s="6">
        <v>749.42</v>
      </c>
      <c r="N2371" s="6">
        <v>0</v>
      </c>
      <c r="O2371" s="15">
        <v>0.169811320754717</v>
      </c>
    </row>
    <row r="2372" spans="1:15" x14ac:dyDescent="0.3">
      <c r="A2372" s="10">
        <v>43702</v>
      </c>
      <c r="B2372" s="8">
        <v>0.33333333333333331</v>
      </c>
      <c r="C2372" s="9">
        <f t="shared" si="80"/>
        <v>43702.333333333336</v>
      </c>
      <c r="D2372" s="4">
        <f t="shared" si="81"/>
        <v>525465</v>
      </c>
      <c r="E2372" s="4">
        <f t="shared" si="81"/>
        <v>6300765</v>
      </c>
      <c r="F2372" s="4">
        <f t="shared" si="81"/>
        <v>2549</v>
      </c>
      <c r="G2372" s="6">
        <v>409.9</v>
      </c>
      <c r="H2372" s="6">
        <v>63</v>
      </c>
      <c r="I2372" s="6">
        <v>251.4154510820288</v>
      </c>
      <c r="J2372" s="6">
        <v>7.2779999999999996</v>
      </c>
      <c r="K2372" s="6">
        <v>71.978999999999999</v>
      </c>
      <c r="L2372" s="6">
        <v>1.6372481111738331</v>
      </c>
      <c r="M2372" s="6">
        <v>749.55700000000002</v>
      </c>
      <c r="N2372" s="6">
        <v>0</v>
      </c>
      <c r="O2372" s="15">
        <v>0.15369602342034644</v>
      </c>
    </row>
    <row r="2373" spans="1:15" x14ac:dyDescent="0.3">
      <c r="A2373" s="10">
        <v>43702</v>
      </c>
      <c r="B2373" s="8">
        <v>0.35416666666666669</v>
      </c>
      <c r="C2373" s="9">
        <f t="shared" si="80"/>
        <v>43702.354166666664</v>
      </c>
      <c r="D2373" s="4">
        <f t="shared" si="81"/>
        <v>525465</v>
      </c>
      <c r="E2373" s="4">
        <f t="shared" si="81"/>
        <v>6300765</v>
      </c>
      <c r="F2373" s="4">
        <f t="shared" si="81"/>
        <v>2549</v>
      </c>
      <c r="G2373" s="6">
        <v>491.5</v>
      </c>
      <c r="H2373" s="6">
        <v>68.400000000000006</v>
      </c>
      <c r="I2373" s="6">
        <v>252.74529718267232</v>
      </c>
      <c r="J2373" s="6">
        <v>9.2240000000000002</v>
      </c>
      <c r="K2373" s="6">
        <v>63.939</v>
      </c>
      <c r="L2373" s="6">
        <v>1.9235559538148523</v>
      </c>
      <c r="M2373" s="6">
        <v>749.31299999999999</v>
      </c>
      <c r="N2373" s="6">
        <v>0</v>
      </c>
      <c r="O2373" s="15">
        <v>0.13916581892166838</v>
      </c>
    </row>
    <row r="2374" spans="1:15" x14ac:dyDescent="0.3">
      <c r="A2374" s="10">
        <v>43702</v>
      </c>
      <c r="B2374" s="8">
        <v>0.375</v>
      </c>
      <c r="C2374" s="9">
        <f t="shared" si="80"/>
        <v>43702.375</v>
      </c>
      <c r="D2374" s="4">
        <f t="shared" si="81"/>
        <v>525465</v>
      </c>
      <c r="E2374" s="4">
        <f t="shared" si="81"/>
        <v>6300765</v>
      </c>
      <c r="F2374" s="4">
        <f t="shared" si="81"/>
        <v>2549</v>
      </c>
      <c r="G2374" s="6">
        <v>562.20000000000005</v>
      </c>
      <c r="H2374" s="6">
        <v>73.8</v>
      </c>
      <c r="I2374" s="6">
        <v>252.55810484913803</v>
      </c>
      <c r="J2374" s="6">
        <v>7.7169999999999996</v>
      </c>
      <c r="K2374" s="6">
        <v>69.224000000000004</v>
      </c>
      <c r="L2374" s="6">
        <v>1.6326991298874005</v>
      </c>
      <c r="M2374" s="6">
        <v>749.4</v>
      </c>
      <c r="N2374" s="6">
        <v>0</v>
      </c>
      <c r="O2374" s="15">
        <v>0.13127001067235858</v>
      </c>
    </row>
    <row r="2375" spans="1:15" x14ac:dyDescent="0.3">
      <c r="A2375" s="10">
        <v>43702</v>
      </c>
      <c r="B2375" s="8">
        <v>0.39583333333333331</v>
      </c>
      <c r="C2375" s="9">
        <f t="shared" si="80"/>
        <v>43702.395833333336</v>
      </c>
      <c r="D2375" s="4">
        <f t="shared" si="81"/>
        <v>525465</v>
      </c>
      <c r="E2375" s="4">
        <f t="shared" si="81"/>
        <v>6300765</v>
      </c>
      <c r="F2375" s="4">
        <f t="shared" si="81"/>
        <v>2549</v>
      </c>
      <c r="G2375" s="6">
        <v>613</v>
      </c>
      <c r="H2375" s="6">
        <v>77.400000000000006</v>
      </c>
      <c r="I2375" s="6">
        <v>254.60288461263497</v>
      </c>
      <c r="J2375" s="6">
        <v>7.78</v>
      </c>
      <c r="K2375" s="6">
        <v>70.643000000000001</v>
      </c>
      <c r="L2375" s="6">
        <v>2.063441712470679</v>
      </c>
      <c r="M2375" s="6">
        <v>749.39</v>
      </c>
      <c r="N2375" s="6">
        <v>0</v>
      </c>
      <c r="O2375" s="15">
        <v>0.12626427406199023</v>
      </c>
    </row>
    <row r="2376" spans="1:15" x14ac:dyDescent="0.3">
      <c r="A2376" s="10">
        <v>43702</v>
      </c>
      <c r="B2376" s="8">
        <v>0.41666666666666669</v>
      </c>
      <c r="C2376" s="9">
        <f t="shared" si="80"/>
        <v>43702.416666666664</v>
      </c>
      <c r="D2376" s="4">
        <f t="shared" si="81"/>
        <v>525465</v>
      </c>
      <c r="E2376" s="4">
        <f t="shared" si="81"/>
        <v>6300765</v>
      </c>
      <c r="F2376" s="4">
        <f t="shared" si="81"/>
        <v>2549</v>
      </c>
      <c r="G2376" s="6">
        <v>676.5</v>
      </c>
      <c r="H2376" s="6">
        <v>79.2</v>
      </c>
      <c r="I2376" s="6">
        <v>260.19450650242072</v>
      </c>
      <c r="J2376" s="6">
        <v>8.9730000000000008</v>
      </c>
      <c r="K2376" s="6">
        <v>67.204999999999998</v>
      </c>
      <c r="L2376" s="6">
        <v>1.9167324818852034</v>
      </c>
      <c r="M2376" s="6">
        <v>749.65300000000002</v>
      </c>
      <c r="N2376" s="6">
        <v>0</v>
      </c>
      <c r="O2376" s="15">
        <v>0.11707317073170732</v>
      </c>
    </row>
    <row r="2377" spans="1:15" x14ac:dyDescent="0.3">
      <c r="A2377" s="10">
        <v>43702</v>
      </c>
      <c r="B2377" s="8">
        <v>0.4375</v>
      </c>
      <c r="C2377" s="9">
        <f t="shared" si="80"/>
        <v>43702.4375</v>
      </c>
      <c r="D2377" s="4">
        <f t="shared" si="81"/>
        <v>525465</v>
      </c>
      <c r="E2377" s="4">
        <f t="shared" si="81"/>
        <v>6300765</v>
      </c>
      <c r="F2377" s="4">
        <f t="shared" si="81"/>
        <v>2549</v>
      </c>
      <c r="G2377" s="6">
        <v>720</v>
      </c>
      <c r="H2377" s="6">
        <v>82.8</v>
      </c>
      <c r="I2377" s="6">
        <v>261.90048772275702</v>
      </c>
      <c r="J2377" s="6">
        <v>8.2200000000000006</v>
      </c>
      <c r="K2377" s="6">
        <v>68.825000000000003</v>
      </c>
      <c r="L2377" s="6">
        <v>1.914457991241987</v>
      </c>
      <c r="M2377" s="6">
        <v>749.60500000000002</v>
      </c>
      <c r="N2377" s="6">
        <v>0</v>
      </c>
      <c r="O2377" s="15">
        <v>0.11499999999999999</v>
      </c>
    </row>
    <row r="2378" spans="1:15" x14ac:dyDescent="0.3">
      <c r="A2378" s="10">
        <v>43702</v>
      </c>
      <c r="B2378" s="8">
        <v>0.45833333333333331</v>
      </c>
      <c r="C2378" s="9">
        <f t="shared" si="80"/>
        <v>43702.458333333336</v>
      </c>
      <c r="D2378" s="4">
        <f t="shared" si="81"/>
        <v>525465</v>
      </c>
      <c r="E2378" s="4">
        <f t="shared" si="81"/>
        <v>6300765</v>
      </c>
      <c r="F2378" s="4">
        <f t="shared" si="81"/>
        <v>2549</v>
      </c>
      <c r="G2378" s="6">
        <v>788.9</v>
      </c>
      <c r="H2378" s="6">
        <v>90</v>
      </c>
      <c r="I2378" s="6">
        <v>275.18253653137037</v>
      </c>
      <c r="J2378" s="6">
        <v>9.5380000000000003</v>
      </c>
      <c r="K2378" s="6">
        <v>61.621000000000002</v>
      </c>
      <c r="L2378" s="6">
        <v>2.05661824054103</v>
      </c>
      <c r="M2378" s="6">
        <v>749.38699999999994</v>
      </c>
      <c r="N2378" s="6">
        <v>0</v>
      </c>
      <c r="O2378" s="15">
        <v>0.11408290024084168</v>
      </c>
    </row>
    <row r="2379" spans="1:15" x14ac:dyDescent="0.3">
      <c r="A2379" s="1">
        <v>43702</v>
      </c>
      <c r="B2379" s="2">
        <v>0.47916666666666669</v>
      </c>
      <c r="C2379" s="9">
        <f t="shared" si="80"/>
        <v>43702.479166666664</v>
      </c>
      <c r="D2379" s="4">
        <f t="shared" si="81"/>
        <v>525465</v>
      </c>
      <c r="E2379" s="4">
        <f t="shared" si="81"/>
        <v>6300765</v>
      </c>
      <c r="F2379" s="4">
        <f t="shared" si="81"/>
        <v>2549</v>
      </c>
      <c r="G2379" s="6">
        <v>781.7</v>
      </c>
      <c r="H2379" s="6">
        <v>88.2</v>
      </c>
      <c r="I2379" s="6">
        <v>270.38470144968272</v>
      </c>
      <c r="J2379" s="6">
        <v>9.5380000000000003</v>
      </c>
      <c r="K2379" s="6">
        <v>62.722000000000001</v>
      </c>
      <c r="L2379" s="6">
        <v>1.6213266766713186</v>
      </c>
      <c r="M2379" s="6">
        <v>749.54200000000003</v>
      </c>
      <c r="N2379" s="6">
        <v>0</v>
      </c>
      <c r="O2379" s="15">
        <v>0.11283100933862095</v>
      </c>
    </row>
    <row r="2380" spans="1:15" x14ac:dyDescent="0.3">
      <c r="A2380" s="1">
        <v>43702</v>
      </c>
      <c r="B2380" s="2">
        <v>0.5</v>
      </c>
      <c r="C2380" s="9">
        <f t="shared" si="80"/>
        <v>43702.5</v>
      </c>
      <c r="D2380" s="4">
        <f t="shared" si="81"/>
        <v>525465</v>
      </c>
      <c r="E2380" s="4">
        <f t="shared" si="81"/>
        <v>6300765</v>
      </c>
      <c r="F2380" s="4">
        <f t="shared" si="81"/>
        <v>2549</v>
      </c>
      <c r="G2380" s="6">
        <v>845.2</v>
      </c>
      <c r="H2380" s="6">
        <v>97.2</v>
      </c>
      <c r="I2380" s="6">
        <v>279.68806533287011</v>
      </c>
      <c r="J2380" s="6">
        <v>11.484</v>
      </c>
      <c r="K2380" s="6">
        <v>53.816000000000003</v>
      </c>
      <c r="L2380" s="6">
        <v>0.17499193320579198</v>
      </c>
      <c r="M2380" s="6">
        <v>749.53300000000002</v>
      </c>
      <c r="N2380" s="6">
        <v>0</v>
      </c>
      <c r="O2380" s="15">
        <v>0.11500236630383341</v>
      </c>
    </row>
    <row r="2381" spans="1:15" x14ac:dyDescent="0.3">
      <c r="A2381" s="1">
        <v>43702</v>
      </c>
      <c r="B2381" s="2">
        <v>0.52083333333333337</v>
      </c>
      <c r="C2381" s="9">
        <f t="shared" si="80"/>
        <v>43702.520833333336</v>
      </c>
      <c r="D2381" s="4">
        <f t="shared" si="81"/>
        <v>525465</v>
      </c>
      <c r="E2381" s="4">
        <f t="shared" si="81"/>
        <v>6300765</v>
      </c>
      <c r="F2381" s="4">
        <f t="shared" si="81"/>
        <v>2549</v>
      </c>
      <c r="G2381" s="6">
        <v>253.9</v>
      </c>
      <c r="H2381" s="6">
        <v>30.6</v>
      </c>
      <c r="I2381" s="6">
        <v>280.88267061766049</v>
      </c>
      <c r="J2381" s="6">
        <v>8.7219999999999995</v>
      </c>
      <c r="K2381" s="6">
        <v>61.673000000000002</v>
      </c>
      <c r="L2381" s="6">
        <v>2.9164032082649367</v>
      </c>
      <c r="M2381" s="6">
        <v>749.34500000000003</v>
      </c>
      <c r="N2381" s="6">
        <v>0</v>
      </c>
      <c r="O2381" s="15">
        <v>0.12051988972036234</v>
      </c>
    </row>
    <row r="2382" spans="1:15" x14ac:dyDescent="0.3">
      <c r="A2382" s="1">
        <v>43702</v>
      </c>
      <c r="B2382" s="2">
        <v>0.54166666666666663</v>
      </c>
      <c r="C2382" s="9">
        <f t="shared" si="80"/>
        <v>43702.541666666664</v>
      </c>
      <c r="D2382" s="4">
        <f t="shared" si="81"/>
        <v>525465</v>
      </c>
      <c r="E2382" s="4">
        <f t="shared" si="81"/>
        <v>6300765</v>
      </c>
      <c r="F2382" s="4">
        <f t="shared" si="81"/>
        <v>2549</v>
      </c>
      <c r="G2382" s="6">
        <v>183.2</v>
      </c>
      <c r="H2382" s="6">
        <v>23.4</v>
      </c>
      <c r="I2382" s="6">
        <v>329.76927862064065</v>
      </c>
      <c r="J2382" s="6">
        <v>8.6590000000000007</v>
      </c>
      <c r="K2382" s="6">
        <v>66.533000000000001</v>
      </c>
      <c r="L2382" s="6">
        <v>1.6145032047416696</v>
      </c>
      <c r="M2382" s="6">
        <v>749.10500000000002</v>
      </c>
      <c r="N2382" s="6">
        <v>0</v>
      </c>
      <c r="O2382" s="15">
        <v>0.12772925764192139</v>
      </c>
    </row>
    <row r="2383" spans="1:15" x14ac:dyDescent="0.3">
      <c r="A2383" s="1">
        <v>43702</v>
      </c>
      <c r="B2383" s="2">
        <v>0.5625</v>
      </c>
      <c r="C2383" s="9">
        <f t="shared" si="80"/>
        <v>43702.5625</v>
      </c>
      <c r="D2383" s="4">
        <f t="shared" si="81"/>
        <v>525465</v>
      </c>
      <c r="E2383" s="4">
        <f t="shared" si="81"/>
        <v>6300765</v>
      </c>
      <c r="F2383" s="4">
        <f t="shared" si="81"/>
        <v>2549</v>
      </c>
      <c r="G2383" s="6">
        <v>186.8</v>
      </c>
      <c r="H2383" s="6">
        <v>25.2</v>
      </c>
      <c r="I2383" s="6">
        <v>305.44352276311565</v>
      </c>
      <c r="J2383" s="6">
        <v>8.4710000000000001</v>
      </c>
      <c r="K2383" s="6">
        <v>67.448999999999998</v>
      </c>
      <c r="L2383" s="6">
        <v>1.9008110473826889</v>
      </c>
      <c r="M2383" s="6">
        <v>749.35</v>
      </c>
      <c r="N2383" s="6">
        <v>0</v>
      </c>
      <c r="O2383" s="15">
        <v>0.13490364025695931</v>
      </c>
    </row>
    <row r="2384" spans="1:15" x14ac:dyDescent="0.3">
      <c r="A2384" s="1">
        <v>43702</v>
      </c>
      <c r="B2384" s="2">
        <v>0.58333333333333337</v>
      </c>
      <c r="C2384" s="9">
        <f t="shared" si="80"/>
        <v>43702.583333333336</v>
      </c>
      <c r="D2384" s="4">
        <f t="shared" si="81"/>
        <v>525465</v>
      </c>
      <c r="E2384" s="4">
        <f t="shared" si="81"/>
        <v>6300765</v>
      </c>
      <c r="F2384" s="4">
        <f t="shared" si="81"/>
        <v>2549</v>
      </c>
      <c r="G2384" s="6">
        <v>114.3</v>
      </c>
      <c r="H2384" s="6">
        <v>14.4</v>
      </c>
      <c r="I2384" s="6">
        <v>303.84347822890129</v>
      </c>
      <c r="J2384" s="6">
        <v>9.0990000000000002</v>
      </c>
      <c r="K2384" s="6">
        <v>64.394000000000005</v>
      </c>
      <c r="L2384" s="6">
        <v>1.4655194835129774</v>
      </c>
      <c r="M2384" s="6">
        <v>749.08299999999997</v>
      </c>
      <c r="N2384" s="6">
        <v>0</v>
      </c>
      <c r="O2384" s="15">
        <v>0.12598425196850394</v>
      </c>
    </row>
    <row r="2385" spans="1:15" x14ac:dyDescent="0.3">
      <c r="A2385" s="1">
        <v>43702</v>
      </c>
      <c r="B2385" s="2">
        <v>0.60416666666666663</v>
      </c>
      <c r="C2385" s="9">
        <f t="shared" si="80"/>
        <v>43702.604166666664</v>
      </c>
      <c r="D2385" s="4">
        <f t="shared" si="81"/>
        <v>525465</v>
      </c>
      <c r="E2385" s="4">
        <f t="shared" si="81"/>
        <v>6300765</v>
      </c>
      <c r="F2385" s="4">
        <f t="shared" si="81"/>
        <v>2549</v>
      </c>
      <c r="G2385" s="6">
        <v>112.4</v>
      </c>
      <c r="H2385" s="6">
        <v>14.4</v>
      </c>
      <c r="I2385" s="6">
        <v>289.29605196792647</v>
      </c>
      <c r="J2385" s="6">
        <v>8.2829999999999995</v>
      </c>
      <c r="K2385" s="6">
        <v>65.069000000000003</v>
      </c>
      <c r="L2385" s="6">
        <v>2.0406968060385156</v>
      </c>
      <c r="M2385" s="6">
        <v>749.1</v>
      </c>
      <c r="N2385" s="6">
        <v>0</v>
      </c>
      <c r="O2385" s="15">
        <v>0.12811387900355872</v>
      </c>
    </row>
    <row r="2386" spans="1:15" x14ac:dyDescent="0.3">
      <c r="A2386" s="1">
        <v>43702</v>
      </c>
      <c r="B2386" s="2">
        <v>0.625</v>
      </c>
      <c r="C2386" s="9">
        <f t="shared" si="80"/>
        <v>43702.625</v>
      </c>
      <c r="D2386" s="4">
        <f t="shared" si="81"/>
        <v>525465</v>
      </c>
      <c r="E2386" s="4">
        <f t="shared" si="81"/>
        <v>6300765</v>
      </c>
      <c r="F2386" s="4">
        <f t="shared" si="81"/>
        <v>2549</v>
      </c>
      <c r="G2386" s="6">
        <v>598.5</v>
      </c>
      <c r="H2386" s="6">
        <v>90</v>
      </c>
      <c r="I2386" s="6">
        <v>273.3377889434779</v>
      </c>
      <c r="J2386" s="6">
        <v>10.166</v>
      </c>
      <c r="K2386" s="6">
        <v>56.661000000000001</v>
      </c>
      <c r="L2386" s="6">
        <v>1.4609705022265447</v>
      </c>
      <c r="M2386" s="6">
        <v>749.07</v>
      </c>
      <c r="N2386" s="6">
        <v>0</v>
      </c>
      <c r="O2386" s="15">
        <v>0.15037593984962405</v>
      </c>
    </row>
    <row r="2387" spans="1:15" x14ac:dyDescent="0.3">
      <c r="A2387" s="1">
        <v>43702</v>
      </c>
      <c r="B2387" s="2">
        <v>0.64583333333333337</v>
      </c>
      <c r="C2387" s="9">
        <f t="shared" si="80"/>
        <v>43702.645833333336</v>
      </c>
      <c r="D2387" s="4">
        <f t="shared" si="81"/>
        <v>525465</v>
      </c>
      <c r="E2387" s="4">
        <f t="shared" si="81"/>
        <v>6300765</v>
      </c>
      <c r="F2387" s="4">
        <f t="shared" si="81"/>
        <v>2549</v>
      </c>
      <c r="G2387" s="6">
        <v>569.5</v>
      </c>
      <c r="H2387" s="6">
        <v>84.6</v>
      </c>
      <c r="I2387" s="6">
        <v>285.60200542256132</v>
      </c>
      <c r="J2387" s="6">
        <v>9.6639999999999997</v>
      </c>
      <c r="K2387" s="6">
        <v>59.277000000000001</v>
      </c>
      <c r="L2387" s="6">
        <v>1.6031307515255877</v>
      </c>
      <c r="M2387" s="6">
        <v>749.01800000000003</v>
      </c>
      <c r="N2387" s="6">
        <v>0</v>
      </c>
      <c r="O2387" s="15">
        <v>0.14855136084284459</v>
      </c>
    </row>
    <row r="2388" spans="1:15" x14ac:dyDescent="0.3">
      <c r="A2388" s="1">
        <v>43702</v>
      </c>
      <c r="B2388" s="2">
        <v>0.66666666666666663</v>
      </c>
      <c r="C2388" s="9">
        <f t="shared" si="80"/>
        <v>43702.666666666664</v>
      </c>
      <c r="D2388" s="4">
        <f t="shared" si="81"/>
        <v>525465</v>
      </c>
      <c r="E2388" s="4">
        <f t="shared" si="81"/>
        <v>6300765</v>
      </c>
      <c r="F2388" s="4">
        <f t="shared" si="81"/>
        <v>2549</v>
      </c>
      <c r="G2388" s="6">
        <v>74.400000000000006</v>
      </c>
      <c r="H2388" s="6">
        <v>9</v>
      </c>
      <c r="I2388" s="6">
        <v>277.15796938596452</v>
      </c>
      <c r="J2388" s="6">
        <v>8.8480000000000008</v>
      </c>
      <c r="K2388" s="6">
        <v>61.845999999999997</v>
      </c>
      <c r="L2388" s="6">
        <v>1.4564215209401121</v>
      </c>
      <c r="M2388" s="6">
        <v>749.13699999999994</v>
      </c>
      <c r="N2388" s="6">
        <v>0</v>
      </c>
      <c r="O2388" s="15">
        <v>0.12096774193548386</v>
      </c>
    </row>
    <row r="2389" spans="1:15" x14ac:dyDescent="0.3">
      <c r="A2389" s="1">
        <v>43702</v>
      </c>
      <c r="B2389" s="2">
        <v>0.6875</v>
      </c>
      <c r="C2389" s="9">
        <f t="shared" si="80"/>
        <v>43702.6875</v>
      </c>
      <c r="D2389" s="4">
        <f t="shared" si="81"/>
        <v>525465</v>
      </c>
      <c r="E2389" s="4">
        <f t="shared" si="81"/>
        <v>6300765</v>
      </c>
      <c r="F2389" s="4">
        <f t="shared" si="81"/>
        <v>2549</v>
      </c>
      <c r="G2389" s="6">
        <v>54.4</v>
      </c>
      <c r="H2389" s="6">
        <v>5.4</v>
      </c>
      <c r="I2389" s="6">
        <v>286.59521354660347</v>
      </c>
      <c r="J2389" s="6">
        <v>8.5960000000000001</v>
      </c>
      <c r="K2389" s="6">
        <v>62.912999999999997</v>
      </c>
      <c r="L2389" s="6">
        <v>1.1652775504123771</v>
      </c>
      <c r="M2389" s="6">
        <v>748.97</v>
      </c>
      <c r="N2389" s="6">
        <v>0</v>
      </c>
      <c r="O2389" s="15">
        <v>9.9264705882352949E-2</v>
      </c>
    </row>
    <row r="2390" spans="1:15" x14ac:dyDescent="0.3">
      <c r="A2390" s="1">
        <v>43702</v>
      </c>
      <c r="B2390" s="2">
        <v>0.70833333333333337</v>
      </c>
      <c r="C2390" s="9">
        <f t="shared" si="80"/>
        <v>43702.708333333336</v>
      </c>
      <c r="D2390" s="4">
        <f t="shared" si="81"/>
        <v>525465</v>
      </c>
      <c r="E2390" s="4">
        <f t="shared" si="81"/>
        <v>6300765</v>
      </c>
      <c r="F2390" s="4">
        <f t="shared" si="81"/>
        <v>2549</v>
      </c>
      <c r="G2390" s="6">
        <v>81.599999999999994</v>
      </c>
      <c r="H2390" s="6">
        <v>9</v>
      </c>
      <c r="I2390" s="6">
        <v>272.21979184174154</v>
      </c>
      <c r="J2390" s="6">
        <v>8.0310000000000006</v>
      </c>
      <c r="K2390" s="6">
        <v>64.721000000000004</v>
      </c>
      <c r="L2390" s="6">
        <v>1.4518725396536794</v>
      </c>
      <c r="M2390" s="6">
        <v>748.88499999999999</v>
      </c>
      <c r="N2390" s="6">
        <v>0</v>
      </c>
      <c r="O2390" s="15">
        <v>0.11029411764705883</v>
      </c>
    </row>
    <row r="2391" spans="1:15" x14ac:dyDescent="0.3">
      <c r="A2391" s="1">
        <v>43702</v>
      </c>
      <c r="B2391" s="2">
        <v>0.72916666666666663</v>
      </c>
      <c r="C2391" s="9">
        <f t="shared" si="80"/>
        <v>43702.729166666664</v>
      </c>
      <c r="D2391" s="4">
        <f t="shared" si="81"/>
        <v>525465</v>
      </c>
      <c r="E2391" s="4">
        <f t="shared" si="81"/>
        <v>6300765</v>
      </c>
      <c r="F2391" s="4">
        <f t="shared" si="81"/>
        <v>2549</v>
      </c>
      <c r="G2391" s="6">
        <v>30.8</v>
      </c>
      <c r="H2391" s="6">
        <v>1.8</v>
      </c>
      <c r="I2391" s="6">
        <v>263.49124161936459</v>
      </c>
      <c r="J2391" s="6">
        <v>7.78</v>
      </c>
      <c r="K2391" s="6">
        <v>66.567999999999998</v>
      </c>
      <c r="L2391" s="6">
        <v>1.0162938291836852</v>
      </c>
      <c r="M2391" s="6">
        <v>748.90499999999997</v>
      </c>
      <c r="N2391" s="6">
        <v>0</v>
      </c>
      <c r="O2391" s="15">
        <v>5.844155844155844E-2</v>
      </c>
    </row>
    <row r="2392" spans="1:15" x14ac:dyDescent="0.3">
      <c r="A2392" s="1">
        <v>43702</v>
      </c>
      <c r="B2392" s="2">
        <v>0.75</v>
      </c>
      <c r="C2392" s="9">
        <f t="shared" si="80"/>
        <v>43702.75</v>
      </c>
      <c r="D2392" s="4">
        <f t="shared" si="81"/>
        <v>525465</v>
      </c>
      <c r="E2392" s="4">
        <f t="shared" si="81"/>
        <v>6300765</v>
      </c>
      <c r="F2392" s="4">
        <f t="shared" si="81"/>
        <v>2549</v>
      </c>
      <c r="G2392" s="6">
        <v>32.6</v>
      </c>
      <c r="H2392" s="6">
        <v>1.8</v>
      </c>
      <c r="I2392" s="6">
        <v>262.60682582935124</v>
      </c>
      <c r="J2392" s="6">
        <v>7.5919999999999996</v>
      </c>
      <c r="K2392" s="6">
        <v>68.108999999999995</v>
      </c>
      <c r="L2392" s="6">
        <v>1.3028888184249872</v>
      </c>
      <c r="M2392" s="6">
        <v>748.73199999999997</v>
      </c>
      <c r="N2392" s="6">
        <v>0</v>
      </c>
      <c r="O2392" s="15">
        <v>5.5214723926380369E-2</v>
      </c>
    </row>
    <row r="2393" spans="1:15" x14ac:dyDescent="0.3">
      <c r="A2393" s="1">
        <v>43702</v>
      </c>
      <c r="B2393" s="2">
        <v>0.77083333333333337</v>
      </c>
      <c r="C2393" s="9">
        <f t="shared" si="80"/>
        <v>43702.770833333336</v>
      </c>
      <c r="D2393" s="4">
        <f t="shared" si="81"/>
        <v>525465</v>
      </c>
      <c r="E2393" s="4">
        <f t="shared" si="81"/>
        <v>6300765</v>
      </c>
      <c r="F2393" s="4">
        <f t="shared" si="81"/>
        <v>2549</v>
      </c>
      <c r="G2393" s="6">
        <v>16.3</v>
      </c>
      <c r="H2393" s="6">
        <v>0</v>
      </c>
      <c r="I2393" s="6">
        <v>254.65490362312255</v>
      </c>
      <c r="J2393" s="6">
        <v>7.5919999999999996</v>
      </c>
      <c r="K2393" s="6">
        <v>68.265000000000001</v>
      </c>
      <c r="L2393" s="6">
        <v>1.4450490677240302</v>
      </c>
      <c r="M2393" s="6">
        <v>748.89499999999998</v>
      </c>
      <c r="N2393" s="6">
        <v>0</v>
      </c>
      <c r="O2393" s="16" t="s">
        <v>19</v>
      </c>
    </row>
    <row r="2394" spans="1:15" x14ac:dyDescent="0.3">
      <c r="A2394" s="1">
        <v>43702</v>
      </c>
      <c r="B2394" s="2">
        <v>0.79166666666666663</v>
      </c>
      <c r="C2394" s="9">
        <f t="shared" si="80"/>
        <v>43702.791666666664</v>
      </c>
      <c r="D2394" s="4">
        <f t="shared" si="81"/>
        <v>525465</v>
      </c>
      <c r="E2394" s="4">
        <f t="shared" si="81"/>
        <v>6300765</v>
      </c>
      <c r="F2394" s="4">
        <f t="shared" si="81"/>
        <v>2549</v>
      </c>
      <c r="G2394" s="6">
        <v>7.3</v>
      </c>
      <c r="H2394" s="6">
        <v>0</v>
      </c>
      <c r="I2394" s="6">
        <v>250.50168447787973</v>
      </c>
      <c r="J2394" s="6">
        <v>7.2779999999999996</v>
      </c>
      <c r="K2394" s="6">
        <v>68.846999999999994</v>
      </c>
      <c r="L2394" s="6">
        <v>1.1539050971962954</v>
      </c>
      <c r="M2394" s="6">
        <v>749.01300000000003</v>
      </c>
      <c r="N2394" s="6">
        <v>0</v>
      </c>
      <c r="O2394" s="16" t="s">
        <v>19</v>
      </c>
    </row>
    <row r="2395" spans="1:15" x14ac:dyDescent="0.3">
      <c r="A2395" s="1">
        <v>43702</v>
      </c>
      <c r="B2395" s="2">
        <v>0.8125</v>
      </c>
      <c r="C2395" s="9">
        <f t="shared" si="80"/>
        <v>43702.8125</v>
      </c>
      <c r="D2395" s="4">
        <f t="shared" si="81"/>
        <v>525465</v>
      </c>
      <c r="E2395" s="4">
        <f t="shared" si="81"/>
        <v>6300765</v>
      </c>
      <c r="F2395" s="4">
        <f t="shared" si="81"/>
        <v>2549</v>
      </c>
      <c r="G2395" s="6">
        <v>0</v>
      </c>
      <c r="H2395" s="6">
        <v>0</v>
      </c>
      <c r="I2395" s="6">
        <v>250.07867349243867</v>
      </c>
      <c r="J2395" s="6">
        <v>7.4029999999999996</v>
      </c>
      <c r="K2395" s="6">
        <v>66.986000000000004</v>
      </c>
      <c r="L2395" s="6">
        <v>1.5849348263798571</v>
      </c>
      <c r="M2395" s="6">
        <v>748.92700000000002</v>
      </c>
      <c r="N2395" s="6">
        <v>0</v>
      </c>
      <c r="O2395" s="16" t="s">
        <v>19</v>
      </c>
    </row>
    <row r="2396" spans="1:15" x14ac:dyDescent="0.3">
      <c r="A2396" s="1">
        <v>43702</v>
      </c>
      <c r="B2396" s="2">
        <v>0.83333333333333337</v>
      </c>
      <c r="C2396" s="9">
        <f t="shared" si="80"/>
        <v>43702.833333333336</v>
      </c>
      <c r="D2396" s="4">
        <f t="shared" si="81"/>
        <v>525465</v>
      </c>
      <c r="E2396" s="4">
        <f t="shared" si="81"/>
        <v>6300765</v>
      </c>
      <c r="F2396" s="4">
        <f t="shared" si="81"/>
        <v>2549</v>
      </c>
      <c r="G2396" s="6">
        <v>0</v>
      </c>
      <c r="H2396" s="6">
        <v>0</v>
      </c>
      <c r="I2396" s="6">
        <v>254.99187021496283</v>
      </c>
      <c r="J2396" s="6">
        <v>6.7750000000000004</v>
      </c>
      <c r="K2396" s="6">
        <v>70.652000000000001</v>
      </c>
      <c r="L2396" s="6">
        <v>1.1493561159098626</v>
      </c>
      <c r="M2396" s="6">
        <v>748.95</v>
      </c>
      <c r="N2396" s="6">
        <v>0</v>
      </c>
      <c r="O2396" s="16" t="s">
        <v>19</v>
      </c>
    </row>
    <row r="2397" spans="1:15" x14ac:dyDescent="0.3">
      <c r="A2397" s="1">
        <v>43702</v>
      </c>
      <c r="B2397" s="2">
        <v>0.85416666666666663</v>
      </c>
      <c r="C2397" s="9">
        <f t="shared" si="80"/>
        <v>43702.854166666664</v>
      </c>
      <c r="D2397" s="4">
        <f t="shared" si="81"/>
        <v>525465</v>
      </c>
      <c r="E2397" s="4">
        <f t="shared" si="81"/>
        <v>6300765</v>
      </c>
      <c r="F2397" s="4">
        <f t="shared" si="81"/>
        <v>2549</v>
      </c>
      <c r="G2397" s="6">
        <v>0</v>
      </c>
      <c r="H2397" s="6">
        <v>0</v>
      </c>
      <c r="I2397" s="6">
        <v>279.62534625683338</v>
      </c>
      <c r="J2397" s="6">
        <v>6.3979999999999997</v>
      </c>
      <c r="K2397" s="6">
        <v>73.254000000000005</v>
      </c>
      <c r="L2397" s="6">
        <v>1.1470816252666463</v>
      </c>
      <c r="M2397" s="6">
        <v>748.99199999999996</v>
      </c>
      <c r="N2397" s="6">
        <v>0</v>
      </c>
      <c r="O2397" s="16" t="s">
        <v>19</v>
      </c>
    </row>
    <row r="2398" spans="1:15" x14ac:dyDescent="0.3">
      <c r="A2398" s="1">
        <v>43702</v>
      </c>
      <c r="B2398" s="2">
        <v>0.875</v>
      </c>
      <c r="C2398" s="9">
        <f t="shared" si="80"/>
        <v>43702.875</v>
      </c>
      <c r="D2398" s="4">
        <f t="shared" si="81"/>
        <v>525465</v>
      </c>
      <c r="E2398" s="4">
        <f t="shared" si="81"/>
        <v>6300765</v>
      </c>
      <c r="F2398" s="4">
        <f t="shared" si="81"/>
        <v>2549</v>
      </c>
      <c r="G2398" s="6">
        <v>0</v>
      </c>
      <c r="H2398" s="6">
        <v>0</v>
      </c>
      <c r="I2398" s="6">
        <v>272.59384556450959</v>
      </c>
      <c r="J2398" s="6">
        <v>6.5869999999999997</v>
      </c>
      <c r="K2398" s="6">
        <v>73.751999999999995</v>
      </c>
      <c r="L2398" s="6">
        <v>0.85593765473891126</v>
      </c>
      <c r="M2398" s="6">
        <v>749.06299999999999</v>
      </c>
      <c r="N2398" s="6">
        <v>0</v>
      </c>
      <c r="O2398" s="16" t="s">
        <v>19</v>
      </c>
    </row>
    <row r="2399" spans="1:15" x14ac:dyDescent="0.3">
      <c r="A2399" s="1">
        <v>43702</v>
      </c>
      <c r="B2399" s="2">
        <v>0.89583333333333337</v>
      </c>
      <c r="C2399" s="9">
        <f t="shared" si="80"/>
        <v>43702.895833333336</v>
      </c>
      <c r="D2399" s="4">
        <f t="shared" si="81"/>
        <v>525465</v>
      </c>
      <c r="E2399" s="4">
        <f t="shared" si="81"/>
        <v>6300765</v>
      </c>
      <c r="F2399" s="4">
        <f t="shared" si="81"/>
        <v>2549</v>
      </c>
      <c r="G2399" s="6">
        <v>0</v>
      </c>
      <c r="H2399" s="6">
        <v>0</v>
      </c>
      <c r="I2399" s="6">
        <v>250.6463265652462</v>
      </c>
      <c r="J2399" s="6">
        <v>6.4610000000000003</v>
      </c>
      <c r="K2399" s="6">
        <v>72.638000000000005</v>
      </c>
      <c r="L2399" s="6">
        <v>0.56508083081145921</v>
      </c>
      <c r="M2399" s="6">
        <v>748.93</v>
      </c>
      <c r="N2399" s="6">
        <v>0</v>
      </c>
      <c r="O2399" s="16" t="s">
        <v>19</v>
      </c>
    </row>
    <row r="2400" spans="1:15" x14ac:dyDescent="0.3">
      <c r="A2400" s="1">
        <v>43702</v>
      </c>
      <c r="B2400" s="2">
        <v>0.91666666666666663</v>
      </c>
      <c r="C2400" s="9">
        <f t="shared" si="80"/>
        <v>43702.916666666664</v>
      </c>
      <c r="D2400" s="4">
        <f t="shared" si="81"/>
        <v>525465</v>
      </c>
      <c r="E2400" s="4">
        <f t="shared" si="81"/>
        <v>6300765</v>
      </c>
      <c r="F2400" s="4">
        <f t="shared" si="81"/>
        <v>2549</v>
      </c>
      <c r="G2400" s="6">
        <v>0</v>
      </c>
      <c r="H2400" s="6">
        <v>0</v>
      </c>
      <c r="I2400" s="6">
        <v>282.38687217602057</v>
      </c>
      <c r="J2400" s="6">
        <v>6.2729999999999997</v>
      </c>
      <c r="K2400" s="6">
        <v>72.141000000000005</v>
      </c>
      <c r="L2400" s="6">
        <v>1.2846928932792565</v>
      </c>
      <c r="M2400" s="6">
        <v>748.94500000000005</v>
      </c>
      <c r="N2400" s="6">
        <v>0</v>
      </c>
      <c r="O2400" s="16" t="s">
        <v>19</v>
      </c>
    </row>
    <row r="2401" spans="1:15" x14ac:dyDescent="0.3">
      <c r="A2401" s="1">
        <v>43702</v>
      </c>
      <c r="B2401" s="2">
        <v>0.9375</v>
      </c>
      <c r="C2401" s="9">
        <f t="shared" si="80"/>
        <v>43702.9375</v>
      </c>
      <c r="D2401" s="4">
        <f t="shared" si="81"/>
        <v>525465</v>
      </c>
      <c r="E2401" s="4">
        <f t="shared" si="81"/>
        <v>6300765</v>
      </c>
      <c r="F2401" s="4">
        <f t="shared" si="81"/>
        <v>2549</v>
      </c>
      <c r="G2401" s="6">
        <v>0</v>
      </c>
      <c r="H2401" s="6">
        <v>0</v>
      </c>
      <c r="I2401" s="6">
        <v>293.22368557067114</v>
      </c>
      <c r="J2401" s="6">
        <v>6.3979999999999997</v>
      </c>
      <c r="K2401" s="6">
        <v>72.16</v>
      </c>
      <c r="L2401" s="6">
        <v>0.99354892275152151</v>
      </c>
      <c r="M2401" s="6">
        <v>748.95500000000004</v>
      </c>
      <c r="N2401" s="6">
        <v>0</v>
      </c>
      <c r="O2401" s="16" t="s">
        <v>19</v>
      </c>
    </row>
    <row r="2402" spans="1:15" x14ac:dyDescent="0.3">
      <c r="A2402" s="1">
        <v>43702</v>
      </c>
      <c r="B2402" s="2">
        <v>0.95833333333333337</v>
      </c>
      <c r="C2402" s="9">
        <f t="shared" si="80"/>
        <v>43702.958333333336</v>
      </c>
      <c r="D2402" s="4">
        <f t="shared" si="81"/>
        <v>525465</v>
      </c>
      <c r="E2402" s="4">
        <f t="shared" si="81"/>
        <v>6300765</v>
      </c>
      <c r="F2402" s="4">
        <f t="shared" si="81"/>
        <v>2549</v>
      </c>
      <c r="G2402" s="6">
        <v>0</v>
      </c>
      <c r="H2402" s="6">
        <v>0</v>
      </c>
      <c r="I2402" s="6">
        <v>282.61087391020396</v>
      </c>
      <c r="J2402" s="6">
        <v>6.1470000000000002</v>
      </c>
      <c r="K2402" s="6">
        <v>75.247</v>
      </c>
      <c r="L2402" s="6">
        <v>0.99127443210830513</v>
      </c>
      <c r="M2402" s="6">
        <v>748.95299999999997</v>
      </c>
      <c r="N2402" s="6">
        <v>0</v>
      </c>
      <c r="O2402" s="16" t="s">
        <v>19</v>
      </c>
    </row>
    <row r="2403" spans="1:15" x14ac:dyDescent="0.3">
      <c r="A2403" s="1">
        <v>43702</v>
      </c>
      <c r="B2403" s="2">
        <v>0.97916666666666663</v>
      </c>
      <c r="C2403" s="9">
        <f t="shared" si="80"/>
        <v>43702.979166666664</v>
      </c>
      <c r="D2403" s="4">
        <f t="shared" si="81"/>
        <v>525465</v>
      </c>
      <c r="E2403" s="4">
        <f t="shared" si="81"/>
        <v>6300765</v>
      </c>
      <c r="F2403" s="4">
        <f t="shared" si="81"/>
        <v>2549</v>
      </c>
      <c r="G2403" s="6">
        <v>0</v>
      </c>
      <c r="H2403" s="6">
        <v>0</v>
      </c>
      <c r="I2403" s="6">
        <v>252.81261612276461</v>
      </c>
      <c r="J2403" s="6">
        <v>5.8959999999999999</v>
      </c>
      <c r="K2403" s="6">
        <v>77.236999999999995</v>
      </c>
      <c r="L2403" s="6">
        <v>0.84456520152282955</v>
      </c>
      <c r="M2403" s="6">
        <v>748.66700000000003</v>
      </c>
      <c r="N2403" s="6">
        <v>0</v>
      </c>
      <c r="O2403" s="16" t="s">
        <v>19</v>
      </c>
    </row>
    <row r="2404" spans="1:15" x14ac:dyDescent="0.3">
      <c r="A2404" s="1">
        <v>43703</v>
      </c>
      <c r="B2404" s="2">
        <v>0</v>
      </c>
      <c r="C2404" s="9">
        <f t="shared" si="80"/>
        <v>43703</v>
      </c>
      <c r="D2404" s="4">
        <f t="shared" si="81"/>
        <v>525465</v>
      </c>
      <c r="E2404" s="4">
        <f t="shared" si="81"/>
        <v>6300765</v>
      </c>
      <c r="F2404" s="4">
        <f t="shared" si="81"/>
        <v>2549</v>
      </c>
      <c r="G2404" s="6">
        <v>0</v>
      </c>
      <c r="H2404" s="6">
        <v>0</v>
      </c>
      <c r="I2404" s="6">
        <v>244.37571772590519</v>
      </c>
      <c r="J2404" s="6">
        <v>5.77</v>
      </c>
      <c r="K2404" s="6">
        <v>78.933999999999997</v>
      </c>
      <c r="L2404" s="6">
        <v>0.5184491885275031</v>
      </c>
      <c r="M2404" s="6">
        <v>748.66300000000001</v>
      </c>
      <c r="N2404" s="6">
        <v>0</v>
      </c>
      <c r="O2404" s="16" t="s">
        <v>19</v>
      </c>
    </row>
    <row r="2405" spans="1:15" x14ac:dyDescent="0.3">
      <c r="A2405" s="1">
        <v>43703</v>
      </c>
      <c r="B2405" s="2">
        <v>2.0833333333333332E-2</v>
      </c>
      <c r="C2405" s="9">
        <f t="shared" si="80"/>
        <v>43703.020833333336</v>
      </c>
      <c r="D2405" s="4">
        <f t="shared" si="81"/>
        <v>525465</v>
      </c>
      <c r="E2405" s="4">
        <f t="shared" si="81"/>
        <v>6300765</v>
      </c>
      <c r="F2405" s="4">
        <f t="shared" si="81"/>
        <v>2549</v>
      </c>
      <c r="G2405" s="6">
        <v>0</v>
      </c>
      <c r="H2405" s="6">
        <v>0</v>
      </c>
      <c r="I2405" s="6">
        <v>244.26700900890529</v>
      </c>
      <c r="J2405" s="6">
        <v>5.7069999999999999</v>
      </c>
      <c r="K2405" s="6">
        <v>80.953000000000003</v>
      </c>
      <c r="L2405" s="6">
        <v>0.66060943782654602</v>
      </c>
      <c r="M2405" s="6">
        <v>748.65</v>
      </c>
      <c r="N2405" s="6">
        <v>0</v>
      </c>
      <c r="O2405" s="16" t="s">
        <v>19</v>
      </c>
    </row>
    <row r="2406" spans="1:15" x14ac:dyDescent="0.3">
      <c r="A2406" s="1">
        <v>43703</v>
      </c>
      <c r="B2406" s="2">
        <v>4.1666666666666664E-2</v>
      </c>
      <c r="C2406" s="9">
        <f t="shared" si="80"/>
        <v>43703.041666666664</v>
      </c>
      <c r="D2406" s="4">
        <f t="shared" si="81"/>
        <v>525465</v>
      </c>
      <c r="E2406" s="4">
        <f t="shared" si="81"/>
        <v>6300765</v>
      </c>
      <c r="F2406" s="4">
        <f t="shared" si="81"/>
        <v>2549</v>
      </c>
      <c r="G2406" s="6">
        <v>0</v>
      </c>
      <c r="H2406" s="6">
        <v>0</v>
      </c>
      <c r="I2406" s="6">
        <v>244.90753483710165</v>
      </c>
      <c r="J2406" s="6">
        <v>5.2679999999999998</v>
      </c>
      <c r="K2406" s="6">
        <v>86.804000000000002</v>
      </c>
      <c r="L2406" s="6">
        <v>1.0913520204098248</v>
      </c>
      <c r="M2406" s="6">
        <v>748.82299999999998</v>
      </c>
      <c r="N2406" s="6">
        <v>0</v>
      </c>
      <c r="O2406" s="16" t="s">
        <v>19</v>
      </c>
    </row>
    <row r="2407" spans="1:15" x14ac:dyDescent="0.3">
      <c r="A2407" s="1">
        <v>43703</v>
      </c>
      <c r="B2407" s="2">
        <v>6.25E-2</v>
      </c>
      <c r="C2407" s="9">
        <f t="shared" si="80"/>
        <v>43703.0625</v>
      </c>
      <c r="D2407" s="4">
        <f t="shared" si="81"/>
        <v>525465</v>
      </c>
      <c r="E2407" s="4">
        <f t="shared" si="81"/>
        <v>6300765</v>
      </c>
      <c r="F2407" s="4">
        <f t="shared" si="81"/>
        <v>2549</v>
      </c>
      <c r="G2407" s="6">
        <v>0</v>
      </c>
      <c r="H2407" s="6">
        <v>0</v>
      </c>
      <c r="I2407" s="6">
        <v>244.56691190846229</v>
      </c>
      <c r="J2407" s="6">
        <v>5.2679999999999998</v>
      </c>
      <c r="K2407" s="6">
        <v>87.584000000000003</v>
      </c>
      <c r="L2407" s="6">
        <v>1.0890775297666084</v>
      </c>
      <c r="M2407" s="6">
        <v>748.92499999999995</v>
      </c>
      <c r="N2407" s="6">
        <v>0</v>
      </c>
      <c r="O2407" s="16" t="s">
        <v>19</v>
      </c>
    </row>
    <row r="2408" spans="1:15" x14ac:dyDescent="0.3">
      <c r="A2408" s="1">
        <v>43703</v>
      </c>
      <c r="B2408" s="2">
        <v>8.3333333333333329E-2</v>
      </c>
      <c r="C2408" s="9">
        <f t="shared" si="80"/>
        <v>43703.083333333336</v>
      </c>
      <c r="D2408" s="4">
        <f t="shared" si="81"/>
        <v>525465</v>
      </c>
      <c r="E2408" s="4">
        <f t="shared" si="81"/>
        <v>6300765</v>
      </c>
      <c r="F2408" s="4">
        <f t="shared" si="81"/>
        <v>2549</v>
      </c>
      <c r="G2408" s="6">
        <v>0</v>
      </c>
      <c r="H2408" s="6">
        <v>0</v>
      </c>
      <c r="I2408" s="6">
        <v>245.0412232694683</v>
      </c>
      <c r="J2408" s="6">
        <v>5.6449999999999996</v>
      </c>
      <c r="K2408" s="6">
        <v>86.56</v>
      </c>
      <c r="L2408" s="6">
        <v>0.79793355923887355</v>
      </c>
      <c r="M2408" s="6">
        <v>748.87</v>
      </c>
      <c r="N2408" s="6">
        <v>0</v>
      </c>
      <c r="O2408" s="16" t="s">
        <v>19</v>
      </c>
    </row>
    <row r="2409" spans="1:15" x14ac:dyDescent="0.3">
      <c r="A2409" s="1">
        <v>43703</v>
      </c>
      <c r="B2409" s="2">
        <v>0.10416666666666667</v>
      </c>
      <c r="C2409" s="9">
        <f t="shared" si="80"/>
        <v>43703.104166666664</v>
      </c>
      <c r="D2409" s="4">
        <f t="shared" si="81"/>
        <v>525465</v>
      </c>
      <c r="E2409" s="4">
        <f t="shared" si="81"/>
        <v>6300765</v>
      </c>
      <c r="F2409" s="4">
        <f t="shared" si="81"/>
        <v>2549</v>
      </c>
      <c r="G2409" s="6">
        <v>0</v>
      </c>
      <c r="H2409" s="6">
        <v>0</v>
      </c>
      <c r="I2409" s="6">
        <v>244.07727200722491</v>
      </c>
      <c r="J2409" s="6">
        <v>5.016</v>
      </c>
      <c r="K2409" s="6">
        <v>90.5</v>
      </c>
      <c r="L2409" s="6">
        <v>1.2289632884224351</v>
      </c>
      <c r="M2409" s="6">
        <v>748.68200000000002</v>
      </c>
      <c r="N2409" s="6">
        <v>0</v>
      </c>
      <c r="O2409" s="16" t="s">
        <v>19</v>
      </c>
    </row>
    <row r="2410" spans="1:15" x14ac:dyDescent="0.3">
      <c r="A2410" s="1">
        <v>43703</v>
      </c>
      <c r="B2410" s="2">
        <v>0.125</v>
      </c>
      <c r="C2410" s="9">
        <f t="shared" si="80"/>
        <v>43703.125</v>
      </c>
      <c r="D2410" s="4">
        <f t="shared" si="81"/>
        <v>525465</v>
      </c>
      <c r="E2410" s="4">
        <f t="shared" si="81"/>
        <v>6300765</v>
      </c>
      <c r="F2410" s="4">
        <f t="shared" si="81"/>
        <v>2549</v>
      </c>
      <c r="G2410" s="6">
        <v>0</v>
      </c>
      <c r="H2410" s="6">
        <v>0</v>
      </c>
      <c r="I2410" s="6">
        <v>243.23094954741839</v>
      </c>
      <c r="J2410" s="6">
        <v>5.33</v>
      </c>
      <c r="K2410" s="6">
        <v>90.713999999999999</v>
      </c>
      <c r="L2410" s="6">
        <v>0.79338457795244088</v>
      </c>
      <c r="M2410" s="6">
        <v>748.70699999999999</v>
      </c>
      <c r="N2410" s="6">
        <v>0</v>
      </c>
      <c r="O2410" s="16" t="s">
        <v>19</v>
      </c>
    </row>
    <row r="2411" spans="1:15" x14ac:dyDescent="0.3">
      <c r="A2411" s="1">
        <v>43703</v>
      </c>
      <c r="B2411" s="2">
        <v>0.14583333333333334</v>
      </c>
      <c r="C2411" s="9">
        <f t="shared" si="80"/>
        <v>43703.145833333336</v>
      </c>
      <c r="D2411" s="4">
        <f t="shared" si="81"/>
        <v>525465</v>
      </c>
      <c r="E2411" s="4">
        <f t="shared" si="81"/>
        <v>6300765</v>
      </c>
      <c r="F2411" s="4">
        <f t="shared" si="81"/>
        <v>2549</v>
      </c>
      <c r="G2411" s="6">
        <v>0</v>
      </c>
      <c r="H2411" s="6">
        <v>0</v>
      </c>
      <c r="I2411" s="6">
        <v>245.04512576252415</v>
      </c>
      <c r="J2411" s="6">
        <v>4.5759999999999996</v>
      </c>
      <c r="K2411" s="6">
        <v>94.31</v>
      </c>
      <c r="L2411" s="6">
        <v>0.64696249396724792</v>
      </c>
      <c r="M2411" s="6">
        <v>748.73199999999997</v>
      </c>
      <c r="N2411" s="6">
        <v>0</v>
      </c>
      <c r="O2411" s="16" t="s">
        <v>19</v>
      </c>
    </row>
    <row r="2412" spans="1:15" x14ac:dyDescent="0.3">
      <c r="A2412" s="1">
        <v>43703</v>
      </c>
      <c r="B2412" s="2">
        <v>0.16666666666666666</v>
      </c>
      <c r="C2412" s="9">
        <f t="shared" si="80"/>
        <v>43703.166666666664</v>
      </c>
      <c r="D2412" s="4">
        <f t="shared" si="81"/>
        <v>525465</v>
      </c>
      <c r="E2412" s="4">
        <f t="shared" si="81"/>
        <v>6300765</v>
      </c>
      <c r="F2412" s="4">
        <f t="shared" si="81"/>
        <v>2549</v>
      </c>
      <c r="G2412" s="6">
        <v>0</v>
      </c>
      <c r="H2412" s="6">
        <v>0</v>
      </c>
      <c r="I2412" s="6">
        <v>243.30415603833939</v>
      </c>
      <c r="J2412" s="6">
        <v>5.2050000000000001</v>
      </c>
      <c r="K2412" s="6">
        <v>89.132000000000005</v>
      </c>
      <c r="L2412" s="6">
        <v>0.50025326338177223</v>
      </c>
      <c r="M2412" s="6">
        <v>748.63800000000003</v>
      </c>
      <c r="N2412" s="6">
        <v>0</v>
      </c>
      <c r="O2412" s="16" t="s">
        <v>19</v>
      </c>
    </row>
    <row r="2413" spans="1:15" x14ac:dyDescent="0.3">
      <c r="A2413" s="1">
        <v>43703</v>
      </c>
      <c r="B2413" s="2">
        <v>0.1875</v>
      </c>
      <c r="C2413" s="9">
        <f t="shared" si="80"/>
        <v>43703.1875</v>
      </c>
      <c r="D2413" s="4">
        <f t="shared" si="81"/>
        <v>525465</v>
      </c>
      <c r="E2413" s="4">
        <f t="shared" si="81"/>
        <v>6300765</v>
      </c>
      <c r="F2413" s="4">
        <f t="shared" si="81"/>
        <v>2549</v>
      </c>
      <c r="G2413" s="6">
        <v>0</v>
      </c>
      <c r="H2413" s="6">
        <v>0</v>
      </c>
      <c r="I2413" s="6">
        <v>242.15882265807673</v>
      </c>
      <c r="J2413" s="6">
        <v>5.1420000000000003</v>
      </c>
      <c r="K2413" s="6">
        <v>89.432000000000002</v>
      </c>
      <c r="L2413" s="6">
        <v>0.4979787727385559</v>
      </c>
      <c r="M2413" s="6">
        <v>748.60500000000002</v>
      </c>
      <c r="N2413" s="6">
        <v>0</v>
      </c>
      <c r="O2413" s="16" t="s">
        <v>19</v>
      </c>
    </row>
    <row r="2414" spans="1:15" x14ac:dyDescent="0.3">
      <c r="A2414" s="1">
        <v>43703</v>
      </c>
      <c r="B2414" s="2">
        <v>0.20833333333333334</v>
      </c>
      <c r="C2414" s="9">
        <f t="shared" si="80"/>
        <v>43703.208333333336</v>
      </c>
      <c r="D2414" s="4">
        <f t="shared" si="81"/>
        <v>525465</v>
      </c>
      <c r="E2414" s="4">
        <f t="shared" si="81"/>
        <v>6300765</v>
      </c>
      <c r="F2414" s="4">
        <f t="shared" si="81"/>
        <v>2549</v>
      </c>
      <c r="G2414" s="6">
        <v>0</v>
      </c>
      <c r="H2414" s="6">
        <v>0</v>
      </c>
      <c r="I2414" s="6">
        <v>240.86464802108389</v>
      </c>
      <c r="J2414" s="6">
        <v>5.0789999999999997</v>
      </c>
      <c r="K2414" s="6">
        <v>87.081999999999994</v>
      </c>
      <c r="L2414" s="6">
        <v>0.35126954215308026</v>
      </c>
      <c r="M2414" s="6">
        <v>748.6</v>
      </c>
      <c r="N2414" s="6">
        <v>0</v>
      </c>
      <c r="O2414" s="16" t="s">
        <v>19</v>
      </c>
    </row>
    <row r="2415" spans="1:15" x14ac:dyDescent="0.3">
      <c r="A2415" s="1">
        <v>43703</v>
      </c>
      <c r="B2415" s="2">
        <v>0.22916666666666666</v>
      </c>
      <c r="C2415" s="9">
        <f t="shared" si="80"/>
        <v>43703.229166666664</v>
      </c>
      <c r="D2415" s="4">
        <f t="shared" si="81"/>
        <v>525465</v>
      </c>
      <c r="E2415" s="4">
        <f t="shared" si="81"/>
        <v>6300765</v>
      </c>
      <c r="F2415" s="4">
        <f t="shared" si="81"/>
        <v>2549</v>
      </c>
      <c r="G2415" s="6">
        <v>10.9</v>
      </c>
      <c r="H2415" s="6">
        <v>0</v>
      </c>
      <c r="I2415" s="6">
        <v>241.45314179706961</v>
      </c>
      <c r="J2415" s="6">
        <v>5.016</v>
      </c>
      <c r="K2415" s="6">
        <v>86.292000000000002</v>
      </c>
      <c r="L2415" s="6">
        <v>0.49342979145212318</v>
      </c>
      <c r="M2415" s="6">
        <v>748.69500000000005</v>
      </c>
      <c r="N2415" s="6">
        <v>0</v>
      </c>
      <c r="O2415" s="16" t="s">
        <v>19</v>
      </c>
    </row>
    <row r="2416" spans="1:15" x14ac:dyDescent="0.3">
      <c r="A2416" s="1">
        <v>43703</v>
      </c>
      <c r="B2416" s="2">
        <v>0.25</v>
      </c>
      <c r="C2416" s="9">
        <f t="shared" si="80"/>
        <v>43703.25</v>
      </c>
      <c r="D2416" s="4">
        <f t="shared" si="81"/>
        <v>525465</v>
      </c>
      <c r="E2416" s="4">
        <f t="shared" si="81"/>
        <v>6300765</v>
      </c>
      <c r="F2416" s="4">
        <f t="shared" si="81"/>
        <v>2549</v>
      </c>
      <c r="G2416" s="6">
        <v>39.9</v>
      </c>
      <c r="H2416" s="6">
        <v>9</v>
      </c>
      <c r="I2416" s="6">
        <v>240.7268365468081</v>
      </c>
      <c r="J2416" s="6">
        <v>5.8959999999999999</v>
      </c>
      <c r="K2416" s="6">
        <v>81.608999999999995</v>
      </c>
      <c r="L2416" s="6">
        <v>0.34672056086664754</v>
      </c>
      <c r="M2416" s="6">
        <v>748.75</v>
      </c>
      <c r="N2416" s="6">
        <v>0</v>
      </c>
      <c r="O2416" s="15">
        <v>0.22556390977443611</v>
      </c>
    </row>
    <row r="2417" spans="1:15" x14ac:dyDescent="0.3">
      <c r="A2417" s="1">
        <v>43703</v>
      </c>
      <c r="B2417" s="2">
        <v>0.27083333333333331</v>
      </c>
      <c r="C2417" s="9">
        <f t="shared" si="80"/>
        <v>43703.270833333336</v>
      </c>
      <c r="D2417" s="4">
        <f t="shared" si="81"/>
        <v>525465</v>
      </c>
      <c r="E2417" s="4">
        <f t="shared" si="81"/>
        <v>6300765</v>
      </c>
      <c r="F2417" s="4">
        <f t="shared" si="81"/>
        <v>2549</v>
      </c>
      <c r="G2417" s="6">
        <v>175.9</v>
      </c>
      <c r="H2417" s="6">
        <v>45</v>
      </c>
      <c r="I2417" s="6">
        <v>243.1176501984358</v>
      </c>
      <c r="J2417" s="6">
        <v>7.9690000000000003</v>
      </c>
      <c r="K2417" s="6">
        <v>70.828000000000003</v>
      </c>
      <c r="L2417" s="6">
        <v>0.20001133028117188</v>
      </c>
      <c r="M2417" s="6">
        <v>748.74199999999996</v>
      </c>
      <c r="N2417" s="6">
        <v>0</v>
      </c>
      <c r="O2417" s="15">
        <v>0.25582717453098353</v>
      </c>
    </row>
    <row r="2418" spans="1:15" x14ac:dyDescent="0.3">
      <c r="A2418" s="1">
        <v>43703</v>
      </c>
      <c r="B2418" s="2">
        <v>0.29166666666666669</v>
      </c>
      <c r="C2418" s="9">
        <f t="shared" si="80"/>
        <v>43703.291666666664</v>
      </c>
      <c r="D2418" s="4">
        <f t="shared" si="81"/>
        <v>525465</v>
      </c>
      <c r="E2418" s="4">
        <f t="shared" si="81"/>
        <v>6300765</v>
      </c>
      <c r="F2418" s="4">
        <f t="shared" si="81"/>
        <v>2549</v>
      </c>
      <c r="G2418" s="6">
        <v>150.5</v>
      </c>
      <c r="H2418" s="6">
        <v>27</v>
      </c>
      <c r="I2418" s="6">
        <v>296.23460515884977</v>
      </c>
      <c r="J2418" s="6">
        <v>9.0359999999999996</v>
      </c>
      <c r="K2418" s="6">
        <v>63.756999999999998</v>
      </c>
      <c r="L2418" s="6">
        <v>0.19773683963795552</v>
      </c>
      <c r="M2418" s="6">
        <v>748.94</v>
      </c>
      <c r="N2418" s="6">
        <v>0</v>
      </c>
      <c r="O2418" s="15">
        <v>0.17940199335548174</v>
      </c>
    </row>
    <row r="2419" spans="1:15" x14ac:dyDescent="0.3">
      <c r="A2419" s="1">
        <v>43703</v>
      </c>
      <c r="B2419" s="2">
        <v>0.3125</v>
      </c>
      <c r="C2419" s="9">
        <f t="shared" si="80"/>
        <v>43703.3125</v>
      </c>
      <c r="D2419" s="4">
        <f t="shared" si="81"/>
        <v>525465</v>
      </c>
      <c r="E2419" s="4">
        <f t="shared" si="81"/>
        <v>6300765</v>
      </c>
      <c r="F2419" s="4">
        <f t="shared" si="81"/>
        <v>2549</v>
      </c>
      <c r="G2419" s="6">
        <v>128.80000000000001</v>
      </c>
      <c r="H2419" s="6">
        <v>23.4</v>
      </c>
      <c r="I2419" s="6">
        <v>292.68843456985167</v>
      </c>
      <c r="J2419" s="6">
        <v>7.6550000000000002</v>
      </c>
      <c r="K2419" s="6">
        <v>70.468000000000004</v>
      </c>
      <c r="L2419" s="6">
        <v>0.19546234899473919</v>
      </c>
      <c r="M2419" s="6">
        <v>749.08799999999997</v>
      </c>
      <c r="N2419" s="6">
        <v>0</v>
      </c>
      <c r="O2419" s="15">
        <v>0.18167701863354035</v>
      </c>
    </row>
    <row r="2420" spans="1:15" x14ac:dyDescent="0.3">
      <c r="A2420" s="1">
        <v>43703</v>
      </c>
      <c r="B2420" s="2">
        <v>0.33333333333333331</v>
      </c>
      <c r="C2420" s="9">
        <f t="shared" si="80"/>
        <v>43703.333333333336</v>
      </c>
      <c r="D2420" s="4">
        <f t="shared" si="81"/>
        <v>525465</v>
      </c>
      <c r="E2420" s="4">
        <f t="shared" si="81"/>
        <v>6300765</v>
      </c>
      <c r="F2420" s="4">
        <f t="shared" si="81"/>
        <v>2549</v>
      </c>
      <c r="G2420" s="6">
        <v>128.80000000000001</v>
      </c>
      <c r="H2420" s="6">
        <v>21.6</v>
      </c>
      <c r="I2420" s="6">
        <v>320.78871817606745</v>
      </c>
      <c r="J2420" s="6">
        <v>7.0890000000000004</v>
      </c>
      <c r="K2420" s="6">
        <v>74.141999999999996</v>
      </c>
      <c r="L2420" s="6">
        <v>0.48205733823604147</v>
      </c>
      <c r="M2420" s="6">
        <v>749.04499999999996</v>
      </c>
      <c r="N2420" s="6">
        <v>0</v>
      </c>
      <c r="O2420" s="15">
        <v>0.16770186335403725</v>
      </c>
    </row>
    <row r="2421" spans="1:15" x14ac:dyDescent="0.3">
      <c r="A2421" s="1">
        <v>43703</v>
      </c>
      <c r="B2421" s="2">
        <v>0.35416666666666669</v>
      </c>
      <c r="C2421" s="9">
        <f t="shared" si="80"/>
        <v>43703.354166666664</v>
      </c>
      <c r="D2421" s="4">
        <f t="shared" si="81"/>
        <v>525465</v>
      </c>
      <c r="E2421" s="4">
        <f t="shared" si="81"/>
        <v>6300765</v>
      </c>
      <c r="F2421" s="4">
        <f t="shared" si="81"/>
        <v>2549</v>
      </c>
      <c r="G2421" s="6">
        <v>185</v>
      </c>
      <c r="H2421" s="6">
        <v>30.6</v>
      </c>
      <c r="I2421" s="6">
        <v>289.07314498125976</v>
      </c>
      <c r="J2421" s="6">
        <v>7.843</v>
      </c>
      <c r="K2421" s="6">
        <v>70.808999999999997</v>
      </c>
      <c r="L2421" s="6">
        <v>0.62421758753508438</v>
      </c>
      <c r="M2421" s="6">
        <v>749.072</v>
      </c>
      <c r="N2421" s="6">
        <v>0</v>
      </c>
      <c r="O2421" s="15">
        <v>0.16540540540540541</v>
      </c>
    </row>
    <row r="2422" spans="1:15" x14ac:dyDescent="0.3">
      <c r="A2422" s="1">
        <v>43703</v>
      </c>
      <c r="B2422" s="2">
        <v>0.375</v>
      </c>
      <c r="C2422" s="9">
        <f t="shared" si="80"/>
        <v>43703.375</v>
      </c>
      <c r="D2422" s="4">
        <f t="shared" si="81"/>
        <v>525465</v>
      </c>
      <c r="E2422" s="4">
        <f t="shared" si="81"/>
        <v>6300765</v>
      </c>
      <c r="F2422" s="4">
        <f t="shared" si="81"/>
        <v>2549</v>
      </c>
      <c r="G2422" s="6">
        <v>128.80000000000001</v>
      </c>
      <c r="H2422" s="6">
        <v>23.4</v>
      </c>
      <c r="I2422" s="6">
        <v>263.90472664283624</v>
      </c>
      <c r="J2422" s="6">
        <v>6.3979999999999997</v>
      </c>
      <c r="K2422" s="6">
        <v>84.664000000000001</v>
      </c>
      <c r="L2422" s="6">
        <v>0.91052543017610377</v>
      </c>
      <c r="M2422" s="6">
        <v>749.25</v>
      </c>
      <c r="N2422" s="6">
        <v>0</v>
      </c>
      <c r="O2422" s="15">
        <v>0.18167701863354035</v>
      </c>
    </row>
    <row r="2423" spans="1:15" x14ac:dyDescent="0.3">
      <c r="A2423" s="1">
        <v>43703</v>
      </c>
      <c r="B2423" s="2">
        <v>0.39583333333333331</v>
      </c>
      <c r="C2423" s="9">
        <f t="shared" si="80"/>
        <v>43703.395833333336</v>
      </c>
      <c r="D2423" s="4">
        <f t="shared" si="81"/>
        <v>525465</v>
      </c>
      <c r="E2423" s="4">
        <f t="shared" si="81"/>
        <v>6300765</v>
      </c>
      <c r="F2423" s="4">
        <f t="shared" si="81"/>
        <v>2549</v>
      </c>
      <c r="G2423" s="6">
        <v>734.5</v>
      </c>
      <c r="H2423" s="6">
        <v>127.7</v>
      </c>
      <c r="I2423" s="6">
        <v>259.81763308953612</v>
      </c>
      <c r="J2423" s="6">
        <v>10.166</v>
      </c>
      <c r="K2423" s="6">
        <v>67.688000000000002</v>
      </c>
      <c r="L2423" s="6">
        <v>0.7638161995906283</v>
      </c>
      <c r="M2423" s="6">
        <v>749.17499999999995</v>
      </c>
      <c r="N2423" s="6">
        <v>0</v>
      </c>
      <c r="O2423" s="15">
        <v>0.17385976855003404</v>
      </c>
    </row>
    <row r="2424" spans="1:15" x14ac:dyDescent="0.3">
      <c r="A2424" s="1">
        <v>43703</v>
      </c>
      <c r="B2424" s="2">
        <v>0.41666666666666669</v>
      </c>
      <c r="C2424" s="9">
        <f t="shared" si="80"/>
        <v>43703.416666666664</v>
      </c>
      <c r="D2424" s="4">
        <f t="shared" si="81"/>
        <v>525465</v>
      </c>
      <c r="E2424" s="4">
        <f t="shared" si="81"/>
        <v>6300765</v>
      </c>
      <c r="F2424" s="4">
        <f t="shared" si="81"/>
        <v>2549</v>
      </c>
      <c r="G2424" s="6">
        <v>740</v>
      </c>
      <c r="H2424" s="6">
        <v>115.1</v>
      </c>
      <c r="I2424" s="6">
        <v>270.1740302680335</v>
      </c>
      <c r="J2424" s="6">
        <v>10.48</v>
      </c>
      <c r="K2424" s="6">
        <v>66.313999999999993</v>
      </c>
      <c r="L2424" s="6">
        <v>1.0504111888319303</v>
      </c>
      <c r="M2424" s="6">
        <v>749.31</v>
      </c>
      <c r="N2424" s="6">
        <v>0</v>
      </c>
      <c r="O2424" s="15">
        <v>0.15554054054054053</v>
      </c>
    </row>
    <row r="2425" spans="1:15" x14ac:dyDescent="0.3">
      <c r="A2425" s="1">
        <v>43703</v>
      </c>
      <c r="B2425" s="2">
        <v>0.4375</v>
      </c>
      <c r="C2425" s="9">
        <f t="shared" si="80"/>
        <v>43703.4375</v>
      </c>
      <c r="D2425" s="4">
        <f t="shared" si="81"/>
        <v>525465</v>
      </c>
      <c r="E2425" s="4">
        <f t="shared" si="81"/>
        <v>6300765</v>
      </c>
      <c r="F2425" s="4">
        <f t="shared" si="81"/>
        <v>2549</v>
      </c>
      <c r="G2425" s="6">
        <v>861.5</v>
      </c>
      <c r="H2425" s="6">
        <v>120.5</v>
      </c>
      <c r="I2425" s="6">
        <v>280.72445273014569</v>
      </c>
      <c r="J2425" s="6">
        <v>11.233000000000001</v>
      </c>
      <c r="K2425" s="6">
        <v>65.313000000000002</v>
      </c>
      <c r="L2425" s="6">
        <v>1.0481366981887139</v>
      </c>
      <c r="M2425" s="6">
        <v>749.23500000000001</v>
      </c>
      <c r="N2425" s="6">
        <v>0</v>
      </c>
      <c r="O2425" s="15">
        <v>0.13987231572838074</v>
      </c>
    </row>
    <row r="2426" spans="1:15" x14ac:dyDescent="0.3">
      <c r="A2426" s="1">
        <v>43703</v>
      </c>
      <c r="B2426" s="2">
        <v>0.45833333333333331</v>
      </c>
      <c r="C2426" s="9">
        <f t="shared" ref="C2426:C2489" si="82">A2426+B2426</f>
        <v>43703.458333333336</v>
      </c>
      <c r="D2426" s="4">
        <f t="shared" si="81"/>
        <v>525465</v>
      </c>
      <c r="E2426" s="4">
        <f t="shared" si="81"/>
        <v>6300765</v>
      </c>
      <c r="F2426" s="4">
        <f t="shared" si="81"/>
        <v>2549</v>
      </c>
      <c r="G2426" s="6">
        <v>204.9</v>
      </c>
      <c r="H2426" s="6">
        <v>27</v>
      </c>
      <c r="I2426" s="6">
        <v>301.58507751336651</v>
      </c>
      <c r="J2426" s="6">
        <v>8.2829999999999995</v>
      </c>
      <c r="K2426" s="6">
        <v>78.72</v>
      </c>
      <c r="L2426" s="6">
        <v>0.75699272766097914</v>
      </c>
      <c r="M2426" s="6">
        <v>749.05200000000002</v>
      </c>
      <c r="N2426" s="6">
        <v>0</v>
      </c>
      <c r="O2426" s="15">
        <v>0.13177159590043924</v>
      </c>
    </row>
    <row r="2427" spans="1:15" x14ac:dyDescent="0.3">
      <c r="A2427" s="1">
        <v>43703</v>
      </c>
      <c r="B2427" s="2">
        <v>0.47916666666666669</v>
      </c>
      <c r="C2427" s="9">
        <f t="shared" si="82"/>
        <v>43703.479166666664</v>
      </c>
      <c r="D2427" s="4">
        <f t="shared" ref="D2427:F2490" si="83">D2426</f>
        <v>525465</v>
      </c>
      <c r="E2427" s="4">
        <f t="shared" si="83"/>
        <v>6300765</v>
      </c>
      <c r="F2427" s="4">
        <f t="shared" si="83"/>
        <v>2549</v>
      </c>
      <c r="G2427" s="6">
        <v>257.5</v>
      </c>
      <c r="H2427" s="6">
        <v>36</v>
      </c>
      <c r="I2427" s="6">
        <v>308.12545487689016</v>
      </c>
      <c r="J2427" s="6">
        <v>8.4710000000000001</v>
      </c>
      <c r="K2427" s="6">
        <v>81.733000000000004</v>
      </c>
      <c r="L2427" s="6">
        <v>0.89915297696002205</v>
      </c>
      <c r="M2427" s="6">
        <v>749.02800000000002</v>
      </c>
      <c r="N2427" s="6">
        <v>0</v>
      </c>
      <c r="O2427" s="15">
        <v>0.13980582524271845</v>
      </c>
    </row>
    <row r="2428" spans="1:15" x14ac:dyDescent="0.3">
      <c r="A2428" s="1">
        <v>43703</v>
      </c>
      <c r="B2428" s="2">
        <v>0.5</v>
      </c>
      <c r="C2428" s="9">
        <f t="shared" si="82"/>
        <v>43703.5</v>
      </c>
      <c r="D2428" s="4">
        <f t="shared" si="83"/>
        <v>525465</v>
      </c>
      <c r="E2428" s="4">
        <f t="shared" si="83"/>
        <v>6300765</v>
      </c>
      <c r="F2428" s="4">
        <f t="shared" si="83"/>
        <v>2549</v>
      </c>
      <c r="G2428" s="6">
        <v>277.5</v>
      </c>
      <c r="H2428" s="6">
        <v>36</v>
      </c>
      <c r="I2428" s="6">
        <v>307.0814370797342</v>
      </c>
      <c r="J2428" s="6">
        <v>7.0890000000000004</v>
      </c>
      <c r="K2428" s="6">
        <v>91.516000000000005</v>
      </c>
      <c r="L2428" s="6">
        <v>1.1857479662013244</v>
      </c>
      <c r="M2428" s="6">
        <v>749.02800000000002</v>
      </c>
      <c r="N2428" s="6">
        <v>0</v>
      </c>
      <c r="O2428" s="15">
        <v>0.12972972972972974</v>
      </c>
    </row>
    <row r="2429" spans="1:15" x14ac:dyDescent="0.3">
      <c r="A2429" s="1">
        <v>43703</v>
      </c>
      <c r="B2429" s="2">
        <v>0.52083333333333337</v>
      </c>
      <c r="C2429" s="9">
        <f t="shared" si="82"/>
        <v>43703.520833333336</v>
      </c>
      <c r="D2429" s="4">
        <f t="shared" si="83"/>
        <v>525465</v>
      </c>
      <c r="E2429" s="4">
        <f t="shared" si="83"/>
        <v>6300765</v>
      </c>
      <c r="F2429" s="4">
        <f t="shared" si="83"/>
        <v>2549</v>
      </c>
      <c r="G2429" s="6">
        <v>90.7</v>
      </c>
      <c r="H2429" s="6">
        <v>10.8</v>
      </c>
      <c r="I2429" s="6">
        <v>333.15317318226988</v>
      </c>
      <c r="J2429" s="6">
        <v>6.5869999999999997</v>
      </c>
      <c r="K2429" s="6">
        <v>90.950999999999993</v>
      </c>
      <c r="L2429" s="6">
        <v>1.0390387356158486</v>
      </c>
      <c r="M2429" s="6">
        <v>749.09</v>
      </c>
      <c r="N2429" s="6">
        <v>0</v>
      </c>
      <c r="O2429" s="15">
        <v>0.11907386990077178</v>
      </c>
    </row>
    <row r="2430" spans="1:15" x14ac:dyDescent="0.3">
      <c r="A2430" s="1">
        <v>43703</v>
      </c>
      <c r="B2430" s="2">
        <v>0.54166666666666663</v>
      </c>
      <c r="C2430" s="9">
        <f t="shared" si="82"/>
        <v>43703.541666666664</v>
      </c>
      <c r="D2430" s="4">
        <f t="shared" si="83"/>
        <v>525465</v>
      </c>
      <c r="E2430" s="4">
        <f t="shared" si="83"/>
        <v>6300765</v>
      </c>
      <c r="F2430" s="4">
        <f t="shared" si="83"/>
        <v>2549</v>
      </c>
      <c r="G2430" s="6">
        <v>146.9</v>
      </c>
      <c r="H2430" s="6">
        <v>18</v>
      </c>
      <c r="I2430" s="6">
        <v>307.06896249948062</v>
      </c>
      <c r="J2430" s="6">
        <v>6.3360000000000003</v>
      </c>
      <c r="K2430" s="6">
        <v>93.716999999999999</v>
      </c>
      <c r="L2430" s="6">
        <v>0.892329505030373</v>
      </c>
      <c r="M2430" s="6">
        <v>748.97699999999998</v>
      </c>
      <c r="N2430" s="6">
        <v>0</v>
      </c>
      <c r="O2430" s="15">
        <v>0.12253233492171545</v>
      </c>
    </row>
    <row r="2431" spans="1:15" x14ac:dyDescent="0.3">
      <c r="A2431" s="1">
        <v>43703</v>
      </c>
      <c r="B2431" s="2">
        <v>0.5625</v>
      </c>
      <c r="C2431" s="9">
        <f t="shared" si="82"/>
        <v>43703.5625</v>
      </c>
      <c r="D2431" s="4">
        <f t="shared" si="83"/>
        <v>525465</v>
      </c>
      <c r="E2431" s="4">
        <f t="shared" si="83"/>
        <v>6300765</v>
      </c>
      <c r="F2431" s="4">
        <f t="shared" si="83"/>
        <v>2549</v>
      </c>
      <c r="G2431" s="6">
        <v>230.3</v>
      </c>
      <c r="H2431" s="6">
        <v>28.8</v>
      </c>
      <c r="I2431" s="6">
        <v>332.29520679401685</v>
      </c>
      <c r="J2431" s="6">
        <v>8.4079999999999995</v>
      </c>
      <c r="K2431" s="6">
        <v>76.7</v>
      </c>
      <c r="L2431" s="6">
        <v>0.89005501438715662</v>
      </c>
      <c r="M2431" s="6">
        <v>748.88</v>
      </c>
      <c r="N2431" s="6">
        <v>0</v>
      </c>
      <c r="O2431" s="15">
        <v>0.12505427702996091</v>
      </c>
    </row>
    <row r="2432" spans="1:15" x14ac:dyDescent="0.3">
      <c r="A2432" s="1">
        <v>43703</v>
      </c>
      <c r="B2432" s="2">
        <v>0.58333333333333337</v>
      </c>
      <c r="C2432" s="9">
        <f t="shared" si="82"/>
        <v>43703.583333333336</v>
      </c>
      <c r="D2432" s="4">
        <f t="shared" si="83"/>
        <v>525465</v>
      </c>
      <c r="E2432" s="4">
        <f t="shared" si="83"/>
        <v>6300765</v>
      </c>
      <c r="F2432" s="4">
        <f t="shared" si="83"/>
        <v>2549</v>
      </c>
      <c r="G2432" s="6">
        <v>317.39999999999998</v>
      </c>
      <c r="H2432" s="6">
        <v>39.6</v>
      </c>
      <c r="I2432" s="6">
        <v>292.38613392233844</v>
      </c>
      <c r="J2432" s="6">
        <v>8.0939999999999994</v>
      </c>
      <c r="K2432" s="6">
        <v>83.081000000000003</v>
      </c>
      <c r="L2432" s="6">
        <v>1.321084743570718</v>
      </c>
      <c r="M2432" s="6">
        <v>748.89800000000002</v>
      </c>
      <c r="N2432" s="6">
        <v>0</v>
      </c>
      <c r="O2432" s="15">
        <v>0.12476370510396977</v>
      </c>
    </row>
    <row r="2433" spans="1:15" x14ac:dyDescent="0.3">
      <c r="A2433" s="1">
        <v>43703</v>
      </c>
      <c r="B2433" s="2">
        <v>0.60416666666666663</v>
      </c>
      <c r="C2433" s="9">
        <f t="shared" si="82"/>
        <v>43703.604166666664</v>
      </c>
      <c r="D2433" s="4">
        <f t="shared" si="83"/>
        <v>525465</v>
      </c>
      <c r="E2433" s="4">
        <f t="shared" si="83"/>
        <v>6300765</v>
      </c>
      <c r="F2433" s="4">
        <f t="shared" si="83"/>
        <v>2549</v>
      </c>
      <c r="G2433" s="6">
        <v>195.9</v>
      </c>
      <c r="H2433" s="6">
        <v>27</v>
      </c>
      <c r="I2433" s="6">
        <v>274.55810672376617</v>
      </c>
      <c r="J2433" s="6">
        <v>10.542999999999999</v>
      </c>
      <c r="K2433" s="6">
        <v>60.646999999999998</v>
      </c>
      <c r="L2433" s="6">
        <v>0.88550603310072384</v>
      </c>
      <c r="M2433" s="6">
        <v>748.93200000000002</v>
      </c>
      <c r="N2433" s="6">
        <v>0</v>
      </c>
      <c r="O2433" s="15">
        <v>0.13782542113323124</v>
      </c>
    </row>
    <row r="2434" spans="1:15" x14ac:dyDescent="0.3">
      <c r="A2434" s="1">
        <v>43703</v>
      </c>
      <c r="B2434" s="2">
        <v>0.625</v>
      </c>
      <c r="C2434" s="9">
        <f t="shared" si="82"/>
        <v>43703.625</v>
      </c>
      <c r="D2434" s="4">
        <f t="shared" si="83"/>
        <v>525465</v>
      </c>
      <c r="E2434" s="4">
        <f t="shared" si="83"/>
        <v>6300765</v>
      </c>
      <c r="F2434" s="4">
        <f t="shared" si="83"/>
        <v>2549</v>
      </c>
      <c r="G2434" s="6">
        <v>116.1</v>
      </c>
      <c r="H2434" s="6">
        <v>12.6</v>
      </c>
      <c r="I2434" s="6">
        <v>269.60979032082071</v>
      </c>
      <c r="J2434" s="6">
        <v>8.0310000000000006</v>
      </c>
      <c r="K2434" s="6">
        <v>76.325999999999993</v>
      </c>
      <c r="L2434" s="6">
        <v>1.3165357622842853</v>
      </c>
      <c r="M2434" s="6">
        <v>749.00800000000004</v>
      </c>
      <c r="N2434" s="6">
        <v>0</v>
      </c>
      <c r="O2434" s="15">
        <v>0.10852713178294573</v>
      </c>
    </row>
    <row r="2435" spans="1:15" x14ac:dyDescent="0.3">
      <c r="A2435" s="1">
        <v>43703</v>
      </c>
      <c r="B2435" s="2">
        <v>0.64583333333333337</v>
      </c>
      <c r="C2435" s="9">
        <f t="shared" si="82"/>
        <v>43703.645833333336</v>
      </c>
      <c r="D2435" s="4">
        <f t="shared" si="83"/>
        <v>525465</v>
      </c>
      <c r="E2435" s="4">
        <f t="shared" si="83"/>
        <v>6300765</v>
      </c>
      <c r="F2435" s="4">
        <f t="shared" si="83"/>
        <v>2549</v>
      </c>
      <c r="G2435" s="6">
        <v>154.19999999999999</v>
      </c>
      <c r="H2435" s="6">
        <v>18</v>
      </c>
      <c r="I2435" s="6">
        <v>299.09582863824289</v>
      </c>
      <c r="J2435" s="6">
        <v>7.3410000000000002</v>
      </c>
      <c r="K2435" s="6">
        <v>90.466999999999999</v>
      </c>
      <c r="L2435" s="6">
        <v>1.0253917917565505</v>
      </c>
      <c r="M2435" s="6">
        <v>749.08</v>
      </c>
      <c r="N2435" s="6">
        <v>0</v>
      </c>
      <c r="O2435" s="15">
        <v>0.11673151750972764</v>
      </c>
    </row>
    <row r="2436" spans="1:15" x14ac:dyDescent="0.3">
      <c r="A2436" s="1">
        <v>43703</v>
      </c>
      <c r="B2436" s="2">
        <v>0.66666666666666663</v>
      </c>
      <c r="C2436" s="9">
        <f t="shared" si="82"/>
        <v>43703.666666666664</v>
      </c>
      <c r="D2436" s="4">
        <f t="shared" si="83"/>
        <v>525465</v>
      </c>
      <c r="E2436" s="4">
        <f t="shared" si="83"/>
        <v>6300765</v>
      </c>
      <c r="F2436" s="4">
        <f t="shared" si="83"/>
        <v>2549</v>
      </c>
      <c r="G2436" s="6">
        <v>511.5</v>
      </c>
      <c r="H2436" s="6">
        <v>77.400000000000006</v>
      </c>
      <c r="I2436" s="6">
        <v>281.99795012816969</v>
      </c>
      <c r="J2436" s="6">
        <v>10.292</v>
      </c>
      <c r="K2436" s="6">
        <v>70.494</v>
      </c>
      <c r="L2436" s="6">
        <v>0.87868256117107491</v>
      </c>
      <c r="M2436" s="6">
        <v>749.02</v>
      </c>
      <c r="N2436" s="6">
        <v>0</v>
      </c>
      <c r="O2436" s="15">
        <v>0.15131964809384166</v>
      </c>
    </row>
    <row r="2437" spans="1:15" x14ac:dyDescent="0.3">
      <c r="A2437" s="1">
        <v>43703</v>
      </c>
      <c r="B2437" s="2">
        <v>0.6875</v>
      </c>
      <c r="C2437" s="9">
        <f t="shared" si="82"/>
        <v>43703.6875</v>
      </c>
      <c r="D2437" s="4">
        <f t="shared" si="83"/>
        <v>525465</v>
      </c>
      <c r="E2437" s="4">
        <f t="shared" si="83"/>
        <v>6300765</v>
      </c>
      <c r="F2437" s="4">
        <f t="shared" si="83"/>
        <v>2549</v>
      </c>
      <c r="G2437" s="6">
        <v>43.5</v>
      </c>
      <c r="H2437" s="6">
        <v>3.6</v>
      </c>
      <c r="I2437" s="6">
        <v>293.55251295230687</v>
      </c>
      <c r="J2437" s="6">
        <v>6.9009999999999998</v>
      </c>
      <c r="K2437" s="6">
        <v>93.513999999999996</v>
      </c>
      <c r="L2437" s="6">
        <v>1.1652775504123771</v>
      </c>
      <c r="M2437" s="6">
        <v>749.11300000000006</v>
      </c>
      <c r="N2437" s="6">
        <v>0</v>
      </c>
      <c r="O2437" s="15">
        <v>8.2758620689655171E-2</v>
      </c>
    </row>
    <row r="2438" spans="1:15" x14ac:dyDescent="0.3">
      <c r="A2438" s="1">
        <v>43703</v>
      </c>
      <c r="B2438" s="2">
        <v>0.70833333333333337</v>
      </c>
      <c r="C2438" s="9">
        <f t="shared" si="82"/>
        <v>43703.708333333336</v>
      </c>
      <c r="D2438" s="4">
        <f t="shared" si="83"/>
        <v>525465</v>
      </c>
      <c r="E2438" s="4">
        <f t="shared" si="83"/>
        <v>6300765</v>
      </c>
      <c r="F2438" s="4">
        <f t="shared" si="83"/>
        <v>2549</v>
      </c>
      <c r="G2438" s="6">
        <v>39.9</v>
      </c>
      <c r="H2438" s="6">
        <v>3.6</v>
      </c>
      <c r="I2438" s="6">
        <v>258.29233719669372</v>
      </c>
      <c r="J2438" s="6">
        <v>5.77</v>
      </c>
      <c r="K2438" s="6">
        <v>100</v>
      </c>
      <c r="L2438" s="6">
        <v>0.87413357988464213</v>
      </c>
      <c r="M2438" s="6">
        <v>749.33</v>
      </c>
      <c r="N2438" s="6">
        <v>0</v>
      </c>
      <c r="O2438" s="15">
        <v>9.0225563909774445E-2</v>
      </c>
    </row>
    <row r="2439" spans="1:15" x14ac:dyDescent="0.3">
      <c r="A2439" s="1">
        <v>43703</v>
      </c>
      <c r="B2439" s="2">
        <v>0.72916666666666663</v>
      </c>
      <c r="C2439" s="9">
        <f t="shared" si="82"/>
        <v>43703.729166666664</v>
      </c>
      <c r="D2439" s="4">
        <f t="shared" si="83"/>
        <v>525465</v>
      </c>
      <c r="E2439" s="4">
        <f t="shared" si="83"/>
        <v>6300765</v>
      </c>
      <c r="F2439" s="4">
        <f t="shared" si="83"/>
        <v>2549</v>
      </c>
      <c r="G2439" s="6">
        <v>20</v>
      </c>
      <c r="H2439" s="6">
        <v>0</v>
      </c>
      <c r="I2439" s="6">
        <v>254.92203033825442</v>
      </c>
      <c r="J2439" s="6">
        <v>5.77</v>
      </c>
      <c r="K2439" s="6">
        <v>100</v>
      </c>
      <c r="L2439" s="6">
        <v>1.0162938291836852</v>
      </c>
      <c r="M2439" s="6">
        <v>749.43799999999999</v>
      </c>
      <c r="N2439" s="6">
        <v>0</v>
      </c>
      <c r="O2439" s="16" t="s">
        <v>19</v>
      </c>
    </row>
    <row r="2440" spans="1:15" x14ac:dyDescent="0.3">
      <c r="A2440" s="1">
        <v>43703</v>
      </c>
      <c r="B2440" s="2">
        <v>0.75</v>
      </c>
      <c r="C2440" s="9">
        <f t="shared" si="82"/>
        <v>43703.75</v>
      </c>
      <c r="D2440" s="4">
        <f t="shared" si="83"/>
        <v>525465</v>
      </c>
      <c r="E2440" s="4">
        <f t="shared" si="83"/>
        <v>6300765</v>
      </c>
      <c r="F2440" s="4">
        <f t="shared" si="83"/>
        <v>2549</v>
      </c>
      <c r="G2440" s="6">
        <v>14.5</v>
      </c>
      <c r="H2440" s="6">
        <v>0</v>
      </c>
      <c r="I2440" s="6">
        <v>253.08178553831956</v>
      </c>
      <c r="J2440" s="6">
        <v>5.3929999999999998</v>
      </c>
      <c r="K2440" s="6">
        <v>100</v>
      </c>
      <c r="L2440" s="6">
        <v>1.0140193385404688</v>
      </c>
      <c r="M2440" s="6">
        <v>749.69</v>
      </c>
      <c r="N2440" s="6">
        <v>0</v>
      </c>
      <c r="O2440" s="16" t="s">
        <v>19</v>
      </c>
    </row>
    <row r="2441" spans="1:15" x14ac:dyDescent="0.3">
      <c r="A2441" s="1">
        <v>43703</v>
      </c>
      <c r="B2441" s="2">
        <v>0.77083333333333337</v>
      </c>
      <c r="C2441" s="9">
        <f t="shared" si="82"/>
        <v>43703.770833333336</v>
      </c>
      <c r="D2441" s="4">
        <f t="shared" si="83"/>
        <v>525465</v>
      </c>
      <c r="E2441" s="4">
        <f t="shared" si="83"/>
        <v>6300765</v>
      </c>
      <c r="F2441" s="4">
        <f t="shared" si="83"/>
        <v>2549</v>
      </c>
      <c r="G2441" s="6">
        <v>18.100000000000001</v>
      </c>
      <c r="H2441" s="6">
        <v>1.8</v>
      </c>
      <c r="I2441" s="6">
        <v>249.24393788853598</v>
      </c>
      <c r="J2441" s="6">
        <v>4.891</v>
      </c>
      <c r="K2441" s="6">
        <v>100</v>
      </c>
      <c r="L2441" s="6">
        <v>0.86731010795499308</v>
      </c>
      <c r="M2441" s="6">
        <v>749.72199999999998</v>
      </c>
      <c r="N2441" s="6">
        <v>0</v>
      </c>
      <c r="O2441" s="15">
        <v>9.9447513812154692E-2</v>
      </c>
    </row>
    <row r="2442" spans="1:15" x14ac:dyDescent="0.3">
      <c r="A2442" s="1">
        <v>43703</v>
      </c>
      <c r="B2442" s="2">
        <v>0.79166666666666663</v>
      </c>
      <c r="C2442" s="9">
        <f t="shared" si="82"/>
        <v>43703.791666666664</v>
      </c>
      <c r="D2442" s="4">
        <f t="shared" si="83"/>
        <v>525465</v>
      </c>
      <c r="E2442" s="4">
        <f t="shared" si="83"/>
        <v>6300765</v>
      </c>
      <c r="F2442" s="4">
        <f t="shared" si="83"/>
        <v>2549</v>
      </c>
      <c r="G2442" s="6">
        <v>5.4</v>
      </c>
      <c r="H2442" s="6">
        <v>0</v>
      </c>
      <c r="I2442" s="6">
        <v>245.65182853662628</v>
      </c>
      <c r="J2442" s="6">
        <v>4.9530000000000003</v>
      </c>
      <c r="K2442" s="6">
        <v>100</v>
      </c>
      <c r="L2442" s="6">
        <v>0.86503561731177669</v>
      </c>
      <c r="M2442" s="6">
        <v>749.76</v>
      </c>
      <c r="N2442" s="6">
        <v>0</v>
      </c>
      <c r="O2442" s="16" t="s">
        <v>19</v>
      </c>
    </row>
    <row r="2443" spans="1:15" x14ac:dyDescent="0.3">
      <c r="A2443" s="1">
        <v>43703</v>
      </c>
      <c r="B2443" s="2">
        <v>0.8125</v>
      </c>
      <c r="C2443" s="9">
        <f t="shared" si="82"/>
        <v>43703.8125</v>
      </c>
      <c r="D2443" s="4">
        <f t="shared" si="83"/>
        <v>525465</v>
      </c>
      <c r="E2443" s="4">
        <f t="shared" si="83"/>
        <v>6300765</v>
      </c>
      <c r="F2443" s="4">
        <f t="shared" si="83"/>
        <v>2549</v>
      </c>
      <c r="G2443" s="6">
        <v>0</v>
      </c>
      <c r="H2443" s="6">
        <v>0</v>
      </c>
      <c r="I2443" s="6">
        <v>243.17650472901204</v>
      </c>
      <c r="J2443" s="6">
        <v>4.6390000000000002</v>
      </c>
      <c r="K2443" s="6">
        <v>99.15</v>
      </c>
      <c r="L2443" s="6">
        <v>1.2960653464953382</v>
      </c>
      <c r="M2443" s="6">
        <v>750.09699999999998</v>
      </c>
      <c r="N2443" s="6">
        <v>0</v>
      </c>
      <c r="O2443" s="16" t="s">
        <v>19</v>
      </c>
    </row>
    <row r="2444" spans="1:15" x14ac:dyDescent="0.3">
      <c r="A2444" s="1">
        <v>43703</v>
      </c>
      <c r="B2444" s="2">
        <v>0.83333333333333337</v>
      </c>
      <c r="C2444" s="9">
        <f t="shared" si="82"/>
        <v>43703.833333333336</v>
      </c>
      <c r="D2444" s="4">
        <f t="shared" si="83"/>
        <v>525465</v>
      </c>
      <c r="E2444" s="4">
        <f t="shared" si="83"/>
        <v>6300765</v>
      </c>
      <c r="F2444" s="4">
        <f t="shared" si="83"/>
        <v>2549</v>
      </c>
      <c r="G2444" s="6">
        <v>0</v>
      </c>
      <c r="H2444" s="6">
        <v>0</v>
      </c>
      <c r="I2444" s="6">
        <v>242.2561303656187</v>
      </c>
      <c r="J2444" s="6">
        <v>4.2619999999999996</v>
      </c>
      <c r="K2444" s="6">
        <v>100</v>
      </c>
      <c r="L2444" s="6">
        <v>1.0049213759676032</v>
      </c>
      <c r="M2444" s="6">
        <v>750.12800000000004</v>
      </c>
      <c r="N2444" s="6">
        <v>0</v>
      </c>
      <c r="O2444" s="16" t="s">
        <v>19</v>
      </c>
    </row>
    <row r="2445" spans="1:15" x14ac:dyDescent="0.3">
      <c r="A2445" s="1">
        <v>43703</v>
      </c>
      <c r="B2445" s="2">
        <v>0.85416666666666663</v>
      </c>
      <c r="C2445" s="9">
        <f t="shared" si="82"/>
        <v>43703.854166666664</v>
      </c>
      <c r="D2445" s="4">
        <f t="shared" si="83"/>
        <v>525465</v>
      </c>
      <c r="E2445" s="4">
        <f t="shared" si="83"/>
        <v>6300765</v>
      </c>
      <c r="F2445" s="4">
        <f t="shared" si="83"/>
        <v>2549</v>
      </c>
      <c r="G2445" s="6">
        <v>0</v>
      </c>
      <c r="H2445" s="6">
        <v>0</v>
      </c>
      <c r="I2445" s="6">
        <v>240.22108203323853</v>
      </c>
      <c r="J2445" s="6">
        <v>3.8849999999999998</v>
      </c>
      <c r="K2445" s="6">
        <v>100</v>
      </c>
      <c r="L2445" s="6">
        <v>0.56962981209789187</v>
      </c>
      <c r="M2445" s="6">
        <v>750.17499999999995</v>
      </c>
      <c r="N2445" s="6">
        <v>0</v>
      </c>
      <c r="O2445" s="16" t="s">
        <v>19</v>
      </c>
    </row>
    <row r="2446" spans="1:15" x14ac:dyDescent="0.3">
      <c r="A2446" s="1">
        <v>43703</v>
      </c>
      <c r="B2446" s="2">
        <v>0.875</v>
      </c>
      <c r="C2446" s="9">
        <f t="shared" si="82"/>
        <v>43703.875</v>
      </c>
      <c r="D2446" s="4">
        <f t="shared" si="83"/>
        <v>525465</v>
      </c>
      <c r="E2446" s="4">
        <f t="shared" si="83"/>
        <v>6300765</v>
      </c>
      <c r="F2446" s="4">
        <f t="shared" si="83"/>
        <v>2549</v>
      </c>
      <c r="G2446" s="6">
        <v>0</v>
      </c>
      <c r="H2446" s="6">
        <v>0</v>
      </c>
      <c r="I2446" s="6">
        <v>257.3208077582554</v>
      </c>
      <c r="J2446" s="6">
        <v>4.5140000000000002</v>
      </c>
      <c r="K2446" s="6">
        <v>100</v>
      </c>
      <c r="L2446" s="6">
        <v>0.42292058151241618</v>
      </c>
      <c r="M2446" s="6">
        <v>750.31500000000005</v>
      </c>
      <c r="N2446" s="6">
        <v>0</v>
      </c>
      <c r="O2446" s="16" t="s">
        <v>19</v>
      </c>
    </row>
    <row r="2447" spans="1:15" x14ac:dyDescent="0.3">
      <c r="A2447" s="1">
        <v>43703</v>
      </c>
      <c r="B2447" s="2">
        <v>0.89583333333333337</v>
      </c>
      <c r="C2447" s="9">
        <f t="shared" si="82"/>
        <v>43703.895833333336</v>
      </c>
      <c r="D2447" s="4">
        <f t="shared" si="83"/>
        <v>525465</v>
      </c>
      <c r="E2447" s="4">
        <f t="shared" si="83"/>
        <v>6300765</v>
      </c>
      <c r="F2447" s="4">
        <f t="shared" si="83"/>
        <v>2549</v>
      </c>
      <c r="G2447" s="6">
        <v>0</v>
      </c>
      <c r="H2447" s="6">
        <v>0</v>
      </c>
      <c r="I2447" s="6">
        <v>265.63494904789792</v>
      </c>
      <c r="J2447" s="6">
        <v>3.6970000000000001</v>
      </c>
      <c r="K2447" s="6">
        <v>100</v>
      </c>
      <c r="L2447" s="6">
        <v>0.56508083081145921</v>
      </c>
      <c r="M2447" s="6">
        <v>750.19799999999998</v>
      </c>
      <c r="N2447" s="6">
        <v>0</v>
      </c>
      <c r="O2447" s="16" t="s">
        <v>19</v>
      </c>
    </row>
    <row r="2448" spans="1:15" x14ac:dyDescent="0.3">
      <c r="A2448" s="1">
        <v>43703</v>
      </c>
      <c r="B2448" s="2">
        <v>0.91666666666666663</v>
      </c>
      <c r="C2448" s="9">
        <f t="shared" si="82"/>
        <v>43703.916666666664</v>
      </c>
      <c r="D2448" s="4">
        <f t="shared" si="83"/>
        <v>525465</v>
      </c>
      <c r="E2448" s="4">
        <f t="shared" si="83"/>
        <v>6300765</v>
      </c>
      <c r="F2448" s="4">
        <f t="shared" si="83"/>
        <v>2549</v>
      </c>
      <c r="G2448" s="6">
        <v>0</v>
      </c>
      <c r="H2448" s="6">
        <v>0</v>
      </c>
      <c r="I2448" s="6">
        <v>274.83330166040406</v>
      </c>
      <c r="J2448" s="6">
        <v>4.2619999999999996</v>
      </c>
      <c r="K2448" s="6">
        <v>86.001999999999995</v>
      </c>
      <c r="L2448" s="6">
        <v>0.7069539335102194</v>
      </c>
      <c r="M2448" s="6">
        <v>750.25800000000004</v>
      </c>
      <c r="N2448" s="6">
        <v>0</v>
      </c>
      <c r="O2448" s="16" t="s">
        <v>19</v>
      </c>
    </row>
    <row r="2449" spans="1:15" x14ac:dyDescent="0.3">
      <c r="A2449" s="1">
        <v>43703</v>
      </c>
      <c r="B2449" s="2">
        <v>0.9375</v>
      </c>
      <c r="C2449" s="9">
        <f t="shared" si="82"/>
        <v>43703.9375</v>
      </c>
      <c r="D2449" s="4">
        <f t="shared" si="83"/>
        <v>525465</v>
      </c>
      <c r="E2449" s="4">
        <f t="shared" si="83"/>
        <v>6300765</v>
      </c>
      <c r="F2449" s="4">
        <f t="shared" si="83"/>
        <v>2549</v>
      </c>
      <c r="G2449" s="6">
        <v>0</v>
      </c>
      <c r="H2449" s="6">
        <v>0</v>
      </c>
      <c r="I2449" s="6">
        <v>275.74184754491881</v>
      </c>
      <c r="J2449" s="6">
        <v>3.0049999999999999</v>
      </c>
      <c r="K2449" s="6">
        <v>100</v>
      </c>
      <c r="L2449" s="6">
        <v>0.70467944286700301</v>
      </c>
      <c r="M2449" s="6">
        <v>750.05700000000002</v>
      </c>
      <c r="N2449" s="6">
        <v>0</v>
      </c>
      <c r="O2449" s="16" t="s">
        <v>19</v>
      </c>
    </row>
    <row r="2450" spans="1:15" x14ac:dyDescent="0.3">
      <c r="A2450" s="1">
        <v>43703</v>
      </c>
      <c r="B2450" s="2">
        <v>0.95833333333333337</v>
      </c>
      <c r="C2450" s="9">
        <f t="shared" si="82"/>
        <v>43703.958333333336</v>
      </c>
      <c r="D2450" s="4">
        <f t="shared" si="83"/>
        <v>525465</v>
      </c>
      <c r="E2450" s="4">
        <f t="shared" si="83"/>
        <v>6300765</v>
      </c>
      <c r="F2450" s="4">
        <f t="shared" si="83"/>
        <v>2549</v>
      </c>
      <c r="G2450" s="6">
        <v>0</v>
      </c>
      <c r="H2450" s="6">
        <v>0</v>
      </c>
      <c r="I2450" s="6">
        <v>283.38600744276999</v>
      </c>
      <c r="J2450" s="6">
        <v>2.3140000000000001</v>
      </c>
      <c r="K2450" s="6">
        <v>100</v>
      </c>
      <c r="L2450" s="6">
        <v>0.55825735888181005</v>
      </c>
      <c r="M2450" s="6">
        <v>750.18499999999995</v>
      </c>
      <c r="N2450" s="6">
        <v>0</v>
      </c>
      <c r="O2450" s="16" t="s">
        <v>19</v>
      </c>
    </row>
    <row r="2451" spans="1:15" x14ac:dyDescent="0.3">
      <c r="A2451" s="1">
        <v>43703</v>
      </c>
      <c r="B2451" s="2">
        <v>0.97916666666666663</v>
      </c>
      <c r="C2451" s="9">
        <f t="shared" si="82"/>
        <v>43703.979166666664</v>
      </c>
      <c r="D2451" s="4">
        <f t="shared" si="83"/>
        <v>525465</v>
      </c>
      <c r="E2451" s="4">
        <f t="shared" si="83"/>
        <v>6300765</v>
      </c>
      <c r="F2451" s="4">
        <f t="shared" si="83"/>
        <v>2549</v>
      </c>
      <c r="G2451" s="6">
        <v>0</v>
      </c>
      <c r="H2451" s="6">
        <v>0</v>
      </c>
      <c r="I2451" s="6">
        <v>323.84226942167783</v>
      </c>
      <c r="J2451" s="6">
        <v>1.8109999999999999</v>
      </c>
      <c r="K2451" s="6">
        <v>100</v>
      </c>
      <c r="L2451" s="6">
        <v>0.70013046158057035</v>
      </c>
      <c r="M2451" s="6">
        <v>750.19500000000005</v>
      </c>
      <c r="N2451" s="6">
        <v>0</v>
      </c>
      <c r="O2451" s="16" t="s">
        <v>19</v>
      </c>
    </row>
    <row r="2452" spans="1:15" x14ac:dyDescent="0.3">
      <c r="A2452" s="1">
        <v>43704</v>
      </c>
      <c r="B2452" s="2">
        <v>0</v>
      </c>
      <c r="C2452" s="9">
        <f t="shared" si="82"/>
        <v>43704</v>
      </c>
      <c r="D2452" s="4">
        <f t="shared" si="83"/>
        <v>525465</v>
      </c>
      <c r="E2452" s="4">
        <f t="shared" si="83"/>
        <v>6300765</v>
      </c>
      <c r="F2452" s="4">
        <f t="shared" si="83"/>
        <v>2549</v>
      </c>
      <c r="G2452" s="6">
        <v>0</v>
      </c>
      <c r="H2452" s="6">
        <v>0</v>
      </c>
      <c r="I2452" s="6">
        <v>297.87419836495889</v>
      </c>
      <c r="J2452" s="6">
        <v>3.5710000000000002</v>
      </c>
      <c r="K2452" s="6">
        <v>91.162000000000006</v>
      </c>
      <c r="L2452" s="6">
        <v>1.2403357416385168</v>
      </c>
      <c r="M2452" s="6">
        <v>750.26</v>
      </c>
      <c r="N2452" s="6">
        <v>0</v>
      </c>
      <c r="O2452" s="16" t="s">
        <v>19</v>
      </c>
    </row>
    <row r="2453" spans="1:15" x14ac:dyDescent="0.3">
      <c r="A2453" s="1">
        <v>43704</v>
      </c>
      <c r="B2453" s="2">
        <v>2.0833333333333332E-2</v>
      </c>
      <c r="C2453" s="9">
        <f t="shared" si="82"/>
        <v>43704.020833333336</v>
      </c>
      <c r="D2453" s="4">
        <f t="shared" si="83"/>
        <v>525465</v>
      </c>
      <c r="E2453" s="4">
        <f t="shared" si="83"/>
        <v>6300765</v>
      </c>
      <c r="F2453" s="4">
        <f t="shared" si="83"/>
        <v>2549</v>
      </c>
      <c r="G2453" s="6">
        <v>0</v>
      </c>
      <c r="H2453" s="6">
        <v>0</v>
      </c>
      <c r="I2453" s="6">
        <v>287.56839760036979</v>
      </c>
      <c r="J2453" s="6">
        <v>1.748</v>
      </c>
      <c r="K2453" s="6">
        <v>100</v>
      </c>
      <c r="L2453" s="6">
        <v>0.94919177111078179</v>
      </c>
      <c r="M2453" s="6">
        <v>750.32</v>
      </c>
      <c r="N2453" s="7">
        <v>0</v>
      </c>
      <c r="O2453" s="16" t="s">
        <v>19</v>
      </c>
    </row>
    <row r="2454" spans="1:15" x14ac:dyDescent="0.3">
      <c r="A2454" s="1">
        <v>43704</v>
      </c>
      <c r="B2454" s="2">
        <v>4.1666666666666664E-2</v>
      </c>
      <c r="C2454" s="9">
        <f t="shared" si="82"/>
        <v>43704.041666666664</v>
      </c>
      <c r="D2454" s="4">
        <f t="shared" si="83"/>
        <v>525465</v>
      </c>
      <c r="E2454" s="4">
        <f t="shared" si="83"/>
        <v>6300765</v>
      </c>
      <c r="F2454" s="4">
        <f t="shared" si="83"/>
        <v>2549</v>
      </c>
      <c r="G2454" s="6">
        <v>0</v>
      </c>
      <c r="H2454" s="6">
        <v>0</v>
      </c>
      <c r="I2454" s="6">
        <v>289.383036391178</v>
      </c>
      <c r="J2454" s="6">
        <v>3.6970000000000001</v>
      </c>
      <c r="K2454" s="6">
        <v>96.781000000000006</v>
      </c>
      <c r="L2454" s="6">
        <v>0.65833494718332974</v>
      </c>
      <c r="M2454" s="6">
        <v>750.15</v>
      </c>
      <c r="N2454" s="6">
        <v>0</v>
      </c>
      <c r="O2454" s="16" t="s">
        <v>19</v>
      </c>
    </row>
    <row r="2455" spans="1:15" x14ac:dyDescent="0.3">
      <c r="A2455" s="1">
        <v>43704</v>
      </c>
      <c r="B2455" s="2">
        <v>6.25E-2</v>
      </c>
      <c r="C2455" s="9">
        <f t="shared" si="82"/>
        <v>43704.0625</v>
      </c>
      <c r="D2455" s="4">
        <f t="shared" si="83"/>
        <v>525465</v>
      </c>
      <c r="E2455" s="4">
        <f t="shared" si="83"/>
        <v>6300765</v>
      </c>
      <c r="F2455" s="4">
        <f t="shared" si="83"/>
        <v>2549</v>
      </c>
      <c r="G2455" s="6">
        <v>0</v>
      </c>
      <c r="H2455" s="6">
        <v>0</v>
      </c>
      <c r="I2455" s="6">
        <v>290.33917076342345</v>
      </c>
      <c r="J2455" s="6">
        <v>1.748</v>
      </c>
      <c r="K2455" s="6">
        <v>100</v>
      </c>
      <c r="L2455" s="6">
        <v>0.80020804988208993</v>
      </c>
      <c r="M2455" s="6">
        <v>750.24</v>
      </c>
      <c r="N2455" s="6">
        <v>0</v>
      </c>
      <c r="O2455" s="16" t="s">
        <v>19</v>
      </c>
    </row>
    <row r="2456" spans="1:15" x14ac:dyDescent="0.3">
      <c r="A2456" s="1">
        <v>43704</v>
      </c>
      <c r="B2456" s="2">
        <v>8.3333333333333329E-2</v>
      </c>
      <c r="C2456" s="9">
        <f t="shared" si="82"/>
        <v>43704.083333333336</v>
      </c>
      <c r="D2456" s="4">
        <f t="shared" si="83"/>
        <v>525465</v>
      </c>
      <c r="E2456" s="4">
        <f t="shared" si="83"/>
        <v>6300765</v>
      </c>
      <c r="F2456" s="4">
        <f t="shared" si="83"/>
        <v>2549</v>
      </c>
      <c r="G2456" s="6">
        <v>0</v>
      </c>
      <c r="H2456" s="6">
        <v>0</v>
      </c>
      <c r="I2456" s="6">
        <v>292.42346459279457</v>
      </c>
      <c r="J2456" s="6">
        <v>3.0680000000000001</v>
      </c>
      <c r="K2456" s="6">
        <v>100</v>
      </c>
      <c r="L2456" s="6">
        <v>1.2312377790656515</v>
      </c>
      <c r="M2456" s="6">
        <v>750.11500000000001</v>
      </c>
      <c r="N2456" s="6">
        <v>0</v>
      </c>
      <c r="O2456" s="16" t="s">
        <v>19</v>
      </c>
    </row>
    <row r="2457" spans="1:15" x14ac:dyDescent="0.3">
      <c r="A2457" s="1">
        <v>43704</v>
      </c>
      <c r="B2457" s="2">
        <v>0.10416666666666667</v>
      </c>
      <c r="C2457" s="9">
        <f t="shared" si="82"/>
        <v>43704.104166666664</v>
      </c>
      <c r="D2457" s="4">
        <f t="shared" si="83"/>
        <v>525465</v>
      </c>
      <c r="E2457" s="4">
        <f t="shared" si="83"/>
        <v>6300765</v>
      </c>
      <c r="F2457" s="4">
        <f t="shared" si="83"/>
        <v>2549</v>
      </c>
      <c r="G2457" s="6">
        <v>0</v>
      </c>
      <c r="H2457" s="6">
        <v>0</v>
      </c>
      <c r="I2457" s="6">
        <v>291.11654374361689</v>
      </c>
      <c r="J2457" s="6">
        <v>2.9420000000000002</v>
      </c>
      <c r="K2457" s="6">
        <v>100</v>
      </c>
      <c r="L2457" s="6">
        <v>1.0845285484801757</v>
      </c>
      <c r="M2457" s="6">
        <v>750.25</v>
      </c>
      <c r="N2457" s="6">
        <v>0</v>
      </c>
      <c r="O2457" s="16" t="s">
        <v>19</v>
      </c>
    </row>
    <row r="2458" spans="1:15" x14ac:dyDescent="0.3">
      <c r="A2458" s="1">
        <v>43704</v>
      </c>
      <c r="B2458" s="2">
        <v>0.125</v>
      </c>
      <c r="C2458" s="9">
        <f t="shared" si="82"/>
        <v>43704.125</v>
      </c>
      <c r="D2458" s="4">
        <f t="shared" si="83"/>
        <v>525465</v>
      </c>
      <c r="E2458" s="4">
        <f t="shared" si="83"/>
        <v>6300765</v>
      </c>
      <c r="F2458" s="4">
        <f t="shared" si="83"/>
        <v>2549</v>
      </c>
      <c r="G2458" s="6">
        <v>0</v>
      </c>
      <c r="H2458" s="6">
        <v>0</v>
      </c>
      <c r="I2458" s="6">
        <v>291.64273657644765</v>
      </c>
      <c r="J2458" s="6">
        <v>2.3140000000000001</v>
      </c>
      <c r="K2458" s="6">
        <v>100</v>
      </c>
      <c r="L2458" s="6">
        <v>1.5155582776637373</v>
      </c>
      <c r="M2458" s="6">
        <v>750.18</v>
      </c>
      <c r="N2458" s="6">
        <v>0</v>
      </c>
      <c r="O2458" s="16" t="s">
        <v>19</v>
      </c>
    </row>
    <row r="2459" spans="1:15" x14ac:dyDescent="0.3">
      <c r="A2459" s="1">
        <v>43704</v>
      </c>
      <c r="B2459" s="2">
        <v>0.14583333333333334</v>
      </c>
      <c r="C2459" s="9">
        <f t="shared" si="82"/>
        <v>43704.145833333336</v>
      </c>
      <c r="D2459" s="4">
        <f t="shared" si="83"/>
        <v>525465</v>
      </c>
      <c r="E2459" s="4">
        <f t="shared" si="83"/>
        <v>6300765</v>
      </c>
      <c r="F2459" s="4">
        <f t="shared" si="83"/>
        <v>2549</v>
      </c>
      <c r="G2459" s="6">
        <v>0</v>
      </c>
      <c r="H2459" s="6">
        <v>0</v>
      </c>
      <c r="I2459" s="6">
        <v>290.6103472112153</v>
      </c>
      <c r="J2459" s="6">
        <v>2.3140000000000001</v>
      </c>
      <c r="K2459" s="6">
        <v>100</v>
      </c>
      <c r="L2459" s="6">
        <v>1.2244143071360023</v>
      </c>
      <c r="M2459" s="6">
        <v>750.27</v>
      </c>
      <c r="N2459" s="6">
        <v>0</v>
      </c>
      <c r="O2459" s="16" t="s">
        <v>19</v>
      </c>
    </row>
    <row r="2460" spans="1:15" x14ac:dyDescent="0.3">
      <c r="A2460" s="1">
        <v>43704</v>
      </c>
      <c r="B2460" s="2">
        <v>0.16666666666666666</v>
      </c>
      <c r="C2460" s="9">
        <f t="shared" si="82"/>
        <v>43704.166666666664</v>
      </c>
      <c r="D2460" s="4">
        <f t="shared" si="83"/>
        <v>525465</v>
      </c>
      <c r="E2460" s="4">
        <f t="shared" si="83"/>
        <v>6300765</v>
      </c>
      <c r="F2460" s="4">
        <f t="shared" si="83"/>
        <v>2549</v>
      </c>
      <c r="G2460" s="6">
        <v>0</v>
      </c>
      <c r="H2460" s="6">
        <v>0</v>
      </c>
      <c r="I2460" s="6">
        <v>291.92232199606076</v>
      </c>
      <c r="J2460" s="6">
        <v>2.3769999999999998</v>
      </c>
      <c r="K2460" s="6">
        <v>100</v>
      </c>
      <c r="L2460" s="6">
        <v>1.3665745564350451</v>
      </c>
      <c r="M2460" s="6">
        <v>750.09</v>
      </c>
      <c r="N2460" s="6">
        <v>0</v>
      </c>
      <c r="O2460" s="16" t="s">
        <v>19</v>
      </c>
    </row>
    <row r="2461" spans="1:15" x14ac:dyDescent="0.3">
      <c r="A2461" s="1">
        <v>43704</v>
      </c>
      <c r="B2461" s="2">
        <v>0.1875</v>
      </c>
      <c r="C2461" s="9">
        <f t="shared" si="82"/>
        <v>43704.1875</v>
      </c>
      <c r="D2461" s="4">
        <f t="shared" si="83"/>
        <v>525465</v>
      </c>
      <c r="E2461" s="4">
        <f t="shared" si="83"/>
        <v>6300765</v>
      </c>
      <c r="F2461" s="4">
        <f t="shared" si="83"/>
        <v>2549</v>
      </c>
      <c r="G2461" s="6">
        <v>0</v>
      </c>
      <c r="H2461" s="6">
        <v>0</v>
      </c>
      <c r="I2461" s="6">
        <v>292.95636728098816</v>
      </c>
      <c r="J2461" s="6">
        <v>2.2509999999999999</v>
      </c>
      <c r="K2461" s="6">
        <v>100</v>
      </c>
      <c r="L2461" s="6">
        <v>1.5087348057340881</v>
      </c>
      <c r="M2461" s="6">
        <v>750.27</v>
      </c>
      <c r="N2461" s="6">
        <v>0</v>
      </c>
      <c r="O2461" s="16" t="s">
        <v>19</v>
      </c>
    </row>
    <row r="2462" spans="1:15" x14ac:dyDescent="0.3">
      <c r="A2462" s="1">
        <v>43704</v>
      </c>
      <c r="B2462" s="2">
        <v>0.20833333333333334</v>
      </c>
      <c r="C2462" s="9">
        <f t="shared" si="82"/>
        <v>43704.208333333336</v>
      </c>
      <c r="D2462" s="4">
        <f t="shared" si="83"/>
        <v>525465</v>
      </c>
      <c r="E2462" s="4">
        <f t="shared" si="83"/>
        <v>6300765</v>
      </c>
      <c r="F2462" s="4">
        <f t="shared" si="83"/>
        <v>2549</v>
      </c>
      <c r="G2462" s="6">
        <v>0</v>
      </c>
      <c r="H2462" s="6">
        <v>0</v>
      </c>
      <c r="I2462" s="6">
        <v>292.33742702678842</v>
      </c>
      <c r="J2462" s="6">
        <v>2.1880000000000002</v>
      </c>
      <c r="K2462" s="6">
        <v>100</v>
      </c>
      <c r="L2462" s="6">
        <v>1.3620255751486123</v>
      </c>
      <c r="M2462" s="6">
        <v>750.51300000000003</v>
      </c>
      <c r="N2462" s="6">
        <v>0</v>
      </c>
      <c r="O2462" s="16" t="s">
        <v>19</v>
      </c>
    </row>
    <row r="2463" spans="1:15" x14ac:dyDescent="0.3">
      <c r="A2463" s="1">
        <v>43704</v>
      </c>
      <c r="B2463" s="2">
        <v>0.22916666666666666</v>
      </c>
      <c r="C2463" s="9">
        <f t="shared" si="82"/>
        <v>43704.229166666664</v>
      </c>
      <c r="D2463" s="4">
        <f t="shared" si="83"/>
        <v>525465</v>
      </c>
      <c r="E2463" s="4">
        <f t="shared" si="83"/>
        <v>6300765</v>
      </c>
      <c r="F2463" s="4">
        <f t="shared" si="83"/>
        <v>2549</v>
      </c>
      <c r="G2463" s="6">
        <v>12.7</v>
      </c>
      <c r="H2463" s="6">
        <v>1.8</v>
      </c>
      <c r="I2463" s="6">
        <v>287.96090313379091</v>
      </c>
      <c r="J2463" s="6">
        <v>2.2509999999999999</v>
      </c>
      <c r="K2463" s="6">
        <v>97.113</v>
      </c>
      <c r="L2463" s="6">
        <v>1.5041858244476556</v>
      </c>
      <c r="M2463" s="6">
        <v>750.53499999999997</v>
      </c>
      <c r="N2463" s="6">
        <v>0</v>
      </c>
      <c r="O2463" s="15">
        <v>0.14173228346456693</v>
      </c>
    </row>
    <row r="2464" spans="1:15" x14ac:dyDescent="0.3">
      <c r="A2464" s="1">
        <v>43704</v>
      </c>
      <c r="B2464" s="2">
        <v>0.25</v>
      </c>
      <c r="C2464" s="9">
        <f t="shared" si="82"/>
        <v>43704.25</v>
      </c>
      <c r="D2464" s="4">
        <f t="shared" si="83"/>
        <v>525465</v>
      </c>
      <c r="E2464" s="4">
        <f t="shared" si="83"/>
        <v>6300765</v>
      </c>
      <c r="F2464" s="4">
        <f t="shared" si="83"/>
        <v>2549</v>
      </c>
      <c r="G2464" s="6">
        <v>105.2</v>
      </c>
      <c r="H2464" s="6">
        <v>34.200000000000003</v>
      </c>
      <c r="I2464" s="6">
        <v>291.10606119171285</v>
      </c>
      <c r="J2464" s="6">
        <v>4.1989999999999998</v>
      </c>
      <c r="K2464" s="6">
        <v>83.501000000000005</v>
      </c>
      <c r="L2464" s="6">
        <v>0.77973763409314278</v>
      </c>
      <c r="M2464" s="6">
        <v>750.73699999999997</v>
      </c>
      <c r="N2464" s="6">
        <v>0</v>
      </c>
      <c r="O2464" s="15">
        <v>0.32509505703422054</v>
      </c>
    </row>
    <row r="2465" spans="1:15" x14ac:dyDescent="0.3">
      <c r="A2465" s="1">
        <v>43704</v>
      </c>
      <c r="B2465" s="2">
        <v>0.27083333333333331</v>
      </c>
      <c r="C2465" s="9">
        <f t="shared" si="82"/>
        <v>43704.270833333336</v>
      </c>
      <c r="D2465" s="4">
        <f t="shared" si="83"/>
        <v>525465</v>
      </c>
      <c r="E2465" s="4">
        <f t="shared" si="83"/>
        <v>6300765</v>
      </c>
      <c r="F2465" s="4">
        <f t="shared" si="83"/>
        <v>2549</v>
      </c>
      <c r="G2465" s="6">
        <v>188.6</v>
      </c>
      <c r="H2465" s="6">
        <v>52.2</v>
      </c>
      <c r="I2465" s="6">
        <v>292.54211523597741</v>
      </c>
      <c r="J2465" s="6">
        <v>4.6390000000000002</v>
      </c>
      <c r="K2465" s="6">
        <v>87.936999999999998</v>
      </c>
      <c r="L2465" s="6">
        <v>0.92189788339218559</v>
      </c>
      <c r="M2465" s="6">
        <v>750.94500000000005</v>
      </c>
      <c r="N2465" s="6">
        <v>0</v>
      </c>
      <c r="O2465" s="15">
        <v>0.27677624602332984</v>
      </c>
    </row>
    <row r="2466" spans="1:15" x14ac:dyDescent="0.3">
      <c r="A2466" s="1">
        <v>43704</v>
      </c>
      <c r="B2466" s="2">
        <v>0.29166666666666669</v>
      </c>
      <c r="C2466" s="9">
        <f t="shared" si="82"/>
        <v>43704.291666666664</v>
      </c>
      <c r="D2466" s="4">
        <f t="shared" si="83"/>
        <v>525465</v>
      </c>
      <c r="E2466" s="4">
        <f t="shared" si="83"/>
        <v>6300765</v>
      </c>
      <c r="F2466" s="4">
        <f t="shared" si="83"/>
        <v>2549</v>
      </c>
      <c r="G2466" s="6">
        <v>279.3</v>
      </c>
      <c r="H2466" s="6">
        <v>66.599999999999994</v>
      </c>
      <c r="I2466" s="6">
        <v>290.5600773095378</v>
      </c>
      <c r="J2466" s="6">
        <v>5.3929999999999998</v>
      </c>
      <c r="K2466" s="6">
        <v>84.486999999999995</v>
      </c>
      <c r="L2466" s="6">
        <v>0.9196233927489692</v>
      </c>
      <c r="M2466" s="6">
        <v>751.12</v>
      </c>
      <c r="N2466" s="6">
        <v>0</v>
      </c>
      <c r="O2466" s="15">
        <v>0.23845327604726099</v>
      </c>
    </row>
    <row r="2467" spans="1:15" x14ac:dyDescent="0.3">
      <c r="A2467" s="1">
        <v>43704</v>
      </c>
      <c r="B2467" s="2">
        <v>0.3125</v>
      </c>
      <c r="C2467" s="9">
        <f t="shared" si="82"/>
        <v>43704.3125</v>
      </c>
      <c r="D2467" s="4">
        <f t="shared" si="83"/>
        <v>525465</v>
      </c>
      <c r="E2467" s="4">
        <f t="shared" si="83"/>
        <v>6300765</v>
      </c>
      <c r="F2467" s="4">
        <f t="shared" si="83"/>
        <v>2549</v>
      </c>
      <c r="G2467" s="6">
        <v>353.7</v>
      </c>
      <c r="H2467" s="6">
        <v>82.8</v>
      </c>
      <c r="I2467" s="6">
        <v>271.71201824904875</v>
      </c>
      <c r="J2467" s="6">
        <v>8.5960000000000001</v>
      </c>
      <c r="K2467" s="6">
        <v>69.665000000000006</v>
      </c>
      <c r="L2467" s="6">
        <v>0.77291416216349362</v>
      </c>
      <c r="M2467" s="6">
        <v>751.19</v>
      </c>
      <c r="N2467" s="6">
        <v>0</v>
      </c>
      <c r="O2467" s="15">
        <v>0.2340966921119593</v>
      </c>
    </row>
    <row r="2468" spans="1:15" x14ac:dyDescent="0.3">
      <c r="A2468" s="1">
        <v>43704</v>
      </c>
      <c r="B2468" s="2">
        <v>0.33333333333333331</v>
      </c>
      <c r="C2468" s="9">
        <f t="shared" si="82"/>
        <v>43704.333333333336</v>
      </c>
      <c r="D2468" s="4">
        <f t="shared" si="83"/>
        <v>525465</v>
      </c>
      <c r="E2468" s="4">
        <f t="shared" si="83"/>
        <v>6300765</v>
      </c>
      <c r="F2468" s="4">
        <f t="shared" si="83"/>
        <v>2549</v>
      </c>
      <c r="G2468" s="6">
        <v>344.6</v>
      </c>
      <c r="H2468" s="6">
        <v>73.8</v>
      </c>
      <c r="I2468" s="6">
        <v>226.46957515775935</v>
      </c>
      <c r="J2468" s="6">
        <v>6.2729999999999997</v>
      </c>
      <c r="K2468" s="6">
        <v>82.61</v>
      </c>
      <c r="L2468" s="6">
        <v>0.91507441146253654</v>
      </c>
      <c r="M2468" s="6">
        <v>751.31500000000005</v>
      </c>
      <c r="N2468" s="6">
        <v>0</v>
      </c>
      <c r="O2468" s="15">
        <v>0.21416134648868251</v>
      </c>
    </row>
    <row r="2469" spans="1:15" x14ac:dyDescent="0.3">
      <c r="A2469" s="1">
        <v>43704</v>
      </c>
      <c r="B2469" s="2">
        <v>0.35416666666666669</v>
      </c>
      <c r="C2469" s="9">
        <f t="shared" si="82"/>
        <v>43704.354166666664</v>
      </c>
      <c r="D2469" s="4">
        <f t="shared" si="83"/>
        <v>525465</v>
      </c>
      <c r="E2469" s="4">
        <f t="shared" si="83"/>
        <v>6300765</v>
      </c>
      <c r="F2469" s="4">
        <f t="shared" si="83"/>
        <v>2549</v>
      </c>
      <c r="G2469" s="6">
        <v>515.1</v>
      </c>
      <c r="H2469" s="6">
        <v>97.2</v>
      </c>
      <c r="I2469" s="6">
        <v>224.80170696178538</v>
      </c>
      <c r="J2469" s="6">
        <v>7.0270000000000001</v>
      </c>
      <c r="K2469" s="6">
        <v>79.296999999999997</v>
      </c>
      <c r="L2469" s="6">
        <v>0.91279992081932015</v>
      </c>
      <c r="M2469" s="6">
        <v>751.58500000000004</v>
      </c>
      <c r="N2469" s="6">
        <v>0</v>
      </c>
      <c r="O2469" s="15">
        <v>0.1887012230634828</v>
      </c>
    </row>
    <row r="2470" spans="1:15" x14ac:dyDescent="0.3">
      <c r="A2470" s="1">
        <v>43704</v>
      </c>
      <c r="B2470" s="2">
        <v>0.375</v>
      </c>
      <c r="C2470" s="9">
        <f t="shared" si="82"/>
        <v>43704.375</v>
      </c>
      <c r="D2470" s="4">
        <f t="shared" si="83"/>
        <v>525465</v>
      </c>
      <c r="E2470" s="4">
        <f t="shared" si="83"/>
        <v>6300765</v>
      </c>
      <c r="F2470" s="4">
        <f t="shared" si="83"/>
        <v>2549</v>
      </c>
      <c r="G2470" s="6">
        <v>591.29999999999995</v>
      </c>
      <c r="H2470" s="6">
        <v>100.8</v>
      </c>
      <c r="I2470" s="6">
        <v>228.46880941743728</v>
      </c>
      <c r="J2470" s="6">
        <v>9.0990000000000002</v>
      </c>
      <c r="K2470" s="6">
        <v>68.951999999999998</v>
      </c>
      <c r="L2470" s="6">
        <v>0.91052543017610377</v>
      </c>
      <c r="M2470" s="6">
        <v>751.81799999999998</v>
      </c>
      <c r="N2470" s="6">
        <v>0</v>
      </c>
      <c r="O2470" s="15">
        <v>0.17047184170471844</v>
      </c>
    </row>
    <row r="2471" spans="1:15" x14ac:dyDescent="0.3">
      <c r="A2471" s="1">
        <v>43704</v>
      </c>
      <c r="B2471" s="2">
        <v>0.39583333333333331</v>
      </c>
      <c r="C2471" s="9">
        <f t="shared" si="82"/>
        <v>43704.395833333336</v>
      </c>
      <c r="D2471" s="4">
        <f t="shared" si="83"/>
        <v>525465</v>
      </c>
      <c r="E2471" s="4">
        <f t="shared" si="83"/>
        <v>6300765</v>
      </c>
      <c r="F2471" s="4">
        <f t="shared" si="83"/>
        <v>2549</v>
      </c>
      <c r="G2471" s="6">
        <v>206.8</v>
      </c>
      <c r="H2471" s="6">
        <v>30.6</v>
      </c>
      <c r="I2471" s="6">
        <v>250.41526403082807</v>
      </c>
      <c r="J2471" s="6">
        <v>5.3929999999999998</v>
      </c>
      <c r="K2471" s="6">
        <v>87.295000000000002</v>
      </c>
      <c r="L2471" s="6">
        <v>0.90825093953288749</v>
      </c>
      <c r="M2471" s="6">
        <v>751.94799999999998</v>
      </c>
      <c r="N2471" s="6">
        <v>0</v>
      </c>
      <c r="O2471" s="15">
        <v>0.14796905222437137</v>
      </c>
    </row>
    <row r="2472" spans="1:15" x14ac:dyDescent="0.3">
      <c r="A2472" s="1">
        <v>43704</v>
      </c>
      <c r="B2472" s="2">
        <v>0.41666666666666669</v>
      </c>
      <c r="C2472" s="9">
        <f t="shared" si="82"/>
        <v>43704.416666666664</v>
      </c>
      <c r="D2472" s="4">
        <f t="shared" si="83"/>
        <v>525465</v>
      </c>
      <c r="E2472" s="4">
        <f t="shared" si="83"/>
        <v>6300765</v>
      </c>
      <c r="F2472" s="4">
        <f t="shared" si="83"/>
        <v>2549</v>
      </c>
      <c r="G2472" s="6">
        <v>696.5</v>
      </c>
      <c r="H2472" s="6">
        <v>97.2</v>
      </c>
      <c r="I2472" s="6">
        <v>238.10978430454608</v>
      </c>
      <c r="J2472" s="6">
        <v>9.7270000000000003</v>
      </c>
      <c r="K2472" s="6">
        <v>67.783000000000001</v>
      </c>
      <c r="L2472" s="6">
        <v>0.76154170894741191</v>
      </c>
      <c r="M2472" s="6">
        <v>752.09500000000003</v>
      </c>
      <c r="N2472" s="6">
        <v>0</v>
      </c>
      <c r="O2472" s="15">
        <v>0.13955491744436468</v>
      </c>
    </row>
    <row r="2473" spans="1:15" x14ac:dyDescent="0.3">
      <c r="A2473" s="1">
        <v>43704</v>
      </c>
      <c r="B2473" s="2">
        <v>0.4375</v>
      </c>
      <c r="C2473" s="9">
        <f t="shared" si="82"/>
        <v>43704.4375</v>
      </c>
      <c r="D2473" s="4">
        <f t="shared" si="83"/>
        <v>525465</v>
      </c>
      <c r="E2473" s="4">
        <f t="shared" si="83"/>
        <v>6300765</v>
      </c>
      <c r="F2473" s="4">
        <f t="shared" si="83"/>
        <v>2549</v>
      </c>
      <c r="G2473" s="6">
        <v>732.7</v>
      </c>
      <c r="H2473" s="6">
        <v>97.2</v>
      </c>
      <c r="I2473" s="6">
        <v>237.49813568046616</v>
      </c>
      <c r="J2473" s="6">
        <v>13.68</v>
      </c>
      <c r="K2473" s="6">
        <v>49.780999999999999</v>
      </c>
      <c r="L2473" s="6">
        <v>0.90370195824645472</v>
      </c>
      <c r="M2473" s="6">
        <v>752.09199999999998</v>
      </c>
      <c r="N2473" s="6">
        <v>0</v>
      </c>
      <c r="O2473" s="15">
        <v>0.13266002456667123</v>
      </c>
    </row>
    <row r="2474" spans="1:15" x14ac:dyDescent="0.3">
      <c r="A2474" s="1">
        <v>43704</v>
      </c>
      <c r="B2474" s="2">
        <v>0.45833333333333331</v>
      </c>
      <c r="C2474" s="9">
        <f t="shared" si="82"/>
        <v>43704.458333333336</v>
      </c>
      <c r="D2474" s="4">
        <f t="shared" si="83"/>
        <v>525465</v>
      </c>
      <c r="E2474" s="4">
        <f t="shared" si="83"/>
        <v>6300765</v>
      </c>
      <c r="F2474" s="4">
        <f t="shared" si="83"/>
        <v>2549</v>
      </c>
      <c r="G2474" s="6">
        <v>758.1</v>
      </c>
      <c r="H2474" s="6">
        <v>99</v>
      </c>
      <c r="I2474" s="6">
        <v>240.2324990365928</v>
      </c>
      <c r="J2474" s="6">
        <v>11.295999999999999</v>
      </c>
      <c r="K2474" s="6">
        <v>49.69</v>
      </c>
      <c r="L2474" s="6">
        <v>0.75699272766097914</v>
      </c>
      <c r="M2474" s="6">
        <v>752.10199999999998</v>
      </c>
      <c r="N2474" s="6">
        <v>0</v>
      </c>
      <c r="O2474" s="15">
        <v>0.13058963197467352</v>
      </c>
    </row>
    <row r="2475" spans="1:15" x14ac:dyDescent="0.3">
      <c r="A2475" s="1">
        <v>43704</v>
      </c>
      <c r="B2475" s="2">
        <v>0.47916666666666669</v>
      </c>
      <c r="C2475" s="9">
        <f t="shared" si="82"/>
        <v>43704.479166666664</v>
      </c>
      <c r="D2475" s="4">
        <f t="shared" si="83"/>
        <v>525465</v>
      </c>
      <c r="E2475" s="4">
        <f t="shared" si="83"/>
        <v>6300765</v>
      </c>
      <c r="F2475" s="4">
        <f t="shared" si="83"/>
        <v>2549</v>
      </c>
      <c r="G2475" s="6">
        <v>772.6</v>
      </c>
      <c r="H2475" s="6">
        <v>99</v>
      </c>
      <c r="I2475" s="6">
        <v>243.85013826614389</v>
      </c>
      <c r="J2475" s="6">
        <v>9.1620000000000008</v>
      </c>
      <c r="K2475" s="6">
        <v>65.344999999999999</v>
      </c>
      <c r="L2475" s="6">
        <v>0.75471823701776286</v>
      </c>
      <c r="M2475" s="6">
        <v>752.11699999999996</v>
      </c>
      <c r="N2475" s="6">
        <v>0</v>
      </c>
      <c r="O2475" s="15">
        <v>0.12813875226507895</v>
      </c>
    </row>
    <row r="2476" spans="1:15" x14ac:dyDescent="0.3">
      <c r="A2476" s="1">
        <v>43704</v>
      </c>
      <c r="B2476" s="2">
        <v>0.5</v>
      </c>
      <c r="C2476" s="9">
        <f t="shared" si="82"/>
        <v>43704.5</v>
      </c>
      <c r="D2476" s="4">
        <f t="shared" si="83"/>
        <v>525465</v>
      </c>
      <c r="E2476" s="4">
        <f t="shared" si="83"/>
        <v>6300765</v>
      </c>
      <c r="F2476" s="4">
        <f t="shared" si="83"/>
        <v>2549</v>
      </c>
      <c r="G2476" s="6">
        <v>774.4</v>
      </c>
      <c r="H2476" s="6">
        <v>97.2</v>
      </c>
      <c r="I2476" s="6">
        <v>247.40599368768315</v>
      </c>
      <c r="J2476" s="6">
        <v>10.856</v>
      </c>
      <c r="K2476" s="6">
        <v>59.424999999999997</v>
      </c>
      <c r="L2476" s="6">
        <v>0.75244374637454647</v>
      </c>
      <c r="M2476" s="6">
        <v>752.28499999999997</v>
      </c>
      <c r="N2476" s="6">
        <v>0</v>
      </c>
      <c r="O2476" s="15">
        <v>0.12551652892561985</v>
      </c>
    </row>
    <row r="2477" spans="1:15" x14ac:dyDescent="0.3">
      <c r="A2477" s="1">
        <v>43704</v>
      </c>
      <c r="B2477" s="2">
        <v>0.52083333333333337</v>
      </c>
      <c r="C2477" s="9">
        <f t="shared" si="82"/>
        <v>43704.520833333336</v>
      </c>
      <c r="D2477" s="4">
        <f t="shared" si="83"/>
        <v>525465</v>
      </c>
      <c r="E2477" s="4">
        <f t="shared" si="83"/>
        <v>6300765</v>
      </c>
      <c r="F2477" s="4">
        <f t="shared" si="83"/>
        <v>2549</v>
      </c>
      <c r="G2477" s="6">
        <v>765.4</v>
      </c>
      <c r="H2477" s="6">
        <v>97.2</v>
      </c>
      <c r="I2477" s="6">
        <v>250.71500047261793</v>
      </c>
      <c r="J2477" s="6">
        <v>11.86</v>
      </c>
      <c r="K2477" s="6">
        <v>48.642000000000003</v>
      </c>
      <c r="L2477" s="6">
        <v>0.75016925573133009</v>
      </c>
      <c r="M2477" s="6">
        <v>752.32</v>
      </c>
      <c r="N2477" s="6">
        <v>0</v>
      </c>
      <c r="O2477" s="15">
        <v>0.12699242226286911</v>
      </c>
    </row>
    <row r="2478" spans="1:15" x14ac:dyDescent="0.3">
      <c r="A2478" s="1">
        <v>43704</v>
      </c>
      <c r="B2478" s="2">
        <v>0.54166666666666663</v>
      </c>
      <c r="C2478" s="9">
        <f t="shared" si="82"/>
        <v>43704.541666666664</v>
      </c>
      <c r="D2478" s="4">
        <f t="shared" si="83"/>
        <v>525465</v>
      </c>
      <c r="E2478" s="4">
        <f t="shared" si="83"/>
        <v>6300765</v>
      </c>
      <c r="F2478" s="4">
        <f t="shared" si="83"/>
        <v>2549</v>
      </c>
      <c r="G2478" s="6">
        <v>750.9</v>
      </c>
      <c r="H2478" s="6">
        <v>95.4</v>
      </c>
      <c r="I2478" s="6">
        <v>254.51304133708607</v>
      </c>
      <c r="J2478" s="6">
        <v>10.731</v>
      </c>
      <c r="K2478" s="6">
        <v>56.412999999999997</v>
      </c>
      <c r="L2478" s="6">
        <v>1.1811989849148916</v>
      </c>
      <c r="M2478" s="6">
        <v>752.495</v>
      </c>
      <c r="N2478" s="6">
        <v>0</v>
      </c>
      <c r="O2478" s="15">
        <v>0.12704754294846185</v>
      </c>
    </row>
    <row r="2479" spans="1:15" x14ac:dyDescent="0.3">
      <c r="A2479" s="1">
        <v>43704</v>
      </c>
      <c r="B2479" s="2">
        <v>0.5625</v>
      </c>
      <c r="C2479" s="9">
        <f t="shared" si="82"/>
        <v>43704.5625</v>
      </c>
      <c r="D2479" s="4">
        <f t="shared" si="83"/>
        <v>525465</v>
      </c>
      <c r="E2479" s="4">
        <f t="shared" si="83"/>
        <v>6300765</v>
      </c>
      <c r="F2479" s="4">
        <f t="shared" si="83"/>
        <v>2549</v>
      </c>
      <c r="G2479" s="6">
        <v>339.2</v>
      </c>
      <c r="H2479" s="6">
        <v>39.6</v>
      </c>
      <c r="I2479" s="6">
        <v>254.87455263385252</v>
      </c>
      <c r="J2479" s="6">
        <v>9.1620000000000008</v>
      </c>
      <c r="K2479" s="6">
        <v>64.245000000000005</v>
      </c>
      <c r="L2479" s="6">
        <v>1.4677939741561938</v>
      </c>
      <c r="M2479" s="6">
        <v>752.77800000000002</v>
      </c>
      <c r="N2479" s="6">
        <v>0</v>
      </c>
      <c r="O2479" s="15">
        <v>0.11674528301886793</v>
      </c>
    </row>
    <row r="2480" spans="1:15" x14ac:dyDescent="0.3">
      <c r="A2480" s="1">
        <v>43704</v>
      </c>
      <c r="B2480" s="2">
        <v>0.58333333333333337</v>
      </c>
      <c r="C2480" s="9">
        <f t="shared" si="82"/>
        <v>43704.583333333336</v>
      </c>
      <c r="D2480" s="4">
        <f t="shared" si="83"/>
        <v>525465</v>
      </c>
      <c r="E2480" s="4">
        <f t="shared" si="83"/>
        <v>6300765</v>
      </c>
      <c r="F2480" s="4">
        <f t="shared" si="83"/>
        <v>2549</v>
      </c>
      <c r="G2480" s="6">
        <v>709.1</v>
      </c>
      <c r="H2480" s="6">
        <v>100.8</v>
      </c>
      <c r="I2480" s="6">
        <v>252.39351849849299</v>
      </c>
      <c r="J2480" s="6">
        <v>9.35</v>
      </c>
      <c r="K2480" s="6">
        <v>65.843000000000004</v>
      </c>
      <c r="L2480" s="6">
        <v>1.4655194835129774</v>
      </c>
      <c r="M2480" s="6">
        <v>752.70500000000004</v>
      </c>
      <c r="N2480" s="6">
        <v>0</v>
      </c>
      <c r="O2480" s="15">
        <v>0.14215202369200394</v>
      </c>
    </row>
    <row r="2481" spans="1:15" x14ac:dyDescent="0.3">
      <c r="A2481" s="1">
        <v>43704</v>
      </c>
      <c r="B2481" s="2">
        <v>0.60416666666666663</v>
      </c>
      <c r="C2481" s="9">
        <f t="shared" si="82"/>
        <v>43704.604166666664</v>
      </c>
      <c r="D2481" s="4">
        <f t="shared" si="83"/>
        <v>525465</v>
      </c>
      <c r="E2481" s="4">
        <f t="shared" si="83"/>
        <v>6300765</v>
      </c>
      <c r="F2481" s="4">
        <f t="shared" si="83"/>
        <v>2549</v>
      </c>
      <c r="G2481" s="6">
        <v>157.80000000000001</v>
      </c>
      <c r="H2481" s="6">
        <v>25.2</v>
      </c>
      <c r="I2481" s="6">
        <v>262.85433175714803</v>
      </c>
      <c r="J2481" s="6">
        <v>7.4660000000000002</v>
      </c>
      <c r="K2481" s="6">
        <v>73.417000000000002</v>
      </c>
      <c r="L2481" s="6">
        <v>1.1743755129852425</v>
      </c>
      <c r="M2481" s="6">
        <v>752.73299999999995</v>
      </c>
      <c r="N2481" s="6">
        <v>0</v>
      </c>
      <c r="O2481" s="15">
        <v>0.15969581749049427</v>
      </c>
    </row>
    <row r="2482" spans="1:15" x14ac:dyDescent="0.3">
      <c r="A2482" s="1">
        <v>43704</v>
      </c>
      <c r="B2482" s="2">
        <v>0.625</v>
      </c>
      <c r="C2482" s="9">
        <f t="shared" si="82"/>
        <v>43704.625</v>
      </c>
      <c r="D2482" s="4">
        <f t="shared" si="83"/>
        <v>525465</v>
      </c>
      <c r="E2482" s="4">
        <f t="shared" si="83"/>
        <v>6300765</v>
      </c>
      <c r="F2482" s="4">
        <f t="shared" si="83"/>
        <v>2549</v>
      </c>
      <c r="G2482" s="6">
        <v>645.70000000000005</v>
      </c>
      <c r="H2482" s="6">
        <v>104.3</v>
      </c>
      <c r="I2482" s="6">
        <v>276.94197379672312</v>
      </c>
      <c r="J2482" s="6">
        <v>6.1470000000000002</v>
      </c>
      <c r="K2482" s="6">
        <v>81.338999999999999</v>
      </c>
      <c r="L2482" s="6">
        <v>1.1721010223420261</v>
      </c>
      <c r="M2482" s="6">
        <v>752.78499999999997</v>
      </c>
      <c r="N2482" s="6">
        <v>0</v>
      </c>
      <c r="O2482" s="15">
        <v>0.16153012234783953</v>
      </c>
    </row>
    <row r="2483" spans="1:15" x14ac:dyDescent="0.3">
      <c r="A2483" s="1">
        <v>43704</v>
      </c>
      <c r="B2483" s="2">
        <v>0.64583333333333337</v>
      </c>
      <c r="C2483" s="9">
        <f t="shared" si="82"/>
        <v>43704.645833333336</v>
      </c>
      <c r="D2483" s="4">
        <f t="shared" si="83"/>
        <v>525465</v>
      </c>
      <c r="E2483" s="4">
        <f t="shared" si="83"/>
        <v>6300765</v>
      </c>
      <c r="F2483" s="4">
        <f t="shared" si="83"/>
        <v>2549</v>
      </c>
      <c r="G2483" s="6">
        <v>116.1</v>
      </c>
      <c r="H2483" s="6">
        <v>16.2</v>
      </c>
      <c r="I2483" s="6">
        <v>265.94358282827187</v>
      </c>
      <c r="J2483" s="6">
        <v>5.9589999999999996</v>
      </c>
      <c r="K2483" s="6">
        <v>83.180999999999997</v>
      </c>
      <c r="L2483" s="6">
        <v>1.1698265316988099</v>
      </c>
      <c r="M2483" s="6">
        <v>752.92700000000002</v>
      </c>
      <c r="N2483" s="6">
        <v>0</v>
      </c>
      <c r="O2483" s="15">
        <v>0.13953488372093023</v>
      </c>
    </row>
    <row r="2484" spans="1:15" x14ac:dyDescent="0.3">
      <c r="A2484" s="1">
        <v>43704</v>
      </c>
      <c r="B2484" s="2">
        <v>0.66666666666666663</v>
      </c>
      <c r="C2484" s="9">
        <f t="shared" si="82"/>
        <v>43704.666666666664</v>
      </c>
      <c r="D2484" s="4">
        <f t="shared" si="83"/>
        <v>525465</v>
      </c>
      <c r="E2484" s="4">
        <f t="shared" si="83"/>
        <v>6300765</v>
      </c>
      <c r="F2484" s="4">
        <f t="shared" si="83"/>
        <v>2549</v>
      </c>
      <c r="G2484" s="6">
        <v>67.099999999999994</v>
      </c>
      <c r="H2484" s="6">
        <v>7.2</v>
      </c>
      <c r="I2484" s="6">
        <v>267.36998150469964</v>
      </c>
      <c r="J2484" s="6">
        <v>5.2050000000000001</v>
      </c>
      <c r="K2484" s="6">
        <v>86.013999999999996</v>
      </c>
      <c r="L2484" s="6">
        <v>1.1675520410555935</v>
      </c>
      <c r="M2484" s="6">
        <v>753.245</v>
      </c>
      <c r="N2484" s="6">
        <v>0</v>
      </c>
      <c r="O2484" s="15">
        <v>0.10730253353204174</v>
      </c>
    </row>
    <row r="2485" spans="1:15" x14ac:dyDescent="0.3">
      <c r="A2485" s="1">
        <v>43704</v>
      </c>
      <c r="B2485" s="2">
        <v>0.6875</v>
      </c>
      <c r="C2485" s="9">
        <f t="shared" si="82"/>
        <v>43704.6875</v>
      </c>
      <c r="D2485" s="4">
        <f t="shared" si="83"/>
        <v>525465</v>
      </c>
      <c r="E2485" s="4">
        <f t="shared" si="83"/>
        <v>6300765</v>
      </c>
      <c r="F2485" s="4">
        <f t="shared" si="83"/>
        <v>2549</v>
      </c>
      <c r="G2485" s="6">
        <v>56.2</v>
      </c>
      <c r="H2485" s="6">
        <v>5.4</v>
      </c>
      <c r="I2485" s="6">
        <v>260.35389288167187</v>
      </c>
      <c r="J2485" s="6">
        <v>5.2679999999999998</v>
      </c>
      <c r="K2485" s="6">
        <v>87.74</v>
      </c>
      <c r="L2485" s="6">
        <v>1.1652775504123771</v>
      </c>
      <c r="M2485" s="6">
        <v>753.22799999999995</v>
      </c>
      <c r="N2485" s="6">
        <v>0</v>
      </c>
      <c r="O2485" s="15">
        <v>9.6085409252669035E-2</v>
      </c>
    </row>
    <row r="2486" spans="1:15" x14ac:dyDescent="0.3">
      <c r="A2486" s="1">
        <v>43704</v>
      </c>
      <c r="B2486" s="2">
        <v>0.70833333333333337</v>
      </c>
      <c r="C2486" s="9">
        <f t="shared" si="82"/>
        <v>43704.708333333336</v>
      </c>
      <c r="D2486" s="4">
        <f t="shared" si="83"/>
        <v>525465</v>
      </c>
      <c r="E2486" s="4">
        <f t="shared" si="83"/>
        <v>6300765</v>
      </c>
      <c r="F2486" s="4">
        <f t="shared" si="83"/>
        <v>2549</v>
      </c>
      <c r="G2486" s="6">
        <v>29</v>
      </c>
      <c r="H2486" s="6">
        <v>1.8</v>
      </c>
      <c r="I2486" s="6">
        <v>250.09878048563743</v>
      </c>
      <c r="J2486" s="6">
        <v>5.7069999999999999</v>
      </c>
      <c r="K2486" s="6">
        <v>85.478999999999999</v>
      </c>
      <c r="L2486" s="6">
        <v>1.3074377997114199</v>
      </c>
      <c r="M2486" s="6">
        <v>753.20299999999997</v>
      </c>
      <c r="N2486" s="6">
        <v>0</v>
      </c>
      <c r="O2486" s="15">
        <v>6.2068965517241378E-2</v>
      </c>
    </row>
    <row r="2487" spans="1:15" x14ac:dyDescent="0.3">
      <c r="A2487" s="1">
        <v>43704</v>
      </c>
      <c r="B2487" s="2">
        <v>0.72916666666666663</v>
      </c>
      <c r="C2487" s="9">
        <f t="shared" si="82"/>
        <v>43704.729166666664</v>
      </c>
      <c r="D2487" s="4">
        <f t="shared" si="83"/>
        <v>525465</v>
      </c>
      <c r="E2487" s="4">
        <f t="shared" si="83"/>
        <v>6300765</v>
      </c>
      <c r="F2487" s="4">
        <f t="shared" si="83"/>
        <v>2549</v>
      </c>
      <c r="G2487" s="6">
        <v>32.6</v>
      </c>
      <c r="H2487" s="6">
        <v>1.8</v>
      </c>
      <c r="I2487" s="6">
        <v>247.059754469079</v>
      </c>
      <c r="J2487" s="6">
        <v>5.6449999999999996</v>
      </c>
      <c r="K2487" s="6">
        <v>86.715999999999994</v>
      </c>
      <c r="L2487" s="6">
        <v>1.3051633090682035</v>
      </c>
      <c r="M2487" s="6">
        <v>753.47799999999995</v>
      </c>
      <c r="N2487" s="6">
        <v>0</v>
      </c>
      <c r="O2487" s="15">
        <v>5.5214723926380369E-2</v>
      </c>
    </row>
    <row r="2488" spans="1:15" x14ac:dyDescent="0.3">
      <c r="A2488" s="1">
        <v>43704</v>
      </c>
      <c r="B2488" s="2">
        <v>0.75</v>
      </c>
      <c r="C2488" s="9">
        <f t="shared" si="82"/>
        <v>43704.75</v>
      </c>
      <c r="D2488" s="4">
        <f t="shared" si="83"/>
        <v>525465</v>
      </c>
      <c r="E2488" s="4">
        <f t="shared" si="83"/>
        <v>6300765</v>
      </c>
      <c r="F2488" s="4">
        <f t="shared" si="83"/>
        <v>2549</v>
      </c>
      <c r="G2488" s="6">
        <v>23.6</v>
      </c>
      <c r="H2488" s="6">
        <v>1.8</v>
      </c>
      <c r="I2488" s="6">
        <v>246.04578564123517</v>
      </c>
      <c r="J2488" s="6">
        <v>5.2679999999999998</v>
      </c>
      <c r="K2488" s="6">
        <v>90.858999999999995</v>
      </c>
      <c r="L2488" s="6">
        <v>1.3028888184249872</v>
      </c>
      <c r="M2488" s="6">
        <v>753.65700000000004</v>
      </c>
      <c r="N2488" s="6">
        <v>0</v>
      </c>
      <c r="O2488" s="15">
        <v>7.6271186440677957E-2</v>
      </c>
    </row>
    <row r="2489" spans="1:15" x14ac:dyDescent="0.3">
      <c r="A2489" s="1">
        <v>43704</v>
      </c>
      <c r="B2489" s="2">
        <v>0.77083333333333337</v>
      </c>
      <c r="C2489" s="9">
        <f t="shared" si="82"/>
        <v>43704.770833333336</v>
      </c>
      <c r="D2489" s="4">
        <f t="shared" si="83"/>
        <v>525465</v>
      </c>
      <c r="E2489" s="4">
        <f t="shared" si="83"/>
        <v>6300765</v>
      </c>
      <c r="F2489" s="4">
        <f t="shared" si="83"/>
        <v>2549</v>
      </c>
      <c r="G2489" s="6">
        <v>21.8</v>
      </c>
      <c r="H2489" s="6">
        <v>0</v>
      </c>
      <c r="I2489" s="6">
        <v>247.47350601945328</v>
      </c>
      <c r="J2489" s="6">
        <v>5.0789999999999997</v>
      </c>
      <c r="K2489" s="6">
        <v>93.784999999999997</v>
      </c>
      <c r="L2489" s="6">
        <v>1.3006143277817708</v>
      </c>
      <c r="M2489" s="6">
        <v>753.71299999999997</v>
      </c>
      <c r="N2489" s="6">
        <v>0</v>
      </c>
      <c r="O2489" s="16" t="s">
        <v>19</v>
      </c>
    </row>
    <row r="2490" spans="1:15" x14ac:dyDescent="0.3">
      <c r="A2490" s="1">
        <v>43704</v>
      </c>
      <c r="B2490" s="2">
        <v>0.79166666666666663</v>
      </c>
      <c r="C2490" s="9">
        <f t="shared" ref="C2490:C2553" si="84">A2490+B2490</f>
        <v>43704.791666666664</v>
      </c>
      <c r="D2490" s="4">
        <f t="shared" si="83"/>
        <v>525465</v>
      </c>
      <c r="E2490" s="4">
        <f t="shared" si="83"/>
        <v>6300765</v>
      </c>
      <c r="F2490" s="4">
        <f t="shared" si="83"/>
        <v>2549</v>
      </c>
      <c r="G2490" s="6">
        <v>7.3</v>
      </c>
      <c r="H2490" s="6">
        <v>0</v>
      </c>
      <c r="I2490" s="6">
        <v>240.73815111898136</v>
      </c>
      <c r="J2490" s="6">
        <v>4.8280000000000003</v>
      </c>
      <c r="K2490" s="6">
        <v>96.384</v>
      </c>
      <c r="L2490" s="6">
        <v>1.2983398371385544</v>
      </c>
      <c r="M2490" s="6">
        <v>753.90800000000002</v>
      </c>
      <c r="N2490" s="6">
        <v>0</v>
      </c>
      <c r="O2490" s="16" t="s">
        <v>19</v>
      </c>
    </row>
    <row r="2491" spans="1:15" x14ac:dyDescent="0.3">
      <c r="A2491" s="1">
        <v>43704</v>
      </c>
      <c r="B2491" s="2">
        <v>0.8125</v>
      </c>
      <c r="C2491" s="9">
        <f t="shared" si="84"/>
        <v>43704.8125</v>
      </c>
      <c r="D2491" s="4">
        <f t="shared" ref="D2491:F2554" si="85">D2490</f>
        <v>525465</v>
      </c>
      <c r="E2491" s="4">
        <f t="shared" si="85"/>
        <v>6300765</v>
      </c>
      <c r="F2491" s="4">
        <f t="shared" si="85"/>
        <v>2549</v>
      </c>
      <c r="G2491" s="6">
        <v>0</v>
      </c>
      <c r="H2491" s="6">
        <v>0</v>
      </c>
      <c r="I2491" s="6">
        <v>243.17885201729831</v>
      </c>
      <c r="J2491" s="6">
        <v>4.3879999999999999</v>
      </c>
      <c r="K2491" s="6">
        <v>100</v>
      </c>
      <c r="L2491" s="6">
        <v>1.2960653464953382</v>
      </c>
      <c r="M2491" s="6">
        <v>753.92200000000003</v>
      </c>
      <c r="N2491" s="6">
        <v>0</v>
      </c>
      <c r="O2491" s="16" t="s">
        <v>19</v>
      </c>
    </row>
    <row r="2492" spans="1:15" x14ac:dyDescent="0.3">
      <c r="A2492" s="1">
        <v>43704</v>
      </c>
      <c r="B2492" s="2">
        <v>0.83333333333333337</v>
      </c>
      <c r="C2492" s="9">
        <f t="shared" si="84"/>
        <v>43704.833333333336</v>
      </c>
      <c r="D2492" s="4">
        <f t="shared" si="85"/>
        <v>525465</v>
      </c>
      <c r="E2492" s="4">
        <f t="shared" si="85"/>
        <v>6300765</v>
      </c>
      <c r="F2492" s="4">
        <f t="shared" si="85"/>
        <v>2549</v>
      </c>
      <c r="G2492" s="6">
        <v>0</v>
      </c>
      <c r="H2492" s="6">
        <v>0</v>
      </c>
      <c r="I2492" s="6">
        <v>237.46473991272867</v>
      </c>
      <c r="J2492" s="6">
        <v>4.1989999999999998</v>
      </c>
      <c r="K2492" s="6">
        <v>100</v>
      </c>
      <c r="L2492" s="6">
        <v>1.4382255957943813</v>
      </c>
      <c r="M2492" s="6">
        <v>754.23299999999995</v>
      </c>
      <c r="N2492" s="6">
        <v>0</v>
      </c>
      <c r="O2492" s="16" t="s">
        <v>19</v>
      </c>
    </row>
    <row r="2493" spans="1:15" x14ac:dyDescent="0.3">
      <c r="A2493" s="1">
        <v>43704</v>
      </c>
      <c r="B2493" s="2">
        <v>0.85416666666666663</v>
      </c>
      <c r="C2493" s="9">
        <f t="shared" si="84"/>
        <v>43704.854166666664</v>
      </c>
      <c r="D2493" s="4">
        <f t="shared" si="85"/>
        <v>525465</v>
      </c>
      <c r="E2493" s="4">
        <f t="shared" si="85"/>
        <v>6300765</v>
      </c>
      <c r="F2493" s="4">
        <f t="shared" si="85"/>
        <v>2549</v>
      </c>
      <c r="G2493" s="6">
        <v>0</v>
      </c>
      <c r="H2493" s="6">
        <v>0</v>
      </c>
      <c r="I2493" s="6">
        <v>289.76896064604057</v>
      </c>
      <c r="J2493" s="6">
        <v>3.7589999999999999</v>
      </c>
      <c r="K2493" s="6">
        <v>100</v>
      </c>
      <c r="L2493" s="6">
        <v>1.2915163652089054</v>
      </c>
      <c r="M2493" s="6">
        <v>754.32500000000005</v>
      </c>
      <c r="N2493" s="6">
        <v>0</v>
      </c>
      <c r="O2493" s="16" t="s">
        <v>19</v>
      </c>
    </row>
    <row r="2494" spans="1:15" x14ac:dyDescent="0.3">
      <c r="A2494" s="1">
        <v>43704</v>
      </c>
      <c r="B2494" s="2">
        <v>0.875</v>
      </c>
      <c r="C2494" s="9">
        <f t="shared" si="84"/>
        <v>43704.875</v>
      </c>
      <c r="D2494" s="4">
        <f t="shared" si="85"/>
        <v>525465</v>
      </c>
      <c r="E2494" s="4">
        <f t="shared" si="85"/>
        <v>6300765</v>
      </c>
      <c r="F2494" s="4">
        <f t="shared" si="85"/>
        <v>2549</v>
      </c>
      <c r="G2494" s="6">
        <v>0</v>
      </c>
      <c r="H2494" s="6">
        <v>0</v>
      </c>
      <c r="I2494" s="6">
        <v>264.63302376374668</v>
      </c>
      <c r="J2494" s="6">
        <v>3.8849999999999998</v>
      </c>
      <c r="K2494" s="6">
        <v>100</v>
      </c>
      <c r="L2494" s="6">
        <v>1.1448071346234299</v>
      </c>
      <c r="M2494" s="6">
        <v>754.49</v>
      </c>
      <c r="N2494" s="6">
        <v>0</v>
      </c>
      <c r="O2494" s="16" t="s">
        <v>19</v>
      </c>
    </row>
    <row r="2495" spans="1:15" x14ac:dyDescent="0.3">
      <c r="A2495" s="1">
        <v>43704</v>
      </c>
      <c r="B2495" s="2">
        <v>0.89583333333333337</v>
      </c>
      <c r="C2495" s="9">
        <f t="shared" si="84"/>
        <v>43704.895833333336</v>
      </c>
      <c r="D2495" s="4">
        <f t="shared" si="85"/>
        <v>525465</v>
      </c>
      <c r="E2495" s="4">
        <f t="shared" si="85"/>
        <v>6300765</v>
      </c>
      <c r="F2495" s="4">
        <f t="shared" si="85"/>
        <v>2549</v>
      </c>
      <c r="G2495" s="6">
        <v>0</v>
      </c>
      <c r="H2495" s="6">
        <v>0</v>
      </c>
      <c r="I2495" s="6">
        <v>275.12398762553499</v>
      </c>
      <c r="J2495" s="6">
        <v>3.6970000000000001</v>
      </c>
      <c r="K2495" s="6">
        <v>100</v>
      </c>
      <c r="L2495" s="6">
        <v>1.1425326439802135</v>
      </c>
      <c r="M2495" s="6">
        <v>754.72199999999998</v>
      </c>
      <c r="N2495" s="6">
        <v>0</v>
      </c>
      <c r="O2495" s="16" t="s">
        <v>19</v>
      </c>
    </row>
    <row r="2496" spans="1:15" x14ac:dyDescent="0.3">
      <c r="A2496" s="1">
        <v>43704</v>
      </c>
      <c r="B2496" s="2">
        <v>0.91666666666666663</v>
      </c>
      <c r="C2496" s="9">
        <f t="shared" si="84"/>
        <v>43704.916666666664</v>
      </c>
      <c r="D2496" s="4">
        <f t="shared" si="85"/>
        <v>525465</v>
      </c>
      <c r="E2496" s="4">
        <f t="shared" si="85"/>
        <v>6300765</v>
      </c>
      <c r="F2496" s="4">
        <f t="shared" si="85"/>
        <v>2549</v>
      </c>
      <c r="G2496" s="6">
        <v>0</v>
      </c>
      <c r="H2496" s="6">
        <v>0</v>
      </c>
      <c r="I2496" s="6">
        <v>236.20366463560637</v>
      </c>
      <c r="J2496" s="6">
        <v>3.5710000000000002</v>
      </c>
      <c r="K2496" s="6">
        <v>100</v>
      </c>
      <c r="L2496" s="6">
        <v>0.9958234133947379</v>
      </c>
      <c r="M2496" s="6">
        <v>754.58500000000004</v>
      </c>
      <c r="N2496" s="6">
        <v>0</v>
      </c>
      <c r="O2496" s="16" t="s">
        <v>19</v>
      </c>
    </row>
    <row r="2497" spans="1:15" x14ac:dyDescent="0.3">
      <c r="A2497" s="1">
        <v>43704</v>
      </c>
      <c r="B2497" s="2">
        <v>0.9375</v>
      </c>
      <c r="C2497" s="9">
        <f t="shared" si="84"/>
        <v>43704.9375</v>
      </c>
      <c r="D2497" s="4">
        <f t="shared" si="85"/>
        <v>525465</v>
      </c>
      <c r="E2497" s="4">
        <f t="shared" si="85"/>
        <v>6300765</v>
      </c>
      <c r="F2497" s="4">
        <f t="shared" si="85"/>
        <v>2549</v>
      </c>
      <c r="G2497" s="6">
        <v>0</v>
      </c>
      <c r="H2497" s="6">
        <v>0</v>
      </c>
      <c r="I2497" s="6">
        <v>302.62350641178637</v>
      </c>
      <c r="J2497" s="6">
        <v>3.508</v>
      </c>
      <c r="K2497" s="6">
        <v>100</v>
      </c>
      <c r="L2497" s="6">
        <v>1.1379836626937809</v>
      </c>
      <c r="M2497" s="6">
        <v>754.76199999999994</v>
      </c>
      <c r="N2497" s="6">
        <v>0</v>
      </c>
      <c r="O2497" s="16" t="s">
        <v>19</v>
      </c>
    </row>
    <row r="2498" spans="1:15" x14ac:dyDescent="0.3">
      <c r="A2498" s="1">
        <v>43704</v>
      </c>
      <c r="B2498" s="2">
        <v>0.95833333333333337</v>
      </c>
      <c r="C2498" s="9">
        <f t="shared" si="84"/>
        <v>43704.958333333336</v>
      </c>
      <c r="D2498" s="4">
        <f t="shared" si="85"/>
        <v>525465</v>
      </c>
      <c r="E2498" s="4">
        <f t="shared" si="85"/>
        <v>6300765</v>
      </c>
      <c r="F2498" s="4">
        <f t="shared" si="85"/>
        <v>2549</v>
      </c>
      <c r="G2498" s="6">
        <v>0</v>
      </c>
      <c r="H2498" s="6">
        <v>0</v>
      </c>
      <c r="I2498" s="6">
        <v>316.8266396531485</v>
      </c>
      <c r="J2498" s="6">
        <v>3.3820000000000001</v>
      </c>
      <c r="K2498" s="6">
        <v>100</v>
      </c>
      <c r="L2498" s="6">
        <v>1.2801439119928237</v>
      </c>
      <c r="M2498" s="6">
        <v>754.78</v>
      </c>
      <c r="N2498" s="6">
        <v>0</v>
      </c>
      <c r="O2498" s="16" t="s">
        <v>19</v>
      </c>
    </row>
    <row r="2499" spans="1:15" x14ac:dyDescent="0.3">
      <c r="A2499" s="1">
        <v>43704</v>
      </c>
      <c r="B2499" s="2">
        <v>0.97916666666666663</v>
      </c>
      <c r="C2499" s="9">
        <f t="shared" si="84"/>
        <v>43704.979166666664</v>
      </c>
      <c r="D2499" s="4">
        <f t="shared" si="85"/>
        <v>525465</v>
      </c>
      <c r="E2499" s="4">
        <f t="shared" si="85"/>
        <v>6300765</v>
      </c>
      <c r="F2499" s="4">
        <f t="shared" si="85"/>
        <v>2549</v>
      </c>
      <c r="G2499" s="6">
        <v>0</v>
      </c>
      <c r="H2499" s="6">
        <v>0</v>
      </c>
      <c r="I2499" s="6">
        <v>324.77299374318449</v>
      </c>
      <c r="J2499" s="6">
        <v>3.1309999999999998</v>
      </c>
      <c r="K2499" s="6">
        <v>100</v>
      </c>
      <c r="L2499" s="6">
        <v>1.5667389012341262</v>
      </c>
      <c r="M2499" s="6">
        <v>754.82</v>
      </c>
      <c r="N2499" s="6">
        <v>0</v>
      </c>
      <c r="O2499" s="16" t="s">
        <v>19</v>
      </c>
    </row>
    <row r="2500" spans="1:15" x14ac:dyDescent="0.3">
      <c r="A2500" s="1">
        <v>43705</v>
      </c>
      <c r="B2500" s="2">
        <v>0</v>
      </c>
      <c r="C2500" s="9">
        <f t="shared" si="84"/>
        <v>43705</v>
      </c>
      <c r="D2500" s="4">
        <f t="shared" si="85"/>
        <v>525465</v>
      </c>
      <c r="E2500" s="4">
        <f t="shared" si="85"/>
        <v>6300765</v>
      </c>
      <c r="F2500" s="4">
        <f t="shared" si="85"/>
        <v>2549</v>
      </c>
      <c r="G2500" s="6">
        <v>0</v>
      </c>
      <c r="H2500" s="6">
        <v>0</v>
      </c>
      <c r="I2500" s="6">
        <v>307.80387899490177</v>
      </c>
      <c r="J2500" s="6">
        <v>3.0049999999999999</v>
      </c>
      <c r="K2500" s="6">
        <v>100</v>
      </c>
      <c r="L2500" s="6">
        <v>1.5292052215230354</v>
      </c>
      <c r="M2500" s="6">
        <v>754.68799999999999</v>
      </c>
      <c r="N2500" s="6">
        <v>0</v>
      </c>
      <c r="O2500" s="16" t="s">
        <v>19</v>
      </c>
    </row>
    <row r="2501" spans="1:15" x14ac:dyDescent="0.3">
      <c r="A2501" s="1">
        <v>43705</v>
      </c>
      <c r="B2501" s="2">
        <v>2.0833333333333332E-2</v>
      </c>
      <c r="C2501" s="9">
        <f t="shared" si="84"/>
        <v>43705.020833333336</v>
      </c>
      <c r="D2501" s="4">
        <f t="shared" si="85"/>
        <v>525465</v>
      </c>
      <c r="E2501" s="4">
        <f t="shared" si="85"/>
        <v>6300765</v>
      </c>
      <c r="F2501" s="4">
        <f t="shared" si="85"/>
        <v>2549</v>
      </c>
      <c r="G2501" s="6">
        <v>0</v>
      </c>
      <c r="H2501" s="6">
        <v>0</v>
      </c>
      <c r="I2501" s="6">
        <v>295.58441233192673</v>
      </c>
      <c r="J2501" s="6">
        <v>2.9420000000000002</v>
      </c>
      <c r="K2501" s="6">
        <v>100</v>
      </c>
      <c r="L2501" s="6">
        <v>1.2380612509953004</v>
      </c>
      <c r="M2501" s="6">
        <v>754.53499999999997</v>
      </c>
      <c r="N2501" s="6">
        <v>0</v>
      </c>
      <c r="O2501" s="16" t="s">
        <v>19</v>
      </c>
    </row>
    <row r="2502" spans="1:15" x14ac:dyDescent="0.3">
      <c r="A2502" s="1">
        <v>43705</v>
      </c>
      <c r="B2502" s="2">
        <v>4.1666666666666664E-2</v>
      </c>
      <c r="C2502" s="9">
        <f t="shared" si="84"/>
        <v>43705.041666666664</v>
      </c>
      <c r="D2502" s="4">
        <f t="shared" si="85"/>
        <v>525465</v>
      </c>
      <c r="E2502" s="4">
        <f t="shared" si="85"/>
        <v>6300765</v>
      </c>
      <c r="F2502" s="4">
        <f t="shared" si="85"/>
        <v>2549</v>
      </c>
      <c r="G2502" s="6">
        <v>0</v>
      </c>
      <c r="H2502" s="6">
        <v>0</v>
      </c>
      <c r="I2502" s="6">
        <v>300.71320218939798</v>
      </c>
      <c r="J2502" s="6">
        <v>2.6909999999999998</v>
      </c>
      <c r="K2502" s="6">
        <v>100</v>
      </c>
      <c r="L2502" s="6">
        <v>1.0913520204098248</v>
      </c>
      <c r="M2502" s="6">
        <v>754.65499999999997</v>
      </c>
      <c r="N2502" s="6">
        <v>0</v>
      </c>
      <c r="O2502" s="16" t="s">
        <v>19</v>
      </c>
    </row>
    <row r="2503" spans="1:15" x14ac:dyDescent="0.3">
      <c r="A2503" s="1">
        <v>43705</v>
      </c>
      <c r="B2503" s="2">
        <v>6.25E-2</v>
      </c>
      <c r="C2503" s="9">
        <f t="shared" si="84"/>
        <v>43705.0625</v>
      </c>
      <c r="D2503" s="4">
        <f t="shared" si="85"/>
        <v>525465</v>
      </c>
      <c r="E2503" s="4">
        <f t="shared" si="85"/>
        <v>6300765</v>
      </c>
      <c r="F2503" s="4">
        <f t="shared" si="85"/>
        <v>2549</v>
      </c>
      <c r="G2503" s="6">
        <v>0</v>
      </c>
      <c r="H2503" s="6">
        <v>0</v>
      </c>
      <c r="I2503" s="6">
        <v>315.96796837426893</v>
      </c>
      <c r="J2503" s="6">
        <v>2.3769999999999998</v>
      </c>
      <c r="K2503" s="6">
        <v>100</v>
      </c>
      <c r="L2503" s="6">
        <v>1.2335122697088678</v>
      </c>
      <c r="M2503" s="6">
        <v>754.625</v>
      </c>
      <c r="N2503" s="6">
        <v>0</v>
      </c>
      <c r="O2503" s="16" t="s">
        <v>19</v>
      </c>
    </row>
    <row r="2504" spans="1:15" x14ac:dyDescent="0.3">
      <c r="A2504" s="1">
        <v>43705</v>
      </c>
      <c r="B2504" s="2">
        <v>8.3333333333333329E-2</v>
      </c>
      <c r="C2504" s="9">
        <f t="shared" si="84"/>
        <v>43705.083333333336</v>
      </c>
      <c r="D2504" s="4">
        <f t="shared" si="85"/>
        <v>525465</v>
      </c>
      <c r="E2504" s="4">
        <f t="shared" si="85"/>
        <v>6300765</v>
      </c>
      <c r="F2504" s="4">
        <f t="shared" si="85"/>
        <v>2549</v>
      </c>
      <c r="G2504" s="6">
        <v>0</v>
      </c>
      <c r="H2504" s="6">
        <v>0</v>
      </c>
      <c r="I2504" s="6">
        <v>270.86839569396449</v>
      </c>
      <c r="J2504" s="6">
        <v>2.6909999999999998</v>
      </c>
      <c r="K2504" s="6">
        <v>100</v>
      </c>
      <c r="L2504" s="6">
        <v>1.5201072589501701</v>
      </c>
      <c r="M2504" s="6">
        <v>754.62800000000004</v>
      </c>
      <c r="N2504" s="6">
        <v>0</v>
      </c>
      <c r="O2504" s="16" t="s">
        <v>19</v>
      </c>
    </row>
    <row r="2505" spans="1:15" x14ac:dyDescent="0.3">
      <c r="A2505" s="1">
        <v>43705</v>
      </c>
      <c r="B2505" s="2">
        <v>0.10416666666666667</v>
      </c>
      <c r="C2505" s="9">
        <f t="shared" si="84"/>
        <v>43705.104166666664</v>
      </c>
      <c r="D2505" s="4">
        <f t="shared" si="85"/>
        <v>525465</v>
      </c>
      <c r="E2505" s="4">
        <f t="shared" si="85"/>
        <v>6300765</v>
      </c>
      <c r="F2505" s="4">
        <f t="shared" si="85"/>
        <v>2549</v>
      </c>
      <c r="G2505" s="6">
        <v>0</v>
      </c>
      <c r="H2505" s="6">
        <v>0</v>
      </c>
      <c r="I2505" s="6">
        <v>246.46533651557775</v>
      </c>
      <c r="J2505" s="6">
        <v>2.3140000000000001</v>
      </c>
      <c r="K2505" s="6">
        <v>100</v>
      </c>
      <c r="L2505" s="6">
        <v>1.0845285484801757</v>
      </c>
      <c r="M2505" s="6">
        <v>754.55200000000002</v>
      </c>
      <c r="N2505" s="6">
        <v>0</v>
      </c>
      <c r="O2505" s="16" t="s">
        <v>19</v>
      </c>
    </row>
    <row r="2506" spans="1:15" x14ac:dyDescent="0.3">
      <c r="A2506" s="1">
        <v>43705</v>
      </c>
      <c r="B2506" s="2">
        <v>0.125</v>
      </c>
      <c r="C2506" s="9">
        <f t="shared" si="84"/>
        <v>43705.125</v>
      </c>
      <c r="D2506" s="4">
        <f t="shared" si="85"/>
        <v>525465</v>
      </c>
      <c r="E2506" s="4">
        <f t="shared" si="85"/>
        <v>6300765</v>
      </c>
      <c r="F2506" s="4">
        <f t="shared" si="85"/>
        <v>2549</v>
      </c>
      <c r="G2506" s="6">
        <v>0</v>
      </c>
      <c r="H2506" s="6">
        <v>0</v>
      </c>
      <c r="I2506" s="6">
        <v>281.352652926487</v>
      </c>
      <c r="J2506" s="6">
        <v>2.3140000000000001</v>
      </c>
      <c r="K2506" s="6">
        <v>100</v>
      </c>
      <c r="L2506" s="6">
        <v>1.3711235377214779</v>
      </c>
      <c r="M2506" s="6">
        <v>754.72500000000002</v>
      </c>
      <c r="N2506" s="6">
        <v>0</v>
      </c>
      <c r="O2506" s="16" t="s">
        <v>19</v>
      </c>
    </row>
    <row r="2507" spans="1:15" x14ac:dyDescent="0.3">
      <c r="A2507" s="1">
        <v>43705</v>
      </c>
      <c r="B2507" s="2">
        <v>0.14583333333333334</v>
      </c>
      <c r="C2507" s="9">
        <f t="shared" si="84"/>
        <v>43705.145833333336</v>
      </c>
      <c r="D2507" s="4">
        <f t="shared" si="85"/>
        <v>525465</v>
      </c>
      <c r="E2507" s="4">
        <f t="shared" si="85"/>
        <v>6300765</v>
      </c>
      <c r="F2507" s="4">
        <f t="shared" si="85"/>
        <v>2549</v>
      </c>
      <c r="G2507" s="6">
        <v>0</v>
      </c>
      <c r="H2507" s="6">
        <v>0</v>
      </c>
      <c r="I2507" s="6">
        <v>269.59355064134223</v>
      </c>
      <c r="J2507" s="6">
        <v>1.9990000000000001</v>
      </c>
      <c r="K2507" s="6">
        <v>100</v>
      </c>
      <c r="L2507" s="6">
        <v>1.5132837870205209</v>
      </c>
      <c r="M2507" s="6">
        <v>754.70500000000004</v>
      </c>
      <c r="N2507" s="6">
        <v>0</v>
      </c>
      <c r="O2507" s="16" t="s">
        <v>19</v>
      </c>
    </row>
    <row r="2508" spans="1:15" x14ac:dyDescent="0.3">
      <c r="A2508" s="1">
        <v>43705</v>
      </c>
      <c r="B2508" s="2">
        <v>0.16666666666666666</v>
      </c>
      <c r="C2508" s="9">
        <f t="shared" si="84"/>
        <v>43705.166666666664</v>
      </c>
      <c r="D2508" s="4">
        <f t="shared" si="85"/>
        <v>525465</v>
      </c>
      <c r="E2508" s="4">
        <f t="shared" si="85"/>
        <v>6300765</v>
      </c>
      <c r="F2508" s="4">
        <f t="shared" si="85"/>
        <v>2549</v>
      </c>
      <c r="G2508" s="6">
        <v>0</v>
      </c>
      <c r="H2508" s="6">
        <v>0</v>
      </c>
      <c r="I2508" s="6">
        <v>233.96338083298849</v>
      </c>
      <c r="J2508" s="6">
        <v>1.4330000000000001</v>
      </c>
      <c r="K2508" s="6">
        <v>100</v>
      </c>
      <c r="L2508" s="6">
        <v>1.3665745564350451</v>
      </c>
      <c r="M2508" s="6">
        <v>754.79499999999996</v>
      </c>
      <c r="N2508" s="6">
        <v>0</v>
      </c>
      <c r="O2508" s="16" t="s">
        <v>19</v>
      </c>
    </row>
    <row r="2509" spans="1:15" x14ac:dyDescent="0.3">
      <c r="A2509" s="1">
        <v>43705</v>
      </c>
      <c r="B2509" s="2">
        <v>0.1875</v>
      </c>
      <c r="C2509" s="9">
        <f t="shared" si="84"/>
        <v>43705.1875</v>
      </c>
      <c r="D2509" s="4">
        <f t="shared" si="85"/>
        <v>525465</v>
      </c>
      <c r="E2509" s="4">
        <f t="shared" si="85"/>
        <v>6300765</v>
      </c>
      <c r="F2509" s="4">
        <f t="shared" si="85"/>
        <v>2549</v>
      </c>
      <c r="G2509" s="6">
        <v>0</v>
      </c>
      <c r="H2509" s="6">
        <v>0</v>
      </c>
      <c r="I2509" s="6">
        <v>303.17470730534183</v>
      </c>
      <c r="J2509" s="6">
        <v>1.6850000000000001</v>
      </c>
      <c r="K2509" s="6">
        <v>100</v>
      </c>
      <c r="L2509" s="6">
        <v>1.3643000657918287</v>
      </c>
      <c r="M2509" s="6">
        <v>754.81799999999998</v>
      </c>
      <c r="N2509" s="6">
        <v>0</v>
      </c>
      <c r="O2509" s="16" t="s">
        <v>19</v>
      </c>
    </row>
    <row r="2510" spans="1:15" x14ac:dyDescent="0.3">
      <c r="A2510" s="1">
        <v>43705</v>
      </c>
      <c r="B2510" s="2">
        <v>0.20833333333333334</v>
      </c>
      <c r="C2510" s="9">
        <f t="shared" si="84"/>
        <v>43705.208333333336</v>
      </c>
      <c r="D2510" s="4">
        <f t="shared" si="85"/>
        <v>525465</v>
      </c>
      <c r="E2510" s="4">
        <f t="shared" si="85"/>
        <v>6300765</v>
      </c>
      <c r="F2510" s="4">
        <f t="shared" si="85"/>
        <v>2549</v>
      </c>
      <c r="G2510" s="6">
        <v>0</v>
      </c>
      <c r="H2510" s="6">
        <v>0</v>
      </c>
      <c r="I2510" s="6">
        <v>313.16930864974762</v>
      </c>
      <c r="J2510" s="6">
        <v>1.8740000000000001</v>
      </c>
      <c r="K2510" s="6">
        <v>100</v>
      </c>
      <c r="L2510" s="6">
        <v>1.6508950550331312</v>
      </c>
      <c r="M2510" s="6">
        <v>754.74699999999996</v>
      </c>
      <c r="N2510" s="6">
        <v>0</v>
      </c>
      <c r="O2510" s="16" t="s">
        <v>19</v>
      </c>
    </row>
    <row r="2511" spans="1:15" x14ac:dyDescent="0.3">
      <c r="A2511" s="1">
        <v>43705</v>
      </c>
      <c r="B2511" s="2">
        <v>0.22916666666666666</v>
      </c>
      <c r="C2511" s="9">
        <f t="shared" si="84"/>
        <v>43705.229166666664</v>
      </c>
      <c r="D2511" s="4">
        <f t="shared" si="85"/>
        <v>525465</v>
      </c>
      <c r="E2511" s="4">
        <f t="shared" si="85"/>
        <v>6300765</v>
      </c>
      <c r="F2511" s="4">
        <f t="shared" si="85"/>
        <v>2549</v>
      </c>
      <c r="G2511" s="6">
        <v>5.4</v>
      </c>
      <c r="H2511" s="6">
        <v>0</v>
      </c>
      <c r="I2511" s="6">
        <v>275.6288900447326</v>
      </c>
      <c r="J2511" s="6">
        <v>1.9359999999999999</v>
      </c>
      <c r="K2511" s="6">
        <v>100</v>
      </c>
      <c r="L2511" s="6">
        <v>1.648620564389915</v>
      </c>
      <c r="M2511" s="6">
        <v>754.89200000000005</v>
      </c>
      <c r="N2511" s="6">
        <v>0</v>
      </c>
      <c r="O2511" s="16" t="s">
        <v>19</v>
      </c>
    </row>
    <row r="2512" spans="1:15" x14ac:dyDescent="0.3">
      <c r="A2512" s="1">
        <v>43705</v>
      </c>
      <c r="B2512" s="2">
        <v>0.25</v>
      </c>
      <c r="C2512" s="9">
        <f t="shared" si="84"/>
        <v>43705.25</v>
      </c>
      <c r="D2512" s="4">
        <f t="shared" si="85"/>
        <v>525465</v>
      </c>
      <c r="E2512" s="4">
        <f t="shared" si="85"/>
        <v>6300765</v>
      </c>
      <c r="F2512" s="4">
        <f t="shared" si="85"/>
        <v>2549</v>
      </c>
      <c r="G2512" s="6">
        <v>25.4</v>
      </c>
      <c r="H2512" s="6">
        <v>0</v>
      </c>
      <c r="I2512" s="6">
        <v>285.81628773056082</v>
      </c>
      <c r="J2512" s="6">
        <v>1.9990000000000001</v>
      </c>
      <c r="K2512" s="6">
        <v>100</v>
      </c>
      <c r="L2512" s="6">
        <v>1.6463460737466986</v>
      </c>
      <c r="M2512" s="6">
        <v>754.96299999999997</v>
      </c>
      <c r="N2512" s="6">
        <v>0</v>
      </c>
      <c r="O2512" s="16" t="s">
        <v>19</v>
      </c>
    </row>
    <row r="2513" spans="1:15" x14ac:dyDescent="0.3">
      <c r="A2513" s="1">
        <v>43705</v>
      </c>
      <c r="B2513" s="2">
        <v>0.27083333333333331</v>
      </c>
      <c r="C2513" s="9">
        <f t="shared" si="84"/>
        <v>43705.270833333336</v>
      </c>
      <c r="D2513" s="4">
        <f t="shared" si="85"/>
        <v>525465</v>
      </c>
      <c r="E2513" s="4">
        <f t="shared" si="85"/>
        <v>6300765</v>
      </c>
      <c r="F2513" s="4">
        <f t="shared" si="85"/>
        <v>2549</v>
      </c>
      <c r="G2513" s="6">
        <v>58</v>
      </c>
      <c r="H2513" s="6">
        <v>10.8</v>
      </c>
      <c r="I2513" s="6">
        <v>224.22904589326117</v>
      </c>
      <c r="J2513" s="6">
        <v>2.3140000000000001</v>
      </c>
      <c r="K2513" s="6">
        <v>98.364999999999995</v>
      </c>
      <c r="L2513" s="6">
        <v>1.3552021032189634</v>
      </c>
      <c r="M2513" s="6">
        <v>755.14499999999998</v>
      </c>
      <c r="N2513" s="6">
        <v>0</v>
      </c>
      <c r="O2513" s="15">
        <v>0.18620689655172415</v>
      </c>
    </row>
    <row r="2514" spans="1:15" x14ac:dyDescent="0.3">
      <c r="A2514" s="1">
        <v>43705</v>
      </c>
      <c r="B2514" s="2">
        <v>0.29166666666666669</v>
      </c>
      <c r="C2514" s="9">
        <f t="shared" si="84"/>
        <v>43705.291666666664</v>
      </c>
      <c r="D2514" s="4">
        <f t="shared" si="85"/>
        <v>525465</v>
      </c>
      <c r="E2514" s="4">
        <f t="shared" si="85"/>
        <v>6300765</v>
      </c>
      <c r="F2514" s="4">
        <f t="shared" si="85"/>
        <v>2549</v>
      </c>
      <c r="G2514" s="6">
        <v>263</v>
      </c>
      <c r="H2514" s="6">
        <v>52.2</v>
      </c>
      <c r="I2514" s="6">
        <v>225.15171573039032</v>
      </c>
      <c r="J2514" s="6">
        <v>4.3250000000000002</v>
      </c>
      <c r="K2514" s="6">
        <v>85.293000000000006</v>
      </c>
      <c r="L2514" s="6">
        <v>1.0640581326912284</v>
      </c>
      <c r="M2514" s="6">
        <v>755.2</v>
      </c>
      <c r="N2514" s="6">
        <v>0</v>
      </c>
      <c r="O2514" s="15">
        <v>0.1984790874524715</v>
      </c>
    </row>
    <row r="2515" spans="1:15" x14ac:dyDescent="0.3">
      <c r="A2515" s="1">
        <v>43705</v>
      </c>
      <c r="B2515" s="2">
        <v>0.3125</v>
      </c>
      <c r="C2515" s="9">
        <f t="shared" si="84"/>
        <v>43705.3125</v>
      </c>
      <c r="D2515" s="4">
        <f t="shared" si="85"/>
        <v>525465</v>
      </c>
      <c r="E2515" s="4">
        <f t="shared" si="85"/>
        <v>6300765</v>
      </c>
      <c r="F2515" s="4">
        <f t="shared" si="85"/>
        <v>2549</v>
      </c>
      <c r="G2515" s="6">
        <v>346.4</v>
      </c>
      <c r="H2515" s="6">
        <v>68.400000000000006</v>
      </c>
      <c r="I2515" s="6">
        <v>228.23208139544187</v>
      </c>
      <c r="J2515" s="6">
        <v>6.3979999999999997</v>
      </c>
      <c r="K2515" s="6">
        <v>71.691000000000003</v>
      </c>
      <c r="L2515" s="6">
        <v>1.2062183819902714</v>
      </c>
      <c r="M2515" s="6">
        <v>755.36</v>
      </c>
      <c r="N2515" s="6">
        <v>0</v>
      </c>
      <c r="O2515" s="15">
        <v>0.19745958429561203</v>
      </c>
    </row>
    <row r="2516" spans="1:15" x14ac:dyDescent="0.3">
      <c r="A2516" s="1">
        <v>43705</v>
      </c>
      <c r="B2516" s="2">
        <v>0.33333333333333331</v>
      </c>
      <c r="C2516" s="9">
        <f t="shared" si="84"/>
        <v>43705.333333333336</v>
      </c>
      <c r="D2516" s="4">
        <f t="shared" si="85"/>
        <v>525465</v>
      </c>
      <c r="E2516" s="4">
        <f t="shared" si="85"/>
        <v>6300765</v>
      </c>
      <c r="F2516" s="4">
        <f t="shared" si="85"/>
        <v>2549</v>
      </c>
      <c r="G2516" s="6">
        <v>422.6</v>
      </c>
      <c r="H2516" s="6">
        <v>82.8</v>
      </c>
      <c r="I2516" s="6">
        <v>233.87853873091308</v>
      </c>
      <c r="J2516" s="6">
        <v>8.5960000000000001</v>
      </c>
      <c r="K2516" s="6">
        <v>61.814</v>
      </c>
      <c r="L2516" s="6">
        <v>1.203943891347055</v>
      </c>
      <c r="M2516" s="6">
        <v>755.27200000000005</v>
      </c>
      <c r="N2516" s="6">
        <v>0</v>
      </c>
      <c r="O2516" s="15">
        <v>0.19592995740653099</v>
      </c>
    </row>
    <row r="2517" spans="1:15" x14ac:dyDescent="0.3">
      <c r="A2517" s="1">
        <v>43705</v>
      </c>
      <c r="B2517" s="2">
        <v>0.35416666666666669</v>
      </c>
      <c r="C2517" s="9">
        <f t="shared" si="84"/>
        <v>43705.354166666664</v>
      </c>
      <c r="D2517" s="4">
        <f t="shared" si="85"/>
        <v>525465</v>
      </c>
      <c r="E2517" s="4">
        <f t="shared" si="85"/>
        <v>6300765</v>
      </c>
      <c r="F2517" s="4">
        <f t="shared" si="85"/>
        <v>2549</v>
      </c>
      <c r="G2517" s="6">
        <v>598.5</v>
      </c>
      <c r="H2517" s="6">
        <v>107.9</v>
      </c>
      <c r="I2517" s="6">
        <v>268.54083506089512</v>
      </c>
      <c r="J2517" s="6">
        <v>6.5869999999999997</v>
      </c>
      <c r="K2517" s="6">
        <v>71.876000000000005</v>
      </c>
      <c r="L2517" s="6">
        <v>1.0572346607615795</v>
      </c>
      <c r="M2517" s="6">
        <v>755.50300000000004</v>
      </c>
      <c r="N2517" s="6">
        <v>0</v>
      </c>
      <c r="O2517" s="15">
        <v>0.18028404344193819</v>
      </c>
    </row>
    <row r="2518" spans="1:15" x14ac:dyDescent="0.3">
      <c r="A2518" s="1">
        <v>43705</v>
      </c>
      <c r="B2518" s="2">
        <v>0.375</v>
      </c>
      <c r="C2518" s="9">
        <f t="shared" si="84"/>
        <v>43705.375</v>
      </c>
      <c r="D2518" s="4">
        <f t="shared" si="85"/>
        <v>525465</v>
      </c>
      <c r="E2518" s="4">
        <f t="shared" si="85"/>
        <v>6300765</v>
      </c>
      <c r="F2518" s="4">
        <f t="shared" si="85"/>
        <v>2549</v>
      </c>
      <c r="G2518" s="6">
        <v>723.7</v>
      </c>
      <c r="H2518" s="6">
        <v>116.9</v>
      </c>
      <c r="I2518" s="6">
        <v>277.23262084563908</v>
      </c>
      <c r="J2518" s="6">
        <v>6.9640000000000004</v>
      </c>
      <c r="K2518" s="6">
        <v>70.524000000000001</v>
      </c>
      <c r="L2518" s="6">
        <v>0.91052543017610377</v>
      </c>
      <c r="M2518" s="6">
        <v>755.65499999999997</v>
      </c>
      <c r="N2518" s="6">
        <v>0</v>
      </c>
      <c r="O2518" s="15">
        <v>0.16153102114135692</v>
      </c>
    </row>
    <row r="2519" spans="1:15" x14ac:dyDescent="0.3">
      <c r="A2519" s="1">
        <v>43705</v>
      </c>
      <c r="B2519" s="2">
        <v>0.39583333333333331</v>
      </c>
      <c r="C2519" s="9">
        <f t="shared" si="84"/>
        <v>43705.395833333336</v>
      </c>
      <c r="D2519" s="4">
        <f t="shared" si="85"/>
        <v>525465</v>
      </c>
      <c r="E2519" s="4">
        <f t="shared" si="85"/>
        <v>6300765</v>
      </c>
      <c r="F2519" s="4">
        <f t="shared" si="85"/>
        <v>2549</v>
      </c>
      <c r="G2519" s="6">
        <v>569.5</v>
      </c>
      <c r="H2519" s="6">
        <v>81</v>
      </c>
      <c r="I2519" s="6">
        <v>292.04495184097664</v>
      </c>
      <c r="J2519" s="6">
        <v>7.4029999999999996</v>
      </c>
      <c r="K2519" s="6">
        <v>72.311000000000007</v>
      </c>
      <c r="L2519" s="6">
        <v>1.1971204194174061</v>
      </c>
      <c r="M2519" s="6">
        <v>755.83299999999997</v>
      </c>
      <c r="N2519" s="6">
        <v>0</v>
      </c>
      <c r="O2519" s="15">
        <v>0.14223002633889376</v>
      </c>
    </row>
    <row r="2520" spans="1:15" x14ac:dyDescent="0.3">
      <c r="A2520" s="1">
        <v>43705</v>
      </c>
      <c r="B2520" s="2">
        <v>0.41666666666666669</v>
      </c>
      <c r="C2520" s="9">
        <f t="shared" si="84"/>
        <v>43705.416666666664</v>
      </c>
      <c r="D2520" s="4">
        <f t="shared" si="85"/>
        <v>525465</v>
      </c>
      <c r="E2520" s="4">
        <f t="shared" si="85"/>
        <v>6300765</v>
      </c>
      <c r="F2520" s="4">
        <f t="shared" si="85"/>
        <v>2549</v>
      </c>
      <c r="G2520" s="6">
        <v>691</v>
      </c>
      <c r="H2520" s="6">
        <v>99</v>
      </c>
      <c r="I2520" s="6">
        <v>294.0633128076953</v>
      </c>
      <c r="J2520" s="6">
        <v>9.2870000000000008</v>
      </c>
      <c r="K2520" s="6">
        <v>68.664000000000001</v>
      </c>
      <c r="L2520" s="6">
        <v>1.3392806687164489</v>
      </c>
      <c r="M2520" s="6">
        <v>755.89700000000005</v>
      </c>
      <c r="N2520" s="6">
        <v>0</v>
      </c>
      <c r="O2520" s="15">
        <v>0.14327062228654125</v>
      </c>
    </row>
    <row r="2521" spans="1:15" x14ac:dyDescent="0.3">
      <c r="A2521" s="1">
        <v>43705</v>
      </c>
      <c r="B2521" s="2">
        <v>0.4375</v>
      </c>
      <c r="C2521" s="9">
        <f t="shared" si="84"/>
        <v>43705.4375</v>
      </c>
      <c r="D2521" s="4">
        <f t="shared" si="85"/>
        <v>525465</v>
      </c>
      <c r="E2521" s="4">
        <f t="shared" si="85"/>
        <v>6300765</v>
      </c>
      <c r="F2521" s="4">
        <f t="shared" si="85"/>
        <v>2549</v>
      </c>
      <c r="G2521" s="6">
        <v>219.5</v>
      </c>
      <c r="H2521" s="6">
        <v>32.4</v>
      </c>
      <c r="I2521" s="6">
        <v>332.83766971908841</v>
      </c>
      <c r="J2521" s="6">
        <v>4.7649999999999997</v>
      </c>
      <c r="K2521" s="6">
        <v>92.165999999999997</v>
      </c>
      <c r="L2521" s="6">
        <v>1.0481366981887139</v>
      </c>
      <c r="M2521" s="6">
        <v>755.6</v>
      </c>
      <c r="N2521" s="6">
        <v>0</v>
      </c>
      <c r="O2521" s="15">
        <v>0.14760820045558085</v>
      </c>
    </row>
    <row r="2522" spans="1:15" x14ac:dyDescent="0.3">
      <c r="A2522" s="1">
        <v>43705</v>
      </c>
      <c r="B2522" s="2">
        <v>0.45833333333333331</v>
      </c>
      <c r="C2522" s="9">
        <f t="shared" si="84"/>
        <v>43705.458333333336</v>
      </c>
      <c r="D2522" s="4">
        <f t="shared" si="85"/>
        <v>525465</v>
      </c>
      <c r="E2522" s="4">
        <f t="shared" si="85"/>
        <v>6300765</v>
      </c>
      <c r="F2522" s="4">
        <f t="shared" si="85"/>
        <v>2549</v>
      </c>
      <c r="G2522" s="6">
        <v>301.10000000000002</v>
      </c>
      <c r="H2522" s="6">
        <v>36</v>
      </c>
      <c r="I2522" s="6">
        <v>313.93666032103431</v>
      </c>
      <c r="J2522" s="6">
        <v>5.6449999999999996</v>
      </c>
      <c r="K2522" s="6">
        <v>87.652000000000001</v>
      </c>
      <c r="L2522" s="6">
        <v>1.1902969474877569</v>
      </c>
      <c r="M2522" s="6">
        <v>755.63699999999994</v>
      </c>
      <c r="N2522" s="6">
        <v>0</v>
      </c>
      <c r="O2522" s="15">
        <v>0.1195616074393889</v>
      </c>
    </row>
    <row r="2523" spans="1:15" x14ac:dyDescent="0.3">
      <c r="A2523" s="1">
        <v>43705</v>
      </c>
      <c r="B2523" s="2">
        <v>0.47916666666666669</v>
      </c>
      <c r="C2523" s="9">
        <f t="shared" si="84"/>
        <v>43705.479166666664</v>
      </c>
      <c r="D2523" s="4">
        <f t="shared" si="85"/>
        <v>525465</v>
      </c>
      <c r="E2523" s="4">
        <f t="shared" si="85"/>
        <v>6300765</v>
      </c>
      <c r="F2523" s="4">
        <f t="shared" si="85"/>
        <v>2549</v>
      </c>
      <c r="G2523" s="6">
        <v>1019.3</v>
      </c>
      <c r="H2523" s="6">
        <v>124.1</v>
      </c>
      <c r="I2523" s="6">
        <v>306.02752524435078</v>
      </c>
      <c r="J2523" s="6">
        <v>9.5380000000000003</v>
      </c>
      <c r="K2523" s="6">
        <v>67.914000000000001</v>
      </c>
      <c r="L2523" s="6">
        <v>1.1880224568445406</v>
      </c>
      <c r="M2523" s="6">
        <v>755.79200000000003</v>
      </c>
      <c r="N2523" s="6">
        <v>0</v>
      </c>
      <c r="O2523" s="15">
        <v>0.12175022073972334</v>
      </c>
    </row>
    <row r="2524" spans="1:15" x14ac:dyDescent="0.3">
      <c r="A2524" s="1">
        <v>43705</v>
      </c>
      <c r="B2524" s="2">
        <v>0.5</v>
      </c>
      <c r="C2524" s="9">
        <f t="shared" si="84"/>
        <v>43705.5</v>
      </c>
      <c r="D2524" s="4">
        <f t="shared" si="85"/>
        <v>525465</v>
      </c>
      <c r="E2524" s="4">
        <f t="shared" si="85"/>
        <v>6300765</v>
      </c>
      <c r="F2524" s="4">
        <f t="shared" si="85"/>
        <v>2549</v>
      </c>
      <c r="G2524" s="6">
        <v>333.7</v>
      </c>
      <c r="H2524" s="6">
        <v>39.6</v>
      </c>
      <c r="I2524" s="6">
        <v>328.19933569444675</v>
      </c>
      <c r="J2524" s="6">
        <v>6.3979999999999997</v>
      </c>
      <c r="K2524" s="6">
        <v>71.847999999999999</v>
      </c>
      <c r="L2524" s="6">
        <v>1.041313226259065</v>
      </c>
      <c r="M2524" s="6">
        <v>755.75</v>
      </c>
      <c r="N2524" s="6">
        <v>0</v>
      </c>
      <c r="O2524" s="15">
        <v>0.11866946359005096</v>
      </c>
    </row>
    <row r="2525" spans="1:15" x14ac:dyDescent="0.3">
      <c r="A2525" s="1">
        <v>43705</v>
      </c>
      <c r="B2525" s="2">
        <v>0.52083333333333337</v>
      </c>
      <c r="C2525" s="9">
        <f t="shared" si="84"/>
        <v>43705.520833333336</v>
      </c>
      <c r="D2525" s="4">
        <f t="shared" si="85"/>
        <v>525465</v>
      </c>
      <c r="E2525" s="4">
        <f t="shared" si="85"/>
        <v>6300765</v>
      </c>
      <c r="F2525" s="4">
        <f t="shared" si="85"/>
        <v>2549</v>
      </c>
      <c r="G2525" s="6">
        <v>542.29999999999995</v>
      </c>
      <c r="H2525" s="6">
        <v>54</v>
      </c>
      <c r="I2525" s="6">
        <v>309.20718999178945</v>
      </c>
      <c r="J2525" s="6">
        <v>7.843</v>
      </c>
      <c r="K2525" s="6">
        <v>63.597999999999999</v>
      </c>
      <c r="L2525" s="6">
        <v>1.3279082155003672</v>
      </c>
      <c r="M2525" s="6">
        <v>755.35299999999995</v>
      </c>
      <c r="N2525" s="6">
        <v>0</v>
      </c>
      <c r="O2525" s="15">
        <v>9.9575880508943393E-2</v>
      </c>
    </row>
    <row r="2526" spans="1:15" x14ac:dyDescent="0.3">
      <c r="A2526" s="1">
        <v>43705</v>
      </c>
      <c r="B2526" s="2">
        <v>0.54166666666666663</v>
      </c>
      <c r="C2526" s="9">
        <f t="shared" si="84"/>
        <v>43705.541666666664</v>
      </c>
      <c r="D2526" s="4">
        <f t="shared" si="85"/>
        <v>525465</v>
      </c>
      <c r="E2526" s="4">
        <f t="shared" si="85"/>
        <v>6300765</v>
      </c>
      <c r="F2526" s="4">
        <f t="shared" si="85"/>
        <v>2549</v>
      </c>
      <c r="G2526" s="6">
        <v>204.9</v>
      </c>
      <c r="H2526" s="6">
        <v>23.4</v>
      </c>
      <c r="I2526" s="6">
        <v>271.22045625625373</v>
      </c>
      <c r="J2526" s="6">
        <v>5.8959999999999999</v>
      </c>
      <c r="K2526" s="6">
        <v>65.215000000000003</v>
      </c>
      <c r="L2526" s="6">
        <v>1.3256337248571508</v>
      </c>
      <c r="M2526" s="6">
        <v>755.36300000000006</v>
      </c>
      <c r="N2526" s="6">
        <v>0</v>
      </c>
      <c r="O2526" s="15">
        <v>0.11420204978038066</v>
      </c>
    </row>
    <row r="2527" spans="1:15" x14ac:dyDescent="0.3">
      <c r="A2527" s="1">
        <v>43705</v>
      </c>
      <c r="B2527" s="2">
        <v>0.5625</v>
      </c>
      <c r="C2527" s="9">
        <f t="shared" si="84"/>
        <v>43705.5625</v>
      </c>
      <c r="D2527" s="4">
        <f t="shared" si="85"/>
        <v>525465</v>
      </c>
      <c r="E2527" s="4">
        <f t="shared" si="85"/>
        <v>6300765</v>
      </c>
      <c r="F2527" s="4">
        <f t="shared" si="85"/>
        <v>2549</v>
      </c>
      <c r="G2527" s="6">
        <v>243</v>
      </c>
      <c r="H2527" s="6">
        <v>28.8</v>
      </c>
      <c r="I2527" s="6">
        <v>306.24350906746952</v>
      </c>
      <c r="J2527" s="6">
        <v>5.8330000000000002</v>
      </c>
      <c r="K2527" s="6">
        <v>69.89</v>
      </c>
      <c r="L2527" s="6">
        <v>1.7566634540407124</v>
      </c>
      <c r="M2527" s="6">
        <v>755.32</v>
      </c>
      <c r="N2527" s="6">
        <v>0</v>
      </c>
      <c r="O2527" s="15">
        <v>0.11851851851851852</v>
      </c>
    </row>
    <row r="2528" spans="1:15" x14ac:dyDescent="0.3">
      <c r="A2528" s="1">
        <v>43705</v>
      </c>
      <c r="B2528" s="2">
        <v>0.58333333333333337</v>
      </c>
      <c r="C2528" s="9">
        <f t="shared" si="84"/>
        <v>43705.583333333336</v>
      </c>
      <c r="D2528" s="4">
        <f t="shared" si="85"/>
        <v>525465</v>
      </c>
      <c r="E2528" s="4">
        <f t="shared" si="85"/>
        <v>6300765</v>
      </c>
      <c r="F2528" s="4">
        <f t="shared" si="85"/>
        <v>2549</v>
      </c>
      <c r="G2528" s="6">
        <v>812.5</v>
      </c>
      <c r="H2528" s="6">
        <v>107.9</v>
      </c>
      <c r="I2528" s="6">
        <v>291.41835848863565</v>
      </c>
      <c r="J2528" s="6">
        <v>11.484</v>
      </c>
      <c r="K2528" s="6">
        <v>53.341999999999999</v>
      </c>
      <c r="L2528" s="6">
        <v>1.0322152636861994</v>
      </c>
      <c r="M2528" s="6">
        <v>755.29700000000003</v>
      </c>
      <c r="N2528" s="6">
        <v>0</v>
      </c>
      <c r="O2528" s="15">
        <v>0.1328</v>
      </c>
    </row>
    <row r="2529" spans="1:15" x14ac:dyDescent="0.3">
      <c r="A2529" s="1">
        <v>43705</v>
      </c>
      <c r="B2529" s="2">
        <v>0.60416666666666663</v>
      </c>
      <c r="C2529" s="9">
        <f t="shared" si="84"/>
        <v>43705.604166666664</v>
      </c>
      <c r="D2529" s="4">
        <f t="shared" si="85"/>
        <v>525465</v>
      </c>
      <c r="E2529" s="4">
        <f t="shared" si="85"/>
        <v>6300765</v>
      </c>
      <c r="F2529" s="4">
        <f t="shared" si="85"/>
        <v>2549</v>
      </c>
      <c r="G2529" s="6">
        <v>266.60000000000002</v>
      </c>
      <c r="H2529" s="6">
        <v>30.6</v>
      </c>
      <c r="I2529" s="6">
        <v>300.17027456969123</v>
      </c>
      <c r="J2529" s="6">
        <v>11.295999999999999</v>
      </c>
      <c r="K2529" s="6">
        <v>53.006</v>
      </c>
      <c r="L2529" s="6">
        <v>0.88550603310072384</v>
      </c>
      <c r="M2529" s="6">
        <v>754.89200000000005</v>
      </c>
      <c r="N2529" s="6">
        <v>0</v>
      </c>
      <c r="O2529" s="15">
        <v>0.11477869467366841</v>
      </c>
    </row>
    <row r="2530" spans="1:15" x14ac:dyDescent="0.3">
      <c r="A2530" s="1">
        <v>43705</v>
      </c>
      <c r="B2530" s="2">
        <v>0.625</v>
      </c>
      <c r="C2530" s="9">
        <f t="shared" si="84"/>
        <v>43705.625</v>
      </c>
      <c r="D2530" s="4">
        <f t="shared" si="85"/>
        <v>525465</v>
      </c>
      <c r="E2530" s="4">
        <f t="shared" si="85"/>
        <v>6300765</v>
      </c>
      <c r="F2530" s="4">
        <f t="shared" si="85"/>
        <v>2549</v>
      </c>
      <c r="G2530" s="6">
        <v>201.3</v>
      </c>
      <c r="H2530" s="6">
        <v>23.4</v>
      </c>
      <c r="I2530" s="6">
        <v>292.71955866570551</v>
      </c>
      <c r="J2530" s="6">
        <v>6.524</v>
      </c>
      <c r="K2530" s="6">
        <v>76.869</v>
      </c>
      <c r="L2530" s="6">
        <v>1.0276662823997669</v>
      </c>
      <c r="M2530" s="6">
        <v>754.83500000000004</v>
      </c>
      <c r="N2530" s="6">
        <v>0</v>
      </c>
      <c r="O2530" s="15">
        <v>0.11624441132637853</v>
      </c>
    </row>
    <row r="2531" spans="1:15" x14ac:dyDescent="0.3">
      <c r="A2531" s="1">
        <v>43705</v>
      </c>
      <c r="B2531" s="2">
        <v>0.64583333333333337</v>
      </c>
      <c r="C2531" s="9">
        <f t="shared" si="84"/>
        <v>43705.645833333336</v>
      </c>
      <c r="D2531" s="4">
        <f t="shared" si="85"/>
        <v>525465</v>
      </c>
      <c r="E2531" s="4">
        <f t="shared" si="85"/>
        <v>6300765</v>
      </c>
      <c r="F2531" s="4">
        <f t="shared" si="85"/>
        <v>2549</v>
      </c>
      <c r="G2531" s="6">
        <v>431.7</v>
      </c>
      <c r="H2531" s="6">
        <v>63</v>
      </c>
      <c r="I2531" s="6">
        <v>299.89255781851955</v>
      </c>
      <c r="J2531" s="6">
        <v>7.5289999999999999</v>
      </c>
      <c r="K2531" s="6">
        <v>73.113</v>
      </c>
      <c r="L2531" s="6">
        <v>0.88095705181429118</v>
      </c>
      <c r="M2531" s="6">
        <v>754.87</v>
      </c>
      <c r="N2531" s="6">
        <v>0</v>
      </c>
      <c r="O2531" s="15">
        <v>0.14593467685892983</v>
      </c>
    </row>
    <row r="2532" spans="1:15" x14ac:dyDescent="0.3">
      <c r="A2532" s="1">
        <v>43705</v>
      </c>
      <c r="B2532" s="2">
        <v>0.66666666666666663</v>
      </c>
      <c r="C2532" s="9">
        <f t="shared" si="84"/>
        <v>43705.666666666664</v>
      </c>
      <c r="D2532" s="4">
        <f t="shared" si="85"/>
        <v>525465</v>
      </c>
      <c r="E2532" s="4">
        <f t="shared" si="85"/>
        <v>6300765</v>
      </c>
      <c r="F2532" s="4">
        <f t="shared" si="85"/>
        <v>2549</v>
      </c>
      <c r="G2532" s="6">
        <v>493.3</v>
      </c>
      <c r="H2532" s="6">
        <v>75.599999999999994</v>
      </c>
      <c r="I2532" s="6">
        <v>310.01019386698704</v>
      </c>
      <c r="J2532" s="6">
        <v>8.91</v>
      </c>
      <c r="K2532" s="6">
        <v>67.039000000000001</v>
      </c>
      <c r="L2532" s="6">
        <v>1.0231173011133341</v>
      </c>
      <c r="M2532" s="6">
        <v>754.85799999999995</v>
      </c>
      <c r="N2532" s="6">
        <v>0</v>
      </c>
      <c r="O2532" s="15">
        <v>0.15325359821609566</v>
      </c>
    </row>
    <row r="2533" spans="1:15" x14ac:dyDescent="0.3">
      <c r="A2533" s="1">
        <v>43705</v>
      </c>
      <c r="B2533" s="2">
        <v>0.6875</v>
      </c>
      <c r="C2533" s="9">
        <f t="shared" si="84"/>
        <v>43705.6875</v>
      </c>
      <c r="D2533" s="4">
        <f t="shared" si="85"/>
        <v>525465</v>
      </c>
      <c r="E2533" s="4">
        <f t="shared" si="85"/>
        <v>6300765</v>
      </c>
      <c r="F2533" s="4">
        <f t="shared" si="85"/>
        <v>2549</v>
      </c>
      <c r="G2533" s="6">
        <v>431.7</v>
      </c>
      <c r="H2533" s="6">
        <v>66.599999999999994</v>
      </c>
      <c r="I2533" s="6">
        <v>291.46914282899979</v>
      </c>
      <c r="J2533" s="6">
        <v>10.605</v>
      </c>
      <c r="K2533" s="6">
        <v>61.442999999999998</v>
      </c>
      <c r="L2533" s="6">
        <v>0.87640807052785852</v>
      </c>
      <c r="M2533" s="6">
        <v>754.77499999999998</v>
      </c>
      <c r="N2533" s="6">
        <v>0</v>
      </c>
      <c r="O2533" s="15">
        <v>0.15427380125086865</v>
      </c>
    </row>
    <row r="2534" spans="1:15" x14ac:dyDescent="0.3">
      <c r="A2534" s="1">
        <v>43705</v>
      </c>
      <c r="B2534" s="2">
        <v>0.70833333333333337</v>
      </c>
      <c r="C2534" s="9">
        <f t="shared" si="84"/>
        <v>43705.708333333336</v>
      </c>
      <c r="D2534" s="4">
        <f t="shared" si="85"/>
        <v>525465</v>
      </c>
      <c r="E2534" s="4">
        <f t="shared" si="85"/>
        <v>6300765</v>
      </c>
      <c r="F2534" s="4">
        <f t="shared" si="85"/>
        <v>2549</v>
      </c>
      <c r="G2534" s="6">
        <v>315.60000000000002</v>
      </c>
      <c r="H2534" s="6">
        <v>48.6</v>
      </c>
      <c r="I2534" s="6">
        <v>304.25131101581485</v>
      </c>
      <c r="J2534" s="6">
        <v>7.4029999999999996</v>
      </c>
      <c r="K2534" s="6">
        <v>72.311000000000007</v>
      </c>
      <c r="L2534" s="6">
        <v>1.1630030597691607</v>
      </c>
      <c r="M2534" s="6">
        <v>754.71799999999996</v>
      </c>
      <c r="N2534" s="6">
        <v>0</v>
      </c>
      <c r="O2534" s="15">
        <v>0.15399239543726234</v>
      </c>
    </row>
    <row r="2535" spans="1:15" x14ac:dyDescent="0.3">
      <c r="A2535" s="1">
        <v>43705</v>
      </c>
      <c r="B2535" s="2">
        <v>0.72916666666666663</v>
      </c>
      <c r="C2535" s="9">
        <f t="shared" si="84"/>
        <v>43705.729166666664</v>
      </c>
      <c r="D2535" s="4">
        <f t="shared" si="85"/>
        <v>525465</v>
      </c>
      <c r="E2535" s="4">
        <f t="shared" si="85"/>
        <v>6300765</v>
      </c>
      <c r="F2535" s="4">
        <f t="shared" si="85"/>
        <v>2549</v>
      </c>
      <c r="G2535" s="6">
        <v>72.5</v>
      </c>
      <c r="H2535" s="6">
        <v>7.2</v>
      </c>
      <c r="I2535" s="6">
        <v>296.19881473277076</v>
      </c>
      <c r="J2535" s="6">
        <v>5.3929999999999998</v>
      </c>
      <c r="K2535" s="6">
        <v>82.46</v>
      </c>
      <c r="L2535" s="6">
        <v>1.449598049010463</v>
      </c>
      <c r="M2535" s="6">
        <v>754.57</v>
      </c>
      <c r="N2535" s="6">
        <v>0</v>
      </c>
      <c r="O2535" s="15">
        <v>9.9310344827586203E-2</v>
      </c>
    </row>
    <row r="2536" spans="1:15" x14ac:dyDescent="0.3">
      <c r="A2536" s="1">
        <v>43705</v>
      </c>
      <c r="B2536" s="2">
        <v>0.75</v>
      </c>
      <c r="C2536" s="9">
        <f t="shared" si="84"/>
        <v>43705.75</v>
      </c>
      <c r="D2536" s="4">
        <f t="shared" si="85"/>
        <v>525465</v>
      </c>
      <c r="E2536" s="4">
        <f t="shared" si="85"/>
        <v>6300765</v>
      </c>
      <c r="F2536" s="4">
        <f t="shared" si="85"/>
        <v>2549</v>
      </c>
      <c r="G2536" s="6">
        <v>45.3</v>
      </c>
      <c r="H2536" s="6">
        <v>3.6</v>
      </c>
      <c r="I2536" s="6">
        <v>272.58600267282537</v>
      </c>
      <c r="J2536" s="6">
        <v>4.8280000000000003</v>
      </c>
      <c r="K2536" s="6">
        <v>87.349000000000004</v>
      </c>
      <c r="L2536" s="6">
        <v>1.0140193385404688</v>
      </c>
      <c r="M2536" s="6">
        <v>754.45799999999997</v>
      </c>
      <c r="N2536" s="6">
        <v>0</v>
      </c>
      <c r="O2536" s="15">
        <v>7.9470198675496692E-2</v>
      </c>
    </row>
    <row r="2537" spans="1:15" x14ac:dyDescent="0.3">
      <c r="A2537" s="1">
        <v>43705</v>
      </c>
      <c r="B2537" s="2">
        <v>0.77083333333333337</v>
      </c>
      <c r="C2537" s="9">
        <f t="shared" si="84"/>
        <v>43705.770833333336</v>
      </c>
      <c r="D2537" s="4">
        <f t="shared" si="85"/>
        <v>525465</v>
      </c>
      <c r="E2537" s="4">
        <f t="shared" si="85"/>
        <v>6300765</v>
      </c>
      <c r="F2537" s="4">
        <f t="shared" si="85"/>
        <v>2549</v>
      </c>
      <c r="G2537" s="6">
        <v>32.6</v>
      </c>
      <c r="H2537" s="6">
        <v>1.8</v>
      </c>
      <c r="I2537" s="6">
        <v>309.79054391863798</v>
      </c>
      <c r="J2537" s="6">
        <v>4.5759999999999996</v>
      </c>
      <c r="K2537" s="6">
        <v>91.352000000000004</v>
      </c>
      <c r="L2537" s="6">
        <v>1.4450490677240302</v>
      </c>
      <c r="M2537" s="6">
        <v>754.41700000000003</v>
      </c>
      <c r="N2537" s="6">
        <v>0</v>
      </c>
      <c r="O2537" s="15">
        <v>5.5214723926380369E-2</v>
      </c>
    </row>
    <row r="2538" spans="1:15" x14ac:dyDescent="0.3">
      <c r="A2538" s="1">
        <v>43705</v>
      </c>
      <c r="B2538" s="2">
        <v>0.79166666666666663</v>
      </c>
      <c r="C2538" s="9">
        <f t="shared" si="84"/>
        <v>43705.791666666664</v>
      </c>
      <c r="D2538" s="4">
        <f t="shared" si="85"/>
        <v>525465</v>
      </c>
      <c r="E2538" s="4">
        <f t="shared" si="85"/>
        <v>6300765</v>
      </c>
      <c r="F2538" s="4">
        <f t="shared" si="85"/>
        <v>2549</v>
      </c>
      <c r="G2538" s="6">
        <v>9.1</v>
      </c>
      <c r="H2538" s="6">
        <v>0</v>
      </c>
      <c r="I2538" s="6">
        <v>258.73157504138288</v>
      </c>
      <c r="J2538" s="6">
        <v>3.7589999999999999</v>
      </c>
      <c r="K2538" s="6">
        <v>93.528999999999996</v>
      </c>
      <c r="L2538" s="6">
        <v>1.5872093170230732</v>
      </c>
      <c r="M2538" s="6">
        <v>754.57799999999997</v>
      </c>
      <c r="N2538" s="6">
        <v>0</v>
      </c>
      <c r="O2538" s="16" t="s">
        <v>19</v>
      </c>
    </row>
    <row r="2539" spans="1:15" x14ac:dyDescent="0.3">
      <c r="A2539" s="1">
        <v>43705</v>
      </c>
      <c r="B2539" s="2">
        <v>0.8125</v>
      </c>
      <c r="C2539" s="9">
        <f t="shared" si="84"/>
        <v>43705.8125</v>
      </c>
      <c r="D2539" s="4">
        <f t="shared" si="85"/>
        <v>525465</v>
      </c>
      <c r="E2539" s="4">
        <f t="shared" si="85"/>
        <v>6300765</v>
      </c>
      <c r="F2539" s="4">
        <f t="shared" si="85"/>
        <v>2549</v>
      </c>
      <c r="G2539" s="6">
        <v>0</v>
      </c>
      <c r="H2539" s="6">
        <v>0</v>
      </c>
      <c r="I2539" s="6">
        <v>271.21868580480879</v>
      </c>
      <c r="J2539" s="6">
        <v>3.6970000000000001</v>
      </c>
      <c r="K2539" s="6">
        <v>95.382000000000005</v>
      </c>
      <c r="L2539" s="6">
        <v>1.2960653464953382</v>
      </c>
      <c r="M2539" s="6">
        <v>754.41</v>
      </c>
      <c r="N2539" s="6">
        <v>0</v>
      </c>
      <c r="O2539" s="16" t="s">
        <v>19</v>
      </c>
    </row>
    <row r="2540" spans="1:15" x14ac:dyDescent="0.3">
      <c r="A2540" s="1">
        <v>43705</v>
      </c>
      <c r="B2540" s="2">
        <v>0.83333333333333337</v>
      </c>
      <c r="C2540" s="9">
        <f t="shared" si="84"/>
        <v>43705.833333333336</v>
      </c>
      <c r="D2540" s="4">
        <f t="shared" si="85"/>
        <v>525465</v>
      </c>
      <c r="E2540" s="4">
        <f t="shared" si="85"/>
        <v>6300765</v>
      </c>
      <c r="F2540" s="4">
        <f t="shared" si="85"/>
        <v>2549</v>
      </c>
      <c r="G2540" s="6">
        <v>0</v>
      </c>
      <c r="H2540" s="6">
        <v>0</v>
      </c>
      <c r="I2540" s="6">
        <v>234.37382403203989</v>
      </c>
      <c r="J2540" s="6">
        <v>3.5710000000000002</v>
      </c>
      <c r="K2540" s="6">
        <v>94.891000000000005</v>
      </c>
      <c r="L2540" s="6">
        <v>1.4382255957943813</v>
      </c>
      <c r="M2540" s="6">
        <v>754.37800000000004</v>
      </c>
      <c r="N2540" s="6">
        <v>0</v>
      </c>
      <c r="O2540" s="16" t="s">
        <v>19</v>
      </c>
    </row>
    <row r="2541" spans="1:15" x14ac:dyDescent="0.3">
      <c r="A2541" s="1">
        <v>43705</v>
      </c>
      <c r="B2541" s="2">
        <v>0.85416666666666663</v>
      </c>
      <c r="C2541" s="9">
        <f t="shared" si="84"/>
        <v>43705.854166666664</v>
      </c>
      <c r="D2541" s="4">
        <f t="shared" si="85"/>
        <v>525465</v>
      </c>
      <c r="E2541" s="4">
        <f t="shared" si="85"/>
        <v>6300765</v>
      </c>
      <c r="F2541" s="4">
        <f t="shared" si="85"/>
        <v>2549</v>
      </c>
      <c r="G2541" s="6">
        <v>0</v>
      </c>
      <c r="H2541" s="6">
        <v>0</v>
      </c>
      <c r="I2541" s="6">
        <v>234.05318589603769</v>
      </c>
      <c r="J2541" s="6">
        <v>2.754</v>
      </c>
      <c r="K2541" s="6">
        <v>100</v>
      </c>
      <c r="L2541" s="6">
        <v>1.1470816252666463</v>
      </c>
      <c r="M2541" s="6">
        <v>754.40700000000004</v>
      </c>
      <c r="N2541" s="6">
        <v>0</v>
      </c>
      <c r="O2541" s="16" t="s">
        <v>19</v>
      </c>
    </row>
    <row r="2542" spans="1:15" x14ac:dyDescent="0.3">
      <c r="A2542" s="1">
        <v>43705</v>
      </c>
      <c r="B2542" s="2">
        <v>0.875</v>
      </c>
      <c r="C2542" s="9">
        <f t="shared" si="84"/>
        <v>43705.875</v>
      </c>
      <c r="D2542" s="4">
        <f t="shared" si="85"/>
        <v>525465</v>
      </c>
      <c r="E2542" s="4">
        <f t="shared" si="85"/>
        <v>6300765</v>
      </c>
      <c r="F2542" s="4">
        <f t="shared" si="85"/>
        <v>2549</v>
      </c>
      <c r="G2542" s="6">
        <v>0</v>
      </c>
      <c r="H2542" s="6">
        <v>0</v>
      </c>
      <c r="I2542" s="6">
        <v>231.67941225579943</v>
      </c>
      <c r="J2542" s="6">
        <v>2.9420000000000002</v>
      </c>
      <c r="K2542" s="6">
        <v>98.802999999999997</v>
      </c>
      <c r="L2542" s="6">
        <v>1.4336766145079485</v>
      </c>
      <c r="M2542" s="6">
        <v>754.39499999999998</v>
      </c>
      <c r="N2542" s="6">
        <v>0</v>
      </c>
      <c r="O2542" s="16" t="s">
        <v>19</v>
      </c>
    </row>
    <row r="2543" spans="1:15" x14ac:dyDescent="0.3">
      <c r="A2543" s="1">
        <v>43705</v>
      </c>
      <c r="B2543" s="2">
        <v>0.89583333333333337</v>
      </c>
      <c r="C2543" s="9">
        <f t="shared" si="84"/>
        <v>43705.895833333336</v>
      </c>
      <c r="D2543" s="4">
        <f t="shared" si="85"/>
        <v>525465</v>
      </c>
      <c r="E2543" s="4">
        <f t="shared" si="85"/>
        <v>6300765</v>
      </c>
      <c r="F2543" s="4">
        <f t="shared" si="85"/>
        <v>2549</v>
      </c>
      <c r="G2543" s="6">
        <v>0</v>
      </c>
      <c r="H2543" s="6">
        <v>0</v>
      </c>
      <c r="I2543" s="6">
        <v>243.87635760006776</v>
      </c>
      <c r="J2543" s="6">
        <v>1.9990000000000001</v>
      </c>
      <c r="K2543" s="6">
        <v>100</v>
      </c>
      <c r="L2543" s="6">
        <v>1.2869673839224727</v>
      </c>
      <c r="M2543" s="6">
        <v>754.16499999999996</v>
      </c>
      <c r="N2543" s="6">
        <v>0</v>
      </c>
      <c r="O2543" s="16" t="s">
        <v>19</v>
      </c>
    </row>
    <row r="2544" spans="1:15" x14ac:dyDescent="0.3">
      <c r="A2544" s="1">
        <v>43705</v>
      </c>
      <c r="B2544" s="2">
        <v>0.91666666666666663</v>
      </c>
      <c r="C2544" s="9">
        <f t="shared" si="84"/>
        <v>43705.916666666664</v>
      </c>
      <c r="D2544" s="4">
        <f t="shared" si="85"/>
        <v>525465</v>
      </c>
      <c r="E2544" s="4">
        <f t="shared" si="85"/>
        <v>6300765</v>
      </c>
      <c r="F2544" s="4">
        <f t="shared" si="85"/>
        <v>2549</v>
      </c>
      <c r="G2544" s="6">
        <v>0</v>
      </c>
      <c r="H2544" s="6">
        <v>0</v>
      </c>
      <c r="I2544" s="6">
        <v>253.40904968520985</v>
      </c>
      <c r="J2544" s="6">
        <v>1.9990000000000001</v>
      </c>
      <c r="K2544" s="6">
        <v>100</v>
      </c>
      <c r="L2544" s="6">
        <v>1.4291276332215159</v>
      </c>
      <c r="M2544" s="6">
        <v>754.11300000000006</v>
      </c>
      <c r="N2544" s="6">
        <v>0</v>
      </c>
      <c r="O2544" s="16" t="s">
        <v>19</v>
      </c>
    </row>
    <row r="2545" spans="1:15" x14ac:dyDescent="0.3">
      <c r="A2545" s="1">
        <v>43705</v>
      </c>
      <c r="B2545" s="2">
        <v>0.9375</v>
      </c>
      <c r="C2545" s="9">
        <f t="shared" si="84"/>
        <v>43705.9375</v>
      </c>
      <c r="D2545" s="4">
        <f t="shared" si="85"/>
        <v>525465</v>
      </c>
      <c r="E2545" s="4">
        <f t="shared" si="85"/>
        <v>6300765</v>
      </c>
      <c r="F2545" s="4">
        <f t="shared" si="85"/>
        <v>2549</v>
      </c>
      <c r="G2545" s="6">
        <v>0</v>
      </c>
      <c r="H2545" s="6">
        <v>0</v>
      </c>
      <c r="I2545" s="6">
        <v>230.00580688594161</v>
      </c>
      <c r="J2545" s="6">
        <v>1.748</v>
      </c>
      <c r="K2545" s="6">
        <v>100</v>
      </c>
      <c r="L2545" s="6">
        <v>1.1379836626937809</v>
      </c>
      <c r="M2545" s="6">
        <v>754.08500000000004</v>
      </c>
      <c r="N2545" s="6">
        <v>0</v>
      </c>
      <c r="O2545" s="16" t="s">
        <v>19</v>
      </c>
    </row>
    <row r="2546" spans="1:15" x14ac:dyDescent="0.3">
      <c r="A2546" s="1">
        <v>43705</v>
      </c>
      <c r="B2546" s="2">
        <v>0.95833333333333337</v>
      </c>
      <c r="C2546" s="9">
        <f t="shared" si="84"/>
        <v>43705.958333333336</v>
      </c>
      <c r="D2546" s="4">
        <f t="shared" si="85"/>
        <v>525465</v>
      </c>
      <c r="E2546" s="4">
        <f t="shared" si="85"/>
        <v>6300765</v>
      </c>
      <c r="F2546" s="4">
        <f t="shared" si="85"/>
        <v>2549</v>
      </c>
      <c r="G2546" s="6">
        <v>0</v>
      </c>
      <c r="H2546" s="6">
        <v>0</v>
      </c>
      <c r="I2546" s="6">
        <v>226.00513633076687</v>
      </c>
      <c r="J2546" s="6">
        <v>2.125</v>
      </c>
      <c r="K2546" s="6">
        <v>98.637</v>
      </c>
      <c r="L2546" s="6">
        <v>1.2801439119928237</v>
      </c>
      <c r="M2546" s="6">
        <v>753.89800000000002</v>
      </c>
      <c r="N2546" s="6">
        <v>0</v>
      </c>
      <c r="O2546" s="16" t="s">
        <v>19</v>
      </c>
    </row>
    <row r="2547" spans="1:15" x14ac:dyDescent="0.3">
      <c r="A2547" s="1">
        <v>43705</v>
      </c>
      <c r="B2547" s="2">
        <v>0.97916666666666663</v>
      </c>
      <c r="C2547" s="9">
        <f t="shared" si="84"/>
        <v>43705.979166666664</v>
      </c>
      <c r="D2547" s="4">
        <f t="shared" si="85"/>
        <v>525465</v>
      </c>
      <c r="E2547" s="4">
        <f t="shared" si="85"/>
        <v>6300765</v>
      </c>
      <c r="F2547" s="4">
        <f t="shared" si="85"/>
        <v>2549</v>
      </c>
      <c r="G2547" s="6">
        <v>0</v>
      </c>
      <c r="H2547" s="6">
        <v>0</v>
      </c>
      <c r="I2547" s="6">
        <v>224.34668498254814</v>
      </c>
      <c r="J2547" s="6">
        <v>1.8740000000000001</v>
      </c>
      <c r="K2547" s="6">
        <v>97.346999999999994</v>
      </c>
      <c r="L2547" s="6">
        <v>1.4223041612918668</v>
      </c>
      <c r="M2547" s="6">
        <v>753.77</v>
      </c>
      <c r="N2547" s="6">
        <v>0</v>
      </c>
      <c r="O2547" s="16" t="s">
        <v>19</v>
      </c>
    </row>
    <row r="2548" spans="1:15" x14ac:dyDescent="0.3">
      <c r="A2548" s="1">
        <v>43706</v>
      </c>
      <c r="B2548" s="2">
        <v>0</v>
      </c>
      <c r="C2548" s="9">
        <f t="shared" si="84"/>
        <v>43706</v>
      </c>
      <c r="D2548" s="4">
        <f t="shared" si="85"/>
        <v>525465</v>
      </c>
      <c r="E2548" s="4">
        <f t="shared" si="85"/>
        <v>6300765</v>
      </c>
      <c r="F2548" s="4">
        <f t="shared" si="85"/>
        <v>2549</v>
      </c>
      <c r="G2548" s="6">
        <v>0</v>
      </c>
      <c r="H2548" s="6">
        <v>0</v>
      </c>
      <c r="I2548" s="6">
        <v>222.93601956087446</v>
      </c>
      <c r="J2548" s="6">
        <v>1.6220000000000001</v>
      </c>
      <c r="K2548" s="6">
        <v>98.69</v>
      </c>
      <c r="L2548" s="6">
        <v>1.0959010016962574</v>
      </c>
      <c r="M2548" s="6">
        <v>753.65499999999997</v>
      </c>
      <c r="N2548" s="6">
        <v>0</v>
      </c>
      <c r="O2548" s="16" t="s">
        <v>19</v>
      </c>
    </row>
    <row r="2549" spans="1:15" x14ac:dyDescent="0.3">
      <c r="A2549" s="1">
        <v>43706</v>
      </c>
      <c r="B2549" s="2">
        <v>2.0833333333333332E-2</v>
      </c>
      <c r="C2549" s="9">
        <f t="shared" si="84"/>
        <v>43706.020833333336</v>
      </c>
      <c r="D2549" s="4">
        <f t="shared" si="85"/>
        <v>525465</v>
      </c>
      <c r="E2549" s="4">
        <f t="shared" si="85"/>
        <v>6300765</v>
      </c>
      <c r="F2549" s="4">
        <f t="shared" si="85"/>
        <v>2549</v>
      </c>
      <c r="G2549" s="6">
        <v>0</v>
      </c>
      <c r="H2549" s="6">
        <v>0</v>
      </c>
      <c r="I2549" s="6">
        <v>222.09182700313795</v>
      </c>
      <c r="J2549" s="6">
        <v>1.3080000000000001</v>
      </c>
      <c r="K2549" s="6">
        <v>100</v>
      </c>
      <c r="L2549" s="6">
        <v>1.0936265110530412</v>
      </c>
      <c r="M2549" s="6">
        <v>753.53700000000003</v>
      </c>
      <c r="N2549" s="6">
        <v>0</v>
      </c>
      <c r="O2549" s="16" t="s">
        <v>19</v>
      </c>
    </row>
    <row r="2550" spans="1:15" x14ac:dyDescent="0.3">
      <c r="A2550" s="1">
        <v>43706</v>
      </c>
      <c r="B2550" s="2">
        <v>4.1666666666666664E-2</v>
      </c>
      <c r="C2550" s="9">
        <f t="shared" si="84"/>
        <v>43706.041666666664</v>
      </c>
      <c r="D2550" s="4">
        <f t="shared" si="85"/>
        <v>525465</v>
      </c>
      <c r="E2550" s="4">
        <f t="shared" si="85"/>
        <v>6300765</v>
      </c>
      <c r="F2550" s="4">
        <f t="shared" si="85"/>
        <v>2549</v>
      </c>
      <c r="G2550" s="6">
        <v>0</v>
      </c>
      <c r="H2550" s="6">
        <v>0</v>
      </c>
      <c r="I2550" s="6">
        <v>223.30723998424449</v>
      </c>
      <c r="J2550" s="6">
        <v>1.9359999999999999</v>
      </c>
      <c r="K2550" s="6">
        <v>96.430999999999997</v>
      </c>
      <c r="L2550" s="6">
        <v>1.0913520204098248</v>
      </c>
      <c r="M2550" s="6">
        <v>753.41300000000001</v>
      </c>
      <c r="N2550" s="6">
        <v>0</v>
      </c>
      <c r="O2550" s="16" t="s">
        <v>19</v>
      </c>
    </row>
    <row r="2551" spans="1:15" x14ac:dyDescent="0.3">
      <c r="A2551" s="1">
        <v>43706</v>
      </c>
      <c r="B2551" s="2">
        <v>6.25E-2</v>
      </c>
      <c r="C2551" s="9">
        <f t="shared" si="84"/>
        <v>43706.0625</v>
      </c>
      <c r="D2551" s="4">
        <f t="shared" si="85"/>
        <v>525465</v>
      </c>
      <c r="E2551" s="4">
        <f t="shared" si="85"/>
        <v>6300765</v>
      </c>
      <c r="F2551" s="4">
        <f t="shared" si="85"/>
        <v>2549</v>
      </c>
      <c r="G2551" s="6">
        <v>0</v>
      </c>
      <c r="H2551" s="6">
        <v>0</v>
      </c>
      <c r="I2551" s="6">
        <v>220.64004776116897</v>
      </c>
      <c r="J2551" s="6">
        <v>1.9359999999999999</v>
      </c>
      <c r="K2551" s="6">
        <v>97.515000000000001</v>
      </c>
      <c r="L2551" s="6">
        <v>1.0890775297666084</v>
      </c>
      <c r="M2551" s="6">
        <v>753.29700000000003</v>
      </c>
      <c r="N2551" s="6">
        <v>0</v>
      </c>
      <c r="O2551" s="16" t="s">
        <v>19</v>
      </c>
    </row>
    <row r="2552" spans="1:15" x14ac:dyDescent="0.3">
      <c r="A2552" s="1">
        <v>43706</v>
      </c>
      <c r="B2552" s="2">
        <v>8.3333333333333329E-2</v>
      </c>
      <c r="C2552" s="9">
        <f t="shared" si="84"/>
        <v>43706.083333333336</v>
      </c>
      <c r="D2552" s="4">
        <f t="shared" si="85"/>
        <v>525465</v>
      </c>
      <c r="E2552" s="4">
        <f t="shared" si="85"/>
        <v>6300765</v>
      </c>
      <c r="F2552" s="4">
        <f t="shared" si="85"/>
        <v>2549</v>
      </c>
      <c r="G2552" s="6">
        <v>0</v>
      </c>
      <c r="H2552" s="6">
        <v>0</v>
      </c>
      <c r="I2552" s="6">
        <v>221.17782640085497</v>
      </c>
      <c r="J2552" s="6">
        <v>1.4330000000000001</v>
      </c>
      <c r="K2552" s="6">
        <v>100</v>
      </c>
      <c r="L2552" s="6">
        <v>1.2312377790656515</v>
      </c>
      <c r="M2552" s="6">
        <v>753.30700000000002</v>
      </c>
      <c r="N2552" s="6">
        <v>0</v>
      </c>
      <c r="O2552" s="16" t="s">
        <v>19</v>
      </c>
    </row>
    <row r="2553" spans="1:15" x14ac:dyDescent="0.3">
      <c r="A2553" s="1">
        <v>43706</v>
      </c>
      <c r="B2553" s="2">
        <v>0.10416666666666667</v>
      </c>
      <c r="C2553" s="9">
        <f t="shared" si="84"/>
        <v>43706.104166666664</v>
      </c>
      <c r="D2553" s="4">
        <f t="shared" si="85"/>
        <v>525465</v>
      </c>
      <c r="E2553" s="4">
        <f t="shared" si="85"/>
        <v>6300765</v>
      </c>
      <c r="F2553" s="4">
        <f t="shared" si="85"/>
        <v>2549</v>
      </c>
      <c r="G2553" s="6">
        <v>0</v>
      </c>
      <c r="H2553" s="6">
        <v>0</v>
      </c>
      <c r="I2553" s="6">
        <v>221.19983826589635</v>
      </c>
      <c r="J2553" s="6">
        <v>1.056</v>
      </c>
      <c r="K2553" s="6">
        <v>99.811999999999998</v>
      </c>
      <c r="L2553" s="6">
        <v>1.2289632884224351</v>
      </c>
      <c r="M2553" s="6">
        <v>753.16700000000003</v>
      </c>
      <c r="N2553" s="6">
        <v>0</v>
      </c>
      <c r="O2553" s="16" t="s">
        <v>19</v>
      </c>
    </row>
    <row r="2554" spans="1:15" x14ac:dyDescent="0.3">
      <c r="A2554" s="1">
        <v>43706</v>
      </c>
      <c r="B2554" s="2">
        <v>0.125</v>
      </c>
      <c r="C2554" s="9">
        <f t="shared" ref="C2554:C2617" si="86">A2554+B2554</f>
        <v>43706.125</v>
      </c>
      <c r="D2554" s="4">
        <f t="shared" si="85"/>
        <v>525465</v>
      </c>
      <c r="E2554" s="4">
        <f t="shared" si="85"/>
        <v>6300765</v>
      </c>
      <c r="F2554" s="4">
        <f t="shared" si="85"/>
        <v>2549</v>
      </c>
      <c r="G2554" s="6">
        <v>0</v>
      </c>
      <c r="H2554" s="6">
        <v>0</v>
      </c>
      <c r="I2554" s="6">
        <v>222.49515818775336</v>
      </c>
      <c r="J2554" s="6">
        <v>1.371</v>
      </c>
      <c r="K2554" s="6">
        <v>100</v>
      </c>
      <c r="L2554" s="6">
        <v>1.0822540578369593</v>
      </c>
      <c r="M2554" s="6">
        <v>753.11699999999996</v>
      </c>
      <c r="N2554" s="6">
        <v>0</v>
      </c>
      <c r="O2554" s="16" t="s">
        <v>19</v>
      </c>
    </row>
    <row r="2555" spans="1:15" x14ac:dyDescent="0.3">
      <c r="A2555" s="1">
        <v>43706</v>
      </c>
      <c r="B2555" s="2">
        <v>0.14583333333333334</v>
      </c>
      <c r="C2555" s="9">
        <f t="shared" si="86"/>
        <v>43706.145833333336</v>
      </c>
      <c r="D2555" s="4">
        <f t="shared" ref="D2555:F2618" si="87">D2554</f>
        <v>525465</v>
      </c>
      <c r="E2555" s="4">
        <f t="shared" si="87"/>
        <v>6300765</v>
      </c>
      <c r="F2555" s="4">
        <f t="shared" si="87"/>
        <v>2549</v>
      </c>
      <c r="G2555" s="6">
        <v>0</v>
      </c>
      <c r="H2555" s="6">
        <v>0</v>
      </c>
      <c r="I2555" s="6">
        <v>233.48261513198884</v>
      </c>
      <c r="J2555" s="6">
        <v>1.2450000000000001</v>
      </c>
      <c r="K2555" s="6">
        <v>100</v>
      </c>
      <c r="L2555" s="6">
        <v>1.0799795671937429</v>
      </c>
      <c r="M2555" s="6">
        <v>752.93499999999995</v>
      </c>
      <c r="N2555" s="7" t="s">
        <v>19</v>
      </c>
      <c r="O2555" s="16" t="s">
        <v>19</v>
      </c>
    </row>
    <row r="2556" spans="1:15" x14ac:dyDescent="0.3">
      <c r="A2556" s="1">
        <v>43706</v>
      </c>
      <c r="B2556" s="2">
        <v>0.16666666666666666</v>
      </c>
      <c r="C2556" s="9">
        <f t="shared" si="86"/>
        <v>43706.166666666664</v>
      </c>
      <c r="D2556" s="4">
        <f t="shared" si="87"/>
        <v>525465</v>
      </c>
      <c r="E2556" s="4">
        <f t="shared" si="87"/>
        <v>6300765</v>
      </c>
      <c r="F2556" s="4">
        <f t="shared" si="87"/>
        <v>2549</v>
      </c>
      <c r="G2556" s="6">
        <v>0</v>
      </c>
      <c r="H2556" s="6">
        <v>0</v>
      </c>
      <c r="I2556" s="6">
        <v>241.99748705883741</v>
      </c>
      <c r="J2556" s="6">
        <v>1.056</v>
      </c>
      <c r="K2556" s="6">
        <v>100</v>
      </c>
      <c r="L2556" s="6">
        <v>1.5110092963773045</v>
      </c>
      <c r="M2556" s="6">
        <v>752.73</v>
      </c>
      <c r="N2556" s="7" t="s">
        <v>19</v>
      </c>
      <c r="O2556" s="16" t="s">
        <v>19</v>
      </c>
    </row>
    <row r="2557" spans="1:15" x14ac:dyDescent="0.3">
      <c r="A2557" s="1">
        <v>43706</v>
      </c>
      <c r="B2557" s="2">
        <v>0.1875</v>
      </c>
      <c r="C2557" s="9">
        <f t="shared" si="86"/>
        <v>43706.1875</v>
      </c>
      <c r="D2557" s="4">
        <f t="shared" si="87"/>
        <v>525465</v>
      </c>
      <c r="E2557" s="4">
        <f t="shared" si="87"/>
        <v>6300765</v>
      </c>
      <c r="F2557" s="4">
        <f t="shared" si="87"/>
        <v>2549</v>
      </c>
      <c r="G2557" s="6">
        <v>0</v>
      </c>
      <c r="H2557" s="6">
        <v>0</v>
      </c>
      <c r="I2557" s="6">
        <v>234.40944813123161</v>
      </c>
      <c r="J2557" s="6">
        <v>0.55300000000000005</v>
      </c>
      <c r="K2557" s="6">
        <v>100</v>
      </c>
      <c r="L2557" s="6">
        <v>0.93099584596505092</v>
      </c>
      <c r="M2557" s="6">
        <v>752.71699999999998</v>
      </c>
      <c r="N2557" s="7" t="s">
        <v>19</v>
      </c>
      <c r="O2557" s="16" t="s">
        <v>19</v>
      </c>
    </row>
    <row r="2558" spans="1:15" x14ac:dyDescent="0.3">
      <c r="A2558" s="1">
        <v>43706</v>
      </c>
      <c r="B2558" s="2">
        <v>0.20833333333333334</v>
      </c>
      <c r="C2558" s="9">
        <f t="shared" si="86"/>
        <v>43706.208333333336</v>
      </c>
      <c r="D2558" s="4">
        <f t="shared" si="87"/>
        <v>525465</v>
      </c>
      <c r="E2558" s="4">
        <f t="shared" si="87"/>
        <v>6300765</v>
      </c>
      <c r="F2558" s="4">
        <f t="shared" si="87"/>
        <v>2549</v>
      </c>
      <c r="G2558" s="6">
        <v>0</v>
      </c>
      <c r="H2558" s="6">
        <v>0</v>
      </c>
      <c r="I2558" s="6">
        <v>234.71323508856824</v>
      </c>
      <c r="J2558" s="6">
        <v>0.74199999999999999</v>
      </c>
      <c r="K2558" s="6">
        <v>100</v>
      </c>
      <c r="L2558" s="6">
        <v>0.78428661537957545</v>
      </c>
      <c r="M2558" s="6">
        <v>752.71</v>
      </c>
      <c r="N2558" s="7" t="s">
        <v>19</v>
      </c>
      <c r="O2558" s="16" t="s">
        <v>19</v>
      </c>
    </row>
    <row r="2559" spans="1:15" x14ac:dyDescent="0.3">
      <c r="A2559" s="1">
        <v>43706</v>
      </c>
      <c r="B2559" s="2">
        <v>0.22916666666666666</v>
      </c>
      <c r="C2559" s="9">
        <f t="shared" si="86"/>
        <v>43706.229166666664</v>
      </c>
      <c r="D2559" s="4">
        <f t="shared" si="87"/>
        <v>525465</v>
      </c>
      <c r="E2559" s="4">
        <f t="shared" si="87"/>
        <v>6300765</v>
      </c>
      <c r="F2559" s="4">
        <f t="shared" si="87"/>
        <v>2549</v>
      </c>
      <c r="G2559" s="6">
        <v>16.3</v>
      </c>
      <c r="H2559" s="6">
        <v>1.8</v>
      </c>
      <c r="I2559" s="6">
        <v>230.90171110554013</v>
      </c>
      <c r="J2559" s="6">
        <v>0.30099999999999999</v>
      </c>
      <c r="K2559" s="6">
        <v>100</v>
      </c>
      <c r="L2559" s="6">
        <v>1.215316344563137</v>
      </c>
      <c r="M2559" s="6">
        <v>752.57299999999998</v>
      </c>
      <c r="N2559" s="7" t="s">
        <v>19</v>
      </c>
      <c r="O2559" s="15">
        <v>0.11042944785276074</v>
      </c>
    </row>
    <row r="2560" spans="1:15" x14ac:dyDescent="0.3">
      <c r="A2560" s="1">
        <v>43706</v>
      </c>
      <c r="B2560" s="2">
        <v>0.25</v>
      </c>
      <c r="C2560" s="9">
        <f t="shared" si="86"/>
        <v>43706.25</v>
      </c>
      <c r="D2560" s="4">
        <f t="shared" si="87"/>
        <v>525465</v>
      </c>
      <c r="E2560" s="4">
        <f t="shared" si="87"/>
        <v>6300765</v>
      </c>
      <c r="F2560" s="4">
        <f t="shared" si="87"/>
        <v>2549</v>
      </c>
      <c r="G2560" s="6">
        <v>38.1</v>
      </c>
      <c r="H2560" s="6">
        <v>7.2</v>
      </c>
      <c r="I2560" s="6">
        <v>224.73922084260232</v>
      </c>
      <c r="J2560" s="6">
        <v>0.99299999999999999</v>
      </c>
      <c r="K2560" s="6">
        <v>100</v>
      </c>
      <c r="L2560" s="6">
        <v>1.3574765938621798</v>
      </c>
      <c r="M2560" s="6">
        <v>752.38199999999995</v>
      </c>
      <c r="N2560" s="7" t="s">
        <v>19</v>
      </c>
      <c r="O2560" s="15">
        <v>0.1889763779527559</v>
      </c>
    </row>
    <row r="2561" spans="1:15" x14ac:dyDescent="0.3">
      <c r="A2561" s="1">
        <v>43706</v>
      </c>
      <c r="B2561" s="2">
        <v>0.27083333333333331</v>
      </c>
      <c r="C2561" s="9">
        <f t="shared" si="86"/>
        <v>43706.270833333336</v>
      </c>
      <c r="D2561" s="4">
        <f t="shared" si="87"/>
        <v>525465</v>
      </c>
      <c r="E2561" s="4">
        <f t="shared" si="87"/>
        <v>6300765</v>
      </c>
      <c r="F2561" s="4">
        <f t="shared" si="87"/>
        <v>2549</v>
      </c>
      <c r="G2561" s="6">
        <v>194.1</v>
      </c>
      <c r="H2561" s="6">
        <v>50.4</v>
      </c>
      <c r="I2561" s="6">
        <v>222.12710893631194</v>
      </c>
      <c r="J2561" s="6">
        <v>4.2619999999999996</v>
      </c>
      <c r="K2561" s="6">
        <v>81.8</v>
      </c>
      <c r="L2561" s="6">
        <v>1.2107673632767042</v>
      </c>
      <c r="M2561" s="6">
        <v>752.27499999999998</v>
      </c>
      <c r="N2561" s="7" t="s">
        <v>19</v>
      </c>
      <c r="O2561" s="15">
        <v>0.25965996908809891</v>
      </c>
    </row>
    <row r="2562" spans="1:15" x14ac:dyDescent="0.3">
      <c r="A2562" s="1">
        <v>43706</v>
      </c>
      <c r="B2562" s="2">
        <v>0.29166666666666669</v>
      </c>
      <c r="C2562" s="9">
        <f t="shared" si="86"/>
        <v>43706.291666666664</v>
      </c>
      <c r="D2562" s="4">
        <f t="shared" si="87"/>
        <v>525465</v>
      </c>
      <c r="E2562" s="4">
        <f t="shared" si="87"/>
        <v>6300765</v>
      </c>
      <c r="F2562" s="4">
        <f t="shared" si="87"/>
        <v>2549</v>
      </c>
      <c r="G2562" s="6">
        <v>255.7</v>
      </c>
      <c r="H2562" s="6">
        <v>61.2</v>
      </c>
      <c r="I2562" s="6">
        <v>221.15460212149114</v>
      </c>
      <c r="J2562" s="6">
        <v>3.3820000000000001</v>
      </c>
      <c r="K2562" s="6">
        <v>82.894000000000005</v>
      </c>
      <c r="L2562" s="6">
        <v>1.4973623525180064</v>
      </c>
      <c r="M2562" s="6">
        <v>752.25</v>
      </c>
      <c r="N2562" s="6">
        <v>0</v>
      </c>
      <c r="O2562" s="15">
        <v>0.23934298005475169</v>
      </c>
    </row>
    <row r="2563" spans="1:15" x14ac:dyDescent="0.3">
      <c r="A2563" s="1">
        <v>43706</v>
      </c>
      <c r="B2563" s="2">
        <v>0.3125</v>
      </c>
      <c r="C2563" s="9">
        <f t="shared" si="86"/>
        <v>43706.3125</v>
      </c>
      <c r="D2563" s="4">
        <f t="shared" si="87"/>
        <v>525465</v>
      </c>
      <c r="E2563" s="4">
        <f t="shared" si="87"/>
        <v>6300765</v>
      </c>
      <c r="F2563" s="4">
        <f t="shared" si="87"/>
        <v>2549</v>
      </c>
      <c r="G2563" s="6">
        <v>337.3</v>
      </c>
      <c r="H2563" s="6">
        <v>79.2</v>
      </c>
      <c r="I2563" s="6">
        <v>224.67007350865711</v>
      </c>
      <c r="J2563" s="6">
        <v>4.8280000000000003</v>
      </c>
      <c r="K2563" s="6">
        <v>76.754999999999995</v>
      </c>
      <c r="L2563" s="6">
        <v>1.3506531219325306</v>
      </c>
      <c r="M2563" s="6">
        <v>752.27499999999998</v>
      </c>
      <c r="N2563" s="6">
        <v>0</v>
      </c>
      <c r="O2563" s="15">
        <v>0.2348058108508746</v>
      </c>
    </row>
    <row r="2564" spans="1:15" x14ac:dyDescent="0.3">
      <c r="A2564" s="1">
        <v>43706</v>
      </c>
      <c r="B2564" s="2">
        <v>0.33333333333333331</v>
      </c>
      <c r="C2564" s="9">
        <f t="shared" si="86"/>
        <v>43706.333333333336</v>
      </c>
      <c r="D2564" s="4">
        <f t="shared" si="87"/>
        <v>525465</v>
      </c>
      <c r="E2564" s="4">
        <f t="shared" si="87"/>
        <v>6300765</v>
      </c>
      <c r="F2564" s="4">
        <f t="shared" si="87"/>
        <v>2549</v>
      </c>
      <c r="G2564" s="6">
        <v>415.3</v>
      </c>
      <c r="H2564" s="6">
        <v>97.2</v>
      </c>
      <c r="I2564" s="6">
        <v>228.10526164339282</v>
      </c>
      <c r="J2564" s="6">
        <v>8.4079999999999995</v>
      </c>
      <c r="K2564" s="6">
        <v>60.847999999999999</v>
      </c>
      <c r="L2564" s="6">
        <v>1.4928133712315736</v>
      </c>
      <c r="M2564" s="6">
        <v>752.05</v>
      </c>
      <c r="N2564" s="6">
        <v>0</v>
      </c>
      <c r="O2564" s="15">
        <v>0.23404767637852156</v>
      </c>
    </row>
    <row r="2565" spans="1:15" x14ac:dyDescent="0.3">
      <c r="A2565" s="1">
        <v>43706</v>
      </c>
      <c r="B2565" s="2">
        <v>0.35416666666666669</v>
      </c>
      <c r="C2565" s="9">
        <f t="shared" si="86"/>
        <v>43706.354166666664</v>
      </c>
      <c r="D2565" s="4">
        <f t="shared" si="87"/>
        <v>525465</v>
      </c>
      <c r="E2565" s="4">
        <f t="shared" si="87"/>
        <v>6300765</v>
      </c>
      <c r="F2565" s="4">
        <f t="shared" si="87"/>
        <v>2549</v>
      </c>
      <c r="G2565" s="6">
        <v>500.6</v>
      </c>
      <c r="H2565" s="6">
        <v>109.7</v>
      </c>
      <c r="I2565" s="6">
        <v>229.70675613940082</v>
      </c>
      <c r="J2565" s="6">
        <v>4.3879999999999999</v>
      </c>
      <c r="K2565" s="6">
        <v>72.95</v>
      </c>
      <c r="L2565" s="6">
        <v>1.3461041406460978</v>
      </c>
      <c r="M2565" s="6">
        <v>752.2</v>
      </c>
      <c r="N2565" s="6">
        <v>0</v>
      </c>
      <c r="O2565" s="15">
        <v>0.21913703555733119</v>
      </c>
    </row>
    <row r="2566" spans="1:15" x14ac:dyDescent="0.3">
      <c r="A2566" s="1">
        <v>43706</v>
      </c>
      <c r="B2566" s="2">
        <v>0.375</v>
      </c>
      <c r="C2566" s="9">
        <f t="shared" si="86"/>
        <v>43706.375</v>
      </c>
      <c r="D2566" s="4">
        <f t="shared" si="87"/>
        <v>525465</v>
      </c>
      <c r="E2566" s="4">
        <f t="shared" si="87"/>
        <v>6300765</v>
      </c>
      <c r="F2566" s="4">
        <f t="shared" si="87"/>
        <v>2549</v>
      </c>
      <c r="G2566" s="6">
        <v>562.20000000000005</v>
      </c>
      <c r="H2566" s="6">
        <v>106.1</v>
      </c>
      <c r="I2566" s="6">
        <v>234.55112011512404</v>
      </c>
      <c r="J2566" s="6">
        <v>5.2050000000000001</v>
      </c>
      <c r="K2566" s="6">
        <v>71.046000000000006</v>
      </c>
      <c r="L2566" s="6">
        <v>1.4882643899451411</v>
      </c>
      <c r="M2566" s="6">
        <v>752.07</v>
      </c>
      <c r="N2566" s="6">
        <v>0</v>
      </c>
      <c r="O2566" s="15">
        <v>0.18872287442191388</v>
      </c>
    </row>
    <row r="2567" spans="1:15" x14ac:dyDescent="0.3">
      <c r="A2567" s="1">
        <v>43706</v>
      </c>
      <c r="B2567" s="2">
        <v>0.39583333333333331</v>
      </c>
      <c r="C2567" s="9">
        <f t="shared" si="86"/>
        <v>43706.395833333336</v>
      </c>
      <c r="D2567" s="4">
        <f t="shared" si="87"/>
        <v>525465</v>
      </c>
      <c r="E2567" s="4">
        <f t="shared" si="87"/>
        <v>6300765</v>
      </c>
      <c r="F2567" s="4">
        <f t="shared" si="87"/>
        <v>2549</v>
      </c>
      <c r="G2567" s="6">
        <v>614.79999999999995</v>
      </c>
      <c r="H2567" s="6">
        <v>104.3</v>
      </c>
      <c r="I2567" s="6">
        <v>236.13032251162559</v>
      </c>
      <c r="J2567" s="6">
        <v>5.0789999999999997</v>
      </c>
      <c r="K2567" s="6">
        <v>67.442999999999998</v>
      </c>
      <c r="L2567" s="6">
        <v>1.3415551593596653</v>
      </c>
      <c r="M2567" s="6">
        <v>752.49</v>
      </c>
      <c r="N2567" s="6">
        <v>0</v>
      </c>
      <c r="O2567" s="15">
        <v>0.1696486662329213</v>
      </c>
    </row>
    <row r="2568" spans="1:15" x14ac:dyDescent="0.3">
      <c r="A2568" s="1">
        <v>43706</v>
      </c>
      <c r="B2568" s="2">
        <v>0.41666666666666669</v>
      </c>
      <c r="C2568" s="9">
        <f t="shared" si="86"/>
        <v>43706.416666666664</v>
      </c>
      <c r="D2568" s="4">
        <f t="shared" si="87"/>
        <v>525465</v>
      </c>
      <c r="E2568" s="4">
        <f t="shared" si="87"/>
        <v>6300765</v>
      </c>
      <c r="F2568" s="4">
        <f t="shared" si="87"/>
        <v>2549</v>
      </c>
      <c r="G2568" s="6">
        <v>667.4</v>
      </c>
      <c r="H2568" s="6">
        <v>95.4</v>
      </c>
      <c r="I2568" s="6">
        <v>238.34523149054186</v>
      </c>
      <c r="J2568" s="6">
        <v>6.65</v>
      </c>
      <c r="K2568" s="6">
        <v>58.124000000000002</v>
      </c>
      <c r="L2568" s="6">
        <v>1.1948459287741897</v>
      </c>
      <c r="M2568" s="6">
        <v>752.47299999999996</v>
      </c>
      <c r="N2568" s="6">
        <v>0</v>
      </c>
      <c r="O2568" s="15">
        <v>0.14294276296074321</v>
      </c>
    </row>
    <row r="2569" spans="1:15" x14ac:dyDescent="0.3">
      <c r="A2569" s="1">
        <v>43706</v>
      </c>
      <c r="B2569" s="2">
        <v>0.4375</v>
      </c>
      <c r="C2569" s="9">
        <f t="shared" si="86"/>
        <v>43706.4375</v>
      </c>
      <c r="D2569" s="4">
        <f t="shared" si="87"/>
        <v>525465</v>
      </c>
      <c r="E2569" s="4">
        <f t="shared" si="87"/>
        <v>6300765</v>
      </c>
      <c r="F2569" s="4">
        <f t="shared" si="87"/>
        <v>2549</v>
      </c>
      <c r="G2569" s="6">
        <v>707.3</v>
      </c>
      <c r="H2569" s="6">
        <v>97.2</v>
      </c>
      <c r="I2569" s="6">
        <v>241.25854887873615</v>
      </c>
      <c r="J2569" s="6">
        <v>6.5869999999999997</v>
      </c>
      <c r="K2569" s="6">
        <v>55.145000000000003</v>
      </c>
      <c r="L2569" s="6">
        <v>1.6258756579577514</v>
      </c>
      <c r="M2569" s="6">
        <v>752.255</v>
      </c>
      <c r="N2569" s="6">
        <v>0</v>
      </c>
      <c r="O2569" s="15">
        <v>0.13742400678637071</v>
      </c>
    </row>
    <row r="2570" spans="1:15" x14ac:dyDescent="0.3">
      <c r="A2570" s="1">
        <v>43706</v>
      </c>
      <c r="B2570" s="2">
        <v>0.45833333333333331</v>
      </c>
      <c r="C2570" s="9">
        <f t="shared" si="86"/>
        <v>43706.458333333336</v>
      </c>
      <c r="D2570" s="4">
        <f t="shared" si="87"/>
        <v>525465</v>
      </c>
      <c r="E2570" s="4">
        <f t="shared" si="87"/>
        <v>6300765</v>
      </c>
      <c r="F2570" s="4">
        <f t="shared" si="87"/>
        <v>2549</v>
      </c>
      <c r="G2570" s="6">
        <v>734.5</v>
      </c>
      <c r="H2570" s="6">
        <v>99</v>
      </c>
      <c r="I2570" s="6">
        <v>243.14306618067332</v>
      </c>
      <c r="J2570" s="6">
        <v>6.8380000000000001</v>
      </c>
      <c r="K2570" s="6">
        <v>55.8</v>
      </c>
      <c r="L2570" s="6">
        <v>1.1902969474877569</v>
      </c>
      <c r="M2570" s="6">
        <v>752.23800000000006</v>
      </c>
      <c r="N2570" s="6">
        <v>0</v>
      </c>
      <c r="O2570" s="15">
        <v>0.134785568413887</v>
      </c>
    </row>
    <row r="2571" spans="1:15" x14ac:dyDescent="0.3">
      <c r="A2571" s="1">
        <v>43706</v>
      </c>
      <c r="B2571" s="2">
        <v>0.47916666666666669</v>
      </c>
      <c r="C2571" s="9">
        <f t="shared" si="86"/>
        <v>43706.479166666664</v>
      </c>
      <c r="D2571" s="4">
        <f t="shared" si="87"/>
        <v>525465</v>
      </c>
      <c r="E2571" s="4">
        <f t="shared" si="87"/>
        <v>6300765</v>
      </c>
      <c r="F2571" s="4">
        <f t="shared" si="87"/>
        <v>2549</v>
      </c>
      <c r="G2571" s="6">
        <v>752.7</v>
      </c>
      <c r="H2571" s="6">
        <v>99</v>
      </c>
      <c r="I2571" s="6">
        <v>246.92569830355939</v>
      </c>
      <c r="J2571" s="6">
        <v>6.7119999999999997</v>
      </c>
      <c r="K2571" s="6">
        <v>58.287999999999997</v>
      </c>
      <c r="L2571" s="6">
        <v>1.6213266766713186</v>
      </c>
      <c r="M2571" s="6">
        <v>752.17499999999995</v>
      </c>
      <c r="N2571" s="6">
        <v>0</v>
      </c>
      <c r="O2571" s="15">
        <v>0.1315265045834994</v>
      </c>
    </row>
    <row r="2572" spans="1:15" x14ac:dyDescent="0.3">
      <c r="A2572" s="1">
        <v>43706</v>
      </c>
      <c r="B2572" s="2">
        <v>0.5</v>
      </c>
      <c r="C2572" s="9">
        <f t="shared" si="86"/>
        <v>43706.5</v>
      </c>
      <c r="D2572" s="4">
        <f t="shared" si="87"/>
        <v>525465</v>
      </c>
      <c r="E2572" s="4">
        <f t="shared" si="87"/>
        <v>6300765</v>
      </c>
      <c r="F2572" s="4">
        <f t="shared" si="87"/>
        <v>2549</v>
      </c>
      <c r="G2572" s="6">
        <v>758.1</v>
      </c>
      <c r="H2572" s="6">
        <v>99</v>
      </c>
      <c r="I2572" s="6">
        <v>247.74655681261015</v>
      </c>
      <c r="J2572" s="6">
        <v>9.2240000000000002</v>
      </c>
      <c r="K2572" s="6">
        <v>49.704000000000001</v>
      </c>
      <c r="L2572" s="6">
        <v>1.3301827061435834</v>
      </c>
      <c r="M2572" s="6">
        <v>752.245</v>
      </c>
      <c r="N2572" s="6">
        <v>0</v>
      </c>
      <c r="O2572" s="15">
        <v>0.13058963197467352</v>
      </c>
    </row>
    <row r="2573" spans="1:15" x14ac:dyDescent="0.3">
      <c r="A2573" s="1">
        <v>43706</v>
      </c>
      <c r="B2573" s="2">
        <v>0.52083333333333337</v>
      </c>
      <c r="C2573" s="9">
        <f t="shared" si="86"/>
        <v>43706.520833333336</v>
      </c>
      <c r="D2573" s="4">
        <f t="shared" si="87"/>
        <v>525465</v>
      </c>
      <c r="E2573" s="4">
        <f t="shared" si="87"/>
        <v>6300765</v>
      </c>
      <c r="F2573" s="4">
        <f t="shared" si="87"/>
        <v>2549</v>
      </c>
      <c r="G2573" s="6">
        <v>740</v>
      </c>
      <c r="H2573" s="6">
        <v>93.6</v>
      </c>
      <c r="I2573" s="6">
        <v>247.52949759252903</v>
      </c>
      <c r="J2573" s="6">
        <v>7.1520000000000001</v>
      </c>
      <c r="K2573" s="6">
        <v>56.463000000000001</v>
      </c>
      <c r="L2573" s="6">
        <v>1.3279082155003672</v>
      </c>
      <c r="M2573" s="6">
        <v>752.22799999999995</v>
      </c>
      <c r="N2573" s="6">
        <v>0</v>
      </c>
      <c r="O2573" s="15">
        <v>0.12648648648648647</v>
      </c>
    </row>
    <row r="2574" spans="1:15" x14ac:dyDescent="0.3">
      <c r="A2574" s="1">
        <v>43706</v>
      </c>
      <c r="B2574" s="2">
        <v>0.54166666666666663</v>
      </c>
      <c r="C2574" s="9">
        <f t="shared" si="86"/>
        <v>43706.541666666664</v>
      </c>
      <c r="D2574" s="4">
        <f t="shared" si="87"/>
        <v>525465</v>
      </c>
      <c r="E2574" s="4">
        <f t="shared" si="87"/>
        <v>6300765</v>
      </c>
      <c r="F2574" s="4">
        <f t="shared" si="87"/>
        <v>2549</v>
      </c>
      <c r="G2574" s="6">
        <v>736.4</v>
      </c>
      <c r="H2574" s="6">
        <v>91.8</v>
      </c>
      <c r="I2574" s="6">
        <v>251.06939554246114</v>
      </c>
      <c r="J2574" s="6">
        <v>6.9009999999999998</v>
      </c>
      <c r="K2574" s="6">
        <v>58.311</v>
      </c>
      <c r="L2574" s="6">
        <v>1.3256337248571508</v>
      </c>
      <c r="M2574" s="6">
        <v>751.95500000000004</v>
      </c>
      <c r="N2574" s="6">
        <v>0</v>
      </c>
      <c r="O2574" s="15">
        <v>0.12466051059206952</v>
      </c>
    </row>
    <row r="2575" spans="1:15" x14ac:dyDescent="0.3">
      <c r="A2575" s="1">
        <v>43706</v>
      </c>
      <c r="B2575" s="2">
        <v>0.5625</v>
      </c>
      <c r="C2575" s="9">
        <f t="shared" si="86"/>
        <v>43706.5625</v>
      </c>
      <c r="D2575" s="4">
        <f t="shared" si="87"/>
        <v>525465</v>
      </c>
      <c r="E2575" s="4">
        <f t="shared" si="87"/>
        <v>6300765</v>
      </c>
      <c r="F2575" s="4">
        <f t="shared" si="87"/>
        <v>2549</v>
      </c>
      <c r="G2575" s="6">
        <v>703.7</v>
      </c>
      <c r="H2575" s="6">
        <v>90</v>
      </c>
      <c r="I2575" s="6">
        <v>255.07957057395674</v>
      </c>
      <c r="J2575" s="6">
        <v>7.78</v>
      </c>
      <c r="K2575" s="6">
        <v>55.753</v>
      </c>
      <c r="L2575" s="6">
        <v>1.4677939741561938</v>
      </c>
      <c r="M2575" s="6">
        <v>752.11500000000001</v>
      </c>
      <c r="N2575" s="6">
        <v>0</v>
      </c>
      <c r="O2575" s="15">
        <v>0.12789540997584198</v>
      </c>
    </row>
    <row r="2576" spans="1:15" x14ac:dyDescent="0.3">
      <c r="A2576" s="1">
        <v>43706</v>
      </c>
      <c r="B2576" s="2">
        <v>0.58333333333333337</v>
      </c>
      <c r="C2576" s="9">
        <f t="shared" si="86"/>
        <v>43706.583333333336</v>
      </c>
      <c r="D2576" s="4">
        <f t="shared" si="87"/>
        <v>525465</v>
      </c>
      <c r="E2576" s="4">
        <f t="shared" si="87"/>
        <v>6300765</v>
      </c>
      <c r="F2576" s="4">
        <f t="shared" si="87"/>
        <v>2549</v>
      </c>
      <c r="G2576" s="6">
        <v>662</v>
      </c>
      <c r="H2576" s="6">
        <v>93.6</v>
      </c>
      <c r="I2576" s="6">
        <v>257.3009226231369</v>
      </c>
      <c r="J2576" s="6">
        <v>9.5380000000000003</v>
      </c>
      <c r="K2576" s="6">
        <v>48.091000000000001</v>
      </c>
      <c r="L2576" s="6">
        <v>1.321084743570718</v>
      </c>
      <c r="M2576" s="6">
        <v>752.1</v>
      </c>
      <c r="N2576" s="6">
        <v>0</v>
      </c>
      <c r="O2576" s="15">
        <v>0.14138972809667674</v>
      </c>
    </row>
    <row r="2577" spans="1:15" x14ac:dyDescent="0.3">
      <c r="A2577" s="1">
        <v>43706</v>
      </c>
      <c r="B2577" s="2">
        <v>0.60416666666666663</v>
      </c>
      <c r="C2577" s="9">
        <f t="shared" si="86"/>
        <v>43706.604166666664</v>
      </c>
      <c r="D2577" s="4">
        <f t="shared" si="87"/>
        <v>525465</v>
      </c>
      <c r="E2577" s="4">
        <f t="shared" si="87"/>
        <v>6300765</v>
      </c>
      <c r="F2577" s="4">
        <f t="shared" si="87"/>
        <v>2549</v>
      </c>
      <c r="G2577" s="6">
        <v>698.3</v>
      </c>
      <c r="H2577" s="6">
        <v>106.1</v>
      </c>
      <c r="I2577" s="6">
        <v>264.01979625296752</v>
      </c>
      <c r="J2577" s="6">
        <v>6.65</v>
      </c>
      <c r="K2577" s="6">
        <v>56.872999999999998</v>
      </c>
      <c r="L2577" s="6">
        <v>1.6076797328120205</v>
      </c>
      <c r="M2577" s="6">
        <v>752.05499999999995</v>
      </c>
      <c r="N2577" s="6">
        <v>0</v>
      </c>
      <c r="O2577" s="15">
        <v>0.15194042675068023</v>
      </c>
    </row>
    <row r="2578" spans="1:15" x14ac:dyDescent="0.3">
      <c r="A2578" s="1">
        <v>43706</v>
      </c>
      <c r="B2578" s="2">
        <v>0.625</v>
      </c>
      <c r="C2578" s="9">
        <f t="shared" si="86"/>
        <v>43706.625</v>
      </c>
      <c r="D2578" s="4">
        <f t="shared" si="87"/>
        <v>525465</v>
      </c>
      <c r="E2578" s="4">
        <f t="shared" si="87"/>
        <v>6300765</v>
      </c>
      <c r="F2578" s="4">
        <f t="shared" si="87"/>
        <v>2549</v>
      </c>
      <c r="G2578" s="6">
        <v>569.5</v>
      </c>
      <c r="H2578" s="6">
        <v>95.4</v>
      </c>
      <c r="I2578" s="6">
        <v>251.22065516957872</v>
      </c>
      <c r="J2578" s="6">
        <v>9.2870000000000008</v>
      </c>
      <c r="K2578" s="6">
        <v>44.45</v>
      </c>
      <c r="L2578" s="6">
        <v>1.7498399821110633</v>
      </c>
      <c r="M2578" s="6">
        <v>751.93200000000002</v>
      </c>
      <c r="N2578" s="6">
        <v>0</v>
      </c>
      <c r="O2578" s="15">
        <v>0.1675153643546971</v>
      </c>
    </row>
    <row r="2579" spans="1:15" x14ac:dyDescent="0.3">
      <c r="A2579" s="1">
        <v>43706</v>
      </c>
      <c r="B2579" s="2">
        <v>0.64583333333333337</v>
      </c>
      <c r="C2579" s="9">
        <f t="shared" si="86"/>
        <v>43706.645833333336</v>
      </c>
      <c r="D2579" s="4">
        <f t="shared" si="87"/>
        <v>525465</v>
      </c>
      <c r="E2579" s="4">
        <f t="shared" si="87"/>
        <v>6300765</v>
      </c>
      <c r="F2579" s="4">
        <f t="shared" si="87"/>
        <v>2549</v>
      </c>
      <c r="G2579" s="6">
        <v>520.5</v>
      </c>
      <c r="H2579" s="6">
        <v>95.4</v>
      </c>
      <c r="I2579" s="6">
        <v>254.54219421235788</v>
      </c>
      <c r="J2579" s="6">
        <v>9.4130000000000003</v>
      </c>
      <c r="K2579" s="6">
        <v>43.518000000000001</v>
      </c>
      <c r="L2579" s="6">
        <v>1.3142612716410689</v>
      </c>
      <c r="M2579" s="6">
        <v>752.09</v>
      </c>
      <c r="N2579" s="6">
        <v>0</v>
      </c>
      <c r="O2579" s="15">
        <v>0.18328530259365997</v>
      </c>
    </row>
    <row r="2580" spans="1:15" x14ac:dyDescent="0.3">
      <c r="A2580" s="1">
        <v>43706</v>
      </c>
      <c r="B2580" s="2">
        <v>0.66666666666666663</v>
      </c>
      <c r="C2580" s="9">
        <f t="shared" si="86"/>
        <v>43706.666666666664</v>
      </c>
      <c r="D2580" s="4">
        <f t="shared" si="87"/>
        <v>525465</v>
      </c>
      <c r="E2580" s="4">
        <f t="shared" si="87"/>
        <v>6300765</v>
      </c>
      <c r="F2580" s="4">
        <f t="shared" si="87"/>
        <v>2549</v>
      </c>
      <c r="G2580" s="6">
        <v>453.4</v>
      </c>
      <c r="H2580" s="6">
        <v>86.4</v>
      </c>
      <c r="I2580" s="6">
        <v>255.11575453141762</v>
      </c>
      <c r="J2580" s="6">
        <v>6.7750000000000004</v>
      </c>
      <c r="K2580" s="6">
        <v>51.1</v>
      </c>
      <c r="L2580" s="6">
        <v>1.7452910008246307</v>
      </c>
      <c r="M2580" s="6">
        <v>752.05</v>
      </c>
      <c r="N2580" s="6">
        <v>0</v>
      </c>
      <c r="O2580" s="15">
        <v>0.1905602117335686</v>
      </c>
    </row>
    <row r="2581" spans="1:15" x14ac:dyDescent="0.3">
      <c r="A2581" s="1">
        <v>43706</v>
      </c>
      <c r="B2581" s="2">
        <v>0.6875</v>
      </c>
      <c r="C2581" s="9">
        <f t="shared" si="86"/>
        <v>43706.6875</v>
      </c>
      <c r="D2581" s="4">
        <f t="shared" si="87"/>
        <v>525465</v>
      </c>
      <c r="E2581" s="4">
        <f t="shared" si="87"/>
        <v>6300765</v>
      </c>
      <c r="F2581" s="4">
        <f t="shared" si="87"/>
        <v>2549</v>
      </c>
      <c r="G2581" s="6">
        <v>121.5</v>
      </c>
      <c r="H2581" s="6">
        <v>19.8</v>
      </c>
      <c r="I2581" s="6">
        <v>240.34764415848366</v>
      </c>
      <c r="J2581" s="6">
        <v>6.65</v>
      </c>
      <c r="K2581" s="6">
        <v>52.651000000000003</v>
      </c>
      <c r="L2581" s="6">
        <v>1.7430165101814143</v>
      </c>
      <c r="M2581" s="6">
        <v>752.21500000000003</v>
      </c>
      <c r="N2581" s="6">
        <v>0</v>
      </c>
      <c r="O2581" s="15">
        <v>0.16296296296296298</v>
      </c>
    </row>
    <row r="2582" spans="1:15" x14ac:dyDescent="0.3">
      <c r="A2582" s="1">
        <v>43706</v>
      </c>
      <c r="B2582" s="2">
        <v>0.70833333333333337</v>
      </c>
      <c r="C2582" s="9">
        <f t="shared" si="86"/>
        <v>43706.708333333336</v>
      </c>
      <c r="D2582" s="4">
        <f t="shared" si="87"/>
        <v>525465</v>
      </c>
      <c r="E2582" s="4">
        <f t="shared" si="87"/>
        <v>6300765</v>
      </c>
      <c r="F2582" s="4">
        <f t="shared" si="87"/>
        <v>2549</v>
      </c>
      <c r="G2582" s="6">
        <v>232.2</v>
      </c>
      <c r="H2582" s="6">
        <v>48.6</v>
      </c>
      <c r="I2582" s="6">
        <v>234.16593802273815</v>
      </c>
      <c r="J2582" s="6">
        <v>5.5190000000000001</v>
      </c>
      <c r="K2582" s="6">
        <v>59.235999999999997</v>
      </c>
      <c r="L2582" s="6">
        <v>1.8848896128801744</v>
      </c>
      <c r="M2582" s="6">
        <v>752.01499999999999</v>
      </c>
      <c r="N2582" s="6">
        <v>0</v>
      </c>
      <c r="O2582" s="15">
        <v>0.20930232558139536</v>
      </c>
    </row>
    <row r="2583" spans="1:15" x14ac:dyDescent="0.3">
      <c r="A2583" s="1">
        <v>43706</v>
      </c>
      <c r="B2583" s="2">
        <v>0.72916666666666663</v>
      </c>
      <c r="C2583" s="9">
        <f t="shared" si="86"/>
        <v>43706.729166666664</v>
      </c>
      <c r="D2583" s="4">
        <f t="shared" si="87"/>
        <v>525465</v>
      </c>
      <c r="E2583" s="4">
        <f t="shared" si="87"/>
        <v>6300765</v>
      </c>
      <c r="F2583" s="4">
        <f t="shared" si="87"/>
        <v>2549</v>
      </c>
      <c r="G2583" s="6">
        <v>30.8</v>
      </c>
      <c r="H2583" s="6">
        <v>3.6</v>
      </c>
      <c r="I2583" s="6">
        <v>227.76344808776884</v>
      </c>
      <c r="J2583" s="6">
        <v>4.0110000000000001</v>
      </c>
      <c r="K2583" s="6">
        <v>64.495000000000005</v>
      </c>
      <c r="L2583" s="6">
        <v>1.5940327889527224</v>
      </c>
      <c r="M2583" s="6">
        <v>752.19299999999998</v>
      </c>
      <c r="N2583" s="6">
        <v>0</v>
      </c>
      <c r="O2583" s="15">
        <v>0.11688311688311688</v>
      </c>
    </row>
    <row r="2584" spans="1:15" x14ac:dyDescent="0.3">
      <c r="A2584" s="1">
        <v>43706</v>
      </c>
      <c r="B2584" s="2">
        <v>0.75</v>
      </c>
      <c r="C2584" s="9">
        <f t="shared" si="86"/>
        <v>43706.75</v>
      </c>
      <c r="D2584" s="4">
        <f t="shared" si="87"/>
        <v>525465</v>
      </c>
      <c r="E2584" s="4">
        <f t="shared" si="87"/>
        <v>6300765</v>
      </c>
      <c r="F2584" s="4">
        <f t="shared" si="87"/>
        <v>2549</v>
      </c>
      <c r="G2584" s="6">
        <v>21.8</v>
      </c>
      <c r="H2584" s="6">
        <v>1.8</v>
      </c>
      <c r="I2584" s="6">
        <v>226.03693388256482</v>
      </c>
      <c r="J2584" s="6">
        <v>3.8220000000000001</v>
      </c>
      <c r="K2584" s="6">
        <v>65.712999999999994</v>
      </c>
      <c r="L2584" s="6">
        <v>1.158454078482728</v>
      </c>
      <c r="M2584" s="6">
        <v>752.11699999999996</v>
      </c>
      <c r="N2584" s="6">
        <v>0</v>
      </c>
      <c r="O2584" s="15">
        <v>8.2568807339449546E-2</v>
      </c>
    </row>
    <row r="2585" spans="1:15" x14ac:dyDescent="0.3">
      <c r="A2585" s="1">
        <v>43706</v>
      </c>
      <c r="B2585" s="2">
        <v>0.77083333333333337</v>
      </c>
      <c r="C2585" s="9">
        <f t="shared" si="86"/>
        <v>43706.770833333336</v>
      </c>
      <c r="D2585" s="4">
        <f t="shared" si="87"/>
        <v>525465</v>
      </c>
      <c r="E2585" s="4">
        <f t="shared" si="87"/>
        <v>6300765</v>
      </c>
      <c r="F2585" s="4">
        <f t="shared" si="87"/>
        <v>2549</v>
      </c>
      <c r="G2585" s="6">
        <v>14.5</v>
      </c>
      <c r="H2585" s="6">
        <v>0</v>
      </c>
      <c r="I2585" s="6">
        <v>224.99434694107296</v>
      </c>
      <c r="J2585" s="6">
        <v>3.3820000000000001</v>
      </c>
      <c r="K2585" s="6">
        <v>67.206999999999994</v>
      </c>
      <c r="L2585" s="6">
        <v>1.1561795878395116</v>
      </c>
      <c r="M2585" s="6">
        <v>752.19299999999998</v>
      </c>
      <c r="N2585" s="6">
        <v>0</v>
      </c>
      <c r="O2585" s="16" t="s">
        <v>19</v>
      </c>
    </row>
    <row r="2586" spans="1:15" x14ac:dyDescent="0.3">
      <c r="A2586" s="1">
        <v>43706</v>
      </c>
      <c r="B2586" s="2">
        <v>0.79166666666666663</v>
      </c>
      <c r="C2586" s="9">
        <f t="shared" si="86"/>
        <v>43706.791666666664</v>
      </c>
      <c r="D2586" s="4">
        <f t="shared" si="87"/>
        <v>525465</v>
      </c>
      <c r="E2586" s="4">
        <f t="shared" si="87"/>
        <v>6300765</v>
      </c>
      <c r="F2586" s="4">
        <f t="shared" si="87"/>
        <v>2549</v>
      </c>
      <c r="G2586" s="6">
        <v>5.4</v>
      </c>
      <c r="H2586" s="6">
        <v>0</v>
      </c>
      <c r="I2586" s="6">
        <v>224.59860666214911</v>
      </c>
      <c r="J2586" s="6">
        <v>3.3820000000000001</v>
      </c>
      <c r="K2586" s="6">
        <v>64.411000000000001</v>
      </c>
      <c r="L2586" s="6">
        <v>1.2983398371385544</v>
      </c>
      <c r="M2586" s="6">
        <v>752.11699999999996</v>
      </c>
      <c r="N2586" s="6">
        <v>0</v>
      </c>
      <c r="O2586" s="16" t="s">
        <v>19</v>
      </c>
    </row>
    <row r="2587" spans="1:15" x14ac:dyDescent="0.3">
      <c r="A2587" s="1">
        <v>43706</v>
      </c>
      <c r="B2587" s="2">
        <v>0.8125</v>
      </c>
      <c r="C2587" s="9">
        <f t="shared" si="86"/>
        <v>43706.8125</v>
      </c>
      <c r="D2587" s="4">
        <f t="shared" si="87"/>
        <v>525465</v>
      </c>
      <c r="E2587" s="4">
        <f t="shared" si="87"/>
        <v>6300765</v>
      </c>
      <c r="F2587" s="4">
        <f t="shared" si="87"/>
        <v>2549</v>
      </c>
      <c r="G2587" s="6">
        <v>0</v>
      </c>
      <c r="H2587" s="6">
        <v>0</v>
      </c>
      <c r="I2587" s="6">
        <v>221.93159274433197</v>
      </c>
      <c r="J2587" s="6">
        <v>2.9420000000000002</v>
      </c>
      <c r="K2587" s="6">
        <v>66.06</v>
      </c>
      <c r="L2587" s="6">
        <v>1.0071958666108196</v>
      </c>
      <c r="M2587" s="6">
        <v>752.30499999999995</v>
      </c>
      <c r="N2587" s="6">
        <v>0</v>
      </c>
      <c r="O2587" s="16" t="s">
        <v>19</v>
      </c>
    </row>
    <row r="2588" spans="1:15" x14ac:dyDescent="0.3">
      <c r="A2588" s="1">
        <v>43706</v>
      </c>
      <c r="B2588" s="2">
        <v>0.83333333333333337</v>
      </c>
      <c r="C2588" s="9">
        <f t="shared" si="86"/>
        <v>43706.833333333336</v>
      </c>
      <c r="D2588" s="4">
        <f t="shared" si="87"/>
        <v>525465</v>
      </c>
      <c r="E2588" s="4">
        <f t="shared" si="87"/>
        <v>6300765</v>
      </c>
      <c r="F2588" s="4">
        <f t="shared" si="87"/>
        <v>2549</v>
      </c>
      <c r="G2588" s="6">
        <v>0</v>
      </c>
      <c r="H2588" s="6">
        <v>0</v>
      </c>
      <c r="I2588" s="6">
        <v>221.58376212576059</v>
      </c>
      <c r="J2588" s="6">
        <v>3.0049999999999999</v>
      </c>
      <c r="K2588" s="6">
        <v>66.998999999999995</v>
      </c>
      <c r="L2588" s="6">
        <v>0.86048663602534403</v>
      </c>
      <c r="M2588" s="6">
        <v>752.24199999999996</v>
      </c>
      <c r="N2588" s="6">
        <v>0</v>
      </c>
      <c r="O2588" s="16" t="s">
        <v>19</v>
      </c>
    </row>
    <row r="2589" spans="1:15" x14ac:dyDescent="0.3">
      <c r="A2589" s="1">
        <v>43706</v>
      </c>
      <c r="B2589" s="2">
        <v>0.85416666666666663</v>
      </c>
      <c r="C2589" s="9">
        <f t="shared" si="86"/>
        <v>43706.854166666664</v>
      </c>
      <c r="D2589" s="4">
        <f t="shared" si="87"/>
        <v>525465</v>
      </c>
      <c r="E2589" s="4">
        <f t="shared" si="87"/>
        <v>6300765</v>
      </c>
      <c r="F2589" s="4">
        <f t="shared" si="87"/>
        <v>2549</v>
      </c>
      <c r="G2589" s="6">
        <v>0</v>
      </c>
      <c r="H2589" s="6">
        <v>0</v>
      </c>
      <c r="I2589" s="6">
        <v>221.92557174740602</v>
      </c>
      <c r="J2589" s="6">
        <v>2.6280000000000001</v>
      </c>
      <c r="K2589" s="6">
        <v>71.290000000000006</v>
      </c>
      <c r="L2589" s="6">
        <v>1.5803858450934243</v>
      </c>
      <c r="M2589" s="6">
        <v>752.38</v>
      </c>
      <c r="N2589" s="6">
        <v>0</v>
      </c>
      <c r="O2589" s="16" t="s">
        <v>19</v>
      </c>
    </row>
    <row r="2590" spans="1:15" x14ac:dyDescent="0.3">
      <c r="A2590" s="1">
        <v>43706</v>
      </c>
      <c r="B2590" s="2">
        <v>0.875</v>
      </c>
      <c r="C2590" s="9">
        <f t="shared" si="86"/>
        <v>43706.875</v>
      </c>
      <c r="D2590" s="4">
        <f t="shared" si="87"/>
        <v>525465</v>
      </c>
      <c r="E2590" s="4">
        <f t="shared" si="87"/>
        <v>6300765</v>
      </c>
      <c r="F2590" s="4">
        <f t="shared" si="87"/>
        <v>2549</v>
      </c>
      <c r="G2590" s="6">
        <v>0</v>
      </c>
      <c r="H2590" s="6">
        <v>0</v>
      </c>
      <c r="I2590" s="6">
        <v>219.01939616495559</v>
      </c>
      <c r="J2590" s="6">
        <v>2.2509999999999999</v>
      </c>
      <c r="K2590" s="6">
        <v>74.798000000000002</v>
      </c>
      <c r="L2590" s="6">
        <v>1.0003723946811707</v>
      </c>
      <c r="M2590" s="6">
        <v>752.14700000000005</v>
      </c>
      <c r="N2590" s="6">
        <v>0</v>
      </c>
      <c r="O2590" s="16" t="s">
        <v>19</v>
      </c>
    </row>
    <row r="2591" spans="1:15" x14ac:dyDescent="0.3">
      <c r="A2591" s="1">
        <v>43706</v>
      </c>
      <c r="B2591" s="2">
        <v>0.89583333333333337</v>
      </c>
      <c r="C2591" s="9">
        <f t="shared" si="86"/>
        <v>43706.895833333336</v>
      </c>
      <c r="D2591" s="4">
        <f t="shared" si="87"/>
        <v>525465</v>
      </c>
      <c r="E2591" s="4">
        <f t="shared" si="87"/>
        <v>6300765</v>
      </c>
      <c r="F2591" s="4">
        <f t="shared" si="87"/>
        <v>2549</v>
      </c>
      <c r="G2591" s="6">
        <v>0</v>
      </c>
      <c r="H2591" s="6">
        <v>0</v>
      </c>
      <c r="I2591" s="6">
        <v>218.18062378226838</v>
      </c>
      <c r="J2591" s="6">
        <v>1.3080000000000001</v>
      </c>
      <c r="K2591" s="6">
        <v>81.768000000000001</v>
      </c>
      <c r="L2591" s="6">
        <v>0.85366316409569487</v>
      </c>
      <c r="M2591" s="6">
        <v>752.07500000000005</v>
      </c>
      <c r="N2591" s="6">
        <v>0</v>
      </c>
      <c r="O2591" s="16" t="s">
        <v>19</v>
      </c>
    </row>
    <row r="2592" spans="1:15" x14ac:dyDescent="0.3">
      <c r="A2592" s="1">
        <v>43706</v>
      </c>
      <c r="B2592" s="2">
        <v>0.91666666666666663</v>
      </c>
      <c r="C2592" s="9">
        <f t="shared" si="86"/>
        <v>43706.916666666664</v>
      </c>
      <c r="D2592" s="4">
        <f t="shared" si="87"/>
        <v>525465</v>
      </c>
      <c r="E2592" s="4">
        <f t="shared" si="87"/>
        <v>6300765</v>
      </c>
      <c r="F2592" s="4">
        <f t="shared" si="87"/>
        <v>2549</v>
      </c>
      <c r="G2592" s="6">
        <v>0</v>
      </c>
      <c r="H2592" s="6">
        <v>0</v>
      </c>
      <c r="I2592" s="6">
        <v>216.26259032005069</v>
      </c>
      <c r="J2592" s="6">
        <v>1.1819999999999999</v>
      </c>
      <c r="K2592" s="6">
        <v>80.665000000000006</v>
      </c>
      <c r="L2592" s="6">
        <v>0.9958234133947379</v>
      </c>
      <c r="M2592" s="6">
        <v>751.94</v>
      </c>
      <c r="N2592" s="6">
        <v>0</v>
      </c>
      <c r="O2592" s="16" t="s">
        <v>19</v>
      </c>
    </row>
    <row r="2593" spans="1:15" x14ac:dyDescent="0.3">
      <c r="A2593" s="1">
        <v>43706</v>
      </c>
      <c r="B2593" s="2">
        <v>0.9375</v>
      </c>
      <c r="C2593" s="9">
        <f t="shared" si="86"/>
        <v>43706.9375</v>
      </c>
      <c r="D2593" s="4">
        <f t="shared" si="87"/>
        <v>525465</v>
      </c>
      <c r="E2593" s="4">
        <f t="shared" si="87"/>
        <v>6300765</v>
      </c>
      <c r="F2593" s="4">
        <f t="shared" si="87"/>
        <v>2549</v>
      </c>
      <c r="G2593" s="6">
        <v>0</v>
      </c>
      <c r="H2593" s="6">
        <v>0</v>
      </c>
      <c r="I2593" s="6">
        <v>213.2227007564513</v>
      </c>
      <c r="J2593" s="6">
        <v>1.1819999999999999</v>
      </c>
      <c r="K2593" s="6">
        <v>82.055999999999997</v>
      </c>
      <c r="L2593" s="6">
        <v>0.99354892275152151</v>
      </c>
      <c r="M2593" s="6">
        <v>751.81</v>
      </c>
      <c r="N2593" s="6">
        <v>0</v>
      </c>
      <c r="O2593" s="16" t="s">
        <v>19</v>
      </c>
    </row>
    <row r="2594" spans="1:15" x14ac:dyDescent="0.3">
      <c r="A2594" s="1">
        <v>43706</v>
      </c>
      <c r="B2594" s="2">
        <v>0.95833333333333337</v>
      </c>
      <c r="C2594" s="9">
        <f t="shared" si="86"/>
        <v>43706.958333333336</v>
      </c>
      <c r="D2594" s="4">
        <f t="shared" si="87"/>
        <v>525465</v>
      </c>
      <c r="E2594" s="4">
        <f t="shared" si="87"/>
        <v>6300765</v>
      </c>
      <c r="F2594" s="4">
        <f t="shared" si="87"/>
        <v>2549</v>
      </c>
      <c r="G2594" s="6">
        <v>0</v>
      </c>
      <c r="H2594" s="6">
        <v>0</v>
      </c>
      <c r="I2594" s="6">
        <v>211.73281663357841</v>
      </c>
      <c r="J2594" s="6">
        <v>1.2450000000000001</v>
      </c>
      <c r="K2594" s="6">
        <v>81.293999999999997</v>
      </c>
      <c r="L2594" s="6">
        <v>1.1357091720505645</v>
      </c>
      <c r="M2594" s="6">
        <v>751.86300000000006</v>
      </c>
      <c r="N2594" s="7" t="s">
        <v>19</v>
      </c>
      <c r="O2594" s="16" t="s">
        <v>19</v>
      </c>
    </row>
    <row r="2595" spans="1:15" x14ac:dyDescent="0.3">
      <c r="A2595" s="1">
        <v>43706</v>
      </c>
      <c r="B2595" s="2">
        <v>0.97916666666666663</v>
      </c>
      <c r="C2595" s="9">
        <f t="shared" si="86"/>
        <v>43706.979166666664</v>
      </c>
      <c r="D2595" s="4">
        <f t="shared" si="87"/>
        <v>525465</v>
      </c>
      <c r="E2595" s="4">
        <f t="shared" si="87"/>
        <v>6300765</v>
      </c>
      <c r="F2595" s="4">
        <f t="shared" si="87"/>
        <v>2549</v>
      </c>
      <c r="G2595" s="6">
        <v>0</v>
      </c>
      <c r="H2595" s="6">
        <v>0</v>
      </c>
      <c r="I2595" s="6">
        <v>211.76590287179525</v>
      </c>
      <c r="J2595" s="6">
        <v>1.056</v>
      </c>
      <c r="K2595" s="6">
        <v>81.570999999999998</v>
      </c>
      <c r="L2595" s="6">
        <v>1.1334346814073482</v>
      </c>
      <c r="M2595" s="6">
        <v>751.67499999999995</v>
      </c>
      <c r="N2595" s="6">
        <v>0</v>
      </c>
      <c r="O2595" s="16" t="s">
        <v>19</v>
      </c>
    </row>
    <row r="2596" spans="1:15" x14ac:dyDescent="0.3">
      <c r="A2596" s="1">
        <v>43707</v>
      </c>
      <c r="B2596" s="2">
        <v>0</v>
      </c>
      <c r="C2596" s="9">
        <f t="shared" si="86"/>
        <v>43707</v>
      </c>
      <c r="D2596" s="4">
        <f t="shared" si="87"/>
        <v>525465</v>
      </c>
      <c r="E2596" s="4">
        <f t="shared" si="87"/>
        <v>6300765</v>
      </c>
      <c r="F2596" s="4">
        <f t="shared" si="87"/>
        <v>2549</v>
      </c>
      <c r="G2596" s="6">
        <v>0</v>
      </c>
      <c r="H2596" s="6">
        <v>0</v>
      </c>
      <c r="I2596" s="6">
        <v>211.72056225117325</v>
      </c>
      <c r="J2596" s="6">
        <v>0.61599999999999999</v>
      </c>
      <c r="K2596" s="6">
        <v>82.424000000000007</v>
      </c>
      <c r="L2596" s="6">
        <v>0.95146626175399818</v>
      </c>
      <c r="M2596" s="6">
        <v>751.875</v>
      </c>
      <c r="N2596" s="7" t="s">
        <v>19</v>
      </c>
      <c r="O2596" s="16" t="s">
        <v>19</v>
      </c>
    </row>
    <row r="2597" spans="1:15" x14ac:dyDescent="0.3">
      <c r="A2597" s="1">
        <v>43707</v>
      </c>
      <c r="B2597" s="2">
        <v>2.0833333333333332E-2</v>
      </c>
      <c r="C2597" s="9">
        <f t="shared" si="86"/>
        <v>43707.020833333336</v>
      </c>
      <c r="D2597" s="4">
        <f t="shared" si="87"/>
        <v>525465</v>
      </c>
      <c r="E2597" s="4">
        <f t="shared" si="87"/>
        <v>6300765</v>
      </c>
      <c r="F2597" s="4">
        <f t="shared" si="87"/>
        <v>2549</v>
      </c>
      <c r="G2597" s="6">
        <v>0</v>
      </c>
      <c r="H2597" s="6">
        <v>0</v>
      </c>
      <c r="I2597" s="6">
        <v>211.58215339208854</v>
      </c>
      <c r="J2597" s="6">
        <v>0.86699999999999999</v>
      </c>
      <c r="K2597" s="6">
        <v>73.659000000000006</v>
      </c>
      <c r="L2597" s="6">
        <v>1.3824959909375596</v>
      </c>
      <c r="M2597" s="6">
        <v>751.61</v>
      </c>
      <c r="N2597" s="6">
        <v>0</v>
      </c>
      <c r="O2597" s="16" t="s">
        <v>19</v>
      </c>
    </row>
    <row r="2598" spans="1:15" x14ac:dyDescent="0.3">
      <c r="A2598" s="1">
        <v>43707</v>
      </c>
      <c r="B2598" s="2">
        <v>4.1666666666666664E-2</v>
      </c>
      <c r="C2598" s="9">
        <f t="shared" si="86"/>
        <v>43707.041666666664</v>
      </c>
      <c r="D2598" s="4">
        <f t="shared" si="87"/>
        <v>525465</v>
      </c>
      <c r="E2598" s="4">
        <f t="shared" si="87"/>
        <v>6300765</v>
      </c>
      <c r="F2598" s="4">
        <f t="shared" si="87"/>
        <v>2549</v>
      </c>
      <c r="G2598" s="6">
        <v>0</v>
      </c>
      <c r="H2598" s="6">
        <v>0</v>
      </c>
      <c r="I2598" s="6">
        <v>213.61698306951507</v>
      </c>
      <c r="J2598" s="6">
        <v>0.55300000000000005</v>
      </c>
      <c r="K2598" s="6">
        <v>75.619</v>
      </c>
      <c r="L2598" s="6">
        <v>1.5246562402366026</v>
      </c>
      <c r="M2598" s="6">
        <v>751.45</v>
      </c>
      <c r="N2598" s="6">
        <v>0</v>
      </c>
      <c r="O2598" s="16" t="s">
        <v>19</v>
      </c>
    </row>
    <row r="2599" spans="1:15" x14ac:dyDescent="0.3">
      <c r="A2599" s="1">
        <v>43707</v>
      </c>
      <c r="B2599" s="2">
        <v>6.25E-2</v>
      </c>
      <c r="C2599" s="9">
        <f t="shared" si="86"/>
        <v>43707.0625</v>
      </c>
      <c r="D2599" s="4">
        <f t="shared" si="87"/>
        <v>525465</v>
      </c>
      <c r="E2599" s="4">
        <f t="shared" si="87"/>
        <v>6300765</v>
      </c>
      <c r="F2599" s="4">
        <f t="shared" si="87"/>
        <v>2549</v>
      </c>
      <c r="G2599" s="6">
        <v>0</v>
      </c>
      <c r="H2599" s="6">
        <v>0</v>
      </c>
      <c r="I2599" s="6">
        <v>212.50272719379157</v>
      </c>
      <c r="J2599" s="6">
        <v>0.61599999999999999</v>
      </c>
      <c r="K2599" s="6">
        <v>75.165000000000006</v>
      </c>
      <c r="L2599" s="6">
        <v>1.5223817495933862</v>
      </c>
      <c r="M2599" s="6">
        <v>751.49699999999996</v>
      </c>
      <c r="N2599" s="7" t="s">
        <v>19</v>
      </c>
      <c r="O2599" s="16" t="s">
        <v>19</v>
      </c>
    </row>
    <row r="2600" spans="1:15" x14ac:dyDescent="0.3">
      <c r="A2600" s="1">
        <v>43707</v>
      </c>
      <c r="B2600" s="2">
        <v>8.3333333333333329E-2</v>
      </c>
      <c r="C2600" s="9">
        <f t="shared" si="86"/>
        <v>43707.083333333336</v>
      </c>
      <c r="D2600" s="4">
        <f t="shared" si="87"/>
        <v>525465</v>
      </c>
      <c r="E2600" s="4">
        <f t="shared" si="87"/>
        <v>6300765</v>
      </c>
      <c r="F2600" s="4">
        <f t="shared" si="87"/>
        <v>2549</v>
      </c>
      <c r="G2600" s="6">
        <v>0</v>
      </c>
      <c r="H2600" s="6">
        <v>0</v>
      </c>
      <c r="I2600" s="6">
        <v>213.34970116911421</v>
      </c>
      <c r="J2600" s="6">
        <v>1.1819999999999999</v>
      </c>
      <c r="K2600" s="6">
        <v>67.367000000000004</v>
      </c>
      <c r="L2600" s="6">
        <v>1.9531243321766651</v>
      </c>
      <c r="M2600" s="6">
        <v>751.23800000000006</v>
      </c>
      <c r="N2600" s="6">
        <v>0</v>
      </c>
      <c r="O2600" s="16" t="s">
        <v>19</v>
      </c>
    </row>
    <row r="2601" spans="1:15" x14ac:dyDescent="0.3">
      <c r="A2601" s="1">
        <v>43707</v>
      </c>
      <c r="B2601" s="2">
        <v>0.10416666666666667</v>
      </c>
      <c r="C2601" s="9">
        <f t="shared" si="86"/>
        <v>43707.104166666664</v>
      </c>
      <c r="D2601" s="4">
        <f t="shared" si="87"/>
        <v>525465</v>
      </c>
      <c r="E2601" s="4">
        <f t="shared" si="87"/>
        <v>6300765</v>
      </c>
      <c r="F2601" s="4">
        <f t="shared" si="87"/>
        <v>2549</v>
      </c>
      <c r="G2601" s="6">
        <v>0</v>
      </c>
      <c r="H2601" s="6">
        <v>0</v>
      </c>
      <c r="I2601" s="6">
        <v>213.79731679476998</v>
      </c>
      <c r="J2601" s="6">
        <v>1.119</v>
      </c>
      <c r="K2601" s="6">
        <v>67.203999999999994</v>
      </c>
      <c r="L2601" s="6">
        <v>1.9508498415334488</v>
      </c>
      <c r="M2601" s="6">
        <v>751.375</v>
      </c>
      <c r="N2601" s="6">
        <v>0</v>
      </c>
      <c r="O2601" s="16" t="s">
        <v>19</v>
      </c>
    </row>
    <row r="2602" spans="1:15" x14ac:dyDescent="0.3">
      <c r="A2602" s="1">
        <v>43707</v>
      </c>
      <c r="B2602" s="2">
        <v>0.125</v>
      </c>
      <c r="C2602" s="9">
        <f t="shared" si="86"/>
        <v>43707.125</v>
      </c>
      <c r="D2602" s="4">
        <f t="shared" si="87"/>
        <v>525465</v>
      </c>
      <c r="E2602" s="4">
        <f t="shared" si="87"/>
        <v>6300765</v>
      </c>
      <c r="F2602" s="4">
        <f t="shared" si="87"/>
        <v>2549</v>
      </c>
      <c r="G2602" s="6">
        <v>0</v>
      </c>
      <c r="H2602" s="6">
        <v>0</v>
      </c>
      <c r="I2602" s="6">
        <v>214.84510503214733</v>
      </c>
      <c r="J2602" s="6">
        <v>1.056</v>
      </c>
      <c r="K2602" s="6">
        <v>69.358999999999995</v>
      </c>
      <c r="L2602" s="6">
        <v>1.9485753508902324</v>
      </c>
      <c r="M2602" s="6">
        <v>751.15</v>
      </c>
      <c r="N2602" s="7" t="s">
        <v>19</v>
      </c>
      <c r="O2602" s="16" t="s">
        <v>19</v>
      </c>
    </row>
    <row r="2603" spans="1:15" x14ac:dyDescent="0.3">
      <c r="A2603" s="1">
        <v>43707</v>
      </c>
      <c r="B2603" s="2">
        <v>0.14583333333333334</v>
      </c>
      <c r="C2603" s="9">
        <f t="shared" si="86"/>
        <v>43707.145833333336</v>
      </c>
      <c r="D2603" s="4">
        <f t="shared" si="87"/>
        <v>525465</v>
      </c>
      <c r="E2603" s="4">
        <f t="shared" si="87"/>
        <v>6300765</v>
      </c>
      <c r="F2603" s="4">
        <f t="shared" si="87"/>
        <v>2549</v>
      </c>
      <c r="G2603" s="6">
        <v>0</v>
      </c>
      <c r="H2603" s="6">
        <v>0</v>
      </c>
      <c r="I2603" s="6">
        <v>216.25348572255422</v>
      </c>
      <c r="J2603" s="6">
        <v>0.67900000000000005</v>
      </c>
      <c r="K2603" s="6">
        <v>71.930999999999997</v>
      </c>
      <c r="L2603" s="6">
        <v>1.5132837870205209</v>
      </c>
      <c r="M2603" s="6">
        <v>751.077</v>
      </c>
      <c r="N2603" s="7" t="s">
        <v>19</v>
      </c>
      <c r="O2603" s="16" t="s">
        <v>19</v>
      </c>
    </row>
    <row r="2604" spans="1:15" x14ac:dyDescent="0.3">
      <c r="A2604" s="1">
        <v>43707</v>
      </c>
      <c r="B2604" s="2">
        <v>0.16666666666666666</v>
      </c>
      <c r="C2604" s="9">
        <f t="shared" si="86"/>
        <v>43707.166666666664</v>
      </c>
      <c r="D2604" s="4">
        <f t="shared" si="87"/>
        <v>525465</v>
      </c>
      <c r="E2604" s="4">
        <f t="shared" si="87"/>
        <v>6300765</v>
      </c>
      <c r="F2604" s="4">
        <f t="shared" si="87"/>
        <v>2549</v>
      </c>
      <c r="G2604" s="6">
        <v>0</v>
      </c>
      <c r="H2604" s="6">
        <v>0</v>
      </c>
      <c r="I2604" s="6">
        <v>215.69509199058837</v>
      </c>
      <c r="J2604" s="6">
        <v>0.55300000000000005</v>
      </c>
      <c r="K2604" s="6">
        <v>75.619</v>
      </c>
      <c r="L2604" s="6">
        <v>1.3665745564350451</v>
      </c>
      <c r="M2604" s="6">
        <v>750.99699999999996</v>
      </c>
      <c r="N2604" s="7" t="s">
        <v>19</v>
      </c>
      <c r="O2604" s="16" t="s">
        <v>19</v>
      </c>
    </row>
    <row r="2605" spans="1:15" x14ac:dyDescent="0.3">
      <c r="A2605" s="1">
        <v>43707</v>
      </c>
      <c r="B2605" s="2">
        <v>0.1875</v>
      </c>
      <c r="C2605" s="9">
        <f t="shared" si="86"/>
        <v>43707.1875</v>
      </c>
      <c r="D2605" s="4">
        <f t="shared" si="87"/>
        <v>525465</v>
      </c>
      <c r="E2605" s="4">
        <f t="shared" si="87"/>
        <v>6300765</v>
      </c>
      <c r="F2605" s="4">
        <f t="shared" si="87"/>
        <v>2549</v>
      </c>
      <c r="G2605" s="6">
        <v>0</v>
      </c>
      <c r="H2605" s="6">
        <v>0</v>
      </c>
      <c r="I2605" s="6">
        <v>217.29570786569855</v>
      </c>
      <c r="J2605" s="6">
        <v>0.61599999999999999</v>
      </c>
      <c r="K2605" s="6">
        <v>75.938000000000002</v>
      </c>
      <c r="L2605" s="6">
        <v>1.9417518789605832</v>
      </c>
      <c r="M2605" s="6">
        <v>750.93499999999995</v>
      </c>
      <c r="N2605" s="7" t="s">
        <v>19</v>
      </c>
      <c r="O2605" s="16" t="s">
        <v>19</v>
      </c>
    </row>
    <row r="2606" spans="1:15" x14ac:dyDescent="0.3">
      <c r="A2606" s="1">
        <v>43707</v>
      </c>
      <c r="B2606" s="2">
        <v>0.20833333333333334</v>
      </c>
      <c r="C2606" s="9">
        <f t="shared" si="86"/>
        <v>43707.208333333336</v>
      </c>
      <c r="D2606" s="4">
        <f t="shared" si="87"/>
        <v>525465</v>
      </c>
      <c r="E2606" s="4">
        <f t="shared" si="87"/>
        <v>6300765</v>
      </c>
      <c r="F2606" s="4">
        <f t="shared" si="87"/>
        <v>2549</v>
      </c>
      <c r="G2606" s="6">
        <v>0</v>
      </c>
      <c r="H2606" s="6">
        <v>0</v>
      </c>
      <c r="I2606" s="6">
        <v>217.91530886686633</v>
      </c>
      <c r="J2606" s="6">
        <v>0.93</v>
      </c>
      <c r="K2606" s="6">
        <v>72.587000000000003</v>
      </c>
      <c r="L2606" s="6">
        <v>1.7953297949753906</v>
      </c>
      <c r="M2606" s="6">
        <v>751.09799999999996</v>
      </c>
      <c r="N2606" s="6">
        <v>0</v>
      </c>
      <c r="O2606" s="16" t="s">
        <v>19</v>
      </c>
    </row>
    <row r="2607" spans="1:15" x14ac:dyDescent="0.3">
      <c r="A2607" s="1">
        <v>43707</v>
      </c>
      <c r="B2607" s="2">
        <v>0.22916666666666666</v>
      </c>
      <c r="C2607" s="9">
        <f t="shared" si="86"/>
        <v>43707.229166666664</v>
      </c>
      <c r="D2607" s="4">
        <f t="shared" si="87"/>
        <v>525465</v>
      </c>
      <c r="E2607" s="4">
        <f t="shared" si="87"/>
        <v>6300765</v>
      </c>
      <c r="F2607" s="4">
        <f t="shared" si="87"/>
        <v>2549</v>
      </c>
      <c r="G2607" s="6">
        <v>9.1</v>
      </c>
      <c r="H2607" s="6">
        <v>0</v>
      </c>
      <c r="I2607" s="6">
        <v>218.01518486587295</v>
      </c>
      <c r="J2607" s="6">
        <v>0.67900000000000005</v>
      </c>
      <c r="K2607" s="6">
        <v>75.483999999999995</v>
      </c>
      <c r="L2607" s="6">
        <v>1.7930553043321742</v>
      </c>
      <c r="M2607" s="6">
        <v>750.99199999999996</v>
      </c>
      <c r="N2607" s="7" t="s">
        <v>19</v>
      </c>
      <c r="O2607" s="16" t="s">
        <v>19</v>
      </c>
    </row>
    <row r="2608" spans="1:15" x14ac:dyDescent="0.3">
      <c r="A2608" s="1">
        <v>43707</v>
      </c>
      <c r="B2608" s="2">
        <v>0.25</v>
      </c>
      <c r="C2608" s="9">
        <f t="shared" si="86"/>
        <v>43707.25</v>
      </c>
      <c r="D2608" s="4">
        <f t="shared" si="87"/>
        <v>525465</v>
      </c>
      <c r="E2608" s="4">
        <f t="shared" si="87"/>
        <v>6300765</v>
      </c>
      <c r="F2608" s="4">
        <f t="shared" si="87"/>
        <v>2549</v>
      </c>
      <c r="G2608" s="6">
        <v>67.099999999999994</v>
      </c>
      <c r="H2608" s="6">
        <v>28.8</v>
      </c>
      <c r="I2608" s="6">
        <v>219.8365185560163</v>
      </c>
      <c r="J2608" s="6">
        <v>3.3820000000000001</v>
      </c>
      <c r="K2608" s="6">
        <v>65.498000000000005</v>
      </c>
      <c r="L2608" s="6">
        <v>1.7907808136889578</v>
      </c>
      <c r="M2608" s="6">
        <v>750.97199999999998</v>
      </c>
      <c r="N2608" s="7" t="s">
        <v>19</v>
      </c>
      <c r="O2608" s="15">
        <v>0.42921013412816694</v>
      </c>
    </row>
    <row r="2609" spans="1:15" x14ac:dyDescent="0.3">
      <c r="A2609" s="1">
        <v>43707</v>
      </c>
      <c r="B2609" s="2">
        <v>0.27083333333333331</v>
      </c>
      <c r="C2609" s="9">
        <f t="shared" si="86"/>
        <v>43707.270833333336</v>
      </c>
      <c r="D2609" s="4">
        <f t="shared" si="87"/>
        <v>525465</v>
      </c>
      <c r="E2609" s="4">
        <f t="shared" si="87"/>
        <v>6300765</v>
      </c>
      <c r="F2609" s="4">
        <f t="shared" si="87"/>
        <v>2549</v>
      </c>
      <c r="G2609" s="6">
        <v>45.3</v>
      </c>
      <c r="H2609" s="6">
        <v>10.8</v>
      </c>
      <c r="I2609" s="6">
        <v>225.24117552702614</v>
      </c>
      <c r="J2609" s="6">
        <v>3.0680000000000001</v>
      </c>
      <c r="K2609" s="6">
        <v>69.849000000000004</v>
      </c>
      <c r="L2609" s="6">
        <v>1.6440715831034822</v>
      </c>
      <c r="M2609" s="6">
        <v>750.99699999999996</v>
      </c>
      <c r="N2609" s="6">
        <v>0</v>
      </c>
      <c r="O2609" s="15">
        <v>0.23841059602649009</v>
      </c>
    </row>
    <row r="2610" spans="1:15" x14ac:dyDescent="0.3">
      <c r="A2610" s="1">
        <v>43707</v>
      </c>
      <c r="B2610" s="2">
        <v>0.29166666666666669</v>
      </c>
      <c r="C2610" s="9">
        <f t="shared" si="86"/>
        <v>43707.291666666664</v>
      </c>
      <c r="D2610" s="4">
        <f t="shared" si="87"/>
        <v>525465</v>
      </c>
      <c r="E2610" s="4">
        <f t="shared" si="87"/>
        <v>6300765</v>
      </c>
      <c r="F2610" s="4">
        <f t="shared" si="87"/>
        <v>2549</v>
      </c>
      <c r="G2610" s="6">
        <v>255.7</v>
      </c>
      <c r="H2610" s="6">
        <v>72</v>
      </c>
      <c r="I2610" s="6">
        <v>225.23371112317022</v>
      </c>
      <c r="J2610" s="6">
        <v>4.0110000000000001</v>
      </c>
      <c r="K2610" s="6">
        <v>69.316000000000003</v>
      </c>
      <c r="L2610" s="6">
        <v>1.786231832402525</v>
      </c>
      <c r="M2610" s="6">
        <v>750.9</v>
      </c>
      <c r="N2610" s="6">
        <v>0</v>
      </c>
      <c r="O2610" s="15">
        <v>0.28157997653500194</v>
      </c>
    </row>
    <row r="2611" spans="1:15" x14ac:dyDescent="0.3">
      <c r="A2611" s="1">
        <v>43707</v>
      </c>
      <c r="B2611" s="2">
        <v>0.3125</v>
      </c>
      <c r="C2611" s="9">
        <f t="shared" si="86"/>
        <v>43707.3125</v>
      </c>
      <c r="D2611" s="4">
        <f t="shared" si="87"/>
        <v>525465</v>
      </c>
      <c r="E2611" s="4">
        <f t="shared" si="87"/>
        <v>6300765</v>
      </c>
      <c r="F2611" s="4">
        <f t="shared" si="87"/>
        <v>2549</v>
      </c>
      <c r="G2611" s="6">
        <v>141.5</v>
      </c>
      <c r="H2611" s="6">
        <v>30.6</v>
      </c>
      <c r="I2611" s="6">
        <v>264.38029101499063</v>
      </c>
      <c r="J2611" s="6">
        <v>4.1989999999999998</v>
      </c>
      <c r="K2611" s="6">
        <v>70.120999999999995</v>
      </c>
      <c r="L2611" s="6">
        <v>1.7839573417593086</v>
      </c>
      <c r="M2611" s="6">
        <v>750.62300000000005</v>
      </c>
      <c r="N2611" s="6">
        <v>0</v>
      </c>
      <c r="O2611" s="15">
        <v>0.21625441696113076</v>
      </c>
    </row>
    <row r="2612" spans="1:15" x14ac:dyDescent="0.3">
      <c r="A2612" s="1">
        <v>43707</v>
      </c>
      <c r="B2612" s="2">
        <v>0.33333333333333331</v>
      </c>
      <c r="C2612" s="9">
        <f t="shared" si="86"/>
        <v>43707.333333333336</v>
      </c>
      <c r="D2612" s="4">
        <f t="shared" si="87"/>
        <v>525465</v>
      </c>
      <c r="E2612" s="4">
        <f t="shared" si="87"/>
        <v>6300765</v>
      </c>
      <c r="F2612" s="4">
        <f t="shared" si="87"/>
        <v>2549</v>
      </c>
      <c r="G2612" s="6">
        <v>556.79999999999995</v>
      </c>
      <c r="H2612" s="6">
        <v>127.7</v>
      </c>
      <c r="I2612" s="6">
        <v>286.47699474090462</v>
      </c>
      <c r="J2612" s="6">
        <v>4.6390000000000002</v>
      </c>
      <c r="K2612" s="6">
        <v>70.962999999999994</v>
      </c>
      <c r="L2612" s="6">
        <v>2.0702651844003284</v>
      </c>
      <c r="M2612" s="6">
        <v>750.81500000000005</v>
      </c>
      <c r="N2612" s="6">
        <v>0</v>
      </c>
      <c r="O2612" s="15">
        <v>0.22934626436781611</v>
      </c>
    </row>
    <row r="2613" spans="1:15" x14ac:dyDescent="0.3">
      <c r="A2613" s="1">
        <v>43707</v>
      </c>
      <c r="B2613" s="2">
        <v>0.35416666666666669</v>
      </c>
      <c r="C2613" s="9">
        <f t="shared" si="86"/>
        <v>43707.354166666664</v>
      </c>
      <c r="D2613" s="4">
        <f t="shared" si="87"/>
        <v>525465</v>
      </c>
      <c r="E2613" s="4">
        <f t="shared" si="87"/>
        <v>6300765</v>
      </c>
      <c r="F2613" s="4">
        <f t="shared" si="87"/>
        <v>2549</v>
      </c>
      <c r="G2613" s="6">
        <v>166.9</v>
      </c>
      <c r="H2613" s="6">
        <v>28.8</v>
      </c>
      <c r="I2613" s="6">
        <v>297.45304963231138</v>
      </c>
      <c r="J2613" s="6">
        <v>3.8220000000000001</v>
      </c>
      <c r="K2613" s="6">
        <v>75.040999999999997</v>
      </c>
      <c r="L2613" s="6">
        <v>1.9235559538148523</v>
      </c>
      <c r="M2613" s="6">
        <v>750.64700000000005</v>
      </c>
      <c r="N2613" s="6">
        <v>0</v>
      </c>
      <c r="O2613" s="15">
        <v>0.17255841821449969</v>
      </c>
    </row>
    <row r="2614" spans="1:15" x14ac:dyDescent="0.3">
      <c r="A2614" s="1">
        <v>43707</v>
      </c>
      <c r="B2614" s="2">
        <v>0.375</v>
      </c>
      <c r="C2614" s="9">
        <f t="shared" si="86"/>
        <v>43707.375</v>
      </c>
      <c r="D2614" s="4">
        <f t="shared" si="87"/>
        <v>525465</v>
      </c>
      <c r="E2614" s="4">
        <f t="shared" si="87"/>
        <v>6300765</v>
      </c>
      <c r="F2614" s="4">
        <f t="shared" si="87"/>
        <v>2549</v>
      </c>
      <c r="G2614" s="6">
        <v>689.2</v>
      </c>
      <c r="H2614" s="6">
        <v>133.1</v>
      </c>
      <c r="I2614" s="6">
        <v>273.2802704870868</v>
      </c>
      <c r="J2614" s="6">
        <v>5.8959999999999999</v>
      </c>
      <c r="K2614" s="6">
        <v>67.557000000000002</v>
      </c>
      <c r="L2614" s="6">
        <v>2.2101509430561546</v>
      </c>
      <c r="M2614" s="6">
        <v>750.755</v>
      </c>
      <c r="N2614" s="6">
        <v>0</v>
      </c>
      <c r="O2614" s="15">
        <v>0.19312246082414392</v>
      </c>
    </row>
    <row r="2615" spans="1:15" x14ac:dyDescent="0.3">
      <c r="A2615" s="1">
        <v>43707</v>
      </c>
      <c r="B2615" s="2">
        <v>0.39583333333333331</v>
      </c>
      <c r="C2615" s="9">
        <f t="shared" si="86"/>
        <v>43707.395833333336</v>
      </c>
      <c r="D2615" s="4">
        <f t="shared" si="87"/>
        <v>525465</v>
      </c>
      <c r="E2615" s="4">
        <f t="shared" si="87"/>
        <v>6300765</v>
      </c>
      <c r="F2615" s="4">
        <f t="shared" si="87"/>
        <v>2549</v>
      </c>
      <c r="G2615" s="6">
        <v>161.4</v>
      </c>
      <c r="H2615" s="6">
        <v>25.2</v>
      </c>
      <c r="I2615" s="6">
        <v>282.59683214273008</v>
      </c>
      <c r="J2615" s="6">
        <v>3.194</v>
      </c>
      <c r="K2615" s="6">
        <v>78.087000000000003</v>
      </c>
      <c r="L2615" s="6">
        <v>2.063441712470679</v>
      </c>
      <c r="M2615" s="6">
        <v>750.82</v>
      </c>
      <c r="N2615" s="6">
        <v>0</v>
      </c>
      <c r="O2615" s="15">
        <v>0.15613382899628253</v>
      </c>
    </row>
    <row r="2616" spans="1:15" x14ac:dyDescent="0.3">
      <c r="A2616" s="1">
        <v>43707</v>
      </c>
      <c r="B2616" s="2">
        <v>0.41666666666666669</v>
      </c>
      <c r="C2616" s="9">
        <f t="shared" si="86"/>
        <v>43707.416666666664</v>
      </c>
      <c r="D2616" s="4">
        <f t="shared" si="87"/>
        <v>525465</v>
      </c>
      <c r="E2616" s="4">
        <f t="shared" si="87"/>
        <v>6300765</v>
      </c>
      <c r="F2616" s="4">
        <f t="shared" si="87"/>
        <v>2549</v>
      </c>
      <c r="G2616" s="6">
        <v>237.6</v>
      </c>
      <c r="H2616" s="6">
        <v>37.799999999999997</v>
      </c>
      <c r="I2616" s="6">
        <v>285.99240795574832</v>
      </c>
      <c r="J2616" s="6">
        <v>5.7069999999999999</v>
      </c>
      <c r="K2616" s="6">
        <v>65.97</v>
      </c>
      <c r="L2616" s="6">
        <v>1.9167324818852034</v>
      </c>
      <c r="M2616" s="6">
        <v>750.65</v>
      </c>
      <c r="N2616" s="6">
        <v>0</v>
      </c>
      <c r="O2616" s="15">
        <v>0.15909090909090909</v>
      </c>
    </row>
    <row r="2617" spans="1:15" x14ac:dyDescent="0.3">
      <c r="A2617" s="1">
        <v>43707</v>
      </c>
      <c r="B2617" s="2">
        <v>0.4375</v>
      </c>
      <c r="C2617" s="9">
        <f t="shared" si="86"/>
        <v>43707.4375</v>
      </c>
      <c r="D2617" s="4">
        <f t="shared" si="87"/>
        <v>525465</v>
      </c>
      <c r="E2617" s="4">
        <f t="shared" si="87"/>
        <v>6300765</v>
      </c>
      <c r="F2617" s="4">
        <f t="shared" si="87"/>
        <v>2549</v>
      </c>
      <c r="G2617" s="6">
        <v>622.1</v>
      </c>
      <c r="H2617" s="6">
        <v>93.6</v>
      </c>
      <c r="I2617" s="6">
        <v>293.26637180062528</v>
      </c>
      <c r="J2617" s="6">
        <v>5.8330000000000002</v>
      </c>
      <c r="K2617" s="6">
        <v>64.426000000000002</v>
      </c>
      <c r="L2617" s="6">
        <v>1.6258756579577514</v>
      </c>
      <c r="M2617" s="6">
        <v>750.91</v>
      </c>
      <c r="N2617" s="6">
        <v>0</v>
      </c>
      <c r="O2617" s="15">
        <v>0.15045812570326311</v>
      </c>
    </row>
    <row r="2618" spans="1:15" x14ac:dyDescent="0.3">
      <c r="A2618" s="1">
        <v>43707</v>
      </c>
      <c r="B2618" s="2">
        <v>0.45833333333333331</v>
      </c>
      <c r="C2618" s="9">
        <f t="shared" ref="C2618:C2681" si="88">A2618+B2618</f>
        <v>43707.458333333336</v>
      </c>
      <c r="D2618" s="4">
        <f t="shared" si="87"/>
        <v>525465</v>
      </c>
      <c r="E2618" s="4">
        <f t="shared" si="87"/>
        <v>6300765</v>
      </c>
      <c r="F2618" s="4">
        <f t="shared" si="87"/>
        <v>2549</v>
      </c>
      <c r="G2618" s="6">
        <v>638.4</v>
      </c>
      <c r="H2618" s="6">
        <v>79.2</v>
      </c>
      <c r="I2618" s="6">
        <v>291.5216930359029</v>
      </c>
      <c r="J2618" s="6">
        <v>6.3979999999999997</v>
      </c>
      <c r="K2618" s="6">
        <v>62.000999999999998</v>
      </c>
      <c r="L2618" s="6">
        <v>1.623601167314535</v>
      </c>
      <c r="M2618" s="6">
        <v>750.54</v>
      </c>
      <c r="N2618" s="6">
        <v>0</v>
      </c>
      <c r="O2618" s="15">
        <v>0.12406015037593986</v>
      </c>
    </row>
    <row r="2619" spans="1:15" x14ac:dyDescent="0.3">
      <c r="A2619" s="1">
        <v>43707</v>
      </c>
      <c r="B2619" s="2">
        <v>0.47916666666666669</v>
      </c>
      <c r="C2619" s="9">
        <f t="shared" si="88"/>
        <v>43707.479166666664</v>
      </c>
      <c r="D2619" s="4">
        <f t="shared" ref="D2619:F2682" si="89">D2618</f>
        <v>525465</v>
      </c>
      <c r="E2619" s="4">
        <f t="shared" si="89"/>
        <v>6300765</v>
      </c>
      <c r="F2619" s="4">
        <f t="shared" si="89"/>
        <v>2549</v>
      </c>
      <c r="G2619" s="6">
        <v>375.4</v>
      </c>
      <c r="H2619" s="6">
        <v>43.2</v>
      </c>
      <c r="I2619" s="6">
        <v>271.2944902382302</v>
      </c>
      <c r="J2619" s="6">
        <v>8.0310000000000006</v>
      </c>
      <c r="K2619" s="6">
        <v>52.018000000000001</v>
      </c>
      <c r="L2619" s="6">
        <v>1.6213266766713186</v>
      </c>
      <c r="M2619" s="6">
        <v>750.60199999999998</v>
      </c>
      <c r="N2619" s="6">
        <v>0</v>
      </c>
      <c r="O2619" s="15">
        <v>0.11507725093233885</v>
      </c>
    </row>
    <row r="2620" spans="1:15" x14ac:dyDescent="0.3">
      <c r="A2620" s="1">
        <v>43707</v>
      </c>
      <c r="B2620" s="2">
        <v>0.5</v>
      </c>
      <c r="C2620" s="9">
        <f t="shared" si="88"/>
        <v>43707.5</v>
      </c>
      <c r="D2620" s="4">
        <f t="shared" si="89"/>
        <v>525465</v>
      </c>
      <c r="E2620" s="4">
        <f t="shared" si="89"/>
        <v>6300765</v>
      </c>
      <c r="F2620" s="4">
        <f t="shared" si="89"/>
        <v>2549</v>
      </c>
      <c r="G2620" s="6">
        <v>1059.2</v>
      </c>
      <c r="H2620" s="6">
        <v>120.5</v>
      </c>
      <c r="I2620" s="6">
        <v>310.40328379318657</v>
      </c>
      <c r="J2620" s="6">
        <v>7.0890000000000004</v>
      </c>
      <c r="K2620" s="6">
        <v>54.576999999999998</v>
      </c>
      <c r="L2620" s="6">
        <v>1.4746174460858428</v>
      </c>
      <c r="M2620" s="6">
        <v>750.78300000000002</v>
      </c>
      <c r="N2620" s="6">
        <v>0</v>
      </c>
      <c r="O2620" s="15">
        <v>0.11376510574018127</v>
      </c>
    </row>
    <row r="2621" spans="1:15" x14ac:dyDescent="0.3">
      <c r="A2621" s="1">
        <v>43707</v>
      </c>
      <c r="B2621" s="2">
        <v>0.52083333333333337</v>
      </c>
      <c r="C2621" s="9">
        <f t="shared" si="88"/>
        <v>43707.520833333336</v>
      </c>
      <c r="D2621" s="4">
        <f t="shared" si="89"/>
        <v>525465</v>
      </c>
      <c r="E2621" s="4">
        <f t="shared" si="89"/>
        <v>6300765</v>
      </c>
      <c r="F2621" s="4">
        <f t="shared" si="89"/>
        <v>2549</v>
      </c>
      <c r="G2621" s="6">
        <v>348.2</v>
      </c>
      <c r="H2621" s="6">
        <v>36</v>
      </c>
      <c r="I2621" s="6">
        <v>306.54519595611282</v>
      </c>
      <c r="J2621" s="6">
        <v>4.8280000000000003</v>
      </c>
      <c r="K2621" s="6">
        <v>66.006</v>
      </c>
      <c r="L2621" s="6">
        <v>1.616777695384886</v>
      </c>
      <c r="M2621" s="6">
        <v>750.57</v>
      </c>
      <c r="N2621" s="6">
        <v>0</v>
      </c>
      <c r="O2621" s="15">
        <v>0.10338885697874785</v>
      </c>
    </row>
    <row r="2622" spans="1:15" x14ac:dyDescent="0.3">
      <c r="A2622" s="1">
        <v>43707</v>
      </c>
      <c r="B2622" s="2">
        <v>0.54166666666666663</v>
      </c>
      <c r="C2622" s="9">
        <f t="shared" si="88"/>
        <v>43707.541666666664</v>
      </c>
      <c r="D2622" s="4">
        <f t="shared" si="89"/>
        <v>525465</v>
      </c>
      <c r="E2622" s="4">
        <f t="shared" si="89"/>
        <v>6300765</v>
      </c>
      <c r="F2622" s="4">
        <f t="shared" si="89"/>
        <v>2549</v>
      </c>
      <c r="G2622" s="6">
        <v>495.1</v>
      </c>
      <c r="H2622" s="6">
        <v>55.8</v>
      </c>
      <c r="I2622" s="6">
        <v>296.76370335787817</v>
      </c>
      <c r="J2622" s="6">
        <v>5.5190000000000001</v>
      </c>
      <c r="K2622" s="6">
        <v>63.603999999999999</v>
      </c>
      <c r="L2622" s="6">
        <v>1.6145032047416696</v>
      </c>
      <c r="M2622" s="6">
        <v>750.61500000000001</v>
      </c>
      <c r="N2622" s="6">
        <v>0</v>
      </c>
      <c r="O2622" s="15">
        <v>0.11270450414057764</v>
      </c>
    </row>
    <row r="2623" spans="1:15" x14ac:dyDescent="0.3">
      <c r="A2623" s="1">
        <v>43707</v>
      </c>
      <c r="B2623" s="2">
        <v>0.5625</v>
      </c>
      <c r="C2623" s="9">
        <f t="shared" si="88"/>
        <v>43707.5625</v>
      </c>
      <c r="D2623" s="4">
        <f t="shared" si="89"/>
        <v>525465</v>
      </c>
      <c r="E2623" s="4">
        <f t="shared" si="89"/>
        <v>6300765</v>
      </c>
      <c r="F2623" s="4">
        <f t="shared" si="89"/>
        <v>2549</v>
      </c>
      <c r="G2623" s="6">
        <v>295.60000000000002</v>
      </c>
      <c r="H2623" s="6">
        <v>32.4</v>
      </c>
      <c r="I2623" s="6">
        <v>311.8909570578893</v>
      </c>
      <c r="J2623" s="6">
        <v>5.77</v>
      </c>
      <c r="K2623" s="6">
        <v>65.197999999999993</v>
      </c>
      <c r="L2623" s="6">
        <v>1.1789244942716752</v>
      </c>
      <c r="M2623" s="6">
        <v>750.41</v>
      </c>
      <c r="N2623" s="6">
        <v>0</v>
      </c>
      <c r="O2623" s="15">
        <v>0.10960757780784842</v>
      </c>
    </row>
    <row r="2624" spans="1:15" x14ac:dyDescent="0.3">
      <c r="A2624" s="1">
        <v>43707</v>
      </c>
      <c r="B2624" s="2">
        <v>0.58333333333333337</v>
      </c>
      <c r="C2624" s="9">
        <f t="shared" si="88"/>
        <v>43707.583333333336</v>
      </c>
      <c r="D2624" s="4">
        <f t="shared" si="89"/>
        <v>525465</v>
      </c>
      <c r="E2624" s="4">
        <f t="shared" si="89"/>
        <v>6300765</v>
      </c>
      <c r="F2624" s="4">
        <f t="shared" si="89"/>
        <v>2549</v>
      </c>
      <c r="G2624" s="6">
        <v>179.6</v>
      </c>
      <c r="H2624" s="6">
        <v>18</v>
      </c>
      <c r="I2624" s="6">
        <v>317.90624077349497</v>
      </c>
      <c r="J2624" s="6">
        <v>4.2619999999999996</v>
      </c>
      <c r="K2624" s="6">
        <v>74.953999999999994</v>
      </c>
      <c r="L2624" s="6">
        <v>1.4655194835129774</v>
      </c>
      <c r="M2624" s="6">
        <v>750.57</v>
      </c>
      <c r="N2624" s="6">
        <v>0</v>
      </c>
      <c r="O2624" s="15">
        <v>0.1002227171492205</v>
      </c>
    </row>
    <row r="2625" spans="1:15" x14ac:dyDescent="0.3">
      <c r="A2625" s="1">
        <v>43707</v>
      </c>
      <c r="B2625" s="2">
        <v>0.60416666666666663</v>
      </c>
      <c r="C2625" s="9">
        <f t="shared" si="88"/>
        <v>43707.604166666664</v>
      </c>
      <c r="D2625" s="4">
        <f t="shared" si="89"/>
        <v>525465</v>
      </c>
      <c r="E2625" s="4">
        <f t="shared" si="89"/>
        <v>6300765</v>
      </c>
      <c r="F2625" s="4">
        <f t="shared" si="89"/>
        <v>2549</v>
      </c>
      <c r="G2625" s="6">
        <v>212.2</v>
      </c>
      <c r="H2625" s="6">
        <v>21.6</v>
      </c>
      <c r="I2625" s="6">
        <v>303.93540006720798</v>
      </c>
      <c r="J2625" s="6">
        <v>4.6390000000000002</v>
      </c>
      <c r="K2625" s="6">
        <v>73.921999999999997</v>
      </c>
      <c r="L2625" s="6">
        <v>1.3188102529275016</v>
      </c>
      <c r="M2625" s="6">
        <v>750.44</v>
      </c>
      <c r="N2625" s="6">
        <v>0</v>
      </c>
      <c r="O2625" s="15">
        <v>0.10179076343072574</v>
      </c>
    </row>
    <row r="2626" spans="1:15" x14ac:dyDescent="0.3">
      <c r="A2626" s="1">
        <v>43707</v>
      </c>
      <c r="B2626" s="2">
        <v>0.625</v>
      </c>
      <c r="C2626" s="9">
        <f t="shared" si="88"/>
        <v>43707.625</v>
      </c>
      <c r="D2626" s="4">
        <f t="shared" si="89"/>
        <v>525465</v>
      </c>
      <c r="E2626" s="4">
        <f t="shared" si="89"/>
        <v>6300765</v>
      </c>
      <c r="F2626" s="4">
        <f t="shared" si="89"/>
        <v>2549</v>
      </c>
      <c r="G2626" s="6">
        <v>145.1</v>
      </c>
      <c r="H2626" s="6">
        <v>16.2</v>
      </c>
      <c r="I2626" s="6">
        <v>317.92420660833238</v>
      </c>
      <c r="J2626" s="6">
        <v>4.8280000000000003</v>
      </c>
      <c r="K2626" s="6">
        <v>74.106999999999999</v>
      </c>
      <c r="L2626" s="6">
        <v>1.0276662823997669</v>
      </c>
      <c r="M2626" s="6">
        <v>750.37699999999995</v>
      </c>
      <c r="N2626" s="6">
        <v>0</v>
      </c>
      <c r="O2626" s="15">
        <v>0.11164713990351481</v>
      </c>
    </row>
    <row r="2627" spans="1:15" x14ac:dyDescent="0.3">
      <c r="A2627" s="1">
        <v>43707</v>
      </c>
      <c r="B2627" s="2">
        <v>0.64583333333333337</v>
      </c>
      <c r="C2627" s="9">
        <f t="shared" si="88"/>
        <v>43707.645833333336</v>
      </c>
      <c r="D2627" s="4">
        <f t="shared" si="89"/>
        <v>525465</v>
      </c>
      <c r="E2627" s="4">
        <f t="shared" si="89"/>
        <v>6300765</v>
      </c>
      <c r="F2627" s="4">
        <f t="shared" si="89"/>
        <v>2549</v>
      </c>
      <c r="G2627" s="6">
        <v>56.2</v>
      </c>
      <c r="H2627" s="6">
        <v>3.6</v>
      </c>
      <c r="I2627" s="6">
        <v>322.37480010893177</v>
      </c>
      <c r="J2627" s="6">
        <v>3.8220000000000001</v>
      </c>
      <c r="K2627" s="6">
        <v>81.725999999999999</v>
      </c>
      <c r="L2627" s="6">
        <v>1.1698265316988099</v>
      </c>
      <c r="M2627" s="6">
        <v>750.31299999999999</v>
      </c>
      <c r="N2627" s="6">
        <v>0</v>
      </c>
      <c r="O2627" s="15">
        <v>6.4056939501779361E-2</v>
      </c>
    </row>
    <row r="2628" spans="1:15" x14ac:dyDescent="0.3">
      <c r="A2628" s="1">
        <v>43707</v>
      </c>
      <c r="B2628" s="2">
        <v>0.66666666666666663</v>
      </c>
      <c r="C2628" s="9">
        <f t="shared" si="88"/>
        <v>43707.666666666664</v>
      </c>
      <c r="D2628" s="4">
        <f t="shared" si="89"/>
        <v>525465</v>
      </c>
      <c r="E2628" s="4">
        <f t="shared" si="89"/>
        <v>6300765</v>
      </c>
      <c r="F2628" s="4">
        <f t="shared" si="89"/>
        <v>2549</v>
      </c>
      <c r="G2628" s="6">
        <v>130.6</v>
      </c>
      <c r="H2628" s="6">
        <v>14.4</v>
      </c>
      <c r="I2628" s="6">
        <v>311.26359508106361</v>
      </c>
      <c r="J2628" s="6">
        <v>4.3250000000000002</v>
      </c>
      <c r="K2628" s="6">
        <v>82.311000000000007</v>
      </c>
      <c r="L2628" s="6">
        <v>1.1675520410555935</v>
      </c>
      <c r="M2628" s="6">
        <v>750.34299999999996</v>
      </c>
      <c r="N2628" s="6">
        <v>0</v>
      </c>
      <c r="O2628" s="15">
        <v>0.110260336906585</v>
      </c>
    </row>
    <row r="2629" spans="1:15" x14ac:dyDescent="0.3">
      <c r="A2629" s="1">
        <v>43707</v>
      </c>
      <c r="B2629" s="2">
        <v>0.6875</v>
      </c>
      <c r="C2629" s="9">
        <f t="shared" si="88"/>
        <v>43707.6875</v>
      </c>
      <c r="D2629" s="4">
        <f t="shared" si="89"/>
        <v>525465</v>
      </c>
      <c r="E2629" s="4">
        <f t="shared" si="89"/>
        <v>6300765</v>
      </c>
      <c r="F2629" s="4">
        <f t="shared" si="89"/>
        <v>2549</v>
      </c>
      <c r="G2629" s="6">
        <v>132.4</v>
      </c>
      <c r="H2629" s="6">
        <v>16.2</v>
      </c>
      <c r="I2629" s="6">
        <v>277.06229734279935</v>
      </c>
      <c r="J2629" s="6">
        <v>4.3250000000000002</v>
      </c>
      <c r="K2629" s="6">
        <v>83.99</v>
      </c>
      <c r="L2629" s="6">
        <v>1.3097122903546363</v>
      </c>
      <c r="M2629" s="6">
        <v>750.36300000000006</v>
      </c>
      <c r="N2629" s="6">
        <v>0</v>
      </c>
      <c r="O2629" s="15">
        <v>0.12235649546827794</v>
      </c>
    </row>
    <row r="2630" spans="1:15" x14ac:dyDescent="0.3">
      <c r="A2630" s="1">
        <v>43707</v>
      </c>
      <c r="B2630" s="2">
        <v>0.70833333333333337</v>
      </c>
      <c r="C2630" s="9">
        <f t="shared" si="88"/>
        <v>43707.708333333336</v>
      </c>
      <c r="D2630" s="4">
        <f t="shared" si="89"/>
        <v>525465</v>
      </c>
      <c r="E2630" s="4">
        <f t="shared" si="89"/>
        <v>6300765</v>
      </c>
      <c r="F2630" s="4">
        <f t="shared" si="89"/>
        <v>2549</v>
      </c>
      <c r="G2630" s="6">
        <v>56.2</v>
      </c>
      <c r="H2630" s="6">
        <v>5.4</v>
      </c>
      <c r="I2630" s="6">
        <v>247.97541076918878</v>
      </c>
      <c r="J2630" s="6">
        <v>3.2570000000000001</v>
      </c>
      <c r="K2630" s="6">
        <v>93.122</v>
      </c>
      <c r="L2630" s="6">
        <v>1.3074377997114199</v>
      </c>
      <c r="M2630" s="6">
        <v>750.322</v>
      </c>
      <c r="N2630" s="6">
        <v>0</v>
      </c>
      <c r="O2630" s="15">
        <v>9.6085409252669035E-2</v>
      </c>
    </row>
    <row r="2631" spans="1:15" x14ac:dyDescent="0.3">
      <c r="A2631" s="1">
        <v>43707</v>
      </c>
      <c r="B2631" s="2">
        <v>0.72916666666666663</v>
      </c>
      <c r="C2631" s="9">
        <f t="shared" si="88"/>
        <v>43707.729166666664</v>
      </c>
      <c r="D2631" s="4">
        <f t="shared" si="89"/>
        <v>525465</v>
      </c>
      <c r="E2631" s="4">
        <f t="shared" si="89"/>
        <v>6300765</v>
      </c>
      <c r="F2631" s="4">
        <f t="shared" si="89"/>
        <v>2549</v>
      </c>
      <c r="G2631" s="6">
        <v>58</v>
      </c>
      <c r="H2631" s="6">
        <v>5.4</v>
      </c>
      <c r="I2631" s="6">
        <v>257.40941377981466</v>
      </c>
      <c r="J2631" s="6">
        <v>3.0049999999999999</v>
      </c>
      <c r="K2631" s="6">
        <v>94.936000000000007</v>
      </c>
      <c r="L2631" s="6">
        <v>1.3051633090682035</v>
      </c>
      <c r="M2631" s="6">
        <v>750.27800000000002</v>
      </c>
      <c r="N2631" s="6">
        <v>0</v>
      </c>
      <c r="O2631" s="15">
        <v>9.3103448275862075E-2</v>
      </c>
    </row>
    <row r="2632" spans="1:15" x14ac:dyDescent="0.3">
      <c r="A2632" s="1">
        <v>43707</v>
      </c>
      <c r="B2632" s="2">
        <v>0.75</v>
      </c>
      <c r="C2632" s="9">
        <f t="shared" si="88"/>
        <v>43707.75</v>
      </c>
      <c r="D2632" s="4">
        <f t="shared" si="89"/>
        <v>525465</v>
      </c>
      <c r="E2632" s="4">
        <f t="shared" si="89"/>
        <v>6300765</v>
      </c>
      <c r="F2632" s="4">
        <f t="shared" si="89"/>
        <v>2549</v>
      </c>
      <c r="G2632" s="6">
        <v>23.6</v>
      </c>
      <c r="H2632" s="6">
        <v>0</v>
      </c>
      <c r="I2632" s="6">
        <v>311.3497217433345</v>
      </c>
      <c r="J2632" s="6">
        <v>2.4390000000000001</v>
      </c>
      <c r="K2632" s="6">
        <v>99.786000000000001</v>
      </c>
      <c r="L2632" s="6">
        <v>1.3028888184249872</v>
      </c>
      <c r="M2632" s="6">
        <v>750.37199999999996</v>
      </c>
      <c r="N2632" s="6">
        <v>0</v>
      </c>
      <c r="O2632" s="16" t="s">
        <v>19</v>
      </c>
    </row>
    <row r="2633" spans="1:15" x14ac:dyDescent="0.3">
      <c r="A2633" s="1">
        <v>43707</v>
      </c>
      <c r="B2633" s="2">
        <v>0.77083333333333337</v>
      </c>
      <c r="C2633" s="9">
        <f t="shared" si="88"/>
        <v>43707.770833333336</v>
      </c>
      <c r="D2633" s="4">
        <f t="shared" si="89"/>
        <v>525465</v>
      </c>
      <c r="E2633" s="4">
        <f t="shared" si="89"/>
        <v>6300765</v>
      </c>
      <c r="F2633" s="4">
        <f t="shared" si="89"/>
        <v>2549</v>
      </c>
      <c r="G2633" s="6">
        <v>23.6</v>
      </c>
      <c r="H2633" s="6">
        <v>0</v>
      </c>
      <c r="I2633" s="6">
        <v>271.90272738036595</v>
      </c>
      <c r="J2633" s="6">
        <v>2.5649999999999999</v>
      </c>
      <c r="K2633" s="6">
        <v>97.796000000000006</v>
      </c>
      <c r="L2633" s="6">
        <v>1.0117448478972524</v>
      </c>
      <c r="M2633" s="6">
        <v>750.31</v>
      </c>
      <c r="N2633" s="6">
        <v>0</v>
      </c>
      <c r="O2633" s="16" t="s">
        <v>19</v>
      </c>
    </row>
    <row r="2634" spans="1:15" x14ac:dyDescent="0.3">
      <c r="A2634" s="1">
        <v>43707</v>
      </c>
      <c r="B2634" s="2">
        <v>0.79166666666666663</v>
      </c>
      <c r="C2634" s="9">
        <f t="shared" si="88"/>
        <v>43707.791666666664</v>
      </c>
      <c r="D2634" s="4">
        <f t="shared" si="89"/>
        <v>525465</v>
      </c>
      <c r="E2634" s="4">
        <f t="shared" si="89"/>
        <v>6300765</v>
      </c>
      <c r="F2634" s="4">
        <f t="shared" si="89"/>
        <v>2549</v>
      </c>
      <c r="G2634" s="6">
        <v>3.6</v>
      </c>
      <c r="H2634" s="6">
        <v>0</v>
      </c>
      <c r="I2634" s="6">
        <v>299.17619987602041</v>
      </c>
      <c r="J2634" s="6">
        <v>2.4390000000000001</v>
      </c>
      <c r="K2634" s="6">
        <v>100</v>
      </c>
      <c r="L2634" s="6">
        <v>1.2983398371385544</v>
      </c>
      <c r="M2634" s="6">
        <v>750.28499999999997</v>
      </c>
      <c r="N2634" s="6">
        <v>0</v>
      </c>
      <c r="O2634" s="16" t="s">
        <v>19</v>
      </c>
    </row>
    <row r="2635" spans="1:15" x14ac:dyDescent="0.3">
      <c r="A2635" s="1">
        <v>43707</v>
      </c>
      <c r="B2635" s="2">
        <v>0.8125</v>
      </c>
      <c r="C2635" s="9">
        <f t="shared" si="88"/>
        <v>43707.8125</v>
      </c>
      <c r="D2635" s="4">
        <f t="shared" si="89"/>
        <v>525465</v>
      </c>
      <c r="E2635" s="4">
        <f t="shared" si="89"/>
        <v>6300765</v>
      </c>
      <c r="F2635" s="4">
        <f t="shared" si="89"/>
        <v>2549</v>
      </c>
      <c r="G2635" s="6">
        <v>0</v>
      </c>
      <c r="H2635" s="6">
        <v>0</v>
      </c>
      <c r="I2635" s="6">
        <v>310.7833430256365</v>
      </c>
      <c r="J2635" s="6">
        <v>2.3140000000000001</v>
      </c>
      <c r="K2635" s="6">
        <v>100</v>
      </c>
      <c r="L2635" s="6">
        <v>1.4405000864375976</v>
      </c>
      <c r="M2635" s="6">
        <v>750.27800000000002</v>
      </c>
      <c r="N2635" s="6">
        <v>0</v>
      </c>
      <c r="O2635" s="16" t="s">
        <v>19</v>
      </c>
    </row>
    <row r="2636" spans="1:15" x14ac:dyDescent="0.3">
      <c r="A2636" s="1">
        <v>43707</v>
      </c>
      <c r="B2636" s="2">
        <v>0.83333333333333337</v>
      </c>
      <c r="C2636" s="9">
        <f t="shared" si="88"/>
        <v>43707.833333333336</v>
      </c>
      <c r="D2636" s="4">
        <f t="shared" si="89"/>
        <v>525465</v>
      </c>
      <c r="E2636" s="4">
        <f t="shared" si="89"/>
        <v>6300765</v>
      </c>
      <c r="F2636" s="4">
        <f t="shared" si="89"/>
        <v>2549</v>
      </c>
      <c r="G2636" s="6">
        <v>0</v>
      </c>
      <c r="H2636" s="6">
        <v>0</v>
      </c>
      <c r="I2636" s="6">
        <v>307.98838744574522</v>
      </c>
      <c r="J2636" s="6">
        <v>2.1880000000000002</v>
      </c>
      <c r="K2636" s="6">
        <v>100</v>
      </c>
      <c r="L2636" s="6">
        <v>1.1493561159098626</v>
      </c>
      <c r="M2636" s="6">
        <v>750.31299999999999</v>
      </c>
      <c r="N2636" s="6">
        <v>0</v>
      </c>
      <c r="O2636" s="16" t="s">
        <v>19</v>
      </c>
    </row>
    <row r="2637" spans="1:15" x14ac:dyDescent="0.3">
      <c r="A2637" s="1">
        <v>43707</v>
      </c>
      <c r="B2637" s="2">
        <v>0.85416666666666663</v>
      </c>
      <c r="C2637" s="9">
        <f t="shared" si="88"/>
        <v>43707.854166666664</v>
      </c>
      <c r="D2637" s="4">
        <f t="shared" si="89"/>
        <v>525465</v>
      </c>
      <c r="E2637" s="4">
        <f t="shared" si="89"/>
        <v>6300765</v>
      </c>
      <c r="F2637" s="4">
        <f t="shared" si="89"/>
        <v>2549</v>
      </c>
      <c r="G2637" s="6">
        <v>0</v>
      </c>
      <c r="H2637" s="6">
        <v>0</v>
      </c>
      <c r="I2637" s="6">
        <v>319.00291917762229</v>
      </c>
      <c r="J2637" s="6">
        <v>1.748</v>
      </c>
      <c r="K2637" s="6">
        <v>100</v>
      </c>
      <c r="L2637" s="6">
        <v>1.1470816252666463</v>
      </c>
      <c r="M2637" s="6">
        <v>750.28800000000001</v>
      </c>
      <c r="N2637" s="6">
        <v>0</v>
      </c>
      <c r="O2637" s="16" t="s">
        <v>19</v>
      </c>
    </row>
    <row r="2638" spans="1:15" x14ac:dyDescent="0.3">
      <c r="A2638" s="1">
        <v>43707</v>
      </c>
      <c r="B2638" s="2">
        <v>0.875</v>
      </c>
      <c r="C2638" s="9">
        <f t="shared" si="88"/>
        <v>43707.875</v>
      </c>
      <c r="D2638" s="4">
        <f t="shared" si="89"/>
        <v>525465</v>
      </c>
      <c r="E2638" s="4">
        <f t="shared" si="89"/>
        <v>6300765</v>
      </c>
      <c r="F2638" s="4">
        <f t="shared" si="89"/>
        <v>2549</v>
      </c>
      <c r="G2638" s="6">
        <v>0</v>
      </c>
      <c r="H2638" s="6">
        <v>0</v>
      </c>
      <c r="I2638" s="6">
        <v>312.59234206585455</v>
      </c>
      <c r="J2638" s="6">
        <v>1.8740000000000001</v>
      </c>
      <c r="K2638" s="6">
        <v>100</v>
      </c>
      <c r="L2638" s="6">
        <v>1.2892418745656891</v>
      </c>
      <c r="M2638" s="6">
        <v>750.17200000000003</v>
      </c>
      <c r="N2638" s="6">
        <v>0</v>
      </c>
      <c r="O2638" s="16" t="s">
        <v>19</v>
      </c>
    </row>
    <row r="2639" spans="1:15" x14ac:dyDescent="0.3">
      <c r="A2639" s="1">
        <v>43707</v>
      </c>
      <c r="B2639" s="2">
        <v>0.89583333333333337</v>
      </c>
      <c r="C2639" s="9">
        <f t="shared" si="88"/>
        <v>43707.895833333336</v>
      </c>
      <c r="D2639" s="4">
        <f t="shared" si="89"/>
        <v>525465</v>
      </c>
      <c r="E2639" s="4">
        <f t="shared" si="89"/>
        <v>6300765</v>
      </c>
      <c r="F2639" s="4">
        <f t="shared" si="89"/>
        <v>2549</v>
      </c>
      <c r="G2639" s="6">
        <v>0</v>
      </c>
      <c r="H2639" s="6">
        <v>0</v>
      </c>
      <c r="I2639" s="6">
        <v>313.42007566244752</v>
      </c>
      <c r="J2639" s="6">
        <v>1.9359999999999999</v>
      </c>
      <c r="K2639" s="6">
        <v>97.67</v>
      </c>
      <c r="L2639" s="6">
        <v>1.4314021238647321</v>
      </c>
      <c r="M2639" s="6">
        <v>749.96299999999997</v>
      </c>
      <c r="N2639" s="6">
        <v>0</v>
      </c>
      <c r="O2639" s="16" t="s">
        <v>19</v>
      </c>
    </row>
    <row r="2640" spans="1:15" x14ac:dyDescent="0.3">
      <c r="A2640" s="1">
        <v>43707</v>
      </c>
      <c r="B2640" s="2">
        <v>0.91666666666666663</v>
      </c>
      <c r="C2640" s="9">
        <f t="shared" si="88"/>
        <v>43707.916666666664</v>
      </c>
      <c r="D2640" s="4">
        <f t="shared" si="89"/>
        <v>525465</v>
      </c>
      <c r="E2640" s="4">
        <f t="shared" si="89"/>
        <v>6300765</v>
      </c>
      <c r="F2640" s="4">
        <f t="shared" si="89"/>
        <v>2549</v>
      </c>
      <c r="G2640" s="6">
        <v>0</v>
      </c>
      <c r="H2640" s="6">
        <v>0</v>
      </c>
      <c r="I2640" s="6">
        <v>305.6569520219827</v>
      </c>
      <c r="J2640" s="6">
        <v>1.9359999999999999</v>
      </c>
      <c r="K2640" s="6">
        <v>97.823999999999998</v>
      </c>
      <c r="L2640" s="6">
        <v>1.1402581533369971</v>
      </c>
      <c r="M2640" s="6">
        <v>749.91499999999996</v>
      </c>
      <c r="N2640" s="6">
        <v>0</v>
      </c>
      <c r="O2640" s="16" t="s">
        <v>19</v>
      </c>
    </row>
    <row r="2641" spans="1:15" x14ac:dyDescent="0.3">
      <c r="A2641" s="1">
        <v>43707</v>
      </c>
      <c r="B2641" s="2">
        <v>0.9375</v>
      </c>
      <c r="C2641" s="9">
        <f t="shared" si="88"/>
        <v>43707.9375</v>
      </c>
      <c r="D2641" s="4">
        <f t="shared" si="89"/>
        <v>525465</v>
      </c>
      <c r="E2641" s="4">
        <f t="shared" si="89"/>
        <v>6300765</v>
      </c>
      <c r="F2641" s="4">
        <f t="shared" si="89"/>
        <v>2549</v>
      </c>
      <c r="G2641" s="6">
        <v>0</v>
      </c>
      <c r="H2641" s="6">
        <v>0</v>
      </c>
      <c r="I2641" s="6">
        <v>305.13393274547821</v>
      </c>
      <c r="J2641" s="6">
        <v>1.3080000000000001</v>
      </c>
      <c r="K2641" s="6">
        <v>100</v>
      </c>
      <c r="L2641" s="6">
        <v>1.1379836626937809</v>
      </c>
      <c r="M2641" s="6">
        <v>749.91700000000003</v>
      </c>
      <c r="N2641" s="7" t="s">
        <v>19</v>
      </c>
      <c r="O2641" s="16" t="s">
        <v>19</v>
      </c>
    </row>
    <row r="2642" spans="1:15" x14ac:dyDescent="0.3">
      <c r="A2642" s="1">
        <v>43707</v>
      </c>
      <c r="B2642" s="2">
        <v>0.95833333333333337</v>
      </c>
      <c r="C2642" s="9">
        <f t="shared" si="88"/>
        <v>43707.958333333336</v>
      </c>
      <c r="D2642" s="4">
        <f t="shared" si="89"/>
        <v>525465</v>
      </c>
      <c r="E2642" s="4">
        <f t="shared" si="89"/>
        <v>6300765</v>
      </c>
      <c r="F2642" s="4">
        <f t="shared" si="89"/>
        <v>2549</v>
      </c>
      <c r="G2642" s="6">
        <v>0</v>
      </c>
      <c r="H2642" s="6">
        <v>0</v>
      </c>
      <c r="I2642" s="6">
        <v>282.03798525235186</v>
      </c>
      <c r="J2642" s="6">
        <v>1.496</v>
      </c>
      <c r="K2642" s="6">
        <v>100</v>
      </c>
      <c r="L2642" s="6">
        <v>0.99127443210830513</v>
      </c>
      <c r="M2642" s="6">
        <v>749.62</v>
      </c>
      <c r="N2642" s="6">
        <v>0</v>
      </c>
      <c r="O2642" s="16" t="s">
        <v>19</v>
      </c>
    </row>
    <row r="2643" spans="1:15" x14ac:dyDescent="0.3">
      <c r="A2643" s="1">
        <v>43707</v>
      </c>
      <c r="B2643" s="2">
        <v>0.97916666666666663</v>
      </c>
      <c r="C2643" s="9">
        <f t="shared" si="88"/>
        <v>43707.979166666664</v>
      </c>
      <c r="D2643" s="4">
        <f t="shared" si="89"/>
        <v>525465</v>
      </c>
      <c r="E2643" s="4">
        <f t="shared" si="89"/>
        <v>6300765</v>
      </c>
      <c r="F2643" s="4">
        <f t="shared" si="89"/>
        <v>2549</v>
      </c>
      <c r="G2643" s="6">
        <v>0</v>
      </c>
      <c r="H2643" s="6">
        <v>0</v>
      </c>
      <c r="I2643" s="6">
        <v>284.04455001903506</v>
      </c>
      <c r="J2643" s="6">
        <v>1.4330000000000001</v>
      </c>
      <c r="K2643" s="6">
        <v>100</v>
      </c>
      <c r="L2643" s="6">
        <v>1.1334346814073482</v>
      </c>
      <c r="M2643" s="6">
        <v>749.66</v>
      </c>
      <c r="N2643" s="7" t="s">
        <v>19</v>
      </c>
      <c r="O2643" s="16" t="s">
        <v>19</v>
      </c>
    </row>
    <row r="2644" spans="1:15" x14ac:dyDescent="0.3">
      <c r="A2644" s="1">
        <v>43708</v>
      </c>
      <c r="B2644" s="2">
        <v>0</v>
      </c>
      <c r="C2644" s="9">
        <f t="shared" si="88"/>
        <v>43708</v>
      </c>
      <c r="D2644" s="4">
        <f t="shared" si="89"/>
        <v>525465</v>
      </c>
      <c r="E2644" s="4">
        <f t="shared" si="89"/>
        <v>6300765</v>
      </c>
      <c r="F2644" s="4">
        <f t="shared" si="89"/>
        <v>2549</v>
      </c>
      <c r="G2644" s="6">
        <v>0</v>
      </c>
      <c r="H2644" s="6">
        <v>0</v>
      </c>
      <c r="I2644" s="6">
        <v>320.43367651933318</v>
      </c>
      <c r="J2644" s="6">
        <v>1.056</v>
      </c>
      <c r="K2644" s="6">
        <v>100</v>
      </c>
      <c r="L2644" s="6">
        <v>1.0959010016962574</v>
      </c>
      <c r="M2644" s="6">
        <v>749.49199999999996</v>
      </c>
      <c r="N2644" s="7" t="s">
        <v>19</v>
      </c>
      <c r="O2644" s="16" t="s">
        <v>19</v>
      </c>
    </row>
    <row r="2645" spans="1:15" x14ac:dyDescent="0.3">
      <c r="A2645" s="1">
        <v>43708</v>
      </c>
      <c r="B2645" s="2">
        <v>2.0833333333333332E-2</v>
      </c>
      <c r="C2645" s="9">
        <f t="shared" si="88"/>
        <v>43708.020833333336</v>
      </c>
      <c r="D2645" s="4">
        <f t="shared" si="89"/>
        <v>525465</v>
      </c>
      <c r="E2645" s="4">
        <f t="shared" si="89"/>
        <v>6300765</v>
      </c>
      <c r="F2645" s="4">
        <f t="shared" si="89"/>
        <v>2549</v>
      </c>
      <c r="G2645" s="6">
        <v>0</v>
      </c>
      <c r="H2645" s="6">
        <v>0</v>
      </c>
      <c r="I2645" s="6">
        <v>315.39169465010241</v>
      </c>
      <c r="J2645" s="6">
        <v>0.23899999999999999</v>
      </c>
      <c r="K2645" s="6">
        <v>100</v>
      </c>
      <c r="L2645" s="6">
        <v>1.2380612509953004</v>
      </c>
      <c r="M2645" s="6">
        <v>749.52</v>
      </c>
      <c r="N2645" s="7" t="s">
        <v>19</v>
      </c>
      <c r="O2645" s="16" t="s">
        <v>19</v>
      </c>
    </row>
    <row r="2646" spans="1:15" x14ac:dyDescent="0.3">
      <c r="A2646" s="1">
        <v>43708</v>
      </c>
      <c r="B2646" s="2">
        <v>4.1666666666666664E-2</v>
      </c>
      <c r="C2646" s="9">
        <f t="shared" si="88"/>
        <v>43708.041666666664</v>
      </c>
      <c r="D2646" s="4">
        <f t="shared" si="89"/>
        <v>525465</v>
      </c>
      <c r="E2646" s="4">
        <f t="shared" si="89"/>
        <v>6300765</v>
      </c>
      <c r="F2646" s="4">
        <f t="shared" si="89"/>
        <v>2549</v>
      </c>
      <c r="G2646" s="6">
        <v>0</v>
      </c>
      <c r="H2646" s="6">
        <v>0</v>
      </c>
      <c r="I2646" s="6">
        <v>314.75430438219496</v>
      </c>
      <c r="J2646" s="6">
        <v>0.36399999999999999</v>
      </c>
      <c r="K2646" s="6">
        <v>100</v>
      </c>
      <c r="L2646" s="6">
        <v>1.669090980178862</v>
      </c>
      <c r="M2646" s="6">
        <v>749.15800000000002</v>
      </c>
      <c r="N2646" s="7" t="s">
        <v>19</v>
      </c>
      <c r="O2646" s="16" t="s">
        <v>19</v>
      </c>
    </row>
    <row r="2647" spans="1:15" x14ac:dyDescent="0.3">
      <c r="A2647" s="1">
        <v>43708</v>
      </c>
      <c r="B2647" s="2">
        <v>6.25E-2</v>
      </c>
      <c r="C2647" s="9">
        <f t="shared" si="88"/>
        <v>43708.0625</v>
      </c>
      <c r="D2647" s="4">
        <f t="shared" si="89"/>
        <v>525465</v>
      </c>
      <c r="E2647" s="4">
        <f t="shared" si="89"/>
        <v>6300765</v>
      </c>
      <c r="F2647" s="4">
        <f t="shared" si="89"/>
        <v>2549</v>
      </c>
      <c r="G2647" s="6">
        <v>0</v>
      </c>
      <c r="H2647" s="6">
        <v>0</v>
      </c>
      <c r="I2647" s="6">
        <v>315.17025431718008</v>
      </c>
      <c r="J2647" s="6">
        <v>0.49</v>
      </c>
      <c r="K2647" s="6">
        <v>100</v>
      </c>
      <c r="L2647" s="6">
        <v>1.8112512294779051</v>
      </c>
      <c r="M2647" s="6">
        <v>749.22</v>
      </c>
      <c r="N2647" s="7" t="s">
        <v>19</v>
      </c>
      <c r="O2647" s="16" t="s">
        <v>19</v>
      </c>
    </row>
    <row r="2648" spans="1:15" x14ac:dyDescent="0.3">
      <c r="A2648" s="1">
        <v>43708</v>
      </c>
      <c r="B2648" s="2">
        <v>8.3333333333333329E-2</v>
      </c>
      <c r="C2648" s="9">
        <f t="shared" si="88"/>
        <v>43708.083333333336</v>
      </c>
      <c r="D2648" s="4">
        <f t="shared" si="89"/>
        <v>525465</v>
      </c>
      <c r="E2648" s="4">
        <f t="shared" si="89"/>
        <v>6300765</v>
      </c>
      <c r="F2648" s="4">
        <f t="shared" si="89"/>
        <v>2549</v>
      </c>
      <c r="G2648" s="6">
        <v>0</v>
      </c>
      <c r="H2648" s="6">
        <v>0</v>
      </c>
      <c r="I2648" s="6">
        <v>314.65152613184489</v>
      </c>
      <c r="J2648" s="6">
        <v>0.36399999999999999</v>
      </c>
      <c r="K2648" s="6">
        <v>100</v>
      </c>
      <c r="L2648" s="6">
        <v>1.8089767388346887</v>
      </c>
      <c r="M2648" s="6">
        <v>749.01300000000003</v>
      </c>
      <c r="N2648" s="7" t="s">
        <v>19</v>
      </c>
      <c r="O2648" s="16" t="s">
        <v>19</v>
      </c>
    </row>
    <row r="2649" spans="1:15" x14ac:dyDescent="0.3">
      <c r="A2649" s="1">
        <v>43708</v>
      </c>
      <c r="B2649" s="2">
        <v>0.10416666666666667</v>
      </c>
      <c r="C2649" s="9">
        <f t="shared" si="88"/>
        <v>43708.104166666664</v>
      </c>
      <c r="D2649" s="4">
        <f t="shared" si="89"/>
        <v>525465</v>
      </c>
      <c r="E2649" s="4">
        <f t="shared" si="89"/>
        <v>6300765</v>
      </c>
      <c r="F2649" s="4">
        <f t="shared" si="89"/>
        <v>2549</v>
      </c>
      <c r="G2649" s="6">
        <v>0</v>
      </c>
      <c r="H2649" s="6">
        <v>0</v>
      </c>
      <c r="I2649" s="6">
        <v>314.15979829066055</v>
      </c>
      <c r="J2649" s="6">
        <v>0.49</v>
      </c>
      <c r="K2649" s="6">
        <v>100</v>
      </c>
      <c r="L2649" s="6">
        <v>1.9508498415334488</v>
      </c>
      <c r="M2649" s="6">
        <v>748.99699999999996</v>
      </c>
      <c r="N2649" s="7" t="s">
        <v>19</v>
      </c>
      <c r="O2649" s="16" t="s">
        <v>19</v>
      </c>
    </row>
    <row r="2650" spans="1:15" x14ac:dyDescent="0.3">
      <c r="A2650" s="1">
        <v>43708</v>
      </c>
      <c r="B2650" s="2">
        <v>0.125</v>
      </c>
      <c r="C2650" s="9">
        <f t="shared" si="88"/>
        <v>43708.125</v>
      </c>
      <c r="D2650" s="4">
        <f t="shared" si="89"/>
        <v>525465</v>
      </c>
      <c r="E2650" s="4">
        <f t="shared" si="89"/>
        <v>6300765</v>
      </c>
      <c r="F2650" s="4">
        <f t="shared" si="89"/>
        <v>2549</v>
      </c>
      <c r="G2650" s="6">
        <v>0</v>
      </c>
      <c r="H2650" s="6">
        <v>0</v>
      </c>
      <c r="I2650" s="6">
        <v>294.24076507741898</v>
      </c>
      <c r="J2650" s="6">
        <v>0.23899999999999999</v>
      </c>
      <c r="K2650" s="6">
        <v>100</v>
      </c>
      <c r="L2650" s="6">
        <v>1.9485753508902324</v>
      </c>
      <c r="M2650" s="6">
        <v>748.98299999999995</v>
      </c>
      <c r="N2650" s="7" t="s">
        <v>19</v>
      </c>
      <c r="O2650" s="16" t="s">
        <v>19</v>
      </c>
    </row>
    <row r="2651" spans="1:15" x14ac:dyDescent="0.3">
      <c r="A2651" s="1">
        <v>43708</v>
      </c>
      <c r="B2651" s="2">
        <v>0.14583333333333334</v>
      </c>
      <c r="C2651" s="9">
        <f t="shared" si="88"/>
        <v>43708.145833333336</v>
      </c>
      <c r="D2651" s="4">
        <f t="shared" si="89"/>
        <v>525465</v>
      </c>
      <c r="E2651" s="4">
        <f t="shared" si="89"/>
        <v>6300765</v>
      </c>
      <c r="F2651" s="4">
        <f t="shared" si="89"/>
        <v>2549</v>
      </c>
      <c r="G2651" s="6">
        <v>0</v>
      </c>
      <c r="H2651" s="6">
        <v>0</v>
      </c>
      <c r="I2651" s="6">
        <v>286.8780396077612</v>
      </c>
      <c r="J2651" s="6">
        <v>0.23899999999999999</v>
      </c>
      <c r="K2651" s="6">
        <v>100</v>
      </c>
      <c r="L2651" s="6">
        <v>1.8021532669050395</v>
      </c>
      <c r="M2651" s="6">
        <v>748.75</v>
      </c>
      <c r="N2651" s="7" t="s">
        <v>19</v>
      </c>
      <c r="O2651" s="16" t="s">
        <v>19</v>
      </c>
    </row>
    <row r="2652" spans="1:15" x14ac:dyDescent="0.3">
      <c r="A2652" s="1">
        <v>43708</v>
      </c>
      <c r="B2652" s="2">
        <v>0.16666666666666666</v>
      </c>
      <c r="C2652" s="9">
        <f t="shared" si="88"/>
        <v>43708.166666666664</v>
      </c>
      <c r="D2652" s="4">
        <f t="shared" si="89"/>
        <v>525465</v>
      </c>
      <c r="E2652" s="4">
        <f t="shared" si="89"/>
        <v>6300765</v>
      </c>
      <c r="F2652" s="4">
        <f t="shared" si="89"/>
        <v>2549</v>
      </c>
      <c r="G2652" s="6">
        <v>0</v>
      </c>
      <c r="H2652" s="6">
        <v>0</v>
      </c>
      <c r="I2652" s="6">
        <v>263.32614698153822</v>
      </c>
      <c r="J2652" s="6">
        <v>0.113</v>
      </c>
      <c r="K2652" s="6">
        <v>100</v>
      </c>
      <c r="L2652" s="6">
        <v>1.9440263696037996</v>
      </c>
      <c r="M2652" s="6">
        <v>748.68499999999995</v>
      </c>
      <c r="N2652" s="7" t="s">
        <v>19</v>
      </c>
      <c r="O2652" s="16" t="s">
        <v>19</v>
      </c>
    </row>
    <row r="2653" spans="1:15" x14ac:dyDescent="0.3">
      <c r="A2653" s="1">
        <v>43708</v>
      </c>
      <c r="B2653" s="2">
        <v>0.1875</v>
      </c>
      <c r="C2653" s="9">
        <f t="shared" si="88"/>
        <v>43708.1875</v>
      </c>
      <c r="D2653" s="4">
        <f t="shared" si="89"/>
        <v>525465</v>
      </c>
      <c r="E2653" s="4">
        <f t="shared" si="89"/>
        <v>6300765</v>
      </c>
      <c r="F2653" s="4">
        <f t="shared" si="89"/>
        <v>2549</v>
      </c>
      <c r="G2653" s="6">
        <v>0</v>
      </c>
      <c r="H2653" s="6">
        <v>0</v>
      </c>
      <c r="I2653" s="6">
        <v>303.39808099616403</v>
      </c>
      <c r="J2653" s="6">
        <v>-1.2999999999999999E-2</v>
      </c>
      <c r="K2653" s="6">
        <v>100</v>
      </c>
      <c r="L2653" s="6">
        <v>1.9417518789605832</v>
      </c>
      <c r="M2653" s="6">
        <v>748.69299999999998</v>
      </c>
      <c r="N2653" s="7" t="s">
        <v>19</v>
      </c>
      <c r="O2653" s="16" t="s">
        <v>19</v>
      </c>
    </row>
    <row r="2654" spans="1:15" x14ac:dyDescent="0.3">
      <c r="A2654" s="1">
        <v>43708</v>
      </c>
      <c r="B2654" s="2">
        <v>0.20833333333333334</v>
      </c>
      <c r="C2654" s="9">
        <f t="shared" si="88"/>
        <v>43708.208333333336</v>
      </c>
      <c r="D2654" s="4">
        <f t="shared" si="89"/>
        <v>525465</v>
      </c>
      <c r="E2654" s="4">
        <f t="shared" si="89"/>
        <v>6300765</v>
      </c>
      <c r="F2654" s="4">
        <f t="shared" si="89"/>
        <v>2549</v>
      </c>
      <c r="G2654" s="6">
        <v>0</v>
      </c>
      <c r="H2654" s="6">
        <v>0</v>
      </c>
      <c r="I2654" s="6">
        <v>298.73547694549472</v>
      </c>
      <c r="J2654" s="6">
        <v>0.05</v>
      </c>
      <c r="K2654" s="6">
        <v>100</v>
      </c>
      <c r="L2654" s="6">
        <v>1.7953297949753906</v>
      </c>
      <c r="M2654" s="6">
        <v>748.745</v>
      </c>
      <c r="N2654" s="7" t="s">
        <v>19</v>
      </c>
      <c r="O2654" s="16" t="s">
        <v>19</v>
      </c>
    </row>
    <row r="2655" spans="1:15" x14ac:dyDescent="0.3">
      <c r="A2655" s="1">
        <v>43708</v>
      </c>
      <c r="B2655" s="2">
        <v>0.22916666666666666</v>
      </c>
      <c r="C2655" s="9">
        <f t="shared" si="88"/>
        <v>43708.229166666664</v>
      </c>
      <c r="D2655" s="4">
        <f t="shared" si="89"/>
        <v>525465</v>
      </c>
      <c r="E2655" s="4">
        <f t="shared" si="89"/>
        <v>6300765</v>
      </c>
      <c r="F2655" s="4">
        <f t="shared" si="89"/>
        <v>2549</v>
      </c>
      <c r="G2655" s="6">
        <v>10.9</v>
      </c>
      <c r="H2655" s="6">
        <v>3.6</v>
      </c>
      <c r="I2655" s="6">
        <v>297.16470272970008</v>
      </c>
      <c r="J2655" s="6">
        <v>0.17599999999999999</v>
      </c>
      <c r="K2655" s="6">
        <v>100</v>
      </c>
      <c r="L2655" s="6">
        <v>1.9372028976741507</v>
      </c>
      <c r="M2655" s="6">
        <v>748.81799999999998</v>
      </c>
      <c r="N2655" s="7" t="s">
        <v>19</v>
      </c>
      <c r="O2655" s="15">
        <v>0.33027522935779818</v>
      </c>
    </row>
    <row r="2656" spans="1:15" x14ac:dyDescent="0.3">
      <c r="A2656" s="1">
        <v>43708</v>
      </c>
      <c r="B2656" s="2">
        <v>0.25</v>
      </c>
      <c r="C2656" s="9">
        <f t="shared" si="88"/>
        <v>43708.25</v>
      </c>
      <c r="D2656" s="4">
        <f t="shared" si="89"/>
        <v>525465</v>
      </c>
      <c r="E2656" s="4">
        <f t="shared" si="89"/>
        <v>6300765</v>
      </c>
      <c r="F2656" s="4">
        <f t="shared" si="89"/>
        <v>2549</v>
      </c>
      <c r="G2656" s="6">
        <v>119.7</v>
      </c>
      <c r="H2656" s="6">
        <v>46.8</v>
      </c>
      <c r="I2656" s="6">
        <v>292.50950726124876</v>
      </c>
      <c r="J2656" s="6">
        <v>1.2450000000000001</v>
      </c>
      <c r="K2656" s="6">
        <v>97.853999999999999</v>
      </c>
      <c r="L2656" s="6">
        <v>1.3574765938621798</v>
      </c>
      <c r="M2656" s="6">
        <v>748.875</v>
      </c>
      <c r="N2656" s="7" t="s">
        <v>19</v>
      </c>
      <c r="O2656" s="15">
        <v>0.39097744360902253</v>
      </c>
    </row>
    <row r="2657" spans="1:15" x14ac:dyDescent="0.3">
      <c r="A2657" s="1">
        <v>43708</v>
      </c>
      <c r="B2657" s="2">
        <v>0.27083333333333331</v>
      </c>
      <c r="C2657" s="9">
        <f t="shared" si="88"/>
        <v>43708.270833333336</v>
      </c>
      <c r="D2657" s="4">
        <f t="shared" si="89"/>
        <v>525465</v>
      </c>
      <c r="E2657" s="4">
        <f t="shared" si="89"/>
        <v>6300765</v>
      </c>
      <c r="F2657" s="4">
        <f t="shared" si="89"/>
        <v>2549</v>
      </c>
      <c r="G2657" s="6">
        <v>87.1</v>
      </c>
      <c r="H2657" s="6">
        <v>34.200000000000003</v>
      </c>
      <c r="I2657" s="6">
        <v>307.65209721722363</v>
      </c>
      <c r="J2657" s="6">
        <v>0.61599999999999999</v>
      </c>
      <c r="K2657" s="6">
        <v>100</v>
      </c>
      <c r="L2657" s="6">
        <v>1.6440715831034822</v>
      </c>
      <c r="M2657" s="6">
        <v>748.93200000000002</v>
      </c>
      <c r="N2657" s="7" t="s">
        <v>19</v>
      </c>
      <c r="O2657" s="15">
        <v>0.39265212399540761</v>
      </c>
    </row>
    <row r="2658" spans="1:15" x14ac:dyDescent="0.3">
      <c r="A2658" s="1">
        <v>43708</v>
      </c>
      <c r="B2658" s="2">
        <v>0.29166666666666669</v>
      </c>
      <c r="C2658" s="9">
        <f t="shared" si="88"/>
        <v>43708.291666666664</v>
      </c>
      <c r="D2658" s="4">
        <f t="shared" si="89"/>
        <v>525465</v>
      </c>
      <c r="E2658" s="4">
        <f t="shared" si="89"/>
        <v>6300765</v>
      </c>
      <c r="F2658" s="4">
        <f t="shared" si="89"/>
        <v>2549</v>
      </c>
      <c r="G2658" s="6">
        <v>317.39999999999998</v>
      </c>
      <c r="H2658" s="6">
        <v>115.1</v>
      </c>
      <c r="I2658" s="6">
        <v>283.81703308767828</v>
      </c>
      <c r="J2658" s="6">
        <v>2.1880000000000002</v>
      </c>
      <c r="K2658" s="6">
        <v>89.817999999999998</v>
      </c>
      <c r="L2658" s="6">
        <v>1.9303794257445015</v>
      </c>
      <c r="M2658" s="6">
        <v>748.83500000000004</v>
      </c>
      <c r="N2658" s="7" t="s">
        <v>19</v>
      </c>
      <c r="O2658" s="15">
        <v>0.36263390044108379</v>
      </c>
    </row>
    <row r="2659" spans="1:15" x14ac:dyDescent="0.3">
      <c r="A2659" s="1">
        <v>43708</v>
      </c>
      <c r="B2659" s="2">
        <v>0.3125</v>
      </c>
      <c r="C2659" s="9">
        <f t="shared" si="88"/>
        <v>43708.3125</v>
      </c>
      <c r="D2659" s="4">
        <f t="shared" si="89"/>
        <v>525465</v>
      </c>
      <c r="E2659" s="4">
        <f t="shared" si="89"/>
        <v>6300765</v>
      </c>
      <c r="F2659" s="4">
        <f t="shared" si="89"/>
        <v>2549</v>
      </c>
      <c r="G2659" s="6">
        <v>103.4</v>
      </c>
      <c r="H2659" s="6">
        <v>32.4</v>
      </c>
      <c r="I2659" s="6">
        <v>310.27998540500903</v>
      </c>
      <c r="J2659" s="6">
        <v>0.61599999999999999</v>
      </c>
      <c r="K2659" s="6">
        <v>99.899000000000001</v>
      </c>
      <c r="L2659" s="6">
        <v>1.6395226018170495</v>
      </c>
      <c r="M2659" s="6">
        <v>748.81500000000005</v>
      </c>
      <c r="N2659" s="7" t="s">
        <v>19</v>
      </c>
      <c r="O2659" s="15">
        <v>0.3133462282398452</v>
      </c>
    </row>
    <row r="2660" spans="1:15" x14ac:dyDescent="0.3">
      <c r="A2660" s="1">
        <v>43708</v>
      </c>
      <c r="B2660" s="2">
        <v>0.33333333333333331</v>
      </c>
      <c r="C2660" s="9">
        <f t="shared" si="88"/>
        <v>43708.333333333336</v>
      </c>
      <c r="D2660" s="4">
        <f t="shared" si="89"/>
        <v>525465</v>
      </c>
      <c r="E2660" s="4">
        <f t="shared" si="89"/>
        <v>6300765</v>
      </c>
      <c r="F2660" s="4">
        <f t="shared" si="89"/>
        <v>2549</v>
      </c>
      <c r="G2660" s="6">
        <v>50.8</v>
      </c>
      <c r="H2660" s="6">
        <v>14.4</v>
      </c>
      <c r="I2660" s="6">
        <v>315.49189821931026</v>
      </c>
      <c r="J2660" s="6">
        <v>0.30099999999999999</v>
      </c>
      <c r="K2660" s="6">
        <v>100</v>
      </c>
      <c r="L2660" s="6">
        <v>1.6372481111738331</v>
      </c>
      <c r="M2660" s="6">
        <v>748.66300000000001</v>
      </c>
      <c r="N2660" s="7" t="s">
        <v>19</v>
      </c>
      <c r="O2660" s="15">
        <v>0.28346456692913385</v>
      </c>
    </row>
    <row r="2661" spans="1:15" x14ac:dyDescent="0.3">
      <c r="A2661" s="1">
        <v>43708</v>
      </c>
      <c r="B2661" s="2">
        <v>0.35416666666666669</v>
      </c>
      <c r="C2661" s="9">
        <f t="shared" si="88"/>
        <v>43708.354166666664</v>
      </c>
      <c r="D2661" s="4">
        <f t="shared" si="89"/>
        <v>525465</v>
      </c>
      <c r="E2661" s="4">
        <f t="shared" si="89"/>
        <v>6300765</v>
      </c>
      <c r="F2661" s="4">
        <f t="shared" si="89"/>
        <v>2549</v>
      </c>
      <c r="G2661" s="6">
        <v>195.9</v>
      </c>
      <c r="H2661" s="6">
        <v>73.8</v>
      </c>
      <c r="I2661" s="6">
        <v>313.91507220142489</v>
      </c>
      <c r="J2661" s="6">
        <v>0.67900000000000005</v>
      </c>
      <c r="K2661" s="6">
        <v>100</v>
      </c>
      <c r="L2661" s="6">
        <v>1.6349736205306167</v>
      </c>
      <c r="M2661" s="6">
        <v>748.88499999999999</v>
      </c>
      <c r="N2661" s="7" t="s">
        <v>19</v>
      </c>
      <c r="O2661" s="15">
        <v>0.37672281776416539</v>
      </c>
    </row>
    <row r="2662" spans="1:15" x14ac:dyDescent="0.3">
      <c r="A2662" s="1">
        <v>43708</v>
      </c>
      <c r="B2662" s="2">
        <v>0.375</v>
      </c>
      <c r="C2662" s="9">
        <f t="shared" si="88"/>
        <v>43708.375</v>
      </c>
      <c r="D2662" s="4">
        <f t="shared" si="89"/>
        <v>525465</v>
      </c>
      <c r="E2662" s="4">
        <f t="shared" si="89"/>
        <v>6300765</v>
      </c>
      <c r="F2662" s="4">
        <f t="shared" si="89"/>
        <v>2549</v>
      </c>
      <c r="G2662" s="6">
        <v>179.6</v>
      </c>
      <c r="H2662" s="6">
        <v>64.8</v>
      </c>
      <c r="I2662" s="6">
        <v>315.94801092357983</v>
      </c>
      <c r="J2662" s="6">
        <v>1.5589999999999999</v>
      </c>
      <c r="K2662" s="6">
        <v>99.927000000000007</v>
      </c>
      <c r="L2662" s="6">
        <v>1.7771338698296597</v>
      </c>
      <c r="M2662" s="6">
        <v>748.74800000000005</v>
      </c>
      <c r="N2662" s="7" t="s">
        <v>19</v>
      </c>
      <c r="O2662" s="15">
        <v>0.36080178173719374</v>
      </c>
    </row>
    <row r="2663" spans="1:15" x14ac:dyDescent="0.3">
      <c r="A2663" s="1">
        <v>43708</v>
      </c>
      <c r="B2663" s="2">
        <v>0.39583333333333331</v>
      </c>
      <c r="C2663" s="9">
        <f t="shared" si="88"/>
        <v>43708.395833333336</v>
      </c>
      <c r="D2663" s="4">
        <f t="shared" si="89"/>
        <v>525465</v>
      </c>
      <c r="E2663" s="4">
        <f t="shared" si="89"/>
        <v>6300765</v>
      </c>
      <c r="F2663" s="4">
        <f t="shared" si="89"/>
        <v>2549</v>
      </c>
      <c r="G2663" s="6">
        <v>268.39999999999998</v>
      </c>
      <c r="H2663" s="6">
        <v>88.2</v>
      </c>
      <c r="I2663" s="6">
        <v>317.89191304965823</v>
      </c>
      <c r="J2663" s="6">
        <v>2.754</v>
      </c>
      <c r="K2663" s="6">
        <v>88.837000000000003</v>
      </c>
      <c r="L2663" s="6">
        <v>1.4859898993019247</v>
      </c>
      <c r="M2663" s="6">
        <v>748.91</v>
      </c>
      <c r="N2663" s="7" t="s">
        <v>19</v>
      </c>
      <c r="O2663" s="15">
        <v>0.32861400894187781</v>
      </c>
    </row>
    <row r="2664" spans="1:15" x14ac:dyDescent="0.3">
      <c r="A2664" s="1">
        <v>43708</v>
      </c>
      <c r="B2664" s="2">
        <v>0.41666666666666669</v>
      </c>
      <c r="C2664" s="9">
        <f t="shared" si="88"/>
        <v>43708.416666666664</v>
      </c>
      <c r="D2664" s="4">
        <f t="shared" si="89"/>
        <v>525465</v>
      </c>
      <c r="E2664" s="4">
        <f t="shared" si="89"/>
        <v>6300765</v>
      </c>
      <c r="F2664" s="4">
        <f t="shared" si="89"/>
        <v>2549</v>
      </c>
      <c r="G2664" s="6">
        <v>460.7</v>
      </c>
      <c r="H2664" s="6">
        <v>129.5</v>
      </c>
      <c r="I2664" s="6">
        <v>315.1857987982691</v>
      </c>
      <c r="J2664" s="6">
        <v>2.6909999999999998</v>
      </c>
      <c r="K2664" s="6">
        <v>88.204999999999998</v>
      </c>
      <c r="L2664" s="6">
        <v>1.4837154086587083</v>
      </c>
      <c r="M2664" s="6">
        <v>748.745</v>
      </c>
      <c r="N2664" s="7" t="s">
        <v>19</v>
      </c>
      <c r="O2664" s="15">
        <v>0.28109398741046232</v>
      </c>
    </row>
    <row r="2665" spans="1:15" x14ac:dyDescent="0.3">
      <c r="A2665" s="1">
        <v>43708</v>
      </c>
      <c r="B2665" s="2">
        <v>0.4375</v>
      </c>
      <c r="C2665" s="9">
        <f t="shared" si="88"/>
        <v>43708.4375</v>
      </c>
      <c r="D2665" s="4">
        <f t="shared" si="89"/>
        <v>525465</v>
      </c>
      <c r="E2665" s="4">
        <f t="shared" si="89"/>
        <v>6300765</v>
      </c>
      <c r="F2665" s="4">
        <f t="shared" si="89"/>
        <v>2549</v>
      </c>
      <c r="G2665" s="6">
        <v>70.7</v>
      </c>
      <c r="H2665" s="6">
        <v>14.4</v>
      </c>
      <c r="I2665" s="6">
        <v>317.80635573924172</v>
      </c>
      <c r="J2665" s="6">
        <v>0.93</v>
      </c>
      <c r="K2665" s="6">
        <v>100</v>
      </c>
      <c r="L2665" s="6">
        <v>1.6258756579577514</v>
      </c>
      <c r="M2665" s="6">
        <v>748.89800000000002</v>
      </c>
      <c r="N2665" s="7" t="s">
        <v>19</v>
      </c>
      <c r="O2665" s="15">
        <v>0.20367751060820369</v>
      </c>
    </row>
    <row r="2666" spans="1:15" x14ac:dyDescent="0.3">
      <c r="A2666" s="1">
        <v>43708</v>
      </c>
      <c r="B2666" s="2">
        <v>0.45833333333333331</v>
      </c>
      <c r="C2666" s="9">
        <f t="shared" si="88"/>
        <v>43708.458333333336</v>
      </c>
      <c r="D2666" s="4">
        <f t="shared" si="89"/>
        <v>525465</v>
      </c>
      <c r="E2666" s="4">
        <f t="shared" si="89"/>
        <v>6300765</v>
      </c>
      <c r="F2666" s="4">
        <f t="shared" si="89"/>
        <v>2549</v>
      </c>
      <c r="G2666" s="6">
        <v>88.9</v>
      </c>
      <c r="H2666" s="6">
        <v>36</v>
      </c>
      <c r="I2666" s="6">
        <v>315.36019184458905</v>
      </c>
      <c r="J2666" s="6">
        <v>0.36399999999999999</v>
      </c>
      <c r="K2666" s="6">
        <v>100</v>
      </c>
      <c r="L2666" s="6">
        <v>1.623601167314535</v>
      </c>
      <c r="M2666" s="6">
        <v>748.81799999999998</v>
      </c>
      <c r="N2666" s="7" t="s">
        <v>19</v>
      </c>
      <c r="O2666" s="15">
        <v>0.40494938132733405</v>
      </c>
    </row>
    <row r="2667" spans="1:15" x14ac:dyDescent="0.3">
      <c r="A2667" s="1">
        <v>43708</v>
      </c>
      <c r="B2667" s="2">
        <v>0.47916666666666669</v>
      </c>
      <c r="C2667" s="9">
        <f t="shared" si="88"/>
        <v>43708.479166666664</v>
      </c>
      <c r="D2667" s="4">
        <f t="shared" si="89"/>
        <v>525465</v>
      </c>
      <c r="E2667" s="4">
        <f t="shared" si="89"/>
        <v>6300765</v>
      </c>
      <c r="F2667" s="4">
        <f t="shared" si="89"/>
        <v>2549</v>
      </c>
      <c r="G2667" s="6">
        <v>156</v>
      </c>
      <c r="H2667" s="6">
        <v>82.8</v>
      </c>
      <c r="I2667" s="6">
        <v>315.64485743770291</v>
      </c>
      <c r="J2667" s="6">
        <v>1.119</v>
      </c>
      <c r="K2667" s="6">
        <v>100</v>
      </c>
      <c r="L2667" s="6">
        <v>1.9099090099555542</v>
      </c>
      <c r="M2667" s="6">
        <v>748.89200000000005</v>
      </c>
      <c r="N2667" s="7" t="s">
        <v>19</v>
      </c>
      <c r="O2667" s="15">
        <v>0.53076923076923077</v>
      </c>
    </row>
    <row r="2668" spans="1:15" x14ac:dyDescent="0.3">
      <c r="A2668" s="1">
        <v>43708</v>
      </c>
      <c r="B2668" s="2">
        <v>0.5</v>
      </c>
      <c r="C2668" s="9">
        <f t="shared" si="88"/>
        <v>43708.5</v>
      </c>
      <c r="D2668" s="4">
        <f t="shared" si="89"/>
        <v>525465</v>
      </c>
      <c r="E2668" s="4">
        <f t="shared" si="89"/>
        <v>6300765</v>
      </c>
      <c r="F2668" s="4">
        <f t="shared" si="89"/>
        <v>2549</v>
      </c>
      <c r="G2668" s="6">
        <v>428</v>
      </c>
      <c r="H2668" s="6">
        <v>251.9</v>
      </c>
      <c r="I2668" s="6">
        <v>314.49381901349807</v>
      </c>
      <c r="J2668" s="6">
        <v>2.754</v>
      </c>
      <c r="K2668" s="6">
        <v>93.974999999999994</v>
      </c>
      <c r="L2668" s="6">
        <v>1.7634869259703616</v>
      </c>
      <c r="M2668" s="6">
        <v>748.98699999999997</v>
      </c>
      <c r="N2668" s="7" t="s">
        <v>19</v>
      </c>
      <c r="O2668" s="15">
        <v>0.58855140186915889</v>
      </c>
    </row>
    <row r="2669" spans="1:15" x14ac:dyDescent="0.3">
      <c r="A2669" s="1">
        <v>43708</v>
      </c>
      <c r="B2669" s="2">
        <v>0.52083333333333337</v>
      </c>
      <c r="C2669" s="9">
        <f t="shared" si="88"/>
        <v>43708.520833333336</v>
      </c>
      <c r="D2669" s="4">
        <f t="shared" si="89"/>
        <v>525465</v>
      </c>
      <c r="E2669" s="4">
        <f t="shared" si="89"/>
        <v>6300765</v>
      </c>
      <c r="F2669" s="4">
        <f t="shared" si="89"/>
        <v>2549</v>
      </c>
      <c r="G2669" s="6">
        <v>408.1</v>
      </c>
      <c r="H2669" s="6">
        <v>208.7</v>
      </c>
      <c r="I2669" s="6">
        <v>270.75208473610292</v>
      </c>
      <c r="J2669" s="6">
        <v>5.2050000000000001</v>
      </c>
      <c r="K2669" s="6">
        <v>75.099999999999994</v>
      </c>
      <c r="L2669" s="6">
        <v>1.9053600286691217</v>
      </c>
      <c r="M2669" s="6">
        <v>749.04700000000003</v>
      </c>
      <c r="N2669" s="7" t="s">
        <v>19</v>
      </c>
      <c r="O2669" s="15">
        <v>0.51139426611124716</v>
      </c>
    </row>
    <row r="2670" spans="1:15" x14ac:dyDescent="0.3">
      <c r="A2670" s="1">
        <v>43708</v>
      </c>
      <c r="B2670" s="2">
        <v>0.54166666666666663</v>
      </c>
      <c r="C2670" s="9">
        <f t="shared" si="88"/>
        <v>43708.541666666664</v>
      </c>
      <c r="D2670" s="4">
        <f t="shared" si="89"/>
        <v>525465</v>
      </c>
      <c r="E2670" s="4">
        <f t="shared" si="89"/>
        <v>6300765</v>
      </c>
      <c r="F2670" s="4">
        <f t="shared" si="89"/>
        <v>2549</v>
      </c>
      <c r="G2670" s="6">
        <v>413.5</v>
      </c>
      <c r="H2670" s="6">
        <v>181.7</v>
      </c>
      <c r="I2670" s="6">
        <v>306.04722820909694</v>
      </c>
      <c r="J2670" s="6">
        <v>3.194</v>
      </c>
      <c r="K2670" s="6">
        <v>80.688999999999993</v>
      </c>
      <c r="L2670" s="6">
        <v>1.9030855380259053</v>
      </c>
      <c r="M2670" s="6">
        <v>749.06299999999999</v>
      </c>
      <c r="N2670" s="7" t="s">
        <v>19</v>
      </c>
      <c r="O2670" s="15">
        <v>0.4394195888754534</v>
      </c>
    </row>
    <row r="2671" spans="1:15" x14ac:dyDescent="0.3">
      <c r="A2671" s="1">
        <v>43708</v>
      </c>
      <c r="B2671" s="2">
        <v>0.5625</v>
      </c>
      <c r="C2671" s="9">
        <f t="shared" si="88"/>
        <v>43708.5625</v>
      </c>
      <c r="D2671" s="4">
        <f t="shared" si="89"/>
        <v>525465</v>
      </c>
      <c r="E2671" s="4">
        <f t="shared" si="89"/>
        <v>6300765</v>
      </c>
      <c r="F2671" s="4">
        <f t="shared" si="89"/>
        <v>2549</v>
      </c>
      <c r="G2671" s="6">
        <v>435.3</v>
      </c>
      <c r="H2671" s="6">
        <v>174.5</v>
      </c>
      <c r="I2671" s="6">
        <v>295.91401672850759</v>
      </c>
      <c r="J2671" s="6">
        <v>3.948</v>
      </c>
      <c r="K2671" s="6">
        <v>78.325999999999993</v>
      </c>
      <c r="L2671" s="6">
        <v>1.7566634540407124</v>
      </c>
      <c r="M2671" s="6">
        <v>749.12</v>
      </c>
      <c r="N2671" s="7" t="s">
        <v>19</v>
      </c>
      <c r="O2671" s="15">
        <v>0.4008729611762003</v>
      </c>
    </row>
    <row r="2672" spans="1:15" x14ac:dyDescent="0.3">
      <c r="A2672" s="1">
        <v>43708</v>
      </c>
      <c r="B2672" s="2">
        <v>0.58333333333333337</v>
      </c>
      <c r="C2672" s="9">
        <f t="shared" si="88"/>
        <v>43708.583333333336</v>
      </c>
      <c r="D2672" s="4">
        <f t="shared" si="89"/>
        <v>525465</v>
      </c>
      <c r="E2672" s="4">
        <f t="shared" si="89"/>
        <v>6300765</v>
      </c>
      <c r="F2672" s="4">
        <f t="shared" si="89"/>
        <v>2549</v>
      </c>
      <c r="G2672" s="6">
        <v>486.1</v>
      </c>
      <c r="H2672" s="6">
        <v>181.7</v>
      </c>
      <c r="I2672" s="6">
        <v>295.94977102923548</v>
      </c>
      <c r="J2672" s="6">
        <v>3.5710000000000002</v>
      </c>
      <c r="K2672" s="6">
        <v>81.373000000000005</v>
      </c>
      <c r="L2672" s="6">
        <v>1.8985365567394725</v>
      </c>
      <c r="M2672" s="6">
        <v>749.04</v>
      </c>
      <c r="N2672" s="7" t="s">
        <v>19</v>
      </c>
      <c r="O2672" s="15">
        <v>0.37379140094630731</v>
      </c>
    </row>
    <row r="2673" spans="1:15" x14ac:dyDescent="0.3">
      <c r="A2673" s="1">
        <v>43708</v>
      </c>
      <c r="B2673" s="2">
        <v>0.60416666666666663</v>
      </c>
      <c r="C2673" s="9">
        <f t="shared" si="88"/>
        <v>43708.604166666664</v>
      </c>
      <c r="D2673" s="4">
        <f t="shared" si="89"/>
        <v>525465</v>
      </c>
      <c r="E2673" s="4">
        <f t="shared" si="89"/>
        <v>6300765</v>
      </c>
      <c r="F2673" s="4">
        <f t="shared" si="89"/>
        <v>2549</v>
      </c>
      <c r="G2673" s="6">
        <v>745.4</v>
      </c>
      <c r="H2673" s="6">
        <v>273.5</v>
      </c>
      <c r="I2673" s="6">
        <v>270.53745604045861</v>
      </c>
      <c r="J2673" s="6">
        <v>4.891</v>
      </c>
      <c r="K2673" s="6">
        <v>75.519000000000005</v>
      </c>
      <c r="L2673" s="6">
        <v>1.3188102529275016</v>
      </c>
      <c r="M2673" s="6">
        <v>748.98299999999995</v>
      </c>
      <c r="N2673" s="6">
        <v>0</v>
      </c>
      <c r="O2673" s="15">
        <v>0.36691709149449964</v>
      </c>
    </row>
    <row r="2674" spans="1:15" x14ac:dyDescent="0.3">
      <c r="A2674" s="1">
        <v>43708</v>
      </c>
      <c r="B2674" s="2">
        <v>0.625</v>
      </c>
      <c r="C2674" s="9">
        <f t="shared" si="88"/>
        <v>43708.625</v>
      </c>
      <c r="D2674" s="4">
        <f t="shared" si="89"/>
        <v>525465</v>
      </c>
      <c r="E2674" s="4">
        <f t="shared" si="89"/>
        <v>6300765</v>
      </c>
      <c r="F2674" s="4">
        <f t="shared" si="89"/>
        <v>2549</v>
      </c>
      <c r="G2674" s="6">
        <v>136</v>
      </c>
      <c r="H2674" s="6">
        <v>45</v>
      </c>
      <c r="I2674" s="6">
        <v>319.33149349121788</v>
      </c>
      <c r="J2674" s="6">
        <v>1.8740000000000001</v>
      </c>
      <c r="K2674" s="6">
        <v>93.012</v>
      </c>
      <c r="L2674" s="6">
        <v>1.1721010223420261</v>
      </c>
      <c r="M2674" s="6">
        <v>749.01</v>
      </c>
      <c r="N2674" s="7" t="s">
        <v>19</v>
      </c>
      <c r="O2674" s="15">
        <v>0.33088235294117646</v>
      </c>
    </row>
    <row r="2675" spans="1:15" x14ac:dyDescent="0.3">
      <c r="A2675" s="1">
        <v>43708</v>
      </c>
      <c r="B2675" s="2">
        <v>0.64583333333333337</v>
      </c>
      <c r="C2675" s="9">
        <f t="shared" si="88"/>
        <v>43708.645833333336</v>
      </c>
      <c r="D2675" s="4">
        <f t="shared" si="89"/>
        <v>525465</v>
      </c>
      <c r="E2675" s="4">
        <f t="shared" si="89"/>
        <v>6300765</v>
      </c>
      <c r="F2675" s="4">
        <f t="shared" si="89"/>
        <v>2549</v>
      </c>
      <c r="G2675" s="6">
        <v>70.7</v>
      </c>
      <c r="H2675" s="6">
        <v>27</v>
      </c>
      <c r="I2675" s="6">
        <v>315.34499325137369</v>
      </c>
      <c r="J2675" s="6">
        <v>0.67900000000000005</v>
      </c>
      <c r="K2675" s="6">
        <v>100</v>
      </c>
      <c r="L2675" s="6">
        <v>1.4586960115833283</v>
      </c>
      <c r="M2675" s="6">
        <v>749.05700000000002</v>
      </c>
      <c r="N2675" s="7" t="s">
        <v>19</v>
      </c>
      <c r="O2675" s="15">
        <v>0.38189533239038187</v>
      </c>
    </row>
    <row r="2676" spans="1:15" x14ac:dyDescent="0.3">
      <c r="A2676" s="1">
        <v>43708</v>
      </c>
      <c r="B2676" s="2">
        <v>0.66666666666666663</v>
      </c>
      <c r="C2676" s="9">
        <f t="shared" si="88"/>
        <v>43708.666666666664</v>
      </c>
      <c r="D2676" s="4">
        <f t="shared" si="89"/>
        <v>525465</v>
      </c>
      <c r="E2676" s="4">
        <f t="shared" si="89"/>
        <v>6300765</v>
      </c>
      <c r="F2676" s="4">
        <f t="shared" si="89"/>
        <v>2549</v>
      </c>
      <c r="G2676" s="6">
        <v>21.8</v>
      </c>
      <c r="H2676" s="6">
        <v>10.8</v>
      </c>
      <c r="I2676" s="6">
        <v>315.49855531762313</v>
      </c>
      <c r="J2676" s="6">
        <v>0.05</v>
      </c>
      <c r="K2676" s="6">
        <v>100</v>
      </c>
      <c r="L2676" s="6">
        <v>1.6008562608823715</v>
      </c>
      <c r="M2676" s="6">
        <v>749.40300000000002</v>
      </c>
      <c r="N2676" s="7" t="s">
        <v>19</v>
      </c>
      <c r="O2676" s="15">
        <v>0.49541284403669728</v>
      </c>
    </row>
    <row r="2677" spans="1:15" x14ac:dyDescent="0.3">
      <c r="A2677" s="1">
        <v>43708</v>
      </c>
      <c r="B2677" s="2">
        <v>0.6875</v>
      </c>
      <c r="C2677" s="9">
        <f t="shared" si="88"/>
        <v>43708.6875</v>
      </c>
      <c r="D2677" s="4">
        <f t="shared" si="89"/>
        <v>525465</v>
      </c>
      <c r="E2677" s="4">
        <f t="shared" si="89"/>
        <v>6300765</v>
      </c>
      <c r="F2677" s="4">
        <f t="shared" si="89"/>
        <v>2549</v>
      </c>
      <c r="G2677" s="6">
        <v>72.5</v>
      </c>
      <c r="H2677" s="6">
        <v>46.8</v>
      </c>
      <c r="I2677" s="6">
        <v>315.52871555906893</v>
      </c>
      <c r="J2677" s="6">
        <v>0.61599999999999999</v>
      </c>
      <c r="K2677" s="6">
        <v>100</v>
      </c>
      <c r="L2677" s="6">
        <v>1.4541470302968957</v>
      </c>
      <c r="M2677" s="6">
        <v>749.32500000000005</v>
      </c>
      <c r="N2677" s="7" t="s">
        <v>19</v>
      </c>
      <c r="O2677" s="15">
        <v>0.64551724137931032</v>
      </c>
    </row>
    <row r="2678" spans="1:15" x14ac:dyDescent="0.3">
      <c r="A2678" s="1">
        <v>43708</v>
      </c>
      <c r="B2678" s="2">
        <v>0.70833333333333337</v>
      </c>
      <c r="C2678" s="9">
        <f t="shared" si="88"/>
        <v>43708.708333333336</v>
      </c>
      <c r="D2678" s="4">
        <f t="shared" si="89"/>
        <v>525465</v>
      </c>
      <c r="E2678" s="4">
        <f t="shared" si="89"/>
        <v>6300765</v>
      </c>
      <c r="F2678" s="4">
        <f t="shared" si="89"/>
        <v>2549</v>
      </c>
      <c r="G2678" s="6">
        <v>65.3</v>
      </c>
      <c r="H2678" s="6">
        <v>37.799999999999997</v>
      </c>
      <c r="I2678" s="6">
        <v>315.41477847351615</v>
      </c>
      <c r="J2678" s="6">
        <v>0.30099999999999999</v>
      </c>
      <c r="K2678" s="6">
        <v>100</v>
      </c>
      <c r="L2678" s="6">
        <v>1.5963072795959388</v>
      </c>
      <c r="M2678" s="6">
        <v>749.3</v>
      </c>
      <c r="N2678" s="7" t="s">
        <v>19</v>
      </c>
      <c r="O2678" s="15">
        <v>0.57886676875957122</v>
      </c>
    </row>
    <row r="2679" spans="1:15" x14ac:dyDescent="0.3">
      <c r="A2679" s="1">
        <v>43708</v>
      </c>
      <c r="B2679" s="2">
        <v>0.72916666666666663</v>
      </c>
      <c r="C2679" s="9">
        <f t="shared" si="88"/>
        <v>43708.729166666664</v>
      </c>
      <c r="D2679" s="4">
        <f t="shared" si="89"/>
        <v>525465</v>
      </c>
      <c r="E2679" s="4">
        <f t="shared" si="89"/>
        <v>6300765</v>
      </c>
      <c r="F2679" s="4">
        <f t="shared" si="89"/>
        <v>2549</v>
      </c>
      <c r="G2679" s="6">
        <v>23.6</v>
      </c>
      <c r="H2679" s="6">
        <v>12.6</v>
      </c>
      <c r="I2679" s="6">
        <v>314.80850296065574</v>
      </c>
      <c r="J2679" s="6">
        <v>0.23899999999999999</v>
      </c>
      <c r="K2679" s="6">
        <v>100</v>
      </c>
      <c r="L2679" s="6">
        <v>1.1607285691259444</v>
      </c>
      <c r="M2679" s="6">
        <v>749.76800000000003</v>
      </c>
      <c r="N2679" s="7" t="s">
        <v>19</v>
      </c>
      <c r="O2679" s="15">
        <v>0.53389830508474567</v>
      </c>
    </row>
    <row r="2680" spans="1:15" x14ac:dyDescent="0.3">
      <c r="A2680" s="1">
        <v>43708</v>
      </c>
      <c r="B2680" s="2">
        <v>0.75</v>
      </c>
      <c r="C2680" s="9">
        <f t="shared" si="88"/>
        <v>43708.75</v>
      </c>
      <c r="D2680" s="4">
        <f t="shared" si="89"/>
        <v>525465</v>
      </c>
      <c r="E2680" s="4">
        <f t="shared" si="89"/>
        <v>6300765</v>
      </c>
      <c r="F2680" s="4">
        <f t="shared" si="89"/>
        <v>2549</v>
      </c>
      <c r="G2680" s="6">
        <v>36.299999999999997</v>
      </c>
      <c r="H2680" s="6">
        <v>19.8</v>
      </c>
      <c r="I2680" s="6">
        <v>310.61049186698386</v>
      </c>
      <c r="J2680" s="6">
        <v>0.113</v>
      </c>
      <c r="K2680" s="6">
        <v>100</v>
      </c>
      <c r="L2680" s="6">
        <v>1.3028888184249872</v>
      </c>
      <c r="M2680" s="6">
        <v>749.67700000000002</v>
      </c>
      <c r="N2680" s="7" t="s">
        <v>19</v>
      </c>
      <c r="O2680" s="15">
        <v>0.54545454545454553</v>
      </c>
    </row>
    <row r="2681" spans="1:15" x14ac:dyDescent="0.3">
      <c r="A2681" s="1">
        <v>43708</v>
      </c>
      <c r="B2681" s="2">
        <v>0.77083333333333337</v>
      </c>
      <c r="C2681" s="9">
        <f t="shared" si="88"/>
        <v>43708.770833333336</v>
      </c>
      <c r="D2681" s="4">
        <f t="shared" si="89"/>
        <v>525465</v>
      </c>
      <c r="E2681" s="4">
        <f t="shared" si="89"/>
        <v>6300765</v>
      </c>
      <c r="F2681" s="4">
        <f t="shared" si="89"/>
        <v>2549</v>
      </c>
      <c r="G2681" s="6">
        <v>16.3</v>
      </c>
      <c r="H2681" s="6">
        <v>5.4</v>
      </c>
      <c r="I2681" s="6">
        <v>312.01063296669713</v>
      </c>
      <c r="J2681" s="6">
        <v>-7.5999999999999998E-2</v>
      </c>
      <c r="K2681" s="6">
        <v>100</v>
      </c>
      <c r="L2681" s="6">
        <v>1.5894838076662896</v>
      </c>
      <c r="M2681" s="6">
        <v>749.67499999999995</v>
      </c>
      <c r="N2681" s="7" t="s">
        <v>19</v>
      </c>
      <c r="O2681" s="15">
        <v>0.33128834355828224</v>
      </c>
    </row>
    <row r="2682" spans="1:15" x14ac:dyDescent="0.3">
      <c r="A2682" s="1">
        <v>43708</v>
      </c>
      <c r="B2682" s="2">
        <v>0.79166666666666663</v>
      </c>
      <c r="C2682" s="9">
        <f t="shared" ref="C2682:C2745" si="90">A2682+B2682</f>
        <v>43708.791666666664</v>
      </c>
      <c r="D2682" s="4">
        <f t="shared" si="89"/>
        <v>525465</v>
      </c>
      <c r="E2682" s="4">
        <f t="shared" si="89"/>
        <v>6300765</v>
      </c>
      <c r="F2682" s="4">
        <f t="shared" si="89"/>
        <v>2549</v>
      </c>
      <c r="G2682" s="6">
        <v>5.4</v>
      </c>
      <c r="H2682" s="6">
        <v>0</v>
      </c>
      <c r="I2682" s="6">
        <v>307.48140725776449</v>
      </c>
      <c r="J2682" s="6">
        <v>-1.2999999999999999E-2</v>
      </c>
      <c r="K2682" s="6">
        <v>100</v>
      </c>
      <c r="L2682" s="6">
        <v>1.7316440569653326</v>
      </c>
      <c r="M2682" s="6">
        <v>749.69500000000005</v>
      </c>
      <c r="N2682" s="7" t="s">
        <v>19</v>
      </c>
      <c r="O2682" s="16" t="s">
        <v>19</v>
      </c>
    </row>
    <row r="2683" spans="1:15" x14ac:dyDescent="0.3">
      <c r="A2683" s="1">
        <v>43708</v>
      </c>
      <c r="B2683" s="2">
        <v>0.8125</v>
      </c>
      <c r="C2683" s="9">
        <f t="shared" si="90"/>
        <v>43708.8125</v>
      </c>
      <c r="D2683" s="4">
        <f t="shared" ref="D2683:F2746" si="91">D2682</f>
        <v>525465</v>
      </c>
      <c r="E2683" s="4">
        <f t="shared" si="91"/>
        <v>6300765</v>
      </c>
      <c r="F2683" s="4">
        <f t="shared" si="91"/>
        <v>2549</v>
      </c>
      <c r="G2683" s="6">
        <v>0</v>
      </c>
      <c r="H2683" s="6">
        <v>0</v>
      </c>
      <c r="I2683" s="6">
        <v>303.96466245907931</v>
      </c>
      <c r="J2683" s="6">
        <v>-0.51600000000000001</v>
      </c>
      <c r="K2683" s="6">
        <v>100</v>
      </c>
      <c r="L2683" s="6">
        <v>1.151630606553079</v>
      </c>
      <c r="M2683" s="6">
        <v>749.76199999999994</v>
      </c>
      <c r="N2683" s="7" t="s">
        <v>19</v>
      </c>
      <c r="O2683" s="16" t="s">
        <v>19</v>
      </c>
    </row>
    <row r="2684" spans="1:15" x14ac:dyDescent="0.3">
      <c r="A2684" s="1">
        <v>43708</v>
      </c>
      <c r="B2684" s="2">
        <v>0.83333333333333337</v>
      </c>
      <c r="C2684" s="9">
        <f t="shared" si="90"/>
        <v>43708.833333333336</v>
      </c>
      <c r="D2684" s="4">
        <f t="shared" si="91"/>
        <v>525465</v>
      </c>
      <c r="E2684" s="4">
        <f t="shared" si="91"/>
        <v>6300765</v>
      </c>
      <c r="F2684" s="4">
        <f t="shared" si="91"/>
        <v>2549</v>
      </c>
      <c r="G2684" s="6">
        <v>0</v>
      </c>
      <c r="H2684" s="6">
        <v>0</v>
      </c>
      <c r="I2684" s="6">
        <v>305.18920227221565</v>
      </c>
      <c r="J2684" s="6">
        <v>-0.13900000000000001</v>
      </c>
      <c r="K2684" s="6">
        <v>100</v>
      </c>
      <c r="L2684" s="6">
        <v>1.5826603357366407</v>
      </c>
      <c r="M2684" s="6">
        <v>749.89200000000005</v>
      </c>
      <c r="N2684" s="7" t="s">
        <v>19</v>
      </c>
      <c r="O2684" s="16" t="s">
        <v>19</v>
      </c>
    </row>
    <row r="2685" spans="1:15" x14ac:dyDescent="0.3">
      <c r="A2685" s="1">
        <v>43708</v>
      </c>
      <c r="B2685" s="2">
        <v>0.85416666666666663</v>
      </c>
      <c r="C2685" s="9">
        <f t="shared" si="90"/>
        <v>43708.854166666664</v>
      </c>
      <c r="D2685" s="4">
        <f t="shared" si="91"/>
        <v>525465</v>
      </c>
      <c r="E2685" s="4">
        <f t="shared" si="91"/>
        <v>6300765</v>
      </c>
      <c r="F2685" s="4">
        <f t="shared" si="91"/>
        <v>2549</v>
      </c>
      <c r="G2685" s="6">
        <v>0</v>
      </c>
      <c r="H2685" s="6">
        <v>0</v>
      </c>
      <c r="I2685" s="6">
        <v>293.84339360891721</v>
      </c>
      <c r="J2685" s="6">
        <v>-0.26500000000000001</v>
      </c>
      <c r="K2685" s="6">
        <v>100</v>
      </c>
      <c r="L2685" s="6">
        <v>1.8689681783776599</v>
      </c>
      <c r="M2685" s="6">
        <v>749.88</v>
      </c>
      <c r="N2685" s="7" t="s">
        <v>19</v>
      </c>
      <c r="O2685" s="16" t="s">
        <v>19</v>
      </c>
    </row>
    <row r="2686" spans="1:15" x14ac:dyDescent="0.3">
      <c r="A2686" s="1">
        <v>43708</v>
      </c>
      <c r="B2686" s="2">
        <v>0.875</v>
      </c>
      <c r="C2686" s="9">
        <f t="shared" si="90"/>
        <v>43708.875</v>
      </c>
      <c r="D2686" s="4">
        <f t="shared" si="91"/>
        <v>525465</v>
      </c>
      <c r="E2686" s="4">
        <f t="shared" si="91"/>
        <v>6300765</v>
      </c>
      <c r="F2686" s="4">
        <f t="shared" si="91"/>
        <v>2549</v>
      </c>
      <c r="G2686" s="6">
        <v>0</v>
      </c>
      <c r="H2686" s="6">
        <v>0</v>
      </c>
      <c r="I2686" s="6">
        <v>285.16388270803407</v>
      </c>
      <c r="J2686" s="6">
        <v>-0.51600000000000001</v>
      </c>
      <c r="K2686" s="6">
        <v>100</v>
      </c>
      <c r="L2686" s="6">
        <v>1.7225460943924671</v>
      </c>
      <c r="M2686" s="6">
        <v>749.96299999999997</v>
      </c>
      <c r="N2686" s="7" t="s">
        <v>19</v>
      </c>
      <c r="O2686" s="16" t="s">
        <v>19</v>
      </c>
    </row>
    <row r="2687" spans="1:15" x14ac:dyDescent="0.3">
      <c r="A2687" s="1">
        <v>43708</v>
      </c>
      <c r="B2687" s="2">
        <v>0.89583333333333337</v>
      </c>
      <c r="C2687" s="9">
        <f t="shared" si="90"/>
        <v>43708.895833333336</v>
      </c>
      <c r="D2687" s="4">
        <f t="shared" si="91"/>
        <v>525465</v>
      </c>
      <c r="E2687" s="4">
        <f t="shared" si="91"/>
        <v>6300765</v>
      </c>
      <c r="F2687" s="4">
        <f t="shared" si="91"/>
        <v>2549</v>
      </c>
      <c r="G2687" s="6">
        <v>0</v>
      </c>
      <c r="H2687" s="6">
        <v>0</v>
      </c>
      <c r="I2687" s="6">
        <v>301.84905326003638</v>
      </c>
      <c r="J2687" s="6">
        <v>-0.26500000000000001</v>
      </c>
      <c r="K2687" s="6">
        <v>100</v>
      </c>
      <c r="L2687" s="6">
        <v>1.7202716037492507</v>
      </c>
      <c r="M2687" s="6">
        <v>749.81799999999998</v>
      </c>
      <c r="N2687" s="7" t="s">
        <v>19</v>
      </c>
      <c r="O2687" s="16" t="s">
        <v>19</v>
      </c>
    </row>
    <row r="2688" spans="1:15" x14ac:dyDescent="0.3">
      <c r="A2688" s="1">
        <v>43708</v>
      </c>
      <c r="B2688" s="2">
        <v>0.91666666666666663</v>
      </c>
      <c r="C2688" s="9">
        <f t="shared" si="90"/>
        <v>43708.916666666664</v>
      </c>
      <c r="D2688" s="4">
        <f t="shared" si="91"/>
        <v>525465</v>
      </c>
      <c r="E2688" s="4">
        <f t="shared" si="91"/>
        <v>6300765</v>
      </c>
      <c r="F2688" s="4">
        <f t="shared" si="91"/>
        <v>2549</v>
      </c>
      <c r="G2688" s="6">
        <v>0</v>
      </c>
      <c r="H2688" s="6">
        <v>0</v>
      </c>
      <c r="I2688" s="6">
        <v>283.16197811498228</v>
      </c>
      <c r="J2688" s="6">
        <v>-0.26500000000000001</v>
      </c>
      <c r="K2688" s="6">
        <v>100</v>
      </c>
      <c r="L2688" s="6">
        <v>1.7179971131060343</v>
      </c>
      <c r="M2688" s="6">
        <v>749.75800000000004</v>
      </c>
      <c r="N2688" s="7" t="s">
        <v>19</v>
      </c>
      <c r="O2688" s="16" t="s">
        <v>19</v>
      </c>
    </row>
    <row r="2689" spans="1:15" x14ac:dyDescent="0.3">
      <c r="A2689" s="1">
        <v>43708</v>
      </c>
      <c r="B2689" s="2">
        <v>0.9375</v>
      </c>
      <c r="C2689" s="9">
        <f t="shared" si="90"/>
        <v>43708.9375</v>
      </c>
      <c r="D2689" s="4">
        <f t="shared" si="91"/>
        <v>525465</v>
      </c>
      <c r="E2689" s="4">
        <f t="shared" si="91"/>
        <v>6300765</v>
      </c>
      <c r="F2689" s="4">
        <f t="shared" si="91"/>
        <v>2549</v>
      </c>
      <c r="G2689" s="6">
        <v>0</v>
      </c>
      <c r="H2689" s="6">
        <v>0</v>
      </c>
      <c r="I2689" s="6">
        <v>292.20264559271737</v>
      </c>
      <c r="J2689" s="6">
        <v>-0.26500000000000001</v>
      </c>
      <c r="K2689" s="6">
        <v>100</v>
      </c>
      <c r="L2689" s="6">
        <v>1.8598702158047944</v>
      </c>
      <c r="M2689" s="6">
        <v>749.81</v>
      </c>
      <c r="N2689" s="7" t="s">
        <v>19</v>
      </c>
      <c r="O2689" s="16" t="s">
        <v>19</v>
      </c>
    </row>
    <row r="2690" spans="1:15" x14ac:dyDescent="0.3">
      <c r="A2690" s="1">
        <v>43708</v>
      </c>
      <c r="B2690" s="2">
        <v>0.95833333333333337</v>
      </c>
      <c r="C2690" s="9">
        <f t="shared" si="90"/>
        <v>43708.958333333336</v>
      </c>
      <c r="D2690" s="4">
        <f t="shared" si="91"/>
        <v>525465</v>
      </c>
      <c r="E2690" s="4">
        <f t="shared" si="91"/>
        <v>6300765</v>
      </c>
      <c r="F2690" s="4">
        <f t="shared" si="91"/>
        <v>2549</v>
      </c>
      <c r="G2690" s="6">
        <v>0</v>
      </c>
      <c r="H2690" s="6">
        <v>0</v>
      </c>
      <c r="I2690" s="6">
        <v>303.03447977317529</v>
      </c>
      <c r="J2690" s="6">
        <v>-0.26500000000000001</v>
      </c>
      <c r="K2690" s="6">
        <v>100</v>
      </c>
      <c r="L2690" s="6">
        <v>2.0020304651038376</v>
      </c>
      <c r="M2690" s="6">
        <v>749.79700000000003</v>
      </c>
      <c r="N2690" s="7" t="s">
        <v>19</v>
      </c>
      <c r="O2690" s="16" t="s">
        <v>19</v>
      </c>
    </row>
    <row r="2691" spans="1:15" x14ac:dyDescent="0.3">
      <c r="A2691" s="1">
        <v>43708</v>
      </c>
      <c r="B2691" s="2">
        <v>0.97916666666666663</v>
      </c>
      <c r="C2691" s="9">
        <f t="shared" si="90"/>
        <v>43708.979166666664</v>
      </c>
      <c r="D2691" s="4">
        <f t="shared" si="91"/>
        <v>525465</v>
      </c>
      <c r="E2691" s="4">
        <f t="shared" si="91"/>
        <v>6300765</v>
      </c>
      <c r="F2691" s="4">
        <f t="shared" si="91"/>
        <v>2549</v>
      </c>
      <c r="G2691" s="6">
        <v>0</v>
      </c>
      <c r="H2691" s="6">
        <v>0</v>
      </c>
      <c r="I2691" s="6">
        <v>300.59528609044878</v>
      </c>
      <c r="J2691" s="6">
        <v>-0.39</v>
      </c>
      <c r="K2691" s="6">
        <v>100</v>
      </c>
      <c r="L2691" s="6">
        <v>1.8553212345183618</v>
      </c>
      <c r="M2691" s="6">
        <v>749.84</v>
      </c>
      <c r="N2691" s="7" t="s">
        <v>19</v>
      </c>
      <c r="O2691" s="16" t="s">
        <v>19</v>
      </c>
    </row>
    <row r="2692" spans="1:15" x14ac:dyDescent="0.3">
      <c r="A2692" s="1">
        <v>43709</v>
      </c>
      <c r="B2692" s="2">
        <v>0</v>
      </c>
      <c r="C2692" s="9">
        <f t="shared" si="90"/>
        <v>43709</v>
      </c>
      <c r="D2692" s="4">
        <f t="shared" si="91"/>
        <v>525465</v>
      </c>
      <c r="E2692" s="4">
        <f t="shared" si="91"/>
        <v>6300765</v>
      </c>
      <c r="F2692" s="4">
        <f t="shared" si="91"/>
        <v>2549</v>
      </c>
      <c r="G2692" s="6">
        <v>0</v>
      </c>
      <c r="H2692" s="6">
        <v>0</v>
      </c>
      <c r="I2692" s="6">
        <v>278.9656726785812</v>
      </c>
      <c r="J2692" s="6">
        <v>-0.70499999999999996</v>
      </c>
      <c r="K2692" s="6">
        <v>100</v>
      </c>
      <c r="L2692" s="6">
        <v>1.384770481580776</v>
      </c>
      <c r="M2692" s="6">
        <v>749.89800000000002</v>
      </c>
      <c r="N2692" s="7" t="s">
        <v>19</v>
      </c>
      <c r="O2692" s="16" t="s">
        <v>19</v>
      </c>
    </row>
    <row r="2693" spans="1:15" x14ac:dyDescent="0.3">
      <c r="A2693" s="1">
        <v>43709</v>
      </c>
      <c r="B2693" s="2">
        <v>2.0833333333333332E-2</v>
      </c>
      <c r="C2693" s="9">
        <f t="shared" si="90"/>
        <v>43709.020833333336</v>
      </c>
      <c r="D2693" s="4">
        <f t="shared" si="91"/>
        <v>525465</v>
      </c>
      <c r="E2693" s="4">
        <f t="shared" si="91"/>
        <v>6300765</v>
      </c>
      <c r="F2693" s="4">
        <f t="shared" si="91"/>
        <v>2549</v>
      </c>
      <c r="G2693" s="6">
        <v>0</v>
      </c>
      <c r="H2693" s="6">
        <v>0</v>
      </c>
      <c r="I2693" s="6">
        <v>269.80080441856791</v>
      </c>
      <c r="J2693" s="6">
        <v>-0.51600000000000001</v>
      </c>
      <c r="K2693" s="6">
        <v>100</v>
      </c>
      <c r="L2693" s="6">
        <v>1.2380612509953004</v>
      </c>
      <c r="M2693" s="6">
        <v>749.875</v>
      </c>
      <c r="N2693" s="7" t="s">
        <v>19</v>
      </c>
      <c r="O2693" s="16" t="s">
        <v>19</v>
      </c>
    </row>
    <row r="2694" spans="1:15" x14ac:dyDescent="0.3">
      <c r="A2694" s="1">
        <v>43709</v>
      </c>
      <c r="B2694" s="2">
        <v>4.1666666666666664E-2</v>
      </c>
      <c r="C2694" s="9">
        <f t="shared" si="90"/>
        <v>43709.041666666664</v>
      </c>
      <c r="D2694" s="4">
        <f t="shared" si="91"/>
        <v>525465</v>
      </c>
      <c r="E2694" s="4">
        <f t="shared" si="91"/>
        <v>6300765</v>
      </c>
      <c r="F2694" s="4">
        <f t="shared" si="91"/>
        <v>2549</v>
      </c>
      <c r="G2694" s="6">
        <v>0</v>
      </c>
      <c r="H2694" s="6">
        <v>0</v>
      </c>
      <c r="I2694" s="6">
        <v>268.5463611248519</v>
      </c>
      <c r="J2694" s="6">
        <v>-1.0189999999999999</v>
      </c>
      <c r="K2694" s="6">
        <v>100</v>
      </c>
      <c r="L2694" s="6">
        <v>1.5246562402366026</v>
      </c>
      <c r="M2694" s="6">
        <v>749.91499999999996</v>
      </c>
      <c r="N2694" s="7" t="s">
        <v>19</v>
      </c>
      <c r="O2694" s="16" t="s">
        <v>19</v>
      </c>
    </row>
    <row r="2695" spans="1:15" x14ac:dyDescent="0.3">
      <c r="A2695" s="1">
        <v>43709</v>
      </c>
      <c r="B2695" s="2">
        <v>6.25E-2</v>
      </c>
      <c r="C2695" s="9">
        <f t="shared" si="90"/>
        <v>43709.0625</v>
      </c>
      <c r="D2695" s="4">
        <f t="shared" si="91"/>
        <v>525465</v>
      </c>
      <c r="E2695" s="4">
        <f t="shared" si="91"/>
        <v>6300765</v>
      </c>
      <c r="F2695" s="4">
        <f t="shared" si="91"/>
        <v>2549</v>
      </c>
      <c r="G2695" s="6">
        <v>0</v>
      </c>
      <c r="H2695" s="6">
        <v>0</v>
      </c>
      <c r="I2695" s="6">
        <v>266.19493257409761</v>
      </c>
      <c r="J2695" s="6">
        <v>-1.145</v>
      </c>
      <c r="K2695" s="6">
        <v>100</v>
      </c>
      <c r="L2695" s="6">
        <v>0.80020804988208993</v>
      </c>
      <c r="M2695" s="6">
        <v>749.92</v>
      </c>
      <c r="N2695" s="7" t="s">
        <v>19</v>
      </c>
      <c r="O2695" s="16" t="s">
        <v>19</v>
      </c>
    </row>
    <row r="2696" spans="1:15" x14ac:dyDescent="0.3">
      <c r="A2696" s="1">
        <v>43709</v>
      </c>
      <c r="B2696" s="2">
        <v>8.3333333333333329E-2</v>
      </c>
      <c r="C2696" s="9">
        <f t="shared" si="90"/>
        <v>43709.083333333336</v>
      </c>
      <c r="D2696" s="4">
        <f t="shared" si="91"/>
        <v>525465</v>
      </c>
      <c r="E2696" s="4">
        <f t="shared" si="91"/>
        <v>6300765</v>
      </c>
      <c r="F2696" s="4">
        <f t="shared" si="91"/>
        <v>2549</v>
      </c>
      <c r="G2696" s="6">
        <v>0</v>
      </c>
      <c r="H2696" s="6">
        <v>0</v>
      </c>
      <c r="I2696" s="6">
        <v>268.06718106605422</v>
      </c>
      <c r="J2696" s="6">
        <v>-1.46</v>
      </c>
      <c r="K2696" s="6">
        <v>100</v>
      </c>
      <c r="L2696" s="6">
        <v>1.086803039123392</v>
      </c>
      <c r="M2696" s="6">
        <v>749.9</v>
      </c>
      <c r="N2696" s="7" t="s">
        <v>19</v>
      </c>
      <c r="O2696" s="16" t="s">
        <v>19</v>
      </c>
    </row>
    <row r="2697" spans="1:15" x14ac:dyDescent="0.3">
      <c r="A2697" s="1">
        <v>43709</v>
      </c>
      <c r="B2697" s="2">
        <v>0.10416666666666667</v>
      </c>
      <c r="C2697" s="9">
        <f t="shared" si="90"/>
        <v>43709.104166666664</v>
      </c>
      <c r="D2697" s="4">
        <f t="shared" si="91"/>
        <v>525465</v>
      </c>
      <c r="E2697" s="4">
        <f t="shared" si="91"/>
        <v>6300765</v>
      </c>
      <c r="F2697" s="4">
        <f t="shared" si="91"/>
        <v>2549</v>
      </c>
      <c r="G2697" s="6">
        <v>0</v>
      </c>
      <c r="H2697" s="6">
        <v>0</v>
      </c>
      <c r="I2697" s="6">
        <v>266.64836262249099</v>
      </c>
      <c r="J2697" s="6">
        <v>-0.89400000000000002</v>
      </c>
      <c r="K2697" s="6">
        <v>100</v>
      </c>
      <c r="L2697" s="6">
        <v>0.94009380853791646</v>
      </c>
      <c r="M2697" s="6">
        <v>749.86800000000005</v>
      </c>
      <c r="N2697" s="7" t="s">
        <v>19</v>
      </c>
      <c r="O2697" s="16" t="s">
        <v>19</v>
      </c>
    </row>
    <row r="2698" spans="1:15" x14ac:dyDescent="0.3">
      <c r="A2698" s="1">
        <v>43709</v>
      </c>
      <c r="B2698" s="2">
        <v>0.125</v>
      </c>
      <c r="C2698" s="9">
        <f t="shared" si="90"/>
        <v>43709.125</v>
      </c>
      <c r="D2698" s="4">
        <f t="shared" si="91"/>
        <v>525465</v>
      </c>
      <c r="E2698" s="4">
        <f t="shared" si="91"/>
        <v>6300765</v>
      </c>
      <c r="F2698" s="4">
        <f t="shared" si="91"/>
        <v>2549</v>
      </c>
      <c r="G2698" s="6">
        <v>0</v>
      </c>
      <c r="H2698" s="6">
        <v>0</v>
      </c>
      <c r="I2698" s="6">
        <v>269.14891067729832</v>
      </c>
      <c r="J2698" s="6">
        <v>-0.76800000000000002</v>
      </c>
      <c r="K2698" s="6">
        <v>100</v>
      </c>
      <c r="L2698" s="6">
        <v>1.5155582776637373</v>
      </c>
      <c r="M2698" s="6">
        <v>749.827</v>
      </c>
      <c r="N2698" s="7" t="s">
        <v>19</v>
      </c>
      <c r="O2698" s="16" t="s">
        <v>19</v>
      </c>
    </row>
    <row r="2699" spans="1:15" x14ac:dyDescent="0.3">
      <c r="A2699" s="1">
        <v>43709</v>
      </c>
      <c r="B2699" s="2">
        <v>0.14583333333333334</v>
      </c>
      <c r="C2699" s="9">
        <f t="shared" si="90"/>
        <v>43709.145833333336</v>
      </c>
      <c r="D2699" s="4">
        <f t="shared" si="91"/>
        <v>525465</v>
      </c>
      <c r="E2699" s="4">
        <f t="shared" si="91"/>
        <v>6300765</v>
      </c>
      <c r="F2699" s="4">
        <f t="shared" si="91"/>
        <v>2549</v>
      </c>
      <c r="G2699" s="6">
        <v>0</v>
      </c>
      <c r="H2699" s="6">
        <v>0</v>
      </c>
      <c r="I2699" s="6">
        <v>267.50064588722898</v>
      </c>
      <c r="J2699" s="6">
        <v>-0.39</v>
      </c>
      <c r="K2699" s="6">
        <v>97.387</v>
      </c>
      <c r="L2699" s="6">
        <v>1.5132837870205209</v>
      </c>
      <c r="M2699" s="6">
        <v>749.96</v>
      </c>
      <c r="N2699" s="7" t="s">
        <v>19</v>
      </c>
      <c r="O2699" s="16" t="s">
        <v>19</v>
      </c>
    </row>
    <row r="2700" spans="1:15" x14ac:dyDescent="0.3">
      <c r="A2700" s="1">
        <v>43709</v>
      </c>
      <c r="B2700" s="2">
        <v>0.16666666666666666</v>
      </c>
      <c r="C2700" s="9">
        <f t="shared" si="90"/>
        <v>43709.166666666664</v>
      </c>
      <c r="D2700" s="4">
        <f t="shared" si="91"/>
        <v>525465</v>
      </c>
      <c r="E2700" s="4">
        <f t="shared" si="91"/>
        <v>6300765</v>
      </c>
      <c r="F2700" s="4">
        <f t="shared" si="91"/>
        <v>2549</v>
      </c>
      <c r="G2700" s="6">
        <v>0</v>
      </c>
      <c r="H2700" s="6">
        <v>0</v>
      </c>
      <c r="I2700" s="6">
        <v>265.79181248055886</v>
      </c>
      <c r="J2700" s="6">
        <v>-0.20200000000000001</v>
      </c>
      <c r="K2700" s="6">
        <v>95.885999999999996</v>
      </c>
      <c r="L2700" s="6">
        <v>1.5110092963773045</v>
      </c>
      <c r="M2700" s="6">
        <v>749.87800000000004</v>
      </c>
      <c r="N2700" s="7" t="s">
        <v>19</v>
      </c>
      <c r="O2700" s="16" t="s">
        <v>19</v>
      </c>
    </row>
    <row r="2701" spans="1:15" x14ac:dyDescent="0.3">
      <c r="A2701" s="1">
        <v>43709</v>
      </c>
      <c r="B2701" s="2">
        <v>0.1875</v>
      </c>
      <c r="C2701" s="9">
        <f t="shared" si="90"/>
        <v>43709.1875</v>
      </c>
      <c r="D2701" s="4">
        <f t="shared" si="91"/>
        <v>525465</v>
      </c>
      <c r="E2701" s="4">
        <f t="shared" si="91"/>
        <v>6300765</v>
      </c>
      <c r="F2701" s="4">
        <f t="shared" si="91"/>
        <v>2549</v>
      </c>
      <c r="G2701" s="6">
        <v>0</v>
      </c>
      <c r="H2701" s="6">
        <v>0</v>
      </c>
      <c r="I2701" s="6">
        <v>265.44368138258108</v>
      </c>
      <c r="J2701" s="6">
        <v>-0.26500000000000001</v>
      </c>
      <c r="K2701" s="6">
        <v>94.950999999999993</v>
      </c>
      <c r="L2701" s="6">
        <v>1.2198653258495695</v>
      </c>
      <c r="M2701" s="6">
        <v>749.875</v>
      </c>
      <c r="N2701" s="7" t="s">
        <v>19</v>
      </c>
      <c r="O2701" s="16" t="s">
        <v>19</v>
      </c>
    </row>
    <row r="2702" spans="1:15" x14ac:dyDescent="0.3">
      <c r="A2702" s="1">
        <v>43709</v>
      </c>
      <c r="B2702" s="2">
        <v>0.20833333333333334</v>
      </c>
      <c r="C2702" s="9">
        <f t="shared" si="90"/>
        <v>43709.208333333336</v>
      </c>
      <c r="D2702" s="4">
        <f t="shared" si="91"/>
        <v>525465</v>
      </c>
      <c r="E2702" s="4">
        <f t="shared" si="91"/>
        <v>6300765</v>
      </c>
      <c r="F2702" s="4">
        <f t="shared" si="91"/>
        <v>2549</v>
      </c>
      <c r="G2702" s="6">
        <v>0</v>
      </c>
      <c r="H2702" s="6">
        <v>0</v>
      </c>
      <c r="I2702" s="6">
        <v>265.6199799092015</v>
      </c>
      <c r="J2702" s="6">
        <v>-0.45300000000000001</v>
      </c>
      <c r="K2702" s="6">
        <v>94.914000000000001</v>
      </c>
      <c r="L2702" s="6">
        <v>1.2175908352063534</v>
      </c>
      <c r="M2702" s="6">
        <v>750.04499999999996</v>
      </c>
      <c r="N2702" s="7" t="s">
        <v>19</v>
      </c>
      <c r="O2702" s="16" t="s">
        <v>19</v>
      </c>
    </row>
    <row r="2703" spans="1:15" x14ac:dyDescent="0.3">
      <c r="A2703" s="1">
        <v>43709</v>
      </c>
      <c r="B2703" s="2">
        <v>0.22916666666666666</v>
      </c>
      <c r="C2703" s="9">
        <f t="shared" si="90"/>
        <v>43709.229166666664</v>
      </c>
      <c r="D2703" s="4">
        <f t="shared" si="91"/>
        <v>525465</v>
      </c>
      <c r="E2703" s="4">
        <f t="shared" si="91"/>
        <v>6300765</v>
      </c>
      <c r="F2703" s="4">
        <f t="shared" si="91"/>
        <v>2549</v>
      </c>
      <c r="G2703" s="6">
        <v>7.3</v>
      </c>
      <c r="H2703" s="6">
        <v>1.8</v>
      </c>
      <c r="I2703" s="6">
        <v>263.49557990028427</v>
      </c>
      <c r="J2703" s="6">
        <v>-0.13900000000000001</v>
      </c>
      <c r="K2703" s="6">
        <v>92.206000000000003</v>
      </c>
      <c r="L2703" s="6">
        <v>0.92644686467861825</v>
      </c>
      <c r="M2703" s="6">
        <v>749.98</v>
      </c>
      <c r="N2703" s="7" t="s">
        <v>19</v>
      </c>
      <c r="O2703" s="15">
        <v>0.24657534246575344</v>
      </c>
    </row>
    <row r="2704" spans="1:15" x14ac:dyDescent="0.3">
      <c r="A2704" s="1">
        <v>43709</v>
      </c>
      <c r="B2704" s="2">
        <v>0.25</v>
      </c>
      <c r="C2704" s="9">
        <f t="shared" si="90"/>
        <v>43709.25</v>
      </c>
      <c r="D2704" s="4">
        <f t="shared" si="91"/>
        <v>525465</v>
      </c>
      <c r="E2704" s="4">
        <f t="shared" si="91"/>
        <v>6300765</v>
      </c>
      <c r="F2704" s="4">
        <f t="shared" si="91"/>
        <v>2549</v>
      </c>
      <c r="G2704" s="6">
        <v>61.7</v>
      </c>
      <c r="H2704" s="6">
        <v>45</v>
      </c>
      <c r="I2704" s="6">
        <v>265.55885398425607</v>
      </c>
      <c r="J2704" s="6">
        <v>1.371</v>
      </c>
      <c r="K2704" s="6">
        <v>86.11</v>
      </c>
      <c r="L2704" s="6">
        <v>1.2130418539199206</v>
      </c>
      <c r="M2704" s="6">
        <v>750.01800000000003</v>
      </c>
      <c r="N2704" s="7" t="s">
        <v>19</v>
      </c>
      <c r="O2704" s="15">
        <v>0.72933549432739053</v>
      </c>
    </row>
    <row r="2705" spans="1:15" x14ac:dyDescent="0.3">
      <c r="A2705" s="1">
        <v>43709</v>
      </c>
      <c r="B2705" s="2">
        <v>0.27083333333333331</v>
      </c>
      <c r="C2705" s="9">
        <f t="shared" si="90"/>
        <v>43709.270833333336</v>
      </c>
      <c r="D2705" s="4">
        <f t="shared" si="91"/>
        <v>525465</v>
      </c>
      <c r="E2705" s="4">
        <f t="shared" si="91"/>
        <v>6300765</v>
      </c>
      <c r="F2705" s="4">
        <f t="shared" si="91"/>
        <v>2549</v>
      </c>
      <c r="G2705" s="6">
        <v>179.6</v>
      </c>
      <c r="H2705" s="6">
        <v>93.6</v>
      </c>
      <c r="I2705" s="6">
        <v>266.35473260838609</v>
      </c>
      <c r="J2705" s="6">
        <v>2.6909999999999998</v>
      </c>
      <c r="K2705" s="6">
        <v>76.882999999999996</v>
      </c>
      <c r="L2705" s="6">
        <v>1.2107673632767042</v>
      </c>
      <c r="M2705" s="6">
        <v>750.09</v>
      </c>
      <c r="N2705" s="7" t="s">
        <v>19</v>
      </c>
      <c r="O2705" s="15">
        <v>0.52115812917594651</v>
      </c>
    </row>
    <row r="2706" spans="1:15" x14ac:dyDescent="0.3">
      <c r="A2706" s="1">
        <v>43709</v>
      </c>
      <c r="B2706" s="2">
        <v>0.29166666666666669</v>
      </c>
      <c r="C2706" s="9">
        <f t="shared" si="90"/>
        <v>43709.291666666664</v>
      </c>
      <c r="D2706" s="4">
        <f t="shared" si="91"/>
        <v>525465</v>
      </c>
      <c r="E2706" s="4">
        <f t="shared" si="91"/>
        <v>6300765</v>
      </c>
      <c r="F2706" s="4">
        <f t="shared" si="91"/>
        <v>2549</v>
      </c>
      <c r="G2706" s="6">
        <v>302.89999999999998</v>
      </c>
      <c r="H2706" s="6">
        <v>149.30000000000001</v>
      </c>
      <c r="I2706" s="6">
        <v>224.22341980821187</v>
      </c>
      <c r="J2706" s="6">
        <v>4.5759999999999996</v>
      </c>
      <c r="K2706" s="6">
        <v>67.373000000000005</v>
      </c>
      <c r="L2706" s="6">
        <v>1.0640581326912284</v>
      </c>
      <c r="M2706" s="6">
        <v>749.92499999999995</v>
      </c>
      <c r="N2706" s="7" t="s">
        <v>19</v>
      </c>
      <c r="O2706" s="15">
        <v>0.49290194783757024</v>
      </c>
    </row>
    <row r="2707" spans="1:15" x14ac:dyDescent="0.3">
      <c r="A2707" s="1">
        <v>43709</v>
      </c>
      <c r="B2707" s="2">
        <v>0.3125</v>
      </c>
      <c r="C2707" s="9">
        <f t="shared" si="90"/>
        <v>43709.3125</v>
      </c>
      <c r="D2707" s="4">
        <f t="shared" si="91"/>
        <v>525465</v>
      </c>
      <c r="E2707" s="4">
        <f t="shared" si="91"/>
        <v>6300765</v>
      </c>
      <c r="F2707" s="4">
        <f t="shared" si="91"/>
        <v>2549</v>
      </c>
      <c r="G2707" s="6">
        <v>366.4</v>
      </c>
      <c r="H2707" s="6">
        <v>205.1</v>
      </c>
      <c r="I2707" s="6">
        <v>219.16450022732997</v>
      </c>
      <c r="J2707" s="6">
        <v>6.4610000000000003</v>
      </c>
      <c r="K2707" s="6">
        <v>60.29</v>
      </c>
      <c r="L2707" s="6">
        <v>0.77291416216349362</v>
      </c>
      <c r="M2707" s="6">
        <v>750.04200000000003</v>
      </c>
      <c r="N2707" s="7" t="s">
        <v>19</v>
      </c>
      <c r="O2707" s="15">
        <v>0.55977074235807867</v>
      </c>
    </row>
    <row r="2708" spans="1:15" x14ac:dyDescent="0.3">
      <c r="A2708" s="1">
        <v>43709</v>
      </c>
      <c r="B2708" s="2">
        <v>0.33333333333333331</v>
      </c>
      <c r="C2708" s="9">
        <f t="shared" si="90"/>
        <v>43709.333333333336</v>
      </c>
      <c r="D2708" s="4">
        <f t="shared" si="91"/>
        <v>525465</v>
      </c>
      <c r="E2708" s="4">
        <f t="shared" si="91"/>
        <v>6300765</v>
      </c>
      <c r="F2708" s="4">
        <f t="shared" si="91"/>
        <v>2549</v>
      </c>
      <c r="G2708" s="6">
        <v>429.8</v>
      </c>
      <c r="H2708" s="6">
        <v>266.3</v>
      </c>
      <c r="I2708" s="6">
        <v>228.02007228229624</v>
      </c>
      <c r="J2708" s="6">
        <v>9.9779999999999998</v>
      </c>
      <c r="K2708" s="6">
        <v>48.136000000000003</v>
      </c>
      <c r="L2708" s="6">
        <v>0.48205733823604147</v>
      </c>
      <c r="M2708" s="6">
        <v>750.01</v>
      </c>
      <c r="N2708" s="6">
        <v>0.4</v>
      </c>
      <c r="O2708" s="15">
        <v>0.61959050721265707</v>
      </c>
    </row>
    <row r="2709" spans="1:15" x14ac:dyDescent="0.3">
      <c r="A2709" s="1">
        <v>43709</v>
      </c>
      <c r="B2709" s="2">
        <v>0.35416666666666669</v>
      </c>
      <c r="C2709" s="9">
        <f t="shared" si="90"/>
        <v>43709.354166666664</v>
      </c>
      <c r="D2709" s="4">
        <f t="shared" si="91"/>
        <v>525465</v>
      </c>
      <c r="E2709" s="4">
        <f t="shared" si="91"/>
        <v>6300765</v>
      </c>
      <c r="F2709" s="4">
        <f t="shared" si="91"/>
        <v>2549</v>
      </c>
      <c r="G2709" s="6">
        <v>538.70000000000005</v>
      </c>
      <c r="H2709" s="6">
        <v>332.8</v>
      </c>
      <c r="I2709" s="6">
        <v>231.97923213090081</v>
      </c>
      <c r="J2709" s="6">
        <v>8.7850000000000001</v>
      </c>
      <c r="K2709" s="6">
        <v>49.271999999999998</v>
      </c>
      <c r="L2709" s="6">
        <v>0.62421758753508438</v>
      </c>
      <c r="M2709" s="6">
        <v>749.91300000000001</v>
      </c>
      <c r="N2709" s="6">
        <v>0.2</v>
      </c>
      <c r="O2709" s="15">
        <v>0.61778355299795806</v>
      </c>
    </row>
    <row r="2710" spans="1:15" x14ac:dyDescent="0.3">
      <c r="A2710" s="1">
        <v>43709</v>
      </c>
      <c r="B2710" s="2">
        <v>0.375</v>
      </c>
      <c r="C2710" s="9">
        <f t="shared" si="90"/>
        <v>43709.375</v>
      </c>
      <c r="D2710" s="4">
        <f t="shared" si="91"/>
        <v>525465</v>
      </c>
      <c r="E2710" s="4">
        <f t="shared" si="91"/>
        <v>6300765</v>
      </c>
      <c r="F2710" s="4">
        <f t="shared" si="91"/>
        <v>2549</v>
      </c>
      <c r="G2710" s="6">
        <v>694.6</v>
      </c>
      <c r="H2710" s="6">
        <v>412</v>
      </c>
      <c r="I2710" s="6">
        <v>249.64684311223374</v>
      </c>
      <c r="J2710" s="6">
        <v>8.5340000000000007</v>
      </c>
      <c r="K2710" s="6">
        <v>52.386000000000003</v>
      </c>
      <c r="L2710" s="6">
        <v>0.76609069023384457</v>
      </c>
      <c r="M2710" s="6">
        <v>750.23500000000001</v>
      </c>
      <c r="N2710" s="7" t="s">
        <v>19</v>
      </c>
      <c r="O2710" s="15">
        <v>0.59314713504175065</v>
      </c>
    </row>
    <row r="2711" spans="1:15" x14ac:dyDescent="0.3">
      <c r="A2711" s="1">
        <v>43709</v>
      </c>
      <c r="B2711" s="2">
        <v>0.39583333333333331</v>
      </c>
      <c r="C2711" s="9">
        <f t="shared" si="90"/>
        <v>43709.395833333336</v>
      </c>
      <c r="D2711" s="4">
        <f t="shared" si="91"/>
        <v>525465</v>
      </c>
      <c r="E2711" s="4">
        <f t="shared" si="91"/>
        <v>6300765</v>
      </c>
      <c r="F2711" s="4">
        <f t="shared" si="91"/>
        <v>2549</v>
      </c>
      <c r="G2711" s="6">
        <v>201.3</v>
      </c>
      <c r="H2711" s="6">
        <v>111.5</v>
      </c>
      <c r="I2711" s="6">
        <v>243.00602029582711</v>
      </c>
      <c r="J2711" s="6">
        <v>4.3879999999999999</v>
      </c>
      <c r="K2711" s="6">
        <v>61.276000000000003</v>
      </c>
      <c r="L2711" s="6">
        <v>0.7638161995906283</v>
      </c>
      <c r="M2711" s="6">
        <v>750.24</v>
      </c>
      <c r="N2711" s="7" t="s">
        <v>19</v>
      </c>
      <c r="O2711" s="15">
        <v>0.55389965226030802</v>
      </c>
    </row>
    <row r="2712" spans="1:15" x14ac:dyDescent="0.3">
      <c r="A2712" s="1">
        <v>43709</v>
      </c>
      <c r="B2712" s="2">
        <v>0.41666666666666669</v>
      </c>
      <c r="C2712" s="9">
        <f t="shared" si="90"/>
        <v>43709.416666666664</v>
      </c>
      <c r="D2712" s="4">
        <f t="shared" si="91"/>
        <v>525465</v>
      </c>
      <c r="E2712" s="4">
        <f t="shared" si="91"/>
        <v>6300765</v>
      </c>
      <c r="F2712" s="4">
        <f t="shared" si="91"/>
        <v>2549</v>
      </c>
      <c r="G2712" s="6">
        <v>727.3</v>
      </c>
      <c r="H2712" s="6">
        <v>338.2</v>
      </c>
      <c r="I2712" s="6">
        <v>241.03692594201095</v>
      </c>
      <c r="J2712" s="6">
        <v>5.77</v>
      </c>
      <c r="K2712" s="6">
        <v>60.828000000000003</v>
      </c>
      <c r="L2712" s="6">
        <v>0.9059764488896711</v>
      </c>
      <c r="M2712" s="6">
        <v>750.34699999999998</v>
      </c>
      <c r="N2712" s="7" t="s">
        <v>19</v>
      </c>
      <c r="O2712" s="15">
        <v>0.46500756221641693</v>
      </c>
    </row>
    <row r="2713" spans="1:15" x14ac:dyDescent="0.3">
      <c r="A2713" s="1">
        <v>43709</v>
      </c>
      <c r="B2713" s="2">
        <v>0.4375</v>
      </c>
      <c r="C2713" s="9">
        <f t="shared" si="90"/>
        <v>43709.4375</v>
      </c>
      <c r="D2713" s="4">
        <f t="shared" si="91"/>
        <v>525465</v>
      </c>
      <c r="E2713" s="4">
        <f t="shared" si="91"/>
        <v>6300765</v>
      </c>
      <c r="F2713" s="4">
        <f t="shared" si="91"/>
        <v>2549</v>
      </c>
      <c r="G2713" s="6">
        <v>752.7</v>
      </c>
      <c r="H2713" s="6">
        <v>313</v>
      </c>
      <c r="I2713" s="6">
        <v>242.68538559747265</v>
      </c>
      <c r="J2713" s="6">
        <v>6.7119999999999997</v>
      </c>
      <c r="K2713" s="6">
        <v>58.287999999999997</v>
      </c>
      <c r="L2713" s="6">
        <v>0.75926721830419552</v>
      </c>
      <c r="M2713" s="6">
        <v>750.28200000000004</v>
      </c>
      <c r="N2713" s="6">
        <v>0</v>
      </c>
      <c r="O2713" s="15">
        <v>0.41583632257207387</v>
      </c>
    </row>
    <row r="2714" spans="1:15" x14ac:dyDescent="0.3">
      <c r="A2714" s="1">
        <v>43709</v>
      </c>
      <c r="B2714" s="2">
        <v>0.45833333333333331</v>
      </c>
      <c r="C2714" s="9">
        <f t="shared" si="90"/>
        <v>43709.458333333336</v>
      </c>
      <c r="D2714" s="4">
        <f t="shared" si="91"/>
        <v>525465</v>
      </c>
      <c r="E2714" s="4">
        <f t="shared" si="91"/>
        <v>6300765</v>
      </c>
      <c r="F2714" s="4">
        <f t="shared" si="91"/>
        <v>2549</v>
      </c>
      <c r="G2714" s="6">
        <v>145.1</v>
      </c>
      <c r="H2714" s="6">
        <v>50.4</v>
      </c>
      <c r="I2714" s="6">
        <v>252.10629239980716</v>
      </c>
      <c r="J2714" s="6">
        <v>2.6909999999999998</v>
      </c>
      <c r="K2714" s="6">
        <v>76.262</v>
      </c>
      <c r="L2714" s="6">
        <v>1.1902969474877569</v>
      </c>
      <c r="M2714" s="6">
        <v>750.09699999999998</v>
      </c>
      <c r="N2714" s="6">
        <v>0</v>
      </c>
      <c r="O2714" s="15">
        <v>0.34734665747760168</v>
      </c>
    </row>
    <row r="2715" spans="1:15" x14ac:dyDescent="0.3">
      <c r="A2715" s="1">
        <v>43709</v>
      </c>
      <c r="B2715" s="2">
        <v>0.47916666666666669</v>
      </c>
      <c r="C2715" s="9">
        <f t="shared" si="90"/>
        <v>43709.479166666664</v>
      </c>
      <c r="D2715" s="4">
        <f t="shared" si="91"/>
        <v>525465</v>
      </c>
      <c r="E2715" s="4">
        <f t="shared" si="91"/>
        <v>6300765</v>
      </c>
      <c r="F2715" s="4">
        <f t="shared" si="91"/>
        <v>2549</v>
      </c>
      <c r="G2715" s="6">
        <v>194.1</v>
      </c>
      <c r="H2715" s="6">
        <v>61.2</v>
      </c>
      <c r="I2715" s="6">
        <v>288.05359374228919</v>
      </c>
      <c r="J2715" s="6">
        <v>2.8170000000000002</v>
      </c>
      <c r="K2715" s="6">
        <v>74.885999999999996</v>
      </c>
      <c r="L2715" s="6">
        <v>1.3324571967867997</v>
      </c>
      <c r="M2715" s="6">
        <v>750.12800000000004</v>
      </c>
      <c r="N2715" s="6">
        <v>0</v>
      </c>
      <c r="O2715" s="15">
        <v>0.31530139103554872</v>
      </c>
    </row>
    <row r="2716" spans="1:15" x14ac:dyDescent="0.3">
      <c r="A2716" s="1">
        <v>43709</v>
      </c>
      <c r="B2716" s="2">
        <v>0.5</v>
      </c>
      <c r="C2716" s="9">
        <f t="shared" si="90"/>
        <v>43709.5</v>
      </c>
      <c r="D2716" s="4">
        <f t="shared" si="91"/>
        <v>525465</v>
      </c>
      <c r="E2716" s="4">
        <f t="shared" si="91"/>
        <v>6300765</v>
      </c>
      <c r="F2716" s="4">
        <f t="shared" si="91"/>
        <v>2549</v>
      </c>
      <c r="G2716" s="6">
        <v>234</v>
      </c>
      <c r="H2716" s="6">
        <v>70.2</v>
      </c>
      <c r="I2716" s="6">
        <v>277.10165170851769</v>
      </c>
      <c r="J2716" s="6">
        <v>2.9420000000000002</v>
      </c>
      <c r="K2716" s="6">
        <v>75.06</v>
      </c>
      <c r="L2716" s="6">
        <v>1.3301827061435834</v>
      </c>
      <c r="M2716" s="6">
        <v>749.99</v>
      </c>
      <c r="N2716" s="6">
        <v>0</v>
      </c>
      <c r="O2716" s="15">
        <v>0.3</v>
      </c>
    </row>
    <row r="2717" spans="1:15" x14ac:dyDescent="0.3">
      <c r="A2717" s="1">
        <v>43709</v>
      </c>
      <c r="B2717" s="2">
        <v>0.52083333333333337</v>
      </c>
      <c r="C2717" s="9">
        <f t="shared" si="90"/>
        <v>43709.520833333336</v>
      </c>
      <c r="D2717" s="4">
        <f t="shared" si="91"/>
        <v>525465</v>
      </c>
      <c r="E2717" s="4">
        <f t="shared" si="91"/>
        <v>6300765</v>
      </c>
      <c r="F2717" s="4">
        <f t="shared" si="91"/>
        <v>2549</v>
      </c>
      <c r="G2717" s="6">
        <v>270.2</v>
      </c>
      <c r="H2717" s="6">
        <v>77.400000000000006</v>
      </c>
      <c r="I2717" s="6">
        <v>283.30510096795109</v>
      </c>
      <c r="J2717" s="6">
        <v>4.1360000000000001</v>
      </c>
      <c r="K2717" s="6">
        <v>69.489000000000004</v>
      </c>
      <c r="L2717" s="6">
        <v>1.183473475558108</v>
      </c>
      <c r="M2717" s="6">
        <v>749.86</v>
      </c>
      <c r="N2717" s="6">
        <v>0</v>
      </c>
      <c r="O2717" s="15">
        <v>0.28645447816432273</v>
      </c>
    </row>
    <row r="2718" spans="1:15" x14ac:dyDescent="0.3">
      <c r="A2718" s="1">
        <v>43709</v>
      </c>
      <c r="B2718" s="2">
        <v>0.54166666666666663</v>
      </c>
      <c r="C2718" s="9">
        <f t="shared" si="90"/>
        <v>43709.541666666664</v>
      </c>
      <c r="D2718" s="4">
        <f t="shared" si="91"/>
        <v>525465</v>
      </c>
      <c r="E2718" s="4">
        <f t="shared" si="91"/>
        <v>6300765</v>
      </c>
      <c r="F2718" s="4">
        <f t="shared" si="91"/>
        <v>2549</v>
      </c>
      <c r="G2718" s="6">
        <v>598.5</v>
      </c>
      <c r="H2718" s="6">
        <v>172.7</v>
      </c>
      <c r="I2718" s="6">
        <v>290.08009875681603</v>
      </c>
      <c r="J2718" s="6">
        <v>5.77</v>
      </c>
      <c r="K2718" s="6">
        <v>66.447000000000003</v>
      </c>
      <c r="L2718" s="6">
        <v>1.3256337248571508</v>
      </c>
      <c r="M2718" s="6">
        <v>749.93</v>
      </c>
      <c r="N2718" s="6">
        <v>0</v>
      </c>
      <c r="O2718" s="15">
        <v>0.28855472013366751</v>
      </c>
    </row>
    <row r="2719" spans="1:15" x14ac:dyDescent="0.3">
      <c r="A2719" s="1">
        <v>43709</v>
      </c>
      <c r="B2719" s="2">
        <v>0.5625</v>
      </c>
      <c r="C2719" s="9">
        <f t="shared" si="90"/>
        <v>43709.5625</v>
      </c>
      <c r="D2719" s="4">
        <f t="shared" si="91"/>
        <v>525465</v>
      </c>
      <c r="E2719" s="4">
        <f t="shared" si="91"/>
        <v>6300765</v>
      </c>
      <c r="F2719" s="4">
        <f t="shared" si="91"/>
        <v>2549</v>
      </c>
      <c r="G2719" s="6">
        <v>195.9</v>
      </c>
      <c r="H2719" s="6">
        <v>50.4</v>
      </c>
      <c r="I2719" s="6">
        <v>312.98824983346043</v>
      </c>
      <c r="J2719" s="6">
        <v>3.319</v>
      </c>
      <c r="K2719" s="6">
        <v>75.935000000000002</v>
      </c>
      <c r="L2719" s="6">
        <v>2.0452457873249483</v>
      </c>
      <c r="M2719" s="6">
        <v>749.85799999999995</v>
      </c>
      <c r="N2719" s="6">
        <v>0</v>
      </c>
      <c r="O2719" s="15">
        <v>0.25727411944869832</v>
      </c>
    </row>
    <row r="2720" spans="1:15" x14ac:dyDescent="0.3">
      <c r="A2720" s="1">
        <v>43709</v>
      </c>
      <c r="B2720" s="2">
        <v>0.58333333333333337</v>
      </c>
      <c r="C2720" s="9">
        <f t="shared" si="90"/>
        <v>43709.583333333336</v>
      </c>
      <c r="D2720" s="4">
        <f t="shared" si="91"/>
        <v>525465</v>
      </c>
      <c r="E2720" s="4">
        <f t="shared" si="91"/>
        <v>6300765</v>
      </c>
      <c r="F2720" s="4">
        <f t="shared" si="91"/>
        <v>2549</v>
      </c>
      <c r="G2720" s="6">
        <v>221.3</v>
      </c>
      <c r="H2720" s="6">
        <v>55.8</v>
      </c>
      <c r="I2720" s="6">
        <v>308.57033182783414</v>
      </c>
      <c r="J2720" s="6">
        <v>5.0789999999999997</v>
      </c>
      <c r="K2720" s="6">
        <v>67.025999999999996</v>
      </c>
      <c r="L2720" s="6">
        <v>1.6099542234552369</v>
      </c>
      <c r="M2720" s="6">
        <v>749.84500000000003</v>
      </c>
      <c r="N2720" s="6">
        <v>0</v>
      </c>
      <c r="O2720" s="15">
        <v>0.2521464075915047</v>
      </c>
    </row>
    <row r="2721" spans="1:15" x14ac:dyDescent="0.3">
      <c r="A2721" s="1">
        <v>43709</v>
      </c>
      <c r="B2721" s="2">
        <v>0.60416666666666663</v>
      </c>
      <c r="C2721" s="9">
        <f t="shared" si="90"/>
        <v>43709.604166666664</v>
      </c>
      <c r="D2721" s="4">
        <f t="shared" si="91"/>
        <v>525465</v>
      </c>
      <c r="E2721" s="4">
        <f t="shared" si="91"/>
        <v>6300765</v>
      </c>
      <c r="F2721" s="4">
        <f t="shared" si="91"/>
        <v>2549</v>
      </c>
      <c r="G2721" s="6">
        <v>132.4</v>
      </c>
      <c r="H2721" s="6">
        <v>28.8</v>
      </c>
      <c r="I2721" s="6">
        <v>303.05235129035583</v>
      </c>
      <c r="J2721" s="6">
        <v>5.6449999999999996</v>
      </c>
      <c r="K2721" s="6">
        <v>65.649000000000001</v>
      </c>
      <c r="L2721" s="6">
        <v>1.4632449928697611</v>
      </c>
      <c r="M2721" s="6">
        <v>749.89499999999998</v>
      </c>
      <c r="N2721" s="6">
        <v>0</v>
      </c>
      <c r="O2721" s="15">
        <v>0.2175226586102719</v>
      </c>
    </row>
    <row r="2722" spans="1:15" x14ac:dyDescent="0.3">
      <c r="A2722" s="1">
        <v>43709</v>
      </c>
      <c r="B2722" s="2">
        <v>0.625</v>
      </c>
      <c r="C2722" s="9">
        <f t="shared" si="90"/>
        <v>43709.625</v>
      </c>
      <c r="D2722" s="4">
        <f t="shared" si="91"/>
        <v>525465</v>
      </c>
      <c r="E2722" s="4">
        <f t="shared" si="91"/>
        <v>6300765</v>
      </c>
      <c r="F2722" s="4">
        <f t="shared" si="91"/>
        <v>2549</v>
      </c>
      <c r="G2722" s="6">
        <v>132.4</v>
      </c>
      <c r="H2722" s="6">
        <v>27</v>
      </c>
      <c r="I2722" s="6">
        <v>300.19129546933681</v>
      </c>
      <c r="J2722" s="6">
        <v>3.8220000000000001</v>
      </c>
      <c r="K2722" s="6">
        <v>69.911000000000001</v>
      </c>
      <c r="L2722" s="6">
        <v>1.6054052421688041</v>
      </c>
      <c r="M2722" s="6">
        <v>749.68499999999995</v>
      </c>
      <c r="N2722" s="6">
        <v>0</v>
      </c>
      <c r="O2722" s="15">
        <v>0.2039274924471299</v>
      </c>
    </row>
    <row r="2723" spans="1:15" x14ac:dyDescent="0.3">
      <c r="A2723" s="1">
        <v>43709</v>
      </c>
      <c r="B2723" s="2">
        <v>0.64583333333333337</v>
      </c>
      <c r="C2723" s="9">
        <f t="shared" si="90"/>
        <v>43709.645833333336</v>
      </c>
      <c r="D2723" s="4">
        <f t="shared" si="91"/>
        <v>525465</v>
      </c>
      <c r="E2723" s="4">
        <f t="shared" si="91"/>
        <v>6300765</v>
      </c>
      <c r="F2723" s="4">
        <f t="shared" si="91"/>
        <v>2549</v>
      </c>
      <c r="G2723" s="6">
        <v>119.7</v>
      </c>
      <c r="H2723" s="6">
        <v>23.4</v>
      </c>
      <c r="I2723" s="6">
        <v>309.46381978781176</v>
      </c>
      <c r="J2723" s="6">
        <v>3.948</v>
      </c>
      <c r="K2723" s="6">
        <v>73.194999999999993</v>
      </c>
      <c r="L2723" s="6">
        <v>1.1698265316988099</v>
      </c>
      <c r="M2723" s="6">
        <v>749.67</v>
      </c>
      <c r="N2723" s="6">
        <v>0</v>
      </c>
      <c r="O2723" s="15">
        <v>0.19548872180451127</v>
      </c>
    </row>
    <row r="2724" spans="1:15" x14ac:dyDescent="0.3">
      <c r="A2724" s="1">
        <v>43709</v>
      </c>
      <c r="B2724" s="2">
        <v>0.66666666666666663</v>
      </c>
      <c r="C2724" s="9">
        <f t="shared" si="90"/>
        <v>43709.666666666664</v>
      </c>
      <c r="D2724" s="4">
        <f t="shared" si="91"/>
        <v>525465</v>
      </c>
      <c r="E2724" s="4">
        <f t="shared" si="91"/>
        <v>6300765</v>
      </c>
      <c r="F2724" s="4">
        <f t="shared" si="91"/>
        <v>2549</v>
      </c>
      <c r="G2724" s="6">
        <v>130.6</v>
      </c>
      <c r="H2724" s="6">
        <v>25.2</v>
      </c>
      <c r="I2724" s="6">
        <v>303.73840603480556</v>
      </c>
      <c r="J2724" s="6">
        <v>3.6970000000000001</v>
      </c>
      <c r="K2724" s="6">
        <v>73.466999999999999</v>
      </c>
      <c r="L2724" s="6">
        <v>1.1675520410555935</v>
      </c>
      <c r="M2724" s="6">
        <v>749.71</v>
      </c>
      <c r="N2724" s="6">
        <v>0</v>
      </c>
      <c r="O2724" s="15">
        <v>0.19295558958652373</v>
      </c>
    </row>
    <row r="2725" spans="1:15" x14ac:dyDescent="0.3">
      <c r="A2725" s="1">
        <v>43709</v>
      </c>
      <c r="B2725" s="2">
        <v>0.6875</v>
      </c>
      <c r="C2725" s="9">
        <f t="shared" si="90"/>
        <v>43709.6875</v>
      </c>
      <c r="D2725" s="4">
        <f t="shared" si="91"/>
        <v>525465</v>
      </c>
      <c r="E2725" s="4">
        <f t="shared" si="91"/>
        <v>6300765</v>
      </c>
      <c r="F2725" s="4">
        <f t="shared" si="91"/>
        <v>2549</v>
      </c>
      <c r="G2725" s="6">
        <v>110.6</v>
      </c>
      <c r="H2725" s="6">
        <v>19.8</v>
      </c>
      <c r="I2725" s="6">
        <v>283.18305523099275</v>
      </c>
      <c r="J2725" s="6">
        <v>3.4449999999999998</v>
      </c>
      <c r="K2725" s="6">
        <v>75.603999999999999</v>
      </c>
      <c r="L2725" s="6">
        <v>0.87640807052785852</v>
      </c>
      <c r="M2725" s="6">
        <v>749.81299999999999</v>
      </c>
      <c r="N2725" s="6">
        <v>0</v>
      </c>
      <c r="O2725" s="15">
        <v>0.1790235081374322</v>
      </c>
    </row>
    <row r="2726" spans="1:15" x14ac:dyDescent="0.3">
      <c r="A2726" s="1">
        <v>43709</v>
      </c>
      <c r="B2726" s="2">
        <v>0.70833333333333337</v>
      </c>
      <c r="C2726" s="9">
        <f t="shared" si="90"/>
        <v>43709.708333333336</v>
      </c>
      <c r="D2726" s="4">
        <f t="shared" si="91"/>
        <v>525465</v>
      </c>
      <c r="E2726" s="4">
        <f t="shared" si="91"/>
        <v>6300765</v>
      </c>
      <c r="F2726" s="4">
        <f t="shared" si="91"/>
        <v>2549</v>
      </c>
      <c r="G2726" s="6">
        <v>143.30000000000001</v>
      </c>
      <c r="H2726" s="6">
        <v>27</v>
      </c>
      <c r="I2726" s="6">
        <v>263.20987145905673</v>
      </c>
      <c r="J2726" s="6">
        <v>3.4449999999999998</v>
      </c>
      <c r="K2726" s="6">
        <v>73.584999999999994</v>
      </c>
      <c r="L2726" s="6">
        <v>1.5963072795959388</v>
      </c>
      <c r="M2726" s="6">
        <v>749.7</v>
      </c>
      <c r="N2726" s="6">
        <v>0</v>
      </c>
      <c r="O2726" s="15">
        <v>0.18841591067690158</v>
      </c>
    </row>
    <row r="2727" spans="1:15" x14ac:dyDescent="0.3">
      <c r="A2727" s="1">
        <v>43709</v>
      </c>
      <c r="B2727" s="2">
        <v>0.72916666666666663</v>
      </c>
      <c r="C2727" s="9">
        <f t="shared" si="90"/>
        <v>43709.729166666664</v>
      </c>
      <c r="D2727" s="4">
        <f t="shared" si="91"/>
        <v>525465</v>
      </c>
      <c r="E2727" s="4">
        <f t="shared" si="91"/>
        <v>6300765</v>
      </c>
      <c r="F2727" s="4">
        <f t="shared" si="91"/>
        <v>2549</v>
      </c>
      <c r="G2727" s="6">
        <v>41.7</v>
      </c>
      <c r="H2727" s="6">
        <v>5.4</v>
      </c>
      <c r="I2727" s="6">
        <v>242.88863238412819</v>
      </c>
      <c r="J2727" s="6">
        <v>2.9420000000000002</v>
      </c>
      <c r="K2727" s="6">
        <v>76.611999999999995</v>
      </c>
      <c r="L2727" s="6">
        <v>1.5940327889527224</v>
      </c>
      <c r="M2727" s="6">
        <v>749.79499999999996</v>
      </c>
      <c r="N2727" s="6">
        <v>0</v>
      </c>
      <c r="O2727" s="15">
        <v>0.12949640287769784</v>
      </c>
    </row>
    <row r="2728" spans="1:15" x14ac:dyDescent="0.3">
      <c r="A2728" s="1">
        <v>43709</v>
      </c>
      <c r="B2728" s="2">
        <v>0.75</v>
      </c>
      <c r="C2728" s="9">
        <f t="shared" si="90"/>
        <v>43709.75</v>
      </c>
      <c r="D2728" s="4">
        <f t="shared" si="91"/>
        <v>525465</v>
      </c>
      <c r="E2728" s="4">
        <f t="shared" si="91"/>
        <v>6300765</v>
      </c>
      <c r="F2728" s="4">
        <f t="shared" si="91"/>
        <v>2549</v>
      </c>
      <c r="G2728" s="6">
        <v>43.5</v>
      </c>
      <c r="H2728" s="6">
        <v>5.4</v>
      </c>
      <c r="I2728" s="6">
        <v>253.62731309240934</v>
      </c>
      <c r="J2728" s="6">
        <v>2.6280000000000001</v>
      </c>
      <c r="K2728" s="6">
        <v>79.043999999999997</v>
      </c>
      <c r="L2728" s="6">
        <v>1.591758298309506</v>
      </c>
      <c r="M2728" s="6">
        <v>749.71</v>
      </c>
      <c r="N2728" s="6">
        <v>0</v>
      </c>
      <c r="O2728" s="15">
        <v>0.12413793103448277</v>
      </c>
    </row>
    <row r="2729" spans="1:15" x14ac:dyDescent="0.3">
      <c r="A2729" s="1">
        <v>43709</v>
      </c>
      <c r="B2729" s="2">
        <v>0.77083333333333337</v>
      </c>
      <c r="C2729" s="9">
        <f t="shared" si="90"/>
        <v>43709.770833333336</v>
      </c>
      <c r="D2729" s="4">
        <f t="shared" si="91"/>
        <v>525465</v>
      </c>
      <c r="E2729" s="4">
        <f t="shared" si="91"/>
        <v>6300765</v>
      </c>
      <c r="F2729" s="4">
        <f t="shared" si="91"/>
        <v>2549</v>
      </c>
      <c r="G2729" s="6">
        <v>20</v>
      </c>
      <c r="H2729" s="6">
        <v>0</v>
      </c>
      <c r="I2729" s="6">
        <v>248.78069905347292</v>
      </c>
      <c r="J2729" s="6">
        <v>2.4390000000000001</v>
      </c>
      <c r="K2729" s="6">
        <v>79.477999999999994</v>
      </c>
      <c r="L2729" s="6">
        <v>1.1561795878395116</v>
      </c>
      <c r="M2729" s="6">
        <v>749.54</v>
      </c>
      <c r="N2729" s="6">
        <v>0</v>
      </c>
      <c r="O2729" s="16" t="s">
        <v>19</v>
      </c>
    </row>
    <row r="2730" spans="1:15" x14ac:dyDescent="0.3">
      <c r="A2730" s="1">
        <v>43709</v>
      </c>
      <c r="B2730" s="2">
        <v>0.79166666666666663</v>
      </c>
      <c r="C2730" s="9">
        <f t="shared" si="90"/>
        <v>43709.791666666664</v>
      </c>
      <c r="D2730" s="4">
        <f t="shared" si="91"/>
        <v>525465</v>
      </c>
      <c r="E2730" s="4">
        <f t="shared" si="91"/>
        <v>6300765</v>
      </c>
      <c r="F2730" s="4">
        <f t="shared" si="91"/>
        <v>2549</v>
      </c>
      <c r="G2730" s="6">
        <v>1.8</v>
      </c>
      <c r="H2730" s="6">
        <v>0</v>
      </c>
      <c r="I2730" s="6">
        <v>253.09958875155706</v>
      </c>
      <c r="J2730" s="6">
        <v>2.0619999999999998</v>
      </c>
      <c r="K2730" s="6">
        <v>80.811000000000007</v>
      </c>
      <c r="L2730" s="6">
        <v>1.4427745770808138</v>
      </c>
      <c r="M2730" s="6">
        <v>749.58</v>
      </c>
      <c r="N2730" s="6">
        <v>0</v>
      </c>
      <c r="O2730" s="16" t="s">
        <v>19</v>
      </c>
    </row>
    <row r="2731" spans="1:15" x14ac:dyDescent="0.3">
      <c r="A2731" s="1">
        <v>43709</v>
      </c>
      <c r="B2731" s="2">
        <v>0.8125</v>
      </c>
      <c r="C2731" s="9">
        <f t="shared" si="90"/>
        <v>43709.8125</v>
      </c>
      <c r="D2731" s="4">
        <f t="shared" si="91"/>
        <v>525465</v>
      </c>
      <c r="E2731" s="4">
        <f t="shared" si="91"/>
        <v>6300765</v>
      </c>
      <c r="F2731" s="4">
        <f t="shared" si="91"/>
        <v>2549</v>
      </c>
      <c r="G2731" s="6">
        <v>0</v>
      </c>
      <c r="H2731" s="6">
        <v>0</v>
      </c>
      <c r="I2731" s="6">
        <v>262.71809781044635</v>
      </c>
      <c r="J2731" s="6">
        <v>1.748</v>
      </c>
      <c r="K2731" s="6">
        <v>80.912999999999997</v>
      </c>
      <c r="L2731" s="6">
        <v>1.0071958666108196</v>
      </c>
      <c r="M2731" s="6">
        <v>749.78499999999997</v>
      </c>
      <c r="N2731" s="6">
        <v>0</v>
      </c>
      <c r="O2731" s="16" t="s">
        <v>19</v>
      </c>
    </row>
    <row r="2732" spans="1:15" x14ac:dyDescent="0.3">
      <c r="A2732" s="1">
        <v>43709</v>
      </c>
      <c r="B2732" s="2">
        <v>0.83333333333333337</v>
      </c>
      <c r="C2732" s="9">
        <f t="shared" si="90"/>
        <v>43709.833333333336</v>
      </c>
      <c r="D2732" s="4">
        <f t="shared" si="91"/>
        <v>525465</v>
      </c>
      <c r="E2732" s="4">
        <f t="shared" si="91"/>
        <v>6300765</v>
      </c>
      <c r="F2732" s="4">
        <f t="shared" si="91"/>
        <v>2549</v>
      </c>
      <c r="G2732" s="6">
        <v>0</v>
      </c>
      <c r="H2732" s="6">
        <v>0</v>
      </c>
      <c r="I2732" s="6">
        <v>271.26978093140912</v>
      </c>
      <c r="J2732" s="6">
        <v>1.9990000000000001</v>
      </c>
      <c r="K2732" s="6">
        <v>80.954999999999998</v>
      </c>
      <c r="L2732" s="6">
        <v>1.1493561159098626</v>
      </c>
      <c r="M2732" s="6">
        <v>749.54700000000003</v>
      </c>
      <c r="N2732" s="6">
        <v>0</v>
      </c>
      <c r="O2732" s="16" t="s">
        <v>19</v>
      </c>
    </row>
    <row r="2733" spans="1:15" x14ac:dyDescent="0.3">
      <c r="A2733" s="1">
        <v>43709</v>
      </c>
      <c r="B2733" s="2">
        <v>0.85416666666666663</v>
      </c>
      <c r="C2733" s="9">
        <f t="shared" si="90"/>
        <v>43709.854166666664</v>
      </c>
      <c r="D2733" s="4">
        <f t="shared" si="91"/>
        <v>525465</v>
      </c>
      <c r="E2733" s="4">
        <f t="shared" si="91"/>
        <v>6300765</v>
      </c>
      <c r="F2733" s="4">
        <f t="shared" si="91"/>
        <v>2549</v>
      </c>
      <c r="G2733" s="6">
        <v>0</v>
      </c>
      <c r="H2733" s="6">
        <v>0</v>
      </c>
      <c r="I2733" s="6">
        <v>247.64117933658943</v>
      </c>
      <c r="J2733" s="6">
        <v>2.125</v>
      </c>
      <c r="K2733" s="6">
        <v>80.975999999999999</v>
      </c>
      <c r="L2733" s="6">
        <v>1.2915163652089054</v>
      </c>
      <c r="M2733" s="6">
        <v>749.56299999999999</v>
      </c>
      <c r="N2733" s="6">
        <v>0</v>
      </c>
      <c r="O2733" s="16" t="s">
        <v>19</v>
      </c>
    </row>
    <row r="2734" spans="1:15" x14ac:dyDescent="0.3">
      <c r="A2734" s="1">
        <v>43709</v>
      </c>
      <c r="B2734" s="2">
        <v>0.875</v>
      </c>
      <c r="C2734" s="9">
        <f t="shared" si="90"/>
        <v>43709.875</v>
      </c>
      <c r="D2734" s="4">
        <f t="shared" si="91"/>
        <v>525465</v>
      </c>
      <c r="E2734" s="4">
        <f t="shared" si="91"/>
        <v>6300765</v>
      </c>
      <c r="F2734" s="4">
        <f t="shared" si="91"/>
        <v>2549</v>
      </c>
      <c r="G2734" s="6">
        <v>0</v>
      </c>
      <c r="H2734" s="6">
        <v>0</v>
      </c>
      <c r="I2734" s="6">
        <v>253.04491554599781</v>
      </c>
      <c r="J2734" s="6">
        <v>1.4330000000000001</v>
      </c>
      <c r="K2734" s="6">
        <v>85.811000000000007</v>
      </c>
      <c r="L2734" s="6">
        <v>1.0003723946811707</v>
      </c>
      <c r="M2734" s="6">
        <v>749.28499999999997</v>
      </c>
      <c r="N2734" s="6">
        <v>0</v>
      </c>
      <c r="O2734" s="16" t="s">
        <v>19</v>
      </c>
    </row>
    <row r="2735" spans="1:15" x14ac:dyDescent="0.3">
      <c r="A2735" s="1">
        <v>43709</v>
      </c>
      <c r="B2735" s="2">
        <v>0.89583333333333337</v>
      </c>
      <c r="C2735" s="9">
        <f t="shared" si="90"/>
        <v>43709.895833333336</v>
      </c>
      <c r="D2735" s="4">
        <f t="shared" si="91"/>
        <v>525465</v>
      </c>
      <c r="E2735" s="4">
        <f t="shared" si="91"/>
        <v>6300765</v>
      </c>
      <c r="F2735" s="4">
        <f t="shared" si="91"/>
        <v>2549</v>
      </c>
      <c r="G2735" s="6">
        <v>0</v>
      </c>
      <c r="H2735" s="6">
        <v>0</v>
      </c>
      <c r="I2735" s="6">
        <v>248.92894184235715</v>
      </c>
      <c r="J2735" s="6">
        <v>1.8740000000000001</v>
      </c>
      <c r="K2735" s="6">
        <v>86.225999999999999</v>
      </c>
      <c r="L2735" s="6">
        <v>1.2869673839224727</v>
      </c>
      <c r="M2735" s="6">
        <v>749.40300000000002</v>
      </c>
      <c r="N2735" s="6">
        <v>0</v>
      </c>
      <c r="O2735" s="16" t="s">
        <v>19</v>
      </c>
    </row>
    <row r="2736" spans="1:15" x14ac:dyDescent="0.3">
      <c r="A2736" s="1">
        <v>43709</v>
      </c>
      <c r="B2736" s="2">
        <v>0.91666666666666663</v>
      </c>
      <c r="C2736" s="9">
        <f t="shared" si="90"/>
        <v>43709.916666666664</v>
      </c>
      <c r="D2736" s="4">
        <f t="shared" si="91"/>
        <v>525465</v>
      </c>
      <c r="E2736" s="4">
        <f t="shared" si="91"/>
        <v>6300765</v>
      </c>
      <c r="F2736" s="4">
        <f t="shared" si="91"/>
        <v>2549</v>
      </c>
      <c r="G2736" s="6">
        <v>0</v>
      </c>
      <c r="H2736" s="6">
        <v>0</v>
      </c>
      <c r="I2736" s="6">
        <v>265.71855201172968</v>
      </c>
      <c r="J2736" s="6">
        <v>1.496</v>
      </c>
      <c r="K2736" s="6">
        <v>87.215000000000003</v>
      </c>
      <c r="L2736" s="6">
        <v>1.4291276332215159</v>
      </c>
      <c r="M2736" s="6">
        <v>749.25</v>
      </c>
      <c r="N2736" s="6">
        <v>0</v>
      </c>
      <c r="O2736" s="16" t="s">
        <v>19</v>
      </c>
    </row>
    <row r="2737" spans="1:15" x14ac:dyDescent="0.3">
      <c r="A2737" s="1">
        <v>43709</v>
      </c>
      <c r="B2737" s="2">
        <v>0.9375</v>
      </c>
      <c r="C2737" s="9">
        <f t="shared" si="90"/>
        <v>43709.9375</v>
      </c>
      <c r="D2737" s="4">
        <f t="shared" si="91"/>
        <v>525465</v>
      </c>
      <c r="E2737" s="4">
        <f t="shared" si="91"/>
        <v>6300765</v>
      </c>
      <c r="F2737" s="4">
        <f t="shared" si="91"/>
        <v>2549</v>
      </c>
      <c r="G2737" s="6">
        <v>0</v>
      </c>
      <c r="H2737" s="6">
        <v>0</v>
      </c>
      <c r="I2737" s="6">
        <v>277.69311005130061</v>
      </c>
      <c r="J2737" s="6">
        <v>1.9359999999999999</v>
      </c>
      <c r="K2737" s="6">
        <v>89.772000000000006</v>
      </c>
      <c r="L2737" s="6">
        <v>1.4268531425782993</v>
      </c>
      <c r="M2737" s="6">
        <v>749.13499999999999</v>
      </c>
      <c r="N2737" s="6">
        <v>0</v>
      </c>
      <c r="O2737" s="16" t="s">
        <v>19</v>
      </c>
    </row>
    <row r="2738" spans="1:15" x14ac:dyDescent="0.3">
      <c r="A2738" s="1">
        <v>43709</v>
      </c>
      <c r="B2738" s="2">
        <v>0.95833333333333337</v>
      </c>
      <c r="C2738" s="9">
        <f t="shared" si="90"/>
        <v>43709.958333333336</v>
      </c>
      <c r="D2738" s="4">
        <f t="shared" si="91"/>
        <v>525465</v>
      </c>
      <c r="E2738" s="4">
        <f t="shared" si="91"/>
        <v>6300765</v>
      </c>
      <c r="F2738" s="4">
        <f t="shared" si="91"/>
        <v>2549</v>
      </c>
      <c r="G2738" s="6">
        <v>0</v>
      </c>
      <c r="H2738" s="6">
        <v>0</v>
      </c>
      <c r="I2738" s="6">
        <v>312.7698925948896</v>
      </c>
      <c r="J2738" s="6">
        <v>2.2509999999999999</v>
      </c>
      <c r="K2738" s="6">
        <v>90.295000000000002</v>
      </c>
      <c r="L2738" s="6">
        <v>2.1464652050460966</v>
      </c>
      <c r="M2738" s="6">
        <v>749.04200000000003</v>
      </c>
      <c r="N2738" s="6">
        <v>0</v>
      </c>
      <c r="O2738" s="16" t="s">
        <v>19</v>
      </c>
    </row>
    <row r="2739" spans="1:15" x14ac:dyDescent="0.3">
      <c r="A2739" s="1">
        <v>43709</v>
      </c>
      <c r="B2739" s="2">
        <v>0.97916666666666663</v>
      </c>
      <c r="C2739" s="9">
        <f t="shared" si="90"/>
        <v>43709.979166666664</v>
      </c>
      <c r="D2739" s="4">
        <f t="shared" si="91"/>
        <v>525465</v>
      </c>
      <c r="E2739" s="4">
        <f t="shared" si="91"/>
        <v>6300765</v>
      </c>
      <c r="F2739" s="4">
        <f t="shared" si="91"/>
        <v>2549</v>
      </c>
      <c r="G2739" s="6">
        <v>0</v>
      </c>
      <c r="H2739" s="6">
        <v>0</v>
      </c>
      <c r="I2739" s="6">
        <v>314.38785474952653</v>
      </c>
      <c r="J2739" s="6">
        <v>2.2509999999999999</v>
      </c>
      <c r="K2739" s="6">
        <v>93.549000000000007</v>
      </c>
      <c r="L2739" s="6">
        <v>1.4223041612918668</v>
      </c>
      <c r="M2739" s="6">
        <v>748.91200000000003</v>
      </c>
      <c r="N2739" s="6">
        <v>0</v>
      </c>
      <c r="O2739" s="16" t="s">
        <v>19</v>
      </c>
    </row>
    <row r="2740" spans="1:15" x14ac:dyDescent="0.3">
      <c r="A2740" s="1">
        <v>43710</v>
      </c>
      <c r="B2740" s="2">
        <v>0</v>
      </c>
      <c r="C2740" s="9">
        <f t="shared" si="90"/>
        <v>43710</v>
      </c>
      <c r="D2740" s="4">
        <f t="shared" si="91"/>
        <v>525465</v>
      </c>
      <c r="E2740" s="4">
        <f t="shared" si="91"/>
        <v>6300765</v>
      </c>
      <c r="F2740" s="4">
        <f t="shared" si="91"/>
        <v>2549</v>
      </c>
      <c r="G2740" s="6">
        <v>0</v>
      </c>
      <c r="H2740" s="6">
        <v>0</v>
      </c>
      <c r="I2740" s="6">
        <v>317.01351493821261</v>
      </c>
      <c r="J2740" s="6">
        <v>2.125</v>
      </c>
      <c r="K2740" s="6">
        <v>94.918999999999997</v>
      </c>
      <c r="L2740" s="6">
        <v>1.384770481580776</v>
      </c>
      <c r="M2740" s="6">
        <v>748.98299999999995</v>
      </c>
      <c r="N2740" s="6">
        <v>0</v>
      </c>
      <c r="O2740" s="16" t="s">
        <v>19</v>
      </c>
    </row>
    <row r="2741" spans="1:15" x14ac:dyDescent="0.3">
      <c r="A2741" s="1">
        <v>43710</v>
      </c>
      <c r="B2741" s="2">
        <v>2.0833333333333332E-2</v>
      </c>
      <c r="C2741" s="9">
        <f t="shared" si="90"/>
        <v>43710.020833333336</v>
      </c>
      <c r="D2741" s="4">
        <f t="shared" si="91"/>
        <v>525465</v>
      </c>
      <c r="E2741" s="4">
        <f t="shared" si="91"/>
        <v>6300765</v>
      </c>
      <c r="F2741" s="4">
        <f t="shared" si="91"/>
        <v>2549</v>
      </c>
      <c r="G2741" s="6">
        <v>0</v>
      </c>
      <c r="H2741" s="6">
        <v>0</v>
      </c>
      <c r="I2741" s="6">
        <v>316.54373079931185</v>
      </c>
      <c r="J2741" s="6">
        <v>2.2509999999999999</v>
      </c>
      <c r="K2741" s="6">
        <v>96.337999999999994</v>
      </c>
      <c r="L2741" s="6">
        <v>1.526930730879819</v>
      </c>
      <c r="M2741" s="6">
        <v>748.94299999999998</v>
      </c>
      <c r="N2741" s="6">
        <v>0</v>
      </c>
      <c r="O2741" s="16" t="s">
        <v>19</v>
      </c>
    </row>
    <row r="2742" spans="1:15" x14ac:dyDescent="0.3">
      <c r="A2742" s="1">
        <v>43710</v>
      </c>
      <c r="B2742" s="2">
        <v>4.1666666666666664E-2</v>
      </c>
      <c r="C2742" s="9">
        <f t="shared" si="90"/>
        <v>43710.041666666664</v>
      </c>
      <c r="D2742" s="4">
        <f t="shared" si="91"/>
        <v>525465</v>
      </c>
      <c r="E2742" s="4">
        <f t="shared" si="91"/>
        <v>6300765</v>
      </c>
      <c r="F2742" s="4">
        <f t="shared" si="91"/>
        <v>2549</v>
      </c>
      <c r="G2742" s="6">
        <v>0</v>
      </c>
      <c r="H2742" s="6">
        <v>0</v>
      </c>
      <c r="I2742" s="6">
        <v>313.96153870447949</v>
      </c>
      <c r="J2742" s="6">
        <v>2.3769999999999998</v>
      </c>
      <c r="K2742" s="6">
        <v>96.052999999999997</v>
      </c>
      <c r="L2742" s="6">
        <v>1.3802215002943432</v>
      </c>
      <c r="M2742" s="6">
        <v>748.83299999999997</v>
      </c>
      <c r="N2742" s="6">
        <v>0</v>
      </c>
      <c r="O2742" s="16" t="s">
        <v>19</v>
      </c>
    </row>
    <row r="2743" spans="1:15" x14ac:dyDescent="0.3">
      <c r="A2743" s="1">
        <v>43710</v>
      </c>
      <c r="B2743" s="2">
        <v>6.25E-2</v>
      </c>
      <c r="C2743" s="9">
        <f t="shared" si="90"/>
        <v>43710.0625</v>
      </c>
      <c r="D2743" s="4">
        <f t="shared" si="91"/>
        <v>525465</v>
      </c>
      <c r="E2743" s="4">
        <f t="shared" si="91"/>
        <v>6300765</v>
      </c>
      <c r="F2743" s="4">
        <f t="shared" si="91"/>
        <v>2549</v>
      </c>
      <c r="G2743" s="6">
        <v>0</v>
      </c>
      <c r="H2743" s="6">
        <v>0</v>
      </c>
      <c r="I2743" s="6">
        <v>318.27979175566099</v>
      </c>
      <c r="J2743" s="6">
        <v>1.9990000000000001</v>
      </c>
      <c r="K2743" s="6">
        <v>99.230999999999995</v>
      </c>
      <c r="L2743" s="6">
        <v>1.3779470096511268</v>
      </c>
      <c r="M2743" s="6">
        <v>748.71299999999997</v>
      </c>
      <c r="N2743" s="6">
        <v>0</v>
      </c>
      <c r="O2743" s="16" t="s">
        <v>19</v>
      </c>
    </row>
    <row r="2744" spans="1:15" x14ac:dyDescent="0.3">
      <c r="A2744" s="1">
        <v>43710</v>
      </c>
      <c r="B2744" s="2">
        <v>8.3333333333333329E-2</v>
      </c>
      <c r="C2744" s="9">
        <f t="shared" si="90"/>
        <v>43710.083333333336</v>
      </c>
      <c r="D2744" s="4">
        <f t="shared" si="91"/>
        <v>525465</v>
      </c>
      <c r="E2744" s="4">
        <f t="shared" si="91"/>
        <v>6300765</v>
      </c>
      <c r="F2744" s="4">
        <f t="shared" si="91"/>
        <v>2549</v>
      </c>
      <c r="G2744" s="6">
        <v>0</v>
      </c>
      <c r="H2744" s="6">
        <v>0</v>
      </c>
      <c r="I2744" s="6">
        <v>319.88070128082023</v>
      </c>
      <c r="J2744" s="6">
        <v>1.8109999999999999</v>
      </c>
      <c r="K2744" s="6">
        <v>100</v>
      </c>
      <c r="L2744" s="6">
        <v>1.9531243321766651</v>
      </c>
      <c r="M2744" s="6">
        <v>748.40499999999997</v>
      </c>
      <c r="N2744" s="6">
        <v>0.2</v>
      </c>
      <c r="O2744" s="16" t="s">
        <v>19</v>
      </c>
    </row>
    <row r="2745" spans="1:15" x14ac:dyDescent="0.3">
      <c r="A2745" s="1">
        <v>43710</v>
      </c>
      <c r="B2745" s="2">
        <v>0.10416666666666667</v>
      </c>
      <c r="C2745" s="9">
        <f t="shared" si="90"/>
        <v>43710.104166666664</v>
      </c>
      <c r="D2745" s="4">
        <f t="shared" si="91"/>
        <v>525465</v>
      </c>
      <c r="E2745" s="4">
        <f t="shared" si="91"/>
        <v>6300765</v>
      </c>
      <c r="F2745" s="4">
        <f t="shared" si="91"/>
        <v>2549</v>
      </c>
      <c r="G2745" s="6">
        <v>0</v>
      </c>
      <c r="H2745" s="6">
        <v>0</v>
      </c>
      <c r="I2745" s="6">
        <v>320.61247038948176</v>
      </c>
      <c r="J2745" s="6">
        <v>1.8109999999999999</v>
      </c>
      <c r="K2745" s="6">
        <v>100</v>
      </c>
      <c r="L2745" s="6">
        <v>1.3733980283646943</v>
      </c>
      <c r="M2745" s="6">
        <v>748.24199999999996</v>
      </c>
      <c r="N2745" s="6">
        <v>0.4</v>
      </c>
      <c r="O2745" s="16" t="s">
        <v>19</v>
      </c>
    </row>
    <row r="2746" spans="1:15" x14ac:dyDescent="0.3">
      <c r="A2746" s="1">
        <v>43710</v>
      </c>
      <c r="B2746" s="2">
        <v>0.125</v>
      </c>
      <c r="C2746" s="9">
        <f t="shared" ref="C2746:C2809" si="92">A2746+B2746</f>
        <v>43710.125</v>
      </c>
      <c r="D2746" s="4">
        <f t="shared" si="91"/>
        <v>525465</v>
      </c>
      <c r="E2746" s="4">
        <f t="shared" si="91"/>
        <v>6300765</v>
      </c>
      <c r="F2746" s="4">
        <f t="shared" si="91"/>
        <v>2549</v>
      </c>
      <c r="G2746" s="6">
        <v>0</v>
      </c>
      <c r="H2746" s="6">
        <v>0</v>
      </c>
      <c r="I2746" s="6">
        <v>321.47938858429319</v>
      </c>
      <c r="J2746" s="6">
        <v>1.496</v>
      </c>
      <c r="K2746" s="6">
        <v>100</v>
      </c>
      <c r="L2746" s="6">
        <v>1.6599930176059967</v>
      </c>
      <c r="M2746" s="6">
        <v>747.83299999999997</v>
      </c>
      <c r="N2746" s="7" t="s">
        <v>19</v>
      </c>
      <c r="O2746" s="16" t="s">
        <v>19</v>
      </c>
    </row>
    <row r="2747" spans="1:15" x14ac:dyDescent="0.3">
      <c r="A2747" s="1">
        <v>43710</v>
      </c>
      <c r="B2747" s="2">
        <v>0.14583333333333334</v>
      </c>
      <c r="C2747" s="9">
        <f t="shared" si="92"/>
        <v>43710.145833333336</v>
      </c>
      <c r="D2747" s="4">
        <f t="shared" ref="D2747:F2810" si="93">D2746</f>
        <v>525465</v>
      </c>
      <c r="E2747" s="4">
        <f t="shared" si="93"/>
        <v>6300765</v>
      </c>
      <c r="F2747" s="4">
        <f t="shared" si="93"/>
        <v>2549</v>
      </c>
      <c r="G2747" s="6">
        <v>0</v>
      </c>
      <c r="H2747" s="6">
        <v>0</v>
      </c>
      <c r="I2747" s="6">
        <v>320.93377378067379</v>
      </c>
      <c r="J2747" s="6">
        <v>1.496</v>
      </c>
      <c r="K2747" s="6">
        <v>100</v>
      </c>
      <c r="L2747" s="6">
        <v>1.8021532669050395</v>
      </c>
      <c r="M2747" s="6">
        <v>747.89499999999998</v>
      </c>
      <c r="N2747" s="7" t="s">
        <v>19</v>
      </c>
      <c r="O2747" s="16" t="s">
        <v>19</v>
      </c>
    </row>
    <row r="2748" spans="1:15" x14ac:dyDescent="0.3">
      <c r="A2748" s="1">
        <v>43710</v>
      </c>
      <c r="B2748" s="2">
        <v>0.16666666666666666</v>
      </c>
      <c r="C2748" s="9">
        <f t="shared" si="92"/>
        <v>43710.166666666664</v>
      </c>
      <c r="D2748" s="4">
        <f t="shared" si="93"/>
        <v>525465</v>
      </c>
      <c r="E2748" s="4">
        <f t="shared" si="93"/>
        <v>6300765</v>
      </c>
      <c r="F2748" s="4">
        <f t="shared" si="93"/>
        <v>2549</v>
      </c>
      <c r="G2748" s="6">
        <v>0</v>
      </c>
      <c r="H2748" s="6">
        <v>0</v>
      </c>
      <c r="I2748" s="6">
        <v>315.31820002971671</v>
      </c>
      <c r="J2748" s="6">
        <v>0.74199999999999999</v>
      </c>
      <c r="K2748" s="6">
        <v>100</v>
      </c>
      <c r="L2748" s="6">
        <v>1.2221398164927859</v>
      </c>
      <c r="M2748" s="6">
        <v>747.63800000000003</v>
      </c>
      <c r="N2748" s="7" t="s">
        <v>19</v>
      </c>
      <c r="O2748" s="16" t="s">
        <v>19</v>
      </c>
    </row>
    <row r="2749" spans="1:15" x14ac:dyDescent="0.3">
      <c r="A2749" s="1">
        <v>43710</v>
      </c>
      <c r="B2749" s="2">
        <v>0.1875</v>
      </c>
      <c r="C2749" s="9">
        <f t="shared" si="92"/>
        <v>43710.1875</v>
      </c>
      <c r="D2749" s="4">
        <f t="shared" si="93"/>
        <v>525465</v>
      </c>
      <c r="E2749" s="4">
        <f t="shared" si="93"/>
        <v>6300765</v>
      </c>
      <c r="F2749" s="4">
        <f t="shared" si="93"/>
        <v>2549</v>
      </c>
      <c r="G2749" s="6">
        <v>0</v>
      </c>
      <c r="H2749" s="6">
        <v>0</v>
      </c>
      <c r="I2749" s="6">
        <v>315.48921925845968</v>
      </c>
      <c r="J2749" s="6">
        <v>0.17599999999999999</v>
      </c>
      <c r="K2749" s="6">
        <v>100</v>
      </c>
      <c r="L2749" s="6">
        <v>1.0754305859073103</v>
      </c>
      <c r="M2749" s="6">
        <v>747.59699999999998</v>
      </c>
      <c r="N2749" s="7" t="s">
        <v>19</v>
      </c>
      <c r="O2749" s="16" t="s">
        <v>19</v>
      </c>
    </row>
    <row r="2750" spans="1:15" x14ac:dyDescent="0.3">
      <c r="A2750" s="1">
        <v>43710</v>
      </c>
      <c r="B2750" s="2">
        <v>0.20833333333333334</v>
      </c>
      <c r="C2750" s="9">
        <f t="shared" si="92"/>
        <v>43710.208333333336</v>
      </c>
      <c r="D2750" s="4">
        <f t="shared" si="93"/>
        <v>525465</v>
      </c>
      <c r="E2750" s="4">
        <f t="shared" si="93"/>
        <v>6300765</v>
      </c>
      <c r="F2750" s="4">
        <f t="shared" si="93"/>
        <v>2549</v>
      </c>
      <c r="G2750" s="6">
        <v>0</v>
      </c>
      <c r="H2750" s="6">
        <v>0</v>
      </c>
      <c r="I2750" s="6">
        <v>315.57047578835864</v>
      </c>
      <c r="J2750" s="6">
        <v>0.30099999999999999</v>
      </c>
      <c r="K2750" s="6">
        <v>100</v>
      </c>
      <c r="L2750" s="6">
        <v>1.2175908352063534</v>
      </c>
      <c r="M2750" s="6">
        <v>747.55700000000002</v>
      </c>
      <c r="N2750" s="7" t="s">
        <v>19</v>
      </c>
      <c r="O2750" s="16" t="s">
        <v>19</v>
      </c>
    </row>
    <row r="2751" spans="1:15" x14ac:dyDescent="0.3">
      <c r="A2751" s="1">
        <v>43710</v>
      </c>
      <c r="B2751" s="2">
        <v>0.22916666666666666</v>
      </c>
      <c r="C2751" s="9">
        <f t="shared" si="92"/>
        <v>43710.229166666664</v>
      </c>
      <c r="D2751" s="4">
        <f t="shared" si="93"/>
        <v>525465</v>
      </c>
      <c r="E2751" s="4">
        <f t="shared" si="93"/>
        <v>6300765</v>
      </c>
      <c r="F2751" s="4">
        <f t="shared" si="93"/>
        <v>2549</v>
      </c>
      <c r="G2751" s="6">
        <v>0</v>
      </c>
      <c r="H2751" s="6">
        <v>0</v>
      </c>
      <c r="I2751" s="6">
        <v>314.68989126836925</v>
      </c>
      <c r="J2751" s="6">
        <v>0.74199999999999999</v>
      </c>
      <c r="K2751" s="6">
        <v>100</v>
      </c>
      <c r="L2751" s="6">
        <v>1.7930553043321742</v>
      </c>
      <c r="M2751" s="6">
        <v>747.48</v>
      </c>
      <c r="N2751" s="7" t="s">
        <v>19</v>
      </c>
      <c r="O2751" s="16" t="s">
        <v>19</v>
      </c>
    </row>
    <row r="2752" spans="1:15" x14ac:dyDescent="0.3">
      <c r="A2752" s="1">
        <v>43710</v>
      </c>
      <c r="B2752" s="2">
        <v>0.25</v>
      </c>
      <c r="C2752" s="9">
        <f t="shared" si="92"/>
        <v>43710.25</v>
      </c>
      <c r="D2752" s="4">
        <f t="shared" si="93"/>
        <v>525465</v>
      </c>
      <c r="E2752" s="4">
        <f t="shared" si="93"/>
        <v>6300765</v>
      </c>
      <c r="F2752" s="4">
        <f t="shared" si="93"/>
        <v>2549</v>
      </c>
      <c r="G2752" s="6">
        <v>0</v>
      </c>
      <c r="H2752" s="6">
        <v>0</v>
      </c>
      <c r="I2752" s="6">
        <v>308.47201623283871</v>
      </c>
      <c r="J2752" s="6">
        <v>1.2450000000000001</v>
      </c>
      <c r="K2752" s="6">
        <v>100</v>
      </c>
      <c r="L2752" s="6">
        <v>1.7907808136889578</v>
      </c>
      <c r="M2752" s="6">
        <v>747.41300000000001</v>
      </c>
      <c r="N2752" s="7" t="s">
        <v>19</v>
      </c>
      <c r="O2752" s="16" t="s">
        <v>19</v>
      </c>
    </row>
    <row r="2753" spans="1:15" x14ac:dyDescent="0.3">
      <c r="A2753" s="1">
        <v>43710</v>
      </c>
      <c r="B2753" s="2">
        <v>0.27083333333333331</v>
      </c>
      <c r="C2753" s="9">
        <f t="shared" si="92"/>
        <v>43710.270833333336</v>
      </c>
      <c r="D2753" s="4">
        <f t="shared" si="93"/>
        <v>525465</v>
      </c>
      <c r="E2753" s="4">
        <f t="shared" si="93"/>
        <v>6300765</v>
      </c>
      <c r="F2753" s="4">
        <f t="shared" si="93"/>
        <v>2549</v>
      </c>
      <c r="G2753" s="6">
        <v>21.8</v>
      </c>
      <c r="H2753" s="6">
        <v>3.6</v>
      </c>
      <c r="I2753" s="6">
        <v>322.96436216870865</v>
      </c>
      <c r="J2753" s="6">
        <v>1.8740000000000001</v>
      </c>
      <c r="K2753" s="6">
        <v>100</v>
      </c>
      <c r="L2753" s="6">
        <v>0.92189788339218559</v>
      </c>
      <c r="M2753" s="6">
        <v>747.41300000000001</v>
      </c>
      <c r="N2753" s="7" t="s">
        <v>19</v>
      </c>
      <c r="O2753" s="15">
        <v>0.16513761467889909</v>
      </c>
    </row>
    <row r="2754" spans="1:15" x14ac:dyDescent="0.3">
      <c r="A2754" s="1">
        <v>43710</v>
      </c>
      <c r="B2754" s="2">
        <v>0.29166666666666669</v>
      </c>
      <c r="C2754" s="9">
        <f t="shared" si="92"/>
        <v>43710.291666666664</v>
      </c>
      <c r="D2754" s="4">
        <f t="shared" si="93"/>
        <v>525465</v>
      </c>
      <c r="E2754" s="4">
        <f t="shared" si="93"/>
        <v>6300765</v>
      </c>
      <c r="F2754" s="4">
        <f t="shared" si="93"/>
        <v>2549</v>
      </c>
      <c r="G2754" s="6">
        <v>25.4</v>
      </c>
      <c r="H2754" s="6">
        <v>3.6</v>
      </c>
      <c r="I2754" s="6">
        <v>325.84969214334927</v>
      </c>
      <c r="J2754" s="6">
        <v>2.2509999999999999</v>
      </c>
      <c r="K2754" s="6">
        <v>100</v>
      </c>
      <c r="L2754" s="6">
        <v>3.3744396785668118</v>
      </c>
      <c r="M2754" s="6">
        <v>747.36800000000005</v>
      </c>
      <c r="N2754" s="6">
        <v>1.4</v>
      </c>
      <c r="O2754" s="15">
        <v>0.14173228346456693</v>
      </c>
    </row>
    <row r="2755" spans="1:15" x14ac:dyDescent="0.3">
      <c r="A2755" s="1">
        <v>43710</v>
      </c>
      <c r="B2755" s="2">
        <v>0.3125</v>
      </c>
      <c r="C2755" s="9">
        <f t="shared" si="92"/>
        <v>43710.3125</v>
      </c>
      <c r="D2755" s="4">
        <f t="shared" si="93"/>
        <v>525465</v>
      </c>
      <c r="E2755" s="4">
        <f t="shared" si="93"/>
        <v>6300765</v>
      </c>
      <c r="F2755" s="4">
        <f t="shared" si="93"/>
        <v>2549</v>
      </c>
      <c r="G2755" s="6">
        <v>10.9</v>
      </c>
      <c r="H2755" s="6">
        <v>0</v>
      </c>
      <c r="I2755" s="6">
        <v>327.73763665243786</v>
      </c>
      <c r="J2755" s="6">
        <v>2.5649999999999999</v>
      </c>
      <c r="K2755" s="6">
        <v>100</v>
      </c>
      <c r="L2755" s="6">
        <v>3.9499041476926329</v>
      </c>
      <c r="M2755" s="6">
        <v>747.4</v>
      </c>
      <c r="N2755" s="6">
        <v>1.2</v>
      </c>
      <c r="O2755" s="16" t="s">
        <v>19</v>
      </c>
    </row>
    <row r="2756" spans="1:15" x14ac:dyDescent="0.3">
      <c r="A2756" s="1">
        <v>43710</v>
      </c>
      <c r="B2756" s="2">
        <v>0.33333333333333331</v>
      </c>
      <c r="C2756" s="9">
        <f t="shared" si="92"/>
        <v>43710.333333333336</v>
      </c>
      <c r="D2756" s="4">
        <f t="shared" si="93"/>
        <v>525465</v>
      </c>
      <c r="E2756" s="4">
        <f t="shared" si="93"/>
        <v>6300765</v>
      </c>
      <c r="F2756" s="4">
        <f t="shared" si="93"/>
        <v>2549</v>
      </c>
      <c r="G2756" s="6">
        <v>39.9</v>
      </c>
      <c r="H2756" s="6">
        <v>7.2</v>
      </c>
      <c r="I2756" s="6">
        <v>328.41096571723614</v>
      </c>
      <c r="J2756" s="6">
        <v>2.754</v>
      </c>
      <c r="K2756" s="6">
        <v>100</v>
      </c>
      <c r="L2756" s="6">
        <v>3.9476296570494163</v>
      </c>
      <c r="M2756" s="6">
        <v>747.56</v>
      </c>
      <c r="N2756" s="6">
        <v>0.2</v>
      </c>
      <c r="O2756" s="15">
        <v>0.18045112781954889</v>
      </c>
    </row>
    <row r="2757" spans="1:15" x14ac:dyDescent="0.3">
      <c r="A2757" s="1">
        <v>43710</v>
      </c>
      <c r="B2757" s="2">
        <v>0.35416666666666669</v>
      </c>
      <c r="C2757" s="9">
        <f t="shared" si="92"/>
        <v>43710.354166666664</v>
      </c>
      <c r="D2757" s="4">
        <f t="shared" si="93"/>
        <v>525465</v>
      </c>
      <c r="E2757" s="4">
        <f t="shared" si="93"/>
        <v>6300765</v>
      </c>
      <c r="F2757" s="4">
        <f t="shared" si="93"/>
        <v>2549</v>
      </c>
      <c r="G2757" s="6">
        <v>25.4</v>
      </c>
      <c r="H2757" s="6">
        <v>1.8</v>
      </c>
      <c r="I2757" s="6">
        <v>328.40557249860473</v>
      </c>
      <c r="J2757" s="6">
        <v>2.4390000000000001</v>
      </c>
      <c r="K2757" s="6">
        <v>100</v>
      </c>
      <c r="L2757" s="6">
        <v>2.9345991334106678</v>
      </c>
      <c r="M2757" s="6">
        <v>747.63</v>
      </c>
      <c r="N2757" s="6">
        <v>0</v>
      </c>
      <c r="O2757" s="15">
        <v>7.0866141732283464E-2</v>
      </c>
    </row>
    <row r="2758" spans="1:15" x14ac:dyDescent="0.3">
      <c r="A2758" s="1">
        <v>43710</v>
      </c>
      <c r="B2758" s="2">
        <v>0.375</v>
      </c>
      <c r="C2758" s="9">
        <f t="shared" si="92"/>
        <v>43710.375</v>
      </c>
      <c r="D2758" s="4">
        <f t="shared" si="93"/>
        <v>525465</v>
      </c>
      <c r="E2758" s="4">
        <f t="shared" si="93"/>
        <v>6300765</v>
      </c>
      <c r="F2758" s="4">
        <f t="shared" si="93"/>
        <v>2549</v>
      </c>
      <c r="G2758" s="6">
        <v>21.8</v>
      </c>
      <c r="H2758" s="6">
        <v>0</v>
      </c>
      <c r="I2758" s="6">
        <v>328.63543167264248</v>
      </c>
      <c r="J2758" s="6">
        <v>2.6280000000000001</v>
      </c>
      <c r="K2758" s="6">
        <v>100</v>
      </c>
      <c r="L2758" s="6">
        <v>2.4990204229406729</v>
      </c>
      <c r="M2758" s="6">
        <v>747.69799999999998</v>
      </c>
      <c r="N2758" s="6">
        <v>0.6</v>
      </c>
      <c r="O2758" s="16" t="s">
        <v>19</v>
      </c>
    </row>
    <row r="2759" spans="1:15" x14ac:dyDescent="0.3">
      <c r="A2759" s="1">
        <v>43710</v>
      </c>
      <c r="B2759" s="2">
        <v>0.39583333333333331</v>
      </c>
      <c r="C2759" s="9">
        <f t="shared" si="92"/>
        <v>43710.395833333336</v>
      </c>
      <c r="D2759" s="4">
        <f t="shared" si="93"/>
        <v>525465</v>
      </c>
      <c r="E2759" s="4">
        <f t="shared" si="93"/>
        <v>6300765</v>
      </c>
      <c r="F2759" s="4">
        <f t="shared" si="93"/>
        <v>2549</v>
      </c>
      <c r="G2759" s="6">
        <v>34.5</v>
      </c>
      <c r="H2759" s="6">
        <v>1.8</v>
      </c>
      <c r="I2759" s="6">
        <v>328.14883001392218</v>
      </c>
      <c r="J2759" s="6">
        <v>2.754</v>
      </c>
      <c r="K2759" s="6">
        <v>100</v>
      </c>
      <c r="L2759" s="6">
        <v>2.4967459322974568</v>
      </c>
      <c r="M2759" s="6">
        <v>747.88699999999994</v>
      </c>
      <c r="N2759" s="6">
        <v>1.8</v>
      </c>
      <c r="O2759" s="15">
        <v>5.2173913043478265E-2</v>
      </c>
    </row>
    <row r="2760" spans="1:15" x14ac:dyDescent="0.3">
      <c r="A2760" s="1">
        <v>43710</v>
      </c>
      <c r="B2760" s="2">
        <v>0.41666666666666669</v>
      </c>
      <c r="C2760" s="9">
        <f t="shared" si="92"/>
        <v>43710.416666666664</v>
      </c>
      <c r="D2760" s="4">
        <f t="shared" si="93"/>
        <v>525465</v>
      </c>
      <c r="E2760" s="4">
        <f t="shared" si="93"/>
        <v>6300765</v>
      </c>
      <c r="F2760" s="4">
        <f t="shared" si="93"/>
        <v>2549</v>
      </c>
      <c r="G2760" s="6">
        <v>39.9</v>
      </c>
      <c r="H2760" s="6">
        <v>3.6</v>
      </c>
      <c r="I2760" s="6">
        <v>328.78214416474736</v>
      </c>
      <c r="J2760" s="6">
        <v>2.9420000000000002</v>
      </c>
      <c r="K2760" s="6">
        <v>100</v>
      </c>
      <c r="L2760" s="6">
        <v>3.2163579947652545</v>
      </c>
      <c r="M2760" s="6">
        <v>747.95799999999997</v>
      </c>
      <c r="N2760" s="6">
        <v>0.8</v>
      </c>
      <c r="O2760" s="15">
        <v>9.0225563909774445E-2</v>
      </c>
    </row>
    <row r="2761" spans="1:15" x14ac:dyDescent="0.3">
      <c r="A2761" s="1">
        <v>43710</v>
      </c>
      <c r="B2761" s="2">
        <v>0.4375</v>
      </c>
      <c r="C2761" s="9">
        <f t="shared" si="92"/>
        <v>43710.4375</v>
      </c>
      <c r="D2761" s="4">
        <f t="shared" si="93"/>
        <v>525465</v>
      </c>
      <c r="E2761" s="4">
        <f t="shared" si="93"/>
        <v>6300765</v>
      </c>
      <c r="F2761" s="4">
        <f t="shared" si="93"/>
        <v>2549</v>
      </c>
      <c r="G2761" s="6">
        <v>32.6</v>
      </c>
      <c r="H2761" s="6">
        <v>0</v>
      </c>
      <c r="I2761" s="6">
        <v>327.42086837955333</v>
      </c>
      <c r="J2761" s="6">
        <v>2.879</v>
      </c>
      <c r="K2761" s="6">
        <v>100</v>
      </c>
      <c r="L2761" s="6">
        <v>2.7810664308955428</v>
      </c>
      <c r="M2761" s="6">
        <v>747.96500000000003</v>
      </c>
      <c r="N2761" s="6">
        <v>1.6</v>
      </c>
      <c r="O2761" s="16" t="s">
        <v>19</v>
      </c>
    </row>
    <row r="2762" spans="1:15" x14ac:dyDescent="0.3">
      <c r="A2762" s="1">
        <v>43710</v>
      </c>
      <c r="B2762" s="2">
        <v>0.45833333333333331</v>
      </c>
      <c r="C2762" s="9">
        <f t="shared" si="92"/>
        <v>43710.458333333336</v>
      </c>
      <c r="D2762" s="4">
        <f t="shared" si="93"/>
        <v>525465</v>
      </c>
      <c r="E2762" s="4">
        <f t="shared" si="93"/>
        <v>6300765</v>
      </c>
      <c r="F2762" s="4">
        <f t="shared" si="93"/>
        <v>2549</v>
      </c>
      <c r="G2762" s="6">
        <v>32.6</v>
      </c>
      <c r="H2762" s="6">
        <v>1.8</v>
      </c>
      <c r="I2762" s="6">
        <v>329.67067512142404</v>
      </c>
      <c r="J2762" s="6">
        <v>2.8170000000000002</v>
      </c>
      <c r="K2762" s="6">
        <v>100</v>
      </c>
      <c r="L2762" s="6">
        <v>2.05661824054103</v>
      </c>
      <c r="M2762" s="6">
        <v>748.16499999999996</v>
      </c>
      <c r="N2762" s="6">
        <v>0.6</v>
      </c>
      <c r="O2762" s="15">
        <v>5.5214723926380369E-2</v>
      </c>
    </row>
    <row r="2763" spans="1:15" x14ac:dyDescent="0.3">
      <c r="A2763" s="1">
        <v>43710</v>
      </c>
      <c r="B2763" s="2">
        <v>0.47916666666666669</v>
      </c>
      <c r="C2763" s="9">
        <f t="shared" si="92"/>
        <v>43710.479166666664</v>
      </c>
      <c r="D2763" s="4">
        <f t="shared" si="93"/>
        <v>525465</v>
      </c>
      <c r="E2763" s="4">
        <f t="shared" si="93"/>
        <v>6300765</v>
      </c>
      <c r="F2763" s="4">
        <f t="shared" si="93"/>
        <v>2549</v>
      </c>
      <c r="G2763" s="6">
        <v>34.5</v>
      </c>
      <c r="H2763" s="6">
        <v>1.8</v>
      </c>
      <c r="I2763" s="6">
        <v>330.29288300180195</v>
      </c>
      <c r="J2763" s="6">
        <v>2.8170000000000002</v>
      </c>
      <c r="K2763" s="6">
        <v>100</v>
      </c>
      <c r="L2763" s="6">
        <v>2.6320827096668507</v>
      </c>
      <c r="M2763" s="6">
        <v>747.87199999999996</v>
      </c>
      <c r="N2763" s="6">
        <v>0.4</v>
      </c>
      <c r="O2763" s="15">
        <v>5.2173913043478265E-2</v>
      </c>
    </row>
    <row r="2764" spans="1:15" x14ac:dyDescent="0.3">
      <c r="A2764" s="1">
        <v>43710</v>
      </c>
      <c r="B2764" s="2">
        <v>0.5</v>
      </c>
      <c r="C2764" s="9">
        <f t="shared" si="92"/>
        <v>43710.5</v>
      </c>
      <c r="D2764" s="4">
        <f t="shared" si="93"/>
        <v>525465</v>
      </c>
      <c r="E2764" s="4">
        <f t="shared" si="93"/>
        <v>6300765</v>
      </c>
      <c r="F2764" s="4">
        <f t="shared" si="93"/>
        <v>2549</v>
      </c>
      <c r="G2764" s="6">
        <v>58</v>
      </c>
      <c r="H2764" s="6">
        <v>5.4</v>
      </c>
      <c r="I2764" s="6">
        <v>329.19763403261538</v>
      </c>
      <c r="J2764" s="6">
        <v>2.8170000000000002</v>
      </c>
      <c r="K2764" s="6">
        <v>100</v>
      </c>
      <c r="L2764" s="6">
        <v>2.1965039991968567</v>
      </c>
      <c r="M2764" s="6">
        <v>748.19500000000005</v>
      </c>
      <c r="N2764" s="6">
        <v>1</v>
      </c>
      <c r="O2764" s="15">
        <v>9.3103448275862075E-2</v>
      </c>
    </row>
    <row r="2765" spans="1:15" x14ac:dyDescent="0.3">
      <c r="A2765" s="1">
        <v>43710</v>
      </c>
      <c r="B2765" s="2">
        <v>0.52083333333333337</v>
      </c>
      <c r="C2765" s="9">
        <f t="shared" si="92"/>
        <v>43710.520833333336</v>
      </c>
      <c r="D2765" s="4">
        <f t="shared" si="93"/>
        <v>525465</v>
      </c>
      <c r="E2765" s="4">
        <f t="shared" si="93"/>
        <v>6300765</v>
      </c>
      <c r="F2765" s="4">
        <f t="shared" si="93"/>
        <v>2549</v>
      </c>
      <c r="G2765" s="6">
        <v>45.3</v>
      </c>
      <c r="H2765" s="6">
        <v>1.8</v>
      </c>
      <c r="I2765" s="6">
        <v>327.92838403076729</v>
      </c>
      <c r="J2765" s="6">
        <v>3.0049999999999999</v>
      </c>
      <c r="K2765" s="6">
        <v>100</v>
      </c>
      <c r="L2765" s="6">
        <v>2.7719684683226773</v>
      </c>
      <c r="M2765" s="6">
        <v>748.27499999999998</v>
      </c>
      <c r="N2765" s="6">
        <v>2.2000000000000002</v>
      </c>
      <c r="O2765" s="15">
        <v>3.9735099337748346E-2</v>
      </c>
    </row>
    <row r="2766" spans="1:15" x14ac:dyDescent="0.3">
      <c r="A2766" s="1">
        <v>43710</v>
      </c>
      <c r="B2766" s="2">
        <v>0.54166666666666663</v>
      </c>
      <c r="C2766" s="9">
        <f t="shared" si="92"/>
        <v>43710.541666666664</v>
      </c>
      <c r="D2766" s="4">
        <f t="shared" si="93"/>
        <v>525465</v>
      </c>
      <c r="E2766" s="4">
        <f t="shared" si="93"/>
        <v>6300765</v>
      </c>
      <c r="F2766" s="4">
        <f t="shared" si="93"/>
        <v>2549</v>
      </c>
      <c r="G2766" s="6">
        <v>49</v>
      </c>
      <c r="H2766" s="6">
        <v>3.6</v>
      </c>
      <c r="I2766" s="6">
        <v>328.40344056064163</v>
      </c>
      <c r="J2766" s="6">
        <v>2.9420000000000002</v>
      </c>
      <c r="K2766" s="6">
        <v>100</v>
      </c>
      <c r="L2766" s="6">
        <v>2.3363897578526833</v>
      </c>
      <c r="M2766" s="6">
        <v>748.45799999999997</v>
      </c>
      <c r="N2766" s="6">
        <v>0.8</v>
      </c>
      <c r="O2766" s="15">
        <v>7.3469387755102047E-2</v>
      </c>
    </row>
    <row r="2767" spans="1:15" x14ac:dyDescent="0.3">
      <c r="A2767" s="1">
        <v>43710</v>
      </c>
      <c r="B2767" s="2">
        <v>0.5625</v>
      </c>
      <c r="C2767" s="9">
        <f t="shared" si="92"/>
        <v>43710.5625</v>
      </c>
      <c r="D2767" s="4">
        <f t="shared" si="93"/>
        <v>525465</v>
      </c>
      <c r="E2767" s="4">
        <f t="shared" si="93"/>
        <v>6300765</v>
      </c>
      <c r="F2767" s="4">
        <f t="shared" si="93"/>
        <v>2549</v>
      </c>
      <c r="G2767" s="6">
        <v>59.9</v>
      </c>
      <c r="H2767" s="6">
        <v>3.6</v>
      </c>
      <c r="I2767" s="6">
        <v>328.07610296152137</v>
      </c>
      <c r="J2767" s="6">
        <v>3.1309999999999998</v>
      </c>
      <c r="K2767" s="6">
        <v>100</v>
      </c>
      <c r="L2767" s="6">
        <v>2.6229847470939855</v>
      </c>
      <c r="M2767" s="6">
        <v>748.33500000000004</v>
      </c>
      <c r="N2767" s="6">
        <v>1</v>
      </c>
      <c r="O2767" s="15">
        <v>6.0100166944908183E-2</v>
      </c>
    </row>
    <row r="2768" spans="1:15" x14ac:dyDescent="0.3">
      <c r="A2768" s="1">
        <v>43710</v>
      </c>
      <c r="B2768" s="2">
        <v>0.58333333333333337</v>
      </c>
      <c r="C2768" s="9">
        <f t="shared" si="92"/>
        <v>43710.583333333336</v>
      </c>
      <c r="D2768" s="4">
        <f t="shared" si="93"/>
        <v>525465</v>
      </c>
      <c r="E2768" s="4">
        <f t="shared" si="93"/>
        <v>6300765</v>
      </c>
      <c r="F2768" s="4">
        <f t="shared" si="93"/>
        <v>2549</v>
      </c>
      <c r="G2768" s="6">
        <v>61.7</v>
      </c>
      <c r="H2768" s="6">
        <v>3.6</v>
      </c>
      <c r="I2768" s="6">
        <v>327.24372545352719</v>
      </c>
      <c r="J2768" s="6">
        <v>3.1309999999999998</v>
      </c>
      <c r="K2768" s="6">
        <v>100</v>
      </c>
      <c r="L2768" s="6">
        <v>3.1981620696195239</v>
      </c>
      <c r="M2768" s="6">
        <v>748.52499999999998</v>
      </c>
      <c r="N2768" s="6">
        <v>1.2</v>
      </c>
      <c r="O2768" s="15">
        <v>5.834683954619125E-2</v>
      </c>
    </row>
    <row r="2769" spans="1:15" x14ac:dyDescent="0.3">
      <c r="A2769" s="1">
        <v>43710</v>
      </c>
      <c r="B2769" s="2">
        <v>0.60416666666666663</v>
      </c>
      <c r="C2769" s="9">
        <f t="shared" si="92"/>
        <v>43710.604166666664</v>
      </c>
      <c r="D2769" s="4">
        <f t="shared" si="93"/>
        <v>525465</v>
      </c>
      <c r="E2769" s="4">
        <f t="shared" si="93"/>
        <v>6300765</v>
      </c>
      <c r="F2769" s="4">
        <f t="shared" si="93"/>
        <v>2549</v>
      </c>
      <c r="G2769" s="6">
        <v>67.099999999999994</v>
      </c>
      <c r="H2769" s="6">
        <v>3.6</v>
      </c>
      <c r="I2769" s="6">
        <v>327.27927424841585</v>
      </c>
      <c r="J2769" s="6">
        <v>3.0680000000000001</v>
      </c>
      <c r="K2769" s="6">
        <v>100</v>
      </c>
      <c r="L2769" s="6">
        <v>4.0624960186298624</v>
      </c>
      <c r="M2769" s="6">
        <v>748.6</v>
      </c>
      <c r="N2769" s="6">
        <v>0.2</v>
      </c>
      <c r="O2769" s="15">
        <v>5.3651266766020868E-2</v>
      </c>
    </row>
    <row r="2770" spans="1:15" x14ac:dyDescent="0.3">
      <c r="A2770" s="1">
        <v>43710</v>
      </c>
      <c r="B2770" s="2">
        <v>0.625</v>
      </c>
      <c r="C2770" s="9">
        <f t="shared" si="92"/>
        <v>43710.625</v>
      </c>
      <c r="D2770" s="4">
        <f t="shared" si="93"/>
        <v>525465</v>
      </c>
      <c r="E2770" s="4">
        <f t="shared" si="93"/>
        <v>6300765</v>
      </c>
      <c r="F2770" s="4">
        <f t="shared" si="93"/>
        <v>2549</v>
      </c>
      <c r="G2770" s="6">
        <v>32.6</v>
      </c>
      <c r="H2770" s="6">
        <v>0</v>
      </c>
      <c r="I2770" s="6">
        <v>328.05605086811943</v>
      </c>
      <c r="J2770" s="6">
        <v>2.5649999999999999</v>
      </c>
      <c r="K2770" s="6">
        <v>100</v>
      </c>
      <c r="L2770" s="6">
        <v>2.0384223153952994</v>
      </c>
      <c r="M2770" s="6">
        <v>748.58</v>
      </c>
      <c r="N2770" s="6">
        <v>0.6</v>
      </c>
      <c r="O2770" s="16" t="s">
        <v>19</v>
      </c>
    </row>
    <row r="2771" spans="1:15" x14ac:dyDescent="0.3">
      <c r="A2771" s="1">
        <v>43710</v>
      </c>
      <c r="B2771" s="2">
        <v>0.64583333333333337</v>
      </c>
      <c r="C2771" s="9">
        <f t="shared" si="92"/>
        <v>43710.645833333336</v>
      </c>
      <c r="D2771" s="4">
        <f t="shared" si="93"/>
        <v>525465</v>
      </c>
      <c r="E2771" s="4">
        <f t="shared" si="93"/>
        <v>6300765</v>
      </c>
      <c r="F2771" s="4">
        <f t="shared" si="93"/>
        <v>2549</v>
      </c>
      <c r="G2771" s="6">
        <v>23.6</v>
      </c>
      <c r="H2771" s="6">
        <v>0</v>
      </c>
      <c r="I2771" s="6">
        <v>326.3375824790873</v>
      </c>
      <c r="J2771" s="6">
        <v>2.3140000000000001</v>
      </c>
      <c r="K2771" s="6">
        <v>100</v>
      </c>
      <c r="L2771" s="6">
        <v>2.3250173046366016</v>
      </c>
      <c r="M2771" s="6">
        <v>748.53300000000002</v>
      </c>
      <c r="N2771" s="6">
        <v>0.2</v>
      </c>
      <c r="O2771" s="16" t="s">
        <v>19</v>
      </c>
    </row>
    <row r="2772" spans="1:15" x14ac:dyDescent="0.3">
      <c r="A2772" s="1">
        <v>43710</v>
      </c>
      <c r="B2772" s="2">
        <v>0.66666666666666663</v>
      </c>
      <c r="C2772" s="9">
        <f t="shared" si="92"/>
        <v>43710.666666666664</v>
      </c>
      <c r="D2772" s="4">
        <f t="shared" si="93"/>
        <v>525465</v>
      </c>
      <c r="E2772" s="4">
        <f t="shared" si="93"/>
        <v>6300765</v>
      </c>
      <c r="F2772" s="4">
        <f t="shared" si="93"/>
        <v>2549</v>
      </c>
      <c r="G2772" s="6">
        <v>43.5</v>
      </c>
      <c r="H2772" s="6">
        <v>0</v>
      </c>
      <c r="I2772" s="6">
        <v>325.83640772130167</v>
      </c>
      <c r="J2772" s="6">
        <v>2.4390000000000001</v>
      </c>
      <c r="K2772" s="6">
        <v>100</v>
      </c>
      <c r="L2772" s="6">
        <v>2.6116122938779034</v>
      </c>
      <c r="M2772" s="6">
        <v>748.70500000000004</v>
      </c>
      <c r="N2772" s="6">
        <v>0</v>
      </c>
      <c r="O2772" s="16" t="s">
        <v>19</v>
      </c>
    </row>
    <row r="2773" spans="1:15" x14ac:dyDescent="0.3">
      <c r="A2773" s="1">
        <v>43710</v>
      </c>
      <c r="B2773" s="2">
        <v>0.6875</v>
      </c>
      <c r="C2773" s="9">
        <f t="shared" si="92"/>
        <v>43710.6875</v>
      </c>
      <c r="D2773" s="4">
        <f t="shared" si="93"/>
        <v>525465</v>
      </c>
      <c r="E2773" s="4">
        <f t="shared" si="93"/>
        <v>6300765</v>
      </c>
      <c r="F2773" s="4">
        <f t="shared" si="93"/>
        <v>2549</v>
      </c>
      <c r="G2773" s="6">
        <v>9.1</v>
      </c>
      <c r="H2773" s="6">
        <v>0</v>
      </c>
      <c r="I2773" s="6">
        <v>327.08936646380585</v>
      </c>
      <c r="J2773" s="6">
        <v>2.5649999999999999</v>
      </c>
      <c r="K2773" s="6">
        <v>100</v>
      </c>
      <c r="L2773" s="6">
        <v>2.4649030632924278</v>
      </c>
      <c r="M2773" s="6">
        <v>748.88499999999999</v>
      </c>
      <c r="N2773" s="6">
        <v>0</v>
      </c>
      <c r="O2773" s="16" t="s">
        <v>19</v>
      </c>
    </row>
    <row r="2774" spans="1:15" x14ac:dyDescent="0.3">
      <c r="A2774" s="1">
        <v>43710</v>
      </c>
      <c r="B2774" s="2">
        <v>0.70833333333333337</v>
      </c>
      <c r="C2774" s="9">
        <f t="shared" si="92"/>
        <v>43710.708333333336</v>
      </c>
      <c r="D2774" s="4">
        <f t="shared" si="93"/>
        <v>525465</v>
      </c>
      <c r="E2774" s="4">
        <f t="shared" si="93"/>
        <v>6300765</v>
      </c>
      <c r="F2774" s="4">
        <f t="shared" si="93"/>
        <v>2549</v>
      </c>
      <c r="G2774" s="6">
        <v>34.5</v>
      </c>
      <c r="H2774" s="6">
        <v>0</v>
      </c>
      <c r="I2774" s="6">
        <v>326.30455792658955</v>
      </c>
      <c r="J2774" s="6">
        <v>2.5019999999999998</v>
      </c>
      <c r="K2774" s="6">
        <v>100</v>
      </c>
      <c r="L2774" s="6">
        <v>3.6178193455870034</v>
      </c>
      <c r="M2774" s="6">
        <v>748.97699999999998</v>
      </c>
      <c r="N2774" s="6">
        <v>0.2</v>
      </c>
      <c r="O2774" s="16" t="s">
        <v>19</v>
      </c>
    </row>
    <row r="2775" spans="1:15" x14ac:dyDescent="0.3">
      <c r="A2775" s="1">
        <v>43710</v>
      </c>
      <c r="B2775" s="2">
        <v>0.72916666666666663</v>
      </c>
      <c r="C2775" s="9">
        <f t="shared" si="92"/>
        <v>43710.729166666664</v>
      </c>
      <c r="D2775" s="4">
        <f t="shared" si="93"/>
        <v>525465</v>
      </c>
      <c r="E2775" s="4">
        <f t="shared" si="93"/>
        <v>6300765</v>
      </c>
      <c r="F2775" s="4">
        <f t="shared" si="93"/>
        <v>2549</v>
      </c>
      <c r="G2775" s="6">
        <v>7.3</v>
      </c>
      <c r="H2775" s="6">
        <v>0</v>
      </c>
      <c r="I2775" s="6">
        <v>326.01806668627296</v>
      </c>
      <c r="J2775" s="6">
        <v>2.2509999999999999</v>
      </c>
      <c r="K2775" s="6">
        <v>100</v>
      </c>
      <c r="L2775" s="6">
        <v>3.03780589517475</v>
      </c>
      <c r="M2775" s="6">
        <v>749.09299999999996</v>
      </c>
      <c r="N2775" s="6">
        <v>0.4</v>
      </c>
      <c r="O2775" s="16" t="s">
        <v>19</v>
      </c>
    </row>
    <row r="2776" spans="1:15" x14ac:dyDescent="0.3">
      <c r="A2776" s="1">
        <v>43710</v>
      </c>
      <c r="B2776" s="2">
        <v>0.75</v>
      </c>
      <c r="C2776" s="9">
        <f t="shared" si="92"/>
        <v>43710.75</v>
      </c>
      <c r="D2776" s="4">
        <f t="shared" si="93"/>
        <v>525465</v>
      </c>
      <c r="E2776" s="4">
        <f t="shared" si="93"/>
        <v>6300765</v>
      </c>
      <c r="F2776" s="4">
        <f t="shared" si="93"/>
        <v>2549</v>
      </c>
      <c r="G2776" s="6">
        <v>12.7</v>
      </c>
      <c r="H2776" s="6">
        <v>0</v>
      </c>
      <c r="I2776" s="6">
        <v>324.92842683319049</v>
      </c>
      <c r="J2776" s="6">
        <v>2.3769999999999998</v>
      </c>
      <c r="K2776" s="6">
        <v>100</v>
      </c>
      <c r="L2776" s="6">
        <v>3.3244008844160522</v>
      </c>
      <c r="M2776" s="6">
        <v>749.35</v>
      </c>
      <c r="N2776" s="6">
        <v>0</v>
      </c>
      <c r="O2776" s="16" t="s">
        <v>19</v>
      </c>
    </row>
    <row r="2777" spans="1:15" x14ac:dyDescent="0.3">
      <c r="A2777" s="1">
        <v>43710</v>
      </c>
      <c r="B2777" s="2">
        <v>0.77083333333333337</v>
      </c>
      <c r="C2777" s="9">
        <f t="shared" si="92"/>
        <v>43710.770833333336</v>
      </c>
      <c r="D2777" s="4">
        <f t="shared" si="93"/>
        <v>525465</v>
      </c>
      <c r="E2777" s="4">
        <f t="shared" si="93"/>
        <v>6300765</v>
      </c>
      <c r="F2777" s="4">
        <f t="shared" si="93"/>
        <v>2549</v>
      </c>
      <c r="G2777" s="6">
        <v>3.6</v>
      </c>
      <c r="H2777" s="6">
        <v>0</v>
      </c>
      <c r="I2777" s="6">
        <v>318.46655846564698</v>
      </c>
      <c r="J2777" s="6">
        <v>1.9359999999999999</v>
      </c>
      <c r="K2777" s="6">
        <v>100</v>
      </c>
      <c r="L2777" s="6">
        <v>2.4558051007195623</v>
      </c>
      <c r="M2777" s="6">
        <v>749.43799999999999</v>
      </c>
      <c r="N2777" s="6">
        <v>0.2</v>
      </c>
      <c r="O2777" s="16" t="s">
        <v>19</v>
      </c>
    </row>
    <row r="2778" spans="1:15" x14ac:dyDescent="0.3">
      <c r="A2778" s="1">
        <v>43710</v>
      </c>
      <c r="B2778" s="2">
        <v>0.79166666666666663</v>
      </c>
      <c r="C2778" s="9">
        <f t="shared" si="92"/>
        <v>43710.791666666664</v>
      </c>
      <c r="D2778" s="4">
        <f t="shared" si="93"/>
        <v>525465</v>
      </c>
      <c r="E2778" s="4">
        <f t="shared" si="93"/>
        <v>6300765</v>
      </c>
      <c r="F2778" s="4">
        <f t="shared" si="93"/>
        <v>2549</v>
      </c>
      <c r="G2778" s="6">
        <v>0</v>
      </c>
      <c r="H2778" s="6">
        <v>0</v>
      </c>
      <c r="I2778" s="6">
        <v>322.70618787811674</v>
      </c>
      <c r="J2778" s="6">
        <v>1.9990000000000001</v>
      </c>
      <c r="K2778" s="6">
        <v>100</v>
      </c>
      <c r="L2778" s="6">
        <v>2.4535306100763461</v>
      </c>
      <c r="M2778" s="6">
        <v>749.57</v>
      </c>
      <c r="N2778" s="6">
        <v>0</v>
      </c>
      <c r="O2778" s="16" t="s">
        <v>19</v>
      </c>
    </row>
    <row r="2779" spans="1:15" x14ac:dyDescent="0.3">
      <c r="A2779" s="1">
        <v>43710</v>
      </c>
      <c r="B2779" s="2">
        <v>0.8125</v>
      </c>
      <c r="C2779" s="9">
        <f t="shared" si="92"/>
        <v>43710.8125</v>
      </c>
      <c r="D2779" s="4">
        <f t="shared" si="93"/>
        <v>525465</v>
      </c>
      <c r="E2779" s="4">
        <f t="shared" si="93"/>
        <v>6300765</v>
      </c>
      <c r="F2779" s="4">
        <f t="shared" si="93"/>
        <v>2549</v>
      </c>
      <c r="G2779" s="6">
        <v>0</v>
      </c>
      <c r="H2779" s="6">
        <v>0</v>
      </c>
      <c r="I2779" s="6">
        <v>323.82431321777267</v>
      </c>
      <c r="J2779" s="6">
        <v>1.8740000000000001</v>
      </c>
      <c r="K2779" s="6">
        <v>100</v>
      </c>
      <c r="L2779" s="6">
        <v>1.8735171596640927</v>
      </c>
      <c r="M2779" s="6">
        <v>749.5</v>
      </c>
      <c r="N2779" s="6">
        <v>0</v>
      </c>
      <c r="O2779" s="16" t="s">
        <v>19</v>
      </c>
    </row>
    <row r="2780" spans="1:15" x14ac:dyDescent="0.3">
      <c r="A2780" s="1">
        <v>43710</v>
      </c>
      <c r="B2780" s="2">
        <v>0.83333333333333337</v>
      </c>
      <c r="C2780" s="9">
        <f t="shared" si="92"/>
        <v>43710.833333333336</v>
      </c>
      <c r="D2780" s="4">
        <f t="shared" si="93"/>
        <v>525465</v>
      </c>
      <c r="E2780" s="4">
        <f t="shared" si="93"/>
        <v>6300765</v>
      </c>
      <c r="F2780" s="4">
        <f t="shared" si="93"/>
        <v>2549</v>
      </c>
      <c r="G2780" s="6">
        <v>0</v>
      </c>
      <c r="H2780" s="6">
        <v>0</v>
      </c>
      <c r="I2780" s="6">
        <v>320.64577571619139</v>
      </c>
      <c r="J2780" s="6">
        <v>1.5589999999999999</v>
      </c>
      <c r="K2780" s="6">
        <v>100</v>
      </c>
      <c r="L2780" s="6">
        <v>2.4489816287899133</v>
      </c>
      <c r="M2780" s="6">
        <v>749.505</v>
      </c>
      <c r="N2780" s="6">
        <v>0</v>
      </c>
      <c r="O2780" s="16" t="s">
        <v>19</v>
      </c>
    </row>
    <row r="2781" spans="1:15" x14ac:dyDescent="0.3">
      <c r="A2781" s="1">
        <v>43710</v>
      </c>
      <c r="B2781" s="2">
        <v>0.85416666666666663</v>
      </c>
      <c r="C2781" s="9">
        <f t="shared" si="92"/>
        <v>43710.854166666664</v>
      </c>
      <c r="D2781" s="4">
        <f t="shared" si="93"/>
        <v>525465</v>
      </c>
      <c r="E2781" s="4">
        <f t="shared" si="93"/>
        <v>6300765</v>
      </c>
      <c r="F2781" s="4">
        <f t="shared" si="93"/>
        <v>2549</v>
      </c>
      <c r="G2781" s="6">
        <v>0</v>
      </c>
      <c r="H2781" s="6">
        <v>0</v>
      </c>
      <c r="I2781" s="6">
        <v>319.13266231417492</v>
      </c>
      <c r="J2781" s="6">
        <v>1.748</v>
      </c>
      <c r="K2781" s="6">
        <v>100</v>
      </c>
      <c r="L2781" s="6">
        <v>2.1578376582621788</v>
      </c>
      <c r="M2781" s="6">
        <v>749.94500000000005</v>
      </c>
      <c r="N2781" s="6">
        <v>0</v>
      </c>
      <c r="O2781" s="16" t="s">
        <v>19</v>
      </c>
    </row>
    <row r="2782" spans="1:15" x14ac:dyDescent="0.3">
      <c r="A2782" s="1">
        <v>43710</v>
      </c>
      <c r="B2782" s="2">
        <v>0.875</v>
      </c>
      <c r="C2782" s="9">
        <f t="shared" si="92"/>
        <v>43710.875</v>
      </c>
      <c r="D2782" s="4">
        <f t="shared" si="93"/>
        <v>525465</v>
      </c>
      <c r="E2782" s="4">
        <f t="shared" si="93"/>
        <v>6300765</v>
      </c>
      <c r="F2782" s="4">
        <f t="shared" si="93"/>
        <v>2549</v>
      </c>
      <c r="G2782" s="6">
        <v>0</v>
      </c>
      <c r="H2782" s="6">
        <v>0</v>
      </c>
      <c r="I2782" s="6">
        <v>320.95425829680494</v>
      </c>
      <c r="J2782" s="6">
        <v>1.6220000000000001</v>
      </c>
      <c r="K2782" s="6">
        <v>100</v>
      </c>
      <c r="L2782" s="6">
        <v>1.4336766145079485</v>
      </c>
      <c r="M2782" s="6">
        <v>749.923</v>
      </c>
      <c r="N2782" s="6">
        <v>0</v>
      </c>
      <c r="O2782" s="16" t="s">
        <v>19</v>
      </c>
    </row>
    <row r="2783" spans="1:15" x14ac:dyDescent="0.3">
      <c r="A2783" s="1">
        <v>43710</v>
      </c>
      <c r="B2783" s="2">
        <v>0.89583333333333337</v>
      </c>
      <c r="C2783" s="9">
        <f t="shared" si="92"/>
        <v>43710.895833333336</v>
      </c>
      <c r="D2783" s="4">
        <f t="shared" si="93"/>
        <v>525465</v>
      </c>
      <c r="E2783" s="4">
        <f t="shared" si="93"/>
        <v>6300765</v>
      </c>
      <c r="F2783" s="4">
        <f t="shared" si="93"/>
        <v>2549</v>
      </c>
      <c r="G2783" s="6">
        <v>0</v>
      </c>
      <c r="H2783" s="6">
        <v>0</v>
      </c>
      <c r="I2783" s="6">
        <v>321.15992037030793</v>
      </c>
      <c r="J2783" s="6">
        <v>1.748</v>
      </c>
      <c r="K2783" s="6">
        <v>100</v>
      </c>
      <c r="L2783" s="6">
        <v>2.7310276367447832</v>
      </c>
      <c r="M2783" s="6">
        <v>750.125</v>
      </c>
      <c r="N2783" s="6">
        <v>0</v>
      </c>
      <c r="O2783" s="16" t="s">
        <v>19</v>
      </c>
    </row>
    <row r="2784" spans="1:15" x14ac:dyDescent="0.3">
      <c r="A2784" s="1">
        <v>43710</v>
      </c>
      <c r="B2784" s="2">
        <v>0.91666666666666663</v>
      </c>
      <c r="C2784" s="9">
        <f t="shared" si="92"/>
        <v>43710.916666666664</v>
      </c>
      <c r="D2784" s="4">
        <f t="shared" si="93"/>
        <v>525465</v>
      </c>
      <c r="E2784" s="4">
        <f t="shared" si="93"/>
        <v>6300765</v>
      </c>
      <c r="F2784" s="4">
        <f t="shared" si="93"/>
        <v>2549</v>
      </c>
      <c r="G2784" s="6">
        <v>0</v>
      </c>
      <c r="H2784" s="6">
        <v>0</v>
      </c>
      <c r="I2784" s="6">
        <v>320.86244475522068</v>
      </c>
      <c r="J2784" s="6">
        <v>1.5589999999999999</v>
      </c>
      <c r="K2784" s="6">
        <v>100</v>
      </c>
      <c r="L2784" s="6">
        <v>1.7179971131060343</v>
      </c>
      <c r="M2784" s="6">
        <v>750.18799999999999</v>
      </c>
      <c r="N2784" s="7" t="s">
        <v>19</v>
      </c>
      <c r="O2784" s="16" t="s">
        <v>19</v>
      </c>
    </row>
    <row r="2785" spans="1:15" x14ac:dyDescent="0.3">
      <c r="A2785" s="1">
        <v>43710</v>
      </c>
      <c r="B2785" s="2">
        <v>0.9375</v>
      </c>
      <c r="C2785" s="9">
        <f t="shared" si="92"/>
        <v>43710.9375</v>
      </c>
      <c r="D2785" s="4">
        <f t="shared" si="93"/>
        <v>525465</v>
      </c>
      <c r="E2785" s="4">
        <f t="shared" si="93"/>
        <v>6300765</v>
      </c>
      <c r="F2785" s="4">
        <f t="shared" si="93"/>
        <v>2549</v>
      </c>
      <c r="G2785" s="6">
        <v>0</v>
      </c>
      <c r="H2785" s="6">
        <v>0</v>
      </c>
      <c r="I2785" s="6">
        <v>317.8741919265612</v>
      </c>
      <c r="J2785" s="6">
        <v>1.371</v>
      </c>
      <c r="K2785" s="6">
        <v>100</v>
      </c>
      <c r="L2785" s="6">
        <v>1.2824184026360399</v>
      </c>
      <c r="M2785" s="6">
        <v>750.28</v>
      </c>
      <c r="N2785" s="7" t="s">
        <v>19</v>
      </c>
      <c r="O2785" s="16" t="s">
        <v>19</v>
      </c>
    </row>
    <row r="2786" spans="1:15" x14ac:dyDescent="0.3">
      <c r="A2786" s="1">
        <v>43710</v>
      </c>
      <c r="B2786" s="2">
        <v>0.95833333333333337</v>
      </c>
      <c r="C2786" s="9">
        <f t="shared" si="92"/>
        <v>43710.958333333336</v>
      </c>
      <c r="D2786" s="4">
        <f t="shared" si="93"/>
        <v>525465</v>
      </c>
      <c r="E2786" s="4">
        <f t="shared" si="93"/>
        <v>6300765</v>
      </c>
      <c r="F2786" s="4">
        <f t="shared" si="93"/>
        <v>2549</v>
      </c>
      <c r="G2786" s="6">
        <v>0</v>
      </c>
      <c r="H2786" s="6">
        <v>0</v>
      </c>
      <c r="I2786" s="6">
        <v>319.74421348958492</v>
      </c>
      <c r="J2786" s="6">
        <v>1.4330000000000001</v>
      </c>
      <c r="K2786" s="6">
        <v>100</v>
      </c>
      <c r="L2786" s="6">
        <v>1.1357091720505645</v>
      </c>
      <c r="M2786" s="6">
        <v>750.01199999999994</v>
      </c>
      <c r="N2786" s="7" t="s">
        <v>19</v>
      </c>
      <c r="O2786" s="16" t="s">
        <v>19</v>
      </c>
    </row>
    <row r="2787" spans="1:15" x14ac:dyDescent="0.3">
      <c r="A2787" s="1">
        <v>43710</v>
      </c>
      <c r="B2787" s="2">
        <v>0.97916666666666663</v>
      </c>
      <c r="C2787" s="9">
        <f t="shared" si="92"/>
        <v>43710.979166666664</v>
      </c>
      <c r="D2787" s="4">
        <f t="shared" si="93"/>
        <v>525465</v>
      </c>
      <c r="E2787" s="4">
        <f t="shared" si="93"/>
        <v>6300765</v>
      </c>
      <c r="F2787" s="4">
        <f t="shared" si="93"/>
        <v>2549</v>
      </c>
      <c r="G2787" s="6">
        <v>0</v>
      </c>
      <c r="H2787" s="6">
        <v>0</v>
      </c>
      <c r="I2787" s="6">
        <v>315.29688428392382</v>
      </c>
      <c r="J2787" s="6">
        <v>1.1819999999999999</v>
      </c>
      <c r="K2787" s="6">
        <v>100</v>
      </c>
      <c r="L2787" s="6">
        <v>0.98899994146508885</v>
      </c>
      <c r="M2787" s="6">
        <v>750.15200000000004</v>
      </c>
      <c r="N2787" s="7" t="s">
        <v>19</v>
      </c>
      <c r="O2787" s="16" t="s">
        <v>19</v>
      </c>
    </row>
    <row r="2788" spans="1:15" x14ac:dyDescent="0.3">
      <c r="A2788" s="1">
        <v>43711</v>
      </c>
      <c r="B2788" s="2">
        <v>0</v>
      </c>
      <c r="C2788" s="9">
        <f t="shared" si="92"/>
        <v>43711</v>
      </c>
      <c r="D2788" s="4">
        <f t="shared" si="93"/>
        <v>525465</v>
      </c>
      <c r="E2788" s="4">
        <f t="shared" si="93"/>
        <v>6300765</v>
      </c>
      <c r="F2788" s="4">
        <f t="shared" si="93"/>
        <v>2549</v>
      </c>
      <c r="G2788" s="6">
        <v>0</v>
      </c>
      <c r="H2788" s="6">
        <v>0</v>
      </c>
      <c r="I2788" s="6">
        <v>318.71290249122194</v>
      </c>
      <c r="J2788" s="6">
        <v>1.1819999999999999</v>
      </c>
      <c r="K2788" s="6">
        <v>100</v>
      </c>
      <c r="L2788" s="6">
        <v>0.66288392846976241</v>
      </c>
      <c r="M2788" s="6">
        <v>749.91</v>
      </c>
      <c r="N2788" s="7" t="s">
        <v>19</v>
      </c>
      <c r="O2788" s="16" t="s">
        <v>19</v>
      </c>
    </row>
    <row r="2789" spans="1:15" x14ac:dyDescent="0.3">
      <c r="A2789" s="1">
        <v>43711</v>
      </c>
      <c r="B2789" s="2">
        <v>2.0833333333333332E-2</v>
      </c>
      <c r="C2789" s="9">
        <f t="shared" si="92"/>
        <v>43711.020833333336</v>
      </c>
      <c r="D2789" s="4">
        <f t="shared" si="93"/>
        <v>525465</v>
      </c>
      <c r="E2789" s="4">
        <f t="shared" si="93"/>
        <v>6300765</v>
      </c>
      <c r="F2789" s="4">
        <f t="shared" si="93"/>
        <v>2549</v>
      </c>
      <c r="G2789" s="6">
        <v>0</v>
      </c>
      <c r="H2789" s="6">
        <v>0</v>
      </c>
      <c r="I2789" s="6">
        <v>321.74427360695375</v>
      </c>
      <c r="J2789" s="6">
        <v>1.3080000000000001</v>
      </c>
      <c r="K2789" s="6">
        <v>100</v>
      </c>
      <c r="L2789" s="6">
        <v>1.0936265110530412</v>
      </c>
      <c r="M2789" s="6">
        <v>749.80499999999995</v>
      </c>
      <c r="N2789" s="7" t="s">
        <v>19</v>
      </c>
      <c r="O2789" s="16" t="s">
        <v>19</v>
      </c>
    </row>
    <row r="2790" spans="1:15" x14ac:dyDescent="0.3">
      <c r="A2790" s="1">
        <v>43711</v>
      </c>
      <c r="B2790" s="2">
        <v>4.1666666666666664E-2</v>
      </c>
      <c r="C2790" s="9">
        <f t="shared" si="92"/>
        <v>43711.041666666664</v>
      </c>
      <c r="D2790" s="4">
        <f t="shared" si="93"/>
        <v>525465</v>
      </c>
      <c r="E2790" s="4">
        <f t="shared" si="93"/>
        <v>6300765</v>
      </c>
      <c r="F2790" s="4">
        <f t="shared" si="93"/>
        <v>2549</v>
      </c>
      <c r="G2790" s="6">
        <v>0</v>
      </c>
      <c r="H2790" s="6">
        <v>0</v>
      </c>
      <c r="I2790" s="6">
        <v>321.47474770766109</v>
      </c>
      <c r="J2790" s="6">
        <v>1.119</v>
      </c>
      <c r="K2790" s="6">
        <v>100</v>
      </c>
      <c r="L2790" s="6">
        <v>1.0913520204098248</v>
      </c>
      <c r="M2790" s="6">
        <v>749.77300000000002</v>
      </c>
      <c r="N2790" s="7" t="s">
        <v>19</v>
      </c>
      <c r="O2790" s="16" t="s">
        <v>19</v>
      </c>
    </row>
    <row r="2791" spans="1:15" x14ac:dyDescent="0.3">
      <c r="A2791" s="1">
        <v>43711</v>
      </c>
      <c r="B2791" s="2">
        <v>6.25E-2</v>
      </c>
      <c r="C2791" s="9">
        <f t="shared" si="92"/>
        <v>43711.0625</v>
      </c>
      <c r="D2791" s="4">
        <f t="shared" si="93"/>
        <v>525465</v>
      </c>
      <c r="E2791" s="4">
        <f t="shared" si="93"/>
        <v>6300765</v>
      </c>
      <c r="F2791" s="4">
        <f t="shared" si="93"/>
        <v>2549</v>
      </c>
      <c r="G2791" s="6">
        <v>0</v>
      </c>
      <c r="H2791" s="6">
        <v>0</v>
      </c>
      <c r="I2791" s="6">
        <v>313.89466463794713</v>
      </c>
      <c r="J2791" s="6">
        <v>1.371</v>
      </c>
      <c r="K2791" s="6">
        <v>100</v>
      </c>
      <c r="L2791" s="6">
        <v>1.2335122697088678</v>
      </c>
      <c r="M2791" s="6">
        <v>749.98</v>
      </c>
      <c r="N2791" s="7" t="s">
        <v>19</v>
      </c>
      <c r="O2791" s="16" t="s">
        <v>19</v>
      </c>
    </row>
    <row r="2792" spans="1:15" x14ac:dyDescent="0.3">
      <c r="A2792" s="1">
        <v>43711</v>
      </c>
      <c r="B2792" s="2">
        <v>8.3333333333333329E-2</v>
      </c>
      <c r="C2792" s="9">
        <f t="shared" si="92"/>
        <v>43711.083333333336</v>
      </c>
      <c r="D2792" s="4">
        <f t="shared" si="93"/>
        <v>525465</v>
      </c>
      <c r="E2792" s="4">
        <f t="shared" si="93"/>
        <v>6300765</v>
      </c>
      <c r="F2792" s="4">
        <f t="shared" si="93"/>
        <v>2549</v>
      </c>
      <c r="G2792" s="6">
        <v>0</v>
      </c>
      <c r="H2792" s="6">
        <v>0</v>
      </c>
      <c r="I2792" s="6">
        <v>320.29061548463068</v>
      </c>
      <c r="J2792" s="6">
        <v>1.2450000000000001</v>
      </c>
      <c r="K2792" s="6">
        <v>100</v>
      </c>
      <c r="L2792" s="6">
        <v>1.086803039123392</v>
      </c>
      <c r="M2792" s="6">
        <v>750.01499999999999</v>
      </c>
      <c r="N2792" s="7" t="s">
        <v>19</v>
      </c>
      <c r="O2792" s="16" t="s">
        <v>19</v>
      </c>
    </row>
    <row r="2793" spans="1:15" x14ac:dyDescent="0.3">
      <c r="A2793" s="1">
        <v>43711</v>
      </c>
      <c r="B2793" s="2">
        <v>0.10416666666666667</v>
      </c>
      <c r="C2793" s="9">
        <f t="shared" si="92"/>
        <v>43711.104166666664</v>
      </c>
      <c r="D2793" s="4">
        <f t="shared" si="93"/>
        <v>525465</v>
      </c>
      <c r="E2793" s="4">
        <f t="shared" si="93"/>
        <v>6300765</v>
      </c>
      <c r="F2793" s="4">
        <f t="shared" si="93"/>
        <v>2549</v>
      </c>
      <c r="G2793" s="6">
        <v>0</v>
      </c>
      <c r="H2793" s="6">
        <v>0</v>
      </c>
      <c r="I2793" s="6">
        <v>319.77168188485456</v>
      </c>
      <c r="J2793" s="6">
        <v>1.371</v>
      </c>
      <c r="K2793" s="6">
        <v>100</v>
      </c>
      <c r="L2793" s="6">
        <v>0.94009380853791646</v>
      </c>
      <c r="M2793" s="6">
        <v>750.27200000000005</v>
      </c>
      <c r="N2793" s="7" t="s">
        <v>19</v>
      </c>
      <c r="O2793" s="16" t="s">
        <v>19</v>
      </c>
    </row>
    <row r="2794" spans="1:15" x14ac:dyDescent="0.3">
      <c r="A2794" s="1">
        <v>43711</v>
      </c>
      <c r="B2794" s="2">
        <v>0.125</v>
      </c>
      <c r="C2794" s="9">
        <f t="shared" si="92"/>
        <v>43711.125</v>
      </c>
      <c r="D2794" s="4">
        <f t="shared" si="93"/>
        <v>525465</v>
      </c>
      <c r="E2794" s="4">
        <f t="shared" si="93"/>
        <v>6300765</v>
      </c>
      <c r="F2794" s="4">
        <f t="shared" si="93"/>
        <v>2549</v>
      </c>
      <c r="G2794" s="6">
        <v>0</v>
      </c>
      <c r="H2794" s="6">
        <v>0</v>
      </c>
      <c r="I2794" s="6">
        <v>312.78933686072503</v>
      </c>
      <c r="J2794" s="6">
        <v>1.4330000000000001</v>
      </c>
      <c r="K2794" s="6">
        <v>100</v>
      </c>
      <c r="L2794" s="6">
        <v>0.93781931789470008</v>
      </c>
      <c r="M2794" s="6">
        <v>750.20299999999997</v>
      </c>
      <c r="N2794" s="7" t="s">
        <v>19</v>
      </c>
      <c r="O2794" s="16" t="s">
        <v>19</v>
      </c>
    </row>
    <row r="2795" spans="1:15" x14ac:dyDescent="0.3">
      <c r="A2795" s="1">
        <v>43711</v>
      </c>
      <c r="B2795" s="2">
        <v>0.14583333333333334</v>
      </c>
      <c r="C2795" s="9">
        <f t="shared" si="92"/>
        <v>43711.145833333336</v>
      </c>
      <c r="D2795" s="4">
        <f t="shared" si="93"/>
        <v>525465</v>
      </c>
      <c r="E2795" s="4">
        <f t="shared" si="93"/>
        <v>6300765</v>
      </c>
      <c r="F2795" s="4">
        <f t="shared" si="93"/>
        <v>2549</v>
      </c>
      <c r="G2795" s="6">
        <v>0</v>
      </c>
      <c r="H2795" s="6">
        <v>0</v>
      </c>
      <c r="I2795" s="6">
        <v>317.95745396405374</v>
      </c>
      <c r="J2795" s="6">
        <v>1.3080000000000001</v>
      </c>
      <c r="K2795" s="6">
        <v>100</v>
      </c>
      <c r="L2795" s="6">
        <v>0.7911100873092245</v>
      </c>
      <c r="M2795" s="6">
        <v>750.31299999999999</v>
      </c>
      <c r="N2795" s="7" t="s">
        <v>19</v>
      </c>
      <c r="O2795" s="16" t="s">
        <v>19</v>
      </c>
    </row>
    <row r="2796" spans="1:15" x14ac:dyDescent="0.3">
      <c r="A2796" s="1">
        <v>43711</v>
      </c>
      <c r="B2796" s="2">
        <v>0.16666666666666666</v>
      </c>
      <c r="C2796" s="9">
        <f t="shared" si="92"/>
        <v>43711.166666666664</v>
      </c>
      <c r="D2796" s="4">
        <f t="shared" si="93"/>
        <v>525465</v>
      </c>
      <c r="E2796" s="4">
        <f t="shared" si="93"/>
        <v>6300765</v>
      </c>
      <c r="F2796" s="4">
        <f t="shared" si="93"/>
        <v>2549</v>
      </c>
      <c r="G2796" s="6">
        <v>0</v>
      </c>
      <c r="H2796" s="6">
        <v>0</v>
      </c>
      <c r="I2796" s="6">
        <v>317.97463972818917</v>
      </c>
      <c r="J2796" s="6">
        <v>1.1819999999999999</v>
      </c>
      <c r="K2796" s="6">
        <v>100</v>
      </c>
      <c r="L2796" s="6">
        <v>1.2221398164927859</v>
      </c>
      <c r="M2796" s="6">
        <v>750.22699999999998</v>
      </c>
      <c r="N2796" s="7" t="s">
        <v>19</v>
      </c>
      <c r="O2796" s="16" t="s">
        <v>19</v>
      </c>
    </row>
    <row r="2797" spans="1:15" x14ac:dyDescent="0.3">
      <c r="A2797" s="1">
        <v>43711</v>
      </c>
      <c r="B2797" s="2">
        <v>0.1875</v>
      </c>
      <c r="C2797" s="9">
        <f t="shared" si="92"/>
        <v>43711.1875</v>
      </c>
      <c r="D2797" s="4">
        <f t="shared" si="93"/>
        <v>525465</v>
      </c>
      <c r="E2797" s="4">
        <f t="shared" si="93"/>
        <v>6300765</v>
      </c>
      <c r="F2797" s="4">
        <f t="shared" si="93"/>
        <v>2549</v>
      </c>
      <c r="G2797" s="6">
        <v>0</v>
      </c>
      <c r="H2797" s="6">
        <v>0</v>
      </c>
      <c r="I2797" s="6">
        <v>295.68181725563625</v>
      </c>
      <c r="J2797" s="6">
        <v>0.86699999999999999</v>
      </c>
      <c r="K2797" s="6">
        <v>100</v>
      </c>
      <c r="L2797" s="6">
        <v>1.2198653258495695</v>
      </c>
      <c r="M2797" s="6">
        <v>750.13800000000003</v>
      </c>
      <c r="N2797" s="7" t="s">
        <v>19</v>
      </c>
      <c r="O2797" s="16" t="s">
        <v>19</v>
      </c>
    </row>
    <row r="2798" spans="1:15" x14ac:dyDescent="0.3">
      <c r="A2798" s="1">
        <v>43711</v>
      </c>
      <c r="B2798" s="2">
        <v>0.20833333333333334</v>
      </c>
      <c r="C2798" s="9">
        <f t="shared" si="92"/>
        <v>43711.208333333336</v>
      </c>
      <c r="D2798" s="4">
        <f t="shared" si="93"/>
        <v>525465</v>
      </c>
      <c r="E2798" s="4">
        <f t="shared" si="93"/>
        <v>6300765</v>
      </c>
      <c r="F2798" s="4">
        <f t="shared" si="93"/>
        <v>2549</v>
      </c>
      <c r="G2798" s="6">
        <v>0</v>
      </c>
      <c r="H2798" s="6">
        <v>0</v>
      </c>
      <c r="I2798" s="6">
        <v>317.80616311810621</v>
      </c>
      <c r="J2798" s="6">
        <v>0.80500000000000005</v>
      </c>
      <c r="K2798" s="6">
        <v>100</v>
      </c>
      <c r="L2798" s="6">
        <v>1.3620255751486123</v>
      </c>
      <c r="M2798" s="6">
        <v>750.13800000000003</v>
      </c>
      <c r="N2798" s="7" t="s">
        <v>19</v>
      </c>
      <c r="O2798" s="16" t="s">
        <v>19</v>
      </c>
    </row>
    <row r="2799" spans="1:15" x14ac:dyDescent="0.3">
      <c r="A2799" s="1">
        <v>43711</v>
      </c>
      <c r="B2799" s="2">
        <v>0.22916666666666666</v>
      </c>
      <c r="C2799" s="9">
        <f t="shared" si="92"/>
        <v>43711.229166666664</v>
      </c>
      <c r="D2799" s="4">
        <f t="shared" si="93"/>
        <v>525465</v>
      </c>
      <c r="E2799" s="4">
        <f t="shared" si="93"/>
        <v>6300765</v>
      </c>
      <c r="F2799" s="4">
        <f t="shared" si="93"/>
        <v>2549</v>
      </c>
      <c r="G2799" s="6">
        <v>5.4</v>
      </c>
      <c r="H2799" s="6">
        <v>0</v>
      </c>
      <c r="I2799" s="6">
        <v>263.24268232847191</v>
      </c>
      <c r="J2799" s="6">
        <v>0.80500000000000005</v>
      </c>
      <c r="K2799" s="6">
        <v>100</v>
      </c>
      <c r="L2799" s="6">
        <v>0.78201212473635906</v>
      </c>
      <c r="M2799" s="6">
        <v>749.93200000000002</v>
      </c>
      <c r="N2799" s="7" t="s">
        <v>19</v>
      </c>
      <c r="O2799" s="16" t="s">
        <v>19</v>
      </c>
    </row>
    <row r="2800" spans="1:15" x14ac:dyDescent="0.3">
      <c r="A2800" s="1">
        <v>43711</v>
      </c>
      <c r="B2800" s="2">
        <v>0.25</v>
      </c>
      <c r="C2800" s="9">
        <f t="shared" si="92"/>
        <v>43711.25</v>
      </c>
      <c r="D2800" s="4">
        <f t="shared" si="93"/>
        <v>525465</v>
      </c>
      <c r="E2800" s="4">
        <f t="shared" si="93"/>
        <v>6300765</v>
      </c>
      <c r="F2800" s="4">
        <f t="shared" si="93"/>
        <v>2549</v>
      </c>
      <c r="G2800" s="6">
        <v>70.7</v>
      </c>
      <c r="H2800" s="6">
        <v>9</v>
      </c>
      <c r="I2800" s="6">
        <v>281.78427006326228</v>
      </c>
      <c r="J2800" s="6">
        <v>2.4390000000000001</v>
      </c>
      <c r="K2800" s="6">
        <v>100</v>
      </c>
      <c r="L2800" s="6">
        <v>0.6355900407511661</v>
      </c>
      <c r="M2800" s="6">
        <v>749.95699999999999</v>
      </c>
      <c r="N2800" s="7" t="s">
        <v>19</v>
      </c>
      <c r="O2800" s="15">
        <v>0.12729844413012728</v>
      </c>
    </row>
    <row r="2801" spans="1:15" x14ac:dyDescent="0.3">
      <c r="A2801" s="1">
        <v>43711</v>
      </c>
      <c r="B2801" s="2">
        <v>0.27083333333333331</v>
      </c>
      <c r="C2801" s="9">
        <f t="shared" si="92"/>
        <v>43711.270833333336</v>
      </c>
      <c r="D2801" s="4">
        <f t="shared" si="93"/>
        <v>525465</v>
      </c>
      <c r="E2801" s="4">
        <f t="shared" si="93"/>
        <v>6300765</v>
      </c>
      <c r="F2801" s="4">
        <f t="shared" si="93"/>
        <v>2549</v>
      </c>
      <c r="G2801" s="6">
        <v>136</v>
      </c>
      <c r="H2801" s="6">
        <v>16.2</v>
      </c>
      <c r="I2801" s="6">
        <v>271.32211539244412</v>
      </c>
      <c r="J2801" s="6">
        <v>3.2570000000000001</v>
      </c>
      <c r="K2801" s="6">
        <v>91.147000000000006</v>
      </c>
      <c r="L2801" s="6">
        <v>1.0663326233344448</v>
      </c>
      <c r="M2801" s="6">
        <v>749.83500000000004</v>
      </c>
      <c r="N2801" s="7" t="s">
        <v>19</v>
      </c>
      <c r="O2801" s="15">
        <v>0.11911764705882352</v>
      </c>
    </row>
    <row r="2802" spans="1:15" x14ac:dyDescent="0.3">
      <c r="A2802" s="1">
        <v>43711</v>
      </c>
      <c r="B2802" s="2">
        <v>0.29166666666666669</v>
      </c>
      <c r="C2802" s="9">
        <f t="shared" si="92"/>
        <v>43711.291666666664</v>
      </c>
      <c r="D2802" s="4">
        <f t="shared" si="93"/>
        <v>525465</v>
      </c>
      <c r="E2802" s="4">
        <f t="shared" si="93"/>
        <v>6300765</v>
      </c>
      <c r="F2802" s="4">
        <f t="shared" si="93"/>
        <v>2549</v>
      </c>
      <c r="G2802" s="6">
        <v>117.9</v>
      </c>
      <c r="H2802" s="6">
        <v>10.8</v>
      </c>
      <c r="I2802" s="6">
        <v>271.75756955797021</v>
      </c>
      <c r="J2802" s="6">
        <v>2.8170000000000002</v>
      </c>
      <c r="K2802" s="6">
        <v>89.361999999999995</v>
      </c>
      <c r="L2802" s="6">
        <v>0.9196233927489692</v>
      </c>
      <c r="M2802" s="6">
        <v>749.71</v>
      </c>
      <c r="N2802" s="7" t="s">
        <v>19</v>
      </c>
      <c r="O2802" s="15">
        <v>9.1603053435114504E-2</v>
      </c>
    </row>
    <row r="2803" spans="1:15" x14ac:dyDescent="0.3">
      <c r="A2803" s="1">
        <v>43711</v>
      </c>
      <c r="B2803" s="2">
        <v>0.3125</v>
      </c>
      <c r="C2803" s="9">
        <f t="shared" si="92"/>
        <v>43711.3125</v>
      </c>
      <c r="D2803" s="4">
        <f t="shared" si="93"/>
        <v>525465</v>
      </c>
      <c r="E2803" s="4">
        <f t="shared" si="93"/>
        <v>6300765</v>
      </c>
      <c r="F2803" s="4">
        <f t="shared" si="93"/>
        <v>2549</v>
      </c>
      <c r="G2803" s="6">
        <v>203.1</v>
      </c>
      <c r="H2803" s="6">
        <v>25.2</v>
      </c>
      <c r="I2803" s="6">
        <v>265.42200354616693</v>
      </c>
      <c r="J2803" s="6">
        <v>3.8849999999999998</v>
      </c>
      <c r="K2803" s="6">
        <v>80.251999999999995</v>
      </c>
      <c r="L2803" s="6">
        <v>0.4843318288792578</v>
      </c>
      <c r="M2803" s="6">
        <v>749.82</v>
      </c>
      <c r="N2803" s="6">
        <v>0</v>
      </c>
      <c r="O2803" s="15">
        <v>0.1240768094534712</v>
      </c>
    </row>
    <row r="2804" spans="1:15" x14ac:dyDescent="0.3">
      <c r="A2804" s="1">
        <v>43711</v>
      </c>
      <c r="B2804" s="2">
        <v>0.33333333333333331</v>
      </c>
      <c r="C2804" s="9">
        <f t="shared" si="92"/>
        <v>43711.333333333336</v>
      </c>
      <c r="D2804" s="4">
        <f t="shared" si="93"/>
        <v>525465</v>
      </c>
      <c r="E2804" s="4">
        <f t="shared" si="93"/>
        <v>6300765</v>
      </c>
      <c r="F2804" s="4">
        <f t="shared" si="93"/>
        <v>2549</v>
      </c>
      <c r="G2804" s="6">
        <v>250.3</v>
      </c>
      <c r="H2804" s="6">
        <v>30.6</v>
      </c>
      <c r="I2804" s="6">
        <v>252.67109765561273</v>
      </c>
      <c r="J2804" s="6">
        <v>2.4390000000000001</v>
      </c>
      <c r="K2804" s="6">
        <v>90.221000000000004</v>
      </c>
      <c r="L2804" s="6">
        <v>1.0595091514047958</v>
      </c>
      <c r="M2804" s="6">
        <v>749.81799999999998</v>
      </c>
      <c r="N2804" s="7" t="s">
        <v>19</v>
      </c>
      <c r="O2804" s="15">
        <v>0.1222532960447463</v>
      </c>
    </row>
    <row r="2805" spans="1:15" x14ac:dyDescent="0.3">
      <c r="A2805" s="1">
        <v>43711</v>
      </c>
      <c r="B2805" s="2">
        <v>0.35416666666666669</v>
      </c>
      <c r="C2805" s="9">
        <f t="shared" si="92"/>
        <v>43711.354166666664</v>
      </c>
      <c r="D2805" s="4">
        <f t="shared" si="93"/>
        <v>525465</v>
      </c>
      <c r="E2805" s="4">
        <f t="shared" si="93"/>
        <v>6300765</v>
      </c>
      <c r="F2805" s="4">
        <f t="shared" si="93"/>
        <v>2549</v>
      </c>
      <c r="G2805" s="6">
        <v>404.4</v>
      </c>
      <c r="H2805" s="6">
        <v>55.8</v>
      </c>
      <c r="I2805" s="6">
        <v>242.67313369940263</v>
      </c>
      <c r="J2805" s="6">
        <v>3.2570000000000001</v>
      </c>
      <c r="K2805" s="6">
        <v>88.978999999999999</v>
      </c>
      <c r="L2805" s="6">
        <v>0.91279992081932015</v>
      </c>
      <c r="M2805" s="6">
        <v>749.80499999999995</v>
      </c>
      <c r="N2805" s="7" t="s">
        <v>19</v>
      </c>
      <c r="O2805" s="15">
        <v>0.13798219584569732</v>
      </c>
    </row>
    <row r="2806" spans="1:15" x14ac:dyDescent="0.3">
      <c r="A2806" s="1">
        <v>43711</v>
      </c>
      <c r="B2806" s="2">
        <v>0.375</v>
      </c>
      <c r="C2806" s="9">
        <f t="shared" si="92"/>
        <v>43711.375</v>
      </c>
      <c r="D2806" s="4">
        <f t="shared" si="93"/>
        <v>525465</v>
      </c>
      <c r="E2806" s="4">
        <f t="shared" si="93"/>
        <v>6300765</v>
      </c>
      <c r="F2806" s="4">
        <f t="shared" si="93"/>
        <v>2549</v>
      </c>
      <c r="G2806" s="6">
        <v>504.2</v>
      </c>
      <c r="H2806" s="6">
        <v>73.8</v>
      </c>
      <c r="I2806" s="6">
        <v>255.56636959564443</v>
      </c>
      <c r="J2806" s="6">
        <v>5.8959999999999999</v>
      </c>
      <c r="K2806" s="6">
        <v>78.716999999999999</v>
      </c>
      <c r="L2806" s="6">
        <v>0.76609069023384457</v>
      </c>
      <c r="M2806" s="6">
        <v>749.81500000000005</v>
      </c>
      <c r="N2806" s="6">
        <v>0</v>
      </c>
      <c r="O2806" s="15">
        <v>0.14637048790162632</v>
      </c>
    </row>
    <row r="2807" spans="1:15" x14ac:dyDescent="0.3">
      <c r="A2807" s="1">
        <v>43711</v>
      </c>
      <c r="B2807" s="2">
        <v>0.39583333333333331</v>
      </c>
      <c r="C2807" s="9">
        <f t="shared" si="92"/>
        <v>43711.395833333336</v>
      </c>
      <c r="D2807" s="4">
        <f t="shared" si="93"/>
        <v>525465</v>
      </c>
      <c r="E2807" s="4">
        <f t="shared" si="93"/>
        <v>6300765</v>
      </c>
      <c r="F2807" s="4">
        <f t="shared" si="93"/>
        <v>2549</v>
      </c>
      <c r="G2807" s="6">
        <v>346.4</v>
      </c>
      <c r="H2807" s="6">
        <v>46.8</v>
      </c>
      <c r="I2807" s="6">
        <v>255.378793805231</v>
      </c>
      <c r="J2807" s="6">
        <v>7.78</v>
      </c>
      <c r="K2807" s="6">
        <v>65.421000000000006</v>
      </c>
      <c r="L2807" s="6">
        <v>0.7638161995906283</v>
      </c>
      <c r="M2807" s="6">
        <v>749.68</v>
      </c>
      <c r="N2807" s="6">
        <v>0</v>
      </c>
      <c r="O2807" s="15">
        <v>0.1351039260969977</v>
      </c>
    </row>
    <row r="2808" spans="1:15" x14ac:dyDescent="0.3">
      <c r="A2808" s="1">
        <v>43711</v>
      </c>
      <c r="B2808" s="2">
        <v>0.41666666666666669</v>
      </c>
      <c r="C2808" s="9">
        <f t="shared" si="92"/>
        <v>43711.416666666664</v>
      </c>
      <c r="D2808" s="4">
        <f t="shared" si="93"/>
        <v>525465</v>
      </c>
      <c r="E2808" s="4">
        <f t="shared" si="93"/>
        <v>6300765</v>
      </c>
      <c r="F2808" s="4">
        <f t="shared" si="93"/>
        <v>2549</v>
      </c>
      <c r="G2808" s="6">
        <v>273.89999999999998</v>
      </c>
      <c r="H2808" s="6">
        <v>34.200000000000003</v>
      </c>
      <c r="I2808" s="6">
        <v>272.97433424439811</v>
      </c>
      <c r="J2808" s="6">
        <v>3.7589999999999999</v>
      </c>
      <c r="K2808" s="6">
        <v>81.936999999999998</v>
      </c>
      <c r="L2808" s="6">
        <v>0.9059764488896711</v>
      </c>
      <c r="M2808" s="6">
        <v>749.49699999999996</v>
      </c>
      <c r="N2808" s="6">
        <v>0</v>
      </c>
      <c r="O2808" s="15">
        <v>0.12486308871851043</v>
      </c>
    </row>
    <row r="2809" spans="1:15" x14ac:dyDescent="0.3">
      <c r="A2809" s="1">
        <v>43711</v>
      </c>
      <c r="B2809" s="2">
        <v>0.4375</v>
      </c>
      <c r="C2809" s="9">
        <f t="shared" si="92"/>
        <v>43711.4375</v>
      </c>
      <c r="D2809" s="4">
        <f t="shared" si="93"/>
        <v>525465</v>
      </c>
      <c r="E2809" s="4">
        <f t="shared" si="93"/>
        <v>6300765</v>
      </c>
      <c r="F2809" s="4">
        <f t="shared" si="93"/>
        <v>2549</v>
      </c>
      <c r="G2809" s="6">
        <v>536.79999999999995</v>
      </c>
      <c r="H2809" s="6">
        <v>64.8</v>
      </c>
      <c r="I2809" s="6">
        <v>244.10348054482242</v>
      </c>
      <c r="J2809" s="6">
        <v>3.948</v>
      </c>
      <c r="K2809" s="6">
        <v>87.864000000000004</v>
      </c>
      <c r="L2809" s="6">
        <v>0.90370195824645472</v>
      </c>
      <c r="M2809" s="6">
        <v>749.65</v>
      </c>
      <c r="N2809" s="6">
        <v>0</v>
      </c>
      <c r="O2809" s="15">
        <v>0.12071535022354694</v>
      </c>
    </row>
    <row r="2810" spans="1:15" x14ac:dyDescent="0.3">
      <c r="A2810" s="1">
        <v>43711</v>
      </c>
      <c r="B2810" s="2">
        <v>0.45833333333333331</v>
      </c>
      <c r="C2810" s="9">
        <f t="shared" ref="C2810:C2873" si="94">A2810+B2810</f>
        <v>43711.458333333336</v>
      </c>
      <c r="D2810" s="4">
        <f t="shared" si="93"/>
        <v>525465</v>
      </c>
      <c r="E2810" s="4">
        <f t="shared" si="93"/>
        <v>6300765</v>
      </c>
      <c r="F2810" s="4">
        <f t="shared" si="93"/>
        <v>2549</v>
      </c>
      <c r="G2810" s="6">
        <v>565.9</v>
      </c>
      <c r="H2810" s="6">
        <v>66.599999999999994</v>
      </c>
      <c r="I2810" s="6">
        <v>242.14154081398817</v>
      </c>
      <c r="J2810" s="6">
        <v>4.1989999999999998</v>
      </c>
      <c r="K2810" s="6">
        <v>84.495000000000005</v>
      </c>
      <c r="L2810" s="6">
        <v>1.4791664273722755</v>
      </c>
      <c r="M2810" s="6">
        <v>749.68499999999995</v>
      </c>
      <c r="N2810" s="6">
        <v>0</v>
      </c>
      <c r="O2810" s="15">
        <v>0.11768863756847499</v>
      </c>
    </row>
    <row r="2811" spans="1:15" x14ac:dyDescent="0.3">
      <c r="A2811" s="1">
        <v>43711</v>
      </c>
      <c r="B2811" s="2">
        <v>0.47916666666666669</v>
      </c>
      <c r="C2811" s="9">
        <f t="shared" si="94"/>
        <v>43711.479166666664</v>
      </c>
      <c r="D2811" s="4">
        <f t="shared" ref="D2811:F2874" si="95">D2810</f>
        <v>525465</v>
      </c>
      <c r="E2811" s="4">
        <f t="shared" si="95"/>
        <v>6300765</v>
      </c>
      <c r="F2811" s="4">
        <f t="shared" si="95"/>
        <v>2549</v>
      </c>
      <c r="G2811" s="6">
        <v>736.4</v>
      </c>
      <c r="H2811" s="6">
        <v>86.4</v>
      </c>
      <c r="I2811" s="6">
        <v>259.30354412438157</v>
      </c>
      <c r="J2811" s="6">
        <v>4.7649999999999997</v>
      </c>
      <c r="K2811" s="6">
        <v>76.201999999999998</v>
      </c>
      <c r="L2811" s="6">
        <v>1.3324571967867997</v>
      </c>
      <c r="M2811" s="6">
        <v>749.67</v>
      </c>
      <c r="N2811" s="6">
        <v>0</v>
      </c>
      <c r="O2811" s="15">
        <v>0.11732753938077133</v>
      </c>
    </row>
    <row r="2812" spans="1:15" x14ac:dyDescent="0.3">
      <c r="A2812" s="1">
        <v>43711</v>
      </c>
      <c r="B2812" s="2">
        <v>0.5</v>
      </c>
      <c r="C2812" s="9">
        <f t="shared" si="94"/>
        <v>43711.5</v>
      </c>
      <c r="D2812" s="4">
        <f t="shared" si="95"/>
        <v>525465</v>
      </c>
      <c r="E2812" s="4">
        <f t="shared" si="95"/>
        <v>6300765</v>
      </c>
      <c r="F2812" s="4">
        <f t="shared" si="95"/>
        <v>2549</v>
      </c>
      <c r="G2812" s="6">
        <v>712.8</v>
      </c>
      <c r="H2812" s="6">
        <v>82.8</v>
      </c>
      <c r="I2812" s="6">
        <v>247.10871149718704</v>
      </c>
      <c r="J2812" s="6">
        <v>6.1470000000000002</v>
      </c>
      <c r="K2812" s="6">
        <v>58.03</v>
      </c>
      <c r="L2812" s="6">
        <v>1.6190521860281022</v>
      </c>
      <c r="M2812" s="6">
        <v>749.66499999999996</v>
      </c>
      <c r="N2812" s="6">
        <v>0</v>
      </c>
      <c r="O2812" s="15">
        <v>0.11616161616161616</v>
      </c>
    </row>
    <row r="2813" spans="1:15" x14ac:dyDescent="0.3">
      <c r="A2813" s="1">
        <v>43711</v>
      </c>
      <c r="B2813" s="2">
        <v>0.52083333333333337</v>
      </c>
      <c r="C2813" s="9">
        <f t="shared" si="94"/>
        <v>43711.520833333336</v>
      </c>
      <c r="D2813" s="4">
        <f t="shared" si="95"/>
        <v>525465</v>
      </c>
      <c r="E2813" s="4">
        <f t="shared" si="95"/>
        <v>6300765</v>
      </c>
      <c r="F2813" s="4">
        <f t="shared" si="95"/>
        <v>2549</v>
      </c>
      <c r="G2813" s="6">
        <v>672.9</v>
      </c>
      <c r="H2813" s="6">
        <v>77.400000000000006</v>
      </c>
      <c r="I2813" s="6">
        <v>265.69924313244854</v>
      </c>
      <c r="J2813" s="6">
        <v>6.2729999999999997</v>
      </c>
      <c r="K2813" s="6">
        <v>59.915999999999997</v>
      </c>
      <c r="L2813" s="6">
        <v>1.3279082155003672</v>
      </c>
      <c r="M2813" s="6">
        <v>749.625</v>
      </c>
      <c r="N2813" s="6">
        <v>0</v>
      </c>
      <c r="O2813" s="15">
        <v>0.11502452073116363</v>
      </c>
    </row>
    <row r="2814" spans="1:15" x14ac:dyDescent="0.3">
      <c r="A2814" s="1">
        <v>43711</v>
      </c>
      <c r="B2814" s="2">
        <v>0.54166666666666663</v>
      </c>
      <c r="C2814" s="9">
        <f t="shared" si="94"/>
        <v>43711.541666666664</v>
      </c>
      <c r="D2814" s="4">
        <f t="shared" si="95"/>
        <v>525465</v>
      </c>
      <c r="E2814" s="4">
        <f t="shared" si="95"/>
        <v>6300765</v>
      </c>
      <c r="F2814" s="4">
        <f t="shared" si="95"/>
        <v>2549</v>
      </c>
      <c r="G2814" s="6">
        <v>264.8</v>
      </c>
      <c r="H2814" s="6">
        <v>27</v>
      </c>
      <c r="I2814" s="6">
        <v>289.15265962932364</v>
      </c>
      <c r="J2814" s="6">
        <v>4.4509999999999996</v>
      </c>
      <c r="K2814" s="6">
        <v>74.599999999999994</v>
      </c>
      <c r="L2814" s="6">
        <v>1.4700684647994102</v>
      </c>
      <c r="M2814" s="6">
        <v>749.39</v>
      </c>
      <c r="N2814" s="6">
        <v>0</v>
      </c>
      <c r="O2814" s="15">
        <v>0.10196374622356495</v>
      </c>
    </row>
    <row r="2815" spans="1:15" x14ac:dyDescent="0.3">
      <c r="A2815" s="1">
        <v>43711</v>
      </c>
      <c r="B2815" s="2">
        <v>0.5625</v>
      </c>
      <c r="C2815" s="9">
        <f t="shared" si="94"/>
        <v>43711.5625</v>
      </c>
      <c r="D2815" s="4">
        <f t="shared" si="95"/>
        <v>525465</v>
      </c>
      <c r="E2815" s="4">
        <f t="shared" si="95"/>
        <v>6300765</v>
      </c>
      <c r="F2815" s="4">
        <f t="shared" si="95"/>
        <v>2549</v>
      </c>
      <c r="G2815" s="6">
        <v>210.4</v>
      </c>
      <c r="H2815" s="6">
        <v>21.6</v>
      </c>
      <c r="I2815" s="6">
        <v>297.8948124821635</v>
      </c>
      <c r="J2815" s="6">
        <v>5.016</v>
      </c>
      <c r="K2815" s="6">
        <v>73.442999999999998</v>
      </c>
      <c r="L2815" s="6">
        <v>1.4677939741561938</v>
      </c>
      <c r="M2815" s="6">
        <v>749.14800000000002</v>
      </c>
      <c r="N2815" s="6">
        <v>0</v>
      </c>
      <c r="O2815" s="15">
        <v>0.10266159695817491</v>
      </c>
    </row>
    <row r="2816" spans="1:15" x14ac:dyDescent="0.3">
      <c r="A2816" s="1">
        <v>43711</v>
      </c>
      <c r="B2816" s="2">
        <v>0.58333333333333337</v>
      </c>
      <c r="C2816" s="9">
        <f t="shared" si="94"/>
        <v>43711.583333333336</v>
      </c>
      <c r="D2816" s="4">
        <f t="shared" si="95"/>
        <v>525465</v>
      </c>
      <c r="E2816" s="4">
        <f t="shared" si="95"/>
        <v>6300765</v>
      </c>
      <c r="F2816" s="4">
        <f t="shared" si="95"/>
        <v>2549</v>
      </c>
      <c r="G2816" s="6">
        <v>148.69999999999999</v>
      </c>
      <c r="H2816" s="6">
        <v>14.4</v>
      </c>
      <c r="I2816" s="6">
        <v>318.74410040855145</v>
      </c>
      <c r="J2816" s="6">
        <v>3.8849999999999998</v>
      </c>
      <c r="K2816" s="6">
        <v>81.647999999999996</v>
      </c>
      <c r="L2816" s="6">
        <v>1.8985365567394725</v>
      </c>
      <c r="M2816" s="6">
        <v>749.35</v>
      </c>
      <c r="N2816" s="6">
        <v>0</v>
      </c>
      <c r="O2816" s="15">
        <v>9.6839273705447218E-2</v>
      </c>
    </row>
    <row r="2817" spans="1:15" x14ac:dyDescent="0.3">
      <c r="A2817" s="1">
        <v>43711</v>
      </c>
      <c r="B2817" s="2">
        <v>0.60416666666666663</v>
      </c>
      <c r="C2817" s="9">
        <f t="shared" si="94"/>
        <v>43711.604166666664</v>
      </c>
      <c r="D2817" s="4">
        <f t="shared" si="95"/>
        <v>525465</v>
      </c>
      <c r="E2817" s="4">
        <f t="shared" si="95"/>
        <v>6300765</v>
      </c>
      <c r="F2817" s="4">
        <f t="shared" si="95"/>
        <v>2549</v>
      </c>
      <c r="G2817" s="6">
        <v>161.4</v>
      </c>
      <c r="H2817" s="6">
        <v>16.2</v>
      </c>
      <c r="I2817" s="6">
        <v>312.37843115192976</v>
      </c>
      <c r="J2817" s="6">
        <v>4.0110000000000001</v>
      </c>
      <c r="K2817" s="6">
        <v>81.98</v>
      </c>
      <c r="L2817" s="6">
        <v>1.8962620660962561</v>
      </c>
      <c r="M2817" s="6">
        <v>749.34199999999998</v>
      </c>
      <c r="N2817" s="6">
        <v>0</v>
      </c>
      <c r="O2817" s="15">
        <v>0.1003717472118959</v>
      </c>
    </row>
    <row r="2818" spans="1:15" x14ac:dyDescent="0.3">
      <c r="A2818" s="1">
        <v>43711</v>
      </c>
      <c r="B2818" s="2">
        <v>0.625</v>
      </c>
      <c r="C2818" s="9">
        <f t="shared" si="94"/>
        <v>43711.625</v>
      </c>
      <c r="D2818" s="4">
        <f t="shared" si="95"/>
        <v>525465</v>
      </c>
      <c r="E2818" s="4">
        <f t="shared" si="95"/>
        <v>6300765</v>
      </c>
      <c r="F2818" s="4">
        <f t="shared" si="95"/>
        <v>2549</v>
      </c>
      <c r="G2818" s="6">
        <v>181.4</v>
      </c>
      <c r="H2818" s="6">
        <v>19.8</v>
      </c>
      <c r="I2818" s="6">
        <v>317.02477705561256</v>
      </c>
      <c r="J2818" s="6">
        <v>3.948</v>
      </c>
      <c r="K2818" s="6">
        <v>81.037999999999997</v>
      </c>
      <c r="L2818" s="6">
        <v>2.4717265352220767</v>
      </c>
      <c r="M2818" s="6">
        <v>749.18499999999995</v>
      </c>
      <c r="N2818" s="6">
        <v>0</v>
      </c>
      <c r="O2818" s="15">
        <v>0.10915104740904079</v>
      </c>
    </row>
    <row r="2819" spans="1:15" x14ac:dyDescent="0.3">
      <c r="A2819" s="1">
        <v>43711</v>
      </c>
      <c r="B2819" s="2">
        <v>0.64583333333333337</v>
      </c>
      <c r="C2819" s="9">
        <f t="shared" si="94"/>
        <v>43711.645833333336</v>
      </c>
      <c r="D2819" s="4">
        <f t="shared" si="95"/>
        <v>525465</v>
      </c>
      <c r="E2819" s="4">
        <f t="shared" si="95"/>
        <v>6300765</v>
      </c>
      <c r="F2819" s="4">
        <f t="shared" si="95"/>
        <v>2549</v>
      </c>
      <c r="G2819" s="6">
        <v>125.1</v>
      </c>
      <c r="H2819" s="6">
        <v>10.8</v>
      </c>
      <c r="I2819" s="6">
        <v>321.86053567626936</v>
      </c>
      <c r="J2819" s="6">
        <v>3.948</v>
      </c>
      <c r="K2819" s="6">
        <v>81.968999999999994</v>
      </c>
      <c r="L2819" s="6">
        <v>1.8917130848098234</v>
      </c>
      <c r="M2819" s="6">
        <v>749.12199999999996</v>
      </c>
      <c r="N2819" s="6">
        <v>0</v>
      </c>
      <c r="O2819" s="15">
        <v>8.6330935251798566E-2</v>
      </c>
    </row>
    <row r="2820" spans="1:15" x14ac:dyDescent="0.3">
      <c r="A2820" s="1">
        <v>43711</v>
      </c>
      <c r="B2820" s="2">
        <v>0.66666666666666663</v>
      </c>
      <c r="C2820" s="9">
        <f t="shared" si="94"/>
        <v>43711.666666666664</v>
      </c>
      <c r="D2820" s="4">
        <f t="shared" si="95"/>
        <v>525465</v>
      </c>
      <c r="E2820" s="4">
        <f t="shared" si="95"/>
        <v>6300765</v>
      </c>
      <c r="F2820" s="4">
        <f t="shared" si="95"/>
        <v>2549</v>
      </c>
      <c r="G2820" s="6">
        <v>50.8</v>
      </c>
      <c r="H2820" s="6">
        <v>1.8</v>
      </c>
      <c r="I2820" s="6">
        <v>322.19928329326513</v>
      </c>
      <c r="J2820" s="6">
        <v>3.3820000000000001</v>
      </c>
      <c r="K2820" s="6">
        <v>86.831999999999994</v>
      </c>
      <c r="L2820" s="6">
        <v>1.4564215209401121</v>
      </c>
      <c r="M2820" s="6">
        <v>749.072</v>
      </c>
      <c r="N2820" s="6">
        <v>0</v>
      </c>
      <c r="O2820" s="15">
        <v>3.5433070866141732E-2</v>
      </c>
    </row>
    <row r="2821" spans="1:15" x14ac:dyDescent="0.3">
      <c r="A2821" s="1">
        <v>43711</v>
      </c>
      <c r="B2821" s="2">
        <v>0.6875</v>
      </c>
      <c r="C2821" s="9">
        <f t="shared" si="94"/>
        <v>43711.6875</v>
      </c>
      <c r="D2821" s="4">
        <f t="shared" si="95"/>
        <v>525465</v>
      </c>
      <c r="E2821" s="4">
        <f t="shared" si="95"/>
        <v>6300765</v>
      </c>
      <c r="F2821" s="4">
        <f t="shared" si="95"/>
        <v>2549</v>
      </c>
      <c r="G2821" s="6">
        <v>18.100000000000001</v>
      </c>
      <c r="H2821" s="6">
        <v>0</v>
      </c>
      <c r="I2821" s="6">
        <v>325.03379596283247</v>
      </c>
      <c r="J2821" s="6">
        <v>2.8170000000000002</v>
      </c>
      <c r="K2821" s="6">
        <v>96.947000000000003</v>
      </c>
      <c r="L2821" s="6">
        <v>1.3097122903546363</v>
      </c>
      <c r="M2821" s="6">
        <v>748.96500000000003</v>
      </c>
      <c r="N2821" s="6">
        <v>0</v>
      </c>
      <c r="O2821" s="16" t="s">
        <v>19</v>
      </c>
    </row>
    <row r="2822" spans="1:15" x14ac:dyDescent="0.3">
      <c r="A2822" s="1">
        <v>43711</v>
      </c>
      <c r="B2822" s="2">
        <v>0.70833333333333337</v>
      </c>
      <c r="C2822" s="9">
        <f t="shared" si="94"/>
        <v>43711.708333333336</v>
      </c>
      <c r="D2822" s="4">
        <f t="shared" si="95"/>
        <v>525465</v>
      </c>
      <c r="E2822" s="4">
        <f t="shared" si="95"/>
        <v>6300765</v>
      </c>
      <c r="F2822" s="4">
        <f t="shared" si="95"/>
        <v>2549</v>
      </c>
      <c r="G2822" s="6">
        <v>49</v>
      </c>
      <c r="H2822" s="6">
        <v>1.8</v>
      </c>
      <c r="I2822" s="6">
        <v>319.51739891136128</v>
      </c>
      <c r="J2822" s="6">
        <v>2.3769999999999998</v>
      </c>
      <c r="K2822" s="6">
        <v>99.951999999999998</v>
      </c>
      <c r="L2822" s="6">
        <v>1.740742019538198</v>
      </c>
      <c r="M2822" s="6">
        <v>749.20799999999997</v>
      </c>
      <c r="N2822" s="6">
        <v>0.2</v>
      </c>
      <c r="O2822" s="15">
        <v>3.6734693877551024E-2</v>
      </c>
    </row>
    <row r="2823" spans="1:15" x14ac:dyDescent="0.3">
      <c r="A2823" s="1">
        <v>43711</v>
      </c>
      <c r="B2823" s="2">
        <v>0.72916666666666663</v>
      </c>
      <c r="C2823" s="9">
        <f t="shared" si="94"/>
        <v>43711.729166666664</v>
      </c>
      <c r="D2823" s="4">
        <f t="shared" si="95"/>
        <v>525465</v>
      </c>
      <c r="E2823" s="4">
        <f t="shared" si="95"/>
        <v>6300765</v>
      </c>
      <c r="F2823" s="4">
        <f t="shared" si="95"/>
        <v>2549</v>
      </c>
      <c r="G2823" s="6">
        <v>47.2</v>
      </c>
      <c r="H2823" s="6">
        <v>1.8</v>
      </c>
      <c r="I2823" s="6">
        <v>312.21125789363248</v>
      </c>
      <c r="J2823" s="6">
        <v>2.4390000000000001</v>
      </c>
      <c r="K2823" s="6">
        <v>98.882000000000005</v>
      </c>
      <c r="L2823" s="6">
        <v>1.7384675288949816</v>
      </c>
      <c r="M2823" s="6">
        <v>748.83</v>
      </c>
      <c r="N2823" s="6">
        <v>0</v>
      </c>
      <c r="O2823" s="15">
        <v>3.8135593220338979E-2</v>
      </c>
    </row>
    <row r="2824" spans="1:15" x14ac:dyDescent="0.3">
      <c r="A2824" s="1">
        <v>43711</v>
      </c>
      <c r="B2824" s="2">
        <v>0.75</v>
      </c>
      <c r="C2824" s="9">
        <f t="shared" si="94"/>
        <v>43711.75</v>
      </c>
      <c r="D2824" s="4">
        <f t="shared" si="95"/>
        <v>525465</v>
      </c>
      <c r="E2824" s="4">
        <f t="shared" si="95"/>
        <v>6300765</v>
      </c>
      <c r="F2824" s="4">
        <f t="shared" si="95"/>
        <v>2549</v>
      </c>
      <c r="G2824" s="6">
        <v>9.1</v>
      </c>
      <c r="H2824" s="6">
        <v>0</v>
      </c>
      <c r="I2824" s="6">
        <v>320.08522024033937</v>
      </c>
      <c r="J2824" s="6">
        <v>1.9990000000000001</v>
      </c>
      <c r="K2824" s="6">
        <v>100</v>
      </c>
      <c r="L2824" s="6">
        <v>2.3136448514205199</v>
      </c>
      <c r="M2824" s="6">
        <v>748.86199999999997</v>
      </c>
      <c r="N2824" s="6">
        <v>0</v>
      </c>
      <c r="O2824" s="16" t="s">
        <v>19</v>
      </c>
    </row>
    <row r="2825" spans="1:15" x14ac:dyDescent="0.3">
      <c r="A2825" s="1">
        <v>43711</v>
      </c>
      <c r="B2825" s="2">
        <v>0.77083333333333337</v>
      </c>
      <c r="C2825" s="9">
        <f t="shared" si="94"/>
        <v>43711.770833333336</v>
      </c>
      <c r="D2825" s="4">
        <f t="shared" si="95"/>
        <v>525465</v>
      </c>
      <c r="E2825" s="4">
        <f t="shared" si="95"/>
        <v>6300765</v>
      </c>
      <c r="F2825" s="4">
        <f t="shared" si="95"/>
        <v>2549</v>
      </c>
      <c r="G2825" s="6">
        <v>7.3</v>
      </c>
      <c r="H2825" s="6">
        <v>0</v>
      </c>
      <c r="I2825" s="6">
        <v>318.39245765738832</v>
      </c>
      <c r="J2825" s="6">
        <v>2.3140000000000001</v>
      </c>
      <c r="K2825" s="6">
        <v>98.082999999999998</v>
      </c>
      <c r="L2825" s="6">
        <v>2.1669356208350439</v>
      </c>
      <c r="M2825" s="6">
        <v>748.84</v>
      </c>
      <c r="N2825" s="6">
        <v>0</v>
      </c>
      <c r="O2825" s="16" t="s">
        <v>19</v>
      </c>
    </row>
    <row r="2826" spans="1:15" x14ac:dyDescent="0.3">
      <c r="A2826" s="1">
        <v>43711</v>
      </c>
      <c r="B2826" s="2">
        <v>0.79166666666666663</v>
      </c>
      <c r="C2826" s="9">
        <f t="shared" si="94"/>
        <v>43711.791666666664</v>
      </c>
      <c r="D2826" s="4">
        <f t="shared" si="95"/>
        <v>525465</v>
      </c>
      <c r="E2826" s="4">
        <f t="shared" si="95"/>
        <v>6300765</v>
      </c>
      <c r="F2826" s="4">
        <f t="shared" si="95"/>
        <v>2549</v>
      </c>
      <c r="G2826" s="6">
        <v>0</v>
      </c>
      <c r="H2826" s="6">
        <v>0</v>
      </c>
      <c r="I2826" s="6">
        <v>302.30573369406</v>
      </c>
      <c r="J2826" s="6">
        <v>2.1880000000000002</v>
      </c>
      <c r="K2826" s="6">
        <v>96.048000000000002</v>
      </c>
      <c r="L2826" s="6">
        <v>2.0202263902495683</v>
      </c>
      <c r="M2826" s="6">
        <v>748.93</v>
      </c>
      <c r="N2826" s="6">
        <v>0</v>
      </c>
      <c r="O2826" s="16" t="s">
        <v>19</v>
      </c>
    </row>
    <row r="2827" spans="1:15" x14ac:dyDescent="0.3">
      <c r="A2827" s="1">
        <v>43711</v>
      </c>
      <c r="B2827" s="2">
        <v>0.8125</v>
      </c>
      <c r="C2827" s="9">
        <f t="shared" si="94"/>
        <v>43711.8125</v>
      </c>
      <c r="D2827" s="4">
        <f t="shared" si="95"/>
        <v>525465</v>
      </c>
      <c r="E2827" s="4">
        <f t="shared" si="95"/>
        <v>6300765</v>
      </c>
      <c r="F2827" s="4">
        <f t="shared" si="95"/>
        <v>2549</v>
      </c>
      <c r="G2827" s="6">
        <v>0</v>
      </c>
      <c r="H2827" s="6">
        <v>0</v>
      </c>
      <c r="I2827" s="6">
        <v>290.8898463861546</v>
      </c>
      <c r="J2827" s="6">
        <v>2.125</v>
      </c>
      <c r="K2827" s="6">
        <v>95.108000000000004</v>
      </c>
      <c r="L2827" s="6">
        <v>0.86276112666856042</v>
      </c>
      <c r="M2827" s="6">
        <v>748.73</v>
      </c>
      <c r="N2827" s="6">
        <v>0</v>
      </c>
      <c r="O2827" s="16" t="s">
        <v>19</v>
      </c>
    </row>
    <row r="2828" spans="1:15" x14ac:dyDescent="0.3">
      <c r="A2828" s="1">
        <v>43711</v>
      </c>
      <c r="B2828" s="2">
        <v>0.83333333333333337</v>
      </c>
      <c r="C2828" s="9">
        <f t="shared" si="94"/>
        <v>43711.833333333336</v>
      </c>
      <c r="D2828" s="4">
        <f t="shared" si="95"/>
        <v>525465</v>
      </c>
      <c r="E2828" s="4">
        <f t="shared" si="95"/>
        <v>6300765</v>
      </c>
      <c r="F2828" s="4">
        <f t="shared" si="95"/>
        <v>2549</v>
      </c>
      <c r="G2828" s="6">
        <v>0</v>
      </c>
      <c r="H2828" s="6">
        <v>0</v>
      </c>
      <c r="I2828" s="6">
        <v>300.55962489633771</v>
      </c>
      <c r="J2828" s="6">
        <v>1.8109999999999999</v>
      </c>
      <c r="K2828" s="6">
        <v>97.518000000000001</v>
      </c>
      <c r="L2828" s="6">
        <v>0.57190430274110815</v>
      </c>
      <c r="M2828" s="6">
        <v>748.58699999999999</v>
      </c>
      <c r="N2828" s="6">
        <v>0</v>
      </c>
      <c r="O2828" s="16" t="s">
        <v>19</v>
      </c>
    </row>
    <row r="2829" spans="1:15" x14ac:dyDescent="0.3">
      <c r="A2829" s="1">
        <v>43711</v>
      </c>
      <c r="B2829" s="2">
        <v>0.85416666666666663</v>
      </c>
      <c r="C2829" s="9">
        <f t="shared" si="94"/>
        <v>43711.854166666664</v>
      </c>
      <c r="D2829" s="4">
        <f t="shared" si="95"/>
        <v>525465</v>
      </c>
      <c r="E2829" s="4">
        <f t="shared" si="95"/>
        <v>6300765</v>
      </c>
      <c r="F2829" s="4">
        <f t="shared" si="95"/>
        <v>2549</v>
      </c>
      <c r="G2829" s="6">
        <v>0</v>
      </c>
      <c r="H2829" s="6">
        <v>0</v>
      </c>
      <c r="I2829" s="6">
        <v>305.990752389737</v>
      </c>
      <c r="J2829" s="6">
        <v>2.879</v>
      </c>
      <c r="K2829" s="6">
        <v>83.646000000000001</v>
      </c>
      <c r="L2829" s="6">
        <v>1.5803858450934243</v>
      </c>
      <c r="M2829" s="6">
        <v>748.52700000000004</v>
      </c>
      <c r="N2829" s="6">
        <v>0</v>
      </c>
      <c r="O2829" s="16" t="s">
        <v>19</v>
      </c>
    </row>
    <row r="2830" spans="1:15" x14ac:dyDescent="0.3">
      <c r="A2830" s="1">
        <v>43711</v>
      </c>
      <c r="B2830" s="2">
        <v>0.875</v>
      </c>
      <c r="C2830" s="9">
        <f t="shared" si="94"/>
        <v>43711.875</v>
      </c>
      <c r="D2830" s="4">
        <f t="shared" si="95"/>
        <v>525465</v>
      </c>
      <c r="E2830" s="4">
        <f t="shared" si="95"/>
        <v>6300765</v>
      </c>
      <c r="F2830" s="4">
        <f t="shared" si="95"/>
        <v>2549</v>
      </c>
      <c r="G2830" s="6">
        <v>0</v>
      </c>
      <c r="H2830" s="6">
        <v>0</v>
      </c>
      <c r="I2830" s="6">
        <v>307.11152642641548</v>
      </c>
      <c r="J2830" s="6">
        <v>2.5019999999999998</v>
      </c>
      <c r="K2830" s="6">
        <v>85.902000000000001</v>
      </c>
      <c r="L2830" s="6">
        <v>1.2892418745656891</v>
      </c>
      <c r="M2830" s="6">
        <v>748.42700000000002</v>
      </c>
      <c r="N2830" s="6">
        <v>0</v>
      </c>
      <c r="O2830" s="16" t="s">
        <v>19</v>
      </c>
    </row>
    <row r="2831" spans="1:15" x14ac:dyDescent="0.3">
      <c r="A2831" s="1">
        <v>43711</v>
      </c>
      <c r="B2831" s="2">
        <v>0.89583333333333337</v>
      </c>
      <c r="C2831" s="9">
        <f t="shared" si="94"/>
        <v>43711.895833333336</v>
      </c>
      <c r="D2831" s="4">
        <f t="shared" si="95"/>
        <v>525465</v>
      </c>
      <c r="E2831" s="4">
        <f t="shared" si="95"/>
        <v>6300765</v>
      </c>
      <c r="F2831" s="4">
        <f t="shared" si="95"/>
        <v>2549</v>
      </c>
      <c r="G2831" s="6">
        <v>0</v>
      </c>
      <c r="H2831" s="6">
        <v>0</v>
      </c>
      <c r="I2831" s="6">
        <v>309.05629124137408</v>
      </c>
      <c r="J2831" s="6">
        <v>2.5649999999999999</v>
      </c>
      <c r="K2831" s="6">
        <v>84.674999999999997</v>
      </c>
      <c r="L2831" s="6">
        <v>0.85366316409569487</v>
      </c>
      <c r="M2831" s="6">
        <v>748.51199999999994</v>
      </c>
      <c r="N2831" s="6">
        <v>0</v>
      </c>
      <c r="O2831" s="16" t="s">
        <v>19</v>
      </c>
    </row>
    <row r="2832" spans="1:15" x14ac:dyDescent="0.3">
      <c r="A2832" s="1">
        <v>43711</v>
      </c>
      <c r="B2832" s="2">
        <v>0.91666666666666663</v>
      </c>
      <c r="C2832" s="9">
        <f t="shared" si="94"/>
        <v>43711.916666666664</v>
      </c>
      <c r="D2832" s="4">
        <f t="shared" si="95"/>
        <v>525465</v>
      </c>
      <c r="E2832" s="4">
        <f t="shared" si="95"/>
        <v>6300765</v>
      </c>
      <c r="F2832" s="4">
        <f t="shared" si="95"/>
        <v>2549</v>
      </c>
      <c r="G2832" s="6">
        <v>0</v>
      </c>
      <c r="H2832" s="6">
        <v>0</v>
      </c>
      <c r="I2832" s="6">
        <v>290.9816423947226</v>
      </c>
      <c r="J2832" s="6">
        <v>2.2509999999999999</v>
      </c>
      <c r="K2832" s="6">
        <v>90.186000000000007</v>
      </c>
      <c r="L2832" s="6">
        <v>0.7069539335102194</v>
      </c>
      <c r="M2832" s="6">
        <v>748.14700000000005</v>
      </c>
      <c r="N2832" s="6">
        <v>0</v>
      </c>
      <c r="O2832" s="16" t="s">
        <v>19</v>
      </c>
    </row>
    <row r="2833" spans="1:15" x14ac:dyDescent="0.3">
      <c r="A2833" s="1">
        <v>43711</v>
      </c>
      <c r="B2833" s="2">
        <v>0.9375</v>
      </c>
      <c r="C2833" s="9">
        <f t="shared" si="94"/>
        <v>43711.9375</v>
      </c>
      <c r="D2833" s="4">
        <f t="shared" si="95"/>
        <v>525465</v>
      </c>
      <c r="E2833" s="4">
        <f t="shared" si="95"/>
        <v>6300765</v>
      </c>
      <c r="F2833" s="4">
        <f t="shared" si="95"/>
        <v>2549</v>
      </c>
      <c r="G2833" s="6">
        <v>0</v>
      </c>
      <c r="H2833" s="6">
        <v>0</v>
      </c>
      <c r="I2833" s="6">
        <v>302.17073389853573</v>
      </c>
      <c r="J2833" s="6">
        <v>2.2509999999999999</v>
      </c>
      <c r="K2833" s="6">
        <v>90.031000000000006</v>
      </c>
      <c r="L2833" s="6">
        <v>0.56053184952502644</v>
      </c>
      <c r="M2833" s="6">
        <v>748.25</v>
      </c>
      <c r="N2833" s="6">
        <v>0</v>
      </c>
      <c r="O2833" s="16" t="s">
        <v>19</v>
      </c>
    </row>
    <row r="2834" spans="1:15" x14ac:dyDescent="0.3">
      <c r="A2834" s="1">
        <v>43711</v>
      </c>
      <c r="B2834" s="2">
        <v>0.95833333333333337</v>
      </c>
      <c r="C2834" s="9">
        <f t="shared" si="94"/>
        <v>43711.958333333336</v>
      </c>
      <c r="D2834" s="4">
        <f t="shared" si="95"/>
        <v>525465</v>
      </c>
      <c r="E2834" s="4">
        <f t="shared" si="95"/>
        <v>6300765</v>
      </c>
      <c r="F2834" s="4">
        <f t="shared" si="95"/>
        <v>2549</v>
      </c>
      <c r="G2834" s="6">
        <v>0</v>
      </c>
      <c r="H2834" s="6">
        <v>0</v>
      </c>
      <c r="I2834" s="6">
        <v>314.95399998557775</v>
      </c>
      <c r="J2834" s="6">
        <v>2.2509999999999999</v>
      </c>
      <c r="K2834" s="6">
        <v>89.721999999999994</v>
      </c>
      <c r="L2834" s="6">
        <v>0.55825735888181005</v>
      </c>
      <c r="M2834" s="6">
        <v>748.09199999999998</v>
      </c>
      <c r="N2834" s="6">
        <v>0</v>
      </c>
      <c r="O2834" s="16" t="s">
        <v>19</v>
      </c>
    </row>
    <row r="2835" spans="1:15" x14ac:dyDescent="0.3">
      <c r="A2835" s="1">
        <v>43711</v>
      </c>
      <c r="B2835" s="2">
        <v>0.97916666666666663</v>
      </c>
      <c r="C2835" s="9">
        <f t="shared" si="94"/>
        <v>43711.979166666664</v>
      </c>
      <c r="D2835" s="4">
        <f t="shared" si="95"/>
        <v>525465</v>
      </c>
      <c r="E2835" s="4">
        <f t="shared" si="95"/>
        <v>6300765</v>
      </c>
      <c r="F2835" s="4">
        <f t="shared" si="95"/>
        <v>2549</v>
      </c>
      <c r="G2835" s="6">
        <v>0</v>
      </c>
      <c r="H2835" s="6">
        <v>0</v>
      </c>
      <c r="I2835" s="6">
        <v>317.3573763297469</v>
      </c>
      <c r="J2835" s="6">
        <v>2.8170000000000002</v>
      </c>
      <c r="K2835" s="6">
        <v>86.421000000000006</v>
      </c>
      <c r="L2835" s="6">
        <v>0.55598286823859377</v>
      </c>
      <c r="M2835" s="6">
        <v>748.11</v>
      </c>
      <c r="N2835" s="6">
        <v>0</v>
      </c>
      <c r="O2835" s="16" t="s">
        <v>19</v>
      </c>
    </row>
    <row r="2836" spans="1:15" x14ac:dyDescent="0.3">
      <c r="A2836" s="1">
        <v>43712</v>
      </c>
      <c r="B2836" s="2">
        <v>0</v>
      </c>
      <c r="C2836" s="9">
        <f t="shared" si="94"/>
        <v>43712</v>
      </c>
      <c r="D2836" s="4">
        <f t="shared" si="95"/>
        <v>525465</v>
      </c>
      <c r="E2836" s="4">
        <f t="shared" si="95"/>
        <v>6300765</v>
      </c>
      <c r="F2836" s="4">
        <f t="shared" si="95"/>
        <v>2549</v>
      </c>
      <c r="G2836" s="6">
        <v>0</v>
      </c>
      <c r="H2836" s="6">
        <v>0</v>
      </c>
      <c r="I2836" s="6">
        <v>315.75848723141655</v>
      </c>
      <c r="J2836" s="6">
        <v>2.3140000000000001</v>
      </c>
      <c r="K2836" s="6">
        <v>91.744</v>
      </c>
      <c r="L2836" s="6">
        <v>1.0959010016962574</v>
      </c>
      <c r="M2836" s="6">
        <v>748.09500000000003</v>
      </c>
      <c r="N2836" s="6">
        <v>0</v>
      </c>
      <c r="O2836" s="16" t="s">
        <v>19</v>
      </c>
    </row>
    <row r="2837" spans="1:15" x14ac:dyDescent="0.3">
      <c r="A2837" s="1">
        <v>43712</v>
      </c>
      <c r="B2837" s="2">
        <v>2.0833333333333332E-2</v>
      </c>
      <c r="C2837" s="9">
        <f t="shared" si="94"/>
        <v>43712.020833333336</v>
      </c>
      <c r="D2837" s="4">
        <f t="shared" si="95"/>
        <v>525465</v>
      </c>
      <c r="E2837" s="4">
        <f t="shared" si="95"/>
        <v>6300765</v>
      </c>
      <c r="F2837" s="4">
        <f t="shared" si="95"/>
        <v>2549</v>
      </c>
      <c r="G2837" s="6">
        <v>0</v>
      </c>
      <c r="H2837" s="6">
        <v>0</v>
      </c>
      <c r="I2837" s="6">
        <v>317.45138972523597</v>
      </c>
      <c r="J2837" s="6">
        <v>1.496</v>
      </c>
      <c r="K2837" s="6">
        <v>100</v>
      </c>
      <c r="L2837" s="6">
        <v>0.94919177111078179</v>
      </c>
      <c r="M2837" s="6">
        <v>748.09500000000003</v>
      </c>
      <c r="N2837" s="7" t="s">
        <v>19</v>
      </c>
      <c r="O2837" s="16" t="s">
        <v>19</v>
      </c>
    </row>
    <row r="2838" spans="1:15" x14ac:dyDescent="0.3">
      <c r="A2838" s="1">
        <v>43712</v>
      </c>
      <c r="B2838" s="2">
        <v>4.1666666666666664E-2</v>
      </c>
      <c r="C2838" s="9">
        <f t="shared" si="94"/>
        <v>43712.041666666664</v>
      </c>
      <c r="D2838" s="4">
        <f t="shared" si="95"/>
        <v>525465</v>
      </c>
      <c r="E2838" s="4">
        <f t="shared" si="95"/>
        <v>6300765</v>
      </c>
      <c r="F2838" s="4">
        <f t="shared" si="95"/>
        <v>2549</v>
      </c>
      <c r="G2838" s="6">
        <v>0</v>
      </c>
      <c r="H2838" s="6">
        <v>0</v>
      </c>
      <c r="I2838" s="6">
        <v>317.42519847179773</v>
      </c>
      <c r="J2838" s="6">
        <v>1.119</v>
      </c>
      <c r="K2838" s="6">
        <v>100</v>
      </c>
      <c r="L2838" s="6">
        <v>0.65833494718332974</v>
      </c>
      <c r="M2838" s="6">
        <v>748.01</v>
      </c>
      <c r="N2838" s="7" t="s">
        <v>19</v>
      </c>
      <c r="O2838" s="16" t="s">
        <v>19</v>
      </c>
    </row>
    <row r="2839" spans="1:15" x14ac:dyDescent="0.3">
      <c r="A2839" s="1">
        <v>43712</v>
      </c>
      <c r="B2839" s="2">
        <v>6.25E-2</v>
      </c>
      <c r="C2839" s="9">
        <f t="shared" si="94"/>
        <v>43712.0625</v>
      </c>
      <c r="D2839" s="4">
        <f t="shared" si="95"/>
        <v>525465</v>
      </c>
      <c r="E2839" s="4">
        <f t="shared" si="95"/>
        <v>6300765</v>
      </c>
      <c r="F2839" s="4">
        <f t="shared" si="95"/>
        <v>2549</v>
      </c>
      <c r="G2839" s="6">
        <v>0</v>
      </c>
      <c r="H2839" s="6">
        <v>0</v>
      </c>
      <c r="I2839" s="6">
        <v>319.04707097850627</v>
      </c>
      <c r="J2839" s="6">
        <v>1.496</v>
      </c>
      <c r="K2839" s="6">
        <v>100</v>
      </c>
      <c r="L2839" s="6">
        <v>1.3779470096511268</v>
      </c>
      <c r="M2839" s="6">
        <v>747.83500000000004</v>
      </c>
      <c r="N2839" s="6">
        <v>0</v>
      </c>
      <c r="O2839" s="16" t="s">
        <v>19</v>
      </c>
    </row>
    <row r="2840" spans="1:15" x14ac:dyDescent="0.3">
      <c r="A2840" s="1">
        <v>43712</v>
      </c>
      <c r="B2840" s="2">
        <v>8.3333333333333329E-2</v>
      </c>
      <c r="C2840" s="9">
        <f t="shared" si="94"/>
        <v>43712.083333333336</v>
      </c>
      <c r="D2840" s="4">
        <f t="shared" si="95"/>
        <v>525465</v>
      </c>
      <c r="E2840" s="4">
        <f t="shared" si="95"/>
        <v>6300765</v>
      </c>
      <c r="F2840" s="4">
        <f t="shared" si="95"/>
        <v>2549</v>
      </c>
      <c r="G2840" s="6">
        <v>0</v>
      </c>
      <c r="H2840" s="6">
        <v>0</v>
      </c>
      <c r="I2840" s="6">
        <v>307.60101868861489</v>
      </c>
      <c r="J2840" s="6">
        <v>1.748</v>
      </c>
      <c r="K2840" s="6">
        <v>100</v>
      </c>
      <c r="L2840" s="6">
        <v>1.086803039123392</v>
      </c>
      <c r="M2840" s="6">
        <v>747.63800000000003</v>
      </c>
      <c r="N2840" s="6">
        <v>0</v>
      </c>
      <c r="O2840" s="16" t="s">
        <v>19</v>
      </c>
    </row>
    <row r="2841" spans="1:15" x14ac:dyDescent="0.3">
      <c r="A2841" s="1">
        <v>43712</v>
      </c>
      <c r="B2841" s="2">
        <v>0.10416666666666667</v>
      </c>
      <c r="C2841" s="9">
        <f t="shared" si="94"/>
        <v>43712.104166666664</v>
      </c>
      <c r="D2841" s="4">
        <f t="shared" si="95"/>
        <v>525465</v>
      </c>
      <c r="E2841" s="4">
        <f t="shared" si="95"/>
        <v>6300765</v>
      </c>
      <c r="F2841" s="4">
        <f t="shared" si="95"/>
        <v>2549</v>
      </c>
      <c r="G2841" s="6">
        <v>0</v>
      </c>
      <c r="H2841" s="6">
        <v>0</v>
      </c>
      <c r="I2841" s="6">
        <v>303.70947323619674</v>
      </c>
      <c r="J2841" s="6">
        <v>1.4330000000000001</v>
      </c>
      <c r="K2841" s="6">
        <v>100</v>
      </c>
      <c r="L2841" s="6">
        <v>1.9508498415334488</v>
      </c>
      <c r="M2841" s="6">
        <v>747.44299999999998</v>
      </c>
      <c r="N2841" s="6">
        <v>0</v>
      </c>
      <c r="O2841" s="16" t="s">
        <v>19</v>
      </c>
    </row>
    <row r="2842" spans="1:15" x14ac:dyDescent="0.3">
      <c r="A2842" s="1">
        <v>43712</v>
      </c>
      <c r="B2842" s="2">
        <v>0.125</v>
      </c>
      <c r="C2842" s="9">
        <f t="shared" si="94"/>
        <v>43712.125</v>
      </c>
      <c r="D2842" s="4">
        <f t="shared" si="95"/>
        <v>525465</v>
      </c>
      <c r="E2842" s="4">
        <f t="shared" si="95"/>
        <v>6300765</v>
      </c>
      <c r="F2842" s="4">
        <f t="shared" si="95"/>
        <v>2549</v>
      </c>
      <c r="G2842" s="6">
        <v>0</v>
      </c>
      <c r="H2842" s="6">
        <v>0</v>
      </c>
      <c r="I2842" s="6">
        <v>302.29960874176157</v>
      </c>
      <c r="J2842" s="6">
        <v>1.1819999999999999</v>
      </c>
      <c r="K2842" s="6">
        <v>100</v>
      </c>
      <c r="L2842" s="6">
        <v>1.8044277575482559</v>
      </c>
      <c r="M2842" s="6">
        <v>747.72</v>
      </c>
      <c r="N2842" s="6">
        <v>0</v>
      </c>
      <c r="O2842" s="16" t="s">
        <v>19</v>
      </c>
    </row>
    <row r="2843" spans="1:15" x14ac:dyDescent="0.3">
      <c r="A2843" s="1">
        <v>43712</v>
      </c>
      <c r="B2843" s="2">
        <v>0.14583333333333334</v>
      </c>
      <c r="C2843" s="9">
        <f t="shared" si="94"/>
        <v>43712.145833333336</v>
      </c>
      <c r="D2843" s="4">
        <f t="shared" si="95"/>
        <v>525465</v>
      </c>
      <c r="E2843" s="4">
        <f t="shared" si="95"/>
        <v>6300765</v>
      </c>
      <c r="F2843" s="4">
        <f t="shared" si="95"/>
        <v>2549</v>
      </c>
      <c r="G2843" s="6">
        <v>0</v>
      </c>
      <c r="H2843" s="6">
        <v>0</v>
      </c>
      <c r="I2843" s="6">
        <v>305.56112141527558</v>
      </c>
      <c r="J2843" s="6">
        <v>1.3080000000000001</v>
      </c>
      <c r="K2843" s="6">
        <v>100</v>
      </c>
      <c r="L2843" s="6">
        <v>1.5132837870205209</v>
      </c>
      <c r="M2843" s="6">
        <v>747.375</v>
      </c>
      <c r="N2843" s="6">
        <v>0</v>
      </c>
      <c r="O2843" s="16" t="s">
        <v>19</v>
      </c>
    </row>
    <row r="2844" spans="1:15" x14ac:dyDescent="0.3">
      <c r="A2844" s="1">
        <v>43712</v>
      </c>
      <c r="B2844" s="2">
        <v>0.16666666666666666</v>
      </c>
      <c r="C2844" s="9">
        <f t="shared" si="94"/>
        <v>43712.166666666664</v>
      </c>
      <c r="D2844" s="4">
        <f t="shared" si="95"/>
        <v>525465</v>
      </c>
      <c r="E2844" s="4">
        <f t="shared" si="95"/>
        <v>6300765</v>
      </c>
      <c r="F2844" s="4">
        <f t="shared" si="95"/>
        <v>2549</v>
      </c>
      <c r="G2844" s="6">
        <v>0</v>
      </c>
      <c r="H2844" s="6">
        <v>0</v>
      </c>
      <c r="I2844" s="6">
        <v>304.48153810495904</v>
      </c>
      <c r="J2844" s="6">
        <v>1.8109999999999999</v>
      </c>
      <c r="K2844" s="6">
        <v>99.99</v>
      </c>
      <c r="L2844" s="6">
        <v>2.8106348092573556</v>
      </c>
      <c r="M2844" s="6">
        <v>747.48500000000001</v>
      </c>
      <c r="N2844" s="6">
        <v>0</v>
      </c>
      <c r="O2844" s="16" t="s">
        <v>19</v>
      </c>
    </row>
    <row r="2845" spans="1:15" x14ac:dyDescent="0.3">
      <c r="A2845" s="1">
        <v>43712</v>
      </c>
      <c r="B2845" s="2">
        <v>0.1875</v>
      </c>
      <c r="C2845" s="9">
        <f t="shared" si="94"/>
        <v>43712.1875</v>
      </c>
      <c r="D2845" s="4">
        <f t="shared" si="95"/>
        <v>525465</v>
      </c>
      <c r="E2845" s="4">
        <f t="shared" si="95"/>
        <v>6300765</v>
      </c>
      <c r="F2845" s="4">
        <f t="shared" si="95"/>
        <v>2549</v>
      </c>
      <c r="G2845" s="6">
        <v>0</v>
      </c>
      <c r="H2845" s="6">
        <v>0</v>
      </c>
      <c r="I2845" s="6">
        <v>311.9146379102325</v>
      </c>
      <c r="J2845" s="6">
        <v>1.4330000000000001</v>
      </c>
      <c r="K2845" s="6">
        <v>100</v>
      </c>
      <c r="L2845" s="6">
        <v>1.2198653258495695</v>
      </c>
      <c r="M2845" s="6">
        <v>747.46699999999998</v>
      </c>
      <c r="N2845" s="6">
        <v>0</v>
      </c>
      <c r="O2845" s="16" t="s">
        <v>19</v>
      </c>
    </row>
    <row r="2846" spans="1:15" x14ac:dyDescent="0.3">
      <c r="A2846" s="1">
        <v>43712</v>
      </c>
      <c r="B2846" s="2">
        <v>0.20833333333333334</v>
      </c>
      <c r="C2846" s="9">
        <f t="shared" si="94"/>
        <v>43712.208333333336</v>
      </c>
      <c r="D2846" s="4">
        <f t="shared" si="95"/>
        <v>525465</v>
      </c>
      <c r="E2846" s="4">
        <f t="shared" si="95"/>
        <v>6300765</v>
      </c>
      <c r="F2846" s="4">
        <f t="shared" si="95"/>
        <v>2549</v>
      </c>
      <c r="G2846" s="6">
        <v>0</v>
      </c>
      <c r="H2846" s="6">
        <v>0</v>
      </c>
      <c r="I2846" s="6">
        <v>305.18551691919748</v>
      </c>
      <c r="J2846" s="6">
        <v>1.119</v>
      </c>
      <c r="K2846" s="6">
        <v>100</v>
      </c>
      <c r="L2846" s="6">
        <v>1.3620255751486123</v>
      </c>
      <c r="M2846" s="6">
        <v>747.44500000000005</v>
      </c>
      <c r="N2846" s="7" t="s">
        <v>19</v>
      </c>
      <c r="O2846" s="16" t="s">
        <v>19</v>
      </c>
    </row>
    <row r="2847" spans="1:15" x14ac:dyDescent="0.3">
      <c r="A2847" s="1">
        <v>43712</v>
      </c>
      <c r="B2847" s="2">
        <v>0.22916666666666666</v>
      </c>
      <c r="C2847" s="9">
        <f t="shared" si="94"/>
        <v>43712.229166666664</v>
      </c>
      <c r="D2847" s="4">
        <f t="shared" si="95"/>
        <v>525465</v>
      </c>
      <c r="E2847" s="4">
        <f t="shared" si="95"/>
        <v>6300765</v>
      </c>
      <c r="F2847" s="4">
        <f t="shared" si="95"/>
        <v>2549</v>
      </c>
      <c r="G2847" s="6">
        <v>0</v>
      </c>
      <c r="H2847" s="6">
        <v>0</v>
      </c>
      <c r="I2847" s="6">
        <v>317.34711843154992</v>
      </c>
      <c r="J2847" s="6">
        <v>1.1819999999999999</v>
      </c>
      <c r="K2847" s="6">
        <v>100</v>
      </c>
      <c r="L2847" s="6">
        <v>0.92644686467861825</v>
      </c>
      <c r="M2847" s="6">
        <v>747.31799999999998</v>
      </c>
      <c r="N2847" s="7" t="s">
        <v>19</v>
      </c>
      <c r="O2847" s="16" t="s">
        <v>19</v>
      </c>
    </row>
    <row r="2848" spans="1:15" x14ac:dyDescent="0.3">
      <c r="A2848" s="1">
        <v>43712</v>
      </c>
      <c r="B2848" s="2">
        <v>0.25</v>
      </c>
      <c r="C2848" s="9">
        <f t="shared" si="94"/>
        <v>43712.25</v>
      </c>
      <c r="D2848" s="4">
        <f t="shared" si="95"/>
        <v>525465</v>
      </c>
      <c r="E2848" s="4">
        <f t="shared" si="95"/>
        <v>6300765</v>
      </c>
      <c r="F2848" s="4">
        <f t="shared" si="95"/>
        <v>2549</v>
      </c>
      <c r="G2848" s="6">
        <v>7.3</v>
      </c>
      <c r="H2848" s="6">
        <v>0</v>
      </c>
      <c r="I2848" s="6">
        <v>319.16991178566303</v>
      </c>
      <c r="J2848" s="6">
        <v>1.496</v>
      </c>
      <c r="K2848" s="6">
        <v>100</v>
      </c>
      <c r="L2848" s="6">
        <v>1.2130418539199206</v>
      </c>
      <c r="M2848" s="6">
        <v>747.28300000000002</v>
      </c>
      <c r="N2848" s="7" t="s">
        <v>19</v>
      </c>
      <c r="O2848" s="16" t="s">
        <v>19</v>
      </c>
    </row>
    <row r="2849" spans="1:15" x14ac:dyDescent="0.3">
      <c r="A2849" s="1">
        <v>43712</v>
      </c>
      <c r="B2849" s="2">
        <v>0.27083333333333331</v>
      </c>
      <c r="C2849" s="9">
        <f t="shared" si="94"/>
        <v>43712.270833333336</v>
      </c>
      <c r="D2849" s="4">
        <f t="shared" si="95"/>
        <v>525465</v>
      </c>
      <c r="E2849" s="4">
        <f t="shared" si="95"/>
        <v>6300765</v>
      </c>
      <c r="F2849" s="4">
        <f t="shared" si="95"/>
        <v>2549</v>
      </c>
      <c r="G2849" s="6">
        <v>36.299999999999997</v>
      </c>
      <c r="H2849" s="6">
        <v>1.8</v>
      </c>
      <c r="I2849" s="6">
        <v>320.97011129601918</v>
      </c>
      <c r="J2849" s="6">
        <v>1.3080000000000001</v>
      </c>
      <c r="K2849" s="6">
        <v>100</v>
      </c>
      <c r="L2849" s="6">
        <v>1.2107673632767042</v>
      </c>
      <c r="M2849" s="6">
        <v>747.31</v>
      </c>
      <c r="N2849" s="7" t="s">
        <v>19</v>
      </c>
      <c r="O2849" s="15">
        <v>4.9586776859504141E-2</v>
      </c>
    </row>
    <row r="2850" spans="1:15" x14ac:dyDescent="0.3">
      <c r="A2850" s="1">
        <v>43712</v>
      </c>
      <c r="B2850" s="2">
        <v>0.29166666666666669</v>
      </c>
      <c r="C2850" s="9">
        <f t="shared" si="94"/>
        <v>43712.291666666664</v>
      </c>
      <c r="D2850" s="4">
        <f t="shared" si="95"/>
        <v>525465</v>
      </c>
      <c r="E2850" s="4">
        <f t="shared" si="95"/>
        <v>6300765</v>
      </c>
      <c r="F2850" s="4">
        <f t="shared" si="95"/>
        <v>2549</v>
      </c>
      <c r="G2850" s="6">
        <v>16.3</v>
      </c>
      <c r="H2850" s="6">
        <v>0</v>
      </c>
      <c r="I2850" s="6">
        <v>320.90610593523689</v>
      </c>
      <c r="J2850" s="6">
        <v>1.2450000000000001</v>
      </c>
      <c r="K2850" s="6">
        <v>100</v>
      </c>
      <c r="L2850" s="6">
        <v>1.2084928726334878</v>
      </c>
      <c r="M2850" s="6">
        <v>747.55</v>
      </c>
      <c r="N2850" s="7" t="s">
        <v>19</v>
      </c>
      <c r="O2850" s="16" t="s">
        <v>19</v>
      </c>
    </row>
    <row r="2851" spans="1:15" x14ac:dyDescent="0.3">
      <c r="A2851" s="1">
        <v>43712</v>
      </c>
      <c r="B2851" s="2">
        <v>0.3125</v>
      </c>
      <c r="C2851" s="9">
        <f t="shared" si="94"/>
        <v>43712.3125</v>
      </c>
      <c r="D2851" s="4">
        <f t="shared" si="95"/>
        <v>525465</v>
      </c>
      <c r="E2851" s="4">
        <f t="shared" si="95"/>
        <v>6300765</v>
      </c>
      <c r="F2851" s="4">
        <f t="shared" si="95"/>
        <v>2549</v>
      </c>
      <c r="G2851" s="6">
        <v>165</v>
      </c>
      <c r="H2851" s="6">
        <v>27</v>
      </c>
      <c r="I2851" s="6">
        <v>323.30024896537878</v>
      </c>
      <c r="J2851" s="6">
        <v>2.3140000000000001</v>
      </c>
      <c r="K2851" s="6">
        <v>100</v>
      </c>
      <c r="L2851" s="6">
        <v>1.0617836420480122</v>
      </c>
      <c r="M2851" s="6">
        <v>747.69799999999998</v>
      </c>
      <c r="N2851" s="6">
        <v>0</v>
      </c>
      <c r="O2851" s="15">
        <v>0.16363636363636364</v>
      </c>
    </row>
    <row r="2852" spans="1:15" x14ac:dyDescent="0.3">
      <c r="A2852" s="1">
        <v>43712</v>
      </c>
      <c r="B2852" s="2">
        <v>0.33333333333333331</v>
      </c>
      <c r="C2852" s="9">
        <f t="shared" si="94"/>
        <v>43712.333333333336</v>
      </c>
      <c r="D2852" s="4">
        <f t="shared" si="95"/>
        <v>525465</v>
      </c>
      <c r="E2852" s="4">
        <f t="shared" si="95"/>
        <v>6300765</v>
      </c>
      <c r="F2852" s="4">
        <f t="shared" si="95"/>
        <v>2549</v>
      </c>
      <c r="G2852" s="6">
        <v>68.900000000000006</v>
      </c>
      <c r="H2852" s="6">
        <v>9</v>
      </c>
      <c r="I2852" s="6">
        <v>319.01521053730988</v>
      </c>
      <c r="J2852" s="6">
        <v>1.3080000000000001</v>
      </c>
      <c r="K2852" s="6">
        <v>100</v>
      </c>
      <c r="L2852" s="6">
        <v>0.77063967152027735</v>
      </c>
      <c r="M2852" s="6">
        <v>747.69799999999998</v>
      </c>
      <c r="N2852" s="7" t="s">
        <v>19</v>
      </c>
      <c r="O2852" s="15">
        <v>0.13062409288824381</v>
      </c>
    </row>
    <row r="2853" spans="1:15" x14ac:dyDescent="0.3">
      <c r="A2853" s="1">
        <v>43712</v>
      </c>
      <c r="B2853" s="2">
        <v>0.35416666666666669</v>
      </c>
      <c r="C2853" s="9">
        <f t="shared" si="94"/>
        <v>43712.354166666664</v>
      </c>
      <c r="D2853" s="4">
        <f t="shared" si="95"/>
        <v>525465</v>
      </c>
      <c r="E2853" s="4">
        <f t="shared" si="95"/>
        <v>6300765</v>
      </c>
      <c r="F2853" s="4">
        <f t="shared" si="95"/>
        <v>2549</v>
      </c>
      <c r="G2853" s="6">
        <v>92.5</v>
      </c>
      <c r="H2853" s="6">
        <v>12.6</v>
      </c>
      <c r="I2853" s="6">
        <v>324.09917574925885</v>
      </c>
      <c r="J2853" s="6">
        <v>1.4330000000000001</v>
      </c>
      <c r="K2853" s="6">
        <v>100</v>
      </c>
      <c r="L2853" s="6">
        <v>0.62421758753508438</v>
      </c>
      <c r="M2853" s="6">
        <v>747.60500000000002</v>
      </c>
      <c r="N2853" s="7" t="s">
        <v>19</v>
      </c>
      <c r="O2853" s="15">
        <v>0.13621621621621621</v>
      </c>
    </row>
    <row r="2854" spans="1:15" x14ac:dyDescent="0.3">
      <c r="A2854" s="1">
        <v>43712</v>
      </c>
      <c r="B2854" s="2">
        <v>0.375</v>
      </c>
      <c r="C2854" s="9">
        <f t="shared" si="94"/>
        <v>43712.375</v>
      </c>
      <c r="D2854" s="4">
        <f t="shared" si="95"/>
        <v>525465</v>
      </c>
      <c r="E2854" s="4">
        <f t="shared" si="95"/>
        <v>6300765</v>
      </c>
      <c r="F2854" s="4">
        <f t="shared" si="95"/>
        <v>2549</v>
      </c>
      <c r="G2854" s="6">
        <v>96.1</v>
      </c>
      <c r="H2854" s="6">
        <v>14.4</v>
      </c>
      <c r="I2854" s="6">
        <v>330.92821744939096</v>
      </c>
      <c r="J2854" s="6">
        <v>1.8740000000000001</v>
      </c>
      <c r="K2854" s="6">
        <v>100</v>
      </c>
      <c r="L2854" s="6">
        <v>1.1993949100606225</v>
      </c>
      <c r="M2854" s="6">
        <v>747.84299999999996</v>
      </c>
      <c r="N2854" s="7" t="s">
        <v>19</v>
      </c>
      <c r="O2854" s="15">
        <v>0.14984391259105101</v>
      </c>
    </row>
    <row r="2855" spans="1:15" x14ac:dyDescent="0.3">
      <c r="A2855" s="1">
        <v>43712</v>
      </c>
      <c r="B2855" s="2">
        <v>0.39583333333333331</v>
      </c>
      <c r="C2855" s="9">
        <f t="shared" si="94"/>
        <v>43712.395833333336</v>
      </c>
      <c r="D2855" s="4">
        <f t="shared" si="95"/>
        <v>525465</v>
      </c>
      <c r="E2855" s="4">
        <f t="shared" si="95"/>
        <v>6300765</v>
      </c>
      <c r="F2855" s="4">
        <f t="shared" si="95"/>
        <v>2549</v>
      </c>
      <c r="G2855" s="6">
        <v>90.7</v>
      </c>
      <c r="H2855" s="6">
        <v>12.6</v>
      </c>
      <c r="I2855" s="6">
        <v>325.6070689172422</v>
      </c>
      <c r="J2855" s="6">
        <v>1.6220000000000001</v>
      </c>
      <c r="K2855" s="6">
        <v>100</v>
      </c>
      <c r="L2855" s="6">
        <v>0.90825093953288749</v>
      </c>
      <c r="M2855" s="6">
        <v>747.86699999999996</v>
      </c>
      <c r="N2855" s="7" t="s">
        <v>19</v>
      </c>
      <c r="O2855" s="15">
        <v>0.13891951488423374</v>
      </c>
    </row>
    <row r="2856" spans="1:15" x14ac:dyDescent="0.3">
      <c r="A2856" s="1">
        <v>43712</v>
      </c>
      <c r="B2856" s="2">
        <v>0.41666666666666669</v>
      </c>
      <c r="C2856" s="9">
        <f t="shared" si="94"/>
        <v>43712.416666666664</v>
      </c>
      <c r="D2856" s="4">
        <f t="shared" si="95"/>
        <v>525465</v>
      </c>
      <c r="E2856" s="4">
        <f t="shared" si="95"/>
        <v>6300765</v>
      </c>
      <c r="F2856" s="4">
        <f t="shared" si="95"/>
        <v>2549</v>
      </c>
      <c r="G2856" s="6">
        <v>34.5</v>
      </c>
      <c r="H2856" s="6">
        <v>1.8</v>
      </c>
      <c r="I2856" s="6">
        <v>322.83911189901733</v>
      </c>
      <c r="J2856" s="6">
        <v>1.119</v>
      </c>
      <c r="K2856" s="6">
        <v>100</v>
      </c>
      <c r="L2856" s="6">
        <v>1.4837154086587083</v>
      </c>
      <c r="M2856" s="6">
        <v>747.84699999999998</v>
      </c>
      <c r="N2856" s="7" t="s">
        <v>19</v>
      </c>
      <c r="O2856" s="15">
        <v>5.2173913043478265E-2</v>
      </c>
    </row>
    <row r="2857" spans="1:15" x14ac:dyDescent="0.3">
      <c r="A2857" s="1">
        <v>43712</v>
      </c>
      <c r="B2857" s="2">
        <v>0.4375</v>
      </c>
      <c r="C2857" s="9">
        <f t="shared" si="94"/>
        <v>43712.4375</v>
      </c>
      <c r="D2857" s="4">
        <f t="shared" si="95"/>
        <v>525465</v>
      </c>
      <c r="E2857" s="4">
        <f t="shared" si="95"/>
        <v>6300765</v>
      </c>
      <c r="F2857" s="4">
        <f t="shared" si="95"/>
        <v>2549</v>
      </c>
      <c r="G2857" s="6">
        <v>87.1</v>
      </c>
      <c r="H2857" s="6">
        <v>10.8</v>
      </c>
      <c r="I2857" s="6">
        <v>323.13165109300428</v>
      </c>
      <c r="J2857" s="6">
        <v>0.74199999999999999</v>
      </c>
      <c r="K2857" s="6">
        <v>100</v>
      </c>
      <c r="L2857" s="6">
        <v>1.1925714381309733</v>
      </c>
      <c r="M2857" s="6">
        <v>747.91200000000003</v>
      </c>
      <c r="N2857" s="7" t="s">
        <v>19</v>
      </c>
      <c r="O2857" s="15">
        <v>0.12399540757749715</v>
      </c>
    </row>
    <row r="2858" spans="1:15" x14ac:dyDescent="0.3">
      <c r="A2858" s="1">
        <v>43712</v>
      </c>
      <c r="B2858" s="2">
        <v>0.45833333333333331</v>
      </c>
      <c r="C2858" s="9">
        <f t="shared" si="94"/>
        <v>43712.458333333336</v>
      </c>
      <c r="D2858" s="4">
        <f t="shared" si="95"/>
        <v>525465</v>
      </c>
      <c r="E2858" s="4">
        <f t="shared" si="95"/>
        <v>6300765</v>
      </c>
      <c r="F2858" s="4">
        <f t="shared" si="95"/>
        <v>2549</v>
      </c>
      <c r="G2858" s="6">
        <v>159.6</v>
      </c>
      <c r="H2858" s="6">
        <v>28.8</v>
      </c>
      <c r="I2858" s="6">
        <v>331.60776376847531</v>
      </c>
      <c r="J2858" s="6">
        <v>1.1819999999999999</v>
      </c>
      <c r="K2858" s="6">
        <v>100</v>
      </c>
      <c r="L2858" s="6">
        <v>1.4791664273722755</v>
      </c>
      <c r="M2858" s="6">
        <v>747.8</v>
      </c>
      <c r="N2858" s="7" t="s">
        <v>19</v>
      </c>
      <c r="O2858" s="15">
        <v>0.18045112781954889</v>
      </c>
    </row>
    <row r="2859" spans="1:15" x14ac:dyDescent="0.3">
      <c r="A2859" s="1">
        <v>43712</v>
      </c>
      <c r="B2859" s="2">
        <v>0.47916666666666669</v>
      </c>
      <c r="C2859" s="9">
        <f t="shared" si="94"/>
        <v>43712.479166666664</v>
      </c>
      <c r="D2859" s="4">
        <f t="shared" si="95"/>
        <v>525465</v>
      </c>
      <c r="E2859" s="4">
        <f t="shared" si="95"/>
        <v>6300765</v>
      </c>
      <c r="F2859" s="4">
        <f t="shared" si="95"/>
        <v>2549</v>
      </c>
      <c r="G2859" s="6">
        <v>279.3</v>
      </c>
      <c r="H2859" s="6">
        <v>52.2</v>
      </c>
      <c r="I2859" s="6">
        <v>336.16043679886923</v>
      </c>
      <c r="J2859" s="6">
        <v>1.8740000000000001</v>
      </c>
      <c r="K2859" s="6">
        <v>100</v>
      </c>
      <c r="L2859" s="6">
        <v>1.6213266766713186</v>
      </c>
      <c r="M2859" s="6">
        <v>747.67</v>
      </c>
      <c r="N2859" s="7" t="s">
        <v>19</v>
      </c>
      <c r="O2859" s="15">
        <v>0.18689581095596133</v>
      </c>
    </row>
    <row r="2860" spans="1:15" x14ac:dyDescent="0.3">
      <c r="A2860" s="1">
        <v>43712</v>
      </c>
      <c r="B2860" s="2">
        <v>0.5</v>
      </c>
      <c r="C2860" s="9">
        <f t="shared" si="94"/>
        <v>43712.5</v>
      </c>
      <c r="D2860" s="4">
        <f t="shared" si="95"/>
        <v>525465</v>
      </c>
      <c r="E2860" s="4">
        <f t="shared" si="95"/>
        <v>6300765</v>
      </c>
      <c r="F2860" s="4">
        <f t="shared" si="95"/>
        <v>2549</v>
      </c>
      <c r="G2860" s="6">
        <v>212.2</v>
      </c>
      <c r="H2860" s="6">
        <v>36</v>
      </c>
      <c r="I2860" s="6">
        <v>315.08704519469302</v>
      </c>
      <c r="J2860" s="6">
        <v>1.5589999999999999</v>
      </c>
      <c r="K2860" s="6">
        <v>100</v>
      </c>
      <c r="L2860" s="6">
        <v>2.3409387391391161</v>
      </c>
      <c r="M2860" s="6">
        <v>747.53200000000004</v>
      </c>
      <c r="N2860" s="7" t="s">
        <v>19</v>
      </c>
      <c r="O2860" s="15">
        <v>0.16965127238454289</v>
      </c>
    </row>
    <row r="2861" spans="1:15" x14ac:dyDescent="0.3">
      <c r="A2861" s="1">
        <v>43712</v>
      </c>
      <c r="B2861" s="2">
        <v>0.52083333333333337</v>
      </c>
      <c r="C2861" s="9">
        <f t="shared" si="94"/>
        <v>43712.520833333336</v>
      </c>
      <c r="D2861" s="4">
        <f t="shared" si="95"/>
        <v>525465</v>
      </c>
      <c r="E2861" s="4">
        <f t="shared" si="95"/>
        <v>6300765</v>
      </c>
      <c r="F2861" s="4">
        <f t="shared" si="95"/>
        <v>2549</v>
      </c>
      <c r="G2861" s="6">
        <v>877.8</v>
      </c>
      <c r="H2861" s="6">
        <v>149.30000000000001</v>
      </c>
      <c r="I2861" s="6">
        <v>298.18277243088824</v>
      </c>
      <c r="J2861" s="6">
        <v>6.0209999999999999</v>
      </c>
      <c r="K2861" s="6">
        <v>77.491</v>
      </c>
      <c r="L2861" s="6">
        <v>1.9053600286691217</v>
      </c>
      <c r="M2861" s="6">
        <v>747.62800000000004</v>
      </c>
      <c r="N2861" s="6">
        <v>0</v>
      </c>
      <c r="O2861" s="15">
        <v>0.17008430166324906</v>
      </c>
    </row>
    <row r="2862" spans="1:15" x14ac:dyDescent="0.3">
      <c r="A2862" s="1">
        <v>43712</v>
      </c>
      <c r="B2862" s="2">
        <v>0.54166666666666663</v>
      </c>
      <c r="C2862" s="9">
        <f t="shared" si="94"/>
        <v>43712.541666666664</v>
      </c>
      <c r="D2862" s="4">
        <f t="shared" si="95"/>
        <v>525465</v>
      </c>
      <c r="E2862" s="4">
        <f t="shared" si="95"/>
        <v>6300765</v>
      </c>
      <c r="F2862" s="4">
        <f t="shared" si="95"/>
        <v>2549</v>
      </c>
      <c r="G2862" s="6">
        <v>292</v>
      </c>
      <c r="H2862" s="6">
        <v>43.2</v>
      </c>
      <c r="I2862" s="6">
        <v>299.53661974571588</v>
      </c>
      <c r="J2862" s="6">
        <v>2.1880000000000002</v>
      </c>
      <c r="K2862" s="6">
        <v>88.783000000000001</v>
      </c>
      <c r="L2862" s="6">
        <v>1.9030855380259053</v>
      </c>
      <c r="M2862" s="6">
        <v>747.61199999999997</v>
      </c>
      <c r="N2862" s="6">
        <v>0</v>
      </c>
      <c r="O2862" s="15">
        <v>0.14794520547945206</v>
      </c>
    </row>
    <row r="2863" spans="1:15" x14ac:dyDescent="0.3">
      <c r="A2863" s="1">
        <v>43712</v>
      </c>
      <c r="B2863" s="2">
        <v>0.5625</v>
      </c>
      <c r="C2863" s="9">
        <f t="shared" si="94"/>
        <v>43712.5625</v>
      </c>
      <c r="D2863" s="4">
        <f t="shared" si="95"/>
        <v>525465</v>
      </c>
      <c r="E2863" s="4">
        <f t="shared" si="95"/>
        <v>6300765</v>
      </c>
      <c r="F2863" s="4">
        <f t="shared" si="95"/>
        <v>2549</v>
      </c>
      <c r="G2863" s="6">
        <v>97.9</v>
      </c>
      <c r="H2863" s="6">
        <v>12.6</v>
      </c>
      <c r="I2863" s="6">
        <v>316.17977024539999</v>
      </c>
      <c r="J2863" s="6">
        <v>1.6850000000000001</v>
      </c>
      <c r="K2863" s="6">
        <v>95.948999999999998</v>
      </c>
      <c r="L2863" s="6">
        <v>1.7566634540407124</v>
      </c>
      <c r="M2863" s="6">
        <v>747.59299999999996</v>
      </c>
      <c r="N2863" s="6">
        <v>0</v>
      </c>
      <c r="O2863" s="15">
        <v>0.12870275791624106</v>
      </c>
    </row>
    <row r="2864" spans="1:15" x14ac:dyDescent="0.3">
      <c r="A2864" s="1">
        <v>43712</v>
      </c>
      <c r="B2864" s="2">
        <v>0.58333333333333337</v>
      </c>
      <c r="C2864" s="9">
        <f t="shared" si="94"/>
        <v>43712.583333333336</v>
      </c>
      <c r="D2864" s="4">
        <f t="shared" si="95"/>
        <v>525465</v>
      </c>
      <c r="E2864" s="4">
        <f t="shared" si="95"/>
        <v>6300765</v>
      </c>
      <c r="F2864" s="4">
        <f t="shared" si="95"/>
        <v>2549</v>
      </c>
      <c r="G2864" s="6">
        <v>94.3</v>
      </c>
      <c r="H2864" s="6">
        <v>12.6</v>
      </c>
      <c r="I2864" s="6">
        <v>275.41480848341553</v>
      </c>
      <c r="J2864" s="6">
        <v>1.748</v>
      </c>
      <c r="K2864" s="6">
        <v>90.71</v>
      </c>
      <c r="L2864" s="6">
        <v>1.4655194835129774</v>
      </c>
      <c r="M2864" s="6">
        <v>747.69</v>
      </c>
      <c r="N2864" s="6">
        <v>0</v>
      </c>
      <c r="O2864" s="15">
        <v>0.13361611876988336</v>
      </c>
    </row>
    <row r="2865" spans="1:15" x14ac:dyDescent="0.3">
      <c r="A2865" s="1">
        <v>43712</v>
      </c>
      <c r="B2865" s="2">
        <v>0.60416666666666663</v>
      </c>
      <c r="C2865" s="9">
        <f t="shared" si="94"/>
        <v>43712.604166666664</v>
      </c>
      <c r="D2865" s="4">
        <f t="shared" si="95"/>
        <v>525465</v>
      </c>
      <c r="E2865" s="4">
        <f t="shared" si="95"/>
        <v>6300765</v>
      </c>
      <c r="F2865" s="4">
        <f t="shared" si="95"/>
        <v>2549</v>
      </c>
      <c r="G2865" s="6">
        <v>214</v>
      </c>
      <c r="H2865" s="6">
        <v>32.4</v>
      </c>
      <c r="I2865" s="6">
        <v>308.04178636730421</v>
      </c>
      <c r="J2865" s="6">
        <v>2.5019999999999998</v>
      </c>
      <c r="K2865" s="6">
        <v>88.995000000000005</v>
      </c>
      <c r="L2865" s="6">
        <v>2.0406968060385156</v>
      </c>
      <c r="M2865" s="6">
        <v>747.68200000000002</v>
      </c>
      <c r="N2865" s="6">
        <v>0</v>
      </c>
      <c r="O2865" s="15">
        <v>0.15140186915887849</v>
      </c>
    </row>
    <row r="2866" spans="1:15" x14ac:dyDescent="0.3">
      <c r="A2866" s="1">
        <v>43712</v>
      </c>
      <c r="B2866" s="2">
        <v>0.625</v>
      </c>
      <c r="C2866" s="9">
        <f t="shared" si="94"/>
        <v>43712.625</v>
      </c>
      <c r="D2866" s="4">
        <f t="shared" si="95"/>
        <v>525465</v>
      </c>
      <c r="E2866" s="4">
        <f t="shared" si="95"/>
        <v>6300765</v>
      </c>
      <c r="F2866" s="4">
        <f t="shared" si="95"/>
        <v>2549</v>
      </c>
      <c r="G2866" s="6">
        <v>79.8</v>
      </c>
      <c r="H2866" s="6">
        <v>9</v>
      </c>
      <c r="I2866" s="6">
        <v>314.39520202604677</v>
      </c>
      <c r="J2866" s="6">
        <v>1.9359999999999999</v>
      </c>
      <c r="K2866" s="6">
        <v>90.9</v>
      </c>
      <c r="L2866" s="6">
        <v>1.4609705022265447</v>
      </c>
      <c r="M2866" s="6">
        <v>747.47699999999998</v>
      </c>
      <c r="N2866" s="6">
        <v>0</v>
      </c>
      <c r="O2866" s="15">
        <v>0.11278195488721805</v>
      </c>
    </row>
    <row r="2867" spans="1:15" x14ac:dyDescent="0.3">
      <c r="A2867" s="1">
        <v>43712</v>
      </c>
      <c r="B2867" s="2">
        <v>0.64583333333333337</v>
      </c>
      <c r="C2867" s="9">
        <f t="shared" si="94"/>
        <v>43712.645833333336</v>
      </c>
      <c r="D2867" s="4">
        <f t="shared" si="95"/>
        <v>525465</v>
      </c>
      <c r="E2867" s="4">
        <f t="shared" si="95"/>
        <v>6300765</v>
      </c>
      <c r="F2867" s="4">
        <f t="shared" si="95"/>
        <v>2549</v>
      </c>
      <c r="G2867" s="6">
        <v>103.4</v>
      </c>
      <c r="H2867" s="6">
        <v>12.6</v>
      </c>
      <c r="I2867" s="6">
        <v>315.82890851713898</v>
      </c>
      <c r="J2867" s="6">
        <v>1.9359999999999999</v>
      </c>
      <c r="K2867" s="6">
        <v>93.372</v>
      </c>
      <c r="L2867" s="6">
        <v>1.4586960115833283</v>
      </c>
      <c r="M2867" s="6">
        <v>747.54499999999996</v>
      </c>
      <c r="N2867" s="6">
        <v>0</v>
      </c>
      <c r="O2867" s="15">
        <v>0.12185686653771759</v>
      </c>
    </row>
    <row r="2868" spans="1:15" x14ac:dyDescent="0.3">
      <c r="A2868" s="1">
        <v>43712</v>
      </c>
      <c r="B2868" s="2">
        <v>0.66666666666666663</v>
      </c>
      <c r="C2868" s="9">
        <f t="shared" si="94"/>
        <v>43712.666666666664</v>
      </c>
      <c r="D2868" s="4">
        <f t="shared" si="95"/>
        <v>525465</v>
      </c>
      <c r="E2868" s="4">
        <f t="shared" si="95"/>
        <v>6300765</v>
      </c>
      <c r="F2868" s="4">
        <f t="shared" si="95"/>
        <v>2549</v>
      </c>
      <c r="G2868" s="6">
        <v>27.2</v>
      </c>
      <c r="H2868" s="6">
        <v>0</v>
      </c>
      <c r="I2868" s="6">
        <v>318.34186533077349</v>
      </c>
      <c r="J2868" s="6">
        <v>1.2450000000000001</v>
      </c>
      <c r="K2868" s="6">
        <v>100</v>
      </c>
      <c r="L2868" s="6">
        <v>1.1675520410555935</v>
      </c>
      <c r="M2868" s="6">
        <v>747.80200000000002</v>
      </c>
      <c r="N2868" s="7" t="s">
        <v>19</v>
      </c>
      <c r="O2868" s="16" t="s">
        <v>19</v>
      </c>
    </row>
    <row r="2869" spans="1:15" x14ac:dyDescent="0.3">
      <c r="A2869" s="1">
        <v>43712</v>
      </c>
      <c r="B2869" s="2">
        <v>0.6875</v>
      </c>
      <c r="C2869" s="9">
        <f t="shared" si="94"/>
        <v>43712.6875</v>
      </c>
      <c r="D2869" s="4">
        <f t="shared" si="95"/>
        <v>525465</v>
      </c>
      <c r="E2869" s="4">
        <f t="shared" si="95"/>
        <v>6300765</v>
      </c>
      <c r="F2869" s="4">
        <f t="shared" si="95"/>
        <v>2549</v>
      </c>
      <c r="G2869" s="6">
        <v>14.5</v>
      </c>
      <c r="H2869" s="6">
        <v>0</v>
      </c>
      <c r="I2869" s="6">
        <v>318.51040997198373</v>
      </c>
      <c r="J2869" s="6">
        <v>0.80500000000000005</v>
      </c>
      <c r="K2869" s="6">
        <v>100</v>
      </c>
      <c r="L2869" s="6">
        <v>1.1652775504123771</v>
      </c>
      <c r="M2869" s="6">
        <v>747.91200000000003</v>
      </c>
      <c r="N2869" s="7" t="s">
        <v>19</v>
      </c>
      <c r="O2869" s="16" t="s">
        <v>19</v>
      </c>
    </row>
    <row r="2870" spans="1:15" x14ac:dyDescent="0.3">
      <c r="A2870" s="1">
        <v>43712</v>
      </c>
      <c r="B2870" s="2">
        <v>0.70833333333333337</v>
      </c>
      <c r="C2870" s="9">
        <f t="shared" si="94"/>
        <v>43712.708333333336</v>
      </c>
      <c r="D2870" s="4">
        <f t="shared" si="95"/>
        <v>525465</v>
      </c>
      <c r="E2870" s="4">
        <f t="shared" si="95"/>
        <v>6300765</v>
      </c>
      <c r="F2870" s="4">
        <f t="shared" si="95"/>
        <v>2549</v>
      </c>
      <c r="G2870" s="6">
        <v>23.6</v>
      </c>
      <c r="H2870" s="6">
        <v>0</v>
      </c>
      <c r="I2870" s="6">
        <v>317.92108785699128</v>
      </c>
      <c r="J2870" s="6">
        <v>0.61599999999999999</v>
      </c>
      <c r="K2870" s="6">
        <v>100</v>
      </c>
      <c r="L2870" s="6">
        <v>2.1737590927646933</v>
      </c>
      <c r="M2870" s="6">
        <v>747.81299999999999</v>
      </c>
      <c r="N2870" s="7" t="s">
        <v>19</v>
      </c>
      <c r="O2870" s="16" t="s">
        <v>19</v>
      </c>
    </row>
    <row r="2871" spans="1:15" x14ac:dyDescent="0.3">
      <c r="A2871" s="1">
        <v>43712</v>
      </c>
      <c r="B2871" s="2">
        <v>0.72916666666666663</v>
      </c>
      <c r="C2871" s="9">
        <f t="shared" si="94"/>
        <v>43712.729166666664</v>
      </c>
      <c r="D2871" s="4">
        <f t="shared" si="95"/>
        <v>525465</v>
      </c>
      <c r="E2871" s="4">
        <f t="shared" si="95"/>
        <v>6300765</v>
      </c>
      <c r="F2871" s="4">
        <f t="shared" si="95"/>
        <v>2549</v>
      </c>
      <c r="G2871" s="6">
        <v>21.8</v>
      </c>
      <c r="H2871" s="6">
        <v>0</v>
      </c>
      <c r="I2871" s="6">
        <v>314.52430204769007</v>
      </c>
      <c r="J2871" s="6">
        <v>0.67900000000000005</v>
      </c>
      <c r="K2871" s="6">
        <v>100</v>
      </c>
      <c r="L2871" s="6">
        <v>2.3159193420637361</v>
      </c>
      <c r="M2871" s="6">
        <v>748.00699999999995</v>
      </c>
      <c r="N2871" s="7" t="s">
        <v>19</v>
      </c>
      <c r="O2871" s="16" t="s">
        <v>19</v>
      </c>
    </row>
    <row r="2872" spans="1:15" x14ac:dyDescent="0.3">
      <c r="A2872" s="1">
        <v>43712</v>
      </c>
      <c r="B2872" s="2">
        <v>0.75</v>
      </c>
      <c r="C2872" s="9">
        <f t="shared" si="94"/>
        <v>43712.75</v>
      </c>
      <c r="D2872" s="4">
        <f t="shared" si="95"/>
        <v>525465</v>
      </c>
      <c r="E2872" s="4">
        <f t="shared" si="95"/>
        <v>6300765</v>
      </c>
      <c r="F2872" s="4">
        <f t="shared" si="95"/>
        <v>2549</v>
      </c>
      <c r="G2872" s="6">
        <v>14.5</v>
      </c>
      <c r="H2872" s="6">
        <v>0</v>
      </c>
      <c r="I2872" s="6">
        <v>309.85431045640468</v>
      </c>
      <c r="J2872" s="6">
        <v>0.61599999999999999</v>
      </c>
      <c r="K2872" s="6">
        <v>100</v>
      </c>
      <c r="L2872" s="6">
        <v>1.4473235583672466</v>
      </c>
      <c r="M2872" s="6">
        <v>747.89499999999998</v>
      </c>
      <c r="N2872" s="7" t="s">
        <v>19</v>
      </c>
      <c r="O2872" s="16" t="s">
        <v>19</v>
      </c>
    </row>
    <row r="2873" spans="1:15" x14ac:dyDescent="0.3">
      <c r="A2873" s="1">
        <v>43712</v>
      </c>
      <c r="B2873" s="2">
        <v>0.77083333333333337</v>
      </c>
      <c r="C2873" s="9">
        <f t="shared" si="94"/>
        <v>43712.770833333336</v>
      </c>
      <c r="D2873" s="4">
        <f t="shared" si="95"/>
        <v>525465</v>
      </c>
      <c r="E2873" s="4">
        <f t="shared" si="95"/>
        <v>6300765</v>
      </c>
      <c r="F2873" s="4">
        <f t="shared" si="95"/>
        <v>2549</v>
      </c>
      <c r="G2873" s="6">
        <v>9.1</v>
      </c>
      <c r="H2873" s="6">
        <v>0</v>
      </c>
      <c r="I2873" s="6">
        <v>297.48027786860382</v>
      </c>
      <c r="J2873" s="6">
        <v>0.61599999999999999</v>
      </c>
      <c r="K2873" s="6">
        <v>99.745000000000005</v>
      </c>
      <c r="L2873" s="6">
        <v>2.0225008808927849</v>
      </c>
      <c r="M2873" s="6">
        <v>747.93499999999995</v>
      </c>
      <c r="N2873" s="7" t="s">
        <v>19</v>
      </c>
      <c r="O2873" s="16" t="s">
        <v>19</v>
      </c>
    </row>
    <row r="2874" spans="1:15" x14ac:dyDescent="0.3">
      <c r="A2874" s="1">
        <v>43712</v>
      </c>
      <c r="B2874" s="2">
        <v>0.79166666666666663</v>
      </c>
      <c r="C2874" s="9">
        <f t="shared" ref="C2874:C2935" si="96">A2874+B2874</f>
        <v>43712.791666666664</v>
      </c>
      <c r="D2874" s="4">
        <f t="shared" si="95"/>
        <v>525465</v>
      </c>
      <c r="E2874" s="4">
        <f t="shared" si="95"/>
        <v>6300765</v>
      </c>
      <c r="F2874" s="4">
        <f t="shared" si="95"/>
        <v>2549</v>
      </c>
      <c r="G2874" s="6">
        <v>0</v>
      </c>
      <c r="H2874" s="6">
        <v>0</v>
      </c>
      <c r="I2874" s="6">
        <v>269.38225632934785</v>
      </c>
      <c r="J2874" s="6">
        <v>0.49</v>
      </c>
      <c r="K2874" s="6">
        <v>99.411000000000001</v>
      </c>
      <c r="L2874" s="6">
        <v>1.7316440569653326</v>
      </c>
      <c r="M2874" s="6">
        <v>748.00300000000004</v>
      </c>
      <c r="N2874" s="7" t="s">
        <v>19</v>
      </c>
      <c r="O2874" s="16" t="s">
        <v>19</v>
      </c>
    </row>
    <row r="2875" spans="1:15" x14ac:dyDescent="0.3">
      <c r="A2875" s="1">
        <v>43712</v>
      </c>
      <c r="B2875" s="2">
        <v>0.8125</v>
      </c>
      <c r="C2875" s="9">
        <f t="shared" si="96"/>
        <v>43712.8125</v>
      </c>
      <c r="D2875" s="4">
        <f t="shared" ref="D2875:F2935" si="97">D2874</f>
        <v>525465</v>
      </c>
      <c r="E2875" s="4">
        <f t="shared" si="97"/>
        <v>6300765</v>
      </c>
      <c r="F2875" s="4">
        <f t="shared" si="97"/>
        <v>2549</v>
      </c>
      <c r="G2875" s="6">
        <v>0</v>
      </c>
      <c r="H2875" s="6">
        <v>0</v>
      </c>
      <c r="I2875" s="6">
        <v>298.65619272425067</v>
      </c>
      <c r="J2875" s="6">
        <v>0.17599999999999999</v>
      </c>
      <c r="K2875" s="6">
        <v>99.346999999999994</v>
      </c>
      <c r="L2875" s="6">
        <v>1.8735171596640927</v>
      </c>
      <c r="M2875" s="6">
        <v>747.88699999999994</v>
      </c>
      <c r="N2875" s="7" t="s">
        <v>19</v>
      </c>
      <c r="O2875" s="16" t="s">
        <v>19</v>
      </c>
    </row>
    <row r="2876" spans="1:15" x14ac:dyDescent="0.3">
      <c r="A2876" s="1">
        <v>43712</v>
      </c>
      <c r="B2876" s="2">
        <v>0.83333333333333337</v>
      </c>
      <c r="C2876" s="9">
        <f t="shared" si="96"/>
        <v>43712.833333333336</v>
      </c>
      <c r="D2876" s="4">
        <f t="shared" si="97"/>
        <v>525465</v>
      </c>
      <c r="E2876" s="4">
        <f t="shared" si="97"/>
        <v>6300765</v>
      </c>
      <c r="F2876" s="4">
        <f t="shared" si="97"/>
        <v>2549</v>
      </c>
      <c r="G2876" s="6">
        <v>0</v>
      </c>
      <c r="H2876" s="6">
        <v>0</v>
      </c>
      <c r="I2876" s="6">
        <v>295.35446378238271</v>
      </c>
      <c r="J2876" s="6">
        <v>0.23899999999999999</v>
      </c>
      <c r="K2876" s="6">
        <v>97.805999999999997</v>
      </c>
      <c r="L2876" s="6">
        <v>1.7270950756788999</v>
      </c>
      <c r="M2876" s="6">
        <v>748.16700000000003</v>
      </c>
      <c r="N2876" s="7" t="s">
        <v>19</v>
      </c>
      <c r="O2876" s="16" t="s">
        <v>19</v>
      </c>
    </row>
    <row r="2877" spans="1:15" x14ac:dyDescent="0.3">
      <c r="A2877" s="1">
        <v>43712</v>
      </c>
      <c r="B2877" s="2">
        <v>0.85416666666666663</v>
      </c>
      <c r="C2877" s="9">
        <f t="shared" si="96"/>
        <v>43712.854166666664</v>
      </c>
      <c r="D2877" s="4">
        <f t="shared" si="97"/>
        <v>525465</v>
      </c>
      <c r="E2877" s="4">
        <f t="shared" si="97"/>
        <v>6300765</v>
      </c>
      <c r="F2877" s="4">
        <f t="shared" si="97"/>
        <v>2549</v>
      </c>
      <c r="G2877" s="6">
        <v>0</v>
      </c>
      <c r="H2877" s="6">
        <v>0</v>
      </c>
      <c r="I2877" s="6">
        <v>295.80825646651874</v>
      </c>
      <c r="J2877" s="6">
        <v>0.23899999999999999</v>
      </c>
      <c r="K2877" s="6">
        <v>96.896000000000001</v>
      </c>
      <c r="L2877" s="6">
        <v>1.8689681783776599</v>
      </c>
      <c r="M2877" s="6">
        <v>748.28700000000003</v>
      </c>
      <c r="N2877" s="7" t="s">
        <v>19</v>
      </c>
      <c r="O2877" s="16" t="s">
        <v>19</v>
      </c>
    </row>
    <row r="2878" spans="1:15" x14ac:dyDescent="0.3">
      <c r="A2878" s="1">
        <v>43712</v>
      </c>
      <c r="B2878" s="2">
        <v>0.875</v>
      </c>
      <c r="C2878" s="9">
        <f t="shared" si="96"/>
        <v>43712.875</v>
      </c>
      <c r="D2878" s="4">
        <f t="shared" si="97"/>
        <v>525465</v>
      </c>
      <c r="E2878" s="4">
        <f t="shared" si="97"/>
        <v>6300765</v>
      </c>
      <c r="F2878" s="4">
        <f t="shared" si="97"/>
        <v>2549</v>
      </c>
      <c r="G2878" s="6">
        <v>0</v>
      </c>
      <c r="H2878" s="6">
        <v>0</v>
      </c>
      <c r="I2878" s="6">
        <v>304.5774156383344</v>
      </c>
      <c r="J2878" s="6">
        <v>-0.26500000000000001</v>
      </c>
      <c r="K2878" s="6">
        <v>100</v>
      </c>
      <c r="L2878" s="6">
        <v>1.0003723946811707</v>
      </c>
      <c r="M2878" s="6">
        <v>748.64800000000002</v>
      </c>
      <c r="N2878" s="7" t="s">
        <v>19</v>
      </c>
      <c r="O2878" s="16" t="s">
        <v>19</v>
      </c>
    </row>
    <row r="2879" spans="1:15" x14ac:dyDescent="0.3">
      <c r="A2879" s="1">
        <v>43712</v>
      </c>
      <c r="B2879" s="2">
        <v>0.89583333333333337</v>
      </c>
      <c r="C2879" s="9">
        <f t="shared" si="96"/>
        <v>43712.895833333336</v>
      </c>
      <c r="D2879" s="4">
        <f t="shared" si="97"/>
        <v>525465</v>
      </c>
      <c r="E2879" s="4">
        <f t="shared" si="97"/>
        <v>6300765</v>
      </c>
      <c r="F2879" s="4">
        <f t="shared" si="97"/>
        <v>2549</v>
      </c>
      <c r="G2879" s="6">
        <v>0</v>
      </c>
      <c r="H2879" s="6">
        <v>0</v>
      </c>
      <c r="I2879" s="6">
        <v>264.68669238865698</v>
      </c>
      <c r="J2879" s="6">
        <v>0.23899999999999999</v>
      </c>
      <c r="K2879" s="6">
        <v>96.433999999999997</v>
      </c>
      <c r="L2879" s="6">
        <v>1.5758368638069915</v>
      </c>
      <c r="M2879" s="6">
        <v>748.40700000000004</v>
      </c>
      <c r="N2879" s="7" t="s">
        <v>19</v>
      </c>
      <c r="O2879" s="16" t="s">
        <v>19</v>
      </c>
    </row>
    <row r="2880" spans="1:15" x14ac:dyDescent="0.3">
      <c r="A2880" s="1">
        <v>43712</v>
      </c>
      <c r="B2880" s="2">
        <v>0.91666666666666663</v>
      </c>
      <c r="C2880" s="9">
        <f t="shared" si="96"/>
        <v>43712.916666666664</v>
      </c>
      <c r="D2880" s="4">
        <f t="shared" si="97"/>
        <v>525465</v>
      </c>
      <c r="E2880" s="4">
        <f t="shared" si="97"/>
        <v>6300765</v>
      </c>
      <c r="F2880" s="4">
        <f t="shared" si="97"/>
        <v>2549</v>
      </c>
      <c r="G2880" s="6">
        <v>0</v>
      </c>
      <c r="H2880" s="6">
        <v>0</v>
      </c>
      <c r="I2880" s="6">
        <v>249.06498027205032</v>
      </c>
      <c r="J2880" s="6">
        <v>0.17599999999999999</v>
      </c>
      <c r="K2880" s="6">
        <v>96.575999999999993</v>
      </c>
      <c r="L2880" s="6">
        <v>2.1510141863325294</v>
      </c>
      <c r="M2880" s="6">
        <v>748.3</v>
      </c>
      <c r="N2880" s="7" t="s">
        <v>19</v>
      </c>
      <c r="O2880" s="16" t="s">
        <v>19</v>
      </c>
    </row>
    <row r="2881" spans="1:15" x14ac:dyDescent="0.3">
      <c r="A2881" s="1">
        <v>43712</v>
      </c>
      <c r="B2881" s="2">
        <v>0.9375</v>
      </c>
      <c r="C2881" s="9">
        <f t="shared" si="96"/>
        <v>43712.9375</v>
      </c>
      <c r="D2881" s="4">
        <f t="shared" si="97"/>
        <v>525465</v>
      </c>
      <c r="E2881" s="4">
        <f t="shared" si="97"/>
        <v>6300765</v>
      </c>
      <c r="F2881" s="4">
        <f t="shared" si="97"/>
        <v>2549</v>
      </c>
      <c r="G2881" s="6">
        <v>0</v>
      </c>
      <c r="H2881" s="6">
        <v>0</v>
      </c>
      <c r="I2881" s="6">
        <v>243.54709499624198</v>
      </c>
      <c r="J2881" s="6">
        <v>-0.26500000000000001</v>
      </c>
      <c r="K2881" s="6">
        <v>99.564999999999998</v>
      </c>
      <c r="L2881" s="6">
        <v>1.7157226224628181</v>
      </c>
      <c r="M2881" s="6">
        <v>748.38800000000003</v>
      </c>
      <c r="N2881" s="7" t="s">
        <v>19</v>
      </c>
      <c r="O2881" s="16" t="s">
        <v>19</v>
      </c>
    </row>
    <row r="2882" spans="1:15" x14ac:dyDescent="0.3">
      <c r="A2882" s="1">
        <v>43712</v>
      </c>
      <c r="B2882" s="2">
        <v>0.95833333333333337</v>
      </c>
      <c r="C2882" s="9">
        <f t="shared" si="96"/>
        <v>43712.958333333336</v>
      </c>
      <c r="D2882" s="4">
        <f t="shared" si="97"/>
        <v>525465</v>
      </c>
      <c r="E2882" s="4">
        <f t="shared" si="97"/>
        <v>6300765</v>
      </c>
      <c r="F2882" s="4">
        <f t="shared" si="97"/>
        <v>2549</v>
      </c>
      <c r="G2882" s="6">
        <v>0</v>
      </c>
      <c r="H2882" s="6">
        <v>0</v>
      </c>
      <c r="I2882" s="6">
        <v>235.97453101430068</v>
      </c>
      <c r="J2882" s="6">
        <v>-0.20200000000000001</v>
      </c>
      <c r="K2882" s="6">
        <v>98.962000000000003</v>
      </c>
      <c r="L2882" s="6">
        <v>1.1357091720505645</v>
      </c>
      <c r="M2882" s="6">
        <v>748.26700000000005</v>
      </c>
      <c r="N2882" s="7" t="s">
        <v>19</v>
      </c>
      <c r="O2882" s="16" t="s">
        <v>19</v>
      </c>
    </row>
    <row r="2883" spans="1:15" x14ac:dyDescent="0.3">
      <c r="A2883" s="1">
        <v>43712</v>
      </c>
      <c r="B2883" s="2">
        <v>0.97916666666666663</v>
      </c>
      <c r="C2883" s="9">
        <f t="shared" si="96"/>
        <v>43712.979166666664</v>
      </c>
      <c r="D2883" s="4">
        <f t="shared" si="97"/>
        <v>525465</v>
      </c>
      <c r="E2883" s="4">
        <f t="shared" si="97"/>
        <v>6300765</v>
      </c>
      <c r="F2883" s="4">
        <f t="shared" si="97"/>
        <v>2549</v>
      </c>
      <c r="G2883" s="6">
        <v>0</v>
      </c>
      <c r="H2883" s="6">
        <v>0</v>
      </c>
      <c r="I2883" s="6">
        <v>244.53215633462986</v>
      </c>
      <c r="J2883" s="6">
        <v>-0.45300000000000001</v>
      </c>
      <c r="K2883" s="6">
        <v>100</v>
      </c>
      <c r="L2883" s="6">
        <v>1.4223041612918668</v>
      </c>
      <c r="M2883" s="6">
        <v>748.13</v>
      </c>
      <c r="N2883" s="7" t="s">
        <v>19</v>
      </c>
      <c r="O2883" s="16" t="s">
        <v>19</v>
      </c>
    </row>
    <row r="2884" spans="1:15" x14ac:dyDescent="0.3">
      <c r="A2884" s="1">
        <v>43713</v>
      </c>
      <c r="B2884" s="2">
        <v>0</v>
      </c>
      <c r="C2884" s="9">
        <f t="shared" si="96"/>
        <v>43713</v>
      </c>
      <c r="D2884" s="4">
        <f t="shared" si="97"/>
        <v>525465</v>
      </c>
      <c r="E2884" s="4">
        <f t="shared" si="97"/>
        <v>6300765</v>
      </c>
      <c r="F2884" s="4">
        <f t="shared" si="97"/>
        <v>2549</v>
      </c>
      <c r="G2884" s="6">
        <v>0</v>
      </c>
      <c r="H2884" s="6">
        <v>0</v>
      </c>
      <c r="I2884" s="6">
        <v>240.18937666578697</v>
      </c>
      <c r="J2884" s="6">
        <v>-1.208</v>
      </c>
      <c r="K2884" s="6">
        <v>100</v>
      </c>
      <c r="L2884" s="6">
        <v>0.95146626175399818</v>
      </c>
      <c r="M2884" s="6">
        <v>748.11500000000001</v>
      </c>
      <c r="N2884" s="7" t="s">
        <v>19</v>
      </c>
      <c r="O2884" s="16" t="s">
        <v>19</v>
      </c>
    </row>
    <row r="2885" spans="1:15" x14ac:dyDescent="0.3">
      <c r="A2885" s="1">
        <v>43713</v>
      </c>
      <c r="B2885" s="2">
        <v>2.0833333333333332E-2</v>
      </c>
      <c r="C2885" s="9">
        <f t="shared" si="96"/>
        <v>43713.020833333336</v>
      </c>
      <c r="D2885" s="4">
        <f t="shared" si="97"/>
        <v>525465</v>
      </c>
      <c r="E2885" s="4">
        <f t="shared" si="97"/>
        <v>6300765</v>
      </c>
      <c r="F2885" s="4">
        <f t="shared" si="97"/>
        <v>2549</v>
      </c>
      <c r="G2885" s="6">
        <v>0</v>
      </c>
      <c r="H2885" s="6">
        <v>0</v>
      </c>
      <c r="I2885" s="6">
        <v>263.50813122168103</v>
      </c>
      <c r="J2885" s="6">
        <v>-0.64200000000000002</v>
      </c>
      <c r="K2885" s="6">
        <v>100</v>
      </c>
      <c r="L2885" s="6">
        <v>1.8158002107643376</v>
      </c>
      <c r="M2885" s="6">
        <v>747.92200000000003</v>
      </c>
      <c r="N2885" s="7" t="s">
        <v>19</v>
      </c>
      <c r="O2885" s="16" t="s">
        <v>19</v>
      </c>
    </row>
    <row r="2886" spans="1:15" x14ac:dyDescent="0.3">
      <c r="A2886" s="1">
        <v>43713</v>
      </c>
      <c r="B2886" s="2">
        <v>4.1666666666666664E-2</v>
      </c>
      <c r="C2886" s="9">
        <f t="shared" si="96"/>
        <v>43713.041666666664</v>
      </c>
      <c r="D2886" s="4">
        <f t="shared" si="97"/>
        <v>525465</v>
      </c>
      <c r="E2886" s="4">
        <f t="shared" si="97"/>
        <v>6300765</v>
      </c>
      <c r="F2886" s="4">
        <f t="shared" si="97"/>
        <v>2549</v>
      </c>
      <c r="G2886" s="6">
        <v>0</v>
      </c>
      <c r="H2886" s="6">
        <v>0</v>
      </c>
      <c r="I2886" s="6">
        <v>229.6733648288517</v>
      </c>
      <c r="J2886" s="6">
        <v>-0.45300000000000001</v>
      </c>
      <c r="K2886" s="6">
        <v>94.606999999999999</v>
      </c>
      <c r="L2886" s="6">
        <v>1.5246562402366026</v>
      </c>
      <c r="M2886" s="6">
        <v>748.05700000000002</v>
      </c>
      <c r="N2886" s="7" t="s">
        <v>19</v>
      </c>
      <c r="O2886" s="16" t="s">
        <v>19</v>
      </c>
    </row>
    <row r="2887" spans="1:15" x14ac:dyDescent="0.3">
      <c r="A2887" s="1">
        <v>43713</v>
      </c>
      <c r="B2887" s="2">
        <v>6.25E-2</v>
      </c>
      <c r="C2887" s="9">
        <f t="shared" si="96"/>
        <v>43713.0625</v>
      </c>
      <c r="D2887" s="4">
        <f t="shared" si="97"/>
        <v>525465</v>
      </c>
      <c r="E2887" s="4">
        <f t="shared" si="97"/>
        <v>6300765</v>
      </c>
      <c r="F2887" s="4">
        <f t="shared" si="97"/>
        <v>2549</v>
      </c>
      <c r="G2887" s="6">
        <v>0</v>
      </c>
      <c r="H2887" s="6">
        <v>0</v>
      </c>
      <c r="I2887" s="6">
        <v>225.26643386914265</v>
      </c>
      <c r="J2887" s="6">
        <v>-1.0820000000000001</v>
      </c>
      <c r="K2887" s="6">
        <v>98.03</v>
      </c>
      <c r="L2887" s="6">
        <v>1.5223817495933862</v>
      </c>
      <c r="M2887" s="6">
        <v>747.93499999999995</v>
      </c>
      <c r="N2887" s="7" t="s">
        <v>19</v>
      </c>
      <c r="O2887" s="16" t="s">
        <v>19</v>
      </c>
    </row>
    <row r="2888" spans="1:15" x14ac:dyDescent="0.3">
      <c r="A2888" s="1">
        <v>43713</v>
      </c>
      <c r="B2888" s="2">
        <v>8.3333333333333329E-2</v>
      </c>
      <c r="C2888" s="9">
        <f t="shared" si="96"/>
        <v>43713.083333333336</v>
      </c>
      <c r="D2888" s="4">
        <f t="shared" si="97"/>
        <v>525465</v>
      </c>
      <c r="E2888" s="4">
        <f t="shared" si="97"/>
        <v>6300765</v>
      </c>
      <c r="F2888" s="4">
        <f t="shared" si="97"/>
        <v>2549</v>
      </c>
      <c r="G2888" s="6">
        <v>0</v>
      </c>
      <c r="H2888" s="6">
        <v>0</v>
      </c>
      <c r="I2888" s="6">
        <v>224.73543648539874</v>
      </c>
      <c r="J2888" s="6">
        <v>-1.649</v>
      </c>
      <c r="K2888" s="6">
        <v>100</v>
      </c>
      <c r="L2888" s="6">
        <v>1.2312377790656515</v>
      </c>
      <c r="M2888" s="6">
        <v>747.88499999999999</v>
      </c>
      <c r="N2888" s="7" t="s">
        <v>19</v>
      </c>
      <c r="O2888" s="16" t="s">
        <v>19</v>
      </c>
    </row>
    <row r="2889" spans="1:15" x14ac:dyDescent="0.3">
      <c r="A2889" s="1">
        <v>43713</v>
      </c>
      <c r="B2889" s="2">
        <v>0.10416666666666667</v>
      </c>
      <c r="C2889" s="9">
        <f t="shared" si="96"/>
        <v>43713.104166666664</v>
      </c>
      <c r="D2889" s="4">
        <f t="shared" si="97"/>
        <v>525465</v>
      </c>
      <c r="E2889" s="4">
        <f t="shared" si="97"/>
        <v>6300765</v>
      </c>
      <c r="F2889" s="4">
        <f t="shared" si="97"/>
        <v>2549</v>
      </c>
      <c r="G2889" s="6">
        <v>0</v>
      </c>
      <c r="H2889" s="6">
        <v>0</v>
      </c>
      <c r="I2889" s="6">
        <v>223.21684792865966</v>
      </c>
      <c r="J2889" s="6">
        <v>-1.774</v>
      </c>
      <c r="K2889" s="6">
        <v>99.728999999999999</v>
      </c>
      <c r="L2889" s="6">
        <v>1.0845285484801757</v>
      </c>
      <c r="M2889" s="6">
        <v>748.05700000000002</v>
      </c>
      <c r="N2889" s="7" t="s">
        <v>19</v>
      </c>
      <c r="O2889" s="16" t="s">
        <v>19</v>
      </c>
    </row>
    <row r="2890" spans="1:15" x14ac:dyDescent="0.3">
      <c r="A2890" s="1">
        <v>43713</v>
      </c>
      <c r="B2890" s="2">
        <v>0.125</v>
      </c>
      <c r="C2890" s="9">
        <f t="shared" si="96"/>
        <v>43713.125</v>
      </c>
      <c r="D2890" s="4">
        <f t="shared" si="97"/>
        <v>525465</v>
      </c>
      <c r="E2890" s="4">
        <f t="shared" si="97"/>
        <v>6300765</v>
      </c>
      <c r="F2890" s="4">
        <f t="shared" si="97"/>
        <v>2549</v>
      </c>
      <c r="G2890" s="6">
        <v>0</v>
      </c>
      <c r="H2890" s="6">
        <v>0</v>
      </c>
      <c r="I2890" s="6">
        <v>223.91700326043573</v>
      </c>
      <c r="J2890" s="6">
        <v>-1.7110000000000001</v>
      </c>
      <c r="K2890" s="6">
        <v>100</v>
      </c>
      <c r="L2890" s="6">
        <v>1.3711235377214779</v>
      </c>
      <c r="M2890" s="6">
        <v>747.86</v>
      </c>
      <c r="N2890" s="7" t="s">
        <v>19</v>
      </c>
      <c r="O2890" s="16" t="s">
        <v>19</v>
      </c>
    </row>
    <row r="2891" spans="1:15" x14ac:dyDescent="0.3">
      <c r="A2891" s="1">
        <v>43713</v>
      </c>
      <c r="B2891" s="2">
        <v>0.14583333333333334</v>
      </c>
      <c r="C2891" s="9">
        <f t="shared" si="96"/>
        <v>43713.145833333336</v>
      </c>
      <c r="D2891" s="4">
        <f t="shared" si="97"/>
        <v>525465</v>
      </c>
      <c r="E2891" s="4">
        <f t="shared" si="97"/>
        <v>6300765</v>
      </c>
      <c r="F2891" s="4">
        <f t="shared" si="97"/>
        <v>2549</v>
      </c>
      <c r="G2891" s="6">
        <v>0</v>
      </c>
      <c r="H2891" s="6">
        <v>0</v>
      </c>
      <c r="I2891" s="6">
        <v>223.56400279073779</v>
      </c>
      <c r="J2891" s="6">
        <v>-1.208</v>
      </c>
      <c r="K2891" s="6">
        <v>93.864999999999995</v>
      </c>
      <c r="L2891" s="6">
        <v>1.2244143071360023</v>
      </c>
      <c r="M2891" s="6">
        <v>747.82500000000005</v>
      </c>
      <c r="N2891" s="7" t="s">
        <v>19</v>
      </c>
      <c r="O2891" s="16" t="s">
        <v>19</v>
      </c>
    </row>
    <row r="2892" spans="1:15" x14ac:dyDescent="0.3">
      <c r="A2892" s="1">
        <v>43713</v>
      </c>
      <c r="B2892" s="2">
        <v>0.16666666666666666</v>
      </c>
      <c r="C2892" s="9">
        <f t="shared" si="96"/>
        <v>43713.166666666664</v>
      </c>
      <c r="D2892" s="4">
        <f t="shared" si="97"/>
        <v>525465</v>
      </c>
      <c r="E2892" s="4">
        <f t="shared" si="97"/>
        <v>6300765</v>
      </c>
      <c r="F2892" s="4">
        <f t="shared" si="97"/>
        <v>2549</v>
      </c>
      <c r="G2892" s="6">
        <v>0</v>
      </c>
      <c r="H2892" s="6">
        <v>0</v>
      </c>
      <c r="I2892" s="6">
        <v>224.58191741561097</v>
      </c>
      <c r="J2892" s="6">
        <v>-0.95699999999999996</v>
      </c>
      <c r="K2892" s="6">
        <v>90.822999999999993</v>
      </c>
      <c r="L2892" s="6">
        <v>1.6554440363195639</v>
      </c>
      <c r="M2892" s="6">
        <v>747.96500000000003</v>
      </c>
      <c r="N2892" s="7" t="s">
        <v>19</v>
      </c>
      <c r="O2892" s="16" t="s">
        <v>19</v>
      </c>
    </row>
    <row r="2893" spans="1:15" x14ac:dyDescent="0.3">
      <c r="A2893" s="1">
        <v>43713</v>
      </c>
      <c r="B2893" s="2">
        <v>0.1875</v>
      </c>
      <c r="C2893" s="9">
        <f t="shared" si="96"/>
        <v>43713.1875</v>
      </c>
      <c r="D2893" s="4">
        <f t="shared" si="97"/>
        <v>525465</v>
      </c>
      <c r="E2893" s="4">
        <f t="shared" si="97"/>
        <v>6300765</v>
      </c>
      <c r="F2893" s="4">
        <f t="shared" si="97"/>
        <v>2549</v>
      </c>
      <c r="G2893" s="6">
        <v>0</v>
      </c>
      <c r="H2893" s="6">
        <v>0</v>
      </c>
      <c r="I2893" s="6">
        <v>223.18180182253911</v>
      </c>
      <c r="J2893" s="6">
        <v>-1.3340000000000001</v>
      </c>
      <c r="K2893" s="6">
        <v>92.766999999999996</v>
      </c>
      <c r="L2893" s="6">
        <v>1.5087348057340881</v>
      </c>
      <c r="M2893" s="6">
        <v>747.68</v>
      </c>
      <c r="N2893" s="7" t="s">
        <v>19</v>
      </c>
      <c r="O2893" s="16" t="s">
        <v>19</v>
      </c>
    </row>
    <row r="2894" spans="1:15" x14ac:dyDescent="0.3">
      <c r="A2894" s="1">
        <v>43713</v>
      </c>
      <c r="B2894" s="2">
        <v>0.20833333333333334</v>
      </c>
      <c r="C2894" s="9">
        <f t="shared" si="96"/>
        <v>43713.208333333336</v>
      </c>
      <c r="D2894" s="4">
        <f t="shared" si="97"/>
        <v>525465</v>
      </c>
      <c r="E2894" s="4">
        <f t="shared" si="97"/>
        <v>6300765</v>
      </c>
      <c r="F2894" s="4">
        <f t="shared" si="97"/>
        <v>2549</v>
      </c>
      <c r="G2894" s="6">
        <v>0</v>
      </c>
      <c r="H2894" s="6">
        <v>0</v>
      </c>
      <c r="I2894" s="6">
        <v>221.1844436621727</v>
      </c>
      <c r="J2894" s="6">
        <v>-1.7110000000000001</v>
      </c>
      <c r="K2894" s="6">
        <v>96.233999999999995</v>
      </c>
      <c r="L2894" s="6">
        <v>1.6508950550331312</v>
      </c>
      <c r="M2894" s="6">
        <v>747.70500000000004</v>
      </c>
      <c r="N2894" s="7" t="s">
        <v>19</v>
      </c>
      <c r="O2894" s="16" t="s">
        <v>19</v>
      </c>
    </row>
    <row r="2895" spans="1:15" x14ac:dyDescent="0.3">
      <c r="A2895" s="1">
        <v>43713</v>
      </c>
      <c r="B2895" s="2">
        <v>0.22916666666666666</v>
      </c>
      <c r="C2895" s="9">
        <f t="shared" si="96"/>
        <v>43713.229166666664</v>
      </c>
      <c r="D2895" s="4">
        <f t="shared" si="97"/>
        <v>525465</v>
      </c>
      <c r="E2895" s="4">
        <f t="shared" si="97"/>
        <v>6300765</v>
      </c>
      <c r="F2895" s="4">
        <f t="shared" si="97"/>
        <v>2549</v>
      </c>
      <c r="G2895" s="6">
        <v>7.3</v>
      </c>
      <c r="H2895" s="6">
        <v>0</v>
      </c>
      <c r="I2895" s="6">
        <v>220.70742007946851</v>
      </c>
      <c r="J2895" s="6">
        <v>-1.208</v>
      </c>
      <c r="K2895" s="6">
        <v>94.614000000000004</v>
      </c>
      <c r="L2895" s="6">
        <v>1.7930553043321742</v>
      </c>
      <c r="M2895" s="6">
        <v>747.63800000000003</v>
      </c>
      <c r="N2895" s="7" t="s">
        <v>19</v>
      </c>
      <c r="O2895" s="16" t="s">
        <v>19</v>
      </c>
    </row>
    <row r="2896" spans="1:15" x14ac:dyDescent="0.3">
      <c r="A2896" s="1">
        <v>43713</v>
      </c>
      <c r="B2896" s="2">
        <v>0.25</v>
      </c>
      <c r="C2896" s="9">
        <f t="shared" si="96"/>
        <v>43713.25</v>
      </c>
      <c r="D2896" s="4">
        <f t="shared" si="97"/>
        <v>525465</v>
      </c>
      <c r="E2896" s="4">
        <f t="shared" si="97"/>
        <v>6300765</v>
      </c>
      <c r="F2896" s="4">
        <f t="shared" si="97"/>
        <v>2549</v>
      </c>
      <c r="G2896" s="6">
        <v>68.900000000000006</v>
      </c>
      <c r="H2896" s="6">
        <v>18</v>
      </c>
      <c r="I2896" s="6">
        <v>219.88934630973438</v>
      </c>
      <c r="J2896" s="6">
        <v>0.36399999999999999</v>
      </c>
      <c r="K2896" s="6">
        <v>85.805000000000007</v>
      </c>
      <c r="L2896" s="6">
        <v>2.3682326268577123</v>
      </c>
      <c r="M2896" s="6">
        <v>747.70799999999997</v>
      </c>
      <c r="N2896" s="7" t="s">
        <v>19</v>
      </c>
      <c r="O2896" s="15">
        <v>0.26124818577648762</v>
      </c>
    </row>
    <row r="2897" spans="1:15" x14ac:dyDescent="0.3">
      <c r="A2897" s="1">
        <v>43713</v>
      </c>
      <c r="B2897" s="2">
        <v>0.27083333333333331</v>
      </c>
      <c r="C2897" s="9">
        <f t="shared" si="96"/>
        <v>43713.270833333336</v>
      </c>
      <c r="D2897" s="4">
        <f t="shared" si="97"/>
        <v>525465</v>
      </c>
      <c r="E2897" s="4">
        <f t="shared" si="97"/>
        <v>6300765</v>
      </c>
      <c r="F2897" s="4">
        <f t="shared" si="97"/>
        <v>2549</v>
      </c>
      <c r="G2897" s="6">
        <v>132.4</v>
      </c>
      <c r="H2897" s="6">
        <v>34.200000000000003</v>
      </c>
      <c r="I2897" s="6">
        <v>224.12159074828452</v>
      </c>
      <c r="J2897" s="6">
        <v>0.55300000000000005</v>
      </c>
      <c r="K2897" s="6">
        <v>85.558000000000007</v>
      </c>
      <c r="L2897" s="6">
        <v>1.6440715831034822</v>
      </c>
      <c r="M2897" s="6">
        <v>747.86</v>
      </c>
      <c r="N2897" s="7" t="s">
        <v>19</v>
      </c>
      <c r="O2897" s="15">
        <v>0.2583081570996979</v>
      </c>
    </row>
    <row r="2898" spans="1:15" x14ac:dyDescent="0.3">
      <c r="A2898" s="1">
        <v>43713</v>
      </c>
      <c r="B2898" s="2">
        <v>0.29166666666666669</v>
      </c>
      <c r="C2898" s="9">
        <f t="shared" si="96"/>
        <v>43713.291666666664</v>
      </c>
      <c r="D2898" s="4">
        <f t="shared" si="97"/>
        <v>525465</v>
      </c>
      <c r="E2898" s="4">
        <f t="shared" si="97"/>
        <v>6300765</v>
      </c>
      <c r="F2898" s="4">
        <f t="shared" si="97"/>
        <v>2549</v>
      </c>
      <c r="G2898" s="6">
        <v>223.1</v>
      </c>
      <c r="H2898" s="6">
        <v>55.8</v>
      </c>
      <c r="I2898" s="6">
        <v>228.68351555366459</v>
      </c>
      <c r="J2898" s="6">
        <v>2.0619999999999998</v>
      </c>
      <c r="K2898" s="6">
        <v>79.332999999999998</v>
      </c>
      <c r="L2898" s="6">
        <v>2.3636836455712795</v>
      </c>
      <c r="M2898" s="6">
        <v>747.99</v>
      </c>
      <c r="N2898" s="7" t="s">
        <v>19</v>
      </c>
      <c r="O2898" s="15">
        <v>0.25011205737337516</v>
      </c>
    </row>
    <row r="2899" spans="1:15" x14ac:dyDescent="0.3">
      <c r="A2899" s="1">
        <v>43713</v>
      </c>
      <c r="B2899" s="2">
        <v>0.3125</v>
      </c>
      <c r="C2899" s="9">
        <f t="shared" si="96"/>
        <v>43713.3125</v>
      </c>
      <c r="D2899" s="4">
        <f t="shared" si="97"/>
        <v>525465</v>
      </c>
      <c r="E2899" s="4">
        <f t="shared" si="97"/>
        <v>6300765</v>
      </c>
      <c r="F2899" s="4">
        <f t="shared" si="97"/>
        <v>2549</v>
      </c>
      <c r="G2899" s="6">
        <v>145.1</v>
      </c>
      <c r="H2899" s="6">
        <v>32.4</v>
      </c>
      <c r="I2899" s="6">
        <v>255.08258580113781</v>
      </c>
      <c r="J2899" s="6">
        <v>1.748</v>
      </c>
      <c r="K2899" s="6">
        <v>79.745000000000005</v>
      </c>
      <c r="L2899" s="6">
        <v>2.2169744149858039</v>
      </c>
      <c r="M2899" s="6">
        <v>748.07500000000005</v>
      </c>
      <c r="N2899" s="7" t="s">
        <v>19</v>
      </c>
      <c r="O2899" s="15">
        <v>0.22329427980702962</v>
      </c>
    </row>
    <row r="2900" spans="1:15" x14ac:dyDescent="0.3">
      <c r="A2900" s="1">
        <v>43713</v>
      </c>
      <c r="B2900" s="2">
        <v>0.33333333333333331</v>
      </c>
      <c r="C2900" s="9">
        <f t="shared" si="96"/>
        <v>43713.333333333336</v>
      </c>
      <c r="D2900" s="4">
        <f t="shared" si="97"/>
        <v>525465</v>
      </c>
      <c r="E2900" s="4">
        <f t="shared" si="97"/>
        <v>6300765</v>
      </c>
      <c r="F2900" s="4">
        <f t="shared" si="97"/>
        <v>2549</v>
      </c>
      <c r="G2900" s="6">
        <v>125.1</v>
      </c>
      <c r="H2900" s="6">
        <v>25.2</v>
      </c>
      <c r="I2900" s="6">
        <v>276.99562503049799</v>
      </c>
      <c r="J2900" s="6">
        <v>0.49</v>
      </c>
      <c r="K2900" s="6">
        <v>91.400999999999996</v>
      </c>
      <c r="L2900" s="6">
        <v>2.0702651844003284</v>
      </c>
      <c r="M2900" s="6">
        <v>748.19500000000005</v>
      </c>
      <c r="N2900" s="7" t="s">
        <v>19</v>
      </c>
      <c r="O2900" s="15">
        <v>0.20143884892086331</v>
      </c>
    </row>
    <row r="2901" spans="1:15" x14ac:dyDescent="0.3">
      <c r="A2901" s="1">
        <v>43713</v>
      </c>
      <c r="B2901" s="2">
        <v>0.35416666666666669</v>
      </c>
      <c r="C2901" s="9">
        <f t="shared" si="96"/>
        <v>43713.354166666664</v>
      </c>
      <c r="D2901" s="4">
        <f t="shared" si="97"/>
        <v>525465</v>
      </c>
      <c r="E2901" s="4">
        <f t="shared" si="97"/>
        <v>6300765</v>
      </c>
      <c r="F2901" s="4">
        <f t="shared" si="97"/>
        <v>2549</v>
      </c>
      <c r="G2901" s="6">
        <v>275.7</v>
      </c>
      <c r="H2901" s="6">
        <v>59.4</v>
      </c>
      <c r="I2901" s="6">
        <v>263.81756959890731</v>
      </c>
      <c r="J2901" s="6">
        <v>1.5589999999999999</v>
      </c>
      <c r="K2901" s="6">
        <v>85.397999999999996</v>
      </c>
      <c r="L2901" s="6">
        <v>1.3461041406460978</v>
      </c>
      <c r="M2901" s="6">
        <v>748.33799999999997</v>
      </c>
      <c r="N2901" s="7" t="s">
        <v>19</v>
      </c>
      <c r="O2901" s="15">
        <v>0.21545157780195864</v>
      </c>
    </row>
    <row r="2902" spans="1:15" x14ac:dyDescent="0.3">
      <c r="A2902" s="1">
        <v>43713</v>
      </c>
      <c r="B2902" s="2">
        <v>0.375</v>
      </c>
      <c r="C2902" s="9">
        <f t="shared" si="96"/>
        <v>43713.375</v>
      </c>
      <c r="D2902" s="4">
        <f t="shared" si="97"/>
        <v>525465</v>
      </c>
      <c r="E2902" s="4">
        <f t="shared" si="97"/>
        <v>6300765</v>
      </c>
      <c r="F2902" s="4">
        <f t="shared" si="97"/>
        <v>2549</v>
      </c>
      <c r="G2902" s="6">
        <v>195.9</v>
      </c>
      <c r="H2902" s="6">
        <v>39.6</v>
      </c>
      <c r="I2902" s="6">
        <v>250.89175395023619</v>
      </c>
      <c r="J2902" s="6">
        <v>1.496</v>
      </c>
      <c r="K2902" s="6">
        <v>79.977999999999994</v>
      </c>
      <c r="L2902" s="6">
        <v>1.7771338698296597</v>
      </c>
      <c r="M2902" s="6">
        <v>748.30499999999995</v>
      </c>
      <c r="N2902" s="7" t="s">
        <v>19</v>
      </c>
      <c r="O2902" s="15">
        <v>0.20214395099540583</v>
      </c>
    </row>
    <row r="2903" spans="1:15" x14ac:dyDescent="0.3">
      <c r="A2903" s="1">
        <v>43713</v>
      </c>
      <c r="B2903" s="2">
        <v>0.39583333333333331</v>
      </c>
      <c r="C2903" s="9">
        <f t="shared" si="96"/>
        <v>43713.395833333336</v>
      </c>
      <c r="D2903" s="4">
        <f t="shared" si="97"/>
        <v>525465</v>
      </c>
      <c r="E2903" s="4">
        <f t="shared" si="97"/>
        <v>6300765</v>
      </c>
      <c r="F2903" s="4">
        <f t="shared" si="97"/>
        <v>2549</v>
      </c>
      <c r="G2903" s="6">
        <v>522.29999999999995</v>
      </c>
      <c r="H2903" s="6">
        <v>104.3</v>
      </c>
      <c r="I2903" s="6">
        <v>231.47090060089829</v>
      </c>
      <c r="J2903" s="6">
        <v>1.8740000000000001</v>
      </c>
      <c r="K2903" s="6">
        <v>85.608000000000004</v>
      </c>
      <c r="L2903" s="6">
        <v>1.7748593791864433</v>
      </c>
      <c r="M2903" s="6">
        <v>748.04</v>
      </c>
      <c r="N2903" s="7" t="s">
        <v>19</v>
      </c>
      <c r="O2903" s="15">
        <v>0.1996936626459889</v>
      </c>
    </row>
    <row r="2904" spans="1:15" x14ac:dyDescent="0.3">
      <c r="A2904" s="1">
        <v>43713</v>
      </c>
      <c r="B2904" s="2">
        <v>0.41666666666666669</v>
      </c>
      <c r="C2904" s="9">
        <f t="shared" si="96"/>
        <v>43713.416666666664</v>
      </c>
      <c r="D2904" s="4">
        <f t="shared" si="97"/>
        <v>525465</v>
      </c>
      <c r="E2904" s="4">
        <f t="shared" si="97"/>
        <v>6300765</v>
      </c>
      <c r="F2904" s="4">
        <f t="shared" si="97"/>
        <v>2549</v>
      </c>
      <c r="G2904" s="6">
        <v>652.9</v>
      </c>
      <c r="H2904" s="6">
        <v>109.7</v>
      </c>
      <c r="I2904" s="6">
        <v>243.7652784001757</v>
      </c>
      <c r="J2904" s="6">
        <v>2.879</v>
      </c>
      <c r="K2904" s="6">
        <v>83.305000000000007</v>
      </c>
      <c r="L2904" s="6">
        <v>1.3392806687164489</v>
      </c>
      <c r="M2904" s="6">
        <v>748.21</v>
      </c>
      <c r="N2904" s="6">
        <v>0</v>
      </c>
      <c r="O2904" s="15">
        <v>0.16801960483994488</v>
      </c>
    </row>
    <row r="2905" spans="1:15" x14ac:dyDescent="0.3">
      <c r="A2905" s="1">
        <v>43713</v>
      </c>
      <c r="B2905" s="2">
        <v>0.4375</v>
      </c>
      <c r="C2905" s="9">
        <f t="shared" si="96"/>
        <v>43713.4375</v>
      </c>
      <c r="D2905" s="4">
        <f t="shared" si="97"/>
        <v>525465</v>
      </c>
      <c r="E2905" s="4">
        <f t="shared" si="97"/>
        <v>6300765</v>
      </c>
      <c r="F2905" s="4">
        <f t="shared" si="97"/>
        <v>2549</v>
      </c>
      <c r="G2905" s="6">
        <v>353.7</v>
      </c>
      <c r="H2905" s="6">
        <v>50.4</v>
      </c>
      <c r="I2905" s="6">
        <v>289.65000972680434</v>
      </c>
      <c r="J2905" s="6">
        <v>2.4390000000000001</v>
      </c>
      <c r="K2905" s="6">
        <v>82.488</v>
      </c>
      <c r="L2905" s="6">
        <v>1.3370061780732325</v>
      </c>
      <c r="M2905" s="6">
        <v>748.08500000000004</v>
      </c>
      <c r="N2905" s="6">
        <v>0</v>
      </c>
      <c r="O2905" s="15">
        <v>0.14249363867684478</v>
      </c>
    </row>
    <row r="2906" spans="1:15" x14ac:dyDescent="0.3">
      <c r="A2906" s="1">
        <v>43713</v>
      </c>
      <c r="B2906" s="2">
        <v>0.45833333333333331</v>
      </c>
      <c r="C2906" s="9">
        <f t="shared" si="96"/>
        <v>43713.458333333336</v>
      </c>
      <c r="D2906" s="4">
        <f t="shared" si="97"/>
        <v>525465</v>
      </c>
      <c r="E2906" s="4">
        <f t="shared" si="97"/>
        <v>6300765</v>
      </c>
      <c r="F2906" s="4">
        <f t="shared" si="97"/>
        <v>2549</v>
      </c>
      <c r="G2906" s="6">
        <v>192.2</v>
      </c>
      <c r="H2906" s="6">
        <v>23.4</v>
      </c>
      <c r="I2906" s="6">
        <v>300.87580702479858</v>
      </c>
      <c r="J2906" s="6">
        <v>2.3769999999999998</v>
      </c>
      <c r="K2906" s="6">
        <v>83.56</v>
      </c>
      <c r="L2906" s="6">
        <v>1.623601167314535</v>
      </c>
      <c r="M2906" s="6">
        <v>748.11</v>
      </c>
      <c r="N2906" s="6">
        <v>0</v>
      </c>
      <c r="O2906" s="15">
        <v>0.12174817898022892</v>
      </c>
    </row>
    <row r="2907" spans="1:15" x14ac:dyDescent="0.3">
      <c r="A2907" s="1">
        <v>43713</v>
      </c>
      <c r="B2907" s="2">
        <v>0.47916666666666669</v>
      </c>
      <c r="C2907" s="9">
        <f t="shared" si="96"/>
        <v>43713.479166666664</v>
      </c>
      <c r="D2907" s="4">
        <f t="shared" si="97"/>
        <v>525465</v>
      </c>
      <c r="E2907" s="4">
        <f t="shared" si="97"/>
        <v>6300765</v>
      </c>
      <c r="F2907" s="4">
        <f t="shared" si="97"/>
        <v>2549</v>
      </c>
      <c r="G2907" s="6">
        <v>197.7</v>
      </c>
      <c r="H2907" s="6">
        <v>23.4</v>
      </c>
      <c r="I2907" s="6">
        <v>310.10857705221935</v>
      </c>
      <c r="J2907" s="6">
        <v>2.4390000000000001</v>
      </c>
      <c r="K2907" s="6">
        <v>85.272000000000006</v>
      </c>
      <c r="L2907" s="6">
        <v>1.6213266766713186</v>
      </c>
      <c r="M2907" s="6">
        <v>748.09500000000003</v>
      </c>
      <c r="N2907" s="6">
        <v>0</v>
      </c>
      <c r="O2907" s="15">
        <v>0.11836115326251896</v>
      </c>
    </row>
    <row r="2908" spans="1:15" x14ac:dyDescent="0.3">
      <c r="A2908" s="1">
        <v>43713</v>
      </c>
      <c r="B2908" s="2">
        <v>0.5</v>
      </c>
      <c r="C2908" s="9">
        <f t="shared" si="96"/>
        <v>43713.5</v>
      </c>
      <c r="D2908" s="4">
        <f t="shared" si="97"/>
        <v>525465</v>
      </c>
      <c r="E2908" s="4">
        <f t="shared" si="97"/>
        <v>6300765</v>
      </c>
      <c r="F2908" s="4">
        <f t="shared" si="97"/>
        <v>2549</v>
      </c>
      <c r="G2908" s="6">
        <v>219.5</v>
      </c>
      <c r="H2908" s="6">
        <v>25.2</v>
      </c>
      <c r="I2908" s="6">
        <v>281.47690353919484</v>
      </c>
      <c r="J2908" s="6">
        <v>3.3820000000000001</v>
      </c>
      <c r="K2908" s="6">
        <v>80.72</v>
      </c>
      <c r="L2908" s="6">
        <v>1.4746174460858428</v>
      </c>
      <c r="M2908" s="6">
        <v>747.96500000000003</v>
      </c>
      <c r="N2908" s="6">
        <v>0</v>
      </c>
      <c r="O2908" s="15">
        <v>0.11480637813211844</v>
      </c>
    </row>
    <row r="2909" spans="1:15" x14ac:dyDescent="0.3">
      <c r="A2909" s="1">
        <v>43713</v>
      </c>
      <c r="B2909" s="2">
        <v>0.52083333333333337</v>
      </c>
      <c r="C2909" s="9">
        <f t="shared" si="96"/>
        <v>43713.520833333336</v>
      </c>
      <c r="D2909" s="4">
        <f t="shared" si="97"/>
        <v>525465</v>
      </c>
      <c r="E2909" s="4">
        <f t="shared" si="97"/>
        <v>6300765</v>
      </c>
      <c r="F2909" s="4">
        <f t="shared" si="97"/>
        <v>2549</v>
      </c>
      <c r="G2909" s="6">
        <v>146.9</v>
      </c>
      <c r="H2909" s="6">
        <v>16.2</v>
      </c>
      <c r="I2909" s="6">
        <v>275.36958721196447</v>
      </c>
      <c r="J2909" s="6">
        <v>3.4449999999999998</v>
      </c>
      <c r="K2909" s="6">
        <v>78.281999999999996</v>
      </c>
      <c r="L2909" s="6">
        <v>2.1942295085536401</v>
      </c>
      <c r="M2909" s="6">
        <v>748.02700000000004</v>
      </c>
      <c r="N2909" s="6">
        <v>0</v>
      </c>
      <c r="O2909" s="15">
        <v>0.1102791014295439</v>
      </c>
    </row>
    <row r="2910" spans="1:15" x14ac:dyDescent="0.3">
      <c r="A2910" s="1">
        <v>43713</v>
      </c>
      <c r="B2910" s="2">
        <v>0.54166666666666663</v>
      </c>
      <c r="C2910" s="9">
        <f t="shared" si="96"/>
        <v>43713.541666666664</v>
      </c>
      <c r="D2910" s="4">
        <f t="shared" si="97"/>
        <v>525465</v>
      </c>
      <c r="E2910" s="4">
        <f t="shared" si="97"/>
        <v>6300765</v>
      </c>
      <c r="F2910" s="4">
        <f t="shared" si="97"/>
        <v>2549</v>
      </c>
      <c r="G2910" s="6">
        <v>143.30000000000001</v>
      </c>
      <c r="H2910" s="6">
        <v>12.6</v>
      </c>
      <c r="I2910" s="6">
        <v>297.85657731756879</v>
      </c>
      <c r="J2910" s="6">
        <v>3.508</v>
      </c>
      <c r="K2910" s="6">
        <v>79.88</v>
      </c>
      <c r="L2910" s="6">
        <v>1.4700684647994102</v>
      </c>
      <c r="M2910" s="6">
        <v>747.8</v>
      </c>
      <c r="N2910" s="6">
        <v>0</v>
      </c>
      <c r="O2910" s="15">
        <v>8.792742498255407E-2</v>
      </c>
    </row>
    <row r="2911" spans="1:15" x14ac:dyDescent="0.3">
      <c r="A2911" s="1">
        <v>43713</v>
      </c>
      <c r="B2911" s="2">
        <v>0.5625</v>
      </c>
      <c r="C2911" s="9">
        <f t="shared" si="96"/>
        <v>43713.5625</v>
      </c>
      <c r="D2911" s="4">
        <f t="shared" si="97"/>
        <v>525465</v>
      </c>
      <c r="E2911" s="4">
        <f t="shared" si="97"/>
        <v>6300765</v>
      </c>
      <c r="F2911" s="4">
        <f t="shared" si="97"/>
        <v>2549</v>
      </c>
      <c r="G2911" s="6">
        <v>493.3</v>
      </c>
      <c r="H2911" s="6">
        <v>54</v>
      </c>
      <c r="I2911" s="6">
        <v>298.58393369271482</v>
      </c>
      <c r="J2911" s="6">
        <v>4.5140000000000002</v>
      </c>
      <c r="K2911" s="6">
        <v>72.700999999999993</v>
      </c>
      <c r="L2911" s="6">
        <v>1.4677939741561938</v>
      </c>
      <c r="M2911" s="6">
        <v>747.84</v>
      </c>
      <c r="N2911" s="6">
        <v>0</v>
      </c>
      <c r="O2911" s="15">
        <v>0.10946685586863977</v>
      </c>
    </row>
    <row r="2912" spans="1:15" x14ac:dyDescent="0.3">
      <c r="A2912" s="1">
        <v>43713</v>
      </c>
      <c r="B2912" s="2">
        <v>0.58333333333333337</v>
      </c>
      <c r="C2912" s="9">
        <f t="shared" si="96"/>
        <v>43713.583333333336</v>
      </c>
      <c r="D2912" s="4">
        <f t="shared" si="97"/>
        <v>525465</v>
      </c>
      <c r="E2912" s="4">
        <f t="shared" si="97"/>
        <v>6300765</v>
      </c>
      <c r="F2912" s="4">
        <f t="shared" si="97"/>
        <v>2549</v>
      </c>
      <c r="G2912" s="6">
        <v>97.9</v>
      </c>
      <c r="H2912" s="6">
        <v>5.4</v>
      </c>
      <c r="I2912" s="6">
        <v>321.31970622206637</v>
      </c>
      <c r="J2912" s="6">
        <v>3.5710000000000002</v>
      </c>
      <c r="K2912" s="6">
        <v>79.507999999999996</v>
      </c>
      <c r="L2912" s="6">
        <v>1.7543889633974961</v>
      </c>
      <c r="M2912" s="6">
        <v>747.69799999999998</v>
      </c>
      <c r="N2912" s="6">
        <v>0</v>
      </c>
      <c r="O2912" s="15">
        <v>5.515832482124617E-2</v>
      </c>
    </row>
    <row r="2913" spans="1:15" x14ac:dyDescent="0.3">
      <c r="A2913" s="1">
        <v>43713</v>
      </c>
      <c r="B2913" s="2">
        <v>0.60416666666666663</v>
      </c>
      <c r="C2913" s="9">
        <f t="shared" si="96"/>
        <v>43713.604166666664</v>
      </c>
      <c r="D2913" s="4">
        <f t="shared" si="97"/>
        <v>525465</v>
      </c>
      <c r="E2913" s="4">
        <f t="shared" si="97"/>
        <v>6300765</v>
      </c>
      <c r="F2913" s="4">
        <f t="shared" si="97"/>
        <v>2549</v>
      </c>
      <c r="G2913" s="6">
        <v>76.2</v>
      </c>
      <c r="H2913" s="6">
        <v>3.6</v>
      </c>
      <c r="I2913" s="6">
        <v>318.5609743437816</v>
      </c>
      <c r="J2913" s="6">
        <v>3.5710000000000002</v>
      </c>
      <c r="K2913" s="6">
        <v>80.786000000000001</v>
      </c>
      <c r="L2913" s="6">
        <v>1.4632449928697611</v>
      </c>
      <c r="M2913" s="6">
        <v>747.66499999999996</v>
      </c>
      <c r="N2913" s="6">
        <v>0</v>
      </c>
      <c r="O2913" s="15">
        <v>4.7244094488188976E-2</v>
      </c>
    </row>
    <row r="2914" spans="1:15" x14ac:dyDescent="0.3">
      <c r="A2914" s="1">
        <v>43713</v>
      </c>
      <c r="B2914" s="2">
        <v>0.625</v>
      </c>
      <c r="C2914" s="9">
        <f t="shared" si="96"/>
        <v>43713.625</v>
      </c>
      <c r="D2914" s="4">
        <f t="shared" si="97"/>
        <v>525465</v>
      </c>
      <c r="E2914" s="4">
        <f t="shared" si="97"/>
        <v>6300765</v>
      </c>
      <c r="F2914" s="4">
        <f t="shared" si="97"/>
        <v>2549</v>
      </c>
      <c r="G2914" s="6">
        <v>157.80000000000001</v>
      </c>
      <c r="H2914" s="6">
        <v>12.6</v>
      </c>
      <c r="I2914" s="6">
        <v>313.57347367278982</v>
      </c>
      <c r="J2914" s="6">
        <v>3.948</v>
      </c>
      <c r="K2914" s="6">
        <v>78.519000000000005</v>
      </c>
      <c r="L2914" s="6">
        <v>1.6054052421688041</v>
      </c>
      <c r="M2914" s="6">
        <v>747.36199999999997</v>
      </c>
      <c r="N2914" s="6">
        <v>0</v>
      </c>
      <c r="O2914" s="15">
        <v>7.9847908745247137E-2</v>
      </c>
    </row>
    <row r="2915" spans="1:15" x14ac:dyDescent="0.3">
      <c r="A2915" s="1">
        <v>43713</v>
      </c>
      <c r="B2915" s="2">
        <v>0.64583333333333337</v>
      </c>
      <c r="C2915" s="9">
        <f t="shared" si="96"/>
        <v>43713.645833333336</v>
      </c>
      <c r="D2915" s="4">
        <f t="shared" si="97"/>
        <v>525465</v>
      </c>
      <c r="E2915" s="4">
        <f t="shared" si="97"/>
        <v>6300765</v>
      </c>
      <c r="F2915" s="4">
        <f t="shared" si="97"/>
        <v>2549</v>
      </c>
      <c r="G2915" s="6">
        <v>112.4</v>
      </c>
      <c r="H2915" s="6">
        <v>7.2</v>
      </c>
      <c r="I2915" s="6">
        <v>317.95828988809274</v>
      </c>
      <c r="J2915" s="6">
        <v>3.8220000000000001</v>
      </c>
      <c r="K2915" s="6">
        <v>79.311000000000007</v>
      </c>
      <c r="L2915" s="6">
        <v>2.1805825646943422</v>
      </c>
      <c r="M2915" s="6">
        <v>747.36199999999997</v>
      </c>
      <c r="N2915" s="6">
        <v>0</v>
      </c>
      <c r="O2915" s="15">
        <v>6.4056939501779361E-2</v>
      </c>
    </row>
    <row r="2916" spans="1:15" x14ac:dyDescent="0.3">
      <c r="A2916" s="1">
        <v>43713</v>
      </c>
      <c r="B2916" s="2">
        <v>0.66666666666666663</v>
      </c>
      <c r="C2916" s="9">
        <f t="shared" si="96"/>
        <v>43713.666666666664</v>
      </c>
      <c r="D2916" s="4">
        <f t="shared" si="97"/>
        <v>525465</v>
      </c>
      <c r="E2916" s="4">
        <f t="shared" si="97"/>
        <v>6300765</v>
      </c>
      <c r="F2916" s="4">
        <f t="shared" si="97"/>
        <v>2549</v>
      </c>
      <c r="G2916" s="6">
        <v>50.8</v>
      </c>
      <c r="H2916" s="6">
        <v>0</v>
      </c>
      <c r="I2916" s="6">
        <v>312.58513723511231</v>
      </c>
      <c r="J2916" s="6">
        <v>3.6339999999999999</v>
      </c>
      <c r="K2916" s="6">
        <v>79.088999999999999</v>
      </c>
      <c r="L2916" s="6">
        <v>2.0338733341088666</v>
      </c>
      <c r="M2916" s="6">
        <v>747.06</v>
      </c>
      <c r="N2916" s="6">
        <v>0</v>
      </c>
      <c r="O2916" s="16" t="s">
        <v>19</v>
      </c>
    </row>
    <row r="2917" spans="1:15" x14ac:dyDescent="0.3">
      <c r="A2917" s="1">
        <v>43713</v>
      </c>
      <c r="B2917" s="2">
        <v>0.6875</v>
      </c>
      <c r="C2917" s="9">
        <f t="shared" si="96"/>
        <v>43713.6875</v>
      </c>
      <c r="D2917" s="4">
        <f t="shared" si="97"/>
        <v>525465</v>
      </c>
      <c r="E2917" s="4">
        <f t="shared" si="97"/>
        <v>6300765</v>
      </c>
      <c r="F2917" s="4">
        <f t="shared" si="97"/>
        <v>2549</v>
      </c>
      <c r="G2917" s="6">
        <v>27.2</v>
      </c>
      <c r="H2917" s="6">
        <v>0</v>
      </c>
      <c r="I2917" s="6">
        <v>313.31867517613784</v>
      </c>
      <c r="J2917" s="6">
        <v>3.5710000000000002</v>
      </c>
      <c r="K2917" s="6">
        <v>78.147000000000006</v>
      </c>
      <c r="L2917" s="6">
        <v>1.8871641035233908</v>
      </c>
      <c r="M2917" s="6">
        <v>747.15</v>
      </c>
      <c r="N2917" s="6">
        <v>0</v>
      </c>
      <c r="O2917" s="16" t="s">
        <v>19</v>
      </c>
    </row>
    <row r="2918" spans="1:15" x14ac:dyDescent="0.3">
      <c r="A2918" s="1">
        <v>43713</v>
      </c>
      <c r="B2918" s="2">
        <v>0.70833333333333337</v>
      </c>
      <c r="C2918" s="9">
        <f t="shared" si="96"/>
        <v>43713.708333333336</v>
      </c>
      <c r="D2918" s="4">
        <f t="shared" si="97"/>
        <v>525465</v>
      </c>
      <c r="E2918" s="4">
        <f t="shared" si="97"/>
        <v>6300765</v>
      </c>
      <c r="F2918" s="4">
        <f t="shared" si="97"/>
        <v>2549</v>
      </c>
      <c r="G2918" s="6">
        <v>47.2</v>
      </c>
      <c r="H2918" s="6">
        <v>0</v>
      </c>
      <c r="I2918" s="6">
        <v>308.35101245536157</v>
      </c>
      <c r="J2918" s="6">
        <v>3.5710000000000002</v>
      </c>
      <c r="K2918" s="6">
        <v>79.974000000000004</v>
      </c>
      <c r="L2918" s="6">
        <v>2.3181938327069522</v>
      </c>
      <c r="M2918" s="6">
        <v>746.76300000000003</v>
      </c>
      <c r="N2918" s="6">
        <v>0</v>
      </c>
      <c r="O2918" s="16" t="s">
        <v>19</v>
      </c>
    </row>
    <row r="2919" spans="1:15" x14ac:dyDescent="0.3">
      <c r="A2919" s="1">
        <v>43713</v>
      </c>
      <c r="B2919" s="2">
        <v>0.72916666666666663</v>
      </c>
      <c r="C2919" s="9">
        <f t="shared" si="96"/>
        <v>43713.729166666664</v>
      </c>
      <c r="D2919" s="4">
        <f t="shared" si="97"/>
        <v>525465</v>
      </c>
      <c r="E2919" s="4">
        <f t="shared" si="97"/>
        <v>6300765</v>
      </c>
      <c r="F2919" s="4">
        <f t="shared" si="97"/>
        <v>2549</v>
      </c>
      <c r="G2919" s="6">
        <v>23.6</v>
      </c>
      <c r="H2919" s="6">
        <v>0</v>
      </c>
      <c r="I2919" s="6">
        <v>318.3888176501577</v>
      </c>
      <c r="J2919" s="6">
        <v>3.6339999999999999</v>
      </c>
      <c r="K2919" s="6">
        <v>83.125</v>
      </c>
      <c r="L2919" s="6">
        <v>1.7384675288949816</v>
      </c>
      <c r="M2919" s="6">
        <v>746.61</v>
      </c>
      <c r="N2919" s="6">
        <v>0</v>
      </c>
      <c r="O2919" s="16" t="s">
        <v>19</v>
      </c>
    </row>
    <row r="2920" spans="1:15" x14ac:dyDescent="0.3">
      <c r="A2920" s="1">
        <v>43713</v>
      </c>
      <c r="B2920" s="2">
        <v>0.75</v>
      </c>
      <c r="C2920" s="9">
        <f t="shared" si="96"/>
        <v>43713.75</v>
      </c>
      <c r="D2920" s="4">
        <f t="shared" si="97"/>
        <v>525465</v>
      </c>
      <c r="E2920" s="4">
        <f t="shared" si="97"/>
        <v>6300765</v>
      </c>
      <c r="F2920" s="4">
        <f t="shared" si="97"/>
        <v>2549</v>
      </c>
      <c r="G2920" s="6">
        <v>12.7</v>
      </c>
      <c r="H2920" s="6">
        <v>0</v>
      </c>
      <c r="I2920" s="6">
        <v>315.82987588770106</v>
      </c>
      <c r="J2920" s="6">
        <v>3.508</v>
      </c>
      <c r="K2920" s="6">
        <v>86.022999999999996</v>
      </c>
      <c r="L2920" s="6">
        <v>2.3136448514205199</v>
      </c>
      <c r="M2920" s="6">
        <v>746.44299999999998</v>
      </c>
      <c r="N2920" s="6">
        <v>0</v>
      </c>
      <c r="O2920" s="16" t="s">
        <v>19</v>
      </c>
    </row>
    <row r="2921" spans="1:15" x14ac:dyDescent="0.3">
      <c r="A2921" s="1">
        <v>43713</v>
      </c>
      <c r="B2921" s="2">
        <v>0.77083333333333337</v>
      </c>
      <c r="C2921" s="9">
        <f t="shared" si="96"/>
        <v>43713.770833333336</v>
      </c>
      <c r="D2921" s="4">
        <f t="shared" si="97"/>
        <v>525465</v>
      </c>
      <c r="E2921" s="4">
        <f t="shared" si="97"/>
        <v>6300765</v>
      </c>
      <c r="F2921" s="4">
        <f t="shared" si="97"/>
        <v>2549</v>
      </c>
      <c r="G2921" s="6">
        <v>1.8</v>
      </c>
      <c r="H2921" s="6">
        <v>0</v>
      </c>
      <c r="I2921" s="6">
        <v>318.33059234543066</v>
      </c>
      <c r="J2921" s="6">
        <v>3.194</v>
      </c>
      <c r="K2921" s="6">
        <v>90.314999999999998</v>
      </c>
      <c r="L2921" s="6">
        <v>2.6002398406618217</v>
      </c>
      <c r="M2921" s="6">
        <v>746.31299999999999</v>
      </c>
      <c r="N2921" s="6">
        <v>0</v>
      </c>
      <c r="O2921" s="16" t="s">
        <v>19</v>
      </c>
    </row>
    <row r="2922" spans="1:15" x14ac:dyDescent="0.3">
      <c r="A2922" s="1">
        <v>43713</v>
      </c>
      <c r="B2922" s="2">
        <v>0.79166666666666663</v>
      </c>
      <c r="C2922" s="9">
        <f t="shared" si="96"/>
        <v>43713.791666666664</v>
      </c>
      <c r="D2922" s="4">
        <f t="shared" si="97"/>
        <v>525465</v>
      </c>
      <c r="E2922" s="4">
        <f t="shared" si="97"/>
        <v>6300765</v>
      </c>
      <c r="F2922" s="4">
        <f t="shared" si="97"/>
        <v>2549</v>
      </c>
      <c r="G2922" s="6">
        <v>0</v>
      </c>
      <c r="H2922" s="6">
        <v>0</v>
      </c>
      <c r="I2922" s="6">
        <v>322.05327115351247</v>
      </c>
      <c r="J2922" s="6">
        <v>3.0049999999999999</v>
      </c>
      <c r="K2922" s="6">
        <v>94.314999999999998</v>
      </c>
      <c r="L2922" s="6">
        <v>2.5979653500186055</v>
      </c>
      <c r="M2922" s="6">
        <v>746.24</v>
      </c>
      <c r="N2922" s="6">
        <v>0</v>
      </c>
      <c r="O2922" s="16" t="s">
        <v>19</v>
      </c>
    </row>
    <row r="2923" spans="1:15" x14ac:dyDescent="0.3">
      <c r="A2923" s="1">
        <v>43713</v>
      </c>
      <c r="B2923" s="2">
        <v>0.8125</v>
      </c>
      <c r="C2923" s="9">
        <f t="shared" si="96"/>
        <v>43713.8125</v>
      </c>
      <c r="D2923" s="4">
        <f t="shared" si="97"/>
        <v>525465</v>
      </c>
      <c r="E2923" s="4">
        <f t="shared" si="97"/>
        <v>6300765</v>
      </c>
      <c r="F2923" s="4">
        <f t="shared" si="97"/>
        <v>2549</v>
      </c>
      <c r="G2923" s="6">
        <v>0</v>
      </c>
      <c r="H2923" s="6">
        <v>0</v>
      </c>
      <c r="I2923" s="6">
        <v>321.96127314604348</v>
      </c>
      <c r="J2923" s="6">
        <v>3.1309999999999998</v>
      </c>
      <c r="K2923" s="6">
        <v>95.305999999999997</v>
      </c>
      <c r="L2923" s="6">
        <v>2.1623866395486111</v>
      </c>
      <c r="M2923" s="6">
        <v>746.22500000000002</v>
      </c>
      <c r="N2923" s="6">
        <v>0</v>
      </c>
      <c r="O2923" s="16" t="s">
        <v>19</v>
      </c>
    </row>
    <row r="2924" spans="1:15" x14ac:dyDescent="0.3">
      <c r="A2924" s="1">
        <v>43713</v>
      </c>
      <c r="B2924" s="2">
        <v>0.83333333333333337</v>
      </c>
      <c r="C2924" s="9">
        <f t="shared" si="96"/>
        <v>43713.833333333336</v>
      </c>
      <c r="D2924" s="4">
        <f t="shared" si="97"/>
        <v>525465</v>
      </c>
      <c r="E2924" s="4">
        <f t="shared" si="97"/>
        <v>6300765</v>
      </c>
      <c r="F2924" s="4">
        <f t="shared" si="97"/>
        <v>2549</v>
      </c>
      <c r="G2924" s="6">
        <v>0</v>
      </c>
      <c r="H2924" s="6">
        <v>0</v>
      </c>
      <c r="I2924" s="6">
        <v>322.23895790763601</v>
      </c>
      <c r="J2924" s="6">
        <v>3.0680000000000001</v>
      </c>
      <c r="K2924" s="6">
        <v>96.034999999999997</v>
      </c>
      <c r="L2924" s="6">
        <v>2.5934163687321727</v>
      </c>
      <c r="M2924" s="6">
        <v>745.86</v>
      </c>
      <c r="N2924" s="6">
        <v>0</v>
      </c>
      <c r="O2924" s="16" t="s">
        <v>19</v>
      </c>
    </row>
    <row r="2925" spans="1:15" x14ac:dyDescent="0.3">
      <c r="A2925" s="1">
        <v>43713</v>
      </c>
      <c r="B2925" s="2">
        <v>0.85416666666666663</v>
      </c>
      <c r="C2925" s="9">
        <f t="shared" si="96"/>
        <v>43713.854166666664</v>
      </c>
      <c r="D2925" s="4">
        <f t="shared" si="97"/>
        <v>525465</v>
      </c>
      <c r="E2925" s="4">
        <f t="shared" si="97"/>
        <v>6300765</v>
      </c>
      <c r="F2925" s="4">
        <f t="shared" si="97"/>
        <v>2549</v>
      </c>
      <c r="G2925" s="6">
        <v>0</v>
      </c>
      <c r="H2925" s="6">
        <v>0</v>
      </c>
      <c r="I2925" s="6">
        <v>322.88341186600042</v>
      </c>
      <c r="J2925" s="6">
        <v>3.0680000000000001</v>
      </c>
      <c r="K2925" s="6">
        <v>97.305999999999997</v>
      </c>
      <c r="L2925" s="6">
        <v>3.0241589513154521</v>
      </c>
      <c r="M2925" s="6">
        <v>745.64499999999998</v>
      </c>
      <c r="N2925" s="6">
        <v>0</v>
      </c>
      <c r="O2925" s="16" t="s">
        <v>19</v>
      </c>
    </row>
    <row r="2926" spans="1:15" x14ac:dyDescent="0.3">
      <c r="A2926" s="1">
        <v>43713</v>
      </c>
      <c r="B2926" s="2">
        <v>0.875</v>
      </c>
      <c r="C2926" s="9">
        <f t="shared" si="96"/>
        <v>43713.875</v>
      </c>
      <c r="D2926" s="4">
        <f t="shared" si="97"/>
        <v>525465</v>
      </c>
      <c r="E2926" s="4">
        <f t="shared" si="97"/>
        <v>6300765</v>
      </c>
      <c r="F2926" s="4">
        <f t="shared" si="97"/>
        <v>2549</v>
      </c>
      <c r="G2926" s="6">
        <v>0</v>
      </c>
      <c r="H2926" s="6">
        <v>0</v>
      </c>
      <c r="I2926" s="6">
        <v>323.35952998643052</v>
      </c>
      <c r="J2926" s="6">
        <v>2.9420000000000002</v>
      </c>
      <c r="K2926" s="6">
        <v>99.424000000000007</v>
      </c>
      <c r="L2926" s="6">
        <v>3.4551886804990133</v>
      </c>
      <c r="M2926" s="6">
        <v>745.55700000000002</v>
      </c>
      <c r="N2926" s="6">
        <v>0</v>
      </c>
      <c r="O2926" s="16" t="s">
        <v>19</v>
      </c>
    </row>
    <row r="2927" spans="1:15" x14ac:dyDescent="0.3">
      <c r="A2927" s="1">
        <v>43713</v>
      </c>
      <c r="B2927" s="2">
        <v>0.89583333333333337</v>
      </c>
      <c r="C2927" s="9">
        <f t="shared" si="96"/>
        <v>43713.895833333336</v>
      </c>
      <c r="D2927" s="4">
        <f t="shared" si="97"/>
        <v>525465</v>
      </c>
      <c r="E2927" s="4">
        <f t="shared" si="97"/>
        <v>6300765</v>
      </c>
      <c r="F2927" s="4">
        <f t="shared" si="97"/>
        <v>2549</v>
      </c>
      <c r="G2927" s="6">
        <v>0</v>
      </c>
      <c r="H2927" s="6">
        <v>0</v>
      </c>
      <c r="I2927" s="6">
        <v>324.38364341267362</v>
      </c>
      <c r="J2927" s="6">
        <v>2.5649999999999999</v>
      </c>
      <c r="K2927" s="6">
        <v>100</v>
      </c>
      <c r="L2927" s="6">
        <v>2.0088539370334866</v>
      </c>
      <c r="M2927" s="6">
        <v>745.28800000000001</v>
      </c>
      <c r="N2927" s="6">
        <v>0.2</v>
      </c>
      <c r="O2927" s="16" t="s">
        <v>19</v>
      </c>
    </row>
    <row r="2928" spans="1:15" x14ac:dyDescent="0.3">
      <c r="A2928" s="1">
        <v>43713</v>
      </c>
      <c r="B2928" s="2">
        <v>0.91666666666666663</v>
      </c>
      <c r="C2928" s="9">
        <f t="shared" si="96"/>
        <v>43713.916666666664</v>
      </c>
      <c r="D2928" s="4">
        <f t="shared" si="97"/>
        <v>525465</v>
      </c>
      <c r="E2928" s="4">
        <f t="shared" si="97"/>
        <v>6300765</v>
      </c>
      <c r="F2928" s="4">
        <f t="shared" si="97"/>
        <v>2549</v>
      </c>
      <c r="G2928" s="6">
        <v>0</v>
      </c>
      <c r="H2928" s="6">
        <v>0</v>
      </c>
      <c r="I2928" s="6">
        <v>325.27662610107984</v>
      </c>
      <c r="J2928" s="6">
        <v>1.9990000000000001</v>
      </c>
      <c r="K2928" s="6">
        <v>100</v>
      </c>
      <c r="L2928" s="6">
        <v>2.5843184061593072</v>
      </c>
      <c r="M2928" s="6">
        <v>745.37</v>
      </c>
      <c r="N2928" s="6">
        <v>1</v>
      </c>
      <c r="O2928" s="16" t="s">
        <v>19</v>
      </c>
    </row>
    <row r="2929" spans="1:15" x14ac:dyDescent="0.3">
      <c r="A2929" s="1">
        <v>43713</v>
      </c>
      <c r="B2929" s="2">
        <v>0.9375</v>
      </c>
      <c r="C2929" s="9">
        <f t="shared" si="96"/>
        <v>43713.9375</v>
      </c>
      <c r="D2929" s="4">
        <f t="shared" si="97"/>
        <v>525465</v>
      </c>
      <c r="E2929" s="4">
        <f t="shared" si="97"/>
        <v>6300765</v>
      </c>
      <c r="F2929" s="4">
        <f t="shared" si="97"/>
        <v>2549</v>
      </c>
      <c r="G2929" s="6">
        <v>0</v>
      </c>
      <c r="H2929" s="6">
        <v>0</v>
      </c>
      <c r="I2929" s="6">
        <v>325.3879533670106</v>
      </c>
      <c r="J2929" s="6">
        <v>1.9990000000000001</v>
      </c>
      <c r="K2929" s="6">
        <v>100</v>
      </c>
      <c r="L2929" s="6">
        <v>2.7264786554583504</v>
      </c>
      <c r="M2929" s="6">
        <v>745.15200000000004</v>
      </c>
      <c r="N2929" s="6">
        <v>0</v>
      </c>
      <c r="O2929" s="16" t="s">
        <v>19</v>
      </c>
    </row>
    <row r="2930" spans="1:15" x14ac:dyDescent="0.3">
      <c r="A2930" s="1">
        <v>43713</v>
      </c>
      <c r="B2930" s="2">
        <v>0.95833333333333337</v>
      </c>
      <c r="C2930" s="9">
        <f t="shared" si="96"/>
        <v>43713.958333333336</v>
      </c>
      <c r="D2930" s="4">
        <f t="shared" si="97"/>
        <v>525465</v>
      </c>
      <c r="E2930" s="4">
        <f t="shared" si="97"/>
        <v>6300765</v>
      </c>
      <c r="F2930" s="4">
        <f t="shared" si="97"/>
        <v>2549</v>
      </c>
      <c r="G2930" s="6">
        <v>0</v>
      </c>
      <c r="H2930" s="6">
        <v>0</v>
      </c>
      <c r="I2930" s="6">
        <v>322.17027423382154</v>
      </c>
      <c r="J2930" s="6">
        <v>1.6850000000000001</v>
      </c>
      <c r="K2930" s="6">
        <v>100</v>
      </c>
      <c r="L2930" s="6">
        <v>2.0020304651038376</v>
      </c>
      <c r="M2930" s="6">
        <v>745.06799999999998</v>
      </c>
      <c r="N2930" s="6">
        <v>3.6</v>
      </c>
      <c r="O2930" s="16" t="s">
        <v>19</v>
      </c>
    </row>
    <row r="2931" spans="1:15" x14ac:dyDescent="0.3">
      <c r="A2931" s="1">
        <v>43713</v>
      </c>
      <c r="B2931" s="2">
        <v>0.97916666666666663</v>
      </c>
      <c r="C2931" s="9">
        <f t="shared" si="96"/>
        <v>43713.979166666664</v>
      </c>
      <c r="D2931" s="4">
        <f t="shared" si="97"/>
        <v>525465</v>
      </c>
      <c r="E2931" s="4">
        <f t="shared" si="97"/>
        <v>6300765</v>
      </c>
      <c r="F2931" s="4">
        <f t="shared" si="97"/>
        <v>2549</v>
      </c>
      <c r="G2931" s="6">
        <v>0</v>
      </c>
      <c r="H2931" s="6">
        <v>0</v>
      </c>
      <c r="I2931" s="6">
        <v>316.43512335643595</v>
      </c>
      <c r="J2931" s="6">
        <v>1.6220000000000001</v>
      </c>
      <c r="K2931" s="6">
        <v>100</v>
      </c>
      <c r="L2931" s="6">
        <v>2.5774949342296583</v>
      </c>
      <c r="M2931" s="6">
        <v>745.14</v>
      </c>
      <c r="N2931" s="6">
        <v>2.8</v>
      </c>
      <c r="O2931" s="16" t="s">
        <v>19</v>
      </c>
    </row>
    <row r="2932" spans="1:15" x14ac:dyDescent="0.3">
      <c r="A2932" s="1">
        <v>43714</v>
      </c>
      <c r="B2932" s="2">
        <v>0</v>
      </c>
      <c r="C2932" s="9">
        <f t="shared" si="96"/>
        <v>43714</v>
      </c>
      <c r="D2932" s="4">
        <f t="shared" si="97"/>
        <v>525465</v>
      </c>
      <c r="E2932" s="4">
        <f t="shared" si="97"/>
        <v>6300765</v>
      </c>
      <c r="F2932" s="4">
        <f t="shared" si="97"/>
        <v>2549</v>
      </c>
      <c r="G2932" s="6">
        <v>0</v>
      </c>
      <c r="H2932" s="6">
        <v>0</v>
      </c>
      <c r="I2932" s="6">
        <v>325.20923150497595</v>
      </c>
      <c r="J2932" s="6">
        <v>2.125</v>
      </c>
      <c r="K2932" s="6">
        <v>100</v>
      </c>
      <c r="L2932" s="6">
        <v>2.6843959944608269</v>
      </c>
      <c r="M2932" s="6">
        <v>744.92499999999995</v>
      </c>
      <c r="N2932" s="6">
        <v>1.6</v>
      </c>
      <c r="O2932" s="16" t="s">
        <v>19</v>
      </c>
    </row>
    <row r="2933" spans="1:15" x14ac:dyDescent="0.3">
      <c r="A2933" s="1">
        <v>43714</v>
      </c>
      <c r="B2933" s="2">
        <v>2.0833333333333332E-2</v>
      </c>
      <c r="C2933" s="9">
        <f t="shared" si="96"/>
        <v>43714.020833333336</v>
      </c>
      <c r="D2933" s="4">
        <f t="shared" si="97"/>
        <v>525465</v>
      </c>
      <c r="E2933" s="4">
        <f t="shared" si="97"/>
        <v>6300765</v>
      </c>
      <c r="F2933" s="4">
        <f t="shared" si="97"/>
        <v>2549</v>
      </c>
      <c r="G2933" s="6">
        <v>0</v>
      </c>
      <c r="H2933" s="6">
        <v>0</v>
      </c>
      <c r="I2933" s="6">
        <v>326.51287353618329</v>
      </c>
      <c r="J2933" s="6">
        <v>2.1880000000000002</v>
      </c>
      <c r="K2933" s="6">
        <v>100</v>
      </c>
      <c r="L2933" s="6">
        <v>1.8158002107643376</v>
      </c>
      <c r="M2933" s="6">
        <v>744.85799999999995</v>
      </c>
      <c r="N2933" s="6">
        <v>2.2000000000000002</v>
      </c>
      <c r="O2933" s="16" t="s">
        <v>19</v>
      </c>
    </row>
    <row r="2934" spans="1:15" x14ac:dyDescent="0.3">
      <c r="A2934" s="1">
        <v>43714</v>
      </c>
      <c r="B2934" s="2">
        <v>4.1666666666666664E-2</v>
      </c>
      <c r="C2934" s="9">
        <f t="shared" si="96"/>
        <v>43714.041666666664</v>
      </c>
      <c r="D2934" s="4">
        <f t="shared" si="97"/>
        <v>525465</v>
      </c>
      <c r="E2934" s="4">
        <f t="shared" si="97"/>
        <v>6300765</v>
      </c>
      <c r="F2934" s="4">
        <f t="shared" si="97"/>
        <v>2549</v>
      </c>
      <c r="G2934" s="6">
        <v>0</v>
      </c>
      <c r="H2934" s="6">
        <v>0</v>
      </c>
      <c r="I2934" s="6">
        <v>326.19867536327428</v>
      </c>
      <c r="J2934" s="6">
        <v>2.1880000000000002</v>
      </c>
      <c r="K2934" s="6">
        <v>100</v>
      </c>
      <c r="L2934" s="6">
        <v>1.669090980178862</v>
      </c>
      <c r="M2934" s="6">
        <v>744.73</v>
      </c>
      <c r="N2934" s="6">
        <v>0.6</v>
      </c>
      <c r="O2934" s="16" t="s">
        <v>19</v>
      </c>
    </row>
    <row r="2935" spans="1:15" x14ac:dyDescent="0.3">
      <c r="A2935" s="1">
        <v>43714</v>
      </c>
      <c r="B2935" s="2">
        <v>6.25E-2</v>
      </c>
      <c r="C2935" s="9">
        <f t="shared" si="96"/>
        <v>43714.0625</v>
      </c>
      <c r="D2935" s="4">
        <f t="shared" si="97"/>
        <v>525465</v>
      </c>
      <c r="E2935" s="4">
        <f t="shared" si="97"/>
        <v>6300765</v>
      </c>
      <c r="F2935" s="4">
        <f t="shared" si="97"/>
        <v>2549</v>
      </c>
      <c r="G2935" s="6">
        <v>0</v>
      </c>
      <c r="H2935" s="6">
        <v>0</v>
      </c>
      <c r="I2935" s="6">
        <v>325.78511238731772</v>
      </c>
      <c r="J2935" s="6">
        <v>1.9990000000000001</v>
      </c>
      <c r="K2935" s="6">
        <v>100</v>
      </c>
      <c r="L2935" s="6">
        <v>1.5223817495933862</v>
      </c>
      <c r="M2935" s="6">
        <v>744.57500000000005</v>
      </c>
      <c r="N2935" s="6">
        <v>0.8</v>
      </c>
      <c r="O2935" s="16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8"/>
  <sheetViews>
    <sheetView workbookViewId="0">
      <selection activeCell="E2" sqref="E2"/>
    </sheetView>
  </sheetViews>
  <sheetFormatPr defaultRowHeight="14.4" x14ac:dyDescent="0.3"/>
  <cols>
    <col min="1" max="1" width="10.109375" bestFit="1" customWidth="1"/>
    <col min="2" max="2" width="9.6640625" bestFit="1" customWidth="1"/>
    <col min="3" max="3" width="10.5546875" customWidth="1"/>
    <col min="4" max="4" width="14.88671875" customWidth="1"/>
    <col min="5" max="5" width="81.88671875" bestFit="1" customWidth="1"/>
  </cols>
  <sheetData>
    <row r="1" spans="1:5" x14ac:dyDescent="0.3">
      <c r="A1" s="20" t="s">
        <v>34</v>
      </c>
      <c r="B1" s="20" t="s">
        <v>35</v>
      </c>
      <c r="C1" s="20" t="s">
        <v>198</v>
      </c>
      <c r="D1" s="20" t="s">
        <v>201</v>
      </c>
      <c r="E1" s="20" t="s">
        <v>199</v>
      </c>
    </row>
    <row r="2" spans="1:5" x14ac:dyDescent="0.3">
      <c r="A2" s="5" t="s">
        <v>23</v>
      </c>
      <c r="B2">
        <v>1</v>
      </c>
      <c r="C2" s="5" t="s">
        <v>124</v>
      </c>
      <c r="D2" t="s">
        <v>202</v>
      </c>
      <c r="E2" t="s">
        <v>112</v>
      </c>
    </row>
    <row r="3" spans="1:5" ht="15.6" x14ac:dyDescent="0.35">
      <c r="A3" t="s">
        <v>24</v>
      </c>
      <c r="B3">
        <v>0</v>
      </c>
      <c r="C3" s="5" t="s">
        <v>15</v>
      </c>
      <c r="D3" t="s">
        <v>202</v>
      </c>
      <c r="E3" t="s">
        <v>200</v>
      </c>
    </row>
    <row r="4" spans="1:5" ht="15.6" x14ac:dyDescent="0.35">
      <c r="A4" t="s">
        <v>24</v>
      </c>
      <c r="B4">
        <f>B3+273.15</f>
        <v>273.14999999999998</v>
      </c>
      <c r="C4" s="5" t="s">
        <v>31</v>
      </c>
      <c r="D4" t="s">
        <v>202</v>
      </c>
      <c r="E4" t="s">
        <v>30</v>
      </c>
    </row>
    <row r="5" spans="1:5" ht="16.2" x14ac:dyDescent="0.3">
      <c r="A5" t="s">
        <v>33</v>
      </c>
      <c r="B5">
        <v>5.6699999999999998E-8</v>
      </c>
      <c r="C5" s="5" t="s">
        <v>218</v>
      </c>
      <c r="D5" t="s">
        <v>202</v>
      </c>
      <c r="E5" t="s">
        <v>50</v>
      </c>
    </row>
    <row r="6" spans="1:5" ht="16.2" x14ac:dyDescent="0.3">
      <c r="A6" t="s">
        <v>68</v>
      </c>
      <c r="B6" s="18">
        <v>9.81</v>
      </c>
      <c r="C6" t="s">
        <v>69</v>
      </c>
      <c r="D6" t="s">
        <v>202</v>
      </c>
      <c r="E6" t="s">
        <v>70</v>
      </c>
    </row>
    <row r="7" spans="1:5" ht="15.6" x14ac:dyDescent="0.35">
      <c r="A7" t="s">
        <v>72</v>
      </c>
      <c r="B7" s="21">
        <v>1010</v>
      </c>
      <c r="C7" t="s">
        <v>71</v>
      </c>
      <c r="D7" t="s">
        <v>202</v>
      </c>
      <c r="E7" t="s">
        <v>103</v>
      </c>
    </row>
    <row r="8" spans="1:5" ht="16.8" x14ac:dyDescent="0.35">
      <c r="A8" t="s">
        <v>74</v>
      </c>
      <c r="B8" s="18">
        <v>1.29</v>
      </c>
      <c r="C8" t="s">
        <v>73</v>
      </c>
      <c r="D8" t="s">
        <v>202</v>
      </c>
      <c r="E8" t="s">
        <v>104</v>
      </c>
    </row>
    <row r="9" spans="1:5" x14ac:dyDescent="0.3">
      <c r="A9" t="s">
        <v>62</v>
      </c>
      <c r="B9" s="18">
        <v>0.38</v>
      </c>
      <c r="C9" s="5" t="s">
        <v>124</v>
      </c>
      <c r="D9" t="s">
        <v>202</v>
      </c>
      <c r="E9" t="s">
        <v>75</v>
      </c>
    </row>
    <row r="10" spans="1:5" ht="15.6" x14ac:dyDescent="0.35">
      <c r="A10" t="s">
        <v>106</v>
      </c>
      <c r="B10" s="21">
        <v>2514000</v>
      </c>
      <c r="C10" t="s">
        <v>80</v>
      </c>
      <c r="D10" t="s">
        <v>202</v>
      </c>
      <c r="E10" t="s">
        <v>107</v>
      </c>
    </row>
    <row r="11" spans="1:5" ht="15.6" x14ac:dyDescent="0.35">
      <c r="A11" s="14" t="s">
        <v>76</v>
      </c>
      <c r="B11" s="14">
        <v>1013</v>
      </c>
      <c r="C11" t="s">
        <v>17</v>
      </c>
      <c r="D11" t="s">
        <v>202</v>
      </c>
      <c r="E11" t="s">
        <v>105</v>
      </c>
    </row>
    <row r="12" spans="1:5" ht="15.6" x14ac:dyDescent="0.35">
      <c r="A12" s="18" t="s">
        <v>102</v>
      </c>
      <c r="B12" s="18">
        <v>6.11</v>
      </c>
      <c r="C12" t="s">
        <v>17</v>
      </c>
      <c r="D12" t="s">
        <v>202</v>
      </c>
      <c r="E12" t="s">
        <v>101</v>
      </c>
    </row>
    <row r="13" spans="1:5" ht="16.8" x14ac:dyDescent="0.35">
      <c r="A13" s="18" t="s">
        <v>77</v>
      </c>
      <c r="B13" s="14">
        <v>980</v>
      </c>
      <c r="C13" t="s">
        <v>73</v>
      </c>
      <c r="D13" t="s">
        <v>202</v>
      </c>
      <c r="E13" t="s">
        <v>116</v>
      </c>
    </row>
    <row r="14" spans="1:5" ht="15.6" x14ac:dyDescent="0.35">
      <c r="A14" s="21" t="s">
        <v>78</v>
      </c>
      <c r="B14" s="21">
        <v>4190</v>
      </c>
      <c r="C14" t="s">
        <v>71</v>
      </c>
      <c r="D14" t="s">
        <v>202</v>
      </c>
      <c r="E14" t="s">
        <v>117</v>
      </c>
    </row>
    <row r="15" spans="1:5" ht="15.6" x14ac:dyDescent="0.35">
      <c r="A15" s="21" t="s">
        <v>118</v>
      </c>
      <c r="B15">
        <v>0.4</v>
      </c>
      <c r="C15" t="s">
        <v>79</v>
      </c>
      <c r="D15" t="s">
        <v>202</v>
      </c>
      <c r="E15" t="s">
        <v>120</v>
      </c>
    </row>
    <row r="16" spans="1:5" ht="15.6" x14ac:dyDescent="0.35">
      <c r="A16" s="21" t="s">
        <v>119</v>
      </c>
      <c r="B16">
        <v>2.2000000000000002</v>
      </c>
      <c r="C16" t="s">
        <v>79</v>
      </c>
      <c r="D16" t="s">
        <v>202</v>
      </c>
      <c r="E16" t="s">
        <v>121</v>
      </c>
    </row>
    <row r="17" spans="1:7" ht="15.6" x14ac:dyDescent="0.35">
      <c r="A17" s="21" t="s">
        <v>81</v>
      </c>
      <c r="B17">
        <v>330000</v>
      </c>
      <c r="C17" t="s">
        <v>80</v>
      </c>
      <c r="D17" t="s">
        <v>202</v>
      </c>
      <c r="E17" t="s">
        <v>82</v>
      </c>
    </row>
    <row r="18" spans="1:7" ht="15.6" x14ac:dyDescent="0.35">
      <c r="A18" s="21" t="s">
        <v>83</v>
      </c>
      <c r="B18">
        <v>335000</v>
      </c>
      <c r="C18" t="s">
        <v>80</v>
      </c>
      <c r="D18" t="s">
        <v>202</v>
      </c>
      <c r="E18" t="s">
        <v>84</v>
      </c>
    </row>
    <row r="20" spans="1:7" ht="15.6" x14ac:dyDescent="0.35">
      <c r="A20" t="s">
        <v>49</v>
      </c>
      <c r="B20">
        <v>-6.4999999999999997E-3</v>
      </c>
      <c r="C20" s="5" t="s">
        <v>48</v>
      </c>
      <c r="D20" t="s">
        <v>203</v>
      </c>
      <c r="E20" t="s">
        <v>47</v>
      </c>
    </row>
    <row r="21" spans="1:7" ht="15.6" x14ac:dyDescent="0.35">
      <c r="A21" s="5" t="s">
        <v>123</v>
      </c>
      <c r="B21">
        <v>0.06</v>
      </c>
      <c r="C21" s="5" t="s">
        <v>124</v>
      </c>
      <c r="D21" t="s">
        <v>203</v>
      </c>
      <c r="E21" t="s">
        <v>125</v>
      </c>
    </row>
    <row r="22" spans="1:7" ht="15.6" x14ac:dyDescent="0.35">
      <c r="A22" t="s">
        <v>54</v>
      </c>
      <c r="B22">
        <v>0.33745000000000003</v>
      </c>
      <c r="C22" s="5" t="s">
        <v>124</v>
      </c>
      <c r="D22" t="s">
        <v>203</v>
      </c>
      <c r="E22" t="s">
        <v>58</v>
      </c>
    </row>
    <row r="23" spans="1:7" ht="15.6" x14ac:dyDescent="0.35">
      <c r="A23" t="s">
        <v>55</v>
      </c>
      <c r="B23">
        <v>8.3800000000000003E-3</v>
      </c>
      <c r="C23" s="5" t="s">
        <v>124</v>
      </c>
      <c r="D23" t="s">
        <v>203</v>
      </c>
      <c r="E23" t="s">
        <v>58</v>
      </c>
    </row>
    <row r="24" spans="1:7" ht="15.6" x14ac:dyDescent="0.35">
      <c r="A24" t="s">
        <v>56</v>
      </c>
      <c r="B24">
        <v>-1.1199999999999999E-3</v>
      </c>
      <c r="C24" s="5" t="s">
        <v>124</v>
      </c>
      <c r="D24" t="s">
        <v>203</v>
      </c>
      <c r="E24" t="s">
        <v>58</v>
      </c>
    </row>
    <row r="25" spans="1:7" ht="15.6" x14ac:dyDescent="0.35">
      <c r="A25" t="s">
        <v>57</v>
      </c>
      <c r="B25">
        <v>0.13469</v>
      </c>
      <c r="C25" s="5" t="s">
        <v>124</v>
      </c>
      <c r="D25" t="s">
        <v>203</v>
      </c>
      <c r="E25" t="s">
        <v>58</v>
      </c>
    </row>
    <row r="26" spans="1:7" ht="15.6" x14ac:dyDescent="0.35">
      <c r="A26" t="s">
        <v>51</v>
      </c>
      <c r="B26">
        <v>1.7813000000000001</v>
      </c>
      <c r="C26" s="5" t="s">
        <v>124</v>
      </c>
      <c r="D26" t="s">
        <v>203</v>
      </c>
      <c r="E26" t="s">
        <v>53</v>
      </c>
    </row>
    <row r="27" spans="1:7" ht="15.6" x14ac:dyDescent="0.35">
      <c r="A27" t="s">
        <v>52</v>
      </c>
      <c r="B27">
        <v>2067.6</v>
      </c>
      <c r="C27" s="5" t="s">
        <v>124</v>
      </c>
      <c r="D27" t="s">
        <v>203</v>
      </c>
      <c r="E27" t="s">
        <v>53</v>
      </c>
    </row>
    <row r="28" spans="1:7" ht="15.6" x14ac:dyDescent="0.35">
      <c r="A28" t="s">
        <v>114</v>
      </c>
      <c r="B28">
        <v>2529</v>
      </c>
      <c r="C28" t="s">
        <v>60</v>
      </c>
      <c r="D28" t="s">
        <v>203</v>
      </c>
      <c r="E28" t="s">
        <v>115</v>
      </c>
    </row>
    <row r="29" spans="1:7" ht="15.6" x14ac:dyDescent="0.35">
      <c r="A29" t="s">
        <v>113</v>
      </c>
      <c r="B29">
        <v>2561</v>
      </c>
      <c r="C29" t="s">
        <v>60</v>
      </c>
      <c r="D29" t="s">
        <v>203</v>
      </c>
      <c r="E29" t="s">
        <v>61</v>
      </c>
    </row>
    <row r="30" spans="1:7" ht="15.6" x14ac:dyDescent="0.35">
      <c r="A30" s="14" t="s">
        <v>63</v>
      </c>
      <c r="B30" s="14">
        <v>-1.7</v>
      </c>
      <c r="C30" s="5" t="s">
        <v>15</v>
      </c>
      <c r="D30" t="s">
        <v>203</v>
      </c>
      <c r="E30" t="s">
        <v>99</v>
      </c>
    </row>
    <row r="31" spans="1:7" ht="15.6" x14ac:dyDescent="0.35">
      <c r="A31" s="14" t="s">
        <v>63</v>
      </c>
      <c r="B31" s="14">
        <f>B30+273.15</f>
        <v>271.45</v>
      </c>
      <c r="C31" s="5" t="s">
        <v>31</v>
      </c>
      <c r="D31" t="s">
        <v>203</v>
      </c>
      <c r="E31" t="s">
        <v>99</v>
      </c>
      <c r="G31" s="18"/>
    </row>
    <row r="32" spans="1:7" ht="15.6" x14ac:dyDescent="0.35">
      <c r="A32" t="s">
        <v>64</v>
      </c>
      <c r="B32" s="14">
        <v>2</v>
      </c>
      <c r="C32" t="s">
        <v>60</v>
      </c>
      <c r="D32" t="s">
        <v>203</v>
      </c>
      <c r="E32" t="s">
        <v>65</v>
      </c>
    </row>
    <row r="33" spans="1:5" ht="15.6" x14ac:dyDescent="0.35">
      <c r="A33" t="s">
        <v>204</v>
      </c>
      <c r="B33" s="14">
        <v>0.4</v>
      </c>
      <c r="C33" s="5" t="s">
        <v>124</v>
      </c>
      <c r="D33" t="s">
        <v>203</v>
      </c>
      <c r="E33" t="s">
        <v>205</v>
      </c>
    </row>
    <row r="34" spans="1:5" ht="15.6" x14ac:dyDescent="0.35">
      <c r="A34" s="17" t="s">
        <v>66</v>
      </c>
      <c r="B34" s="17">
        <v>6.0999999999999997E-4</v>
      </c>
      <c r="C34" t="s">
        <v>60</v>
      </c>
      <c r="D34" t="s">
        <v>203</v>
      </c>
      <c r="E34" t="s">
        <v>109</v>
      </c>
    </row>
    <row r="35" spans="1:5" ht="15.6" x14ac:dyDescent="0.35">
      <c r="A35" s="17" t="s">
        <v>67</v>
      </c>
      <c r="B35" s="17">
        <v>4.2999999999999999E-4</v>
      </c>
      <c r="C35" t="s">
        <v>60</v>
      </c>
      <c r="D35" t="s">
        <v>203</v>
      </c>
      <c r="E35" t="s">
        <v>110</v>
      </c>
    </row>
    <row r="36" spans="1:5" ht="15.6" x14ac:dyDescent="0.35">
      <c r="A36" s="17" t="s">
        <v>108</v>
      </c>
      <c r="B36" s="17">
        <v>4.8999999999999998E-4</v>
      </c>
      <c r="C36" t="s">
        <v>60</v>
      </c>
      <c r="D36" t="s">
        <v>203</v>
      </c>
      <c r="E36" t="s">
        <v>111</v>
      </c>
    </row>
    <row r="37" spans="1:5" ht="16.8" x14ac:dyDescent="0.35">
      <c r="A37" s="52" t="s">
        <v>86</v>
      </c>
      <c r="B37">
        <v>602</v>
      </c>
      <c r="C37" t="s">
        <v>73</v>
      </c>
      <c r="D37" t="s">
        <v>203</v>
      </c>
      <c r="E37" t="s">
        <v>88</v>
      </c>
    </row>
    <row r="38" spans="1:5" ht="16.8" x14ac:dyDescent="0.35">
      <c r="A38" s="52" t="s">
        <v>87</v>
      </c>
      <c r="B38">
        <v>784</v>
      </c>
      <c r="C38" t="s">
        <v>73</v>
      </c>
      <c r="D38" t="s">
        <v>203</v>
      </c>
      <c r="E38" t="s">
        <v>89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C423"/>
  <sheetViews>
    <sheetView tabSelected="1" zoomScale="70" zoomScaleNormal="70" workbookViewId="0">
      <pane xSplit="4" ySplit="3" topLeftCell="Z52" activePane="bottomRight" state="frozen"/>
      <selection pane="topRight" activeCell="E1" sqref="E1"/>
      <selection pane="bottomLeft" activeCell="A4" sqref="A4"/>
      <selection pane="bottomRight" activeCell="AK57" sqref="AK57"/>
    </sheetView>
  </sheetViews>
  <sheetFormatPr defaultRowHeight="14.4" x14ac:dyDescent="0.3"/>
  <cols>
    <col min="1" max="1" width="14.6640625" customWidth="1"/>
    <col min="3" max="4" width="13.88671875" customWidth="1"/>
    <col min="5" max="5" width="12.109375" bestFit="1" customWidth="1"/>
    <col min="6" max="6" width="11.6640625" bestFit="1" customWidth="1"/>
    <col min="7" max="7" width="12.5546875" customWidth="1"/>
    <col min="8" max="8" width="11.6640625" customWidth="1"/>
    <col min="9" max="9" width="13.44140625" customWidth="1"/>
    <col min="10" max="11" width="11.6640625" bestFit="1" customWidth="1"/>
    <col min="12" max="12" width="12.5546875" customWidth="1"/>
    <col min="13" max="14" width="11.6640625" bestFit="1" customWidth="1"/>
    <col min="15" max="15" width="20" customWidth="1"/>
    <col min="16" max="16" width="16.88671875" customWidth="1"/>
    <col min="17" max="17" width="21.6640625" customWidth="1"/>
    <col min="18" max="18" width="18.88671875" customWidth="1"/>
    <col min="19" max="19" width="13.44140625" customWidth="1"/>
    <col min="20" max="20" width="12.44140625" style="49" customWidth="1"/>
    <col min="21" max="21" width="11.6640625" style="49" customWidth="1"/>
    <col min="22" max="22" width="12.88671875" style="49" customWidth="1"/>
    <col min="23" max="23" width="15.5546875" style="49" customWidth="1"/>
    <col min="24" max="24" width="16.6640625" style="49" customWidth="1"/>
    <col min="25" max="25" width="14.44140625" customWidth="1"/>
    <col min="26" max="26" width="14" customWidth="1"/>
    <col min="27" max="27" width="12.33203125" customWidth="1"/>
    <col min="28" max="28" width="12.109375" customWidth="1"/>
    <col min="29" max="30" width="13" customWidth="1"/>
    <col min="31" max="31" width="11.33203125" customWidth="1"/>
    <col min="32" max="32" width="14.5546875" customWidth="1"/>
    <col min="33" max="34" width="13" customWidth="1"/>
    <col min="35" max="35" width="14" customWidth="1"/>
    <col min="36" max="36" width="13.5546875" bestFit="1" customWidth="1"/>
    <col min="37" max="37" width="12.44140625" customWidth="1"/>
    <col min="38" max="38" width="12.88671875" customWidth="1"/>
    <col min="39" max="39" width="11.109375" customWidth="1"/>
    <col min="40" max="40" width="19.109375" customWidth="1"/>
    <col min="41" max="41" width="12.33203125" customWidth="1"/>
    <col min="42" max="42" width="10.33203125" bestFit="1" customWidth="1"/>
    <col min="43" max="43" width="13.44140625" customWidth="1"/>
    <col min="44" max="44" width="10.44140625" customWidth="1"/>
    <col min="45" max="45" width="10.5546875" customWidth="1"/>
    <col min="46" max="46" width="13.33203125" customWidth="1"/>
    <col min="47" max="47" width="11.5546875" customWidth="1"/>
    <col min="48" max="48" width="14" customWidth="1"/>
    <col min="49" max="49" width="14.44140625" customWidth="1"/>
    <col min="50" max="50" width="10.33203125" customWidth="1"/>
    <col min="51" max="51" width="14.109375" customWidth="1"/>
    <col min="52" max="52" width="13" customWidth="1"/>
    <col min="53" max="53" width="10.33203125" customWidth="1"/>
    <col min="54" max="54" width="11.6640625" customWidth="1"/>
  </cols>
  <sheetData>
    <row r="1" spans="1:55" s="54" customFormat="1" ht="86.4" x14ac:dyDescent="0.3">
      <c r="A1" s="3"/>
      <c r="B1" s="3"/>
      <c r="C1" s="3"/>
      <c r="D1" s="3"/>
      <c r="E1" s="57" t="s">
        <v>149</v>
      </c>
      <c r="F1" s="57" t="s">
        <v>136</v>
      </c>
      <c r="G1" s="57" t="s">
        <v>137</v>
      </c>
      <c r="H1" s="57" t="s">
        <v>138</v>
      </c>
      <c r="I1" s="57" t="s">
        <v>139</v>
      </c>
      <c r="J1" s="58" t="s">
        <v>143</v>
      </c>
      <c r="K1" s="58" t="s">
        <v>144</v>
      </c>
      <c r="L1" s="58" t="s">
        <v>145</v>
      </c>
      <c r="M1" s="58" t="s">
        <v>140</v>
      </c>
      <c r="N1" s="58" t="s">
        <v>141</v>
      </c>
      <c r="O1" s="60" t="s">
        <v>142</v>
      </c>
      <c r="P1" s="60" t="s">
        <v>146</v>
      </c>
      <c r="Q1" s="60" t="s">
        <v>148</v>
      </c>
      <c r="R1" s="60" t="s">
        <v>150</v>
      </c>
      <c r="S1" s="60" t="s">
        <v>133</v>
      </c>
      <c r="T1" s="61" t="s">
        <v>209</v>
      </c>
      <c r="U1" s="61" t="s">
        <v>210</v>
      </c>
      <c r="V1" s="61" t="s">
        <v>131</v>
      </c>
      <c r="W1" s="62" t="s">
        <v>157</v>
      </c>
      <c r="X1" s="62" t="s">
        <v>212</v>
      </c>
      <c r="Y1" s="61" t="s">
        <v>158</v>
      </c>
      <c r="Z1" s="63" t="s">
        <v>156</v>
      </c>
      <c r="AA1" s="62" t="s">
        <v>154</v>
      </c>
      <c r="AB1" s="64" t="s">
        <v>159</v>
      </c>
      <c r="AC1" s="66" t="s">
        <v>161</v>
      </c>
      <c r="AD1" s="66" t="s">
        <v>160</v>
      </c>
      <c r="AE1" s="66" t="s">
        <v>162</v>
      </c>
      <c r="AF1" s="65" t="s">
        <v>163</v>
      </c>
      <c r="AG1" s="56" t="s">
        <v>164</v>
      </c>
      <c r="AH1" s="56" t="s">
        <v>164</v>
      </c>
      <c r="AI1" s="56" t="s">
        <v>165</v>
      </c>
      <c r="AJ1" s="56" t="s">
        <v>166</v>
      </c>
      <c r="AK1" s="56" t="s">
        <v>169</v>
      </c>
      <c r="AL1" s="56" t="s">
        <v>170</v>
      </c>
      <c r="AM1" s="56" t="s">
        <v>171</v>
      </c>
      <c r="AN1" s="56" t="s">
        <v>172</v>
      </c>
      <c r="AO1" s="56" t="s">
        <v>167</v>
      </c>
      <c r="AP1" s="56" t="s">
        <v>173</v>
      </c>
      <c r="AQ1" s="56" t="s">
        <v>174</v>
      </c>
      <c r="AR1" s="56" t="s">
        <v>168</v>
      </c>
      <c r="AS1" s="56" t="s">
        <v>175</v>
      </c>
      <c r="AT1" s="56" t="s">
        <v>176</v>
      </c>
      <c r="AU1" s="56" t="s">
        <v>177</v>
      </c>
      <c r="AV1" s="67" t="s">
        <v>178</v>
      </c>
      <c r="AW1" s="67" t="s">
        <v>179</v>
      </c>
      <c r="AX1" s="67" t="s">
        <v>180</v>
      </c>
      <c r="AY1" s="68" t="s">
        <v>181</v>
      </c>
      <c r="AZ1" s="69" t="s">
        <v>182</v>
      </c>
      <c r="BA1" s="70" t="s">
        <v>185</v>
      </c>
      <c r="BB1" s="71" t="s">
        <v>184</v>
      </c>
    </row>
    <row r="2" spans="1:55" ht="16.2" x14ac:dyDescent="0.3">
      <c r="F2" s="49" t="s">
        <v>45</v>
      </c>
      <c r="G2" s="49" t="s">
        <v>45</v>
      </c>
      <c r="H2" s="49" t="s">
        <v>45</v>
      </c>
      <c r="J2" t="s">
        <v>60</v>
      </c>
      <c r="K2" t="s">
        <v>60</v>
      </c>
      <c r="L2" t="s">
        <v>60</v>
      </c>
      <c r="M2" t="s">
        <v>100</v>
      </c>
      <c r="N2" t="s">
        <v>100</v>
      </c>
      <c r="O2" s="49" t="s">
        <v>151</v>
      </c>
      <c r="P2" s="49" t="s">
        <v>151</v>
      </c>
      <c r="Q2" s="49" t="s">
        <v>151</v>
      </c>
      <c r="R2" s="3" t="s">
        <v>124</v>
      </c>
      <c r="S2" s="49" t="s">
        <v>151</v>
      </c>
      <c r="T2" s="49" t="s">
        <v>45</v>
      </c>
      <c r="U2" s="49" t="s">
        <v>60</v>
      </c>
      <c r="V2" s="49" t="s">
        <v>45</v>
      </c>
      <c r="W2" s="5" t="s">
        <v>15</v>
      </c>
      <c r="X2" s="49" t="s">
        <v>155</v>
      </c>
      <c r="Y2" s="5" t="s">
        <v>15</v>
      </c>
      <c r="Z2" s="3" t="s">
        <v>124</v>
      </c>
      <c r="AA2" t="s">
        <v>14</v>
      </c>
      <c r="AB2" t="s">
        <v>14</v>
      </c>
      <c r="AC2" t="s">
        <v>14</v>
      </c>
      <c r="AD2" t="s">
        <v>14</v>
      </c>
      <c r="AE2" t="s">
        <v>14</v>
      </c>
      <c r="AF2" t="s">
        <v>14</v>
      </c>
      <c r="AG2" s="5" t="s">
        <v>15</v>
      </c>
      <c r="AH2" s="5" t="s">
        <v>31</v>
      </c>
      <c r="AI2" s="5" t="s">
        <v>16</v>
      </c>
      <c r="AJ2" s="5" t="s">
        <v>21</v>
      </c>
      <c r="AK2" s="5"/>
      <c r="AL2" s="5"/>
      <c r="AM2" s="5"/>
      <c r="AN2" s="5" t="s">
        <v>15</v>
      </c>
      <c r="AO2" s="5" t="s">
        <v>17</v>
      </c>
      <c r="AP2" t="s">
        <v>14</v>
      </c>
      <c r="AQ2" t="s">
        <v>14</v>
      </c>
      <c r="AR2" s="5" t="s">
        <v>17</v>
      </c>
      <c r="AS2" t="s">
        <v>14</v>
      </c>
      <c r="AT2" t="s">
        <v>14</v>
      </c>
      <c r="AU2" t="s">
        <v>14</v>
      </c>
      <c r="AV2" t="s">
        <v>18</v>
      </c>
      <c r="AW2" t="s">
        <v>21</v>
      </c>
      <c r="AX2" t="s">
        <v>14</v>
      </c>
      <c r="AY2" t="s">
        <v>14</v>
      </c>
      <c r="AZ2" s="49" t="s">
        <v>151</v>
      </c>
      <c r="BA2" s="49" t="s">
        <v>183</v>
      </c>
      <c r="BB2" s="49" t="s">
        <v>18</v>
      </c>
    </row>
    <row r="3" spans="1:55" s="54" customFormat="1" ht="15.6" x14ac:dyDescent="0.3">
      <c r="A3" s="3" t="s">
        <v>0</v>
      </c>
      <c r="B3" s="3" t="s">
        <v>1</v>
      </c>
      <c r="C3" s="3" t="s">
        <v>28</v>
      </c>
      <c r="D3" s="3" t="s">
        <v>38</v>
      </c>
      <c r="E3" s="3" t="s">
        <v>6</v>
      </c>
      <c r="F3" s="3" t="s">
        <v>127</v>
      </c>
      <c r="G3" s="3" t="s">
        <v>134</v>
      </c>
      <c r="H3" s="3" t="s">
        <v>135</v>
      </c>
      <c r="I3" s="3" t="s">
        <v>126</v>
      </c>
      <c r="J3" s="54" t="s">
        <v>3</v>
      </c>
      <c r="K3" s="54" t="s">
        <v>4</v>
      </c>
      <c r="L3" s="54" t="s">
        <v>5</v>
      </c>
      <c r="M3" s="54" t="s">
        <v>128</v>
      </c>
      <c r="N3" s="54" t="s">
        <v>129</v>
      </c>
      <c r="O3" s="3" t="s">
        <v>132</v>
      </c>
      <c r="P3" s="3" t="s">
        <v>152</v>
      </c>
      <c r="Q3" s="3" t="s">
        <v>147</v>
      </c>
      <c r="R3" s="3" t="s">
        <v>153</v>
      </c>
      <c r="S3" s="72" t="s">
        <v>186</v>
      </c>
      <c r="T3" s="71" t="s">
        <v>43</v>
      </c>
      <c r="U3" s="3" t="s">
        <v>59</v>
      </c>
      <c r="V3" s="3" t="s">
        <v>130</v>
      </c>
      <c r="W3" s="75" t="s">
        <v>207</v>
      </c>
      <c r="X3" s="71" t="s">
        <v>213</v>
      </c>
      <c r="Y3" s="71" t="s">
        <v>44</v>
      </c>
      <c r="Z3" s="73" t="s">
        <v>22</v>
      </c>
      <c r="AA3" s="72" t="s">
        <v>187</v>
      </c>
      <c r="AB3" s="72" t="s">
        <v>188</v>
      </c>
      <c r="AC3" s="72" t="s">
        <v>189</v>
      </c>
      <c r="AD3" s="72" t="s">
        <v>190</v>
      </c>
      <c r="AE3" s="72" t="s">
        <v>191</v>
      </c>
      <c r="AF3" s="72" t="s">
        <v>192</v>
      </c>
      <c r="AG3" s="54" t="s">
        <v>46</v>
      </c>
      <c r="AH3" s="54" t="s">
        <v>46</v>
      </c>
      <c r="AI3" s="54" t="s">
        <v>95</v>
      </c>
      <c r="AJ3" s="54" t="s">
        <v>96</v>
      </c>
      <c r="AK3" s="54" t="s">
        <v>90</v>
      </c>
      <c r="AL3" s="54" t="s">
        <v>91</v>
      </c>
      <c r="AM3" s="54" t="s">
        <v>92</v>
      </c>
      <c r="AN3" s="54" t="s">
        <v>122</v>
      </c>
      <c r="AO3" s="54" t="s">
        <v>12</v>
      </c>
      <c r="AP3" s="54" t="s">
        <v>25</v>
      </c>
      <c r="AQ3" s="72" t="s">
        <v>193</v>
      </c>
      <c r="AR3" s="54" t="s">
        <v>93</v>
      </c>
      <c r="AS3" s="54" t="s">
        <v>26</v>
      </c>
      <c r="AT3" s="72" t="s">
        <v>194</v>
      </c>
      <c r="AU3" s="72" t="s">
        <v>94</v>
      </c>
      <c r="AV3" s="54" t="s">
        <v>97</v>
      </c>
      <c r="AW3" s="54" t="s">
        <v>98</v>
      </c>
      <c r="AX3" s="72" t="s">
        <v>195</v>
      </c>
      <c r="AY3" s="72" t="s">
        <v>196</v>
      </c>
      <c r="AZ3" s="72" t="s">
        <v>197</v>
      </c>
      <c r="BA3" s="55" t="s">
        <v>85</v>
      </c>
      <c r="BB3" s="72" t="s">
        <v>32</v>
      </c>
    </row>
    <row r="4" spans="1:55" x14ac:dyDescent="0.3">
      <c r="A4" s="22">
        <v>43653</v>
      </c>
      <c r="B4" s="23">
        <v>0.5</v>
      </c>
      <c r="C4" s="24">
        <f>A4+B4</f>
        <v>43653.5</v>
      </c>
      <c r="D4" s="11">
        <f>A4-DATE(YEAR(C4),1,0)</f>
        <v>188</v>
      </c>
      <c r="E4" s="19">
        <v>1</v>
      </c>
      <c r="F4" s="19">
        <v>0</v>
      </c>
      <c r="G4" s="19">
        <v>0</v>
      </c>
      <c r="H4" s="19">
        <v>0</v>
      </c>
      <c r="I4" s="19"/>
      <c r="J4">
        <v>524475</v>
      </c>
      <c r="K4">
        <v>6301125</v>
      </c>
      <c r="L4">
        <v>2326</v>
      </c>
      <c r="M4" s="14">
        <v>17.142199999999999</v>
      </c>
      <c r="N4" s="21">
        <v>51.581899999999997</v>
      </c>
      <c r="O4" s="19">
        <v>744.495</v>
      </c>
      <c r="P4" s="19">
        <f>VLOOKUP(C4,AWS2_30min!$C$3:$G$2935,5)</f>
        <v>955.8</v>
      </c>
      <c r="Q4" s="19">
        <f>INDEX($O$4:$O$423,MATCH(1,$H$4:$H$423,0))</f>
        <v>856.33399999999995</v>
      </c>
      <c r="R4" s="59">
        <f>P4/Q4</f>
        <v>1.1161532766420579</v>
      </c>
      <c r="S4" s="26" t="b">
        <f>IF(F4=1,R4*O4)</f>
        <v>0</v>
      </c>
      <c r="T4" s="19">
        <f>VLOOKUP(A4,Albedo!$A$2:$F$63,6)</f>
        <v>0</v>
      </c>
      <c r="U4" s="19">
        <f>Const!$B$26*D4+Const!$B$27</f>
        <v>2402.4843999999998</v>
      </c>
      <c r="V4" s="19">
        <f t="shared" ref="V4:V67" si="0">IF(T4=1,1,IF(L4&gt;=U4,1,0))</f>
        <v>0</v>
      </c>
      <c r="W4" s="6">
        <f>VLOOKUP(A4,Albedo!$A$2:$G$63,5)+Const!$B$20*(L4-Const!$B$29)</f>
        <v>18.8445</v>
      </c>
      <c r="X4" s="19">
        <f>VLOOKUP(A4,Albedo!$A$2:$G$63,7)</f>
        <v>3</v>
      </c>
      <c r="Y4" s="6">
        <f>IF(T4=1,W4,VLOOKUP(A4,Albedo!$A$2:$H$63,8)+(X4+1)*Const!$B$20*(L4-Const!$B$29))</f>
        <v>41.11</v>
      </c>
      <c r="Z4" s="15">
        <f>Const!$B$22*V4+Const!$B$23*W4+Const!$B$24*Y4+Const!$B$25</f>
        <v>0.24656370999999999</v>
      </c>
      <c r="AA4" s="51" t="b">
        <f>IF(F4=1,S4*Z4)</f>
        <v>0</v>
      </c>
      <c r="AB4" s="51" t="b">
        <f>IF(F4=1,S4-AA4)</f>
        <v>0</v>
      </c>
      <c r="AC4" s="51" t="b">
        <f>IF(F4=1,VLOOKUP(C4,AWS1_30min!$C$3:$J$2747,8))</f>
        <v>0</v>
      </c>
      <c r="AD4" s="51" t="b">
        <f>IF(F4=1,Const!$B$5*POWER((0+Const!$B$4),4))</f>
        <v>0</v>
      </c>
      <c r="AE4" s="51" t="b">
        <f>IF(F4=1,AC4-AD4)</f>
        <v>0</v>
      </c>
      <c r="AF4" s="51" t="b">
        <f>IF(F4=1,AB4+AE4)</f>
        <v>0</v>
      </c>
      <c r="AG4" s="14">
        <f>VLOOKUP(C4,AWS2_30min!$C$3:$J$2935,8)+Const!$B$20*(L4-Const!$B$29)</f>
        <v>18.8445</v>
      </c>
      <c r="AH4" s="14">
        <f>AG4+273.15</f>
        <v>291.99449999999996</v>
      </c>
      <c r="AI4" s="6">
        <f>VLOOKUP(C4,AWS2_30min!$C$3:$K$2935,9)</f>
        <v>30.97</v>
      </c>
      <c r="AJ4" s="6">
        <f>VLOOKUP(C4,AWS2_30min!$C$3:$L$2935,10)</f>
        <v>1.9076345193123379</v>
      </c>
      <c r="AK4" s="53">
        <f>IF(AJ4&gt;0.5,Const!$B$6*(AH4-Const!$B$4)*(Const!$B$32-Const!$B$34)/(AH4*POWER(AJ4,2)))</f>
        <v>0.34784528874262888</v>
      </c>
      <c r="AL4" s="53">
        <f>IF(AK4&lt;Const!$B$33,AK4,"ЛОЖЬ")</f>
        <v>0.34784528874262888</v>
      </c>
      <c r="AM4" s="53">
        <f>IF(AND(ISNUMBER(AL4),AL4&gt;0),POWER((1-5*AL4),2),IF(ISNUMBER(AL4),POWER((1-16*AL4),0.75)))</f>
        <v>0.54645573508478262</v>
      </c>
      <c r="AN4" s="6">
        <f>(AG4+VLOOKUP(C4,AWS1_30min!$C$4:$L$2747,10))/2</f>
        <v>16.813749999999999</v>
      </c>
      <c r="AO4" s="19">
        <f>VLOOKUP(C4,AWS1_30min!$C$4:$O$2747,13)/POWER(10,(L4-Const!$B$28)/18400*(1+0.003665*AN4))</f>
        <v>771.56316255789898</v>
      </c>
      <c r="AP4" s="14">
        <f>Const!$B$7*Const!$B$8*(AO4/Const!$B$11)*POWER(Const!$B$9,2)*AJ4*(AH4-Const!$B$4)/(LN(Const!$B$32/Const!$B$34)*LN(Const!$B$32/Const!$B$35))</f>
        <v>75.352816848768768</v>
      </c>
      <c r="AQ4" s="51" t="b">
        <f>IF(F4=1,AM4*AP4)</f>
        <v>0</v>
      </c>
      <c r="AR4" s="18">
        <f>AI4*((6.112*EXP(((17.62*AG4)/(243.12+AG4))))*(1.0016+0.0000315*AO4-0.074/AO4))/100</f>
        <v>6.8969832506814317</v>
      </c>
      <c r="AS4" s="14">
        <f>0.623*Const!$B$10*Const!$B$8*POWER(Const!$B$9,2)*AJ4*(AR4-Const!$B$12)/1013/(LN(Const!$B$32/Const!$B$34)*LN(Const!$B$32/Const!$B$36))</f>
        <v>6.4240767492581003</v>
      </c>
      <c r="AT4" s="51" t="b">
        <f>IF(F4=1,AM4*AS4)</f>
        <v>0</v>
      </c>
      <c r="AU4" s="51" t="b">
        <f>IF(F4=1,AQ4+AT4)</f>
        <v>0</v>
      </c>
      <c r="AV4" s="14">
        <f>VLOOKUP(C4,AWS1_30min!$C$4:$P$2747,14)</f>
        <v>0</v>
      </c>
      <c r="AW4" s="14">
        <f>IF(AG4&gt;=2,AV4/1000/1800)</f>
        <v>0</v>
      </c>
      <c r="AX4" s="51" t="b">
        <f>IF(F4=1,AW4*Const!$B$13*Const!$B$14*(AH4-Const!$B$4))</f>
        <v>0</v>
      </c>
      <c r="AY4" s="11" t="b">
        <f>IF(F4=1,-Const!$B$15*(Const!$B$4-Const!$B$31)/2)</f>
        <v>0</v>
      </c>
      <c r="AZ4" s="51" t="b">
        <f>IF(F4=1,AB4+AE4+AQ4+AT4+AY4+AX4)</f>
        <v>0</v>
      </c>
      <c r="BA4" s="19">
        <f>IF(V4=1,Const!$B$37,Const!$B$38)</f>
        <v>784</v>
      </c>
      <c r="BB4" s="51" t="b">
        <f>IF(F4=1,AZ4/Const!$B$17*1800/BA4*1000)</f>
        <v>0</v>
      </c>
      <c r="BC4" s="14"/>
    </row>
    <row r="5" spans="1:55" x14ac:dyDescent="0.3">
      <c r="A5" s="1">
        <f>A4</f>
        <v>43653</v>
      </c>
      <c r="B5" s="2">
        <f>B4</f>
        <v>0.5</v>
      </c>
      <c r="C5" s="13">
        <f>C4</f>
        <v>43653.5</v>
      </c>
      <c r="D5" s="19">
        <f t="shared" ref="D5:D69" si="1">D4</f>
        <v>188</v>
      </c>
      <c r="E5" s="21">
        <v>2</v>
      </c>
      <c r="F5" s="19">
        <v>0</v>
      </c>
      <c r="G5" s="19">
        <v>0</v>
      </c>
      <c r="H5" s="19">
        <v>0</v>
      </c>
      <c r="I5" s="19"/>
      <c r="J5">
        <v>524565</v>
      </c>
      <c r="K5">
        <v>6301125</v>
      </c>
      <c r="L5">
        <v>2307</v>
      </c>
      <c r="M5" s="14">
        <v>12.2699</v>
      </c>
      <c r="N5" s="21">
        <v>28.201599999999999</v>
      </c>
      <c r="O5" s="19">
        <v>840.34900000000005</v>
      </c>
      <c r="P5" s="19">
        <f>VLOOKUP(C5,AWS2_30min!$C$3:$G$2935,5)</f>
        <v>955.8</v>
      </c>
      <c r="Q5" s="19">
        <f t="shared" ref="Q5:Q68" si="2">INDEX($O$4:$O$423,MATCH(1,$H$4:$H$423,0))</f>
        <v>856.33399999999995</v>
      </c>
      <c r="R5" s="59">
        <f t="shared" ref="R5:R68" si="3">P5/Q5</f>
        <v>1.1161532766420579</v>
      </c>
      <c r="S5" s="26" t="b">
        <f t="shared" ref="S5:S68" si="4">IF(F5=1,R5*O5)</f>
        <v>0</v>
      </c>
      <c r="T5" s="19">
        <f>VLOOKUP(A5,Albedo!$A$2:$F$63,6)</f>
        <v>0</v>
      </c>
      <c r="U5" s="19">
        <f>Const!$B$26*D5+Const!$B$27</f>
        <v>2402.4843999999998</v>
      </c>
      <c r="V5" s="19">
        <f t="shared" si="0"/>
        <v>0</v>
      </c>
      <c r="W5" s="6">
        <f>VLOOKUP(A5,Albedo!$A$2:$G$63,5)+Const!$B$20*(L5-Const!$B$29)</f>
        <v>18.968</v>
      </c>
      <c r="X5" s="19">
        <f>VLOOKUP(A5,Albedo!$A$2:$G$63,7)</f>
        <v>3</v>
      </c>
      <c r="Y5" s="6">
        <f>IF(T5=1,W5,VLOOKUP(A5,Albedo!$A$2:$H$63,8)+(X5+1)*Const!$B$20*(L5-Const!$B$29))</f>
        <v>41.603999999999999</v>
      </c>
      <c r="Z5" s="15">
        <f>Const!$B$22*V5+Const!$B$23*W5+Const!$B$24*Y5+Const!$B$25</f>
        <v>0.24704536000000002</v>
      </c>
      <c r="AA5" s="51" t="b">
        <f t="shared" ref="AA5:AA68" si="5">IF(F5=1,S5*Z5)</f>
        <v>0</v>
      </c>
      <c r="AB5" s="51" t="b">
        <f t="shared" ref="AB5:AB68" si="6">IF(F5=1,S5-AA5)</f>
        <v>0</v>
      </c>
      <c r="AC5" s="51" t="b">
        <f>IF(F5=1,VLOOKUP(C5,AWS1_30min!$C$3:$J$2747,8))</f>
        <v>0</v>
      </c>
      <c r="AD5" s="51" t="b">
        <f>IF(F5=1,Const!$B$5*POWER((0+Const!$B$4),4))</f>
        <v>0</v>
      </c>
      <c r="AE5" s="51" t="b">
        <f t="shared" ref="AE5:AE68" si="7">IF(F5=1,AC5-AD5)</f>
        <v>0</v>
      </c>
      <c r="AF5" s="51" t="b">
        <f t="shared" ref="AF5:AF68" si="8">IF(F5=1,AB5+AE5)</f>
        <v>0</v>
      </c>
      <c r="AG5" s="14">
        <f>VLOOKUP(C5,AWS2_30min!$C$3:$J$2935,8)+Const!$B$20*(L5-Const!$B$29)</f>
        <v>18.968</v>
      </c>
      <c r="AH5" s="14">
        <f t="shared" ref="AH5:AH68" si="9">AG5+273.15</f>
        <v>292.11799999999999</v>
      </c>
      <c r="AI5" s="6">
        <f>VLOOKUP(C5,AWS2_30min!$C$3:$K$2935,9)</f>
        <v>30.97</v>
      </c>
      <c r="AJ5" s="6">
        <f>VLOOKUP(C5,AWS2_30min!$C$3:$L$2935,10)</f>
        <v>1.9076345193123379</v>
      </c>
      <c r="AK5" s="53">
        <f>IF(AJ5&gt;0.5,Const!$B$6*(AH5-Const!$B$4)*(Const!$B$32-Const!$B$34)/(AH5*POWER(AJ5,2)))</f>
        <v>0.34997691642051354</v>
      </c>
      <c r="AL5" s="53">
        <f>IF(AK5&lt;Const!$B$33,AK5,"ЛОЖЬ")</f>
        <v>0.34997691642051354</v>
      </c>
      <c r="AM5" s="53">
        <f t="shared" ref="AM5:AM68" si="10">IF(AND(ISNUMBER(AL5),AL5&gt;0),POWER((1-5*AL5),2),IF(ISNUMBER(AL5),POWER((1-16*AL5),0.75)))</f>
        <v>0.56232688647514262</v>
      </c>
      <c r="AN5" s="6">
        <f>(AG5+VLOOKUP(C5,AWS1_30min!$C$4:$L$2747,10))/2</f>
        <v>16.875499999999999</v>
      </c>
      <c r="AO5" s="19">
        <f>VLOOKUP(C5,AWS1_30min!$C$4:$O$2747,13)/POWER(10,(L5-Const!$B$28)/18400*(1+0.003665*AN5))</f>
        <v>773.5180556981652</v>
      </c>
      <c r="AP5" s="14">
        <f>Const!$B$7*Const!$B$8*(AO5/Const!$B$11)*POWER(Const!$B$9,2)*AJ5*(AH5-Const!$B$4)/(LN(Const!$B$32/Const!$B$34)*LN(Const!$B$32/Const!$B$35))</f>
        <v>76.038822852681491</v>
      </c>
      <c r="AQ5" s="51" t="b">
        <f t="shared" ref="AQ5:AQ68" si="11">IF(F5=1,AM5*AP5)</f>
        <v>0</v>
      </c>
      <c r="AR5" s="18">
        <f t="shared" ref="AR5:AR68" si="12">AI5*((6.112*EXP(((17.62*AG5)/(243.12+AG5))))*(1.0016+0.0000315*AO5-0.074/AO5))/100</f>
        <v>6.9507524930303353</v>
      </c>
      <c r="AS5" s="14">
        <f>0.623*Const!$B$10*Const!$B$8*POWER(Const!$B$9,2)*AJ5*(AR5-Const!$B$12)/1013/(LN(Const!$B$32/Const!$B$34)*LN(Const!$B$32/Const!$B$36))</f>
        <v>6.8629904609536503</v>
      </c>
      <c r="AT5" s="51" t="b">
        <f t="shared" ref="AT5:AT68" si="13">IF(F5=1,AM5*AS5)</f>
        <v>0</v>
      </c>
      <c r="AU5" s="51" t="b">
        <f t="shared" ref="AU5:AU68" si="14">IF(F5=1,AQ5+AT5)</f>
        <v>0</v>
      </c>
      <c r="AV5" s="14">
        <f>VLOOKUP(C5,AWS1_30min!$C$4:$P$2747,14)</f>
        <v>0</v>
      </c>
      <c r="AW5" s="14">
        <f t="shared" ref="AW5:AW68" si="15">IF(AG5&gt;=2,AV5/1000/1800)</f>
        <v>0</v>
      </c>
      <c r="AX5" s="51" t="b">
        <f>IF(F5=1,AW5*Const!$B$13*Const!$B$14*(AH5-Const!$B$4))</f>
        <v>0</v>
      </c>
      <c r="AY5" s="11" t="b">
        <f>IF(F5=1,-Const!$B$15*(Const!$B$4-Const!$B$31)/2)</f>
        <v>0</v>
      </c>
      <c r="AZ5" s="51" t="b">
        <f t="shared" ref="AZ5:AZ68" si="16">IF(F5=1,AB5+AE5+AQ5+AT5+AY5+AX5)</f>
        <v>0</v>
      </c>
      <c r="BA5" s="19">
        <f>IF(V5=1,Const!$B$37,Const!$B$38)</f>
        <v>784</v>
      </c>
      <c r="BB5" s="51" t="b">
        <f>IF(F5=1,AZ5/Const!$B$17*1800/BA5*1000)</f>
        <v>0</v>
      </c>
    </row>
    <row r="6" spans="1:55" x14ac:dyDescent="0.3">
      <c r="A6" s="1">
        <f t="shared" ref="A6:A69" si="17">A5</f>
        <v>43653</v>
      </c>
      <c r="B6" s="2">
        <f t="shared" ref="B6:C69" si="18">B5</f>
        <v>0.5</v>
      </c>
      <c r="C6" s="13">
        <f t="shared" si="18"/>
        <v>43653.5</v>
      </c>
      <c r="D6" s="19">
        <f t="shared" si="1"/>
        <v>188</v>
      </c>
      <c r="E6" s="19">
        <v>3</v>
      </c>
      <c r="F6" s="19">
        <v>0</v>
      </c>
      <c r="G6" s="19">
        <v>0</v>
      </c>
      <c r="H6" s="19">
        <v>0</v>
      </c>
      <c r="I6" s="19"/>
      <c r="J6">
        <v>524655</v>
      </c>
      <c r="K6">
        <v>6301125</v>
      </c>
      <c r="L6">
        <v>2307</v>
      </c>
      <c r="M6" s="14">
        <v>11.844799999999999</v>
      </c>
      <c r="N6" s="21">
        <v>0.37943900000000003</v>
      </c>
      <c r="O6" s="19">
        <v>901.779</v>
      </c>
      <c r="P6" s="19">
        <f>VLOOKUP(C6,AWS2_30min!$C$3:$G$2935,5)</f>
        <v>955.8</v>
      </c>
      <c r="Q6" s="19">
        <f t="shared" si="2"/>
        <v>856.33399999999995</v>
      </c>
      <c r="R6" s="59">
        <f t="shared" si="3"/>
        <v>1.1161532766420579</v>
      </c>
      <c r="S6" s="26" t="b">
        <f t="shared" si="4"/>
        <v>0</v>
      </c>
      <c r="T6" s="19">
        <f>VLOOKUP(A6,Albedo!$A$2:$F$63,6)</f>
        <v>0</v>
      </c>
      <c r="U6" s="19">
        <f>Const!$B$26*D6+Const!$B$27</f>
        <v>2402.4843999999998</v>
      </c>
      <c r="V6" s="19">
        <f t="shared" si="0"/>
        <v>0</v>
      </c>
      <c r="W6" s="6">
        <f>VLOOKUP(A6,Albedo!$A$2:$G$63,5)+Const!$B$20*(L6-Const!$B$29)</f>
        <v>18.968</v>
      </c>
      <c r="X6" s="19">
        <f>VLOOKUP(A6,Albedo!$A$2:$G$63,7)</f>
        <v>3</v>
      </c>
      <c r="Y6" s="6">
        <f>IF(T6=1,W6,VLOOKUP(A6,Albedo!$A$2:$H$63,8)+(X6+1)*Const!$B$20*(L6-Const!$B$29))</f>
        <v>41.603999999999999</v>
      </c>
      <c r="Z6" s="15">
        <f>Const!$B$22*V6+Const!$B$23*W6+Const!$B$24*Y6+Const!$B$25</f>
        <v>0.24704536000000002</v>
      </c>
      <c r="AA6" s="51" t="b">
        <f t="shared" si="5"/>
        <v>0</v>
      </c>
      <c r="AB6" s="51" t="b">
        <f t="shared" si="6"/>
        <v>0</v>
      </c>
      <c r="AC6" s="51" t="b">
        <f>IF(F6=1,VLOOKUP(C6,AWS1_30min!$C$3:$J$2747,8))</f>
        <v>0</v>
      </c>
      <c r="AD6" s="51" t="b">
        <f>IF(F6=1,Const!$B$5*POWER((0+Const!$B$4),4))</f>
        <v>0</v>
      </c>
      <c r="AE6" s="51" t="b">
        <f t="shared" si="7"/>
        <v>0</v>
      </c>
      <c r="AF6" s="51" t="b">
        <f t="shared" si="8"/>
        <v>0</v>
      </c>
      <c r="AG6" s="14">
        <f>VLOOKUP(C6,AWS2_30min!$C$3:$J$2935,8)+Const!$B$20*(L6-Const!$B$29)</f>
        <v>18.968</v>
      </c>
      <c r="AH6" s="14">
        <f t="shared" si="9"/>
        <v>292.11799999999999</v>
      </c>
      <c r="AI6" s="6">
        <f>VLOOKUP(C6,AWS2_30min!$C$3:$K$2935,9)</f>
        <v>30.97</v>
      </c>
      <c r="AJ6" s="6">
        <f>VLOOKUP(C6,AWS2_30min!$C$3:$L$2935,10)</f>
        <v>1.9076345193123379</v>
      </c>
      <c r="AK6" s="53">
        <f>IF(AJ6&gt;0.5,Const!$B$6*(AH6-Const!$B$4)*(Const!$B$32-Const!$B$34)/(AH6*POWER(AJ6,2)))</f>
        <v>0.34997691642051354</v>
      </c>
      <c r="AL6" s="53">
        <f>IF(AK6&lt;Const!$B$33,AK6,"ЛОЖЬ")</f>
        <v>0.34997691642051354</v>
      </c>
      <c r="AM6" s="53">
        <f t="shared" si="10"/>
        <v>0.56232688647514262</v>
      </c>
      <c r="AN6" s="6">
        <f>(AG6+VLOOKUP(C6,AWS1_30min!$C$4:$L$2747,10))/2</f>
        <v>16.875499999999999</v>
      </c>
      <c r="AO6" s="19">
        <f>VLOOKUP(C6,AWS1_30min!$C$4:$O$2747,13)/POWER(10,(L6-Const!$B$28)/18400*(1+0.003665*AN6))</f>
        <v>773.5180556981652</v>
      </c>
      <c r="AP6" s="14">
        <f>Const!$B$7*Const!$B$8*(AO6/Const!$B$11)*POWER(Const!$B$9,2)*AJ6*(AH6-Const!$B$4)/(LN(Const!$B$32/Const!$B$34)*LN(Const!$B$32/Const!$B$35))</f>
        <v>76.038822852681491</v>
      </c>
      <c r="AQ6" s="51" t="b">
        <f t="shared" si="11"/>
        <v>0</v>
      </c>
      <c r="AR6" s="18">
        <f t="shared" si="12"/>
        <v>6.9507524930303353</v>
      </c>
      <c r="AS6" s="14">
        <f>0.623*Const!$B$10*Const!$B$8*POWER(Const!$B$9,2)*AJ6*(AR6-Const!$B$12)/1013/(LN(Const!$B$32/Const!$B$34)*LN(Const!$B$32/Const!$B$36))</f>
        <v>6.8629904609536503</v>
      </c>
      <c r="AT6" s="51" t="b">
        <f t="shared" si="13"/>
        <v>0</v>
      </c>
      <c r="AU6" s="51" t="b">
        <f t="shared" si="14"/>
        <v>0</v>
      </c>
      <c r="AV6" s="14">
        <f>VLOOKUP(C6,AWS1_30min!$C$4:$P$2747,14)</f>
        <v>0</v>
      </c>
      <c r="AW6" s="14">
        <f t="shared" si="15"/>
        <v>0</v>
      </c>
      <c r="AX6" s="51" t="b">
        <f>IF(F6=1,AW6*Const!$B$13*Const!$B$14*(AH6-Const!$B$4))</f>
        <v>0</v>
      </c>
      <c r="AY6" s="11" t="b">
        <f>IF(F6=1,-Const!$B$15*(Const!$B$4-Const!$B$31)/2)</f>
        <v>0</v>
      </c>
      <c r="AZ6" s="51" t="b">
        <f t="shared" si="16"/>
        <v>0</v>
      </c>
      <c r="BA6" s="19">
        <f>IF(V6=1,Const!$B$37,Const!$B$38)</f>
        <v>784</v>
      </c>
      <c r="BB6" s="51" t="b">
        <f>IF(F6=1,AZ6/Const!$B$17*1800/BA6*1000)</f>
        <v>0</v>
      </c>
    </row>
    <row r="7" spans="1:55" x14ac:dyDescent="0.3">
      <c r="A7" s="1">
        <f t="shared" si="17"/>
        <v>43653</v>
      </c>
      <c r="B7" s="2">
        <f t="shared" si="18"/>
        <v>0.5</v>
      </c>
      <c r="C7" s="13">
        <f t="shared" si="18"/>
        <v>43653.5</v>
      </c>
      <c r="D7" s="19">
        <f t="shared" si="1"/>
        <v>188</v>
      </c>
      <c r="E7" s="19">
        <v>4</v>
      </c>
      <c r="F7" s="19">
        <v>0</v>
      </c>
      <c r="G7" s="19">
        <v>0</v>
      </c>
      <c r="H7" s="19">
        <v>0</v>
      </c>
      <c r="I7" s="19"/>
      <c r="J7">
        <v>524745</v>
      </c>
      <c r="K7">
        <v>6301125</v>
      </c>
      <c r="L7">
        <v>2304</v>
      </c>
      <c r="M7" s="14">
        <v>21.7408</v>
      </c>
      <c r="N7" s="21">
        <v>315.84699999999998</v>
      </c>
      <c r="O7" s="19">
        <v>1020.33</v>
      </c>
      <c r="P7" s="19">
        <f>VLOOKUP(C7,AWS2_30min!$C$3:$G$2935,5)</f>
        <v>955.8</v>
      </c>
      <c r="Q7" s="19">
        <f t="shared" si="2"/>
        <v>856.33399999999995</v>
      </c>
      <c r="R7" s="59">
        <f t="shared" si="3"/>
        <v>1.1161532766420579</v>
      </c>
      <c r="S7" s="26" t="b">
        <f t="shared" si="4"/>
        <v>0</v>
      </c>
      <c r="T7" s="19">
        <f>VLOOKUP(A7,Albedo!$A$2:$F$63,6)</f>
        <v>0</v>
      </c>
      <c r="U7" s="19">
        <f>Const!$B$26*D7+Const!$B$27</f>
        <v>2402.4843999999998</v>
      </c>
      <c r="V7" s="19">
        <f t="shared" si="0"/>
        <v>0</v>
      </c>
      <c r="W7" s="6">
        <f>VLOOKUP(A7,Albedo!$A$2:$G$63,5)+Const!$B$20*(L7-Const!$B$29)</f>
        <v>18.987500000000001</v>
      </c>
      <c r="X7" s="19">
        <f>VLOOKUP(A7,Albedo!$A$2:$G$63,7)</f>
        <v>3</v>
      </c>
      <c r="Y7" s="6">
        <f>IF(T7=1,W7,VLOOKUP(A7,Albedo!$A$2:$H$63,8)+(X7+1)*Const!$B$20*(L7-Const!$B$29))</f>
        <v>41.682000000000002</v>
      </c>
      <c r="Z7" s="15">
        <f>Const!$B$22*V7+Const!$B$23*W7+Const!$B$24*Y7+Const!$B$25</f>
        <v>0.24712141000000001</v>
      </c>
      <c r="AA7" s="51" t="b">
        <f t="shared" si="5"/>
        <v>0</v>
      </c>
      <c r="AB7" s="51" t="b">
        <f t="shared" si="6"/>
        <v>0</v>
      </c>
      <c r="AC7" s="51" t="b">
        <f>IF(F7=1,VLOOKUP(C7,AWS1_30min!$C$3:$J$2747,8))</f>
        <v>0</v>
      </c>
      <c r="AD7" s="51" t="b">
        <f>IF(F7=1,Const!$B$5*POWER((0+Const!$B$4),4))</f>
        <v>0</v>
      </c>
      <c r="AE7" s="51" t="b">
        <f t="shared" si="7"/>
        <v>0</v>
      </c>
      <c r="AF7" s="51" t="b">
        <f t="shared" si="8"/>
        <v>0</v>
      </c>
      <c r="AG7" s="14">
        <f>VLOOKUP(C7,AWS2_30min!$C$3:$J$2935,8)+Const!$B$20*(L7-Const!$B$29)</f>
        <v>18.987500000000001</v>
      </c>
      <c r="AH7" s="14">
        <f t="shared" si="9"/>
        <v>292.13749999999999</v>
      </c>
      <c r="AI7" s="6">
        <f>VLOOKUP(C7,AWS2_30min!$C$3:$K$2935,9)</f>
        <v>30.97</v>
      </c>
      <c r="AJ7" s="6">
        <f>VLOOKUP(C7,AWS2_30min!$C$3:$L$2935,10)</f>
        <v>1.9076345193123379</v>
      </c>
      <c r="AK7" s="53">
        <f>IF(AJ7&gt;0.5,Const!$B$6*(AH7-Const!$B$4)*(Const!$B$32-Const!$B$34)/(AH7*POWER(AJ7,2)))</f>
        <v>0.35031332446088187</v>
      </c>
      <c r="AL7" s="53">
        <f>IF(AK7&lt;Const!$B$33,AK7,"ЛОЖЬ")</f>
        <v>0.35031332446088187</v>
      </c>
      <c r="AM7" s="53">
        <f t="shared" si="10"/>
        <v>0.56485238776205859</v>
      </c>
      <c r="AN7" s="6">
        <f>(AG7+VLOOKUP(C7,AWS1_30min!$C$4:$L$2747,10))/2</f>
        <v>16.885249999999999</v>
      </c>
      <c r="AO7" s="19">
        <f>VLOOKUP(C7,AWS1_30min!$C$4:$O$2747,13)/POWER(10,(L7-Const!$B$28)/18400*(1+0.003665*AN7))</f>
        <v>773.82725161604719</v>
      </c>
      <c r="AP7" s="14">
        <f>Const!$B$7*Const!$B$8*(AO7/Const!$B$11)*POWER(Const!$B$9,2)*AJ7*(AH7-Const!$B$4)/(LN(Const!$B$32/Const!$B$34)*LN(Const!$B$32/Const!$B$35))</f>
        <v>76.147420359073692</v>
      </c>
      <c r="AQ7" s="51" t="b">
        <f t="shared" si="11"/>
        <v>0</v>
      </c>
      <c r="AR7" s="18">
        <f t="shared" si="12"/>
        <v>6.9592760998047325</v>
      </c>
      <c r="AS7" s="14">
        <f>0.623*Const!$B$10*Const!$B$8*POWER(Const!$B$9,2)*AJ7*(AR7-Const!$B$12)/1013/(LN(Const!$B$32/Const!$B$34)*LN(Const!$B$32/Const!$B$36))</f>
        <v>6.9325679316962754</v>
      </c>
      <c r="AT7" s="51" t="b">
        <f t="shared" si="13"/>
        <v>0</v>
      </c>
      <c r="AU7" s="51" t="b">
        <f t="shared" si="14"/>
        <v>0</v>
      </c>
      <c r="AV7" s="14">
        <f>VLOOKUP(C7,AWS1_30min!$C$4:$P$2747,14)</f>
        <v>0</v>
      </c>
      <c r="AW7" s="14">
        <f t="shared" si="15"/>
        <v>0</v>
      </c>
      <c r="AX7" s="51" t="b">
        <f>IF(F7=1,AW7*Const!$B$13*Const!$B$14*(AH7-Const!$B$4))</f>
        <v>0</v>
      </c>
      <c r="AY7" s="11" t="b">
        <f>IF(F7=1,-Const!$B$15*(Const!$B$4-Const!$B$31)/2)</f>
        <v>0</v>
      </c>
      <c r="AZ7" s="51" t="b">
        <f t="shared" si="16"/>
        <v>0</v>
      </c>
      <c r="BA7" s="19">
        <f>IF(V7=1,Const!$B$37,Const!$B$38)</f>
        <v>784</v>
      </c>
      <c r="BB7" s="51" t="b">
        <f>IF(F7=1,AZ7/Const!$B$17*1800/BA7*1000)</f>
        <v>0</v>
      </c>
    </row>
    <row r="8" spans="1:55" x14ac:dyDescent="0.3">
      <c r="A8" s="1">
        <f t="shared" si="17"/>
        <v>43653</v>
      </c>
      <c r="B8" s="2">
        <f t="shared" si="18"/>
        <v>0.5</v>
      </c>
      <c r="C8" s="13">
        <f t="shared" si="18"/>
        <v>43653.5</v>
      </c>
      <c r="D8" s="19">
        <f t="shared" si="1"/>
        <v>188</v>
      </c>
      <c r="E8" s="19">
        <v>5</v>
      </c>
      <c r="F8" s="19">
        <v>0</v>
      </c>
      <c r="G8" s="19">
        <v>0</v>
      </c>
      <c r="H8" s="19">
        <v>0</v>
      </c>
      <c r="I8" s="19"/>
      <c r="J8">
        <v>524835</v>
      </c>
      <c r="K8">
        <v>6301125</v>
      </c>
      <c r="L8">
        <v>2346</v>
      </c>
      <c r="M8" s="14">
        <v>38.185899999999997</v>
      </c>
      <c r="N8" s="21">
        <v>301.27600000000001</v>
      </c>
      <c r="O8" s="19">
        <v>1073.1300000000001</v>
      </c>
      <c r="P8" s="19">
        <f>VLOOKUP(C8,AWS2_30min!$C$3:$G$2935,5)</f>
        <v>955.8</v>
      </c>
      <c r="Q8" s="19">
        <f t="shared" si="2"/>
        <v>856.33399999999995</v>
      </c>
      <c r="R8" s="59">
        <f t="shared" si="3"/>
        <v>1.1161532766420579</v>
      </c>
      <c r="S8" s="26" t="b">
        <f t="shared" si="4"/>
        <v>0</v>
      </c>
      <c r="T8" s="19">
        <f>VLOOKUP(A8,Albedo!$A$2:$F$63,6)</f>
        <v>0</v>
      </c>
      <c r="U8" s="19">
        <f>Const!$B$26*D8+Const!$B$27</f>
        <v>2402.4843999999998</v>
      </c>
      <c r="V8" s="19">
        <f t="shared" si="0"/>
        <v>0</v>
      </c>
      <c r="W8" s="6">
        <f>VLOOKUP(A8,Albedo!$A$2:$G$63,5)+Const!$B$20*(L8-Const!$B$29)</f>
        <v>18.714500000000001</v>
      </c>
      <c r="X8" s="19">
        <f>VLOOKUP(A8,Albedo!$A$2:$G$63,7)</f>
        <v>3</v>
      </c>
      <c r="Y8" s="6">
        <f>IF(T8=1,W8,VLOOKUP(A8,Albedo!$A$2:$H$63,8)+(X8+1)*Const!$B$20*(L8-Const!$B$29))</f>
        <v>40.590000000000003</v>
      </c>
      <c r="Z8" s="15">
        <f>Const!$B$22*V8+Const!$B$23*W8+Const!$B$24*Y8+Const!$B$25</f>
        <v>0.24605671000000001</v>
      </c>
      <c r="AA8" s="51" t="b">
        <f t="shared" si="5"/>
        <v>0</v>
      </c>
      <c r="AB8" s="51" t="b">
        <f t="shared" si="6"/>
        <v>0</v>
      </c>
      <c r="AC8" s="51" t="b">
        <f>IF(F8=1,VLOOKUP(C8,AWS1_30min!$C$3:$J$2747,8))</f>
        <v>0</v>
      </c>
      <c r="AD8" s="51" t="b">
        <f>IF(F8=1,Const!$B$5*POWER((0+Const!$B$4),4))</f>
        <v>0</v>
      </c>
      <c r="AE8" s="51" t="b">
        <f t="shared" si="7"/>
        <v>0</v>
      </c>
      <c r="AF8" s="51" t="b">
        <f t="shared" si="8"/>
        <v>0</v>
      </c>
      <c r="AG8" s="14">
        <f>VLOOKUP(C8,AWS2_30min!$C$3:$J$2935,8)+Const!$B$20*(L8-Const!$B$29)</f>
        <v>18.714500000000001</v>
      </c>
      <c r="AH8" s="14">
        <f t="shared" si="9"/>
        <v>291.86449999999996</v>
      </c>
      <c r="AI8" s="6">
        <f>VLOOKUP(C8,AWS2_30min!$C$3:$K$2935,9)</f>
        <v>30.97</v>
      </c>
      <c r="AJ8" s="6">
        <f>VLOOKUP(C8,AWS2_30min!$C$3:$L$2935,10)</f>
        <v>1.9076345193123379</v>
      </c>
      <c r="AK8" s="53">
        <f>IF(AJ8&gt;0.5,Const!$B$6*(AH8-Const!$B$4)*(Const!$B$32-Const!$B$34)/(AH8*POWER(AJ8,2)))</f>
        <v>0.34559952125730936</v>
      </c>
      <c r="AL8" s="53">
        <f>IF(AK8&lt;Const!$B$33,AK8,"ЛОЖЬ")</f>
        <v>0.34559952125730936</v>
      </c>
      <c r="AM8" s="53">
        <f t="shared" si="10"/>
        <v>0.52998051475894192</v>
      </c>
      <c r="AN8" s="6">
        <f>(AG8+VLOOKUP(C8,AWS1_30min!$C$4:$L$2747,10))/2</f>
        <v>16.748750000000001</v>
      </c>
      <c r="AO8" s="19">
        <f>VLOOKUP(C8,AWS1_30min!$C$4:$O$2747,13)/POWER(10,(L8-Const!$B$28)/18400*(1+0.003665*AN8))</f>
        <v>769.51161218188565</v>
      </c>
      <c r="AP8" s="14">
        <f>Const!$B$7*Const!$B$8*(AO8/Const!$B$11)*POWER(Const!$B$9,2)*AJ8*(AH8-Const!$B$4)/(LN(Const!$B$32/Const!$B$34)*LN(Const!$B$32/Const!$B$35))</f>
        <v>74.634013153120378</v>
      </c>
      <c r="AQ8" s="51" t="b">
        <f t="shared" si="11"/>
        <v>0</v>
      </c>
      <c r="AR8" s="18">
        <f t="shared" si="12"/>
        <v>6.840780904390158</v>
      </c>
      <c r="AS8" s="14">
        <f>0.623*Const!$B$10*Const!$B$8*POWER(Const!$B$9,2)*AJ8*(AR8-Const!$B$12)/1013/(LN(Const!$B$32/Const!$B$34)*LN(Const!$B$32/Const!$B$36))</f>
        <v>5.965301818850242</v>
      </c>
      <c r="AT8" s="51" t="b">
        <f t="shared" si="13"/>
        <v>0</v>
      </c>
      <c r="AU8" s="51" t="b">
        <f t="shared" si="14"/>
        <v>0</v>
      </c>
      <c r="AV8" s="14">
        <f>VLOOKUP(C8,AWS1_30min!$C$4:$P$2747,14)</f>
        <v>0</v>
      </c>
      <c r="AW8" s="14">
        <f t="shared" si="15"/>
        <v>0</v>
      </c>
      <c r="AX8" s="51" t="b">
        <f>IF(F8=1,AW8*Const!$B$13*Const!$B$14*(AH8-Const!$B$4))</f>
        <v>0</v>
      </c>
      <c r="AY8" s="11" t="b">
        <f>IF(F8=1,-Const!$B$15*(Const!$B$4-Const!$B$31)/2)</f>
        <v>0</v>
      </c>
      <c r="AZ8" s="51" t="b">
        <f t="shared" si="16"/>
        <v>0</v>
      </c>
      <c r="BA8" s="19">
        <f>IF(V8=1,Const!$B$37,Const!$B$38)</f>
        <v>784</v>
      </c>
      <c r="BB8" s="51" t="b">
        <f>IF(F8=1,AZ8/Const!$B$17*1800/BA8*1000)</f>
        <v>0</v>
      </c>
    </row>
    <row r="9" spans="1:55" x14ac:dyDescent="0.3">
      <c r="A9" s="1">
        <f t="shared" si="17"/>
        <v>43653</v>
      </c>
      <c r="B9" s="2">
        <f t="shared" si="18"/>
        <v>0.5</v>
      </c>
      <c r="C9" s="13">
        <f t="shared" si="18"/>
        <v>43653.5</v>
      </c>
      <c r="D9" s="19">
        <f t="shared" si="1"/>
        <v>188</v>
      </c>
      <c r="E9" s="19">
        <v>6</v>
      </c>
      <c r="F9" s="19">
        <v>0</v>
      </c>
      <c r="G9" s="19">
        <v>0</v>
      </c>
      <c r="H9" s="19">
        <v>0</v>
      </c>
      <c r="I9" s="19"/>
      <c r="J9">
        <v>524925</v>
      </c>
      <c r="K9">
        <v>6301125</v>
      </c>
      <c r="L9">
        <v>2414</v>
      </c>
      <c r="M9" s="14">
        <v>31.9666</v>
      </c>
      <c r="N9" s="21">
        <v>320.96199999999999</v>
      </c>
      <c r="O9" s="19">
        <v>1005.61</v>
      </c>
      <c r="P9" s="19">
        <f>VLOOKUP(C9,AWS2_30min!$C$3:$G$2935,5)</f>
        <v>955.8</v>
      </c>
      <c r="Q9" s="19">
        <f t="shared" si="2"/>
        <v>856.33399999999995</v>
      </c>
      <c r="R9" s="59">
        <f t="shared" si="3"/>
        <v>1.1161532766420579</v>
      </c>
      <c r="S9" s="26" t="b">
        <f t="shared" si="4"/>
        <v>0</v>
      </c>
      <c r="T9" s="19">
        <f>VLOOKUP(A9,Albedo!$A$2:$F$63,6)</f>
        <v>0</v>
      </c>
      <c r="U9" s="19">
        <f>Const!$B$26*D9+Const!$B$27</f>
        <v>2402.4843999999998</v>
      </c>
      <c r="V9" s="19">
        <f t="shared" si="0"/>
        <v>1</v>
      </c>
      <c r="W9" s="6">
        <f>VLOOKUP(A9,Albedo!$A$2:$G$63,5)+Const!$B$20*(L9-Const!$B$29)</f>
        <v>18.272500000000001</v>
      </c>
      <c r="X9" s="19">
        <f>VLOOKUP(A9,Albedo!$A$2:$G$63,7)</f>
        <v>3</v>
      </c>
      <c r="Y9" s="6">
        <f>IF(T9=1,W9,VLOOKUP(A9,Albedo!$A$2:$H$63,8)+(X9+1)*Const!$B$20*(L9-Const!$B$29))</f>
        <v>38.822000000000003</v>
      </c>
      <c r="Z9" s="15">
        <f>Const!$B$22*V9+Const!$B$23*W9+Const!$B$24*Y9+Const!$B$25</f>
        <v>0.58178291000000004</v>
      </c>
      <c r="AA9" s="51" t="b">
        <f t="shared" si="5"/>
        <v>0</v>
      </c>
      <c r="AB9" s="51" t="b">
        <f t="shared" si="6"/>
        <v>0</v>
      </c>
      <c r="AC9" s="51" t="b">
        <f>IF(F9=1,VLOOKUP(C9,AWS1_30min!$C$3:$J$2747,8))</f>
        <v>0</v>
      </c>
      <c r="AD9" s="51" t="b">
        <f>IF(F9=1,Const!$B$5*POWER((0+Const!$B$4),4))</f>
        <v>0</v>
      </c>
      <c r="AE9" s="51" t="b">
        <f t="shared" si="7"/>
        <v>0</v>
      </c>
      <c r="AF9" s="51" t="b">
        <f t="shared" si="8"/>
        <v>0</v>
      </c>
      <c r="AG9" s="14">
        <f>VLOOKUP(C9,AWS2_30min!$C$3:$J$2935,8)+Const!$B$20*(L9-Const!$B$29)</f>
        <v>18.272500000000001</v>
      </c>
      <c r="AH9" s="14">
        <f t="shared" si="9"/>
        <v>291.42249999999996</v>
      </c>
      <c r="AI9" s="6">
        <f>VLOOKUP(C9,AWS2_30min!$C$3:$K$2935,9)</f>
        <v>30.97</v>
      </c>
      <c r="AJ9" s="6">
        <f>VLOOKUP(C9,AWS2_30min!$C$3:$L$2935,10)</f>
        <v>1.9076345193123379</v>
      </c>
      <c r="AK9" s="53">
        <f>IF(AJ9&gt;0.5,Const!$B$6*(AH9-Const!$B$4)*(Const!$B$32-Const!$B$34)/(AH9*POWER(AJ9,2)))</f>
        <v>0.33794892473997307</v>
      </c>
      <c r="AL9" s="53">
        <f>IF(AK9&lt;Const!$B$33,AK9,"ЛОЖЬ")</f>
        <v>0.33794892473997307</v>
      </c>
      <c r="AM9" s="53">
        <f t="shared" si="10"/>
        <v>0.47574764592286867</v>
      </c>
      <c r="AN9" s="6">
        <f>(AG9+VLOOKUP(C9,AWS1_30min!$C$4:$L$2747,10))/2</f>
        <v>16.527750000000001</v>
      </c>
      <c r="AO9" s="19">
        <f>VLOOKUP(C9,AWS1_30min!$C$4:$O$2747,13)/POWER(10,(L9-Const!$B$28)/18400*(1+0.003665*AN9))</f>
        <v>762.58385934833609</v>
      </c>
      <c r="AP9" s="14">
        <f>Const!$B$7*Const!$B$8*(AO9/Const!$B$11)*POWER(Const!$B$9,2)*AJ9*(AH9-Const!$B$4)/(LN(Const!$B$32/Const!$B$34)*LN(Const!$B$32/Const!$B$35))</f>
        <v>72.215258113900617</v>
      </c>
      <c r="AQ9" s="51" t="b">
        <f t="shared" si="11"/>
        <v>0</v>
      </c>
      <c r="AR9" s="18">
        <f t="shared" si="12"/>
        <v>6.652703980393242</v>
      </c>
      <c r="AS9" s="14">
        <f>0.623*Const!$B$10*Const!$B$8*POWER(Const!$B$9,2)*AJ9*(AR9-Const!$B$12)/1013/(LN(Const!$B$32/Const!$B$34)*LN(Const!$B$32/Const!$B$36))</f>
        <v>4.4300460259545229</v>
      </c>
      <c r="AT9" s="51" t="b">
        <f t="shared" si="13"/>
        <v>0</v>
      </c>
      <c r="AU9" s="51" t="b">
        <f t="shared" si="14"/>
        <v>0</v>
      </c>
      <c r="AV9" s="14">
        <f>VLOOKUP(C9,AWS1_30min!$C$4:$P$2747,14)</f>
        <v>0</v>
      </c>
      <c r="AW9" s="14">
        <f t="shared" si="15"/>
        <v>0</v>
      </c>
      <c r="AX9" s="51" t="b">
        <f>IF(F9=1,AW9*Const!$B$13*Const!$B$14*(AH9-Const!$B$4))</f>
        <v>0</v>
      </c>
      <c r="AY9" s="11" t="b">
        <f>IF(F9=1,-Const!$B$15*(Const!$B$4-Const!$B$31)/2)</f>
        <v>0</v>
      </c>
      <c r="AZ9" s="51" t="b">
        <f t="shared" si="16"/>
        <v>0</v>
      </c>
      <c r="BA9" s="19">
        <f>IF(V9=1,Const!$B$37,Const!$B$38)</f>
        <v>602</v>
      </c>
      <c r="BB9" s="51" t="b">
        <f>IF(F9=1,AZ9/Const!$B$17*1800/BA9*1000)</f>
        <v>0</v>
      </c>
    </row>
    <row r="10" spans="1:55" x14ac:dyDescent="0.3">
      <c r="A10" s="1">
        <f t="shared" si="17"/>
        <v>43653</v>
      </c>
      <c r="B10" s="2">
        <f t="shared" si="18"/>
        <v>0.5</v>
      </c>
      <c r="C10" s="13">
        <f t="shared" si="18"/>
        <v>43653.5</v>
      </c>
      <c r="D10" s="19">
        <f t="shared" si="1"/>
        <v>188</v>
      </c>
      <c r="E10" s="19">
        <v>7</v>
      </c>
      <c r="F10" s="19">
        <v>0</v>
      </c>
      <c r="G10" s="19">
        <v>0</v>
      </c>
      <c r="H10" s="19">
        <v>0</v>
      </c>
      <c r="I10" s="19"/>
      <c r="J10">
        <v>525015</v>
      </c>
      <c r="K10">
        <v>6301125</v>
      </c>
      <c r="L10">
        <v>2414</v>
      </c>
      <c r="M10" s="14">
        <v>34.832700000000003</v>
      </c>
      <c r="N10" s="21">
        <v>312.73500000000001</v>
      </c>
      <c r="O10" s="19">
        <v>1036.27</v>
      </c>
      <c r="P10" s="19">
        <f>VLOOKUP(C10,AWS2_30min!$C$3:$G$2935,5)</f>
        <v>955.8</v>
      </c>
      <c r="Q10" s="19">
        <f t="shared" si="2"/>
        <v>856.33399999999995</v>
      </c>
      <c r="R10" s="59">
        <f t="shared" si="3"/>
        <v>1.1161532766420579</v>
      </c>
      <c r="S10" s="26" t="b">
        <f t="shared" si="4"/>
        <v>0</v>
      </c>
      <c r="T10" s="19">
        <f>VLOOKUP(A10,Albedo!$A$2:$F$63,6)</f>
        <v>0</v>
      </c>
      <c r="U10" s="19">
        <f>Const!$B$26*D10+Const!$B$27</f>
        <v>2402.4843999999998</v>
      </c>
      <c r="V10" s="19">
        <f t="shared" si="0"/>
        <v>1</v>
      </c>
      <c r="W10" s="6">
        <f>VLOOKUP(A10,Albedo!$A$2:$G$63,5)+Const!$B$20*(L10-Const!$B$29)</f>
        <v>18.272500000000001</v>
      </c>
      <c r="X10" s="19">
        <f>VLOOKUP(A10,Albedo!$A$2:$G$63,7)</f>
        <v>3</v>
      </c>
      <c r="Y10" s="6">
        <f>IF(T10=1,W10,VLOOKUP(A10,Albedo!$A$2:$H$63,8)+(X10+1)*Const!$B$20*(L10-Const!$B$29))</f>
        <v>38.822000000000003</v>
      </c>
      <c r="Z10" s="15">
        <f>Const!$B$22*V10+Const!$B$23*W10+Const!$B$24*Y10+Const!$B$25</f>
        <v>0.58178291000000004</v>
      </c>
      <c r="AA10" s="51" t="b">
        <f t="shared" si="5"/>
        <v>0</v>
      </c>
      <c r="AB10" s="51" t="b">
        <f t="shared" si="6"/>
        <v>0</v>
      </c>
      <c r="AC10" s="51" t="b">
        <f>IF(F10=1,VLOOKUP(C10,AWS1_30min!$C$3:$J$2747,8))</f>
        <v>0</v>
      </c>
      <c r="AD10" s="51" t="b">
        <f>IF(F10=1,Const!$B$5*POWER((0+Const!$B$4),4))</f>
        <v>0</v>
      </c>
      <c r="AE10" s="51" t="b">
        <f t="shared" si="7"/>
        <v>0</v>
      </c>
      <c r="AF10" s="51" t="b">
        <f t="shared" si="8"/>
        <v>0</v>
      </c>
      <c r="AG10" s="14">
        <f>VLOOKUP(C10,AWS2_30min!$C$3:$J$2935,8)+Const!$B$20*(L10-Const!$B$29)</f>
        <v>18.272500000000001</v>
      </c>
      <c r="AH10" s="14">
        <f t="shared" si="9"/>
        <v>291.42249999999996</v>
      </c>
      <c r="AI10" s="6">
        <f>VLOOKUP(C10,AWS2_30min!$C$3:$K$2935,9)</f>
        <v>30.97</v>
      </c>
      <c r="AJ10" s="6">
        <f>VLOOKUP(C10,AWS2_30min!$C$3:$L$2935,10)</f>
        <v>1.9076345193123379</v>
      </c>
      <c r="AK10" s="53">
        <f>IF(AJ10&gt;0.5,Const!$B$6*(AH10-Const!$B$4)*(Const!$B$32-Const!$B$34)/(AH10*POWER(AJ10,2)))</f>
        <v>0.33794892473997307</v>
      </c>
      <c r="AL10" s="53">
        <f>IF(AK10&lt;Const!$B$33,AK10,"ЛОЖЬ")</f>
        <v>0.33794892473997307</v>
      </c>
      <c r="AM10" s="53">
        <f t="shared" si="10"/>
        <v>0.47574764592286867</v>
      </c>
      <c r="AN10" s="6">
        <f>(AG10+VLOOKUP(C10,AWS1_30min!$C$4:$L$2747,10))/2</f>
        <v>16.527750000000001</v>
      </c>
      <c r="AO10" s="19">
        <f>VLOOKUP(C10,AWS1_30min!$C$4:$O$2747,13)/POWER(10,(L10-Const!$B$28)/18400*(1+0.003665*AN10))</f>
        <v>762.58385934833609</v>
      </c>
      <c r="AP10" s="14">
        <f>Const!$B$7*Const!$B$8*(AO10/Const!$B$11)*POWER(Const!$B$9,2)*AJ10*(AH10-Const!$B$4)/(LN(Const!$B$32/Const!$B$34)*LN(Const!$B$32/Const!$B$35))</f>
        <v>72.215258113900617</v>
      </c>
      <c r="AQ10" s="51" t="b">
        <f t="shared" si="11"/>
        <v>0</v>
      </c>
      <c r="AR10" s="18">
        <f t="shared" si="12"/>
        <v>6.652703980393242</v>
      </c>
      <c r="AS10" s="14">
        <f>0.623*Const!$B$10*Const!$B$8*POWER(Const!$B$9,2)*AJ10*(AR10-Const!$B$12)/1013/(LN(Const!$B$32/Const!$B$34)*LN(Const!$B$32/Const!$B$36))</f>
        <v>4.4300460259545229</v>
      </c>
      <c r="AT10" s="51" t="b">
        <f t="shared" si="13"/>
        <v>0</v>
      </c>
      <c r="AU10" s="51" t="b">
        <f t="shared" si="14"/>
        <v>0</v>
      </c>
      <c r="AV10" s="14">
        <f>VLOOKUP(C10,AWS1_30min!$C$4:$P$2747,14)</f>
        <v>0</v>
      </c>
      <c r="AW10" s="14">
        <f t="shared" si="15"/>
        <v>0</v>
      </c>
      <c r="AX10" s="51" t="b">
        <f>IF(F10=1,AW10*Const!$B$13*Const!$B$14*(AH10-Const!$B$4))</f>
        <v>0</v>
      </c>
      <c r="AY10" s="11" t="b">
        <f>IF(F10=1,-Const!$B$15*(Const!$B$4-Const!$B$31)/2)</f>
        <v>0</v>
      </c>
      <c r="AZ10" s="51" t="b">
        <f t="shared" si="16"/>
        <v>0</v>
      </c>
      <c r="BA10" s="19">
        <f>IF(V10=1,Const!$B$37,Const!$B$38)</f>
        <v>602</v>
      </c>
      <c r="BB10" s="51" t="b">
        <f>IF(F10=1,AZ10/Const!$B$17*1800/BA10*1000)</f>
        <v>0</v>
      </c>
    </row>
    <row r="11" spans="1:55" x14ac:dyDescent="0.3">
      <c r="A11" s="1">
        <f t="shared" si="17"/>
        <v>43653</v>
      </c>
      <c r="B11" s="2">
        <f t="shared" si="18"/>
        <v>0.5</v>
      </c>
      <c r="C11" s="13">
        <f t="shared" si="18"/>
        <v>43653.5</v>
      </c>
      <c r="D11" s="19">
        <f t="shared" si="1"/>
        <v>188</v>
      </c>
      <c r="E11" s="19">
        <v>8</v>
      </c>
      <c r="F11" s="19">
        <v>0</v>
      </c>
      <c r="G11" s="19">
        <v>0</v>
      </c>
      <c r="H11" s="19">
        <v>0</v>
      </c>
      <c r="I11" s="19"/>
      <c r="J11">
        <v>525105</v>
      </c>
      <c r="K11">
        <v>6301125</v>
      </c>
      <c r="L11">
        <v>2511</v>
      </c>
      <c r="M11" s="14">
        <v>39.331299999999999</v>
      </c>
      <c r="N11" s="21">
        <v>300.56400000000002</v>
      </c>
      <c r="O11" s="19">
        <v>1078.3</v>
      </c>
      <c r="P11" s="19">
        <f>VLOOKUP(C11,AWS2_30min!$C$3:$G$2935,5)</f>
        <v>955.8</v>
      </c>
      <c r="Q11" s="19">
        <f t="shared" si="2"/>
        <v>856.33399999999995</v>
      </c>
      <c r="R11" s="59">
        <f t="shared" si="3"/>
        <v>1.1161532766420579</v>
      </c>
      <c r="S11" s="26" t="b">
        <f t="shared" si="4"/>
        <v>0</v>
      </c>
      <c r="T11" s="19">
        <f>VLOOKUP(A11,Albedo!$A$2:$F$63,6)</f>
        <v>0</v>
      </c>
      <c r="U11" s="19">
        <f>Const!$B$26*D11+Const!$B$27</f>
        <v>2402.4843999999998</v>
      </c>
      <c r="V11" s="19">
        <f t="shared" si="0"/>
        <v>1</v>
      </c>
      <c r="W11" s="6">
        <f>VLOOKUP(A11,Albedo!$A$2:$G$63,5)+Const!$B$20*(L11-Const!$B$29)</f>
        <v>17.641999999999999</v>
      </c>
      <c r="X11" s="19">
        <f>VLOOKUP(A11,Albedo!$A$2:$G$63,7)</f>
        <v>3</v>
      </c>
      <c r="Y11" s="6">
        <f>IF(T11=1,W11,VLOOKUP(A11,Albedo!$A$2:$H$63,8)+(X11+1)*Const!$B$20*(L11-Const!$B$29))</f>
        <v>36.299999999999997</v>
      </c>
      <c r="Z11" s="15">
        <f>Const!$B$22*V11+Const!$B$23*W11+Const!$B$24*Y11+Const!$B$25</f>
        <v>0.57932396000000008</v>
      </c>
      <c r="AA11" s="51" t="b">
        <f t="shared" si="5"/>
        <v>0</v>
      </c>
      <c r="AB11" s="51" t="b">
        <f t="shared" si="6"/>
        <v>0</v>
      </c>
      <c r="AC11" s="51" t="b">
        <f>IF(F11=1,VLOOKUP(C11,AWS1_30min!$C$3:$J$2747,8))</f>
        <v>0</v>
      </c>
      <c r="AD11" s="51" t="b">
        <f>IF(F11=1,Const!$B$5*POWER((0+Const!$B$4),4))</f>
        <v>0</v>
      </c>
      <c r="AE11" s="51" t="b">
        <f t="shared" si="7"/>
        <v>0</v>
      </c>
      <c r="AF11" s="51" t="b">
        <f t="shared" si="8"/>
        <v>0</v>
      </c>
      <c r="AG11" s="14">
        <f>VLOOKUP(C11,AWS2_30min!$C$3:$J$2935,8)+Const!$B$20*(L11-Const!$B$29)</f>
        <v>17.641999999999999</v>
      </c>
      <c r="AH11" s="14">
        <f t="shared" si="9"/>
        <v>290.79199999999997</v>
      </c>
      <c r="AI11" s="6">
        <f>VLOOKUP(C11,AWS2_30min!$C$3:$K$2935,9)</f>
        <v>30.97</v>
      </c>
      <c r="AJ11" s="6">
        <f>VLOOKUP(C11,AWS2_30min!$C$3:$L$2935,10)</f>
        <v>1.9076345193123379</v>
      </c>
      <c r="AK11" s="53">
        <f>IF(AJ11&gt;0.5,Const!$B$6*(AH11-Const!$B$4)*(Const!$B$32-Const!$B$34)/(AH11*POWER(AJ11,2)))</f>
        <v>0.32699532316920737</v>
      </c>
      <c r="AL11" s="53">
        <f>IF(AK11&lt;Const!$B$33,AK11,"ЛОЖЬ")</f>
        <v>0.32699532316920737</v>
      </c>
      <c r="AM11" s="53">
        <f t="shared" si="10"/>
        <v>0.40319530267128539</v>
      </c>
      <c r="AN11" s="6">
        <f>(AG11+VLOOKUP(C11,AWS1_30min!$C$4:$L$2747,10))/2</f>
        <v>16.212499999999999</v>
      </c>
      <c r="AO11" s="19">
        <f>VLOOKUP(C11,AWS1_30min!$C$4:$O$2747,13)/POWER(10,(L11-Const!$B$28)/18400*(1+0.003665*AN11))</f>
        <v>752.82738391905912</v>
      </c>
      <c r="AP11" s="14">
        <f>Const!$B$7*Const!$B$8*(AO11/Const!$B$11)*POWER(Const!$B$9,2)*AJ11*(AH11-Const!$B$4)/(LN(Const!$B$32/Const!$B$34)*LN(Const!$B$32/Const!$B$35))</f>
        <v>68.83140178078898</v>
      </c>
      <c r="AQ11" s="51" t="b">
        <f t="shared" si="11"/>
        <v>0</v>
      </c>
      <c r="AR11" s="18">
        <f t="shared" si="12"/>
        <v>6.3923181458001554</v>
      </c>
      <c r="AS11" s="14">
        <f>0.623*Const!$B$10*Const!$B$8*POWER(Const!$B$9,2)*AJ11*(AR11-Const!$B$12)/1013/(LN(Const!$B$32/Const!$B$34)*LN(Const!$B$32/Const!$B$36))</f>
        <v>2.3045388002324705</v>
      </c>
      <c r="AT11" s="51" t="b">
        <f t="shared" si="13"/>
        <v>0</v>
      </c>
      <c r="AU11" s="51" t="b">
        <f t="shared" si="14"/>
        <v>0</v>
      </c>
      <c r="AV11" s="14">
        <f>VLOOKUP(C11,AWS1_30min!$C$4:$P$2747,14)</f>
        <v>0</v>
      </c>
      <c r="AW11" s="14">
        <f t="shared" si="15"/>
        <v>0</v>
      </c>
      <c r="AX11" s="51" t="b">
        <f>IF(F11=1,AW11*Const!$B$13*Const!$B$14*(AH11-Const!$B$4))</f>
        <v>0</v>
      </c>
      <c r="AY11" s="11" t="b">
        <f>IF(F11=1,-Const!$B$15*(Const!$B$4-Const!$B$31)/2)</f>
        <v>0</v>
      </c>
      <c r="AZ11" s="51" t="b">
        <f t="shared" si="16"/>
        <v>0</v>
      </c>
      <c r="BA11" s="19">
        <f>IF(V11=1,Const!$B$37,Const!$B$38)</f>
        <v>602</v>
      </c>
      <c r="BB11" s="51" t="b">
        <f>IF(F11=1,AZ11/Const!$B$17*1800/BA11*1000)</f>
        <v>0</v>
      </c>
    </row>
    <row r="12" spans="1:55" x14ac:dyDescent="0.3">
      <c r="A12" s="1">
        <f t="shared" si="17"/>
        <v>43653</v>
      </c>
      <c r="B12" s="2">
        <f t="shared" si="18"/>
        <v>0.5</v>
      </c>
      <c r="C12" s="13">
        <f t="shared" si="18"/>
        <v>43653.5</v>
      </c>
      <c r="D12" s="19">
        <f t="shared" si="1"/>
        <v>188</v>
      </c>
      <c r="E12" s="19">
        <v>9</v>
      </c>
      <c r="F12" s="19">
        <v>0</v>
      </c>
      <c r="G12" s="19">
        <v>0</v>
      </c>
      <c r="H12" s="19">
        <v>0</v>
      </c>
      <c r="I12" s="19"/>
      <c r="J12">
        <v>525195</v>
      </c>
      <c r="K12">
        <v>6301125</v>
      </c>
      <c r="L12">
        <v>2581</v>
      </c>
      <c r="M12" s="14">
        <v>43.418999999999997</v>
      </c>
      <c r="N12" s="21">
        <v>287.15800000000002</v>
      </c>
      <c r="O12" s="19">
        <v>1110.5</v>
      </c>
      <c r="P12" s="19">
        <f>VLOOKUP(C12,AWS2_30min!$C$3:$G$2935,5)</f>
        <v>955.8</v>
      </c>
      <c r="Q12" s="19">
        <f t="shared" si="2"/>
        <v>856.33399999999995</v>
      </c>
      <c r="R12" s="59">
        <f t="shared" si="3"/>
        <v>1.1161532766420579</v>
      </c>
      <c r="S12" s="26" t="b">
        <f t="shared" si="4"/>
        <v>0</v>
      </c>
      <c r="T12" s="19">
        <f>VLOOKUP(A12,Albedo!$A$2:$F$63,6)</f>
        <v>0</v>
      </c>
      <c r="U12" s="19">
        <f>Const!$B$26*D12+Const!$B$27</f>
        <v>2402.4843999999998</v>
      </c>
      <c r="V12" s="19">
        <f t="shared" si="0"/>
        <v>1</v>
      </c>
      <c r="W12" s="6">
        <f>VLOOKUP(A12,Albedo!$A$2:$G$63,5)+Const!$B$20*(L12-Const!$B$29)</f>
        <v>17.187000000000001</v>
      </c>
      <c r="X12" s="19">
        <f>VLOOKUP(A12,Albedo!$A$2:$G$63,7)</f>
        <v>3</v>
      </c>
      <c r="Y12" s="6">
        <f>IF(T12=1,W12,VLOOKUP(A12,Albedo!$A$2:$H$63,8)+(X12+1)*Const!$B$20*(L12-Const!$B$29))</f>
        <v>34.479999999999997</v>
      </c>
      <c r="Z12" s="15">
        <f>Const!$B$22*V12+Const!$B$23*W12+Const!$B$24*Y12+Const!$B$25</f>
        <v>0.57754946000000007</v>
      </c>
      <c r="AA12" s="51" t="b">
        <f t="shared" si="5"/>
        <v>0</v>
      </c>
      <c r="AB12" s="51" t="b">
        <f t="shared" si="6"/>
        <v>0</v>
      </c>
      <c r="AC12" s="51" t="b">
        <f>IF(F12=1,VLOOKUP(C12,AWS1_30min!$C$3:$J$2747,8))</f>
        <v>0</v>
      </c>
      <c r="AD12" s="51" t="b">
        <f>IF(F12=1,Const!$B$5*POWER((0+Const!$B$4),4))</f>
        <v>0</v>
      </c>
      <c r="AE12" s="51" t="b">
        <f t="shared" si="7"/>
        <v>0</v>
      </c>
      <c r="AF12" s="51" t="b">
        <f t="shared" si="8"/>
        <v>0</v>
      </c>
      <c r="AG12" s="14">
        <f>VLOOKUP(C12,AWS2_30min!$C$3:$J$2935,8)+Const!$B$20*(L12-Const!$B$29)</f>
        <v>17.187000000000001</v>
      </c>
      <c r="AH12" s="14">
        <f t="shared" si="9"/>
        <v>290.33699999999999</v>
      </c>
      <c r="AI12" s="6">
        <f>VLOOKUP(C12,AWS2_30min!$C$3:$K$2935,9)</f>
        <v>30.97</v>
      </c>
      <c r="AJ12" s="6">
        <f>VLOOKUP(C12,AWS2_30min!$C$3:$L$2935,10)</f>
        <v>1.9076345193123379</v>
      </c>
      <c r="AK12" s="53">
        <f>IF(AJ12&gt;0.5,Const!$B$6*(AH12-Const!$B$4)*(Const!$B$32-Const!$B$34)/(AH12*POWER(AJ12,2)))</f>
        <v>0.31906110862162096</v>
      </c>
      <c r="AL12" s="53">
        <f>IF(AK12&lt;Const!$B$33,AK12,"ЛОЖЬ")</f>
        <v>0.31906110862162096</v>
      </c>
      <c r="AM12" s="53">
        <f t="shared" si="10"/>
        <v>0.35438868965523573</v>
      </c>
      <c r="AN12" s="6">
        <f>(AG12+VLOOKUP(C12,AWS1_30min!$C$4:$L$2747,10))/2</f>
        <v>15.984999999999999</v>
      </c>
      <c r="AO12" s="19">
        <f>VLOOKUP(C12,AWS1_30min!$C$4:$O$2747,13)/POWER(10,(L12-Const!$B$28)/18400*(1+0.003665*AN12))</f>
        <v>745.8772600071926</v>
      </c>
      <c r="AP12" s="14">
        <f>Const!$B$7*Const!$B$8*(AO12/Const!$B$11)*POWER(Const!$B$9,2)*AJ12*(AH12-Const!$B$4)/(LN(Const!$B$32/Const!$B$34)*LN(Const!$B$32/Const!$B$35))</f>
        <v>66.437125250176379</v>
      </c>
      <c r="AQ12" s="51" t="b">
        <f t="shared" si="11"/>
        <v>0</v>
      </c>
      <c r="AR12" s="18">
        <f t="shared" si="12"/>
        <v>6.2100415336478001</v>
      </c>
      <c r="AS12" s="14">
        <f>0.623*Const!$B$10*Const!$B$8*POWER(Const!$B$9,2)*AJ12*(AR12-Const!$B$12)/1013/(LN(Const!$B$32/Const!$B$34)*LN(Const!$B$32/Const!$B$36))</f>
        <v>0.81663045523583233</v>
      </c>
      <c r="AT12" s="51" t="b">
        <f t="shared" si="13"/>
        <v>0</v>
      </c>
      <c r="AU12" s="51" t="b">
        <f t="shared" si="14"/>
        <v>0</v>
      </c>
      <c r="AV12" s="14">
        <f>VLOOKUP(C12,AWS1_30min!$C$4:$P$2747,14)</f>
        <v>0</v>
      </c>
      <c r="AW12" s="14">
        <f t="shared" si="15"/>
        <v>0</v>
      </c>
      <c r="AX12" s="51" t="b">
        <f>IF(F12=1,AW12*Const!$B$13*Const!$B$14*(AH12-Const!$B$4))</f>
        <v>0</v>
      </c>
      <c r="AY12" s="11" t="b">
        <f>IF(F12=1,-Const!$B$15*(Const!$B$4-Const!$B$31)/2)</f>
        <v>0</v>
      </c>
      <c r="AZ12" s="51" t="b">
        <f t="shared" si="16"/>
        <v>0</v>
      </c>
      <c r="BA12" s="19">
        <f>IF(V12=1,Const!$B$37,Const!$B$38)</f>
        <v>602</v>
      </c>
      <c r="BB12" s="51" t="b">
        <f>IF(F12=1,AZ12/Const!$B$17*1800/BA12*1000)</f>
        <v>0</v>
      </c>
    </row>
    <row r="13" spans="1:55" x14ac:dyDescent="0.3">
      <c r="A13" s="1">
        <f t="shared" si="17"/>
        <v>43653</v>
      </c>
      <c r="B13" s="2">
        <f t="shared" si="18"/>
        <v>0.5</v>
      </c>
      <c r="C13" s="13">
        <f t="shared" si="18"/>
        <v>43653.5</v>
      </c>
      <c r="D13" s="19">
        <f t="shared" si="1"/>
        <v>188</v>
      </c>
      <c r="E13" s="19">
        <v>10</v>
      </c>
      <c r="F13" s="19">
        <v>0</v>
      </c>
      <c r="G13" s="19">
        <v>0</v>
      </c>
      <c r="H13" s="19">
        <v>0</v>
      </c>
      <c r="I13" s="19"/>
      <c r="J13">
        <v>525285</v>
      </c>
      <c r="K13">
        <v>6301125</v>
      </c>
      <c r="L13">
        <v>2689</v>
      </c>
      <c r="M13" s="14">
        <v>38.2697</v>
      </c>
      <c r="N13" s="21">
        <v>270.202</v>
      </c>
      <c r="O13" s="19">
        <v>1137.67</v>
      </c>
      <c r="P13" s="19">
        <f>VLOOKUP(C13,AWS2_30min!$C$3:$G$2935,5)</f>
        <v>955.8</v>
      </c>
      <c r="Q13" s="19">
        <f t="shared" si="2"/>
        <v>856.33399999999995</v>
      </c>
      <c r="R13" s="59">
        <f t="shared" si="3"/>
        <v>1.1161532766420579</v>
      </c>
      <c r="S13" s="26" t="b">
        <f t="shared" si="4"/>
        <v>0</v>
      </c>
      <c r="T13" s="19">
        <f>VLOOKUP(A13,Albedo!$A$2:$F$63,6)</f>
        <v>0</v>
      </c>
      <c r="U13" s="19">
        <f>Const!$B$26*D13+Const!$B$27</f>
        <v>2402.4843999999998</v>
      </c>
      <c r="V13" s="19">
        <f t="shared" si="0"/>
        <v>1</v>
      </c>
      <c r="W13" s="6">
        <f>VLOOKUP(A13,Albedo!$A$2:$G$63,5)+Const!$B$20*(L13-Const!$B$29)</f>
        <v>16.484999999999999</v>
      </c>
      <c r="X13" s="19">
        <f>VLOOKUP(A13,Albedo!$A$2:$G$63,7)</f>
        <v>3</v>
      </c>
      <c r="Y13" s="6">
        <f>IF(T13=1,W13,VLOOKUP(A13,Albedo!$A$2:$H$63,8)+(X13+1)*Const!$B$20*(L13-Const!$B$29))</f>
        <v>31.672000000000001</v>
      </c>
      <c r="Z13" s="15">
        <f>Const!$B$22*V13+Const!$B$23*W13+Const!$B$24*Y13+Const!$B$25</f>
        <v>0.57481166000000006</v>
      </c>
      <c r="AA13" s="51" t="b">
        <f t="shared" si="5"/>
        <v>0</v>
      </c>
      <c r="AB13" s="51" t="b">
        <f t="shared" si="6"/>
        <v>0</v>
      </c>
      <c r="AC13" s="51" t="b">
        <f>IF(F13=1,VLOOKUP(C13,AWS1_30min!$C$3:$J$2747,8))</f>
        <v>0</v>
      </c>
      <c r="AD13" s="51" t="b">
        <f>IF(F13=1,Const!$B$5*POWER((0+Const!$B$4),4))</f>
        <v>0</v>
      </c>
      <c r="AE13" s="51" t="b">
        <f t="shared" si="7"/>
        <v>0</v>
      </c>
      <c r="AF13" s="51" t="b">
        <f t="shared" si="8"/>
        <v>0</v>
      </c>
      <c r="AG13" s="14">
        <f>VLOOKUP(C13,AWS2_30min!$C$3:$J$2935,8)+Const!$B$20*(L13-Const!$B$29)</f>
        <v>16.484999999999999</v>
      </c>
      <c r="AH13" s="14">
        <f t="shared" si="9"/>
        <v>289.63499999999999</v>
      </c>
      <c r="AI13" s="6">
        <f>VLOOKUP(C13,AWS2_30min!$C$3:$K$2935,9)</f>
        <v>30.97</v>
      </c>
      <c r="AJ13" s="6">
        <f>VLOOKUP(C13,AWS2_30min!$C$3:$L$2935,10)</f>
        <v>1.9076345193123379</v>
      </c>
      <c r="AK13" s="53">
        <f>IF(AJ13&gt;0.5,Const!$B$6*(AH13-Const!$B$4)*(Const!$B$32-Const!$B$34)/(AH13*POWER(AJ13,2)))</f>
        <v>0.30677084868332632</v>
      </c>
      <c r="AL13" s="53">
        <f>IF(AK13&lt;Const!$B$33,AK13,"ЛОЖЬ")</f>
        <v>0.30677084868332632</v>
      </c>
      <c r="AM13" s="53">
        <f t="shared" si="10"/>
        <v>0.28500035321394412</v>
      </c>
      <c r="AN13" s="6">
        <f>(AG13+VLOOKUP(C13,AWS1_30min!$C$4:$L$2747,10))/2</f>
        <v>15.634</v>
      </c>
      <c r="AO13" s="19">
        <f>VLOOKUP(C13,AWS1_30min!$C$4:$O$2747,13)/POWER(10,(L13-Const!$B$28)/18400*(1+0.003665*AN13))</f>
        <v>735.30093656622375</v>
      </c>
      <c r="AP13" s="14">
        <f>Const!$B$7*Const!$B$8*(AO13/Const!$B$11)*POWER(Const!$B$9,2)*AJ13*(AH13-Const!$B$4)/(LN(Const!$B$32/Const!$B$34)*LN(Const!$B$32/Const!$B$35))</f>
        <v>62.81993157922436</v>
      </c>
      <c r="AQ13" s="51" t="b">
        <f t="shared" si="11"/>
        <v>0</v>
      </c>
      <c r="AR13" s="18">
        <f t="shared" si="12"/>
        <v>5.9378114204813066</v>
      </c>
      <c r="AS13" s="14">
        <f>0.623*Const!$B$10*Const!$B$8*POWER(Const!$B$9,2)*AJ13*(AR13-Const!$B$12)/1013/(LN(Const!$B$32/Const!$B$34)*LN(Const!$B$32/Const!$B$36))</f>
        <v>-1.4055606001983227</v>
      </c>
      <c r="AT13" s="51" t="b">
        <f t="shared" si="13"/>
        <v>0</v>
      </c>
      <c r="AU13" s="51" t="b">
        <f t="shared" si="14"/>
        <v>0</v>
      </c>
      <c r="AV13" s="14">
        <f>VLOOKUP(C13,AWS1_30min!$C$4:$P$2747,14)</f>
        <v>0</v>
      </c>
      <c r="AW13" s="14">
        <f t="shared" si="15"/>
        <v>0</v>
      </c>
      <c r="AX13" s="51" t="b">
        <f>IF(F13=1,AW13*Const!$B$13*Const!$B$14*(AH13-Const!$B$4))</f>
        <v>0</v>
      </c>
      <c r="AY13" s="11" t="b">
        <f>IF(F13=1,-Const!$B$15*(Const!$B$4-Const!$B$31)/2)</f>
        <v>0</v>
      </c>
      <c r="AZ13" s="51" t="b">
        <f t="shared" si="16"/>
        <v>0</v>
      </c>
      <c r="BA13" s="19">
        <f>IF(V13=1,Const!$B$37,Const!$B$38)</f>
        <v>602</v>
      </c>
      <c r="BB13" s="51" t="b">
        <f>IF(F13=1,AZ13/Const!$B$17*1800/BA13*1000)</f>
        <v>0</v>
      </c>
    </row>
    <row r="14" spans="1:55" x14ac:dyDescent="0.3">
      <c r="A14" s="1">
        <f t="shared" si="17"/>
        <v>43653</v>
      </c>
      <c r="B14" s="2">
        <f t="shared" si="18"/>
        <v>0.5</v>
      </c>
      <c r="C14" s="13">
        <f t="shared" si="18"/>
        <v>43653.5</v>
      </c>
      <c r="D14" s="19">
        <f t="shared" si="1"/>
        <v>188</v>
      </c>
      <c r="E14" s="19">
        <v>11</v>
      </c>
      <c r="F14" s="19">
        <v>0</v>
      </c>
      <c r="G14" s="19">
        <v>0</v>
      </c>
      <c r="H14" s="19">
        <v>0</v>
      </c>
      <c r="I14" s="19"/>
      <c r="J14">
        <v>525375</v>
      </c>
      <c r="K14">
        <v>6301125</v>
      </c>
      <c r="L14">
        <v>2693</v>
      </c>
      <c r="M14" s="14">
        <v>12.313000000000001</v>
      </c>
      <c r="N14" s="21">
        <v>150.66200000000001</v>
      </c>
      <c r="O14" s="19">
        <v>845.79200000000003</v>
      </c>
      <c r="P14" s="19">
        <f>VLOOKUP(C14,AWS2_30min!$C$3:$G$2935,5)</f>
        <v>955.8</v>
      </c>
      <c r="Q14" s="19">
        <f t="shared" si="2"/>
        <v>856.33399999999995</v>
      </c>
      <c r="R14" s="59">
        <f t="shared" si="3"/>
        <v>1.1161532766420579</v>
      </c>
      <c r="S14" s="26" t="b">
        <f t="shared" si="4"/>
        <v>0</v>
      </c>
      <c r="T14" s="19">
        <f>VLOOKUP(A14,Albedo!$A$2:$F$63,6)</f>
        <v>0</v>
      </c>
      <c r="U14" s="19">
        <f>Const!$B$26*D14+Const!$B$27</f>
        <v>2402.4843999999998</v>
      </c>
      <c r="V14" s="19">
        <f t="shared" si="0"/>
        <v>1</v>
      </c>
      <c r="W14" s="6">
        <f>VLOOKUP(A14,Albedo!$A$2:$G$63,5)+Const!$B$20*(L14-Const!$B$29)</f>
        <v>16.459</v>
      </c>
      <c r="X14" s="19">
        <f>VLOOKUP(A14,Albedo!$A$2:$G$63,7)</f>
        <v>3</v>
      </c>
      <c r="Y14" s="6">
        <f>IF(T14=1,W14,VLOOKUP(A14,Albedo!$A$2:$H$63,8)+(X14+1)*Const!$B$20*(L14-Const!$B$29))</f>
        <v>31.568000000000001</v>
      </c>
      <c r="Z14" s="15">
        <f>Const!$B$22*V14+Const!$B$23*W14+Const!$B$24*Y14+Const!$B$25</f>
        <v>0.57471026000000003</v>
      </c>
      <c r="AA14" s="51" t="b">
        <f t="shared" si="5"/>
        <v>0</v>
      </c>
      <c r="AB14" s="51" t="b">
        <f t="shared" si="6"/>
        <v>0</v>
      </c>
      <c r="AC14" s="51" t="b">
        <f>IF(F14=1,VLOOKUP(C14,AWS1_30min!$C$3:$J$2747,8))</f>
        <v>0</v>
      </c>
      <c r="AD14" s="51" t="b">
        <f>IF(F14=1,Const!$B$5*POWER((0+Const!$B$4),4))</f>
        <v>0</v>
      </c>
      <c r="AE14" s="51" t="b">
        <f t="shared" si="7"/>
        <v>0</v>
      </c>
      <c r="AF14" s="51" t="b">
        <f t="shared" si="8"/>
        <v>0</v>
      </c>
      <c r="AG14" s="14">
        <f>VLOOKUP(C14,AWS2_30min!$C$3:$J$2935,8)+Const!$B$20*(L14-Const!$B$29)</f>
        <v>16.459</v>
      </c>
      <c r="AH14" s="14">
        <f t="shared" si="9"/>
        <v>289.60899999999998</v>
      </c>
      <c r="AI14" s="6">
        <f>VLOOKUP(C14,AWS2_30min!$C$3:$K$2935,9)</f>
        <v>30.97</v>
      </c>
      <c r="AJ14" s="6">
        <f>VLOOKUP(C14,AWS2_30min!$C$3:$L$2935,10)</f>
        <v>1.9076345193123379</v>
      </c>
      <c r="AK14" s="53">
        <f>IF(AJ14&gt;0.5,Const!$B$6*(AH14-Const!$B$4)*(Const!$B$32-Const!$B$34)/(AH14*POWER(AJ14,2)))</f>
        <v>0.30631450963210416</v>
      </c>
      <c r="AL14" s="53">
        <f>IF(AK14&lt;Const!$B$33,AK14,"ЛОЖЬ")</f>
        <v>0.30631450963210416</v>
      </c>
      <c r="AM14" s="53">
        <f t="shared" si="10"/>
        <v>0.28256937395786907</v>
      </c>
      <c r="AN14" s="6">
        <f>(AG14+VLOOKUP(C14,AWS1_30min!$C$4:$L$2747,10))/2</f>
        <v>15.620999999999999</v>
      </c>
      <c r="AO14" s="19">
        <f>VLOOKUP(C14,AWS1_30min!$C$4:$O$2747,13)/POWER(10,(L14-Const!$B$28)/18400*(1+0.003665*AN14))</f>
        <v>734.91260491041896</v>
      </c>
      <c r="AP14" s="14">
        <f>Const!$B$7*Const!$B$8*(AO14/Const!$B$11)*POWER(Const!$B$9,2)*AJ14*(AH14-Const!$B$4)/(LN(Const!$B$32/Const!$B$34)*LN(Const!$B$32/Const!$B$35))</f>
        <v>62.687728001630163</v>
      </c>
      <c r="AQ14" s="51" t="b">
        <f t="shared" si="11"/>
        <v>0</v>
      </c>
      <c r="AR14" s="18">
        <f t="shared" si="12"/>
        <v>5.9279345022522758</v>
      </c>
      <c r="AS14" s="14">
        <f>0.623*Const!$B$10*Const!$B$8*POWER(Const!$B$9,2)*AJ14*(AR14-Const!$B$12)/1013/(LN(Const!$B$32/Const!$B$34)*LN(Const!$B$32/Const!$B$36))</f>
        <v>-1.4861850362260276</v>
      </c>
      <c r="AT14" s="51" t="b">
        <f t="shared" si="13"/>
        <v>0</v>
      </c>
      <c r="AU14" s="51" t="b">
        <f t="shared" si="14"/>
        <v>0</v>
      </c>
      <c r="AV14" s="14">
        <f>VLOOKUP(C14,AWS1_30min!$C$4:$P$2747,14)</f>
        <v>0</v>
      </c>
      <c r="AW14" s="14">
        <f t="shared" si="15"/>
        <v>0</v>
      </c>
      <c r="AX14" s="51" t="b">
        <f>IF(F14=1,AW14*Const!$B$13*Const!$B$14*(AH14-Const!$B$4))</f>
        <v>0</v>
      </c>
      <c r="AY14" s="11" t="b">
        <f>IF(F14=1,-Const!$B$15*(Const!$B$4-Const!$B$31)/2)</f>
        <v>0</v>
      </c>
      <c r="AZ14" s="51" t="b">
        <f t="shared" si="16"/>
        <v>0</v>
      </c>
      <c r="BA14" s="19">
        <f>IF(V14=1,Const!$B$37,Const!$B$38)</f>
        <v>602</v>
      </c>
      <c r="BB14" s="51" t="b">
        <f>IF(F14=1,AZ14/Const!$B$17*1800/BA14*1000)</f>
        <v>0</v>
      </c>
    </row>
    <row r="15" spans="1:55" x14ac:dyDescent="0.3">
      <c r="A15" s="1">
        <f t="shared" si="17"/>
        <v>43653</v>
      </c>
      <c r="B15" s="2">
        <f t="shared" si="18"/>
        <v>0.5</v>
      </c>
      <c r="C15" s="13">
        <f t="shared" si="18"/>
        <v>43653.5</v>
      </c>
      <c r="D15" s="19">
        <f t="shared" si="1"/>
        <v>188</v>
      </c>
      <c r="E15" s="19">
        <v>12</v>
      </c>
      <c r="F15" s="19">
        <v>0</v>
      </c>
      <c r="G15" s="19">
        <v>0</v>
      </c>
      <c r="H15" s="19">
        <v>0</v>
      </c>
      <c r="I15" s="19"/>
      <c r="J15">
        <v>525465</v>
      </c>
      <c r="K15">
        <v>6301125</v>
      </c>
      <c r="L15">
        <v>2665</v>
      </c>
      <c r="M15" s="14">
        <v>14.745900000000001</v>
      </c>
      <c r="N15" s="21">
        <v>135</v>
      </c>
      <c r="O15" s="19">
        <v>791.01099999999997</v>
      </c>
      <c r="P15" s="19">
        <f>VLOOKUP(C15,AWS2_30min!$C$3:$G$2935,5)</f>
        <v>955.8</v>
      </c>
      <c r="Q15" s="19">
        <f t="shared" si="2"/>
        <v>856.33399999999995</v>
      </c>
      <c r="R15" s="59">
        <f t="shared" si="3"/>
        <v>1.1161532766420579</v>
      </c>
      <c r="S15" s="26" t="b">
        <f t="shared" si="4"/>
        <v>0</v>
      </c>
      <c r="T15" s="19">
        <f>VLOOKUP(A15,Albedo!$A$2:$F$63,6)</f>
        <v>0</v>
      </c>
      <c r="U15" s="19">
        <f>Const!$B$26*D15+Const!$B$27</f>
        <v>2402.4843999999998</v>
      </c>
      <c r="V15" s="19">
        <f t="shared" si="0"/>
        <v>1</v>
      </c>
      <c r="W15" s="6">
        <f>VLOOKUP(A15,Albedo!$A$2:$G$63,5)+Const!$B$20*(L15-Const!$B$29)</f>
        <v>16.641000000000002</v>
      </c>
      <c r="X15" s="19">
        <f>VLOOKUP(A15,Albedo!$A$2:$G$63,7)</f>
        <v>3</v>
      </c>
      <c r="Y15" s="6">
        <f>IF(T15=1,W15,VLOOKUP(A15,Albedo!$A$2:$H$63,8)+(X15+1)*Const!$B$20*(L15-Const!$B$29))</f>
        <v>32.295999999999999</v>
      </c>
      <c r="Z15" s="15">
        <f>Const!$B$22*V15+Const!$B$23*W15+Const!$B$24*Y15+Const!$B$25</f>
        <v>0.57542006000000001</v>
      </c>
      <c r="AA15" s="51" t="b">
        <f t="shared" si="5"/>
        <v>0</v>
      </c>
      <c r="AB15" s="51" t="b">
        <f t="shared" si="6"/>
        <v>0</v>
      </c>
      <c r="AC15" s="51" t="b">
        <f>IF(F15=1,VLOOKUP(C15,AWS1_30min!$C$3:$J$2747,8))</f>
        <v>0</v>
      </c>
      <c r="AD15" s="51" t="b">
        <f>IF(F15=1,Const!$B$5*POWER((0+Const!$B$4),4))</f>
        <v>0</v>
      </c>
      <c r="AE15" s="51" t="b">
        <f t="shared" si="7"/>
        <v>0</v>
      </c>
      <c r="AF15" s="51" t="b">
        <f t="shared" si="8"/>
        <v>0</v>
      </c>
      <c r="AG15" s="14">
        <f>VLOOKUP(C15,AWS2_30min!$C$3:$J$2935,8)+Const!$B$20*(L15-Const!$B$29)</f>
        <v>16.641000000000002</v>
      </c>
      <c r="AH15" s="14">
        <f t="shared" si="9"/>
        <v>289.791</v>
      </c>
      <c r="AI15" s="6">
        <f>VLOOKUP(C15,AWS2_30min!$C$3:$K$2935,9)</f>
        <v>30.97</v>
      </c>
      <c r="AJ15" s="6">
        <f>VLOOKUP(C15,AWS2_30min!$C$3:$L$2935,10)</f>
        <v>1.9076345193123379</v>
      </c>
      <c r="AK15" s="53">
        <f>IF(AJ15&gt;0.5,Const!$B$6*(AH15-Const!$B$4)*(Const!$B$32-Const!$B$34)/(AH15*POWER(AJ15,2)))</f>
        <v>0.30950716339880124</v>
      </c>
      <c r="AL15" s="53">
        <f>IF(AK15&lt;Const!$B$33,AK15,"ЛОЖЬ")</f>
        <v>0.30950716339880124</v>
      </c>
      <c r="AM15" s="53">
        <f t="shared" si="10"/>
        <v>0.29979547089129377</v>
      </c>
      <c r="AN15" s="6">
        <f>(AG15+VLOOKUP(C15,AWS1_30min!$C$4:$L$2747,10))/2</f>
        <v>15.712</v>
      </c>
      <c r="AO15" s="19">
        <f>VLOOKUP(C15,AWS1_30min!$C$4:$O$2747,13)/POWER(10,(L15-Const!$B$28)/18400*(1+0.003665*AN15))</f>
        <v>737.63597829108448</v>
      </c>
      <c r="AP15" s="14">
        <f>Const!$B$7*Const!$B$8*(AO15/Const!$B$11)*POWER(Const!$B$9,2)*AJ15*(AH15-Const!$B$4)/(LN(Const!$B$32/Const!$B$34)*LN(Const!$B$32/Const!$B$35))</f>
        <v>63.615786427358408</v>
      </c>
      <c r="AQ15" s="51" t="b">
        <f t="shared" si="11"/>
        <v>0</v>
      </c>
      <c r="AR15" s="18">
        <f t="shared" si="12"/>
        <v>5.9973787191093235</v>
      </c>
      <c r="AS15" s="14">
        <f>0.623*Const!$B$10*Const!$B$8*POWER(Const!$B$9,2)*AJ15*(AR15-Const!$B$12)/1013/(LN(Const!$B$32/Const!$B$34)*LN(Const!$B$32/Const!$B$36))</f>
        <v>-0.91931785259090393</v>
      </c>
      <c r="AT15" s="51" t="b">
        <f t="shared" si="13"/>
        <v>0</v>
      </c>
      <c r="AU15" s="51" t="b">
        <f t="shared" si="14"/>
        <v>0</v>
      </c>
      <c r="AV15" s="14">
        <f>VLOOKUP(C15,AWS1_30min!$C$4:$P$2747,14)</f>
        <v>0</v>
      </c>
      <c r="AW15" s="14">
        <f t="shared" si="15"/>
        <v>0</v>
      </c>
      <c r="AX15" s="51" t="b">
        <f>IF(F15=1,AW15*Const!$B$13*Const!$B$14*(AH15-Const!$B$4))</f>
        <v>0</v>
      </c>
      <c r="AY15" s="11" t="b">
        <f>IF(F15=1,-Const!$B$15*(Const!$B$4-Const!$B$31)/2)</f>
        <v>0</v>
      </c>
      <c r="AZ15" s="51" t="b">
        <f t="shared" si="16"/>
        <v>0</v>
      </c>
      <c r="BA15" s="19">
        <f>IF(V15=1,Const!$B$37,Const!$B$38)</f>
        <v>602</v>
      </c>
      <c r="BB15" s="51" t="b">
        <f>IF(F15=1,AZ15/Const!$B$17*1800/BA15*1000)</f>
        <v>0</v>
      </c>
    </row>
    <row r="16" spans="1:55" x14ac:dyDescent="0.3">
      <c r="A16" s="1">
        <f t="shared" si="17"/>
        <v>43653</v>
      </c>
      <c r="B16" s="2">
        <f t="shared" si="18"/>
        <v>0.5</v>
      </c>
      <c r="C16" s="13">
        <f t="shared" si="18"/>
        <v>43653.5</v>
      </c>
      <c r="D16" s="19">
        <f t="shared" si="1"/>
        <v>188</v>
      </c>
      <c r="E16" s="19">
        <v>13</v>
      </c>
      <c r="F16" s="19">
        <v>0</v>
      </c>
      <c r="G16" s="19">
        <v>0</v>
      </c>
      <c r="H16" s="19">
        <v>0</v>
      </c>
      <c r="I16" s="19"/>
      <c r="J16">
        <v>525555</v>
      </c>
      <c r="K16">
        <v>6301125</v>
      </c>
      <c r="L16">
        <v>2665</v>
      </c>
      <c r="M16" s="14">
        <v>17.219200000000001</v>
      </c>
      <c r="N16" s="21">
        <v>104.53400000000001</v>
      </c>
      <c r="O16" s="19">
        <v>716.17200000000003</v>
      </c>
      <c r="P16" s="19">
        <f>VLOOKUP(C16,AWS2_30min!$C$3:$G$2935,5)</f>
        <v>955.8</v>
      </c>
      <c r="Q16" s="19">
        <f t="shared" si="2"/>
        <v>856.33399999999995</v>
      </c>
      <c r="R16" s="59">
        <f t="shared" si="3"/>
        <v>1.1161532766420579</v>
      </c>
      <c r="S16" s="26" t="b">
        <f t="shared" si="4"/>
        <v>0</v>
      </c>
      <c r="T16" s="19">
        <f>VLOOKUP(A16,Albedo!$A$2:$F$63,6)</f>
        <v>0</v>
      </c>
      <c r="U16" s="19">
        <f>Const!$B$26*D16+Const!$B$27</f>
        <v>2402.4843999999998</v>
      </c>
      <c r="V16" s="19">
        <f t="shared" si="0"/>
        <v>1</v>
      </c>
      <c r="W16" s="6">
        <f>VLOOKUP(A16,Albedo!$A$2:$G$63,5)+Const!$B$20*(L16-Const!$B$29)</f>
        <v>16.641000000000002</v>
      </c>
      <c r="X16" s="19">
        <f>VLOOKUP(A16,Albedo!$A$2:$G$63,7)</f>
        <v>3</v>
      </c>
      <c r="Y16" s="6">
        <f>IF(T16=1,W16,VLOOKUP(A16,Albedo!$A$2:$H$63,8)+(X16+1)*Const!$B$20*(L16-Const!$B$29))</f>
        <v>32.295999999999999</v>
      </c>
      <c r="Z16" s="15">
        <f>Const!$B$22*V16+Const!$B$23*W16+Const!$B$24*Y16+Const!$B$25</f>
        <v>0.57542006000000001</v>
      </c>
      <c r="AA16" s="51" t="b">
        <f t="shared" si="5"/>
        <v>0</v>
      </c>
      <c r="AB16" s="51" t="b">
        <f t="shared" si="6"/>
        <v>0</v>
      </c>
      <c r="AC16" s="51" t="b">
        <f>IF(F16=1,VLOOKUP(C16,AWS1_30min!$C$3:$J$2747,8))</f>
        <v>0</v>
      </c>
      <c r="AD16" s="51" t="b">
        <f>IF(F16=1,Const!$B$5*POWER((0+Const!$B$4),4))</f>
        <v>0</v>
      </c>
      <c r="AE16" s="51" t="b">
        <f t="shared" si="7"/>
        <v>0</v>
      </c>
      <c r="AF16" s="51" t="b">
        <f t="shared" si="8"/>
        <v>0</v>
      </c>
      <c r="AG16" s="14">
        <f>VLOOKUP(C16,AWS2_30min!$C$3:$J$2935,8)+Const!$B$20*(L16-Const!$B$29)</f>
        <v>16.641000000000002</v>
      </c>
      <c r="AH16" s="14">
        <f t="shared" si="9"/>
        <v>289.791</v>
      </c>
      <c r="AI16" s="6">
        <f>VLOOKUP(C16,AWS2_30min!$C$3:$K$2935,9)</f>
        <v>30.97</v>
      </c>
      <c r="AJ16" s="6">
        <f>VLOOKUP(C16,AWS2_30min!$C$3:$L$2935,10)</f>
        <v>1.9076345193123379</v>
      </c>
      <c r="AK16" s="53">
        <f>IF(AJ16&gt;0.5,Const!$B$6*(AH16-Const!$B$4)*(Const!$B$32-Const!$B$34)/(AH16*POWER(AJ16,2)))</f>
        <v>0.30950716339880124</v>
      </c>
      <c r="AL16" s="53">
        <f>IF(AK16&lt;Const!$B$33,AK16,"ЛОЖЬ")</f>
        <v>0.30950716339880124</v>
      </c>
      <c r="AM16" s="53">
        <f t="shared" si="10"/>
        <v>0.29979547089129377</v>
      </c>
      <c r="AN16" s="6">
        <f>(AG16+VLOOKUP(C16,AWS1_30min!$C$4:$L$2747,10))/2</f>
        <v>15.712</v>
      </c>
      <c r="AO16" s="19">
        <f>VLOOKUP(C16,AWS1_30min!$C$4:$O$2747,13)/POWER(10,(L16-Const!$B$28)/18400*(1+0.003665*AN16))</f>
        <v>737.63597829108448</v>
      </c>
      <c r="AP16" s="14">
        <f>Const!$B$7*Const!$B$8*(AO16/Const!$B$11)*POWER(Const!$B$9,2)*AJ16*(AH16-Const!$B$4)/(LN(Const!$B$32/Const!$B$34)*LN(Const!$B$32/Const!$B$35))</f>
        <v>63.615786427358408</v>
      </c>
      <c r="AQ16" s="51" t="b">
        <f t="shared" si="11"/>
        <v>0</v>
      </c>
      <c r="AR16" s="18">
        <f t="shared" si="12"/>
        <v>5.9973787191093235</v>
      </c>
      <c r="AS16" s="14">
        <f>0.623*Const!$B$10*Const!$B$8*POWER(Const!$B$9,2)*AJ16*(AR16-Const!$B$12)/1013/(LN(Const!$B$32/Const!$B$34)*LN(Const!$B$32/Const!$B$36))</f>
        <v>-0.91931785259090393</v>
      </c>
      <c r="AT16" s="51" t="b">
        <f t="shared" si="13"/>
        <v>0</v>
      </c>
      <c r="AU16" s="51" t="b">
        <f t="shared" si="14"/>
        <v>0</v>
      </c>
      <c r="AV16" s="14">
        <f>VLOOKUP(C16,AWS1_30min!$C$4:$P$2747,14)</f>
        <v>0</v>
      </c>
      <c r="AW16" s="14">
        <f t="shared" si="15"/>
        <v>0</v>
      </c>
      <c r="AX16" s="51" t="b">
        <f>IF(F16=1,AW16*Const!$B$13*Const!$B$14*(AH16-Const!$B$4))</f>
        <v>0</v>
      </c>
      <c r="AY16" s="11" t="b">
        <f>IF(F16=1,-Const!$B$15*(Const!$B$4-Const!$B$31)/2)</f>
        <v>0</v>
      </c>
      <c r="AZ16" s="51" t="b">
        <f t="shared" si="16"/>
        <v>0</v>
      </c>
      <c r="BA16" s="19">
        <f>IF(V16=1,Const!$B$37,Const!$B$38)</f>
        <v>602</v>
      </c>
      <c r="BB16" s="51" t="b">
        <f>IF(F16=1,AZ16/Const!$B$17*1800/BA16*1000)</f>
        <v>0</v>
      </c>
    </row>
    <row r="17" spans="1:54" x14ac:dyDescent="0.3">
      <c r="A17" s="1">
        <f t="shared" si="17"/>
        <v>43653</v>
      </c>
      <c r="B17" s="2">
        <f t="shared" si="18"/>
        <v>0.5</v>
      </c>
      <c r="C17" s="13">
        <f t="shared" si="18"/>
        <v>43653.5</v>
      </c>
      <c r="D17" s="19">
        <f t="shared" si="1"/>
        <v>188</v>
      </c>
      <c r="E17" s="19">
        <v>14</v>
      </c>
      <c r="F17" s="19">
        <v>0</v>
      </c>
      <c r="G17" s="19">
        <v>0</v>
      </c>
      <c r="H17" s="19">
        <v>0</v>
      </c>
      <c r="I17" s="19"/>
      <c r="J17">
        <v>525645</v>
      </c>
      <c r="K17">
        <v>6301125</v>
      </c>
      <c r="L17">
        <v>2625</v>
      </c>
      <c r="M17" s="14">
        <v>28.532</v>
      </c>
      <c r="N17" s="21">
        <v>78.804900000000004</v>
      </c>
      <c r="O17" s="19">
        <v>543.08600000000001</v>
      </c>
      <c r="P17" s="19">
        <f>VLOOKUP(C17,AWS2_30min!$C$3:$G$2935,5)</f>
        <v>955.8</v>
      </c>
      <c r="Q17" s="19">
        <f t="shared" si="2"/>
        <v>856.33399999999995</v>
      </c>
      <c r="R17" s="59">
        <f t="shared" si="3"/>
        <v>1.1161532766420579</v>
      </c>
      <c r="S17" s="26" t="b">
        <f t="shared" si="4"/>
        <v>0</v>
      </c>
      <c r="T17" s="19">
        <f>VLOOKUP(A17,Albedo!$A$2:$F$63,6)</f>
        <v>0</v>
      </c>
      <c r="U17" s="19">
        <f>Const!$B$26*D17+Const!$B$27</f>
        <v>2402.4843999999998</v>
      </c>
      <c r="V17" s="19">
        <f t="shared" si="0"/>
        <v>1</v>
      </c>
      <c r="W17" s="6">
        <f>VLOOKUP(A17,Albedo!$A$2:$G$63,5)+Const!$B$20*(L17-Const!$B$29)</f>
        <v>16.901</v>
      </c>
      <c r="X17" s="19">
        <f>VLOOKUP(A17,Albedo!$A$2:$G$63,7)</f>
        <v>3</v>
      </c>
      <c r="Y17" s="6">
        <f>IF(T17=1,W17,VLOOKUP(A17,Albedo!$A$2:$H$63,8)+(X17+1)*Const!$B$20*(L17-Const!$B$29))</f>
        <v>33.335999999999999</v>
      </c>
      <c r="Z17" s="15">
        <f>Const!$B$22*V17+Const!$B$23*W17+Const!$B$24*Y17+Const!$B$25</f>
        <v>0.57643406000000008</v>
      </c>
      <c r="AA17" s="51" t="b">
        <f t="shared" si="5"/>
        <v>0</v>
      </c>
      <c r="AB17" s="51" t="b">
        <f t="shared" si="6"/>
        <v>0</v>
      </c>
      <c r="AC17" s="51" t="b">
        <f>IF(F17=1,VLOOKUP(C17,AWS1_30min!$C$3:$J$2747,8))</f>
        <v>0</v>
      </c>
      <c r="AD17" s="51" t="b">
        <f>IF(F17=1,Const!$B$5*POWER((0+Const!$B$4),4))</f>
        <v>0</v>
      </c>
      <c r="AE17" s="51" t="b">
        <f t="shared" si="7"/>
        <v>0</v>
      </c>
      <c r="AF17" s="51" t="b">
        <f t="shared" si="8"/>
        <v>0</v>
      </c>
      <c r="AG17" s="14">
        <f>VLOOKUP(C17,AWS2_30min!$C$3:$J$2935,8)+Const!$B$20*(L17-Const!$B$29)</f>
        <v>16.901</v>
      </c>
      <c r="AH17" s="14">
        <f t="shared" si="9"/>
        <v>290.05099999999999</v>
      </c>
      <c r="AI17" s="6">
        <f>VLOOKUP(C17,AWS2_30min!$C$3:$K$2935,9)</f>
        <v>30.97</v>
      </c>
      <c r="AJ17" s="6">
        <f>VLOOKUP(C17,AWS2_30min!$C$3:$L$2935,10)</f>
        <v>1.9076345193123379</v>
      </c>
      <c r="AK17" s="53">
        <f>IF(AJ17&gt;0.5,Const!$B$6*(AH17-Const!$B$4)*(Const!$B$32-Const!$B$34)/(AH17*POWER(AJ17,2)))</f>
        <v>0.31406114708107613</v>
      </c>
      <c r="AL17" s="53">
        <f>IF(AK17&lt;Const!$B$33,AK17,"ЛОЖЬ")</f>
        <v>0.31406114708107613</v>
      </c>
      <c r="AM17" s="53">
        <f t="shared" si="10"/>
        <v>0.32524863183627206</v>
      </c>
      <c r="AN17" s="6">
        <f>(AG17+VLOOKUP(C17,AWS1_30min!$C$4:$L$2747,10))/2</f>
        <v>15.841999999999999</v>
      </c>
      <c r="AO17" s="19">
        <f>VLOOKUP(C17,AWS1_30min!$C$4:$O$2747,13)/POWER(10,(L17-Const!$B$28)/18400*(1+0.003665*AN17))</f>
        <v>741.54703404849397</v>
      </c>
      <c r="AP17" s="14">
        <f>Const!$B$7*Const!$B$8*(AO17/Const!$B$11)*POWER(Const!$B$9,2)*AJ17*(AH17-Const!$B$4)/(LN(Const!$B$32/Const!$B$34)*LN(Const!$B$32/Const!$B$35))</f>
        <v>64.952293729200548</v>
      </c>
      <c r="AQ17" s="51" t="b">
        <f t="shared" si="11"/>
        <v>0</v>
      </c>
      <c r="AR17" s="18">
        <f t="shared" si="12"/>
        <v>6.0978308518858579</v>
      </c>
      <c r="AS17" s="14">
        <f>0.623*Const!$B$10*Const!$B$8*POWER(Const!$B$9,2)*AJ17*(AR17-Const!$B$12)/1013/(LN(Const!$B$32/Const!$B$34)*LN(Const!$B$32/Const!$B$36))</f>
        <v>-9.9335711898124457E-2</v>
      </c>
      <c r="AT17" s="51" t="b">
        <f t="shared" si="13"/>
        <v>0</v>
      </c>
      <c r="AU17" s="51" t="b">
        <f t="shared" si="14"/>
        <v>0</v>
      </c>
      <c r="AV17" s="14">
        <f>VLOOKUP(C17,AWS1_30min!$C$4:$P$2747,14)</f>
        <v>0</v>
      </c>
      <c r="AW17" s="14">
        <f t="shared" si="15"/>
        <v>0</v>
      </c>
      <c r="AX17" s="51" t="b">
        <f>IF(F17=1,AW17*Const!$B$13*Const!$B$14*(AH17-Const!$B$4))</f>
        <v>0</v>
      </c>
      <c r="AY17" s="11" t="b">
        <f>IF(F17=1,-Const!$B$15*(Const!$B$4-Const!$B$31)/2)</f>
        <v>0</v>
      </c>
      <c r="AZ17" s="51" t="b">
        <f t="shared" si="16"/>
        <v>0</v>
      </c>
      <c r="BA17" s="19">
        <f>IF(V17=1,Const!$B$37,Const!$B$38)</f>
        <v>602</v>
      </c>
      <c r="BB17" s="51" t="b">
        <f>IF(F17=1,AZ17/Const!$B$17*1800/BA17*1000)</f>
        <v>0</v>
      </c>
    </row>
    <row r="18" spans="1:54" x14ac:dyDescent="0.3">
      <c r="A18" s="1">
        <f t="shared" si="17"/>
        <v>43653</v>
      </c>
      <c r="B18" s="2">
        <f t="shared" si="18"/>
        <v>0.5</v>
      </c>
      <c r="C18" s="13">
        <f t="shared" si="18"/>
        <v>43653.5</v>
      </c>
      <c r="D18" s="19">
        <f t="shared" si="1"/>
        <v>188</v>
      </c>
      <c r="E18" s="19">
        <v>15</v>
      </c>
      <c r="F18" s="19">
        <v>0</v>
      </c>
      <c r="G18" s="19">
        <v>0</v>
      </c>
      <c r="H18" s="19">
        <v>0</v>
      </c>
      <c r="I18" s="19"/>
      <c r="J18">
        <v>525735</v>
      </c>
      <c r="K18">
        <v>6301125</v>
      </c>
      <c r="L18">
        <v>2588</v>
      </c>
      <c r="M18" s="14">
        <v>18.466000000000001</v>
      </c>
      <c r="N18" s="21">
        <v>44.326000000000001</v>
      </c>
      <c r="O18" s="19">
        <v>749.56299999999999</v>
      </c>
      <c r="P18" s="19">
        <f>VLOOKUP(C18,AWS2_30min!$C$3:$G$2935,5)</f>
        <v>955.8</v>
      </c>
      <c r="Q18" s="19">
        <f t="shared" si="2"/>
        <v>856.33399999999995</v>
      </c>
      <c r="R18" s="59">
        <f t="shared" si="3"/>
        <v>1.1161532766420579</v>
      </c>
      <c r="S18" s="26" t="b">
        <f t="shared" si="4"/>
        <v>0</v>
      </c>
      <c r="T18" s="19">
        <f>VLOOKUP(A18,Albedo!$A$2:$F$63,6)</f>
        <v>0</v>
      </c>
      <c r="U18" s="19">
        <f>Const!$B$26*D18+Const!$B$27</f>
        <v>2402.4843999999998</v>
      </c>
      <c r="V18" s="19">
        <f t="shared" si="0"/>
        <v>1</v>
      </c>
      <c r="W18" s="6">
        <f>VLOOKUP(A18,Albedo!$A$2:$G$63,5)+Const!$B$20*(L18-Const!$B$29)</f>
        <v>17.141500000000001</v>
      </c>
      <c r="X18" s="19">
        <f>VLOOKUP(A18,Albedo!$A$2:$G$63,7)</f>
        <v>3</v>
      </c>
      <c r="Y18" s="6">
        <f>IF(T18=1,W18,VLOOKUP(A18,Albedo!$A$2:$H$63,8)+(X18+1)*Const!$B$20*(L18-Const!$B$29))</f>
        <v>34.298000000000002</v>
      </c>
      <c r="Z18" s="15">
        <f>Const!$B$22*V18+Const!$B$23*W18+Const!$B$24*Y18+Const!$B$25</f>
        <v>0.57737201000000005</v>
      </c>
      <c r="AA18" s="51" t="b">
        <f t="shared" si="5"/>
        <v>0</v>
      </c>
      <c r="AB18" s="51" t="b">
        <f t="shared" si="6"/>
        <v>0</v>
      </c>
      <c r="AC18" s="51" t="b">
        <f>IF(F18=1,VLOOKUP(C18,AWS1_30min!$C$3:$J$2747,8))</f>
        <v>0</v>
      </c>
      <c r="AD18" s="51" t="b">
        <f>IF(F18=1,Const!$B$5*POWER((0+Const!$B$4),4))</f>
        <v>0</v>
      </c>
      <c r="AE18" s="51" t="b">
        <f t="shared" si="7"/>
        <v>0</v>
      </c>
      <c r="AF18" s="51" t="b">
        <f t="shared" si="8"/>
        <v>0</v>
      </c>
      <c r="AG18" s="14">
        <f>VLOOKUP(C18,AWS2_30min!$C$3:$J$2935,8)+Const!$B$20*(L18-Const!$B$29)</f>
        <v>17.141500000000001</v>
      </c>
      <c r="AH18" s="14">
        <f t="shared" si="9"/>
        <v>290.29149999999998</v>
      </c>
      <c r="AI18" s="6">
        <f>VLOOKUP(C18,AWS2_30min!$C$3:$K$2935,9)</f>
        <v>30.97</v>
      </c>
      <c r="AJ18" s="6">
        <f>VLOOKUP(C18,AWS2_30min!$C$3:$L$2935,10)</f>
        <v>1.9076345193123379</v>
      </c>
      <c r="AK18" s="53">
        <f>IF(AJ18&gt;0.5,Const!$B$6*(AH18-Const!$B$4)*(Const!$B$32-Const!$B$34)/(AH18*POWER(AJ18,2)))</f>
        <v>0.31826631920590531</v>
      </c>
      <c r="AL18" s="53">
        <f>IF(AK18&lt;Const!$B$33,AK18,"ЛОЖЬ")</f>
        <v>0.31826631920590531</v>
      </c>
      <c r="AM18" s="53">
        <f t="shared" si="10"/>
        <v>0.34967305646282704</v>
      </c>
      <c r="AN18" s="6">
        <f>(AG18+VLOOKUP(C18,AWS1_30min!$C$4:$L$2747,10))/2</f>
        <v>15.962250000000001</v>
      </c>
      <c r="AO18" s="19">
        <f>VLOOKUP(C18,AWS1_30min!$C$4:$O$2747,13)/POWER(10,(L18-Const!$B$28)/18400*(1+0.003665*AN18))</f>
        <v>745.18638513814005</v>
      </c>
      <c r="AP18" s="14">
        <f>Const!$B$7*Const!$B$8*(AO18/Const!$B$11)*POWER(Const!$B$9,2)*AJ18*(AH18-Const!$B$4)/(LN(Const!$B$32/Const!$B$34)*LN(Const!$B$32/Const!$B$35))</f>
        <v>66.199867929489201</v>
      </c>
      <c r="AQ18" s="51" t="b">
        <f t="shared" si="11"/>
        <v>0</v>
      </c>
      <c r="AR18" s="18">
        <f t="shared" si="12"/>
        <v>6.1920687962211378</v>
      </c>
      <c r="AS18" s="14">
        <f>0.623*Const!$B$10*Const!$B$8*POWER(Const!$B$9,2)*AJ18*(AR18-Const!$B$12)/1013/(LN(Const!$B$32/Const!$B$34)*LN(Const!$B$32/Const!$B$36))</f>
        <v>0.66992054174889437</v>
      </c>
      <c r="AT18" s="51" t="b">
        <f t="shared" si="13"/>
        <v>0</v>
      </c>
      <c r="AU18" s="51" t="b">
        <f t="shared" si="14"/>
        <v>0</v>
      </c>
      <c r="AV18" s="14">
        <f>VLOOKUP(C18,AWS1_30min!$C$4:$P$2747,14)</f>
        <v>0</v>
      </c>
      <c r="AW18" s="14">
        <f t="shared" si="15"/>
        <v>0</v>
      </c>
      <c r="AX18" s="51" t="b">
        <f>IF(F18=1,AW18*Const!$B$13*Const!$B$14*(AH18-Const!$B$4))</f>
        <v>0</v>
      </c>
      <c r="AY18" s="11" t="b">
        <f>IF(F18=1,-Const!$B$15*(Const!$B$4-Const!$B$31)/2)</f>
        <v>0</v>
      </c>
      <c r="AZ18" s="51" t="b">
        <f t="shared" si="16"/>
        <v>0</v>
      </c>
      <c r="BA18" s="19">
        <f>IF(V18=1,Const!$B$37,Const!$B$38)</f>
        <v>602</v>
      </c>
      <c r="BB18" s="51" t="b">
        <f>IF(F18=1,AZ18/Const!$B$17*1800/BA18*1000)</f>
        <v>0</v>
      </c>
    </row>
    <row r="19" spans="1:54" x14ac:dyDescent="0.3">
      <c r="A19" s="1">
        <f t="shared" si="17"/>
        <v>43653</v>
      </c>
      <c r="B19" s="2">
        <f t="shared" si="18"/>
        <v>0.5</v>
      </c>
      <c r="C19" s="13">
        <f t="shared" si="18"/>
        <v>43653.5</v>
      </c>
      <c r="D19" s="19">
        <f t="shared" si="1"/>
        <v>188</v>
      </c>
      <c r="E19" s="19">
        <v>16</v>
      </c>
      <c r="F19" s="19">
        <v>0</v>
      </c>
      <c r="G19" s="19">
        <v>0</v>
      </c>
      <c r="H19" s="19">
        <v>0</v>
      </c>
      <c r="I19" s="19"/>
      <c r="J19">
        <v>525825</v>
      </c>
      <c r="K19">
        <v>6301125</v>
      </c>
      <c r="L19">
        <v>2588</v>
      </c>
      <c r="M19" s="14">
        <v>20.9587</v>
      </c>
      <c r="N19" s="21">
        <v>44.412399999999998</v>
      </c>
      <c r="O19" s="19">
        <v>720.19100000000003</v>
      </c>
      <c r="P19" s="19">
        <f>VLOOKUP(C19,AWS2_30min!$C$3:$G$2935,5)</f>
        <v>955.8</v>
      </c>
      <c r="Q19" s="19">
        <f t="shared" si="2"/>
        <v>856.33399999999995</v>
      </c>
      <c r="R19" s="59">
        <f t="shared" si="3"/>
        <v>1.1161532766420579</v>
      </c>
      <c r="S19" s="26" t="b">
        <f t="shared" si="4"/>
        <v>0</v>
      </c>
      <c r="T19" s="19">
        <f>VLOOKUP(A19,Albedo!$A$2:$F$63,6)</f>
        <v>0</v>
      </c>
      <c r="U19" s="19">
        <f>Const!$B$26*D19+Const!$B$27</f>
        <v>2402.4843999999998</v>
      </c>
      <c r="V19" s="19">
        <f t="shared" si="0"/>
        <v>1</v>
      </c>
      <c r="W19" s="6">
        <f>VLOOKUP(A19,Albedo!$A$2:$G$63,5)+Const!$B$20*(L19-Const!$B$29)</f>
        <v>17.141500000000001</v>
      </c>
      <c r="X19" s="19">
        <f>VLOOKUP(A19,Albedo!$A$2:$G$63,7)</f>
        <v>3</v>
      </c>
      <c r="Y19" s="6">
        <f>IF(T19=1,W19,VLOOKUP(A19,Albedo!$A$2:$H$63,8)+(X19+1)*Const!$B$20*(L19-Const!$B$29))</f>
        <v>34.298000000000002</v>
      </c>
      <c r="Z19" s="15">
        <f>Const!$B$22*V19+Const!$B$23*W19+Const!$B$24*Y19+Const!$B$25</f>
        <v>0.57737201000000005</v>
      </c>
      <c r="AA19" s="51" t="b">
        <f t="shared" si="5"/>
        <v>0</v>
      </c>
      <c r="AB19" s="51" t="b">
        <f t="shared" si="6"/>
        <v>0</v>
      </c>
      <c r="AC19" s="51" t="b">
        <f>IF(F19=1,VLOOKUP(C19,AWS1_30min!$C$3:$J$2747,8))</f>
        <v>0</v>
      </c>
      <c r="AD19" s="51" t="b">
        <f>IF(F19=1,Const!$B$5*POWER((0+Const!$B$4),4))</f>
        <v>0</v>
      </c>
      <c r="AE19" s="51" t="b">
        <f t="shared" si="7"/>
        <v>0</v>
      </c>
      <c r="AF19" s="51" t="b">
        <f t="shared" si="8"/>
        <v>0</v>
      </c>
      <c r="AG19" s="14">
        <f>VLOOKUP(C19,AWS2_30min!$C$3:$J$2935,8)+Const!$B$20*(L19-Const!$B$29)</f>
        <v>17.141500000000001</v>
      </c>
      <c r="AH19" s="14">
        <f t="shared" si="9"/>
        <v>290.29149999999998</v>
      </c>
      <c r="AI19" s="6">
        <f>VLOOKUP(C19,AWS2_30min!$C$3:$K$2935,9)</f>
        <v>30.97</v>
      </c>
      <c r="AJ19" s="6">
        <f>VLOOKUP(C19,AWS2_30min!$C$3:$L$2935,10)</f>
        <v>1.9076345193123379</v>
      </c>
      <c r="AK19" s="53">
        <f>IF(AJ19&gt;0.5,Const!$B$6*(AH19-Const!$B$4)*(Const!$B$32-Const!$B$34)/(AH19*POWER(AJ19,2)))</f>
        <v>0.31826631920590531</v>
      </c>
      <c r="AL19" s="53">
        <f>IF(AK19&lt;Const!$B$33,AK19,"ЛОЖЬ")</f>
        <v>0.31826631920590531</v>
      </c>
      <c r="AM19" s="53">
        <f t="shared" si="10"/>
        <v>0.34967305646282704</v>
      </c>
      <c r="AN19" s="6">
        <f>(AG19+VLOOKUP(C19,AWS1_30min!$C$4:$L$2747,10))/2</f>
        <v>15.962250000000001</v>
      </c>
      <c r="AO19" s="19">
        <f>VLOOKUP(C19,AWS1_30min!$C$4:$O$2747,13)/POWER(10,(L19-Const!$B$28)/18400*(1+0.003665*AN19))</f>
        <v>745.18638513814005</v>
      </c>
      <c r="AP19" s="14">
        <f>Const!$B$7*Const!$B$8*(AO19/Const!$B$11)*POWER(Const!$B$9,2)*AJ19*(AH19-Const!$B$4)/(LN(Const!$B$32/Const!$B$34)*LN(Const!$B$32/Const!$B$35))</f>
        <v>66.199867929489201</v>
      </c>
      <c r="AQ19" s="51" t="b">
        <f t="shared" si="11"/>
        <v>0</v>
      </c>
      <c r="AR19" s="18">
        <f t="shared" si="12"/>
        <v>6.1920687962211378</v>
      </c>
      <c r="AS19" s="14">
        <f>0.623*Const!$B$10*Const!$B$8*POWER(Const!$B$9,2)*AJ19*(AR19-Const!$B$12)/1013/(LN(Const!$B$32/Const!$B$34)*LN(Const!$B$32/Const!$B$36))</f>
        <v>0.66992054174889437</v>
      </c>
      <c r="AT19" s="51" t="b">
        <f t="shared" si="13"/>
        <v>0</v>
      </c>
      <c r="AU19" s="51" t="b">
        <f t="shared" si="14"/>
        <v>0</v>
      </c>
      <c r="AV19" s="14">
        <f>VLOOKUP(C19,AWS1_30min!$C$4:$P$2747,14)</f>
        <v>0</v>
      </c>
      <c r="AW19" s="14">
        <f t="shared" si="15"/>
        <v>0</v>
      </c>
      <c r="AX19" s="51" t="b">
        <f>IF(F19=1,AW19*Const!$B$13*Const!$B$14*(AH19-Const!$B$4))</f>
        <v>0</v>
      </c>
      <c r="AY19" s="11" t="b">
        <f>IF(F19=1,-Const!$B$15*(Const!$B$4-Const!$B$31)/2)</f>
        <v>0</v>
      </c>
      <c r="AZ19" s="51" t="b">
        <f t="shared" si="16"/>
        <v>0</v>
      </c>
      <c r="BA19" s="19">
        <f>IF(V19=1,Const!$B$37,Const!$B$38)</f>
        <v>602</v>
      </c>
      <c r="BB19" s="51" t="b">
        <f>IF(F19=1,AZ19/Const!$B$17*1800/BA19*1000)</f>
        <v>0</v>
      </c>
    </row>
    <row r="20" spans="1:54" x14ac:dyDescent="0.3">
      <c r="A20" s="1">
        <f t="shared" si="17"/>
        <v>43653</v>
      </c>
      <c r="B20" s="2">
        <f t="shared" si="18"/>
        <v>0.5</v>
      </c>
      <c r="C20" s="13">
        <f t="shared" si="18"/>
        <v>43653.5</v>
      </c>
      <c r="D20" s="19">
        <f t="shared" si="1"/>
        <v>188</v>
      </c>
      <c r="E20" s="19">
        <v>17</v>
      </c>
      <c r="F20" s="19">
        <v>0</v>
      </c>
      <c r="G20" s="19">
        <v>0</v>
      </c>
      <c r="H20" s="19">
        <v>0</v>
      </c>
      <c r="I20" s="19"/>
      <c r="J20">
        <v>525915</v>
      </c>
      <c r="K20">
        <v>6301125</v>
      </c>
      <c r="L20">
        <v>2541</v>
      </c>
      <c r="M20" s="14">
        <v>21.4587</v>
      </c>
      <c r="N20" s="21">
        <v>42.9955</v>
      </c>
      <c r="O20" s="19">
        <v>717.40499999999997</v>
      </c>
      <c r="P20" s="19">
        <f>VLOOKUP(C20,AWS2_30min!$C$3:$G$2935,5)</f>
        <v>955.8</v>
      </c>
      <c r="Q20" s="19">
        <f t="shared" si="2"/>
        <v>856.33399999999995</v>
      </c>
      <c r="R20" s="59">
        <f t="shared" si="3"/>
        <v>1.1161532766420579</v>
      </c>
      <c r="S20" s="26" t="b">
        <f t="shared" si="4"/>
        <v>0</v>
      </c>
      <c r="T20" s="19">
        <f>VLOOKUP(A20,Albedo!$A$2:$F$63,6)</f>
        <v>0</v>
      </c>
      <c r="U20" s="19">
        <f>Const!$B$26*D20+Const!$B$27</f>
        <v>2402.4843999999998</v>
      </c>
      <c r="V20" s="19">
        <f t="shared" si="0"/>
        <v>1</v>
      </c>
      <c r="W20" s="6">
        <f>VLOOKUP(A20,Albedo!$A$2:$G$63,5)+Const!$B$20*(L20-Const!$B$29)</f>
        <v>17.446999999999999</v>
      </c>
      <c r="X20" s="19">
        <f>VLOOKUP(A20,Albedo!$A$2:$G$63,7)</f>
        <v>3</v>
      </c>
      <c r="Y20" s="6">
        <f>IF(T20=1,W20,VLOOKUP(A20,Albedo!$A$2:$H$63,8)+(X20+1)*Const!$B$20*(L20-Const!$B$29))</f>
        <v>35.520000000000003</v>
      </c>
      <c r="Z20" s="15">
        <f>Const!$B$22*V20+Const!$B$23*W20+Const!$B$24*Y20+Const!$B$25</f>
        <v>0.57856346000000003</v>
      </c>
      <c r="AA20" s="51" t="b">
        <f t="shared" si="5"/>
        <v>0</v>
      </c>
      <c r="AB20" s="51" t="b">
        <f t="shared" si="6"/>
        <v>0</v>
      </c>
      <c r="AC20" s="51" t="b">
        <f>IF(F20=1,VLOOKUP(C20,AWS1_30min!$C$3:$J$2747,8))</f>
        <v>0</v>
      </c>
      <c r="AD20" s="51" t="b">
        <f>IF(F20=1,Const!$B$5*POWER((0+Const!$B$4),4))</f>
        <v>0</v>
      </c>
      <c r="AE20" s="51" t="b">
        <f t="shared" si="7"/>
        <v>0</v>
      </c>
      <c r="AF20" s="51" t="b">
        <f t="shared" si="8"/>
        <v>0</v>
      </c>
      <c r="AG20" s="14">
        <f>VLOOKUP(C20,AWS2_30min!$C$3:$J$2935,8)+Const!$B$20*(L20-Const!$B$29)</f>
        <v>17.446999999999999</v>
      </c>
      <c r="AH20" s="14">
        <f t="shared" si="9"/>
        <v>290.59699999999998</v>
      </c>
      <c r="AI20" s="6">
        <f>VLOOKUP(C20,AWS2_30min!$C$3:$K$2935,9)</f>
        <v>30.97</v>
      </c>
      <c r="AJ20" s="6">
        <f>VLOOKUP(C20,AWS2_30min!$C$3:$L$2935,10)</f>
        <v>1.9076345193123379</v>
      </c>
      <c r="AK20" s="53">
        <f>IF(AJ20&gt;0.5,Const!$B$6*(AH20-Const!$B$4)*(Const!$B$32-Const!$B$34)/(AH20*POWER(AJ20,2)))</f>
        <v>0.32359798785736515</v>
      </c>
      <c r="AL20" s="53">
        <f>IF(AK20&lt;Const!$B$33,AK20,"ЛОЖЬ")</f>
        <v>0.32359798785736515</v>
      </c>
      <c r="AM20" s="53">
        <f t="shared" si="10"/>
        <v>0.38191156505973461</v>
      </c>
      <c r="AN20" s="6">
        <f>(AG20+VLOOKUP(C20,AWS1_30min!$C$4:$L$2747,10))/2</f>
        <v>16.114999999999998</v>
      </c>
      <c r="AO20" s="19">
        <f>VLOOKUP(C20,AWS1_30min!$C$4:$O$2747,13)/POWER(10,(L20-Const!$B$28)/18400*(1+0.003665*AN20))</f>
        <v>749.8395231436939</v>
      </c>
      <c r="AP20" s="14">
        <f>Const!$B$7*Const!$B$8*(AO20/Const!$B$11)*POWER(Const!$B$9,2)*AJ20*(AH20-Const!$B$4)/(LN(Const!$B$32/Const!$B$34)*LN(Const!$B$32/Const!$B$35))</f>
        <v>67.800434542061339</v>
      </c>
      <c r="AQ20" s="51" t="b">
        <f t="shared" si="11"/>
        <v>0</v>
      </c>
      <c r="AR20" s="18">
        <f t="shared" si="12"/>
        <v>6.3136292494311439</v>
      </c>
      <c r="AS20" s="14">
        <f>0.623*Const!$B$10*Const!$B$8*POWER(Const!$B$9,2)*AJ20*(AR20-Const!$B$12)/1013/(LN(Const!$B$32/Const!$B$34)*LN(Const!$B$32/Const!$B$36))</f>
        <v>1.6622080909686541</v>
      </c>
      <c r="AT20" s="51" t="b">
        <f t="shared" si="13"/>
        <v>0</v>
      </c>
      <c r="AU20" s="51" t="b">
        <f t="shared" si="14"/>
        <v>0</v>
      </c>
      <c r="AV20" s="14">
        <f>VLOOKUP(C20,AWS1_30min!$C$4:$P$2747,14)</f>
        <v>0</v>
      </c>
      <c r="AW20" s="14">
        <f t="shared" si="15"/>
        <v>0</v>
      </c>
      <c r="AX20" s="51" t="b">
        <f>IF(F20=1,AW20*Const!$B$13*Const!$B$14*(AH20-Const!$B$4))</f>
        <v>0</v>
      </c>
      <c r="AY20" s="11" t="b">
        <f>IF(F20=1,-Const!$B$15*(Const!$B$4-Const!$B$31)/2)</f>
        <v>0</v>
      </c>
      <c r="AZ20" s="51" t="b">
        <f t="shared" si="16"/>
        <v>0</v>
      </c>
      <c r="BA20" s="19">
        <f>IF(V20=1,Const!$B$37,Const!$B$38)</f>
        <v>602</v>
      </c>
      <c r="BB20" s="51" t="b">
        <f>IF(F20=1,AZ20/Const!$B$17*1800/BA20*1000)</f>
        <v>0</v>
      </c>
    </row>
    <row r="21" spans="1:54" x14ac:dyDescent="0.3">
      <c r="A21" s="1">
        <f t="shared" si="17"/>
        <v>43653</v>
      </c>
      <c r="B21" s="2">
        <f t="shared" si="18"/>
        <v>0.5</v>
      </c>
      <c r="C21" s="13">
        <f t="shared" si="18"/>
        <v>43653.5</v>
      </c>
      <c r="D21" s="19">
        <f t="shared" si="1"/>
        <v>188</v>
      </c>
      <c r="E21" s="19">
        <v>18</v>
      </c>
      <c r="F21" s="19">
        <v>0</v>
      </c>
      <c r="G21" s="19">
        <v>0</v>
      </c>
      <c r="H21" s="19">
        <v>0</v>
      </c>
      <c r="I21" s="19"/>
      <c r="J21">
        <v>526005</v>
      </c>
      <c r="K21">
        <v>6301125</v>
      </c>
      <c r="L21">
        <v>2541</v>
      </c>
      <c r="M21" s="14">
        <v>25.989899999999999</v>
      </c>
      <c r="N21" s="21">
        <v>47.309100000000001</v>
      </c>
      <c r="O21" s="19">
        <v>647.79600000000005</v>
      </c>
      <c r="P21" s="19">
        <f>VLOOKUP(C21,AWS2_30min!$C$3:$G$2935,5)</f>
        <v>955.8</v>
      </c>
      <c r="Q21" s="19">
        <f t="shared" si="2"/>
        <v>856.33399999999995</v>
      </c>
      <c r="R21" s="59">
        <f t="shared" si="3"/>
        <v>1.1161532766420579</v>
      </c>
      <c r="S21" s="26" t="b">
        <f t="shared" si="4"/>
        <v>0</v>
      </c>
      <c r="T21" s="19">
        <f>VLOOKUP(A21,Albedo!$A$2:$F$63,6)</f>
        <v>0</v>
      </c>
      <c r="U21" s="19">
        <f>Const!$B$26*D21+Const!$B$27</f>
        <v>2402.4843999999998</v>
      </c>
      <c r="V21" s="19">
        <f t="shared" si="0"/>
        <v>1</v>
      </c>
      <c r="W21" s="6">
        <f>VLOOKUP(A21,Albedo!$A$2:$G$63,5)+Const!$B$20*(L21-Const!$B$29)</f>
        <v>17.446999999999999</v>
      </c>
      <c r="X21" s="19">
        <f>VLOOKUP(A21,Albedo!$A$2:$G$63,7)</f>
        <v>3</v>
      </c>
      <c r="Y21" s="6">
        <f>IF(T21=1,W21,VLOOKUP(A21,Albedo!$A$2:$H$63,8)+(X21+1)*Const!$B$20*(L21-Const!$B$29))</f>
        <v>35.520000000000003</v>
      </c>
      <c r="Z21" s="15">
        <f>Const!$B$22*V21+Const!$B$23*W21+Const!$B$24*Y21+Const!$B$25</f>
        <v>0.57856346000000003</v>
      </c>
      <c r="AA21" s="51" t="b">
        <f t="shared" si="5"/>
        <v>0</v>
      </c>
      <c r="AB21" s="51" t="b">
        <f t="shared" si="6"/>
        <v>0</v>
      </c>
      <c r="AC21" s="51" t="b">
        <f>IF(F21=1,VLOOKUP(C21,AWS1_30min!$C$3:$J$2747,8))</f>
        <v>0</v>
      </c>
      <c r="AD21" s="51" t="b">
        <f>IF(F21=1,Const!$B$5*POWER((0+Const!$B$4),4))</f>
        <v>0</v>
      </c>
      <c r="AE21" s="51" t="b">
        <f t="shared" si="7"/>
        <v>0</v>
      </c>
      <c r="AF21" s="51" t="b">
        <f t="shared" si="8"/>
        <v>0</v>
      </c>
      <c r="AG21" s="14">
        <f>VLOOKUP(C21,AWS2_30min!$C$3:$J$2935,8)+Const!$B$20*(L21-Const!$B$29)</f>
        <v>17.446999999999999</v>
      </c>
      <c r="AH21" s="14">
        <f t="shared" si="9"/>
        <v>290.59699999999998</v>
      </c>
      <c r="AI21" s="6">
        <f>VLOOKUP(C21,AWS2_30min!$C$3:$K$2935,9)</f>
        <v>30.97</v>
      </c>
      <c r="AJ21" s="6">
        <f>VLOOKUP(C21,AWS2_30min!$C$3:$L$2935,10)</f>
        <v>1.9076345193123379</v>
      </c>
      <c r="AK21" s="53">
        <f>IF(AJ21&gt;0.5,Const!$B$6*(AH21-Const!$B$4)*(Const!$B$32-Const!$B$34)/(AH21*POWER(AJ21,2)))</f>
        <v>0.32359798785736515</v>
      </c>
      <c r="AL21" s="53">
        <f>IF(AK21&lt;Const!$B$33,AK21,"ЛОЖЬ")</f>
        <v>0.32359798785736515</v>
      </c>
      <c r="AM21" s="53">
        <f t="shared" si="10"/>
        <v>0.38191156505973461</v>
      </c>
      <c r="AN21" s="6">
        <f>(AG21+VLOOKUP(C21,AWS1_30min!$C$4:$L$2747,10))/2</f>
        <v>16.114999999999998</v>
      </c>
      <c r="AO21" s="19">
        <f>VLOOKUP(C21,AWS1_30min!$C$4:$O$2747,13)/POWER(10,(L21-Const!$B$28)/18400*(1+0.003665*AN21))</f>
        <v>749.8395231436939</v>
      </c>
      <c r="AP21" s="14">
        <f>Const!$B$7*Const!$B$8*(AO21/Const!$B$11)*POWER(Const!$B$9,2)*AJ21*(AH21-Const!$B$4)/(LN(Const!$B$32/Const!$B$34)*LN(Const!$B$32/Const!$B$35))</f>
        <v>67.800434542061339</v>
      </c>
      <c r="AQ21" s="51" t="b">
        <f t="shared" si="11"/>
        <v>0</v>
      </c>
      <c r="AR21" s="18">
        <f t="shared" si="12"/>
        <v>6.3136292494311439</v>
      </c>
      <c r="AS21" s="14">
        <f>0.623*Const!$B$10*Const!$B$8*POWER(Const!$B$9,2)*AJ21*(AR21-Const!$B$12)/1013/(LN(Const!$B$32/Const!$B$34)*LN(Const!$B$32/Const!$B$36))</f>
        <v>1.6622080909686541</v>
      </c>
      <c r="AT21" s="51" t="b">
        <f t="shared" si="13"/>
        <v>0</v>
      </c>
      <c r="AU21" s="51" t="b">
        <f t="shared" si="14"/>
        <v>0</v>
      </c>
      <c r="AV21" s="14">
        <f>VLOOKUP(C21,AWS1_30min!$C$4:$P$2747,14)</f>
        <v>0</v>
      </c>
      <c r="AW21" s="14">
        <f t="shared" si="15"/>
        <v>0</v>
      </c>
      <c r="AX21" s="51" t="b">
        <f>IF(F21=1,AW21*Const!$B$13*Const!$B$14*(AH21-Const!$B$4))</f>
        <v>0</v>
      </c>
      <c r="AY21" s="11" t="b">
        <f>IF(F21=1,-Const!$B$15*(Const!$B$4-Const!$B$31)/2)</f>
        <v>0</v>
      </c>
      <c r="AZ21" s="51" t="b">
        <f t="shared" si="16"/>
        <v>0</v>
      </c>
      <c r="BA21" s="19">
        <f>IF(V21=1,Const!$B$37,Const!$B$38)</f>
        <v>602</v>
      </c>
      <c r="BB21" s="51" t="b">
        <f>IF(F21=1,AZ21/Const!$B$17*1800/BA21*1000)</f>
        <v>0</v>
      </c>
    </row>
    <row r="22" spans="1:54" x14ac:dyDescent="0.3">
      <c r="A22" s="1">
        <f t="shared" si="17"/>
        <v>43653</v>
      </c>
      <c r="B22" s="2">
        <f t="shared" si="18"/>
        <v>0.5</v>
      </c>
      <c r="C22" s="13">
        <f t="shared" si="18"/>
        <v>43653.5</v>
      </c>
      <c r="D22" s="19">
        <f t="shared" si="1"/>
        <v>188</v>
      </c>
      <c r="E22" s="19">
        <v>19</v>
      </c>
      <c r="F22" s="19">
        <v>0</v>
      </c>
      <c r="G22" s="19">
        <v>0</v>
      </c>
      <c r="H22" s="19">
        <v>0</v>
      </c>
      <c r="I22" s="19"/>
      <c r="J22">
        <v>526095</v>
      </c>
      <c r="K22">
        <v>6301125</v>
      </c>
      <c r="L22">
        <v>2483</v>
      </c>
      <c r="M22" s="14">
        <v>28.555299999999999</v>
      </c>
      <c r="N22" s="21">
        <v>43.759099999999997</v>
      </c>
      <c r="O22" s="19">
        <v>625.47799999999995</v>
      </c>
      <c r="P22" s="19">
        <f>VLOOKUP(C22,AWS2_30min!$C$3:$G$2935,5)</f>
        <v>955.8</v>
      </c>
      <c r="Q22" s="19">
        <f t="shared" si="2"/>
        <v>856.33399999999995</v>
      </c>
      <c r="R22" s="59">
        <f t="shared" si="3"/>
        <v>1.1161532766420579</v>
      </c>
      <c r="S22" s="26" t="b">
        <f t="shared" si="4"/>
        <v>0</v>
      </c>
      <c r="T22" s="19">
        <f>VLOOKUP(A22,Albedo!$A$2:$F$63,6)</f>
        <v>0</v>
      </c>
      <c r="U22" s="19">
        <f>Const!$B$26*D22+Const!$B$27</f>
        <v>2402.4843999999998</v>
      </c>
      <c r="V22" s="19">
        <f t="shared" si="0"/>
        <v>1</v>
      </c>
      <c r="W22" s="6">
        <f>VLOOKUP(A22,Albedo!$A$2:$G$63,5)+Const!$B$20*(L22-Const!$B$29)</f>
        <v>17.824000000000002</v>
      </c>
      <c r="X22" s="19">
        <f>VLOOKUP(A22,Albedo!$A$2:$G$63,7)</f>
        <v>3</v>
      </c>
      <c r="Y22" s="6">
        <f>IF(T22=1,W22,VLOOKUP(A22,Albedo!$A$2:$H$63,8)+(X22+1)*Const!$B$20*(L22-Const!$B$29))</f>
        <v>37.027999999999999</v>
      </c>
      <c r="Z22" s="15">
        <f>Const!$B$22*V22+Const!$B$23*W22+Const!$B$24*Y22+Const!$B$25</f>
        <v>0.58003376000000006</v>
      </c>
      <c r="AA22" s="51" t="b">
        <f t="shared" si="5"/>
        <v>0</v>
      </c>
      <c r="AB22" s="51" t="b">
        <f t="shared" si="6"/>
        <v>0</v>
      </c>
      <c r="AC22" s="51" t="b">
        <f>IF(F22=1,VLOOKUP(C22,AWS1_30min!$C$3:$J$2747,8))</f>
        <v>0</v>
      </c>
      <c r="AD22" s="51" t="b">
        <f>IF(F22=1,Const!$B$5*POWER((0+Const!$B$4),4))</f>
        <v>0</v>
      </c>
      <c r="AE22" s="51" t="b">
        <f t="shared" si="7"/>
        <v>0</v>
      </c>
      <c r="AF22" s="51" t="b">
        <f t="shared" si="8"/>
        <v>0</v>
      </c>
      <c r="AG22" s="14">
        <f>VLOOKUP(C22,AWS2_30min!$C$3:$J$2935,8)+Const!$B$20*(L22-Const!$B$29)</f>
        <v>17.824000000000002</v>
      </c>
      <c r="AH22" s="14">
        <f t="shared" si="9"/>
        <v>290.97399999999999</v>
      </c>
      <c r="AI22" s="6">
        <f>VLOOKUP(C22,AWS2_30min!$C$3:$K$2935,9)</f>
        <v>30.97</v>
      </c>
      <c r="AJ22" s="6">
        <f>VLOOKUP(C22,AWS2_30min!$C$3:$L$2935,10)</f>
        <v>1.9076345193123379</v>
      </c>
      <c r="AK22" s="53">
        <f>IF(AJ22&gt;0.5,Const!$B$6*(AH22-Const!$B$4)*(Const!$B$32-Const!$B$34)/(AH22*POWER(AJ22,2)))</f>
        <v>0.33016206115830998</v>
      </c>
      <c r="AL22" s="53">
        <f>IF(AK22&lt;Const!$B$33,AK22,"ЛОЖЬ")</f>
        <v>0.33016206115830998</v>
      </c>
      <c r="AM22" s="53">
        <f t="shared" si="10"/>
        <v>0.42355405412449076</v>
      </c>
      <c r="AN22" s="6">
        <f>(AG22+VLOOKUP(C22,AWS1_30min!$C$4:$L$2747,10))/2</f>
        <v>16.3035</v>
      </c>
      <c r="AO22" s="19">
        <f>VLOOKUP(C22,AWS1_30min!$C$4:$O$2747,13)/POWER(10,(L22-Const!$B$28)/18400*(1+0.003665*AN22))</f>
        <v>755.62862369909033</v>
      </c>
      <c r="AP22" s="14">
        <f>Const!$B$7*Const!$B$8*(AO22/Const!$B$11)*POWER(Const!$B$9,2)*AJ22*(AH22-Const!$B$4)/(LN(Const!$B$32/Const!$B$34)*LN(Const!$B$32/Const!$B$35))</f>
        <v>69.800247544372738</v>
      </c>
      <c r="AQ22" s="51" t="b">
        <f t="shared" si="11"/>
        <v>0</v>
      </c>
      <c r="AR22" s="18">
        <f t="shared" si="12"/>
        <v>6.4665409426378986</v>
      </c>
      <c r="AS22" s="14">
        <f>0.623*Const!$B$10*Const!$B$8*POWER(Const!$B$9,2)*AJ22*(AR22-Const!$B$12)/1013/(LN(Const!$B$32/Const!$B$34)*LN(Const!$B$32/Const!$B$36))</f>
        <v>2.9104131222302914</v>
      </c>
      <c r="AT22" s="51" t="b">
        <f t="shared" si="13"/>
        <v>0</v>
      </c>
      <c r="AU22" s="51" t="b">
        <f t="shared" si="14"/>
        <v>0</v>
      </c>
      <c r="AV22" s="14">
        <f>VLOOKUP(C22,AWS1_30min!$C$4:$P$2747,14)</f>
        <v>0</v>
      </c>
      <c r="AW22" s="14">
        <f t="shared" si="15"/>
        <v>0</v>
      </c>
      <c r="AX22" s="51" t="b">
        <f>IF(F22=1,AW22*Const!$B$13*Const!$B$14*(AH22-Const!$B$4))</f>
        <v>0</v>
      </c>
      <c r="AY22" s="11" t="b">
        <f>IF(F22=1,-Const!$B$15*(Const!$B$4-Const!$B$31)/2)</f>
        <v>0</v>
      </c>
      <c r="AZ22" s="51" t="b">
        <f t="shared" si="16"/>
        <v>0</v>
      </c>
      <c r="BA22" s="19">
        <f>IF(V22=1,Const!$B$37,Const!$B$38)</f>
        <v>602</v>
      </c>
      <c r="BB22" s="51" t="b">
        <f>IF(F22=1,AZ22/Const!$B$17*1800/BA22*1000)</f>
        <v>0</v>
      </c>
    </row>
    <row r="23" spans="1:54" x14ac:dyDescent="0.3">
      <c r="A23" s="1">
        <f t="shared" si="17"/>
        <v>43653</v>
      </c>
      <c r="B23" s="2">
        <f t="shared" si="18"/>
        <v>0.5</v>
      </c>
      <c r="C23" s="13">
        <f t="shared" si="18"/>
        <v>43653.5</v>
      </c>
      <c r="D23" s="19">
        <f t="shared" si="1"/>
        <v>188</v>
      </c>
      <c r="E23" s="19">
        <v>20</v>
      </c>
      <c r="F23" s="19">
        <v>0</v>
      </c>
      <c r="G23" s="19">
        <v>0</v>
      </c>
      <c r="H23" s="19">
        <v>0</v>
      </c>
      <c r="I23" s="19"/>
      <c r="J23">
        <v>526185</v>
      </c>
      <c r="K23">
        <v>6301125</v>
      </c>
      <c r="L23">
        <v>2478</v>
      </c>
      <c r="M23" s="14">
        <v>22.752400000000002</v>
      </c>
      <c r="N23" s="21">
        <v>346.01</v>
      </c>
      <c r="O23" s="19">
        <v>919.10599999999999</v>
      </c>
      <c r="P23" s="19">
        <f>VLOOKUP(C23,AWS2_30min!$C$3:$G$2935,5)</f>
        <v>955.8</v>
      </c>
      <c r="Q23" s="19">
        <f t="shared" si="2"/>
        <v>856.33399999999995</v>
      </c>
      <c r="R23" s="59">
        <f t="shared" si="3"/>
        <v>1.1161532766420579</v>
      </c>
      <c r="S23" s="26" t="b">
        <f t="shared" si="4"/>
        <v>0</v>
      </c>
      <c r="T23" s="19">
        <f>VLOOKUP(A23,Albedo!$A$2:$F$63,6)</f>
        <v>0</v>
      </c>
      <c r="U23" s="19">
        <f>Const!$B$26*D23+Const!$B$27</f>
        <v>2402.4843999999998</v>
      </c>
      <c r="V23" s="19">
        <f t="shared" si="0"/>
        <v>1</v>
      </c>
      <c r="W23" s="6">
        <f>VLOOKUP(A23,Albedo!$A$2:$G$63,5)+Const!$B$20*(L23-Const!$B$29)</f>
        <v>17.8565</v>
      </c>
      <c r="X23" s="19">
        <f>VLOOKUP(A23,Albedo!$A$2:$G$63,7)</f>
        <v>3</v>
      </c>
      <c r="Y23" s="6">
        <f>IF(T23=1,W23,VLOOKUP(A23,Albedo!$A$2:$H$63,8)+(X23+1)*Const!$B$20*(L23-Const!$B$29))</f>
        <v>37.158000000000001</v>
      </c>
      <c r="Z23" s="15">
        <f>Const!$B$22*V23+Const!$B$23*W23+Const!$B$24*Y23+Const!$B$25</f>
        <v>0.58016051000000013</v>
      </c>
      <c r="AA23" s="51" t="b">
        <f t="shared" si="5"/>
        <v>0</v>
      </c>
      <c r="AB23" s="51" t="b">
        <f t="shared" si="6"/>
        <v>0</v>
      </c>
      <c r="AC23" s="51" t="b">
        <f>IF(F23=1,VLOOKUP(C23,AWS1_30min!$C$3:$J$2747,8))</f>
        <v>0</v>
      </c>
      <c r="AD23" s="51" t="b">
        <f>IF(F23=1,Const!$B$5*POWER((0+Const!$B$4),4))</f>
        <v>0</v>
      </c>
      <c r="AE23" s="51" t="b">
        <f t="shared" si="7"/>
        <v>0</v>
      </c>
      <c r="AF23" s="51" t="b">
        <f t="shared" si="8"/>
        <v>0</v>
      </c>
      <c r="AG23" s="14">
        <f>VLOOKUP(C23,AWS2_30min!$C$3:$J$2935,8)+Const!$B$20*(L23-Const!$B$29)</f>
        <v>17.8565</v>
      </c>
      <c r="AH23" s="14">
        <f t="shared" si="9"/>
        <v>291.00649999999996</v>
      </c>
      <c r="AI23" s="6">
        <f>VLOOKUP(C23,AWS2_30min!$C$3:$K$2935,9)</f>
        <v>30.97</v>
      </c>
      <c r="AJ23" s="6">
        <f>VLOOKUP(C23,AWS2_30min!$C$3:$L$2935,10)</f>
        <v>1.9076345193123379</v>
      </c>
      <c r="AK23" s="53">
        <f>IF(AJ23&gt;0.5,Const!$B$6*(AH23-Const!$B$4)*(Const!$B$32-Const!$B$34)/(AH23*POWER(AJ23,2)))</f>
        <v>0.33072713326477882</v>
      </c>
      <c r="AL23" s="53">
        <f>IF(AK23&lt;Const!$B$33,AK23,"ЛОЖЬ")</f>
        <v>0.33072713326477882</v>
      </c>
      <c r="AM23" s="53">
        <f t="shared" si="10"/>
        <v>0.42723958429068093</v>
      </c>
      <c r="AN23" s="6">
        <f>(AG23+VLOOKUP(C23,AWS1_30min!$C$4:$L$2747,10))/2</f>
        <v>16.319749999999999</v>
      </c>
      <c r="AO23" s="19">
        <f>VLOOKUP(C23,AWS1_30min!$C$4:$O$2747,13)/POWER(10,(L23-Const!$B$28)/18400*(1+0.003665*AN23))</f>
        <v>756.13012677908205</v>
      </c>
      <c r="AP23" s="14">
        <f>Const!$B$7*Const!$B$8*(AO23/Const!$B$11)*POWER(Const!$B$9,2)*AJ23*(AH23-Const!$B$4)/(LN(Const!$B$32/Const!$B$34)*LN(Const!$B$32/Const!$B$35))</f>
        <v>69.97393040134547</v>
      </c>
      <c r="AQ23" s="51" t="b">
        <f t="shared" si="11"/>
        <v>0</v>
      </c>
      <c r="AR23" s="18">
        <f t="shared" si="12"/>
        <v>6.4798747677990853</v>
      </c>
      <c r="AS23" s="14">
        <f>0.623*Const!$B$10*Const!$B$8*POWER(Const!$B$9,2)*AJ23*(AR23-Const!$B$12)/1013/(LN(Const!$B$32/Const!$B$34)*LN(Const!$B$32/Const!$B$36))</f>
        <v>3.0192559929298688</v>
      </c>
      <c r="AT23" s="51" t="b">
        <f t="shared" si="13"/>
        <v>0</v>
      </c>
      <c r="AU23" s="51" t="b">
        <f t="shared" si="14"/>
        <v>0</v>
      </c>
      <c r="AV23" s="14">
        <f>VLOOKUP(C23,AWS1_30min!$C$4:$P$2747,14)</f>
        <v>0</v>
      </c>
      <c r="AW23" s="14">
        <f t="shared" si="15"/>
        <v>0</v>
      </c>
      <c r="AX23" s="51" t="b">
        <f>IF(F23=1,AW23*Const!$B$13*Const!$B$14*(AH23-Const!$B$4))</f>
        <v>0</v>
      </c>
      <c r="AY23" s="11" t="b">
        <f>IF(F23=1,-Const!$B$15*(Const!$B$4-Const!$B$31)/2)</f>
        <v>0</v>
      </c>
      <c r="AZ23" s="51" t="b">
        <f t="shared" si="16"/>
        <v>0</v>
      </c>
      <c r="BA23" s="19">
        <f>IF(V23=1,Const!$B$37,Const!$B$38)</f>
        <v>602</v>
      </c>
      <c r="BB23" s="51" t="b">
        <f>IF(F23=1,AZ23/Const!$B$17*1800/BA23*1000)</f>
        <v>0</v>
      </c>
    </row>
    <row r="24" spans="1:54" x14ac:dyDescent="0.3">
      <c r="A24" s="1">
        <f t="shared" si="17"/>
        <v>43653</v>
      </c>
      <c r="B24" s="2">
        <f t="shared" si="18"/>
        <v>0.5</v>
      </c>
      <c r="C24" s="13">
        <f t="shared" si="18"/>
        <v>43653.5</v>
      </c>
      <c r="D24" s="19">
        <f t="shared" si="1"/>
        <v>188</v>
      </c>
      <c r="E24" s="19">
        <v>21</v>
      </c>
      <c r="F24" s="19">
        <v>0</v>
      </c>
      <c r="G24" s="19">
        <v>0</v>
      </c>
      <c r="H24" s="19">
        <v>0</v>
      </c>
      <c r="I24" s="19"/>
      <c r="J24">
        <v>526275</v>
      </c>
      <c r="K24">
        <v>6301125</v>
      </c>
      <c r="L24">
        <v>2499</v>
      </c>
      <c r="M24" s="14">
        <v>27.8216</v>
      </c>
      <c r="N24" s="21">
        <v>310.94499999999999</v>
      </c>
      <c r="O24" s="19">
        <v>1048.02</v>
      </c>
      <c r="P24" s="19">
        <f>VLOOKUP(C24,AWS2_30min!$C$3:$G$2935,5)</f>
        <v>955.8</v>
      </c>
      <c r="Q24" s="19">
        <f t="shared" si="2"/>
        <v>856.33399999999995</v>
      </c>
      <c r="R24" s="59">
        <f t="shared" si="3"/>
        <v>1.1161532766420579</v>
      </c>
      <c r="S24" s="26" t="b">
        <f t="shared" si="4"/>
        <v>0</v>
      </c>
      <c r="T24" s="19">
        <f>VLOOKUP(A24,Albedo!$A$2:$F$63,6)</f>
        <v>0</v>
      </c>
      <c r="U24" s="19">
        <f>Const!$B$26*D24+Const!$B$27</f>
        <v>2402.4843999999998</v>
      </c>
      <c r="V24" s="19">
        <f t="shared" si="0"/>
        <v>1</v>
      </c>
      <c r="W24" s="6">
        <f>VLOOKUP(A24,Albedo!$A$2:$G$63,5)+Const!$B$20*(L24-Const!$B$29)</f>
        <v>17.72</v>
      </c>
      <c r="X24" s="19">
        <f>VLOOKUP(A24,Albedo!$A$2:$G$63,7)</f>
        <v>3</v>
      </c>
      <c r="Y24" s="6">
        <f>IF(T24=1,W24,VLOOKUP(A24,Albedo!$A$2:$H$63,8)+(X24+1)*Const!$B$20*(L24-Const!$B$29))</f>
        <v>36.612000000000002</v>
      </c>
      <c r="Z24" s="15">
        <f>Const!$B$22*V24+Const!$B$23*W24+Const!$B$24*Y24+Const!$B$25</f>
        <v>0.57962816000000006</v>
      </c>
      <c r="AA24" s="51" t="b">
        <f t="shared" si="5"/>
        <v>0</v>
      </c>
      <c r="AB24" s="51" t="b">
        <f t="shared" si="6"/>
        <v>0</v>
      </c>
      <c r="AC24" s="51" t="b">
        <f>IF(F24=1,VLOOKUP(C24,AWS1_30min!$C$3:$J$2747,8))</f>
        <v>0</v>
      </c>
      <c r="AD24" s="51" t="b">
        <f>IF(F24=1,Const!$B$5*POWER((0+Const!$B$4),4))</f>
        <v>0</v>
      </c>
      <c r="AE24" s="51" t="b">
        <f t="shared" si="7"/>
        <v>0</v>
      </c>
      <c r="AF24" s="51" t="b">
        <f t="shared" si="8"/>
        <v>0</v>
      </c>
      <c r="AG24" s="14">
        <f>VLOOKUP(C24,AWS2_30min!$C$3:$J$2935,8)+Const!$B$20*(L24-Const!$B$29)</f>
        <v>17.72</v>
      </c>
      <c r="AH24" s="14">
        <f t="shared" si="9"/>
        <v>290.87</v>
      </c>
      <c r="AI24" s="6">
        <f>VLOOKUP(C24,AWS2_30min!$C$3:$K$2935,9)</f>
        <v>30.97</v>
      </c>
      <c r="AJ24" s="6">
        <f>VLOOKUP(C24,AWS2_30min!$C$3:$L$2935,10)</f>
        <v>1.9076345193123379</v>
      </c>
      <c r="AK24" s="53">
        <f>IF(AJ24&gt;0.5,Const!$B$6*(AH24-Const!$B$4)*(Const!$B$32-Const!$B$34)/(AH24*POWER(AJ24,2)))</f>
        <v>0.32835298184781408</v>
      </c>
      <c r="AL24" s="53">
        <f>IF(AK24&lt;Const!$B$33,AK24,"ЛОЖЬ")</f>
        <v>0.32835298184781408</v>
      </c>
      <c r="AM24" s="53">
        <f t="shared" si="10"/>
        <v>0.41186219873063235</v>
      </c>
      <c r="AN24" s="6">
        <f>(AG24+VLOOKUP(C24,AWS1_30min!$C$4:$L$2747,10))/2</f>
        <v>16.2515</v>
      </c>
      <c r="AO24" s="19">
        <f>VLOOKUP(C24,AWS1_30min!$C$4:$O$2747,13)/POWER(10,(L24-Const!$B$28)/18400*(1+0.003665*AN24))</f>
        <v>754.02642561700543</v>
      </c>
      <c r="AP24" s="14">
        <f>Const!$B$7*Const!$B$8*(AO24/Const!$B$11)*POWER(Const!$B$9,2)*AJ24*(AH24-Const!$B$4)/(LN(Const!$B$32/Const!$B$34)*LN(Const!$B$32/Const!$B$35))</f>
        <v>69.245837524899287</v>
      </c>
      <c r="AQ24" s="51" t="b">
        <f t="shared" si="11"/>
        <v>0</v>
      </c>
      <c r="AR24" s="18">
        <f t="shared" si="12"/>
        <v>6.4240353143346525</v>
      </c>
      <c r="AS24" s="14">
        <f>0.623*Const!$B$10*Const!$B$8*POWER(Const!$B$9,2)*AJ24*(AR24-Const!$B$12)/1013/(LN(Const!$B$32/Const!$B$34)*LN(Const!$B$32/Const!$B$36))</f>
        <v>2.5634433255299744</v>
      </c>
      <c r="AT24" s="51" t="b">
        <f t="shared" si="13"/>
        <v>0</v>
      </c>
      <c r="AU24" s="51" t="b">
        <f t="shared" si="14"/>
        <v>0</v>
      </c>
      <c r="AV24" s="14">
        <f>VLOOKUP(C24,AWS1_30min!$C$4:$P$2747,14)</f>
        <v>0</v>
      </c>
      <c r="AW24" s="14">
        <f t="shared" si="15"/>
        <v>0</v>
      </c>
      <c r="AX24" s="51" t="b">
        <f>IF(F24=1,AW24*Const!$B$13*Const!$B$14*(AH24-Const!$B$4))</f>
        <v>0</v>
      </c>
      <c r="AY24" s="11" t="b">
        <f>IF(F24=1,-Const!$B$15*(Const!$B$4-Const!$B$31)/2)</f>
        <v>0</v>
      </c>
      <c r="AZ24" s="51" t="b">
        <f t="shared" si="16"/>
        <v>0</v>
      </c>
      <c r="BA24" s="19">
        <f>IF(V24=1,Const!$B$37,Const!$B$38)</f>
        <v>602</v>
      </c>
      <c r="BB24" s="51" t="b">
        <f>IF(F24=1,AZ24/Const!$B$17*1800/BA24*1000)</f>
        <v>0</v>
      </c>
    </row>
    <row r="25" spans="1:54" x14ac:dyDescent="0.3">
      <c r="A25" s="1">
        <f t="shared" si="17"/>
        <v>43653</v>
      </c>
      <c r="B25" s="2">
        <f t="shared" si="18"/>
        <v>0.5</v>
      </c>
      <c r="C25" s="13">
        <f t="shared" si="18"/>
        <v>43653.5</v>
      </c>
      <c r="D25" s="19">
        <f t="shared" si="1"/>
        <v>188</v>
      </c>
      <c r="E25" s="19">
        <v>22</v>
      </c>
      <c r="F25" s="19">
        <v>0</v>
      </c>
      <c r="G25" s="19">
        <v>0</v>
      </c>
      <c r="H25" s="19">
        <v>0</v>
      </c>
      <c r="I25" s="19"/>
      <c r="J25">
        <v>524475</v>
      </c>
      <c r="K25">
        <v>6301035</v>
      </c>
      <c r="L25">
        <v>2359</v>
      </c>
      <c r="M25" s="14">
        <v>28.6996</v>
      </c>
      <c r="N25" s="21">
        <v>23.313099999999999</v>
      </c>
      <c r="O25" s="19">
        <v>708.27800000000002</v>
      </c>
      <c r="P25" s="19">
        <f>VLOOKUP(C25,AWS2_30min!$C$3:$G$2935,5)</f>
        <v>955.8</v>
      </c>
      <c r="Q25" s="19">
        <f t="shared" si="2"/>
        <v>856.33399999999995</v>
      </c>
      <c r="R25" s="59">
        <f t="shared" si="3"/>
        <v>1.1161532766420579</v>
      </c>
      <c r="S25" s="26" t="b">
        <f t="shared" si="4"/>
        <v>0</v>
      </c>
      <c r="T25" s="19">
        <f>VLOOKUP(A25,Albedo!$A$2:$F$63,6)</f>
        <v>0</v>
      </c>
      <c r="U25" s="19">
        <f>Const!$B$26*D25+Const!$B$27</f>
        <v>2402.4843999999998</v>
      </c>
      <c r="V25" s="19">
        <f t="shared" si="0"/>
        <v>0</v>
      </c>
      <c r="W25" s="6">
        <f>VLOOKUP(A25,Albedo!$A$2:$G$63,5)+Const!$B$20*(L25-Const!$B$29)</f>
        <v>18.63</v>
      </c>
      <c r="X25" s="19">
        <f>VLOOKUP(A25,Albedo!$A$2:$G$63,7)</f>
        <v>3</v>
      </c>
      <c r="Y25" s="6">
        <f>IF(T25=1,W25,VLOOKUP(A25,Albedo!$A$2:$H$63,8)+(X25+1)*Const!$B$20*(L25-Const!$B$29))</f>
        <v>40.252000000000002</v>
      </c>
      <c r="Z25" s="15">
        <f>Const!$B$22*V25+Const!$B$23*W25+Const!$B$24*Y25+Const!$B$25</f>
        <v>0.24572716</v>
      </c>
      <c r="AA25" s="51" t="b">
        <f t="shared" si="5"/>
        <v>0</v>
      </c>
      <c r="AB25" s="51" t="b">
        <f t="shared" si="6"/>
        <v>0</v>
      </c>
      <c r="AC25" s="51" t="b">
        <f>IF(F25=1,VLOOKUP(C25,AWS1_30min!$C$3:$J$2747,8))</f>
        <v>0</v>
      </c>
      <c r="AD25" s="51" t="b">
        <f>IF(F25=1,Const!$B$5*POWER((0+Const!$B$4),4))</f>
        <v>0</v>
      </c>
      <c r="AE25" s="51" t="b">
        <f t="shared" si="7"/>
        <v>0</v>
      </c>
      <c r="AF25" s="51" t="b">
        <f t="shared" si="8"/>
        <v>0</v>
      </c>
      <c r="AG25" s="14">
        <f>VLOOKUP(C25,AWS2_30min!$C$3:$J$2935,8)+Const!$B$20*(L25-Const!$B$29)</f>
        <v>18.63</v>
      </c>
      <c r="AH25" s="14">
        <f t="shared" si="9"/>
        <v>291.77999999999997</v>
      </c>
      <c r="AI25" s="6">
        <f>VLOOKUP(C25,AWS2_30min!$C$3:$K$2935,9)</f>
        <v>30.97</v>
      </c>
      <c r="AJ25" s="6">
        <f>VLOOKUP(C25,AWS2_30min!$C$3:$L$2935,10)</f>
        <v>1.9076345193123379</v>
      </c>
      <c r="AK25" s="53">
        <f>IF(AJ25&gt;0.5,Const!$B$6*(AH25-Const!$B$4)*(Const!$B$32-Const!$B$34)/(AH25*POWER(AJ25,2)))</f>
        <v>0.34413869926781432</v>
      </c>
      <c r="AL25" s="53">
        <f>IF(AK25&lt;Const!$B$33,AK25,"ЛОЖЬ")</f>
        <v>0.34413869926781432</v>
      </c>
      <c r="AM25" s="53">
        <f t="shared" si="10"/>
        <v>0.51939911566543551</v>
      </c>
      <c r="AN25" s="6">
        <f>(AG25+VLOOKUP(C25,AWS1_30min!$C$4:$L$2747,10))/2</f>
        <v>16.706499999999998</v>
      </c>
      <c r="AO25" s="19">
        <f>VLOOKUP(C25,AWS1_30min!$C$4:$O$2747,13)/POWER(10,(L25-Const!$B$28)/18400*(1+0.003665*AN25))</f>
        <v>768.181521797095</v>
      </c>
      <c r="AP25" s="14">
        <f>Const!$B$7*Const!$B$8*(AO25/Const!$B$11)*POWER(Const!$B$9,2)*AJ25*(AH25-Const!$B$4)/(LN(Const!$B$32/Const!$B$34)*LN(Const!$B$32/Const!$B$35))</f>
        <v>74.168603102834439</v>
      </c>
      <c r="AQ25" s="51" t="b">
        <f t="shared" si="11"/>
        <v>0</v>
      </c>
      <c r="AR25" s="18">
        <f t="shared" si="12"/>
        <v>6.8044664772892114</v>
      </c>
      <c r="AS25" s="14">
        <f>0.623*Const!$B$10*Const!$B$8*POWER(Const!$B$9,2)*AJ25*(AR25-Const!$B$12)/1013/(LN(Const!$B$32/Const!$B$34)*LN(Const!$B$32/Const!$B$36))</f>
        <v>5.6688702663364863</v>
      </c>
      <c r="AT25" s="51" t="b">
        <f t="shared" si="13"/>
        <v>0</v>
      </c>
      <c r="AU25" s="51" t="b">
        <f t="shared" si="14"/>
        <v>0</v>
      </c>
      <c r="AV25" s="14">
        <f>VLOOKUP(C25,AWS1_30min!$C$4:$P$2747,14)</f>
        <v>0</v>
      </c>
      <c r="AW25" s="14">
        <f t="shared" si="15"/>
        <v>0</v>
      </c>
      <c r="AX25" s="51" t="b">
        <f>IF(F25=1,AW25*Const!$B$13*Const!$B$14*(AH25-Const!$B$4))</f>
        <v>0</v>
      </c>
      <c r="AY25" s="11" t="b">
        <f>IF(F25=1,-Const!$B$15*(Const!$B$4-Const!$B$31)/2)</f>
        <v>0</v>
      </c>
      <c r="AZ25" s="51" t="b">
        <f t="shared" si="16"/>
        <v>0</v>
      </c>
      <c r="BA25" s="19">
        <f>IF(V25=1,Const!$B$37,Const!$B$38)</f>
        <v>784</v>
      </c>
      <c r="BB25" s="51" t="b">
        <f>IF(F25=1,AZ25/Const!$B$17*1800/BA25*1000)</f>
        <v>0</v>
      </c>
    </row>
    <row r="26" spans="1:54" x14ac:dyDescent="0.3">
      <c r="A26" s="1">
        <f t="shared" si="17"/>
        <v>43653</v>
      </c>
      <c r="B26" s="2">
        <f t="shared" si="18"/>
        <v>0.5</v>
      </c>
      <c r="C26" s="13">
        <f t="shared" si="18"/>
        <v>43653.5</v>
      </c>
      <c r="D26" s="19">
        <f t="shared" si="1"/>
        <v>188</v>
      </c>
      <c r="E26" s="19">
        <v>23</v>
      </c>
      <c r="F26" s="19">
        <v>0</v>
      </c>
      <c r="G26" s="19">
        <v>0</v>
      </c>
      <c r="H26" s="19">
        <v>0</v>
      </c>
      <c r="I26" s="19"/>
      <c r="J26">
        <v>524565</v>
      </c>
      <c r="K26">
        <v>6301035</v>
      </c>
      <c r="L26">
        <v>2342</v>
      </c>
      <c r="M26" s="14">
        <v>29.641400000000001</v>
      </c>
      <c r="N26" s="21">
        <v>6.5872900000000003</v>
      </c>
      <c r="O26" s="19">
        <v>782.779</v>
      </c>
      <c r="P26" s="19">
        <f>VLOOKUP(C26,AWS2_30min!$C$3:$G$2935,5)</f>
        <v>955.8</v>
      </c>
      <c r="Q26" s="19">
        <f t="shared" si="2"/>
        <v>856.33399999999995</v>
      </c>
      <c r="R26" s="59">
        <f t="shared" si="3"/>
        <v>1.1161532766420579</v>
      </c>
      <c r="S26" s="26" t="b">
        <f t="shared" si="4"/>
        <v>0</v>
      </c>
      <c r="T26" s="19">
        <f>VLOOKUP(A26,Albedo!$A$2:$F$63,6)</f>
        <v>0</v>
      </c>
      <c r="U26" s="19">
        <f>Const!$B$26*D26+Const!$B$27</f>
        <v>2402.4843999999998</v>
      </c>
      <c r="V26" s="19">
        <f t="shared" si="0"/>
        <v>0</v>
      </c>
      <c r="W26" s="6">
        <f>VLOOKUP(A26,Albedo!$A$2:$G$63,5)+Const!$B$20*(L26-Const!$B$29)</f>
        <v>18.740500000000001</v>
      </c>
      <c r="X26" s="19">
        <f>VLOOKUP(A26,Albedo!$A$2:$G$63,7)</f>
        <v>3</v>
      </c>
      <c r="Y26" s="6">
        <f>IF(T26=1,W26,VLOOKUP(A26,Albedo!$A$2:$H$63,8)+(X26+1)*Const!$B$20*(L26-Const!$B$29))</f>
        <v>40.694000000000003</v>
      </c>
      <c r="Z26" s="15">
        <f>Const!$B$22*V26+Const!$B$23*W26+Const!$B$24*Y26+Const!$B$25</f>
        <v>0.24615811000000001</v>
      </c>
      <c r="AA26" s="51" t="b">
        <f t="shared" si="5"/>
        <v>0</v>
      </c>
      <c r="AB26" s="51" t="b">
        <f t="shared" si="6"/>
        <v>0</v>
      </c>
      <c r="AC26" s="51" t="b">
        <f>IF(F26=1,VLOOKUP(C26,AWS1_30min!$C$3:$J$2747,8))</f>
        <v>0</v>
      </c>
      <c r="AD26" s="51" t="b">
        <f>IF(F26=1,Const!$B$5*POWER((0+Const!$B$4),4))</f>
        <v>0</v>
      </c>
      <c r="AE26" s="51" t="b">
        <f t="shared" si="7"/>
        <v>0</v>
      </c>
      <c r="AF26" s="51" t="b">
        <f t="shared" si="8"/>
        <v>0</v>
      </c>
      <c r="AG26" s="14">
        <f>VLOOKUP(C26,AWS2_30min!$C$3:$J$2935,8)+Const!$B$20*(L26-Const!$B$29)</f>
        <v>18.740500000000001</v>
      </c>
      <c r="AH26" s="14">
        <f t="shared" si="9"/>
        <v>291.89049999999997</v>
      </c>
      <c r="AI26" s="6">
        <f>VLOOKUP(C26,AWS2_30min!$C$3:$K$2935,9)</f>
        <v>30.97</v>
      </c>
      <c r="AJ26" s="6">
        <f>VLOOKUP(C26,AWS2_30min!$C$3:$L$2935,10)</f>
        <v>1.9076345193123379</v>
      </c>
      <c r="AK26" s="53">
        <f>IF(AJ26&gt;0.5,Const!$B$6*(AH26-Const!$B$4)*(Const!$B$32-Const!$B$34)/(AH26*POWER(AJ26,2)))</f>
        <v>0.34604883478686405</v>
      </c>
      <c r="AL26" s="53">
        <f>IF(AK26&lt;Const!$B$33,AK26,"ЛОЖЬ")</f>
        <v>0.34604883478686405</v>
      </c>
      <c r="AM26" s="53">
        <f t="shared" si="10"/>
        <v>0.53325655356501767</v>
      </c>
      <c r="AN26" s="6">
        <f>(AG26+VLOOKUP(C26,AWS1_30min!$C$4:$L$2747,10))/2</f>
        <v>16.761749999999999</v>
      </c>
      <c r="AO26" s="19">
        <f>VLOOKUP(C26,AWS1_30min!$C$4:$O$2747,13)/POWER(10,(L26-Const!$B$28)/18400*(1+0.003665*AN26))</f>
        <v>769.92141194586634</v>
      </c>
      <c r="AP26" s="14">
        <f>Const!$B$7*Const!$B$8*(AO26/Const!$B$11)*POWER(Const!$B$9,2)*AJ26*(AH26-Const!$B$4)/(LN(Const!$B$32/Const!$B$34)*LN(Const!$B$32/Const!$B$35))</f>
        <v>74.777503178010249</v>
      </c>
      <c r="AQ26" s="51" t="b">
        <f t="shared" si="11"/>
        <v>0</v>
      </c>
      <c r="AR26" s="18">
        <f t="shared" si="12"/>
        <v>6.8519889289941576</v>
      </c>
      <c r="AS26" s="14">
        <f>0.623*Const!$B$10*Const!$B$8*POWER(Const!$B$9,2)*AJ26*(AR26-Const!$B$12)/1013/(LN(Const!$B$32/Const!$B$34)*LN(Const!$B$32/Const!$B$36))</f>
        <v>6.0567919620030004</v>
      </c>
      <c r="AT26" s="51" t="b">
        <f t="shared" si="13"/>
        <v>0</v>
      </c>
      <c r="AU26" s="51" t="b">
        <f t="shared" si="14"/>
        <v>0</v>
      </c>
      <c r="AV26" s="14">
        <f>VLOOKUP(C26,AWS1_30min!$C$4:$P$2747,14)</f>
        <v>0</v>
      </c>
      <c r="AW26" s="14">
        <f t="shared" si="15"/>
        <v>0</v>
      </c>
      <c r="AX26" s="51" t="b">
        <f>IF(F26=1,AW26*Const!$B$13*Const!$B$14*(AH26-Const!$B$4))</f>
        <v>0</v>
      </c>
      <c r="AY26" s="11" t="b">
        <f>IF(F26=1,-Const!$B$15*(Const!$B$4-Const!$B$31)/2)</f>
        <v>0</v>
      </c>
      <c r="AZ26" s="51" t="b">
        <f t="shared" si="16"/>
        <v>0</v>
      </c>
      <c r="BA26" s="19">
        <f>IF(V26=1,Const!$B$37,Const!$B$38)</f>
        <v>784</v>
      </c>
      <c r="BB26" s="51" t="b">
        <f>IF(F26=1,AZ26/Const!$B$17*1800/BA26*1000)</f>
        <v>0</v>
      </c>
    </row>
    <row r="27" spans="1:54" x14ac:dyDescent="0.3">
      <c r="A27" s="1">
        <f t="shared" si="17"/>
        <v>43653</v>
      </c>
      <c r="B27" s="2">
        <f t="shared" si="18"/>
        <v>0.5</v>
      </c>
      <c r="C27" s="13">
        <f t="shared" si="18"/>
        <v>43653.5</v>
      </c>
      <c r="D27" s="19">
        <f t="shared" si="1"/>
        <v>188</v>
      </c>
      <c r="E27" s="19">
        <v>24</v>
      </c>
      <c r="F27" s="19">
        <v>0</v>
      </c>
      <c r="G27" s="19">
        <v>0</v>
      </c>
      <c r="H27" s="19">
        <v>0</v>
      </c>
      <c r="I27" s="19"/>
      <c r="J27">
        <v>524655</v>
      </c>
      <c r="K27">
        <v>6301035</v>
      </c>
      <c r="L27">
        <v>2342</v>
      </c>
      <c r="M27" s="14">
        <v>31.270399999999999</v>
      </c>
      <c r="N27" s="21">
        <v>358.03399999999999</v>
      </c>
      <c r="O27" s="19">
        <v>816.755</v>
      </c>
      <c r="P27" s="19">
        <f>VLOOKUP(C27,AWS2_30min!$C$3:$G$2935,5)</f>
        <v>955.8</v>
      </c>
      <c r="Q27" s="19">
        <f t="shared" si="2"/>
        <v>856.33399999999995</v>
      </c>
      <c r="R27" s="59">
        <f t="shared" si="3"/>
        <v>1.1161532766420579</v>
      </c>
      <c r="S27" s="26" t="b">
        <f t="shared" si="4"/>
        <v>0</v>
      </c>
      <c r="T27" s="19">
        <f>VLOOKUP(A27,Albedo!$A$2:$F$63,6)</f>
        <v>0</v>
      </c>
      <c r="U27" s="19">
        <f>Const!$B$26*D27+Const!$B$27</f>
        <v>2402.4843999999998</v>
      </c>
      <c r="V27" s="19">
        <f t="shared" si="0"/>
        <v>0</v>
      </c>
      <c r="W27" s="6">
        <f>VLOOKUP(A27,Albedo!$A$2:$G$63,5)+Const!$B$20*(L27-Const!$B$29)</f>
        <v>18.740500000000001</v>
      </c>
      <c r="X27" s="19">
        <f>VLOOKUP(A27,Albedo!$A$2:$G$63,7)</f>
        <v>3</v>
      </c>
      <c r="Y27" s="6">
        <f>IF(T27=1,W27,VLOOKUP(A27,Albedo!$A$2:$H$63,8)+(X27+1)*Const!$B$20*(L27-Const!$B$29))</f>
        <v>40.694000000000003</v>
      </c>
      <c r="Z27" s="15">
        <f>Const!$B$22*V27+Const!$B$23*W27+Const!$B$24*Y27+Const!$B$25</f>
        <v>0.24615811000000001</v>
      </c>
      <c r="AA27" s="51" t="b">
        <f t="shared" si="5"/>
        <v>0</v>
      </c>
      <c r="AB27" s="51" t="b">
        <f t="shared" si="6"/>
        <v>0</v>
      </c>
      <c r="AC27" s="51" t="b">
        <f>IF(F27=1,VLOOKUP(C27,AWS1_30min!$C$3:$J$2747,8))</f>
        <v>0</v>
      </c>
      <c r="AD27" s="51" t="b">
        <f>IF(F27=1,Const!$B$5*POWER((0+Const!$B$4),4))</f>
        <v>0</v>
      </c>
      <c r="AE27" s="51" t="b">
        <f t="shared" si="7"/>
        <v>0</v>
      </c>
      <c r="AF27" s="51" t="b">
        <f t="shared" si="8"/>
        <v>0</v>
      </c>
      <c r="AG27" s="14">
        <f>VLOOKUP(C27,AWS2_30min!$C$3:$J$2935,8)+Const!$B$20*(L27-Const!$B$29)</f>
        <v>18.740500000000001</v>
      </c>
      <c r="AH27" s="14">
        <f t="shared" si="9"/>
        <v>291.89049999999997</v>
      </c>
      <c r="AI27" s="6">
        <f>VLOOKUP(C27,AWS2_30min!$C$3:$K$2935,9)</f>
        <v>30.97</v>
      </c>
      <c r="AJ27" s="6">
        <f>VLOOKUP(C27,AWS2_30min!$C$3:$L$2935,10)</f>
        <v>1.9076345193123379</v>
      </c>
      <c r="AK27" s="53">
        <f>IF(AJ27&gt;0.5,Const!$B$6*(AH27-Const!$B$4)*(Const!$B$32-Const!$B$34)/(AH27*POWER(AJ27,2)))</f>
        <v>0.34604883478686405</v>
      </c>
      <c r="AL27" s="53">
        <f>IF(AK27&lt;Const!$B$33,AK27,"ЛОЖЬ")</f>
        <v>0.34604883478686405</v>
      </c>
      <c r="AM27" s="53">
        <f t="shared" si="10"/>
        <v>0.53325655356501767</v>
      </c>
      <c r="AN27" s="6">
        <f>(AG27+VLOOKUP(C27,AWS1_30min!$C$4:$L$2747,10))/2</f>
        <v>16.761749999999999</v>
      </c>
      <c r="AO27" s="19">
        <f>VLOOKUP(C27,AWS1_30min!$C$4:$O$2747,13)/POWER(10,(L27-Const!$B$28)/18400*(1+0.003665*AN27))</f>
        <v>769.92141194586634</v>
      </c>
      <c r="AP27" s="14">
        <f>Const!$B$7*Const!$B$8*(AO27/Const!$B$11)*POWER(Const!$B$9,2)*AJ27*(AH27-Const!$B$4)/(LN(Const!$B$32/Const!$B$34)*LN(Const!$B$32/Const!$B$35))</f>
        <v>74.777503178010249</v>
      </c>
      <c r="AQ27" s="51" t="b">
        <f t="shared" si="11"/>
        <v>0</v>
      </c>
      <c r="AR27" s="18">
        <f t="shared" si="12"/>
        <v>6.8519889289941576</v>
      </c>
      <c r="AS27" s="14">
        <f>0.623*Const!$B$10*Const!$B$8*POWER(Const!$B$9,2)*AJ27*(AR27-Const!$B$12)/1013/(LN(Const!$B$32/Const!$B$34)*LN(Const!$B$32/Const!$B$36))</f>
        <v>6.0567919620030004</v>
      </c>
      <c r="AT27" s="51" t="b">
        <f t="shared" si="13"/>
        <v>0</v>
      </c>
      <c r="AU27" s="51" t="b">
        <f t="shared" si="14"/>
        <v>0</v>
      </c>
      <c r="AV27" s="14">
        <f>VLOOKUP(C27,AWS1_30min!$C$4:$P$2747,14)</f>
        <v>0</v>
      </c>
      <c r="AW27" s="14">
        <f t="shared" si="15"/>
        <v>0</v>
      </c>
      <c r="AX27" s="51" t="b">
        <f>IF(F27=1,AW27*Const!$B$13*Const!$B$14*(AH27-Const!$B$4))</f>
        <v>0</v>
      </c>
      <c r="AY27" s="11" t="b">
        <f>IF(F27=1,-Const!$B$15*(Const!$B$4-Const!$B$31)/2)</f>
        <v>0</v>
      </c>
      <c r="AZ27" s="51" t="b">
        <f t="shared" si="16"/>
        <v>0</v>
      </c>
      <c r="BA27" s="19">
        <f>IF(V27=1,Const!$B$37,Const!$B$38)</f>
        <v>784</v>
      </c>
      <c r="BB27" s="51" t="b">
        <f>IF(F27=1,AZ27/Const!$B$17*1800/BA27*1000)</f>
        <v>0</v>
      </c>
    </row>
    <row r="28" spans="1:54" x14ac:dyDescent="0.3">
      <c r="A28" s="1">
        <f t="shared" si="17"/>
        <v>43653</v>
      </c>
      <c r="B28" s="2">
        <f t="shared" si="18"/>
        <v>0.5</v>
      </c>
      <c r="C28" s="13">
        <f t="shared" si="18"/>
        <v>43653.5</v>
      </c>
      <c r="D28" s="19">
        <f t="shared" si="1"/>
        <v>188</v>
      </c>
      <c r="E28" s="19">
        <v>25</v>
      </c>
      <c r="F28" s="19">
        <v>0</v>
      </c>
      <c r="G28" s="19">
        <v>0</v>
      </c>
      <c r="H28" s="19">
        <v>0</v>
      </c>
      <c r="I28" s="19"/>
      <c r="J28">
        <v>524745</v>
      </c>
      <c r="K28">
        <v>6301035</v>
      </c>
      <c r="L28">
        <v>2350</v>
      </c>
      <c r="M28" s="14">
        <v>41.536000000000001</v>
      </c>
      <c r="N28" s="21">
        <v>327.68</v>
      </c>
      <c r="O28" s="19">
        <v>937.69299999999998</v>
      </c>
      <c r="P28" s="19">
        <f>VLOOKUP(C28,AWS2_30min!$C$3:$G$2935,5)</f>
        <v>955.8</v>
      </c>
      <c r="Q28" s="19">
        <f t="shared" si="2"/>
        <v>856.33399999999995</v>
      </c>
      <c r="R28" s="59">
        <f t="shared" si="3"/>
        <v>1.1161532766420579</v>
      </c>
      <c r="S28" s="26" t="b">
        <f t="shared" si="4"/>
        <v>0</v>
      </c>
      <c r="T28" s="19">
        <f>VLOOKUP(A28,Albedo!$A$2:$F$63,6)</f>
        <v>0</v>
      </c>
      <c r="U28" s="19">
        <f>Const!$B$26*D28+Const!$B$27</f>
        <v>2402.4843999999998</v>
      </c>
      <c r="V28" s="19">
        <f t="shared" si="0"/>
        <v>0</v>
      </c>
      <c r="W28" s="6">
        <f>VLOOKUP(A28,Albedo!$A$2:$G$63,5)+Const!$B$20*(L28-Const!$B$29)</f>
        <v>18.688500000000001</v>
      </c>
      <c r="X28" s="19">
        <f>VLOOKUP(A28,Albedo!$A$2:$G$63,7)</f>
        <v>3</v>
      </c>
      <c r="Y28" s="6">
        <f>IF(T28=1,W28,VLOOKUP(A28,Albedo!$A$2:$H$63,8)+(X28+1)*Const!$B$20*(L28-Const!$B$29))</f>
        <v>40.485999999999997</v>
      </c>
      <c r="Z28" s="15">
        <f>Const!$B$22*V28+Const!$B$23*W28+Const!$B$24*Y28+Const!$B$25</f>
        <v>0.24595531000000004</v>
      </c>
      <c r="AA28" s="51" t="b">
        <f t="shared" si="5"/>
        <v>0</v>
      </c>
      <c r="AB28" s="51" t="b">
        <f t="shared" si="6"/>
        <v>0</v>
      </c>
      <c r="AC28" s="51" t="b">
        <f>IF(F28=1,VLOOKUP(C28,AWS1_30min!$C$3:$J$2747,8))</f>
        <v>0</v>
      </c>
      <c r="AD28" s="51" t="b">
        <f>IF(F28=1,Const!$B$5*POWER((0+Const!$B$4),4))</f>
        <v>0</v>
      </c>
      <c r="AE28" s="51" t="b">
        <f t="shared" si="7"/>
        <v>0</v>
      </c>
      <c r="AF28" s="51" t="b">
        <f t="shared" si="8"/>
        <v>0</v>
      </c>
      <c r="AG28" s="14">
        <f>VLOOKUP(C28,AWS2_30min!$C$3:$J$2935,8)+Const!$B$20*(L28-Const!$B$29)</f>
        <v>18.688500000000001</v>
      </c>
      <c r="AH28" s="14">
        <f t="shared" si="9"/>
        <v>291.83849999999995</v>
      </c>
      <c r="AI28" s="6">
        <f>VLOOKUP(C28,AWS2_30min!$C$3:$K$2935,9)</f>
        <v>30.97</v>
      </c>
      <c r="AJ28" s="6">
        <f>VLOOKUP(C28,AWS2_30min!$C$3:$L$2935,10)</f>
        <v>1.9076345193123379</v>
      </c>
      <c r="AK28" s="53">
        <f>IF(AJ28&gt;0.5,Const!$B$6*(AH28-Const!$B$4)*(Const!$B$32-Const!$B$34)/(AH28*POWER(AJ28,2)))</f>
        <v>0.34515012766873721</v>
      </c>
      <c r="AL28" s="53">
        <f>IF(AK28&lt;Const!$B$33,AK28,"ЛОЖЬ")</f>
        <v>0.34515012766873721</v>
      </c>
      <c r="AM28" s="53">
        <f t="shared" si="10"/>
        <v>0.52671398905626776</v>
      </c>
      <c r="AN28" s="6">
        <f>(AG28+VLOOKUP(C28,AWS1_30min!$C$4:$L$2747,10))/2</f>
        <v>16.735749999999999</v>
      </c>
      <c r="AO28" s="19">
        <f>VLOOKUP(C28,AWS1_30min!$C$4:$O$2747,13)/POWER(10,(L28-Const!$B$28)/18400*(1+0.003665*AN28))</f>
        <v>769.1020672237222</v>
      </c>
      <c r="AP28" s="14">
        <f>Const!$B$7*Const!$B$8*(AO28/Const!$B$11)*POWER(Const!$B$9,2)*AJ28*(AH28-Const!$B$4)/(LN(Const!$B$32/Const!$B$34)*LN(Const!$B$32/Const!$B$35))</f>
        <v>74.490658245183866</v>
      </c>
      <c r="AQ28" s="51" t="b">
        <f t="shared" si="11"/>
        <v>0</v>
      </c>
      <c r="AR28" s="18">
        <f t="shared" si="12"/>
        <v>6.8295890618012098</v>
      </c>
      <c r="AS28" s="14">
        <f>0.623*Const!$B$10*Const!$B$8*POWER(Const!$B$9,2)*AJ28*(AR28-Const!$B$12)/1013/(LN(Const!$B$32/Const!$B$34)*LN(Const!$B$32/Const!$B$36))</f>
        <v>5.8739437680978739</v>
      </c>
      <c r="AT28" s="51" t="b">
        <f t="shared" si="13"/>
        <v>0</v>
      </c>
      <c r="AU28" s="51" t="b">
        <f t="shared" si="14"/>
        <v>0</v>
      </c>
      <c r="AV28" s="14">
        <f>VLOOKUP(C28,AWS1_30min!$C$4:$P$2747,14)</f>
        <v>0</v>
      </c>
      <c r="AW28" s="14">
        <f t="shared" si="15"/>
        <v>0</v>
      </c>
      <c r="AX28" s="51" t="b">
        <f>IF(F28=1,AW28*Const!$B$13*Const!$B$14*(AH28-Const!$B$4))</f>
        <v>0</v>
      </c>
      <c r="AY28" s="11" t="b">
        <f>IF(F28=1,-Const!$B$15*(Const!$B$4-Const!$B$31)/2)</f>
        <v>0</v>
      </c>
      <c r="AZ28" s="51" t="b">
        <f t="shared" si="16"/>
        <v>0</v>
      </c>
      <c r="BA28" s="19">
        <f>IF(V28=1,Const!$B$37,Const!$B$38)</f>
        <v>784</v>
      </c>
      <c r="BB28" s="51" t="b">
        <f>IF(F28=1,AZ28/Const!$B$17*1800/BA28*1000)</f>
        <v>0</v>
      </c>
    </row>
    <row r="29" spans="1:54" x14ac:dyDescent="0.3">
      <c r="A29" s="1">
        <f t="shared" si="17"/>
        <v>43653</v>
      </c>
      <c r="B29" s="2">
        <f t="shared" si="18"/>
        <v>0.5</v>
      </c>
      <c r="C29" s="13">
        <f t="shared" si="18"/>
        <v>43653.5</v>
      </c>
      <c r="D29" s="19">
        <f t="shared" si="1"/>
        <v>188</v>
      </c>
      <c r="E29" s="19">
        <v>26</v>
      </c>
      <c r="F29" s="19">
        <v>0</v>
      </c>
      <c r="G29" s="19">
        <v>0</v>
      </c>
      <c r="H29" s="19">
        <v>0</v>
      </c>
      <c r="I29" s="19"/>
      <c r="J29">
        <v>524835</v>
      </c>
      <c r="K29">
        <v>6301035</v>
      </c>
      <c r="L29">
        <v>2425</v>
      </c>
      <c r="M29" s="14">
        <v>52.110300000000002</v>
      </c>
      <c r="N29" s="21">
        <v>319.73500000000001</v>
      </c>
      <c r="O29" s="19">
        <v>927.03300000000002</v>
      </c>
      <c r="P29" s="19">
        <f>VLOOKUP(C29,AWS2_30min!$C$3:$G$2935,5)</f>
        <v>955.8</v>
      </c>
      <c r="Q29" s="19">
        <f t="shared" si="2"/>
        <v>856.33399999999995</v>
      </c>
      <c r="R29" s="59">
        <f t="shared" si="3"/>
        <v>1.1161532766420579</v>
      </c>
      <c r="S29" s="26" t="b">
        <f t="shared" si="4"/>
        <v>0</v>
      </c>
      <c r="T29" s="19">
        <f>VLOOKUP(A29,Albedo!$A$2:$F$63,6)</f>
        <v>0</v>
      </c>
      <c r="U29" s="19">
        <f>Const!$B$26*D29+Const!$B$27</f>
        <v>2402.4843999999998</v>
      </c>
      <c r="V29" s="19">
        <f t="shared" si="0"/>
        <v>1</v>
      </c>
      <c r="W29" s="6">
        <f>VLOOKUP(A29,Albedo!$A$2:$G$63,5)+Const!$B$20*(L29-Const!$B$29)</f>
        <v>18.201000000000001</v>
      </c>
      <c r="X29" s="19">
        <f>VLOOKUP(A29,Albedo!$A$2:$G$63,7)</f>
        <v>3</v>
      </c>
      <c r="Y29" s="6">
        <f>IF(T29=1,W29,VLOOKUP(A29,Albedo!$A$2:$H$63,8)+(X29+1)*Const!$B$20*(L29-Const!$B$29))</f>
        <v>38.536000000000001</v>
      </c>
      <c r="Z29" s="15">
        <f>Const!$B$22*V29+Const!$B$23*W29+Const!$B$24*Y29+Const!$B$25</f>
        <v>0.5815040600000001</v>
      </c>
      <c r="AA29" s="51" t="b">
        <f t="shared" si="5"/>
        <v>0</v>
      </c>
      <c r="AB29" s="51" t="b">
        <f t="shared" si="6"/>
        <v>0</v>
      </c>
      <c r="AC29" s="51" t="b">
        <f>IF(F29=1,VLOOKUP(C29,AWS1_30min!$C$3:$J$2747,8))</f>
        <v>0</v>
      </c>
      <c r="AD29" s="51" t="b">
        <f>IF(F29=1,Const!$B$5*POWER((0+Const!$B$4),4))</f>
        <v>0</v>
      </c>
      <c r="AE29" s="51" t="b">
        <f t="shared" si="7"/>
        <v>0</v>
      </c>
      <c r="AF29" s="51" t="b">
        <f t="shared" si="8"/>
        <v>0</v>
      </c>
      <c r="AG29" s="14">
        <f>VLOOKUP(C29,AWS2_30min!$C$3:$J$2935,8)+Const!$B$20*(L29-Const!$B$29)</f>
        <v>18.201000000000001</v>
      </c>
      <c r="AH29" s="14">
        <f t="shared" si="9"/>
        <v>291.351</v>
      </c>
      <c r="AI29" s="6">
        <f>VLOOKUP(C29,AWS2_30min!$C$3:$K$2935,9)</f>
        <v>30.97</v>
      </c>
      <c r="AJ29" s="6">
        <f>VLOOKUP(C29,AWS2_30min!$C$3:$L$2935,10)</f>
        <v>1.9076345193123379</v>
      </c>
      <c r="AK29" s="53">
        <f>IF(AJ29&gt;0.5,Const!$B$6*(AH29-Const!$B$4)*(Const!$B$32-Const!$B$34)/(AH29*POWER(AJ29,2)))</f>
        <v>0.33670914700676996</v>
      </c>
      <c r="AL29" s="53">
        <f>IF(AK29&lt;Const!$B$33,AK29,"ЛОЖЬ")</f>
        <v>0.33670914700676996</v>
      </c>
      <c r="AM29" s="53">
        <f t="shared" si="10"/>
        <v>0.46723477188296608</v>
      </c>
      <c r="AN29" s="6">
        <f>(AG29+VLOOKUP(C29,AWS1_30min!$C$4:$L$2747,10))/2</f>
        <v>16.492000000000001</v>
      </c>
      <c r="AO29" s="19">
        <f>VLOOKUP(C29,AWS1_30min!$C$4:$O$2747,13)/POWER(10,(L29-Const!$B$28)/18400*(1+0.003665*AN29))</f>
        <v>761.47005518713991</v>
      </c>
      <c r="AP29" s="14">
        <f>Const!$B$7*Const!$B$8*(AO29/Const!$B$11)*POWER(Const!$B$9,2)*AJ29*(AH29-Const!$B$4)/(LN(Const!$B$32/Const!$B$34)*LN(Const!$B$32/Const!$B$35))</f>
        <v>71.827618526974405</v>
      </c>
      <c r="AQ29" s="51" t="b">
        <f t="shared" si="11"/>
        <v>0</v>
      </c>
      <c r="AR29" s="18">
        <f t="shared" si="12"/>
        <v>6.6227125660186115</v>
      </c>
      <c r="AS29" s="14">
        <f>0.623*Const!$B$10*Const!$B$8*POWER(Const!$B$9,2)*AJ29*(AR29-Const!$B$12)/1013/(LN(Const!$B$32/Const!$B$34)*LN(Const!$B$32/Const!$B$36))</f>
        <v>4.1852286837879618</v>
      </c>
      <c r="AT29" s="51" t="b">
        <f t="shared" si="13"/>
        <v>0</v>
      </c>
      <c r="AU29" s="51" t="b">
        <f t="shared" si="14"/>
        <v>0</v>
      </c>
      <c r="AV29" s="14">
        <f>VLOOKUP(C29,AWS1_30min!$C$4:$P$2747,14)</f>
        <v>0</v>
      </c>
      <c r="AW29" s="14">
        <f t="shared" si="15"/>
        <v>0</v>
      </c>
      <c r="AX29" s="51" t="b">
        <f>IF(F29=1,AW29*Const!$B$13*Const!$B$14*(AH29-Const!$B$4))</f>
        <v>0</v>
      </c>
      <c r="AY29" s="11" t="b">
        <f>IF(F29=1,-Const!$B$15*(Const!$B$4-Const!$B$31)/2)</f>
        <v>0</v>
      </c>
      <c r="AZ29" s="51" t="b">
        <f t="shared" si="16"/>
        <v>0</v>
      </c>
      <c r="BA29" s="19">
        <f>IF(V29=1,Const!$B$37,Const!$B$38)</f>
        <v>602</v>
      </c>
      <c r="BB29" s="51" t="b">
        <f>IF(F29=1,AZ29/Const!$B$17*1800/BA29*1000)</f>
        <v>0</v>
      </c>
    </row>
    <row r="30" spans="1:54" x14ac:dyDescent="0.3">
      <c r="A30" s="1">
        <f t="shared" si="17"/>
        <v>43653</v>
      </c>
      <c r="B30" s="2">
        <f t="shared" si="18"/>
        <v>0.5</v>
      </c>
      <c r="C30" s="13">
        <f t="shared" si="18"/>
        <v>43653.5</v>
      </c>
      <c r="D30" s="19">
        <f t="shared" si="1"/>
        <v>188</v>
      </c>
      <c r="E30" s="19">
        <v>27</v>
      </c>
      <c r="F30" s="19">
        <v>0</v>
      </c>
      <c r="G30" s="19">
        <v>0</v>
      </c>
      <c r="H30" s="19">
        <v>0</v>
      </c>
      <c r="I30" s="19"/>
      <c r="J30">
        <v>524925</v>
      </c>
      <c r="K30">
        <v>6301035</v>
      </c>
      <c r="L30">
        <v>2504</v>
      </c>
      <c r="M30" s="14">
        <v>48.068300000000001</v>
      </c>
      <c r="N30" s="21">
        <v>340.16300000000001</v>
      </c>
      <c r="O30" s="19">
        <v>814.74900000000002</v>
      </c>
      <c r="P30" s="19">
        <f>VLOOKUP(C30,AWS2_30min!$C$3:$G$2935,5)</f>
        <v>955.8</v>
      </c>
      <c r="Q30" s="19">
        <f t="shared" si="2"/>
        <v>856.33399999999995</v>
      </c>
      <c r="R30" s="59">
        <f t="shared" si="3"/>
        <v>1.1161532766420579</v>
      </c>
      <c r="S30" s="26" t="b">
        <f t="shared" si="4"/>
        <v>0</v>
      </c>
      <c r="T30" s="19">
        <f>VLOOKUP(A30,Albedo!$A$2:$F$63,6)</f>
        <v>0</v>
      </c>
      <c r="U30" s="19">
        <f>Const!$B$26*D30+Const!$B$27</f>
        <v>2402.4843999999998</v>
      </c>
      <c r="V30" s="19">
        <f t="shared" si="0"/>
        <v>1</v>
      </c>
      <c r="W30" s="6">
        <f>VLOOKUP(A30,Albedo!$A$2:$G$63,5)+Const!$B$20*(L30-Const!$B$29)</f>
        <v>17.6875</v>
      </c>
      <c r="X30" s="19">
        <f>VLOOKUP(A30,Albedo!$A$2:$G$63,7)</f>
        <v>3</v>
      </c>
      <c r="Y30" s="6">
        <f>IF(T30=1,W30,VLOOKUP(A30,Albedo!$A$2:$H$63,8)+(X30+1)*Const!$B$20*(L30-Const!$B$29))</f>
        <v>36.481999999999999</v>
      </c>
      <c r="Z30" s="15">
        <f>Const!$B$22*V30+Const!$B$23*W30+Const!$B$24*Y30+Const!$B$25</f>
        <v>0.57950140999999999</v>
      </c>
      <c r="AA30" s="51" t="b">
        <f t="shared" si="5"/>
        <v>0</v>
      </c>
      <c r="AB30" s="51" t="b">
        <f t="shared" si="6"/>
        <v>0</v>
      </c>
      <c r="AC30" s="51" t="b">
        <f>IF(F30=1,VLOOKUP(C30,AWS1_30min!$C$3:$J$2747,8))</f>
        <v>0</v>
      </c>
      <c r="AD30" s="51" t="b">
        <f>IF(F30=1,Const!$B$5*POWER((0+Const!$B$4),4))</f>
        <v>0</v>
      </c>
      <c r="AE30" s="51" t="b">
        <f t="shared" si="7"/>
        <v>0</v>
      </c>
      <c r="AF30" s="51" t="b">
        <f t="shared" si="8"/>
        <v>0</v>
      </c>
      <c r="AG30" s="14">
        <f>VLOOKUP(C30,AWS2_30min!$C$3:$J$2935,8)+Const!$B$20*(L30-Const!$B$29)</f>
        <v>17.6875</v>
      </c>
      <c r="AH30" s="14">
        <f t="shared" si="9"/>
        <v>290.83749999999998</v>
      </c>
      <c r="AI30" s="6">
        <f>VLOOKUP(C30,AWS2_30min!$C$3:$K$2935,9)</f>
        <v>30.97</v>
      </c>
      <c r="AJ30" s="6">
        <f>VLOOKUP(C30,AWS2_30min!$C$3:$L$2935,10)</f>
        <v>1.9076345193123379</v>
      </c>
      <c r="AK30" s="53">
        <f>IF(AJ30&gt;0.5,Const!$B$6*(AH30-Const!$B$4)*(Const!$B$32-Const!$B$34)/(AH30*POWER(AJ30,2)))</f>
        <v>0.32778737923113294</v>
      </c>
      <c r="AL30" s="53">
        <f>IF(AK30&lt;Const!$B$33,AK30,"ЛОЖЬ")</f>
        <v>0.32778737923113294</v>
      </c>
      <c r="AM30" s="53">
        <f t="shared" si="10"/>
        <v>0.40824035726903468</v>
      </c>
      <c r="AN30" s="6">
        <f>(AG30+VLOOKUP(C30,AWS1_30min!$C$4:$L$2747,10))/2</f>
        <v>16.235250000000001</v>
      </c>
      <c r="AO30" s="19">
        <f>VLOOKUP(C30,AWS1_30min!$C$4:$O$2747,13)/POWER(10,(L30-Const!$B$28)/18400*(1+0.003665*AN30))</f>
        <v>753.52655368633441</v>
      </c>
      <c r="AP30" s="14">
        <f>Const!$B$7*Const!$B$8*(AO30/Const!$B$11)*POWER(Const!$B$9,2)*AJ30*(AH30-Const!$B$4)/(LN(Const!$B$32/Const!$B$34)*LN(Const!$B$32/Const!$B$35))</f>
        <v>69.073013293992233</v>
      </c>
      <c r="AQ30" s="51" t="b">
        <f t="shared" si="11"/>
        <v>0</v>
      </c>
      <c r="AR30" s="18">
        <f t="shared" si="12"/>
        <v>6.410802983982979</v>
      </c>
      <c r="AS30" s="14">
        <f>0.623*Const!$B$10*Const!$B$8*POWER(Const!$B$9,2)*AJ30*(AR30-Const!$B$12)/1013/(LN(Const!$B$32/Const!$B$34)*LN(Const!$B$32/Const!$B$36))</f>
        <v>2.4554289482518259</v>
      </c>
      <c r="AT30" s="51" t="b">
        <f t="shared" si="13"/>
        <v>0</v>
      </c>
      <c r="AU30" s="51" t="b">
        <f t="shared" si="14"/>
        <v>0</v>
      </c>
      <c r="AV30" s="14">
        <f>VLOOKUP(C30,AWS1_30min!$C$4:$P$2747,14)</f>
        <v>0</v>
      </c>
      <c r="AW30" s="14">
        <f t="shared" si="15"/>
        <v>0</v>
      </c>
      <c r="AX30" s="51" t="b">
        <f>IF(F30=1,AW30*Const!$B$13*Const!$B$14*(AH30-Const!$B$4))</f>
        <v>0</v>
      </c>
      <c r="AY30" s="11" t="b">
        <f>IF(F30=1,-Const!$B$15*(Const!$B$4-Const!$B$31)/2)</f>
        <v>0</v>
      </c>
      <c r="AZ30" s="51" t="b">
        <f t="shared" si="16"/>
        <v>0</v>
      </c>
      <c r="BA30" s="19">
        <f>IF(V30=1,Const!$B$37,Const!$B$38)</f>
        <v>602</v>
      </c>
      <c r="BB30" s="51" t="b">
        <f>IF(F30=1,AZ30/Const!$B$17*1800/BA30*1000)</f>
        <v>0</v>
      </c>
    </row>
    <row r="31" spans="1:54" x14ac:dyDescent="0.3">
      <c r="A31" s="1">
        <f t="shared" si="17"/>
        <v>43653</v>
      </c>
      <c r="B31" s="2">
        <f t="shared" si="18"/>
        <v>0.5</v>
      </c>
      <c r="C31" s="13">
        <f t="shared" si="18"/>
        <v>43653.5</v>
      </c>
      <c r="D31" s="19">
        <f t="shared" si="1"/>
        <v>188</v>
      </c>
      <c r="E31" s="19">
        <v>28</v>
      </c>
      <c r="F31" s="19">
        <v>0</v>
      </c>
      <c r="G31" s="19">
        <v>0</v>
      </c>
      <c r="H31" s="19">
        <v>0</v>
      </c>
      <c r="I31" s="19"/>
      <c r="J31">
        <v>525015</v>
      </c>
      <c r="K31">
        <v>6301035</v>
      </c>
      <c r="L31">
        <v>2504</v>
      </c>
      <c r="M31" s="14">
        <v>45.541600000000003</v>
      </c>
      <c r="N31" s="21">
        <v>336.71899999999999</v>
      </c>
      <c r="O31" s="19">
        <v>858.59900000000005</v>
      </c>
      <c r="P31" s="19">
        <f>VLOOKUP(C31,AWS2_30min!$C$3:$G$2935,5)</f>
        <v>955.8</v>
      </c>
      <c r="Q31" s="19">
        <f t="shared" si="2"/>
        <v>856.33399999999995</v>
      </c>
      <c r="R31" s="59">
        <f t="shared" si="3"/>
        <v>1.1161532766420579</v>
      </c>
      <c r="S31" s="26" t="b">
        <f t="shared" si="4"/>
        <v>0</v>
      </c>
      <c r="T31" s="19">
        <f>VLOOKUP(A31,Albedo!$A$2:$F$63,6)</f>
        <v>0</v>
      </c>
      <c r="U31" s="19">
        <f>Const!$B$26*D31+Const!$B$27</f>
        <v>2402.4843999999998</v>
      </c>
      <c r="V31" s="19">
        <f t="shared" si="0"/>
        <v>1</v>
      </c>
      <c r="W31" s="6">
        <f>VLOOKUP(A31,Albedo!$A$2:$G$63,5)+Const!$B$20*(L31-Const!$B$29)</f>
        <v>17.6875</v>
      </c>
      <c r="X31" s="19">
        <f>VLOOKUP(A31,Albedo!$A$2:$G$63,7)</f>
        <v>3</v>
      </c>
      <c r="Y31" s="6">
        <f>IF(T31=1,W31,VLOOKUP(A31,Albedo!$A$2:$H$63,8)+(X31+1)*Const!$B$20*(L31-Const!$B$29))</f>
        <v>36.481999999999999</v>
      </c>
      <c r="Z31" s="15">
        <f>Const!$B$22*V31+Const!$B$23*W31+Const!$B$24*Y31+Const!$B$25</f>
        <v>0.57950140999999999</v>
      </c>
      <c r="AA31" s="51" t="b">
        <f t="shared" si="5"/>
        <v>0</v>
      </c>
      <c r="AB31" s="51" t="b">
        <f t="shared" si="6"/>
        <v>0</v>
      </c>
      <c r="AC31" s="51" t="b">
        <f>IF(F31=1,VLOOKUP(C31,AWS1_30min!$C$3:$J$2747,8))</f>
        <v>0</v>
      </c>
      <c r="AD31" s="51" t="b">
        <f>IF(F31=1,Const!$B$5*POWER((0+Const!$B$4),4))</f>
        <v>0</v>
      </c>
      <c r="AE31" s="51" t="b">
        <f t="shared" si="7"/>
        <v>0</v>
      </c>
      <c r="AF31" s="51" t="b">
        <f t="shared" si="8"/>
        <v>0</v>
      </c>
      <c r="AG31" s="14">
        <f>VLOOKUP(C31,AWS2_30min!$C$3:$J$2935,8)+Const!$B$20*(L31-Const!$B$29)</f>
        <v>17.6875</v>
      </c>
      <c r="AH31" s="14">
        <f t="shared" si="9"/>
        <v>290.83749999999998</v>
      </c>
      <c r="AI31" s="6">
        <f>VLOOKUP(C31,AWS2_30min!$C$3:$K$2935,9)</f>
        <v>30.97</v>
      </c>
      <c r="AJ31" s="6">
        <f>VLOOKUP(C31,AWS2_30min!$C$3:$L$2935,10)</f>
        <v>1.9076345193123379</v>
      </c>
      <c r="AK31" s="53">
        <f>IF(AJ31&gt;0.5,Const!$B$6*(AH31-Const!$B$4)*(Const!$B$32-Const!$B$34)/(AH31*POWER(AJ31,2)))</f>
        <v>0.32778737923113294</v>
      </c>
      <c r="AL31" s="53">
        <f>IF(AK31&lt;Const!$B$33,AK31,"ЛОЖЬ")</f>
        <v>0.32778737923113294</v>
      </c>
      <c r="AM31" s="53">
        <f t="shared" si="10"/>
        <v>0.40824035726903468</v>
      </c>
      <c r="AN31" s="6">
        <f>(AG31+VLOOKUP(C31,AWS1_30min!$C$4:$L$2747,10))/2</f>
        <v>16.235250000000001</v>
      </c>
      <c r="AO31" s="19">
        <f>VLOOKUP(C31,AWS1_30min!$C$4:$O$2747,13)/POWER(10,(L31-Const!$B$28)/18400*(1+0.003665*AN31))</f>
        <v>753.52655368633441</v>
      </c>
      <c r="AP31" s="14">
        <f>Const!$B$7*Const!$B$8*(AO31/Const!$B$11)*POWER(Const!$B$9,2)*AJ31*(AH31-Const!$B$4)/(LN(Const!$B$32/Const!$B$34)*LN(Const!$B$32/Const!$B$35))</f>
        <v>69.073013293992233</v>
      </c>
      <c r="AQ31" s="51" t="b">
        <f t="shared" si="11"/>
        <v>0</v>
      </c>
      <c r="AR31" s="18">
        <f t="shared" si="12"/>
        <v>6.410802983982979</v>
      </c>
      <c r="AS31" s="14">
        <f>0.623*Const!$B$10*Const!$B$8*POWER(Const!$B$9,2)*AJ31*(AR31-Const!$B$12)/1013/(LN(Const!$B$32/Const!$B$34)*LN(Const!$B$32/Const!$B$36))</f>
        <v>2.4554289482518259</v>
      </c>
      <c r="AT31" s="51" t="b">
        <f t="shared" si="13"/>
        <v>0</v>
      </c>
      <c r="AU31" s="51" t="b">
        <f t="shared" si="14"/>
        <v>0</v>
      </c>
      <c r="AV31" s="14">
        <f>VLOOKUP(C31,AWS1_30min!$C$4:$P$2747,14)</f>
        <v>0</v>
      </c>
      <c r="AW31" s="14">
        <f t="shared" si="15"/>
        <v>0</v>
      </c>
      <c r="AX31" s="51" t="b">
        <f>IF(F31=1,AW31*Const!$B$13*Const!$B$14*(AH31-Const!$B$4))</f>
        <v>0</v>
      </c>
      <c r="AY31" s="11" t="b">
        <f>IF(F31=1,-Const!$B$15*(Const!$B$4-Const!$B$31)/2)</f>
        <v>0</v>
      </c>
      <c r="AZ31" s="51" t="b">
        <f t="shared" si="16"/>
        <v>0</v>
      </c>
      <c r="BA31" s="19">
        <f>IF(V31=1,Const!$B$37,Const!$B$38)</f>
        <v>602</v>
      </c>
      <c r="BB31" s="51" t="b">
        <f>IF(F31=1,AZ31/Const!$B$17*1800/BA31*1000)</f>
        <v>0</v>
      </c>
    </row>
    <row r="32" spans="1:54" x14ac:dyDescent="0.3">
      <c r="A32" s="1">
        <f t="shared" si="17"/>
        <v>43653</v>
      </c>
      <c r="B32" s="2">
        <f t="shared" si="18"/>
        <v>0.5</v>
      </c>
      <c r="C32" s="13">
        <f t="shared" si="18"/>
        <v>43653.5</v>
      </c>
      <c r="D32" s="19">
        <f t="shared" si="1"/>
        <v>188</v>
      </c>
      <c r="E32" s="19">
        <v>29</v>
      </c>
      <c r="F32" s="19">
        <v>0</v>
      </c>
      <c r="G32" s="19">
        <v>0</v>
      </c>
      <c r="H32" s="19">
        <v>0</v>
      </c>
      <c r="I32" s="19"/>
      <c r="J32">
        <v>525105</v>
      </c>
      <c r="K32">
        <v>6301035</v>
      </c>
      <c r="L32">
        <v>2581</v>
      </c>
      <c r="M32" s="14">
        <v>40.105699999999999</v>
      </c>
      <c r="N32" s="21">
        <v>323.584</v>
      </c>
      <c r="O32" s="19">
        <v>973.26700000000005</v>
      </c>
      <c r="P32" s="19">
        <f>VLOOKUP(C32,AWS2_30min!$C$3:$G$2935,5)</f>
        <v>955.8</v>
      </c>
      <c r="Q32" s="19">
        <f t="shared" si="2"/>
        <v>856.33399999999995</v>
      </c>
      <c r="R32" s="59">
        <f t="shared" si="3"/>
        <v>1.1161532766420579</v>
      </c>
      <c r="S32" s="26" t="b">
        <f t="shared" si="4"/>
        <v>0</v>
      </c>
      <c r="T32" s="19">
        <f>VLOOKUP(A32,Albedo!$A$2:$F$63,6)</f>
        <v>0</v>
      </c>
      <c r="U32" s="19">
        <f>Const!$B$26*D32+Const!$B$27</f>
        <v>2402.4843999999998</v>
      </c>
      <c r="V32" s="19">
        <f t="shared" si="0"/>
        <v>1</v>
      </c>
      <c r="W32" s="6">
        <f>VLOOKUP(A32,Albedo!$A$2:$G$63,5)+Const!$B$20*(L32-Const!$B$29)</f>
        <v>17.187000000000001</v>
      </c>
      <c r="X32" s="19">
        <f>VLOOKUP(A32,Albedo!$A$2:$G$63,7)</f>
        <v>3</v>
      </c>
      <c r="Y32" s="6">
        <f>IF(T32=1,W32,VLOOKUP(A32,Albedo!$A$2:$H$63,8)+(X32+1)*Const!$B$20*(L32-Const!$B$29))</f>
        <v>34.479999999999997</v>
      </c>
      <c r="Z32" s="15">
        <f>Const!$B$22*V32+Const!$B$23*W32+Const!$B$24*Y32+Const!$B$25</f>
        <v>0.57754946000000007</v>
      </c>
      <c r="AA32" s="51" t="b">
        <f t="shared" si="5"/>
        <v>0</v>
      </c>
      <c r="AB32" s="51" t="b">
        <f t="shared" si="6"/>
        <v>0</v>
      </c>
      <c r="AC32" s="51" t="b">
        <f>IF(F32=1,VLOOKUP(C32,AWS1_30min!$C$3:$J$2747,8))</f>
        <v>0</v>
      </c>
      <c r="AD32" s="51" t="b">
        <f>IF(F32=1,Const!$B$5*POWER((0+Const!$B$4),4))</f>
        <v>0</v>
      </c>
      <c r="AE32" s="51" t="b">
        <f t="shared" si="7"/>
        <v>0</v>
      </c>
      <c r="AF32" s="51" t="b">
        <f t="shared" si="8"/>
        <v>0</v>
      </c>
      <c r="AG32" s="14">
        <f>VLOOKUP(C32,AWS2_30min!$C$3:$J$2935,8)+Const!$B$20*(L32-Const!$B$29)</f>
        <v>17.187000000000001</v>
      </c>
      <c r="AH32" s="14">
        <f t="shared" si="9"/>
        <v>290.33699999999999</v>
      </c>
      <c r="AI32" s="6">
        <f>VLOOKUP(C32,AWS2_30min!$C$3:$K$2935,9)</f>
        <v>30.97</v>
      </c>
      <c r="AJ32" s="6">
        <f>VLOOKUP(C32,AWS2_30min!$C$3:$L$2935,10)</f>
        <v>1.9076345193123379</v>
      </c>
      <c r="AK32" s="53">
        <f>IF(AJ32&gt;0.5,Const!$B$6*(AH32-Const!$B$4)*(Const!$B$32-Const!$B$34)/(AH32*POWER(AJ32,2)))</f>
        <v>0.31906110862162096</v>
      </c>
      <c r="AL32" s="53">
        <f>IF(AK32&lt;Const!$B$33,AK32,"ЛОЖЬ")</f>
        <v>0.31906110862162096</v>
      </c>
      <c r="AM32" s="53">
        <f t="shared" si="10"/>
        <v>0.35438868965523573</v>
      </c>
      <c r="AN32" s="6">
        <f>(AG32+VLOOKUP(C32,AWS1_30min!$C$4:$L$2747,10))/2</f>
        <v>15.984999999999999</v>
      </c>
      <c r="AO32" s="19">
        <f>VLOOKUP(C32,AWS1_30min!$C$4:$O$2747,13)/POWER(10,(L32-Const!$B$28)/18400*(1+0.003665*AN32))</f>
        <v>745.8772600071926</v>
      </c>
      <c r="AP32" s="14">
        <f>Const!$B$7*Const!$B$8*(AO32/Const!$B$11)*POWER(Const!$B$9,2)*AJ32*(AH32-Const!$B$4)/(LN(Const!$B$32/Const!$B$34)*LN(Const!$B$32/Const!$B$35))</f>
        <v>66.437125250176379</v>
      </c>
      <c r="AQ32" s="51" t="b">
        <f t="shared" si="11"/>
        <v>0</v>
      </c>
      <c r="AR32" s="18">
        <f t="shared" si="12"/>
        <v>6.2100415336478001</v>
      </c>
      <c r="AS32" s="14">
        <f>0.623*Const!$B$10*Const!$B$8*POWER(Const!$B$9,2)*AJ32*(AR32-Const!$B$12)/1013/(LN(Const!$B$32/Const!$B$34)*LN(Const!$B$32/Const!$B$36))</f>
        <v>0.81663045523583233</v>
      </c>
      <c r="AT32" s="51" t="b">
        <f t="shared" si="13"/>
        <v>0</v>
      </c>
      <c r="AU32" s="51" t="b">
        <f t="shared" si="14"/>
        <v>0</v>
      </c>
      <c r="AV32" s="14">
        <f>VLOOKUP(C32,AWS1_30min!$C$4:$P$2747,14)</f>
        <v>0</v>
      </c>
      <c r="AW32" s="14">
        <f t="shared" si="15"/>
        <v>0</v>
      </c>
      <c r="AX32" s="51" t="b">
        <f>IF(F32=1,AW32*Const!$B$13*Const!$B$14*(AH32-Const!$B$4))</f>
        <v>0</v>
      </c>
      <c r="AY32" s="11" t="b">
        <f>IF(F32=1,-Const!$B$15*(Const!$B$4-Const!$B$31)/2)</f>
        <v>0</v>
      </c>
      <c r="AZ32" s="51" t="b">
        <f t="shared" si="16"/>
        <v>0</v>
      </c>
      <c r="BA32" s="19">
        <f>IF(V32=1,Const!$B$37,Const!$B$38)</f>
        <v>602</v>
      </c>
      <c r="BB32" s="51" t="b">
        <f>IF(F32=1,AZ32/Const!$B$17*1800/BA32*1000)</f>
        <v>0</v>
      </c>
    </row>
    <row r="33" spans="1:54" x14ac:dyDescent="0.3">
      <c r="A33" s="1">
        <f t="shared" si="17"/>
        <v>43653</v>
      </c>
      <c r="B33" s="2">
        <f t="shared" si="18"/>
        <v>0.5</v>
      </c>
      <c r="C33" s="13">
        <f t="shared" si="18"/>
        <v>43653.5</v>
      </c>
      <c r="D33" s="19">
        <f t="shared" si="1"/>
        <v>188</v>
      </c>
      <c r="E33" s="19">
        <v>30</v>
      </c>
      <c r="F33" s="19">
        <v>0</v>
      </c>
      <c r="G33" s="19">
        <v>0</v>
      </c>
      <c r="H33" s="19">
        <v>0</v>
      </c>
      <c r="I33" s="19"/>
      <c r="J33">
        <v>525195</v>
      </c>
      <c r="K33">
        <v>6301035</v>
      </c>
      <c r="L33">
        <v>2581</v>
      </c>
      <c r="M33" s="14">
        <v>33.360799999999998</v>
      </c>
      <c r="N33" s="21">
        <v>296.565</v>
      </c>
      <c r="O33" s="19">
        <v>1096.43</v>
      </c>
      <c r="P33" s="19">
        <f>VLOOKUP(C33,AWS2_30min!$C$3:$G$2935,5)</f>
        <v>955.8</v>
      </c>
      <c r="Q33" s="19">
        <f t="shared" si="2"/>
        <v>856.33399999999995</v>
      </c>
      <c r="R33" s="59">
        <f t="shared" si="3"/>
        <v>1.1161532766420579</v>
      </c>
      <c r="S33" s="26" t="b">
        <f t="shared" si="4"/>
        <v>0</v>
      </c>
      <c r="T33" s="19">
        <f>VLOOKUP(A33,Albedo!$A$2:$F$63,6)</f>
        <v>0</v>
      </c>
      <c r="U33" s="19">
        <f>Const!$B$26*D33+Const!$B$27</f>
        <v>2402.4843999999998</v>
      </c>
      <c r="V33" s="19">
        <f t="shared" si="0"/>
        <v>1</v>
      </c>
      <c r="W33" s="6">
        <f>VLOOKUP(A33,Albedo!$A$2:$G$63,5)+Const!$B$20*(L33-Const!$B$29)</f>
        <v>17.187000000000001</v>
      </c>
      <c r="X33" s="19">
        <f>VLOOKUP(A33,Albedo!$A$2:$G$63,7)</f>
        <v>3</v>
      </c>
      <c r="Y33" s="6">
        <f>IF(T33=1,W33,VLOOKUP(A33,Albedo!$A$2:$H$63,8)+(X33+1)*Const!$B$20*(L33-Const!$B$29))</f>
        <v>34.479999999999997</v>
      </c>
      <c r="Z33" s="15">
        <f>Const!$B$22*V33+Const!$B$23*W33+Const!$B$24*Y33+Const!$B$25</f>
        <v>0.57754946000000007</v>
      </c>
      <c r="AA33" s="51" t="b">
        <f t="shared" si="5"/>
        <v>0</v>
      </c>
      <c r="AB33" s="51" t="b">
        <f t="shared" si="6"/>
        <v>0</v>
      </c>
      <c r="AC33" s="51" t="b">
        <f>IF(F33=1,VLOOKUP(C33,AWS1_30min!$C$3:$J$2747,8))</f>
        <v>0</v>
      </c>
      <c r="AD33" s="51" t="b">
        <f>IF(F33=1,Const!$B$5*POWER((0+Const!$B$4),4))</f>
        <v>0</v>
      </c>
      <c r="AE33" s="51" t="b">
        <f t="shared" si="7"/>
        <v>0</v>
      </c>
      <c r="AF33" s="51" t="b">
        <f t="shared" si="8"/>
        <v>0</v>
      </c>
      <c r="AG33" s="14">
        <f>VLOOKUP(C33,AWS2_30min!$C$3:$J$2935,8)+Const!$B$20*(L33-Const!$B$29)</f>
        <v>17.187000000000001</v>
      </c>
      <c r="AH33" s="14">
        <f t="shared" si="9"/>
        <v>290.33699999999999</v>
      </c>
      <c r="AI33" s="6">
        <f>VLOOKUP(C33,AWS2_30min!$C$3:$K$2935,9)</f>
        <v>30.97</v>
      </c>
      <c r="AJ33" s="6">
        <f>VLOOKUP(C33,AWS2_30min!$C$3:$L$2935,10)</f>
        <v>1.9076345193123379</v>
      </c>
      <c r="AK33" s="53">
        <f>IF(AJ33&gt;0.5,Const!$B$6*(AH33-Const!$B$4)*(Const!$B$32-Const!$B$34)/(AH33*POWER(AJ33,2)))</f>
        <v>0.31906110862162096</v>
      </c>
      <c r="AL33" s="53">
        <f>IF(AK33&lt;Const!$B$33,AK33,"ЛОЖЬ")</f>
        <v>0.31906110862162096</v>
      </c>
      <c r="AM33" s="53">
        <f t="shared" si="10"/>
        <v>0.35438868965523573</v>
      </c>
      <c r="AN33" s="6">
        <f>(AG33+VLOOKUP(C33,AWS1_30min!$C$4:$L$2747,10))/2</f>
        <v>15.984999999999999</v>
      </c>
      <c r="AO33" s="19">
        <f>VLOOKUP(C33,AWS1_30min!$C$4:$O$2747,13)/POWER(10,(L33-Const!$B$28)/18400*(1+0.003665*AN33))</f>
        <v>745.8772600071926</v>
      </c>
      <c r="AP33" s="14">
        <f>Const!$B$7*Const!$B$8*(AO33/Const!$B$11)*POWER(Const!$B$9,2)*AJ33*(AH33-Const!$B$4)/(LN(Const!$B$32/Const!$B$34)*LN(Const!$B$32/Const!$B$35))</f>
        <v>66.437125250176379</v>
      </c>
      <c r="AQ33" s="51" t="b">
        <f t="shared" si="11"/>
        <v>0</v>
      </c>
      <c r="AR33" s="18">
        <f t="shared" si="12"/>
        <v>6.2100415336478001</v>
      </c>
      <c r="AS33" s="14">
        <f>0.623*Const!$B$10*Const!$B$8*POWER(Const!$B$9,2)*AJ33*(AR33-Const!$B$12)/1013/(LN(Const!$B$32/Const!$B$34)*LN(Const!$B$32/Const!$B$36))</f>
        <v>0.81663045523583233</v>
      </c>
      <c r="AT33" s="51" t="b">
        <f t="shared" si="13"/>
        <v>0</v>
      </c>
      <c r="AU33" s="51" t="b">
        <f t="shared" si="14"/>
        <v>0</v>
      </c>
      <c r="AV33" s="14">
        <f>VLOOKUP(C33,AWS1_30min!$C$4:$P$2747,14)</f>
        <v>0</v>
      </c>
      <c r="AW33" s="14">
        <f t="shared" si="15"/>
        <v>0</v>
      </c>
      <c r="AX33" s="51" t="b">
        <f>IF(F33=1,AW33*Const!$B$13*Const!$B$14*(AH33-Const!$B$4))</f>
        <v>0</v>
      </c>
      <c r="AY33" s="11" t="b">
        <f>IF(F33=1,-Const!$B$15*(Const!$B$4-Const!$B$31)/2)</f>
        <v>0</v>
      </c>
      <c r="AZ33" s="51" t="b">
        <f t="shared" si="16"/>
        <v>0</v>
      </c>
      <c r="BA33" s="19">
        <f>IF(V33=1,Const!$B$37,Const!$B$38)</f>
        <v>602</v>
      </c>
      <c r="BB33" s="51" t="b">
        <f>IF(F33=1,AZ33/Const!$B$17*1800/BA33*1000)</f>
        <v>0</v>
      </c>
    </row>
    <row r="34" spans="1:54" x14ac:dyDescent="0.3">
      <c r="A34" s="1">
        <f t="shared" si="17"/>
        <v>43653</v>
      </c>
      <c r="B34" s="2">
        <f t="shared" si="18"/>
        <v>0.5</v>
      </c>
      <c r="C34" s="13">
        <f t="shared" si="18"/>
        <v>43653.5</v>
      </c>
      <c r="D34" s="19">
        <f t="shared" si="1"/>
        <v>188</v>
      </c>
      <c r="E34" s="19">
        <v>31</v>
      </c>
      <c r="F34" s="19">
        <v>0</v>
      </c>
      <c r="G34" s="19">
        <v>0</v>
      </c>
      <c r="H34" s="19">
        <v>0</v>
      </c>
      <c r="I34" s="19"/>
      <c r="J34">
        <v>525285</v>
      </c>
      <c r="K34">
        <v>6301035</v>
      </c>
      <c r="L34">
        <v>2689</v>
      </c>
      <c r="M34" s="14">
        <v>26.030899999999999</v>
      </c>
      <c r="N34" s="21">
        <v>264.452</v>
      </c>
      <c r="O34" s="19">
        <v>1116.08</v>
      </c>
      <c r="P34" s="19">
        <f>VLOOKUP(C34,AWS2_30min!$C$3:$G$2935,5)</f>
        <v>955.8</v>
      </c>
      <c r="Q34" s="19">
        <f t="shared" si="2"/>
        <v>856.33399999999995</v>
      </c>
      <c r="R34" s="59">
        <f t="shared" si="3"/>
        <v>1.1161532766420579</v>
      </c>
      <c r="S34" s="26" t="b">
        <f t="shared" si="4"/>
        <v>0</v>
      </c>
      <c r="T34" s="19">
        <f>VLOOKUP(A34,Albedo!$A$2:$F$63,6)</f>
        <v>0</v>
      </c>
      <c r="U34" s="19">
        <f>Const!$B$26*D34+Const!$B$27</f>
        <v>2402.4843999999998</v>
      </c>
      <c r="V34" s="19">
        <f t="shared" si="0"/>
        <v>1</v>
      </c>
      <c r="W34" s="6">
        <f>VLOOKUP(A34,Albedo!$A$2:$G$63,5)+Const!$B$20*(L34-Const!$B$29)</f>
        <v>16.484999999999999</v>
      </c>
      <c r="X34" s="19">
        <f>VLOOKUP(A34,Albedo!$A$2:$G$63,7)</f>
        <v>3</v>
      </c>
      <c r="Y34" s="6">
        <f>IF(T34=1,W34,VLOOKUP(A34,Albedo!$A$2:$H$63,8)+(X34+1)*Const!$B$20*(L34-Const!$B$29))</f>
        <v>31.672000000000001</v>
      </c>
      <c r="Z34" s="15">
        <f>Const!$B$22*V34+Const!$B$23*W34+Const!$B$24*Y34+Const!$B$25</f>
        <v>0.57481166000000006</v>
      </c>
      <c r="AA34" s="51" t="b">
        <f t="shared" si="5"/>
        <v>0</v>
      </c>
      <c r="AB34" s="51" t="b">
        <f t="shared" si="6"/>
        <v>0</v>
      </c>
      <c r="AC34" s="51" t="b">
        <f>IF(F34=1,VLOOKUP(C34,AWS1_30min!$C$3:$J$2747,8))</f>
        <v>0</v>
      </c>
      <c r="AD34" s="51" t="b">
        <f>IF(F34=1,Const!$B$5*POWER((0+Const!$B$4),4))</f>
        <v>0</v>
      </c>
      <c r="AE34" s="51" t="b">
        <f t="shared" si="7"/>
        <v>0</v>
      </c>
      <c r="AF34" s="51" t="b">
        <f t="shared" si="8"/>
        <v>0</v>
      </c>
      <c r="AG34" s="14">
        <f>VLOOKUP(C34,AWS2_30min!$C$3:$J$2935,8)+Const!$B$20*(L34-Const!$B$29)</f>
        <v>16.484999999999999</v>
      </c>
      <c r="AH34" s="14">
        <f t="shared" si="9"/>
        <v>289.63499999999999</v>
      </c>
      <c r="AI34" s="6">
        <f>VLOOKUP(C34,AWS2_30min!$C$3:$K$2935,9)</f>
        <v>30.97</v>
      </c>
      <c r="AJ34" s="6">
        <f>VLOOKUP(C34,AWS2_30min!$C$3:$L$2935,10)</f>
        <v>1.9076345193123379</v>
      </c>
      <c r="AK34" s="53">
        <f>IF(AJ34&gt;0.5,Const!$B$6*(AH34-Const!$B$4)*(Const!$B$32-Const!$B$34)/(AH34*POWER(AJ34,2)))</f>
        <v>0.30677084868332632</v>
      </c>
      <c r="AL34" s="53">
        <f>IF(AK34&lt;Const!$B$33,AK34,"ЛОЖЬ")</f>
        <v>0.30677084868332632</v>
      </c>
      <c r="AM34" s="53">
        <f t="shared" si="10"/>
        <v>0.28500035321394412</v>
      </c>
      <c r="AN34" s="6">
        <f>(AG34+VLOOKUP(C34,AWS1_30min!$C$4:$L$2747,10))/2</f>
        <v>15.634</v>
      </c>
      <c r="AO34" s="19">
        <f>VLOOKUP(C34,AWS1_30min!$C$4:$O$2747,13)/POWER(10,(L34-Const!$B$28)/18400*(1+0.003665*AN34))</f>
        <v>735.30093656622375</v>
      </c>
      <c r="AP34" s="14">
        <f>Const!$B$7*Const!$B$8*(AO34/Const!$B$11)*POWER(Const!$B$9,2)*AJ34*(AH34-Const!$B$4)/(LN(Const!$B$32/Const!$B$34)*LN(Const!$B$32/Const!$B$35))</f>
        <v>62.81993157922436</v>
      </c>
      <c r="AQ34" s="51" t="b">
        <f t="shared" si="11"/>
        <v>0</v>
      </c>
      <c r="AR34" s="18">
        <f t="shared" si="12"/>
        <v>5.9378114204813066</v>
      </c>
      <c r="AS34" s="14">
        <f>0.623*Const!$B$10*Const!$B$8*POWER(Const!$B$9,2)*AJ34*(AR34-Const!$B$12)/1013/(LN(Const!$B$32/Const!$B$34)*LN(Const!$B$32/Const!$B$36))</f>
        <v>-1.4055606001983227</v>
      </c>
      <c r="AT34" s="51" t="b">
        <f t="shared" si="13"/>
        <v>0</v>
      </c>
      <c r="AU34" s="51" t="b">
        <f t="shared" si="14"/>
        <v>0</v>
      </c>
      <c r="AV34" s="14">
        <f>VLOOKUP(C34,AWS1_30min!$C$4:$P$2747,14)</f>
        <v>0</v>
      </c>
      <c r="AW34" s="14">
        <f t="shared" si="15"/>
        <v>0</v>
      </c>
      <c r="AX34" s="51" t="b">
        <f>IF(F34=1,AW34*Const!$B$13*Const!$B$14*(AH34-Const!$B$4))</f>
        <v>0</v>
      </c>
      <c r="AY34" s="11" t="b">
        <f>IF(F34=1,-Const!$B$15*(Const!$B$4-Const!$B$31)/2)</f>
        <v>0</v>
      </c>
      <c r="AZ34" s="51" t="b">
        <f t="shared" si="16"/>
        <v>0</v>
      </c>
      <c r="BA34" s="19">
        <f>IF(V34=1,Const!$B$37,Const!$B$38)</f>
        <v>602</v>
      </c>
      <c r="BB34" s="51" t="b">
        <f>IF(F34=1,AZ34/Const!$B$17*1800/BA34*1000)</f>
        <v>0</v>
      </c>
    </row>
    <row r="35" spans="1:54" x14ac:dyDescent="0.3">
      <c r="A35" s="1">
        <f t="shared" si="17"/>
        <v>43653</v>
      </c>
      <c r="B35" s="2">
        <f t="shared" si="18"/>
        <v>0.5</v>
      </c>
      <c r="C35" s="13">
        <f t="shared" si="18"/>
        <v>43653.5</v>
      </c>
      <c r="D35" s="19">
        <f t="shared" si="1"/>
        <v>188</v>
      </c>
      <c r="E35" s="19">
        <v>32</v>
      </c>
      <c r="F35" s="19">
        <v>0</v>
      </c>
      <c r="G35" s="19">
        <v>0</v>
      </c>
      <c r="H35" s="19">
        <v>0</v>
      </c>
      <c r="I35" s="19"/>
      <c r="J35">
        <v>525375</v>
      </c>
      <c r="K35">
        <v>6301035</v>
      </c>
      <c r="L35">
        <v>2693</v>
      </c>
      <c r="M35" s="14">
        <v>15.9099</v>
      </c>
      <c r="N35" s="21">
        <v>142.125</v>
      </c>
      <c r="O35" s="19">
        <v>794.48699999999997</v>
      </c>
      <c r="P35" s="19">
        <f>VLOOKUP(C35,AWS2_30min!$C$3:$G$2935,5)</f>
        <v>955.8</v>
      </c>
      <c r="Q35" s="19">
        <f t="shared" si="2"/>
        <v>856.33399999999995</v>
      </c>
      <c r="R35" s="59">
        <f t="shared" si="3"/>
        <v>1.1161532766420579</v>
      </c>
      <c r="S35" s="26" t="b">
        <f t="shared" si="4"/>
        <v>0</v>
      </c>
      <c r="T35" s="19">
        <f>VLOOKUP(A35,Albedo!$A$2:$F$63,6)</f>
        <v>0</v>
      </c>
      <c r="U35" s="19">
        <f>Const!$B$26*D35+Const!$B$27</f>
        <v>2402.4843999999998</v>
      </c>
      <c r="V35" s="19">
        <f t="shared" si="0"/>
        <v>1</v>
      </c>
      <c r="W35" s="6">
        <f>VLOOKUP(A35,Albedo!$A$2:$G$63,5)+Const!$B$20*(L35-Const!$B$29)</f>
        <v>16.459</v>
      </c>
      <c r="X35" s="19">
        <f>VLOOKUP(A35,Albedo!$A$2:$G$63,7)</f>
        <v>3</v>
      </c>
      <c r="Y35" s="6">
        <f>IF(T35=1,W35,VLOOKUP(A35,Albedo!$A$2:$H$63,8)+(X35+1)*Const!$B$20*(L35-Const!$B$29))</f>
        <v>31.568000000000001</v>
      </c>
      <c r="Z35" s="15">
        <f>Const!$B$22*V35+Const!$B$23*W35+Const!$B$24*Y35+Const!$B$25</f>
        <v>0.57471026000000003</v>
      </c>
      <c r="AA35" s="51" t="b">
        <f t="shared" si="5"/>
        <v>0</v>
      </c>
      <c r="AB35" s="51" t="b">
        <f t="shared" si="6"/>
        <v>0</v>
      </c>
      <c r="AC35" s="51" t="b">
        <f>IF(F35=1,VLOOKUP(C35,AWS1_30min!$C$3:$J$2747,8))</f>
        <v>0</v>
      </c>
      <c r="AD35" s="51" t="b">
        <f>IF(F35=1,Const!$B$5*POWER((0+Const!$B$4),4))</f>
        <v>0</v>
      </c>
      <c r="AE35" s="51" t="b">
        <f t="shared" si="7"/>
        <v>0</v>
      </c>
      <c r="AF35" s="51" t="b">
        <f t="shared" si="8"/>
        <v>0</v>
      </c>
      <c r="AG35" s="14">
        <f>VLOOKUP(C35,AWS2_30min!$C$3:$J$2935,8)+Const!$B$20*(L35-Const!$B$29)</f>
        <v>16.459</v>
      </c>
      <c r="AH35" s="14">
        <f t="shared" si="9"/>
        <v>289.60899999999998</v>
      </c>
      <c r="AI35" s="6">
        <f>VLOOKUP(C35,AWS2_30min!$C$3:$K$2935,9)</f>
        <v>30.97</v>
      </c>
      <c r="AJ35" s="6">
        <f>VLOOKUP(C35,AWS2_30min!$C$3:$L$2935,10)</f>
        <v>1.9076345193123379</v>
      </c>
      <c r="AK35" s="53">
        <f>IF(AJ35&gt;0.5,Const!$B$6*(AH35-Const!$B$4)*(Const!$B$32-Const!$B$34)/(AH35*POWER(AJ35,2)))</f>
        <v>0.30631450963210416</v>
      </c>
      <c r="AL35" s="53">
        <f>IF(AK35&lt;Const!$B$33,AK35,"ЛОЖЬ")</f>
        <v>0.30631450963210416</v>
      </c>
      <c r="AM35" s="53">
        <f t="shared" si="10"/>
        <v>0.28256937395786907</v>
      </c>
      <c r="AN35" s="6">
        <f>(AG35+VLOOKUP(C35,AWS1_30min!$C$4:$L$2747,10))/2</f>
        <v>15.620999999999999</v>
      </c>
      <c r="AO35" s="19">
        <f>VLOOKUP(C35,AWS1_30min!$C$4:$O$2747,13)/POWER(10,(L35-Const!$B$28)/18400*(1+0.003665*AN35))</f>
        <v>734.91260491041896</v>
      </c>
      <c r="AP35" s="14">
        <f>Const!$B$7*Const!$B$8*(AO35/Const!$B$11)*POWER(Const!$B$9,2)*AJ35*(AH35-Const!$B$4)/(LN(Const!$B$32/Const!$B$34)*LN(Const!$B$32/Const!$B$35))</f>
        <v>62.687728001630163</v>
      </c>
      <c r="AQ35" s="51" t="b">
        <f t="shared" si="11"/>
        <v>0</v>
      </c>
      <c r="AR35" s="18">
        <f t="shared" si="12"/>
        <v>5.9279345022522758</v>
      </c>
      <c r="AS35" s="14">
        <f>0.623*Const!$B$10*Const!$B$8*POWER(Const!$B$9,2)*AJ35*(AR35-Const!$B$12)/1013/(LN(Const!$B$32/Const!$B$34)*LN(Const!$B$32/Const!$B$36))</f>
        <v>-1.4861850362260276</v>
      </c>
      <c r="AT35" s="51" t="b">
        <f t="shared" si="13"/>
        <v>0</v>
      </c>
      <c r="AU35" s="51" t="b">
        <f t="shared" si="14"/>
        <v>0</v>
      </c>
      <c r="AV35" s="14">
        <f>VLOOKUP(C35,AWS1_30min!$C$4:$P$2747,14)</f>
        <v>0</v>
      </c>
      <c r="AW35" s="14">
        <f t="shared" si="15"/>
        <v>0</v>
      </c>
      <c r="AX35" s="51" t="b">
        <f>IF(F35=1,AW35*Const!$B$13*Const!$B$14*(AH35-Const!$B$4))</f>
        <v>0</v>
      </c>
      <c r="AY35" s="11" t="b">
        <f>IF(F35=1,-Const!$B$15*(Const!$B$4-Const!$B$31)/2)</f>
        <v>0</v>
      </c>
      <c r="AZ35" s="51" t="b">
        <f t="shared" si="16"/>
        <v>0</v>
      </c>
      <c r="BA35" s="19">
        <f>IF(V35=1,Const!$B$37,Const!$B$38)</f>
        <v>602</v>
      </c>
      <c r="BB35" s="51" t="b">
        <f>IF(F35=1,AZ35/Const!$B$17*1800/BA35*1000)</f>
        <v>0</v>
      </c>
    </row>
    <row r="36" spans="1:54" x14ac:dyDescent="0.3">
      <c r="A36" s="1">
        <f t="shared" si="17"/>
        <v>43653</v>
      </c>
      <c r="B36" s="2">
        <f t="shared" si="18"/>
        <v>0.5</v>
      </c>
      <c r="C36" s="13">
        <f t="shared" si="18"/>
        <v>43653.5</v>
      </c>
      <c r="D36" s="19">
        <f t="shared" si="1"/>
        <v>188</v>
      </c>
      <c r="E36" s="19">
        <v>33</v>
      </c>
      <c r="F36" s="19">
        <v>0</v>
      </c>
      <c r="G36" s="19">
        <v>0</v>
      </c>
      <c r="H36" s="19">
        <v>0</v>
      </c>
      <c r="I36" s="19"/>
      <c r="J36">
        <v>525465</v>
      </c>
      <c r="K36">
        <v>6301035</v>
      </c>
      <c r="L36">
        <v>2665</v>
      </c>
      <c r="M36" s="14">
        <v>18.146799999999999</v>
      </c>
      <c r="N36" s="21">
        <v>148.87</v>
      </c>
      <c r="O36" s="19">
        <v>789.37400000000002</v>
      </c>
      <c r="P36" s="19">
        <f>VLOOKUP(C36,AWS2_30min!$C$3:$G$2935,5)</f>
        <v>955.8</v>
      </c>
      <c r="Q36" s="19">
        <f t="shared" si="2"/>
        <v>856.33399999999995</v>
      </c>
      <c r="R36" s="59">
        <f t="shared" si="3"/>
        <v>1.1161532766420579</v>
      </c>
      <c r="S36" s="26" t="b">
        <f t="shared" si="4"/>
        <v>0</v>
      </c>
      <c r="T36" s="19">
        <f>VLOOKUP(A36,Albedo!$A$2:$F$63,6)</f>
        <v>0</v>
      </c>
      <c r="U36" s="19">
        <f>Const!$B$26*D36+Const!$B$27</f>
        <v>2402.4843999999998</v>
      </c>
      <c r="V36" s="19">
        <f t="shared" si="0"/>
        <v>1</v>
      </c>
      <c r="W36" s="6">
        <f>VLOOKUP(A36,Albedo!$A$2:$G$63,5)+Const!$B$20*(L36-Const!$B$29)</f>
        <v>16.641000000000002</v>
      </c>
      <c r="X36" s="19">
        <f>VLOOKUP(A36,Albedo!$A$2:$G$63,7)</f>
        <v>3</v>
      </c>
      <c r="Y36" s="6">
        <f>IF(T36=1,W36,VLOOKUP(A36,Albedo!$A$2:$H$63,8)+(X36+1)*Const!$B$20*(L36-Const!$B$29))</f>
        <v>32.295999999999999</v>
      </c>
      <c r="Z36" s="15">
        <f>Const!$B$22*V36+Const!$B$23*W36+Const!$B$24*Y36+Const!$B$25</f>
        <v>0.57542006000000001</v>
      </c>
      <c r="AA36" s="51" t="b">
        <f t="shared" si="5"/>
        <v>0</v>
      </c>
      <c r="AB36" s="51" t="b">
        <f t="shared" si="6"/>
        <v>0</v>
      </c>
      <c r="AC36" s="51" t="b">
        <f>IF(F36=1,VLOOKUP(C36,AWS1_30min!$C$3:$J$2747,8))</f>
        <v>0</v>
      </c>
      <c r="AD36" s="51" t="b">
        <f>IF(F36=1,Const!$B$5*POWER((0+Const!$B$4),4))</f>
        <v>0</v>
      </c>
      <c r="AE36" s="51" t="b">
        <f t="shared" si="7"/>
        <v>0</v>
      </c>
      <c r="AF36" s="51" t="b">
        <f t="shared" si="8"/>
        <v>0</v>
      </c>
      <c r="AG36" s="14">
        <f>VLOOKUP(C36,AWS2_30min!$C$3:$J$2935,8)+Const!$B$20*(L36-Const!$B$29)</f>
        <v>16.641000000000002</v>
      </c>
      <c r="AH36" s="14">
        <f t="shared" si="9"/>
        <v>289.791</v>
      </c>
      <c r="AI36" s="6">
        <f>VLOOKUP(C36,AWS2_30min!$C$3:$K$2935,9)</f>
        <v>30.97</v>
      </c>
      <c r="AJ36" s="6">
        <f>VLOOKUP(C36,AWS2_30min!$C$3:$L$2935,10)</f>
        <v>1.9076345193123379</v>
      </c>
      <c r="AK36" s="53">
        <f>IF(AJ36&gt;0.5,Const!$B$6*(AH36-Const!$B$4)*(Const!$B$32-Const!$B$34)/(AH36*POWER(AJ36,2)))</f>
        <v>0.30950716339880124</v>
      </c>
      <c r="AL36" s="53">
        <f>IF(AK36&lt;Const!$B$33,AK36,"ЛОЖЬ")</f>
        <v>0.30950716339880124</v>
      </c>
      <c r="AM36" s="53">
        <f t="shared" si="10"/>
        <v>0.29979547089129377</v>
      </c>
      <c r="AN36" s="6">
        <f>(AG36+VLOOKUP(C36,AWS1_30min!$C$4:$L$2747,10))/2</f>
        <v>15.712</v>
      </c>
      <c r="AO36" s="19">
        <f>VLOOKUP(C36,AWS1_30min!$C$4:$O$2747,13)/POWER(10,(L36-Const!$B$28)/18400*(1+0.003665*AN36))</f>
        <v>737.63597829108448</v>
      </c>
      <c r="AP36" s="14">
        <f>Const!$B$7*Const!$B$8*(AO36/Const!$B$11)*POWER(Const!$B$9,2)*AJ36*(AH36-Const!$B$4)/(LN(Const!$B$32/Const!$B$34)*LN(Const!$B$32/Const!$B$35))</f>
        <v>63.615786427358408</v>
      </c>
      <c r="AQ36" s="51" t="b">
        <f t="shared" si="11"/>
        <v>0</v>
      </c>
      <c r="AR36" s="18">
        <f t="shared" si="12"/>
        <v>5.9973787191093235</v>
      </c>
      <c r="AS36" s="14">
        <f>0.623*Const!$B$10*Const!$B$8*POWER(Const!$B$9,2)*AJ36*(AR36-Const!$B$12)/1013/(LN(Const!$B$32/Const!$B$34)*LN(Const!$B$32/Const!$B$36))</f>
        <v>-0.91931785259090393</v>
      </c>
      <c r="AT36" s="51" t="b">
        <f t="shared" si="13"/>
        <v>0</v>
      </c>
      <c r="AU36" s="51" t="b">
        <f t="shared" si="14"/>
        <v>0</v>
      </c>
      <c r="AV36" s="14">
        <f>VLOOKUP(C36,AWS1_30min!$C$4:$P$2747,14)</f>
        <v>0</v>
      </c>
      <c r="AW36" s="14">
        <f t="shared" si="15"/>
        <v>0</v>
      </c>
      <c r="AX36" s="51" t="b">
        <f>IF(F36=1,AW36*Const!$B$13*Const!$B$14*(AH36-Const!$B$4))</f>
        <v>0</v>
      </c>
      <c r="AY36" s="11" t="b">
        <f>IF(F36=1,-Const!$B$15*(Const!$B$4-Const!$B$31)/2)</f>
        <v>0</v>
      </c>
      <c r="AZ36" s="51" t="b">
        <f t="shared" si="16"/>
        <v>0</v>
      </c>
      <c r="BA36" s="19">
        <f>IF(V36=1,Const!$B$37,Const!$B$38)</f>
        <v>602</v>
      </c>
      <c r="BB36" s="51" t="b">
        <f>IF(F36=1,AZ36/Const!$B$17*1800/BA36*1000)</f>
        <v>0</v>
      </c>
    </row>
    <row r="37" spans="1:54" x14ac:dyDescent="0.3">
      <c r="A37" s="1">
        <f t="shared" si="17"/>
        <v>43653</v>
      </c>
      <c r="B37" s="2">
        <f t="shared" si="18"/>
        <v>0.5</v>
      </c>
      <c r="C37" s="13">
        <f t="shared" si="18"/>
        <v>43653.5</v>
      </c>
      <c r="D37" s="19">
        <f t="shared" si="1"/>
        <v>188</v>
      </c>
      <c r="E37" s="19">
        <v>34</v>
      </c>
      <c r="F37" s="19">
        <v>0</v>
      </c>
      <c r="G37" s="19">
        <v>0</v>
      </c>
      <c r="H37" s="19">
        <v>0</v>
      </c>
      <c r="I37" s="19"/>
      <c r="J37">
        <v>525555</v>
      </c>
      <c r="K37">
        <v>6301035</v>
      </c>
      <c r="L37">
        <v>2665</v>
      </c>
      <c r="M37" s="14">
        <v>16.443999999999999</v>
      </c>
      <c r="N37" s="21">
        <v>144.964</v>
      </c>
      <c r="O37" s="19">
        <v>795.447</v>
      </c>
      <c r="P37" s="19">
        <f>VLOOKUP(C37,AWS2_30min!$C$3:$G$2935,5)</f>
        <v>955.8</v>
      </c>
      <c r="Q37" s="19">
        <f t="shared" si="2"/>
        <v>856.33399999999995</v>
      </c>
      <c r="R37" s="59">
        <f t="shared" si="3"/>
        <v>1.1161532766420579</v>
      </c>
      <c r="S37" s="26" t="b">
        <f t="shared" si="4"/>
        <v>0</v>
      </c>
      <c r="T37" s="19">
        <f>VLOOKUP(A37,Albedo!$A$2:$F$63,6)</f>
        <v>0</v>
      </c>
      <c r="U37" s="19">
        <f>Const!$B$26*D37+Const!$B$27</f>
        <v>2402.4843999999998</v>
      </c>
      <c r="V37" s="19">
        <f t="shared" si="0"/>
        <v>1</v>
      </c>
      <c r="W37" s="6">
        <f>VLOOKUP(A37,Albedo!$A$2:$G$63,5)+Const!$B$20*(L37-Const!$B$29)</f>
        <v>16.641000000000002</v>
      </c>
      <c r="X37" s="19">
        <f>VLOOKUP(A37,Albedo!$A$2:$G$63,7)</f>
        <v>3</v>
      </c>
      <c r="Y37" s="6">
        <f>IF(T37=1,W37,VLOOKUP(A37,Albedo!$A$2:$H$63,8)+(X37+1)*Const!$B$20*(L37-Const!$B$29))</f>
        <v>32.295999999999999</v>
      </c>
      <c r="Z37" s="15">
        <f>Const!$B$22*V37+Const!$B$23*W37+Const!$B$24*Y37+Const!$B$25</f>
        <v>0.57542006000000001</v>
      </c>
      <c r="AA37" s="51" t="b">
        <f t="shared" si="5"/>
        <v>0</v>
      </c>
      <c r="AB37" s="51" t="b">
        <f t="shared" si="6"/>
        <v>0</v>
      </c>
      <c r="AC37" s="51" t="b">
        <f>IF(F37=1,VLOOKUP(C37,AWS1_30min!$C$3:$J$2747,8))</f>
        <v>0</v>
      </c>
      <c r="AD37" s="51" t="b">
        <f>IF(F37=1,Const!$B$5*POWER((0+Const!$B$4),4))</f>
        <v>0</v>
      </c>
      <c r="AE37" s="51" t="b">
        <f t="shared" si="7"/>
        <v>0</v>
      </c>
      <c r="AF37" s="51" t="b">
        <f t="shared" si="8"/>
        <v>0</v>
      </c>
      <c r="AG37" s="14">
        <f>VLOOKUP(C37,AWS2_30min!$C$3:$J$2935,8)+Const!$B$20*(L37-Const!$B$29)</f>
        <v>16.641000000000002</v>
      </c>
      <c r="AH37" s="14">
        <f t="shared" si="9"/>
        <v>289.791</v>
      </c>
      <c r="AI37" s="6">
        <f>VLOOKUP(C37,AWS2_30min!$C$3:$K$2935,9)</f>
        <v>30.97</v>
      </c>
      <c r="AJ37" s="6">
        <f>VLOOKUP(C37,AWS2_30min!$C$3:$L$2935,10)</f>
        <v>1.9076345193123379</v>
      </c>
      <c r="AK37" s="53">
        <f>IF(AJ37&gt;0.5,Const!$B$6*(AH37-Const!$B$4)*(Const!$B$32-Const!$B$34)/(AH37*POWER(AJ37,2)))</f>
        <v>0.30950716339880124</v>
      </c>
      <c r="AL37" s="53">
        <f>IF(AK37&lt;Const!$B$33,AK37,"ЛОЖЬ")</f>
        <v>0.30950716339880124</v>
      </c>
      <c r="AM37" s="53">
        <f t="shared" si="10"/>
        <v>0.29979547089129377</v>
      </c>
      <c r="AN37" s="6">
        <f>(AG37+VLOOKUP(C37,AWS1_30min!$C$4:$L$2747,10))/2</f>
        <v>15.712</v>
      </c>
      <c r="AO37" s="19">
        <f>VLOOKUP(C37,AWS1_30min!$C$4:$O$2747,13)/POWER(10,(L37-Const!$B$28)/18400*(1+0.003665*AN37))</f>
        <v>737.63597829108448</v>
      </c>
      <c r="AP37" s="14">
        <f>Const!$B$7*Const!$B$8*(AO37/Const!$B$11)*POWER(Const!$B$9,2)*AJ37*(AH37-Const!$B$4)/(LN(Const!$B$32/Const!$B$34)*LN(Const!$B$32/Const!$B$35))</f>
        <v>63.615786427358408</v>
      </c>
      <c r="AQ37" s="51" t="b">
        <f t="shared" si="11"/>
        <v>0</v>
      </c>
      <c r="AR37" s="18">
        <f t="shared" si="12"/>
        <v>5.9973787191093235</v>
      </c>
      <c r="AS37" s="14">
        <f>0.623*Const!$B$10*Const!$B$8*POWER(Const!$B$9,2)*AJ37*(AR37-Const!$B$12)/1013/(LN(Const!$B$32/Const!$B$34)*LN(Const!$B$32/Const!$B$36))</f>
        <v>-0.91931785259090393</v>
      </c>
      <c r="AT37" s="51" t="b">
        <f t="shared" si="13"/>
        <v>0</v>
      </c>
      <c r="AU37" s="51" t="b">
        <f t="shared" si="14"/>
        <v>0</v>
      </c>
      <c r="AV37" s="14">
        <f>VLOOKUP(C37,AWS1_30min!$C$4:$P$2747,14)</f>
        <v>0</v>
      </c>
      <c r="AW37" s="14">
        <f t="shared" si="15"/>
        <v>0</v>
      </c>
      <c r="AX37" s="51" t="b">
        <f>IF(F37=1,AW37*Const!$B$13*Const!$B$14*(AH37-Const!$B$4))</f>
        <v>0</v>
      </c>
      <c r="AY37" s="11" t="b">
        <f>IF(F37=1,-Const!$B$15*(Const!$B$4-Const!$B$31)/2)</f>
        <v>0</v>
      </c>
      <c r="AZ37" s="51" t="b">
        <f t="shared" si="16"/>
        <v>0</v>
      </c>
      <c r="BA37" s="19">
        <f>IF(V37=1,Const!$B$37,Const!$B$38)</f>
        <v>602</v>
      </c>
      <c r="BB37" s="51" t="b">
        <f>IF(F37=1,AZ37/Const!$B$17*1800/BA37*1000)</f>
        <v>0</v>
      </c>
    </row>
    <row r="38" spans="1:54" x14ac:dyDescent="0.3">
      <c r="A38" s="1">
        <f t="shared" si="17"/>
        <v>43653</v>
      </c>
      <c r="B38" s="2">
        <f t="shared" si="18"/>
        <v>0.5</v>
      </c>
      <c r="C38" s="13">
        <f t="shared" si="18"/>
        <v>43653.5</v>
      </c>
      <c r="D38" s="19">
        <f t="shared" si="1"/>
        <v>188</v>
      </c>
      <c r="E38" s="19">
        <v>35</v>
      </c>
      <c r="F38" s="19">
        <v>0</v>
      </c>
      <c r="G38" s="19">
        <v>0</v>
      </c>
      <c r="H38" s="19">
        <v>0</v>
      </c>
      <c r="I38" s="19"/>
      <c r="J38">
        <v>525645</v>
      </c>
      <c r="K38">
        <v>6301035</v>
      </c>
      <c r="L38">
        <v>2625</v>
      </c>
      <c r="M38" s="14">
        <v>20.868600000000001</v>
      </c>
      <c r="N38" s="21">
        <v>108.699</v>
      </c>
      <c r="O38" s="19">
        <v>667.86199999999997</v>
      </c>
      <c r="P38" s="19">
        <f>VLOOKUP(C38,AWS2_30min!$C$3:$G$2935,5)</f>
        <v>955.8</v>
      </c>
      <c r="Q38" s="19">
        <f t="shared" si="2"/>
        <v>856.33399999999995</v>
      </c>
      <c r="R38" s="59">
        <f t="shared" si="3"/>
        <v>1.1161532766420579</v>
      </c>
      <c r="S38" s="26" t="b">
        <f t="shared" si="4"/>
        <v>0</v>
      </c>
      <c r="T38" s="19">
        <f>VLOOKUP(A38,Albedo!$A$2:$F$63,6)</f>
        <v>0</v>
      </c>
      <c r="U38" s="19">
        <f>Const!$B$26*D38+Const!$B$27</f>
        <v>2402.4843999999998</v>
      </c>
      <c r="V38" s="19">
        <f t="shared" si="0"/>
        <v>1</v>
      </c>
      <c r="W38" s="6">
        <f>VLOOKUP(A38,Albedo!$A$2:$G$63,5)+Const!$B$20*(L38-Const!$B$29)</f>
        <v>16.901</v>
      </c>
      <c r="X38" s="19">
        <f>VLOOKUP(A38,Albedo!$A$2:$G$63,7)</f>
        <v>3</v>
      </c>
      <c r="Y38" s="6">
        <f>IF(T38=1,W38,VLOOKUP(A38,Albedo!$A$2:$H$63,8)+(X38+1)*Const!$B$20*(L38-Const!$B$29))</f>
        <v>33.335999999999999</v>
      </c>
      <c r="Z38" s="15">
        <f>Const!$B$22*V38+Const!$B$23*W38+Const!$B$24*Y38+Const!$B$25</f>
        <v>0.57643406000000008</v>
      </c>
      <c r="AA38" s="51" t="b">
        <f t="shared" si="5"/>
        <v>0</v>
      </c>
      <c r="AB38" s="51" t="b">
        <f t="shared" si="6"/>
        <v>0</v>
      </c>
      <c r="AC38" s="51" t="b">
        <f>IF(F38=1,VLOOKUP(C38,AWS1_30min!$C$3:$J$2747,8))</f>
        <v>0</v>
      </c>
      <c r="AD38" s="51" t="b">
        <f>IF(F38=1,Const!$B$5*POWER((0+Const!$B$4),4))</f>
        <v>0</v>
      </c>
      <c r="AE38" s="51" t="b">
        <f t="shared" si="7"/>
        <v>0</v>
      </c>
      <c r="AF38" s="51" t="b">
        <f t="shared" si="8"/>
        <v>0</v>
      </c>
      <c r="AG38" s="14">
        <f>VLOOKUP(C38,AWS2_30min!$C$3:$J$2935,8)+Const!$B$20*(L38-Const!$B$29)</f>
        <v>16.901</v>
      </c>
      <c r="AH38" s="14">
        <f t="shared" si="9"/>
        <v>290.05099999999999</v>
      </c>
      <c r="AI38" s="6">
        <f>VLOOKUP(C38,AWS2_30min!$C$3:$K$2935,9)</f>
        <v>30.97</v>
      </c>
      <c r="AJ38" s="6">
        <f>VLOOKUP(C38,AWS2_30min!$C$3:$L$2935,10)</f>
        <v>1.9076345193123379</v>
      </c>
      <c r="AK38" s="53">
        <f>IF(AJ38&gt;0.5,Const!$B$6*(AH38-Const!$B$4)*(Const!$B$32-Const!$B$34)/(AH38*POWER(AJ38,2)))</f>
        <v>0.31406114708107613</v>
      </c>
      <c r="AL38" s="53">
        <f>IF(AK38&lt;Const!$B$33,AK38,"ЛОЖЬ")</f>
        <v>0.31406114708107613</v>
      </c>
      <c r="AM38" s="53">
        <f t="shared" si="10"/>
        <v>0.32524863183627206</v>
      </c>
      <c r="AN38" s="6">
        <f>(AG38+VLOOKUP(C38,AWS1_30min!$C$4:$L$2747,10))/2</f>
        <v>15.841999999999999</v>
      </c>
      <c r="AO38" s="19">
        <f>VLOOKUP(C38,AWS1_30min!$C$4:$O$2747,13)/POWER(10,(L38-Const!$B$28)/18400*(1+0.003665*AN38))</f>
        <v>741.54703404849397</v>
      </c>
      <c r="AP38" s="14">
        <f>Const!$B$7*Const!$B$8*(AO38/Const!$B$11)*POWER(Const!$B$9,2)*AJ38*(AH38-Const!$B$4)/(LN(Const!$B$32/Const!$B$34)*LN(Const!$B$32/Const!$B$35))</f>
        <v>64.952293729200548</v>
      </c>
      <c r="AQ38" s="51" t="b">
        <f t="shared" si="11"/>
        <v>0</v>
      </c>
      <c r="AR38" s="18">
        <f t="shared" si="12"/>
        <v>6.0978308518858579</v>
      </c>
      <c r="AS38" s="14">
        <f>0.623*Const!$B$10*Const!$B$8*POWER(Const!$B$9,2)*AJ38*(AR38-Const!$B$12)/1013/(LN(Const!$B$32/Const!$B$34)*LN(Const!$B$32/Const!$B$36))</f>
        <v>-9.9335711898124457E-2</v>
      </c>
      <c r="AT38" s="51" t="b">
        <f t="shared" si="13"/>
        <v>0</v>
      </c>
      <c r="AU38" s="51" t="b">
        <f t="shared" si="14"/>
        <v>0</v>
      </c>
      <c r="AV38" s="14">
        <f>VLOOKUP(C38,AWS1_30min!$C$4:$P$2747,14)</f>
        <v>0</v>
      </c>
      <c r="AW38" s="14">
        <f t="shared" si="15"/>
        <v>0</v>
      </c>
      <c r="AX38" s="51" t="b">
        <f>IF(F38=1,AW38*Const!$B$13*Const!$B$14*(AH38-Const!$B$4))</f>
        <v>0</v>
      </c>
      <c r="AY38" s="11" t="b">
        <f>IF(F38=1,-Const!$B$15*(Const!$B$4-Const!$B$31)/2)</f>
        <v>0</v>
      </c>
      <c r="AZ38" s="51" t="b">
        <f t="shared" si="16"/>
        <v>0</v>
      </c>
      <c r="BA38" s="19">
        <f>IF(V38=1,Const!$B$37,Const!$B$38)</f>
        <v>602</v>
      </c>
      <c r="BB38" s="51" t="b">
        <f>IF(F38=1,AZ38/Const!$B$17*1800/BA38*1000)</f>
        <v>0</v>
      </c>
    </row>
    <row r="39" spans="1:54" x14ac:dyDescent="0.3">
      <c r="A39" s="1">
        <f t="shared" si="17"/>
        <v>43653</v>
      </c>
      <c r="B39" s="2">
        <f t="shared" si="18"/>
        <v>0.5</v>
      </c>
      <c r="C39" s="13">
        <f t="shared" si="18"/>
        <v>43653.5</v>
      </c>
      <c r="D39" s="19">
        <f t="shared" si="1"/>
        <v>188</v>
      </c>
      <c r="E39" s="19">
        <v>36</v>
      </c>
      <c r="F39" s="19">
        <v>0</v>
      </c>
      <c r="G39" s="19">
        <v>0</v>
      </c>
      <c r="H39" s="19">
        <v>0</v>
      </c>
      <c r="I39" s="19"/>
      <c r="J39">
        <v>525735</v>
      </c>
      <c r="K39">
        <v>6301035</v>
      </c>
      <c r="L39">
        <v>2588</v>
      </c>
      <c r="M39" s="14">
        <v>11.097300000000001</v>
      </c>
      <c r="N39" s="21">
        <v>102.265</v>
      </c>
      <c r="O39" s="19">
        <v>795.803</v>
      </c>
      <c r="P39" s="19">
        <f>VLOOKUP(C39,AWS2_30min!$C$3:$G$2935,5)</f>
        <v>955.8</v>
      </c>
      <c r="Q39" s="19">
        <f t="shared" si="2"/>
        <v>856.33399999999995</v>
      </c>
      <c r="R39" s="59">
        <f t="shared" si="3"/>
        <v>1.1161532766420579</v>
      </c>
      <c r="S39" s="26" t="b">
        <f t="shared" si="4"/>
        <v>0</v>
      </c>
      <c r="T39" s="19">
        <f>VLOOKUP(A39,Albedo!$A$2:$F$63,6)</f>
        <v>0</v>
      </c>
      <c r="U39" s="19">
        <f>Const!$B$26*D39+Const!$B$27</f>
        <v>2402.4843999999998</v>
      </c>
      <c r="V39" s="19">
        <f t="shared" si="0"/>
        <v>1</v>
      </c>
      <c r="W39" s="6">
        <f>VLOOKUP(A39,Albedo!$A$2:$G$63,5)+Const!$B$20*(L39-Const!$B$29)</f>
        <v>17.141500000000001</v>
      </c>
      <c r="X39" s="19">
        <f>VLOOKUP(A39,Albedo!$A$2:$G$63,7)</f>
        <v>3</v>
      </c>
      <c r="Y39" s="6">
        <f>IF(T39=1,W39,VLOOKUP(A39,Albedo!$A$2:$H$63,8)+(X39+1)*Const!$B$20*(L39-Const!$B$29))</f>
        <v>34.298000000000002</v>
      </c>
      <c r="Z39" s="15">
        <f>Const!$B$22*V39+Const!$B$23*W39+Const!$B$24*Y39+Const!$B$25</f>
        <v>0.57737201000000005</v>
      </c>
      <c r="AA39" s="51" t="b">
        <f t="shared" si="5"/>
        <v>0</v>
      </c>
      <c r="AB39" s="51" t="b">
        <f t="shared" si="6"/>
        <v>0</v>
      </c>
      <c r="AC39" s="51" t="b">
        <f>IF(F39=1,VLOOKUP(C39,AWS1_30min!$C$3:$J$2747,8))</f>
        <v>0</v>
      </c>
      <c r="AD39" s="51" t="b">
        <f>IF(F39=1,Const!$B$5*POWER((0+Const!$B$4),4))</f>
        <v>0</v>
      </c>
      <c r="AE39" s="51" t="b">
        <f t="shared" si="7"/>
        <v>0</v>
      </c>
      <c r="AF39" s="51" t="b">
        <f t="shared" si="8"/>
        <v>0</v>
      </c>
      <c r="AG39" s="14">
        <f>VLOOKUP(C39,AWS2_30min!$C$3:$J$2935,8)+Const!$B$20*(L39-Const!$B$29)</f>
        <v>17.141500000000001</v>
      </c>
      <c r="AH39" s="14">
        <f t="shared" si="9"/>
        <v>290.29149999999998</v>
      </c>
      <c r="AI39" s="6">
        <f>VLOOKUP(C39,AWS2_30min!$C$3:$K$2935,9)</f>
        <v>30.97</v>
      </c>
      <c r="AJ39" s="6">
        <f>VLOOKUP(C39,AWS2_30min!$C$3:$L$2935,10)</f>
        <v>1.9076345193123379</v>
      </c>
      <c r="AK39" s="53">
        <f>IF(AJ39&gt;0.5,Const!$B$6*(AH39-Const!$B$4)*(Const!$B$32-Const!$B$34)/(AH39*POWER(AJ39,2)))</f>
        <v>0.31826631920590531</v>
      </c>
      <c r="AL39" s="53">
        <f>IF(AK39&lt;Const!$B$33,AK39,"ЛОЖЬ")</f>
        <v>0.31826631920590531</v>
      </c>
      <c r="AM39" s="53">
        <f t="shared" si="10"/>
        <v>0.34967305646282704</v>
      </c>
      <c r="AN39" s="6">
        <f>(AG39+VLOOKUP(C39,AWS1_30min!$C$4:$L$2747,10))/2</f>
        <v>15.962250000000001</v>
      </c>
      <c r="AO39" s="19">
        <f>VLOOKUP(C39,AWS1_30min!$C$4:$O$2747,13)/POWER(10,(L39-Const!$B$28)/18400*(1+0.003665*AN39))</f>
        <v>745.18638513814005</v>
      </c>
      <c r="AP39" s="14">
        <f>Const!$B$7*Const!$B$8*(AO39/Const!$B$11)*POWER(Const!$B$9,2)*AJ39*(AH39-Const!$B$4)/(LN(Const!$B$32/Const!$B$34)*LN(Const!$B$32/Const!$B$35))</f>
        <v>66.199867929489201</v>
      </c>
      <c r="AQ39" s="51" t="b">
        <f t="shared" si="11"/>
        <v>0</v>
      </c>
      <c r="AR39" s="18">
        <f t="shared" si="12"/>
        <v>6.1920687962211378</v>
      </c>
      <c r="AS39" s="14">
        <f>0.623*Const!$B$10*Const!$B$8*POWER(Const!$B$9,2)*AJ39*(AR39-Const!$B$12)/1013/(LN(Const!$B$32/Const!$B$34)*LN(Const!$B$32/Const!$B$36))</f>
        <v>0.66992054174889437</v>
      </c>
      <c r="AT39" s="51" t="b">
        <f t="shared" si="13"/>
        <v>0</v>
      </c>
      <c r="AU39" s="51" t="b">
        <f t="shared" si="14"/>
        <v>0</v>
      </c>
      <c r="AV39" s="14">
        <f>VLOOKUP(C39,AWS1_30min!$C$4:$P$2747,14)</f>
        <v>0</v>
      </c>
      <c r="AW39" s="14">
        <f t="shared" si="15"/>
        <v>0</v>
      </c>
      <c r="AX39" s="51" t="b">
        <f>IF(F39=1,AW39*Const!$B$13*Const!$B$14*(AH39-Const!$B$4))</f>
        <v>0</v>
      </c>
      <c r="AY39" s="11" t="b">
        <f>IF(F39=1,-Const!$B$15*(Const!$B$4-Const!$B$31)/2)</f>
        <v>0</v>
      </c>
      <c r="AZ39" s="51" t="b">
        <f t="shared" si="16"/>
        <v>0</v>
      </c>
      <c r="BA39" s="19">
        <f>IF(V39=1,Const!$B$37,Const!$B$38)</f>
        <v>602</v>
      </c>
      <c r="BB39" s="51" t="b">
        <f>IF(F39=1,AZ39/Const!$B$17*1800/BA39*1000)</f>
        <v>0</v>
      </c>
    </row>
    <row r="40" spans="1:54" x14ac:dyDescent="0.3">
      <c r="A40" s="1">
        <f t="shared" si="17"/>
        <v>43653</v>
      </c>
      <c r="B40" s="2">
        <f t="shared" si="18"/>
        <v>0.5</v>
      </c>
      <c r="C40" s="13">
        <f t="shared" si="18"/>
        <v>43653.5</v>
      </c>
      <c r="D40" s="19">
        <f t="shared" si="1"/>
        <v>188</v>
      </c>
      <c r="E40" s="19">
        <v>37</v>
      </c>
      <c r="F40" s="19">
        <v>0</v>
      </c>
      <c r="G40" s="19">
        <v>0</v>
      </c>
      <c r="H40" s="19">
        <v>0</v>
      </c>
      <c r="I40" s="19"/>
      <c r="J40">
        <v>525825</v>
      </c>
      <c r="K40">
        <v>6301035</v>
      </c>
      <c r="L40">
        <v>2588</v>
      </c>
      <c r="M40" s="14">
        <v>13.907400000000001</v>
      </c>
      <c r="N40" s="21">
        <v>93.215500000000006</v>
      </c>
      <c r="O40" s="19">
        <v>755.64599999999996</v>
      </c>
      <c r="P40" s="19">
        <f>VLOOKUP(C40,AWS2_30min!$C$3:$G$2935,5)</f>
        <v>955.8</v>
      </c>
      <c r="Q40" s="19">
        <f t="shared" si="2"/>
        <v>856.33399999999995</v>
      </c>
      <c r="R40" s="59">
        <f t="shared" si="3"/>
        <v>1.1161532766420579</v>
      </c>
      <c r="S40" s="26" t="b">
        <f t="shared" si="4"/>
        <v>0</v>
      </c>
      <c r="T40" s="19">
        <f>VLOOKUP(A40,Albedo!$A$2:$F$63,6)</f>
        <v>0</v>
      </c>
      <c r="U40" s="19">
        <f>Const!$B$26*D40+Const!$B$27</f>
        <v>2402.4843999999998</v>
      </c>
      <c r="V40" s="19">
        <f t="shared" si="0"/>
        <v>1</v>
      </c>
      <c r="W40" s="6">
        <f>VLOOKUP(A40,Albedo!$A$2:$G$63,5)+Const!$B$20*(L40-Const!$B$29)</f>
        <v>17.141500000000001</v>
      </c>
      <c r="X40" s="19">
        <f>VLOOKUP(A40,Albedo!$A$2:$G$63,7)</f>
        <v>3</v>
      </c>
      <c r="Y40" s="6">
        <f>IF(T40=1,W40,VLOOKUP(A40,Albedo!$A$2:$H$63,8)+(X40+1)*Const!$B$20*(L40-Const!$B$29))</f>
        <v>34.298000000000002</v>
      </c>
      <c r="Z40" s="15">
        <f>Const!$B$22*V40+Const!$B$23*W40+Const!$B$24*Y40+Const!$B$25</f>
        <v>0.57737201000000005</v>
      </c>
      <c r="AA40" s="51" t="b">
        <f t="shared" si="5"/>
        <v>0</v>
      </c>
      <c r="AB40" s="51" t="b">
        <f t="shared" si="6"/>
        <v>0</v>
      </c>
      <c r="AC40" s="51" t="b">
        <f>IF(F40=1,VLOOKUP(C40,AWS1_30min!$C$3:$J$2747,8))</f>
        <v>0</v>
      </c>
      <c r="AD40" s="51" t="b">
        <f>IF(F40=1,Const!$B$5*POWER((0+Const!$B$4),4))</f>
        <v>0</v>
      </c>
      <c r="AE40" s="51" t="b">
        <f t="shared" si="7"/>
        <v>0</v>
      </c>
      <c r="AF40" s="51" t="b">
        <f t="shared" si="8"/>
        <v>0</v>
      </c>
      <c r="AG40" s="14">
        <f>VLOOKUP(C40,AWS2_30min!$C$3:$J$2935,8)+Const!$B$20*(L40-Const!$B$29)</f>
        <v>17.141500000000001</v>
      </c>
      <c r="AH40" s="14">
        <f t="shared" si="9"/>
        <v>290.29149999999998</v>
      </c>
      <c r="AI40" s="6">
        <f>VLOOKUP(C40,AWS2_30min!$C$3:$K$2935,9)</f>
        <v>30.97</v>
      </c>
      <c r="AJ40" s="6">
        <f>VLOOKUP(C40,AWS2_30min!$C$3:$L$2935,10)</f>
        <v>1.9076345193123379</v>
      </c>
      <c r="AK40" s="53">
        <f>IF(AJ40&gt;0.5,Const!$B$6*(AH40-Const!$B$4)*(Const!$B$32-Const!$B$34)/(AH40*POWER(AJ40,2)))</f>
        <v>0.31826631920590531</v>
      </c>
      <c r="AL40" s="53">
        <f>IF(AK40&lt;Const!$B$33,AK40,"ЛОЖЬ")</f>
        <v>0.31826631920590531</v>
      </c>
      <c r="AM40" s="53">
        <f t="shared" si="10"/>
        <v>0.34967305646282704</v>
      </c>
      <c r="AN40" s="6">
        <f>(AG40+VLOOKUP(C40,AWS1_30min!$C$4:$L$2747,10))/2</f>
        <v>15.962250000000001</v>
      </c>
      <c r="AO40" s="19">
        <f>VLOOKUP(C40,AWS1_30min!$C$4:$O$2747,13)/POWER(10,(L40-Const!$B$28)/18400*(1+0.003665*AN40))</f>
        <v>745.18638513814005</v>
      </c>
      <c r="AP40" s="14">
        <f>Const!$B$7*Const!$B$8*(AO40/Const!$B$11)*POWER(Const!$B$9,2)*AJ40*(AH40-Const!$B$4)/(LN(Const!$B$32/Const!$B$34)*LN(Const!$B$32/Const!$B$35))</f>
        <v>66.199867929489201</v>
      </c>
      <c r="AQ40" s="51" t="b">
        <f t="shared" si="11"/>
        <v>0</v>
      </c>
      <c r="AR40" s="18">
        <f t="shared" si="12"/>
        <v>6.1920687962211378</v>
      </c>
      <c r="AS40" s="14">
        <f>0.623*Const!$B$10*Const!$B$8*POWER(Const!$B$9,2)*AJ40*(AR40-Const!$B$12)/1013/(LN(Const!$B$32/Const!$B$34)*LN(Const!$B$32/Const!$B$36))</f>
        <v>0.66992054174889437</v>
      </c>
      <c r="AT40" s="51" t="b">
        <f t="shared" si="13"/>
        <v>0</v>
      </c>
      <c r="AU40" s="51" t="b">
        <f t="shared" si="14"/>
        <v>0</v>
      </c>
      <c r="AV40" s="14">
        <f>VLOOKUP(C40,AWS1_30min!$C$4:$P$2747,14)</f>
        <v>0</v>
      </c>
      <c r="AW40" s="14">
        <f t="shared" si="15"/>
        <v>0</v>
      </c>
      <c r="AX40" s="51" t="b">
        <f>IF(F40=1,AW40*Const!$B$13*Const!$B$14*(AH40-Const!$B$4))</f>
        <v>0</v>
      </c>
      <c r="AY40" s="11" t="b">
        <f>IF(F40=1,-Const!$B$15*(Const!$B$4-Const!$B$31)/2)</f>
        <v>0</v>
      </c>
      <c r="AZ40" s="51" t="b">
        <f t="shared" si="16"/>
        <v>0</v>
      </c>
      <c r="BA40" s="19">
        <f>IF(V40=1,Const!$B$37,Const!$B$38)</f>
        <v>602</v>
      </c>
      <c r="BB40" s="51" t="b">
        <f>IF(F40=1,AZ40/Const!$B$17*1800/BA40*1000)</f>
        <v>0</v>
      </c>
    </row>
    <row r="41" spans="1:54" x14ac:dyDescent="0.3">
      <c r="A41" s="1">
        <f t="shared" si="17"/>
        <v>43653</v>
      </c>
      <c r="B41" s="2">
        <f t="shared" si="18"/>
        <v>0.5</v>
      </c>
      <c r="C41" s="13">
        <f t="shared" si="18"/>
        <v>43653.5</v>
      </c>
      <c r="D41" s="19">
        <f t="shared" si="1"/>
        <v>188</v>
      </c>
      <c r="E41" s="19">
        <v>38</v>
      </c>
      <c r="F41" s="19">
        <v>0</v>
      </c>
      <c r="G41" s="19">
        <v>0</v>
      </c>
      <c r="H41" s="19">
        <v>0</v>
      </c>
      <c r="I41" s="19"/>
      <c r="J41">
        <v>525915</v>
      </c>
      <c r="K41">
        <v>6301035</v>
      </c>
      <c r="L41">
        <v>2541</v>
      </c>
      <c r="M41" s="14">
        <v>13.907400000000001</v>
      </c>
      <c r="N41" s="21">
        <v>86.784499999999994</v>
      </c>
      <c r="O41" s="19">
        <v>754.78899999999999</v>
      </c>
      <c r="P41" s="19">
        <f>VLOOKUP(C41,AWS2_30min!$C$3:$G$2935,5)</f>
        <v>955.8</v>
      </c>
      <c r="Q41" s="19">
        <f t="shared" si="2"/>
        <v>856.33399999999995</v>
      </c>
      <c r="R41" s="59">
        <f t="shared" si="3"/>
        <v>1.1161532766420579</v>
      </c>
      <c r="S41" s="26" t="b">
        <f t="shared" si="4"/>
        <v>0</v>
      </c>
      <c r="T41" s="19">
        <f>VLOOKUP(A41,Albedo!$A$2:$F$63,6)</f>
        <v>0</v>
      </c>
      <c r="U41" s="19">
        <f>Const!$B$26*D41+Const!$B$27</f>
        <v>2402.4843999999998</v>
      </c>
      <c r="V41" s="19">
        <f t="shared" si="0"/>
        <v>1</v>
      </c>
      <c r="W41" s="6">
        <f>VLOOKUP(A41,Albedo!$A$2:$G$63,5)+Const!$B$20*(L41-Const!$B$29)</f>
        <v>17.446999999999999</v>
      </c>
      <c r="X41" s="19">
        <f>VLOOKUP(A41,Albedo!$A$2:$G$63,7)</f>
        <v>3</v>
      </c>
      <c r="Y41" s="6">
        <f>IF(T41=1,W41,VLOOKUP(A41,Albedo!$A$2:$H$63,8)+(X41+1)*Const!$B$20*(L41-Const!$B$29))</f>
        <v>35.520000000000003</v>
      </c>
      <c r="Z41" s="15">
        <f>Const!$B$22*V41+Const!$B$23*W41+Const!$B$24*Y41+Const!$B$25</f>
        <v>0.57856346000000003</v>
      </c>
      <c r="AA41" s="51" t="b">
        <f t="shared" si="5"/>
        <v>0</v>
      </c>
      <c r="AB41" s="51" t="b">
        <f t="shared" si="6"/>
        <v>0</v>
      </c>
      <c r="AC41" s="51" t="b">
        <f>IF(F41=1,VLOOKUP(C41,AWS1_30min!$C$3:$J$2747,8))</f>
        <v>0</v>
      </c>
      <c r="AD41" s="51" t="b">
        <f>IF(F41=1,Const!$B$5*POWER((0+Const!$B$4),4))</f>
        <v>0</v>
      </c>
      <c r="AE41" s="51" t="b">
        <f t="shared" si="7"/>
        <v>0</v>
      </c>
      <c r="AF41" s="51" t="b">
        <f t="shared" si="8"/>
        <v>0</v>
      </c>
      <c r="AG41" s="14">
        <f>VLOOKUP(C41,AWS2_30min!$C$3:$J$2935,8)+Const!$B$20*(L41-Const!$B$29)</f>
        <v>17.446999999999999</v>
      </c>
      <c r="AH41" s="14">
        <f t="shared" si="9"/>
        <v>290.59699999999998</v>
      </c>
      <c r="AI41" s="6">
        <f>VLOOKUP(C41,AWS2_30min!$C$3:$K$2935,9)</f>
        <v>30.97</v>
      </c>
      <c r="AJ41" s="6">
        <f>VLOOKUP(C41,AWS2_30min!$C$3:$L$2935,10)</f>
        <v>1.9076345193123379</v>
      </c>
      <c r="AK41" s="53">
        <f>IF(AJ41&gt;0.5,Const!$B$6*(AH41-Const!$B$4)*(Const!$B$32-Const!$B$34)/(AH41*POWER(AJ41,2)))</f>
        <v>0.32359798785736515</v>
      </c>
      <c r="AL41" s="53">
        <f>IF(AK41&lt;Const!$B$33,AK41,"ЛОЖЬ")</f>
        <v>0.32359798785736515</v>
      </c>
      <c r="AM41" s="53">
        <f t="shared" si="10"/>
        <v>0.38191156505973461</v>
      </c>
      <c r="AN41" s="6">
        <f>(AG41+VLOOKUP(C41,AWS1_30min!$C$4:$L$2747,10))/2</f>
        <v>16.114999999999998</v>
      </c>
      <c r="AO41" s="19">
        <f>VLOOKUP(C41,AWS1_30min!$C$4:$O$2747,13)/POWER(10,(L41-Const!$B$28)/18400*(1+0.003665*AN41))</f>
        <v>749.8395231436939</v>
      </c>
      <c r="AP41" s="14">
        <f>Const!$B$7*Const!$B$8*(AO41/Const!$B$11)*POWER(Const!$B$9,2)*AJ41*(AH41-Const!$B$4)/(LN(Const!$B$32/Const!$B$34)*LN(Const!$B$32/Const!$B$35))</f>
        <v>67.800434542061339</v>
      </c>
      <c r="AQ41" s="51" t="b">
        <f t="shared" si="11"/>
        <v>0</v>
      </c>
      <c r="AR41" s="18">
        <f t="shared" si="12"/>
        <v>6.3136292494311439</v>
      </c>
      <c r="AS41" s="14">
        <f>0.623*Const!$B$10*Const!$B$8*POWER(Const!$B$9,2)*AJ41*(AR41-Const!$B$12)/1013/(LN(Const!$B$32/Const!$B$34)*LN(Const!$B$32/Const!$B$36))</f>
        <v>1.6622080909686541</v>
      </c>
      <c r="AT41" s="51" t="b">
        <f t="shared" si="13"/>
        <v>0</v>
      </c>
      <c r="AU41" s="51" t="b">
        <f t="shared" si="14"/>
        <v>0</v>
      </c>
      <c r="AV41" s="14">
        <f>VLOOKUP(C41,AWS1_30min!$C$4:$P$2747,14)</f>
        <v>0</v>
      </c>
      <c r="AW41" s="14">
        <f t="shared" si="15"/>
        <v>0</v>
      </c>
      <c r="AX41" s="51" t="b">
        <f>IF(F41=1,AW41*Const!$B$13*Const!$B$14*(AH41-Const!$B$4))</f>
        <v>0</v>
      </c>
      <c r="AY41" s="11" t="b">
        <f>IF(F41=1,-Const!$B$15*(Const!$B$4-Const!$B$31)/2)</f>
        <v>0</v>
      </c>
      <c r="AZ41" s="51" t="b">
        <f t="shared" si="16"/>
        <v>0</v>
      </c>
      <c r="BA41" s="19">
        <f>IF(V41=1,Const!$B$37,Const!$B$38)</f>
        <v>602</v>
      </c>
      <c r="BB41" s="51" t="b">
        <f>IF(F41=1,AZ41/Const!$B$17*1800/BA41*1000)</f>
        <v>0</v>
      </c>
    </row>
    <row r="42" spans="1:54" x14ac:dyDescent="0.3">
      <c r="A42" s="1">
        <f t="shared" si="17"/>
        <v>43653</v>
      </c>
      <c r="B42" s="2">
        <f t="shared" si="18"/>
        <v>0.5</v>
      </c>
      <c r="C42" s="13">
        <f t="shared" si="18"/>
        <v>43653.5</v>
      </c>
      <c r="D42" s="19">
        <f t="shared" si="1"/>
        <v>188</v>
      </c>
      <c r="E42" s="19">
        <v>39</v>
      </c>
      <c r="F42" s="19">
        <v>0</v>
      </c>
      <c r="G42" s="19">
        <v>0</v>
      </c>
      <c r="H42" s="19">
        <v>0</v>
      </c>
      <c r="I42" s="19"/>
      <c r="J42">
        <v>526005</v>
      </c>
      <c r="K42">
        <v>6301035</v>
      </c>
      <c r="L42">
        <v>2541</v>
      </c>
      <c r="M42" s="14">
        <v>16.622299999999999</v>
      </c>
      <c r="N42" s="21">
        <v>79.003699999999995</v>
      </c>
      <c r="O42" s="19">
        <v>719.976</v>
      </c>
      <c r="P42" s="19">
        <f>VLOOKUP(C42,AWS2_30min!$C$3:$G$2935,5)</f>
        <v>955.8</v>
      </c>
      <c r="Q42" s="19">
        <f t="shared" si="2"/>
        <v>856.33399999999995</v>
      </c>
      <c r="R42" s="59">
        <f t="shared" si="3"/>
        <v>1.1161532766420579</v>
      </c>
      <c r="S42" s="26" t="b">
        <f t="shared" si="4"/>
        <v>0</v>
      </c>
      <c r="T42" s="19">
        <f>VLOOKUP(A42,Albedo!$A$2:$F$63,6)</f>
        <v>0</v>
      </c>
      <c r="U42" s="19">
        <f>Const!$B$26*D42+Const!$B$27</f>
        <v>2402.4843999999998</v>
      </c>
      <c r="V42" s="19">
        <f t="shared" si="0"/>
        <v>1</v>
      </c>
      <c r="W42" s="6">
        <f>VLOOKUP(A42,Albedo!$A$2:$G$63,5)+Const!$B$20*(L42-Const!$B$29)</f>
        <v>17.446999999999999</v>
      </c>
      <c r="X42" s="19">
        <f>VLOOKUP(A42,Albedo!$A$2:$G$63,7)</f>
        <v>3</v>
      </c>
      <c r="Y42" s="6">
        <f>IF(T42=1,W42,VLOOKUP(A42,Albedo!$A$2:$H$63,8)+(X42+1)*Const!$B$20*(L42-Const!$B$29))</f>
        <v>35.520000000000003</v>
      </c>
      <c r="Z42" s="15">
        <f>Const!$B$22*V42+Const!$B$23*W42+Const!$B$24*Y42+Const!$B$25</f>
        <v>0.57856346000000003</v>
      </c>
      <c r="AA42" s="51" t="b">
        <f t="shared" si="5"/>
        <v>0</v>
      </c>
      <c r="AB42" s="51" t="b">
        <f t="shared" si="6"/>
        <v>0</v>
      </c>
      <c r="AC42" s="51" t="b">
        <f>IF(F42=1,VLOOKUP(C42,AWS1_30min!$C$3:$J$2747,8))</f>
        <v>0</v>
      </c>
      <c r="AD42" s="51" t="b">
        <f>IF(F42=1,Const!$B$5*POWER((0+Const!$B$4),4))</f>
        <v>0</v>
      </c>
      <c r="AE42" s="51" t="b">
        <f t="shared" si="7"/>
        <v>0</v>
      </c>
      <c r="AF42" s="51" t="b">
        <f t="shared" si="8"/>
        <v>0</v>
      </c>
      <c r="AG42" s="14">
        <f>VLOOKUP(C42,AWS2_30min!$C$3:$J$2935,8)+Const!$B$20*(L42-Const!$B$29)</f>
        <v>17.446999999999999</v>
      </c>
      <c r="AH42" s="14">
        <f t="shared" si="9"/>
        <v>290.59699999999998</v>
      </c>
      <c r="AI42" s="6">
        <f>VLOOKUP(C42,AWS2_30min!$C$3:$K$2935,9)</f>
        <v>30.97</v>
      </c>
      <c r="AJ42" s="6">
        <f>VLOOKUP(C42,AWS2_30min!$C$3:$L$2935,10)</f>
        <v>1.9076345193123379</v>
      </c>
      <c r="AK42" s="53">
        <f>IF(AJ42&gt;0.5,Const!$B$6*(AH42-Const!$B$4)*(Const!$B$32-Const!$B$34)/(AH42*POWER(AJ42,2)))</f>
        <v>0.32359798785736515</v>
      </c>
      <c r="AL42" s="53">
        <f>IF(AK42&lt;Const!$B$33,AK42,"ЛОЖЬ")</f>
        <v>0.32359798785736515</v>
      </c>
      <c r="AM42" s="53">
        <f t="shared" si="10"/>
        <v>0.38191156505973461</v>
      </c>
      <c r="AN42" s="6">
        <f>(AG42+VLOOKUP(C42,AWS1_30min!$C$4:$L$2747,10))/2</f>
        <v>16.114999999999998</v>
      </c>
      <c r="AO42" s="19">
        <f>VLOOKUP(C42,AWS1_30min!$C$4:$O$2747,13)/POWER(10,(L42-Const!$B$28)/18400*(1+0.003665*AN42))</f>
        <v>749.8395231436939</v>
      </c>
      <c r="AP42" s="14">
        <f>Const!$B$7*Const!$B$8*(AO42/Const!$B$11)*POWER(Const!$B$9,2)*AJ42*(AH42-Const!$B$4)/(LN(Const!$B$32/Const!$B$34)*LN(Const!$B$32/Const!$B$35))</f>
        <v>67.800434542061339</v>
      </c>
      <c r="AQ42" s="51" t="b">
        <f t="shared" si="11"/>
        <v>0</v>
      </c>
      <c r="AR42" s="18">
        <f t="shared" si="12"/>
        <v>6.3136292494311439</v>
      </c>
      <c r="AS42" s="14">
        <f>0.623*Const!$B$10*Const!$B$8*POWER(Const!$B$9,2)*AJ42*(AR42-Const!$B$12)/1013/(LN(Const!$B$32/Const!$B$34)*LN(Const!$B$32/Const!$B$36))</f>
        <v>1.6622080909686541</v>
      </c>
      <c r="AT42" s="51" t="b">
        <f t="shared" si="13"/>
        <v>0</v>
      </c>
      <c r="AU42" s="51" t="b">
        <f t="shared" si="14"/>
        <v>0</v>
      </c>
      <c r="AV42" s="14">
        <f>VLOOKUP(C42,AWS1_30min!$C$4:$P$2747,14)</f>
        <v>0</v>
      </c>
      <c r="AW42" s="14">
        <f t="shared" si="15"/>
        <v>0</v>
      </c>
      <c r="AX42" s="51" t="b">
        <f>IF(F42=1,AW42*Const!$B$13*Const!$B$14*(AH42-Const!$B$4))</f>
        <v>0</v>
      </c>
      <c r="AY42" s="11" t="b">
        <f>IF(F42=1,-Const!$B$15*(Const!$B$4-Const!$B$31)/2)</f>
        <v>0</v>
      </c>
      <c r="AZ42" s="51" t="b">
        <f t="shared" si="16"/>
        <v>0</v>
      </c>
      <c r="BA42" s="19">
        <f>IF(V42=1,Const!$B$37,Const!$B$38)</f>
        <v>602</v>
      </c>
      <c r="BB42" s="51" t="b">
        <f>IF(F42=1,AZ42/Const!$B$17*1800/BA42*1000)</f>
        <v>0</v>
      </c>
    </row>
    <row r="43" spans="1:54" x14ac:dyDescent="0.3">
      <c r="A43" s="1">
        <f t="shared" si="17"/>
        <v>43653</v>
      </c>
      <c r="B43" s="2">
        <f t="shared" si="18"/>
        <v>0.5</v>
      </c>
      <c r="C43" s="13">
        <f t="shared" si="18"/>
        <v>43653.5</v>
      </c>
      <c r="D43" s="19">
        <f t="shared" si="1"/>
        <v>188</v>
      </c>
      <c r="E43" s="19">
        <v>40</v>
      </c>
      <c r="F43" s="19">
        <v>0</v>
      </c>
      <c r="G43" s="19">
        <v>0</v>
      </c>
      <c r="H43" s="19">
        <v>0</v>
      </c>
      <c r="I43" s="19"/>
      <c r="J43">
        <v>526095</v>
      </c>
      <c r="K43">
        <v>6301035</v>
      </c>
      <c r="L43">
        <v>2483</v>
      </c>
      <c r="M43" s="14">
        <v>18.457000000000001</v>
      </c>
      <c r="N43" s="21">
        <v>67.490200000000002</v>
      </c>
      <c r="O43" s="19">
        <v>704.24800000000005</v>
      </c>
      <c r="P43" s="19">
        <f>VLOOKUP(C43,AWS2_30min!$C$3:$G$2935,5)</f>
        <v>955.8</v>
      </c>
      <c r="Q43" s="19">
        <f t="shared" si="2"/>
        <v>856.33399999999995</v>
      </c>
      <c r="R43" s="59">
        <f t="shared" si="3"/>
        <v>1.1161532766420579</v>
      </c>
      <c r="S43" s="26" t="b">
        <f t="shared" si="4"/>
        <v>0</v>
      </c>
      <c r="T43" s="19">
        <f>VLOOKUP(A43,Albedo!$A$2:$F$63,6)</f>
        <v>0</v>
      </c>
      <c r="U43" s="19">
        <f>Const!$B$26*D43+Const!$B$27</f>
        <v>2402.4843999999998</v>
      </c>
      <c r="V43" s="19">
        <f t="shared" si="0"/>
        <v>1</v>
      </c>
      <c r="W43" s="6">
        <f>VLOOKUP(A43,Albedo!$A$2:$G$63,5)+Const!$B$20*(L43-Const!$B$29)</f>
        <v>17.824000000000002</v>
      </c>
      <c r="X43" s="19">
        <f>VLOOKUP(A43,Albedo!$A$2:$G$63,7)</f>
        <v>3</v>
      </c>
      <c r="Y43" s="6">
        <f>IF(T43=1,W43,VLOOKUP(A43,Albedo!$A$2:$H$63,8)+(X43+1)*Const!$B$20*(L43-Const!$B$29))</f>
        <v>37.027999999999999</v>
      </c>
      <c r="Z43" s="15">
        <f>Const!$B$22*V43+Const!$B$23*W43+Const!$B$24*Y43+Const!$B$25</f>
        <v>0.58003376000000006</v>
      </c>
      <c r="AA43" s="51" t="b">
        <f t="shared" si="5"/>
        <v>0</v>
      </c>
      <c r="AB43" s="51" t="b">
        <f t="shared" si="6"/>
        <v>0</v>
      </c>
      <c r="AC43" s="51" t="b">
        <f>IF(F43=1,VLOOKUP(C43,AWS1_30min!$C$3:$J$2747,8))</f>
        <v>0</v>
      </c>
      <c r="AD43" s="51" t="b">
        <f>IF(F43=1,Const!$B$5*POWER((0+Const!$B$4),4))</f>
        <v>0</v>
      </c>
      <c r="AE43" s="51" t="b">
        <f t="shared" si="7"/>
        <v>0</v>
      </c>
      <c r="AF43" s="51" t="b">
        <f t="shared" si="8"/>
        <v>0</v>
      </c>
      <c r="AG43" s="14">
        <f>VLOOKUP(C43,AWS2_30min!$C$3:$J$2935,8)+Const!$B$20*(L43-Const!$B$29)</f>
        <v>17.824000000000002</v>
      </c>
      <c r="AH43" s="14">
        <f t="shared" si="9"/>
        <v>290.97399999999999</v>
      </c>
      <c r="AI43" s="6">
        <f>VLOOKUP(C43,AWS2_30min!$C$3:$K$2935,9)</f>
        <v>30.97</v>
      </c>
      <c r="AJ43" s="6">
        <f>VLOOKUP(C43,AWS2_30min!$C$3:$L$2935,10)</f>
        <v>1.9076345193123379</v>
      </c>
      <c r="AK43" s="53">
        <f>IF(AJ43&gt;0.5,Const!$B$6*(AH43-Const!$B$4)*(Const!$B$32-Const!$B$34)/(AH43*POWER(AJ43,2)))</f>
        <v>0.33016206115830998</v>
      </c>
      <c r="AL43" s="53">
        <f>IF(AK43&lt;Const!$B$33,AK43,"ЛОЖЬ")</f>
        <v>0.33016206115830998</v>
      </c>
      <c r="AM43" s="53">
        <f t="shared" si="10"/>
        <v>0.42355405412449076</v>
      </c>
      <c r="AN43" s="6">
        <f>(AG43+VLOOKUP(C43,AWS1_30min!$C$4:$L$2747,10))/2</f>
        <v>16.3035</v>
      </c>
      <c r="AO43" s="19">
        <f>VLOOKUP(C43,AWS1_30min!$C$4:$O$2747,13)/POWER(10,(L43-Const!$B$28)/18400*(1+0.003665*AN43))</f>
        <v>755.62862369909033</v>
      </c>
      <c r="AP43" s="14">
        <f>Const!$B$7*Const!$B$8*(AO43/Const!$B$11)*POWER(Const!$B$9,2)*AJ43*(AH43-Const!$B$4)/(LN(Const!$B$32/Const!$B$34)*LN(Const!$B$32/Const!$B$35))</f>
        <v>69.800247544372738</v>
      </c>
      <c r="AQ43" s="51" t="b">
        <f t="shared" si="11"/>
        <v>0</v>
      </c>
      <c r="AR43" s="18">
        <f t="shared" si="12"/>
        <v>6.4665409426378986</v>
      </c>
      <c r="AS43" s="14">
        <f>0.623*Const!$B$10*Const!$B$8*POWER(Const!$B$9,2)*AJ43*(AR43-Const!$B$12)/1013/(LN(Const!$B$32/Const!$B$34)*LN(Const!$B$32/Const!$B$36))</f>
        <v>2.9104131222302914</v>
      </c>
      <c r="AT43" s="51" t="b">
        <f t="shared" si="13"/>
        <v>0</v>
      </c>
      <c r="AU43" s="51" t="b">
        <f t="shared" si="14"/>
        <v>0</v>
      </c>
      <c r="AV43" s="14">
        <f>VLOOKUP(C43,AWS1_30min!$C$4:$P$2747,14)</f>
        <v>0</v>
      </c>
      <c r="AW43" s="14">
        <f t="shared" si="15"/>
        <v>0</v>
      </c>
      <c r="AX43" s="51" t="b">
        <f>IF(F43=1,AW43*Const!$B$13*Const!$B$14*(AH43-Const!$B$4))</f>
        <v>0</v>
      </c>
      <c r="AY43" s="11" t="b">
        <f>IF(F43=1,-Const!$B$15*(Const!$B$4-Const!$B$31)/2)</f>
        <v>0</v>
      </c>
      <c r="AZ43" s="51" t="b">
        <f t="shared" si="16"/>
        <v>0</v>
      </c>
      <c r="BA43" s="19">
        <f>IF(V43=1,Const!$B$37,Const!$B$38)</f>
        <v>602</v>
      </c>
      <c r="BB43" s="51" t="b">
        <f>IF(F43=1,AZ43/Const!$B$17*1800/BA43*1000)</f>
        <v>0</v>
      </c>
    </row>
    <row r="44" spans="1:54" x14ac:dyDescent="0.3">
      <c r="A44" s="1">
        <f t="shared" si="17"/>
        <v>43653</v>
      </c>
      <c r="B44" s="2">
        <f t="shared" si="18"/>
        <v>0.5</v>
      </c>
      <c r="C44" s="13">
        <f t="shared" si="18"/>
        <v>43653.5</v>
      </c>
      <c r="D44" s="19">
        <f t="shared" si="1"/>
        <v>188</v>
      </c>
      <c r="E44" s="19">
        <v>41</v>
      </c>
      <c r="F44" s="19">
        <v>0</v>
      </c>
      <c r="G44" s="19">
        <v>0</v>
      </c>
      <c r="H44" s="19">
        <v>0</v>
      </c>
      <c r="I44" s="19"/>
      <c r="J44">
        <v>526185</v>
      </c>
      <c r="K44">
        <v>6301035</v>
      </c>
      <c r="L44">
        <v>2478</v>
      </c>
      <c r="M44" s="14">
        <v>10.314500000000001</v>
      </c>
      <c r="N44" s="21">
        <v>333.23899999999998</v>
      </c>
      <c r="O44" s="19">
        <v>959.78</v>
      </c>
      <c r="P44" s="19">
        <f>VLOOKUP(C44,AWS2_30min!$C$3:$G$2935,5)</f>
        <v>955.8</v>
      </c>
      <c r="Q44" s="19">
        <f t="shared" si="2"/>
        <v>856.33399999999995</v>
      </c>
      <c r="R44" s="59">
        <f t="shared" si="3"/>
        <v>1.1161532766420579</v>
      </c>
      <c r="S44" s="26" t="b">
        <f t="shared" si="4"/>
        <v>0</v>
      </c>
      <c r="T44" s="19">
        <f>VLOOKUP(A44,Albedo!$A$2:$F$63,6)</f>
        <v>0</v>
      </c>
      <c r="U44" s="19">
        <f>Const!$B$26*D44+Const!$B$27</f>
        <v>2402.4843999999998</v>
      </c>
      <c r="V44" s="19">
        <f t="shared" si="0"/>
        <v>1</v>
      </c>
      <c r="W44" s="6">
        <f>VLOOKUP(A44,Albedo!$A$2:$G$63,5)+Const!$B$20*(L44-Const!$B$29)</f>
        <v>17.8565</v>
      </c>
      <c r="X44" s="19">
        <f>VLOOKUP(A44,Albedo!$A$2:$G$63,7)</f>
        <v>3</v>
      </c>
      <c r="Y44" s="6">
        <f>IF(T44=1,W44,VLOOKUP(A44,Albedo!$A$2:$H$63,8)+(X44+1)*Const!$B$20*(L44-Const!$B$29))</f>
        <v>37.158000000000001</v>
      </c>
      <c r="Z44" s="15">
        <f>Const!$B$22*V44+Const!$B$23*W44+Const!$B$24*Y44+Const!$B$25</f>
        <v>0.58016051000000013</v>
      </c>
      <c r="AA44" s="51" t="b">
        <f t="shared" si="5"/>
        <v>0</v>
      </c>
      <c r="AB44" s="51" t="b">
        <f t="shared" si="6"/>
        <v>0</v>
      </c>
      <c r="AC44" s="51" t="b">
        <f>IF(F44=1,VLOOKUP(C44,AWS1_30min!$C$3:$J$2747,8))</f>
        <v>0</v>
      </c>
      <c r="AD44" s="51" t="b">
        <f>IF(F44=1,Const!$B$5*POWER((0+Const!$B$4),4))</f>
        <v>0</v>
      </c>
      <c r="AE44" s="51" t="b">
        <f t="shared" si="7"/>
        <v>0</v>
      </c>
      <c r="AF44" s="51" t="b">
        <f t="shared" si="8"/>
        <v>0</v>
      </c>
      <c r="AG44" s="14">
        <f>VLOOKUP(C44,AWS2_30min!$C$3:$J$2935,8)+Const!$B$20*(L44-Const!$B$29)</f>
        <v>17.8565</v>
      </c>
      <c r="AH44" s="14">
        <f t="shared" si="9"/>
        <v>291.00649999999996</v>
      </c>
      <c r="AI44" s="6">
        <f>VLOOKUP(C44,AWS2_30min!$C$3:$K$2935,9)</f>
        <v>30.97</v>
      </c>
      <c r="AJ44" s="6">
        <f>VLOOKUP(C44,AWS2_30min!$C$3:$L$2935,10)</f>
        <v>1.9076345193123379</v>
      </c>
      <c r="AK44" s="53">
        <f>IF(AJ44&gt;0.5,Const!$B$6*(AH44-Const!$B$4)*(Const!$B$32-Const!$B$34)/(AH44*POWER(AJ44,2)))</f>
        <v>0.33072713326477882</v>
      </c>
      <c r="AL44" s="53">
        <f>IF(AK44&lt;Const!$B$33,AK44,"ЛОЖЬ")</f>
        <v>0.33072713326477882</v>
      </c>
      <c r="AM44" s="53">
        <f t="shared" si="10"/>
        <v>0.42723958429068093</v>
      </c>
      <c r="AN44" s="6">
        <f>(AG44+VLOOKUP(C44,AWS1_30min!$C$4:$L$2747,10))/2</f>
        <v>16.319749999999999</v>
      </c>
      <c r="AO44" s="19">
        <f>VLOOKUP(C44,AWS1_30min!$C$4:$O$2747,13)/POWER(10,(L44-Const!$B$28)/18400*(1+0.003665*AN44))</f>
        <v>756.13012677908205</v>
      </c>
      <c r="AP44" s="14">
        <f>Const!$B$7*Const!$B$8*(AO44/Const!$B$11)*POWER(Const!$B$9,2)*AJ44*(AH44-Const!$B$4)/(LN(Const!$B$32/Const!$B$34)*LN(Const!$B$32/Const!$B$35))</f>
        <v>69.97393040134547</v>
      </c>
      <c r="AQ44" s="51" t="b">
        <f t="shared" si="11"/>
        <v>0</v>
      </c>
      <c r="AR44" s="18">
        <f t="shared" si="12"/>
        <v>6.4798747677990853</v>
      </c>
      <c r="AS44" s="14">
        <f>0.623*Const!$B$10*Const!$B$8*POWER(Const!$B$9,2)*AJ44*(AR44-Const!$B$12)/1013/(LN(Const!$B$32/Const!$B$34)*LN(Const!$B$32/Const!$B$36))</f>
        <v>3.0192559929298688</v>
      </c>
      <c r="AT44" s="51" t="b">
        <f t="shared" si="13"/>
        <v>0</v>
      </c>
      <c r="AU44" s="51" t="b">
        <f t="shared" si="14"/>
        <v>0</v>
      </c>
      <c r="AV44" s="14">
        <f>VLOOKUP(C44,AWS1_30min!$C$4:$P$2747,14)</f>
        <v>0</v>
      </c>
      <c r="AW44" s="14">
        <f t="shared" si="15"/>
        <v>0</v>
      </c>
      <c r="AX44" s="51" t="b">
        <f>IF(F44=1,AW44*Const!$B$13*Const!$B$14*(AH44-Const!$B$4))</f>
        <v>0</v>
      </c>
      <c r="AY44" s="11" t="b">
        <f>IF(F44=1,-Const!$B$15*(Const!$B$4-Const!$B$31)/2)</f>
        <v>0</v>
      </c>
      <c r="AZ44" s="51" t="b">
        <f t="shared" si="16"/>
        <v>0</v>
      </c>
      <c r="BA44" s="19">
        <f>IF(V44=1,Const!$B$37,Const!$B$38)</f>
        <v>602</v>
      </c>
      <c r="BB44" s="51" t="b">
        <f>IF(F44=1,AZ44/Const!$B$17*1800/BA44*1000)</f>
        <v>0</v>
      </c>
    </row>
    <row r="45" spans="1:54" x14ac:dyDescent="0.3">
      <c r="A45" s="1">
        <f t="shared" si="17"/>
        <v>43653</v>
      </c>
      <c r="B45" s="2">
        <f t="shared" si="18"/>
        <v>0.5</v>
      </c>
      <c r="C45" s="13">
        <f t="shared" si="18"/>
        <v>43653.5</v>
      </c>
      <c r="D45" s="19">
        <f t="shared" si="1"/>
        <v>188</v>
      </c>
      <c r="E45" s="19">
        <v>42</v>
      </c>
      <c r="F45" s="19">
        <v>0</v>
      </c>
      <c r="G45" s="19">
        <v>0</v>
      </c>
      <c r="H45" s="19">
        <v>0</v>
      </c>
      <c r="I45" s="19"/>
      <c r="J45">
        <v>526275</v>
      </c>
      <c r="K45">
        <v>6301035</v>
      </c>
      <c r="L45">
        <v>2499</v>
      </c>
      <c r="M45" s="14">
        <v>16.172599999999999</v>
      </c>
      <c r="N45" s="21">
        <v>286.69900000000001</v>
      </c>
      <c r="O45" s="19">
        <v>1055.6600000000001</v>
      </c>
      <c r="P45" s="19">
        <f>VLOOKUP(C45,AWS2_30min!$C$3:$G$2935,5)</f>
        <v>955.8</v>
      </c>
      <c r="Q45" s="19">
        <f t="shared" si="2"/>
        <v>856.33399999999995</v>
      </c>
      <c r="R45" s="59">
        <f t="shared" si="3"/>
        <v>1.1161532766420579</v>
      </c>
      <c r="S45" s="26" t="b">
        <f t="shared" si="4"/>
        <v>0</v>
      </c>
      <c r="T45" s="19">
        <f>VLOOKUP(A45,Albedo!$A$2:$F$63,6)</f>
        <v>0</v>
      </c>
      <c r="U45" s="19">
        <f>Const!$B$26*D45+Const!$B$27</f>
        <v>2402.4843999999998</v>
      </c>
      <c r="V45" s="19">
        <f t="shared" si="0"/>
        <v>1</v>
      </c>
      <c r="W45" s="6">
        <f>VLOOKUP(A45,Albedo!$A$2:$G$63,5)+Const!$B$20*(L45-Const!$B$29)</f>
        <v>17.72</v>
      </c>
      <c r="X45" s="19">
        <f>VLOOKUP(A45,Albedo!$A$2:$G$63,7)</f>
        <v>3</v>
      </c>
      <c r="Y45" s="6">
        <f>IF(T45=1,W45,VLOOKUP(A45,Albedo!$A$2:$H$63,8)+(X45+1)*Const!$B$20*(L45-Const!$B$29))</f>
        <v>36.612000000000002</v>
      </c>
      <c r="Z45" s="15">
        <f>Const!$B$22*V45+Const!$B$23*W45+Const!$B$24*Y45+Const!$B$25</f>
        <v>0.57962816000000006</v>
      </c>
      <c r="AA45" s="51" t="b">
        <f t="shared" si="5"/>
        <v>0</v>
      </c>
      <c r="AB45" s="51" t="b">
        <f t="shared" si="6"/>
        <v>0</v>
      </c>
      <c r="AC45" s="51" t="b">
        <f>IF(F45=1,VLOOKUP(C45,AWS1_30min!$C$3:$J$2747,8))</f>
        <v>0</v>
      </c>
      <c r="AD45" s="51" t="b">
        <f>IF(F45=1,Const!$B$5*POWER((0+Const!$B$4),4))</f>
        <v>0</v>
      </c>
      <c r="AE45" s="51" t="b">
        <f t="shared" si="7"/>
        <v>0</v>
      </c>
      <c r="AF45" s="51" t="b">
        <f t="shared" si="8"/>
        <v>0</v>
      </c>
      <c r="AG45" s="14">
        <f>VLOOKUP(C45,AWS2_30min!$C$3:$J$2935,8)+Const!$B$20*(L45-Const!$B$29)</f>
        <v>17.72</v>
      </c>
      <c r="AH45" s="14">
        <f t="shared" si="9"/>
        <v>290.87</v>
      </c>
      <c r="AI45" s="6">
        <f>VLOOKUP(C45,AWS2_30min!$C$3:$K$2935,9)</f>
        <v>30.97</v>
      </c>
      <c r="AJ45" s="6">
        <f>VLOOKUP(C45,AWS2_30min!$C$3:$L$2935,10)</f>
        <v>1.9076345193123379</v>
      </c>
      <c r="AK45" s="53">
        <f>IF(AJ45&gt;0.5,Const!$B$6*(AH45-Const!$B$4)*(Const!$B$32-Const!$B$34)/(AH45*POWER(AJ45,2)))</f>
        <v>0.32835298184781408</v>
      </c>
      <c r="AL45" s="53">
        <f>IF(AK45&lt;Const!$B$33,AK45,"ЛОЖЬ")</f>
        <v>0.32835298184781408</v>
      </c>
      <c r="AM45" s="53">
        <f t="shared" si="10"/>
        <v>0.41186219873063235</v>
      </c>
      <c r="AN45" s="6">
        <f>(AG45+VLOOKUP(C45,AWS1_30min!$C$4:$L$2747,10))/2</f>
        <v>16.2515</v>
      </c>
      <c r="AO45" s="19">
        <f>VLOOKUP(C45,AWS1_30min!$C$4:$O$2747,13)/POWER(10,(L45-Const!$B$28)/18400*(1+0.003665*AN45))</f>
        <v>754.02642561700543</v>
      </c>
      <c r="AP45" s="14">
        <f>Const!$B$7*Const!$B$8*(AO45/Const!$B$11)*POWER(Const!$B$9,2)*AJ45*(AH45-Const!$B$4)/(LN(Const!$B$32/Const!$B$34)*LN(Const!$B$32/Const!$B$35))</f>
        <v>69.245837524899287</v>
      </c>
      <c r="AQ45" s="51" t="b">
        <f t="shared" si="11"/>
        <v>0</v>
      </c>
      <c r="AR45" s="18">
        <f t="shared" si="12"/>
        <v>6.4240353143346525</v>
      </c>
      <c r="AS45" s="14">
        <f>0.623*Const!$B$10*Const!$B$8*POWER(Const!$B$9,2)*AJ45*(AR45-Const!$B$12)/1013/(LN(Const!$B$32/Const!$B$34)*LN(Const!$B$32/Const!$B$36))</f>
        <v>2.5634433255299744</v>
      </c>
      <c r="AT45" s="51" t="b">
        <f t="shared" si="13"/>
        <v>0</v>
      </c>
      <c r="AU45" s="51" t="b">
        <f t="shared" si="14"/>
        <v>0</v>
      </c>
      <c r="AV45" s="14">
        <f>VLOOKUP(C45,AWS1_30min!$C$4:$P$2747,14)</f>
        <v>0</v>
      </c>
      <c r="AW45" s="14">
        <f t="shared" si="15"/>
        <v>0</v>
      </c>
      <c r="AX45" s="51" t="b">
        <f>IF(F45=1,AW45*Const!$B$13*Const!$B$14*(AH45-Const!$B$4))</f>
        <v>0</v>
      </c>
      <c r="AY45" s="11" t="b">
        <f>IF(F45=1,-Const!$B$15*(Const!$B$4-Const!$B$31)/2)</f>
        <v>0</v>
      </c>
      <c r="AZ45" s="51" t="b">
        <f t="shared" si="16"/>
        <v>0</v>
      </c>
      <c r="BA45" s="19">
        <f>IF(V45=1,Const!$B$37,Const!$B$38)</f>
        <v>602</v>
      </c>
      <c r="BB45" s="51" t="b">
        <f>IF(F45=1,AZ45/Const!$B$17*1800/BA45*1000)</f>
        <v>0</v>
      </c>
    </row>
    <row r="46" spans="1:54" x14ac:dyDescent="0.3">
      <c r="A46" s="1">
        <f t="shared" si="17"/>
        <v>43653</v>
      </c>
      <c r="B46" s="2">
        <f t="shared" si="18"/>
        <v>0.5</v>
      </c>
      <c r="C46" s="13">
        <f t="shared" si="18"/>
        <v>43653.5</v>
      </c>
      <c r="D46" s="19">
        <f t="shared" si="1"/>
        <v>188</v>
      </c>
      <c r="E46" s="19">
        <v>43</v>
      </c>
      <c r="F46" s="19">
        <v>0</v>
      </c>
      <c r="G46" s="19">
        <v>0</v>
      </c>
      <c r="H46" s="19">
        <v>0</v>
      </c>
      <c r="I46" s="19"/>
      <c r="J46">
        <v>524475</v>
      </c>
      <c r="K46">
        <v>6300945</v>
      </c>
      <c r="L46">
        <v>2409</v>
      </c>
      <c r="M46" s="14">
        <v>39.681800000000003</v>
      </c>
      <c r="N46" s="21">
        <v>8.3742599999999996</v>
      </c>
      <c r="O46" s="19">
        <v>88.354799999999997</v>
      </c>
      <c r="P46" s="19">
        <f>VLOOKUP(C46,AWS2_30min!$C$3:$G$2935,5)</f>
        <v>955.8</v>
      </c>
      <c r="Q46" s="19">
        <f t="shared" si="2"/>
        <v>856.33399999999995</v>
      </c>
      <c r="R46" s="59">
        <f t="shared" si="3"/>
        <v>1.1161532766420579</v>
      </c>
      <c r="S46" s="26" t="b">
        <f t="shared" si="4"/>
        <v>0</v>
      </c>
      <c r="T46" s="19">
        <f>VLOOKUP(A46,Albedo!$A$2:$F$63,6)</f>
        <v>0</v>
      </c>
      <c r="U46" s="19">
        <f>Const!$B$26*D46+Const!$B$27</f>
        <v>2402.4843999999998</v>
      </c>
      <c r="V46" s="19">
        <f t="shared" si="0"/>
        <v>1</v>
      </c>
      <c r="W46" s="6">
        <f>VLOOKUP(A46,Albedo!$A$2:$G$63,5)+Const!$B$20*(L46-Const!$B$29)</f>
        <v>18.305</v>
      </c>
      <c r="X46" s="19">
        <f>VLOOKUP(A46,Albedo!$A$2:$G$63,7)</f>
        <v>3</v>
      </c>
      <c r="Y46" s="6">
        <f>IF(T46=1,W46,VLOOKUP(A46,Albedo!$A$2:$H$63,8)+(X46+1)*Const!$B$20*(L46-Const!$B$29))</f>
        <v>38.951999999999998</v>
      </c>
      <c r="Z46" s="15">
        <f>Const!$B$22*V46+Const!$B$23*W46+Const!$B$24*Y46+Const!$B$25</f>
        <v>0.58190966000000011</v>
      </c>
      <c r="AA46" s="51" t="b">
        <f t="shared" si="5"/>
        <v>0</v>
      </c>
      <c r="AB46" s="51" t="b">
        <f t="shared" si="6"/>
        <v>0</v>
      </c>
      <c r="AC46" s="51" t="b">
        <f>IF(F46=1,VLOOKUP(C46,AWS1_30min!$C$3:$J$2747,8))</f>
        <v>0</v>
      </c>
      <c r="AD46" s="51" t="b">
        <f>IF(F46=1,Const!$B$5*POWER((0+Const!$B$4),4))</f>
        <v>0</v>
      </c>
      <c r="AE46" s="51" t="b">
        <f t="shared" si="7"/>
        <v>0</v>
      </c>
      <c r="AF46" s="51" t="b">
        <f t="shared" si="8"/>
        <v>0</v>
      </c>
      <c r="AG46" s="14">
        <f>VLOOKUP(C46,AWS2_30min!$C$3:$J$2935,8)+Const!$B$20*(L46-Const!$B$29)</f>
        <v>18.305</v>
      </c>
      <c r="AH46" s="14">
        <f t="shared" si="9"/>
        <v>291.45499999999998</v>
      </c>
      <c r="AI46" s="6">
        <f>VLOOKUP(C46,AWS2_30min!$C$3:$K$2935,9)</f>
        <v>30.97</v>
      </c>
      <c r="AJ46" s="6">
        <f>VLOOKUP(C46,AWS2_30min!$C$3:$L$2935,10)</f>
        <v>1.9076345193123379</v>
      </c>
      <c r="AK46" s="53">
        <f>IF(AJ46&gt;0.5,Const!$B$6*(AH46-Const!$B$4)*(Const!$B$32-Const!$B$34)/(AH46*POWER(AJ46,2)))</f>
        <v>0.33851225898671788</v>
      </c>
      <c r="AL46" s="53">
        <f>IF(AK46&lt;Const!$B$33,AK46,"ЛОЖЬ")</f>
        <v>0.33851225898671788</v>
      </c>
      <c r="AM46" s="53">
        <f t="shared" si="10"/>
        <v>0.47964114724009038</v>
      </c>
      <c r="AN46" s="6">
        <f>(AG46+VLOOKUP(C46,AWS1_30min!$C$4:$L$2747,10))/2</f>
        <v>16.544</v>
      </c>
      <c r="AO46" s="19">
        <f>VLOOKUP(C46,AWS1_30min!$C$4:$O$2747,13)/POWER(10,(L46-Const!$B$28)/18400*(1+0.003665*AN46))</f>
        <v>763.09076338637499</v>
      </c>
      <c r="AP46" s="14">
        <f>Const!$B$7*Const!$B$8*(AO46/Const!$B$11)*POWER(Const!$B$9,2)*AJ46*(AH46-Const!$B$4)/(LN(Const!$B$32/Const!$B$34)*LN(Const!$B$32/Const!$B$35))</f>
        <v>72.391790511436824</v>
      </c>
      <c r="AQ46" s="51" t="b">
        <f t="shared" si="11"/>
        <v>0</v>
      </c>
      <c r="AR46" s="18">
        <f t="shared" si="12"/>
        <v>6.6663760237724823</v>
      </c>
      <c r="AS46" s="14">
        <f>0.623*Const!$B$10*Const!$B$8*POWER(Const!$B$9,2)*AJ46*(AR46-Const!$B$12)/1013/(LN(Const!$B$32/Const!$B$34)*LN(Const!$B$32/Const!$B$36))</f>
        <v>4.5416497429477065</v>
      </c>
      <c r="AT46" s="51" t="b">
        <f t="shared" si="13"/>
        <v>0</v>
      </c>
      <c r="AU46" s="51" t="b">
        <f t="shared" si="14"/>
        <v>0</v>
      </c>
      <c r="AV46" s="14">
        <f>VLOOKUP(C46,AWS1_30min!$C$4:$P$2747,14)</f>
        <v>0</v>
      </c>
      <c r="AW46" s="14">
        <f t="shared" si="15"/>
        <v>0</v>
      </c>
      <c r="AX46" s="51" t="b">
        <f>IF(F46=1,AW46*Const!$B$13*Const!$B$14*(AH46-Const!$B$4))</f>
        <v>0</v>
      </c>
      <c r="AY46" s="11" t="b">
        <f>IF(F46=1,-Const!$B$15*(Const!$B$4-Const!$B$31)/2)</f>
        <v>0</v>
      </c>
      <c r="AZ46" s="51" t="b">
        <f t="shared" si="16"/>
        <v>0</v>
      </c>
      <c r="BA46" s="19">
        <f>IF(V46=1,Const!$B$37,Const!$B$38)</f>
        <v>602</v>
      </c>
      <c r="BB46" s="51" t="b">
        <f>IF(F46=1,AZ46/Const!$B$17*1800/BA46*1000)</f>
        <v>0</v>
      </c>
    </row>
    <row r="47" spans="1:54" x14ac:dyDescent="0.3">
      <c r="A47" s="1">
        <f t="shared" si="17"/>
        <v>43653</v>
      </c>
      <c r="B47" s="2">
        <f t="shared" si="18"/>
        <v>0.5</v>
      </c>
      <c r="C47" s="13">
        <f t="shared" si="18"/>
        <v>43653.5</v>
      </c>
      <c r="D47" s="19">
        <f t="shared" si="1"/>
        <v>188</v>
      </c>
      <c r="E47" s="19">
        <v>44</v>
      </c>
      <c r="F47" s="19">
        <v>0</v>
      </c>
      <c r="G47" s="19">
        <v>0</v>
      </c>
      <c r="H47" s="19">
        <v>0</v>
      </c>
      <c r="I47" s="19"/>
      <c r="J47">
        <v>524565</v>
      </c>
      <c r="K47">
        <v>6300945</v>
      </c>
      <c r="L47">
        <v>2415</v>
      </c>
      <c r="M47" s="14">
        <v>42.941899999999997</v>
      </c>
      <c r="N47" s="21">
        <v>359.31599999999997</v>
      </c>
      <c r="O47" s="19">
        <v>85.937200000000004</v>
      </c>
      <c r="P47" s="19">
        <f>VLOOKUP(C47,AWS2_30min!$C$3:$G$2935,5)</f>
        <v>955.8</v>
      </c>
      <c r="Q47" s="19">
        <f t="shared" si="2"/>
        <v>856.33399999999995</v>
      </c>
      <c r="R47" s="59">
        <f t="shared" si="3"/>
        <v>1.1161532766420579</v>
      </c>
      <c r="S47" s="26" t="b">
        <f t="shared" si="4"/>
        <v>0</v>
      </c>
      <c r="T47" s="19">
        <f>VLOOKUP(A47,Albedo!$A$2:$F$63,6)</f>
        <v>0</v>
      </c>
      <c r="U47" s="19">
        <f>Const!$B$26*D47+Const!$B$27</f>
        <v>2402.4843999999998</v>
      </c>
      <c r="V47" s="19">
        <f t="shared" si="0"/>
        <v>1</v>
      </c>
      <c r="W47" s="6">
        <f>VLOOKUP(A47,Albedo!$A$2:$G$63,5)+Const!$B$20*(L47-Const!$B$29)</f>
        <v>18.266000000000002</v>
      </c>
      <c r="X47" s="19">
        <f>VLOOKUP(A47,Albedo!$A$2:$G$63,7)</f>
        <v>3</v>
      </c>
      <c r="Y47" s="6">
        <f>IF(T47=1,W47,VLOOKUP(A47,Albedo!$A$2:$H$63,8)+(X47+1)*Const!$B$20*(L47-Const!$B$29))</f>
        <v>38.795999999999999</v>
      </c>
      <c r="Z47" s="15">
        <f>Const!$B$22*V47+Const!$B$23*W47+Const!$B$24*Y47+Const!$B$25</f>
        <v>0.58175756000000001</v>
      </c>
      <c r="AA47" s="51" t="b">
        <f t="shared" si="5"/>
        <v>0</v>
      </c>
      <c r="AB47" s="51" t="b">
        <f t="shared" si="6"/>
        <v>0</v>
      </c>
      <c r="AC47" s="51" t="b">
        <f>IF(F47=1,VLOOKUP(C47,AWS1_30min!$C$3:$J$2747,8))</f>
        <v>0</v>
      </c>
      <c r="AD47" s="51" t="b">
        <f>IF(F47=1,Const!$B$5*POWER((0+Const!$B$4),4))</f>
        <v>0</v>
      </c>
      <c r="AE47" s="51" t="b">
        <f t="shared" si="7"/>
        <v>0</v>
      </c>
      <c r="AF47" s="51" t="b">
        <f t="shared" si="8"/>
        <v>0</v>
      </c>
      <c r="AG47" s="14">
        <f>VLOOKUP(C47,AWS2_30min!$C$3:$J$2935,8)+Const!$B$20*(L47-Const!$B$29)</f>
        <v>18.266000000000002</v>
      </c>
      <c r="AH47" s="14">
        <f t="shared" si="9"/>
        <v>291.416</v>
      </c>
      <c r="AI47" s="6">
        <f>VLOOKUP(C47,AWS2_30min!$C$3:$K$2935,9)</f>
        <v>30.97</v>
      </c>
      <c r="AJ47" s="6">
        <f>VLOOKUP(C47,AWS2_30min!$C$3:$L$2935,10)</f>
        <v>1.9076345193123379</v>
      </c>
      <c r="AK47" s="53">
        <f>IF(AJ47&gt;0.5,Const!$B$6*(AH47-Const!$B$4)*(Const!$B$32-Const!$B$34)/(AH47*POWER(AJ47,2)))</f>
        <v>0.33783624281249908</v>
      </c>
      <c r="AL47" s="53">
        <f>IF(AK47&lt;Const!$B$33,AK47,"ЛОЖЬ")</f>
        <v>0.33783624281249908</v>
      </c>
      <c r="AM47" s="53">
        <f t="shared" si="10"/>
        <v>0.47497074581665499</v>
      </c>
      <c r="AN47" s="6">
        <f>(AG47+VLOOKUP(C47,AWS1_30min!$C$4:$L$2747,10))/2</f>
        <v>16.5245</v>
      </c>
      <c r="AO47" s="19">
        <f>VLOOKUP(C47,AWS1_30min!$C$4:$O$2747,13)/POWER(10,(L47-Const!$B$28)/18400*(1+0.003665*AN47))</f>
        <v>762.48252577412882</v>
      </c>
      <c r="AP47" s="14">
        <f>Const!$B$7*Const!$B$8*(AO47/Const!$B$11)*POWER(Const!$B$9,2)*AJ47*(AH47-Const!$B$4)/(LN(Const!$B$32/Const!$B$34)*LN(Const!$B$32/Const!$B$35))</f>
        <v>72.179976596744439</v>
      </c>
      <c r="AQ47" s="51" t="b">
        <f t="shared" si="11"/>
        <v>0</v>
      </c>
      <c r="AR47" s="18">
        <f t="shared" si="12"/>
        <v>6.6499725434788495</v>
      </c>
      <c r="AS47" s="14">
        <f>0.623*Const!$B$10*Const!$B$8*POWER(Const!$B$9,2)*AJ47*(AR47-Const!$B$12)/1013/(LN(Const!$B$32/Const!$B$34)*LN(Const!$B$32/Const!$B$36))</f>
        <v>4.407749540789661</v>
      </c>
      <c r="AT47" s="51" t="b">
        <f t="shared" si="13"/>
        <v>0</v>
      </c>
      <c r="AU47" s="51" t="b">
        <f t="shared" si="14"/>
        <v>0</v>
      </c>
      <c r="AV47" s="14">
        <f>VLOOKUP(C47,AWS1_30min!$C$4:$P$2747,14)</f>
        <v>0</v>
      </c>
      <c r="AW47" s="14">
        <f t="shared" si="15"/>
        <v>0</v>
      </c>
      <c r="AX47" s="51" t="b">
        <f>IF(F47=1,AW47*Const!$B$13*Const!$B$14*(AH47-Const!$B$4))</f>
        <v>0</v>
      </c>
      <c r="AY47" s="11" t="b">
        <f>IF(F47=1,-Const!$B$15*(Const!$B$4-Const!$B$31)/2)</f>
        <v>0</v>
      </c>
      <c r="AZ47" s="51" t="b">
        <f t="shared" si="16"/>
        <v>0</v>
      </c>
      <c r="BA47" s="19">
        <f>IF(V47=1,Const!$B$37,Const!$B$38)</f>
        <v>602</v>
      </c>
      <c r="BB47" s="51" t="b">
        <f>IF(F47=1,AZ47/Const!$B$17*1800/BA47*1000)</f>
        <v>0</v>
      </c>
    </row>
    <row r="48" spans="1:54" x14ac:dyDescent="0.3">
      <c r="A48" s="1">
        <f t="shared" si="17"/>
        <v>43653</v>
      </c>
      <c r="B48" s="2">
        <f t="shared" si="18"/>
        <v>0.5</v>
      </c>
      <c r="C48" s="13">
        <f t="shared" si="18"/>
        <v>43653.5</v>
      </c>
      <c r="D48" s="19">
        <f t="shared" si="1"/>
        <v>188</v>
      </c>
      <c r="E48" s="19">
        <v>45</v>
      </c>
      <c r="F48" s="19">
        <v>0</v>
      </c>
      <c r="G48" s="19">
        <v>0</v>
      </c>
      <c r="H48" s="19">
        <v>0</v>
      </c>
      <c r="I48" s="19"/>
      <c r="J48">
        <v>524655</v>
      </c>
      <c r="K48">
        <v>6300945</v>
      </c>
      <c r="L48">
        <v>2415</v>
      </c>
      <c r="M48" s="14">
        <v>44.624899999999997</v>
      </c>
      <c r="N48" s="21">
        <v>357.58100000000002</v>
      </c>
      <c r="O48" s="19">
        <v>84.652000000000001</v>
      </c>
      <c r="P48" s="19">
        <f>VLOOKUP(C48,AWS2_30min!$C$3:$G$2935,5)</f>
        <v>955.8</v>
      </c>
      <c r="Q48" s="19">
        <f t="shared" si="2"/>
        <v>856.33399999999995</v>
      </c>
      <c r="R48" s="59">
        <f t="shared" si="3"/>
        <v>1.1161532766420579</v>
      </c>
      <c r="S48" s="26" t="b">
        <f t="shared" si="4"/>
        <v>0</v>
      </c>
      <c r="T48" s="19">
        <f>VLOOKUP(A48,Albedo!$A$2:$F$63,6)</f>
        <v>0</v>
      </c>
      <c r="U48" s="19">
        <f>Const!$B$26*D48+Const!$B$27</f>
        <v>2402.4843999999998</v>
      </c>
      <c r="V48" s="19">
        <f t="shared" si="0"/>
        <v>1</v>
      </c>
      <c r="W48" s="6">
        <f>VLOOKUP(A48,Albedo!$A$2:$G$63,5)+Const!$B$20*(L48-Const!$B$29)</f>
        <v>18.266000000000002</v>
      </c>
      <c r="X48" s="19">
        <f>VLOOKUP(A48,Albedo!$A$2:$G$63,7)</f>
        <v>3</v>
      </c>
      <c r="Y48" s="6">
        <f>IF(T48=1,W48,VLOOKUP(A48,Albedo!$A$2:$H$63,8)+(X48+1)*Const!$B$20*(L48-Const!$B$29))</f>
        <v>38.795999999999999</v>
      </c>
      <c r="Z48" s="15">
        <f>Const!$B$22*V48+Const!$B$23*W48+Const!$B$24*Y48+Const!$B$25</f>
        <v>0.58175756000000001</v>
      </c>
      <c r="AA48" s="51" t="b">
        <f t="shared" si="5"/>
        <v>0</v>
      </c>
      <c r="AB48" s="51" t="b">
        <f t="shared" si="6"/>
        <v>0</v>
      </c>
      <c r="AC48" s="51" t="b">
        <f>IF(F48=1,VLOOKUP(C48,AWS1_30min!$C$3:$J$2747,8))</f>
        <v>0</v>
      </c>
      <c r="AD48" s="51" t="b">
        <f>IF(F48=1,Const!$B$5*POWER((0+Const!$B$4),4))</f>
        <v>0</v>
      </c>
      <c r="AE48" s="51" t="b">
        <f t="shared" si="7"/>
        <v>0</v>
      </c>
      <c r="AF48" s="51" t="b">
        <f t="shared" si="8"/>
        <v>0</v>
      </c>
      <c r="AG48" s="14">
        <f>VLOOKUP(C48,AWS2_30min!$C$3:$J$2935,8)+Const!$B$20*(L48-Const!$B$29)</f>
        <v>18.266000000000002</v>
      </c>
      <c r="AH48" s="14">
        <f t="shared" si="9"/>
        <v>291.416</v>
      </c>
      <c r="AI48" s="6">
        <f>VLOOKUP(C48,AWS2_30min!$C$3:$K$2935,9)</f>
        <v>30.97</v>
      </c>
      <c r="AJ48" s="6">
        <f>VLOOKUP(C48,AWS2_30min!$C$3:$L$2935,10)</f>
        <v>1.9076345193123379</v>
      </c>
      <c r="AK48" s="53">
        <f>IF(AJ48&gt;0.5,Const!$B$6*(AH48-Const!$B$4)*(Const!$B$32-Const!$B$34)/(AH48*POWER(AJ48,2)))</f>
        <v>0.33783624281249908</v>
      </c>
      <c r="AL48" s="53">
        <f>IF(AK48&lt;Const!$B$33,AK48,"ЛОЖЬ")</f>
        <v>0.33783624281249908</v>
      </c>
      <c r="AM48" s="53">
        <f t="shared" si="10"/>
        <v>0.47497074581665499</v>
      </c>
      <c r="AN48" s="6">
        <f>(AG48+VLOOKUP(C48,AWS1_30min!$C$4:$L$2747,10))/2</f>
        <v>16.5245</v>
      </c>
      <c r="AO48" s="19">
        <f>VLOOKUP(C48,AWS1_30min!$C$4:$O$2747,13)/POWER(10,(L48-Const!$B$28)/18400*(1+0.003665*AN48))</f>
        <v>762.48252577412882</v>
      </c>
      <c r="AP48" s="14">
        <f>Const!$B$7*Const!$B$8*(AO48/Const!$B$11)*POWER(Const!$B$9,2)*AJ48*(AH48-Const!$B$4)/(LN(Const!$B$32/Const!$B$34)*LN(Const!$B$32/Const!$B$35))</f>
        <v>72.179976596744439</v>
      </c>
      <c r="AQ48" s="51" t="b">
        <f t="shared" si="11"/>
        <v>0</v>
      </c>
      <c r="AR48" s="18">
        <f t="shared" si="12"/>
        <v>6.6499725434788495</v>
      </c>
      <c r="AS48" s="14">
        <f>0.623*Const!$B$10*Const!$B$8*POWER(Const!$B$9,2)*AJ48*(AR48-Const!$B$12)/1013/(LN(Const!$B$32/Const!$B$34)*LN(Const!$B$32/Const!$B$36))</f>
        <v>4.407749540789661</v>
      </c>
      <c r="AT48" s="51" t="b">
        <f t="shared" si="13"/>
        <v>0</v>
      </c>
      <c r="AU48" s="51" t="b">
        <f t="shared" si="14"/>
        <v>0</v>
      </c>
      <c r="AV48" s="14">
        <f>VLOOKUP(C48,AWS1_30min!$C$4:$P$2747,14)</f>
        <v>0</v>
      </c>
      <c r="AW48" s="14">
        <f t="shared" si="15"/>
        <v>0</v>
      </c>
      <c r="AX48" s="51" t="b">
        <f>IF(F48=1,AW48*Const!$B$13*Const!$B$14*(AH48-Const!$B$4))</f>
        <v>0</v>
      </c>
      <c r="AY48" s="11" t="b">
        <f>IF(F48=1,-Const!$B$15*(Const!$B$4-Const!$B$31)/2)</f>
        <v>0</v>
      </c>
      <c r="AZ48" s="51" t="b">
        <f t="shared" si="16"/>
        <v>0</v>
      </c>
      <c r="BA48" s="19">
        <f>IF(V48=1,Const!$B$37,Const!$B$38)</f>
        <v>602</v>
      </c>
      <c r="BB48" s="51" t="b">
        <f>IF(F48=1,AZ48/Const!$B$17*1800/BA48*1000)</f>
        <v>0</v>
      </c>
    </row>
    <row r="49" spans="1:54" x14ac:dyDescent="0.3">
      <c r="A49" s="1">
        <f t="shared" si="17"/>
        <v>43653</v>
      </c>
      <c r="B49" s="2">
        <f t="shared" si="18"/>
        <v>0.5</v>
      </c>
      <c r="C49" s="13">
        <f t="shared" si="18"/>
        <v>43653.5</v>
      </c>
      <c r="D49" s="19">
        <f t="shared" si="1"/>
        <v>188</v>
      </c>
      <c r="E49" s="19">
        <v>46</v>
      </c>
      <c r="F49" s="19">
        <v>0</v>
      </c>
      <c r="G49" s="19">
        <v>0</v>
      </c>
      <c r="H49" s="19">
        <v>0</v>
      </c>
      <c r="I49" s="19"/>
      <c r="J49">
        <v>524745</v>
      </c>
      <c r="K49">
        <v>6300945</v>
      </c>
      <c r="L49">
        <v>2417</v>
      </c>
      <c r="M49" s="14">
        <v>50.663600000000002</v>
      </c>
      <c r="N49" s="21">
        <v>328.11900000000003</v>
      </c>
      <c r="O49" s="19">
        <v>79.869200000000006</v>
      </c>
      <c r="P49" s="19">
        <f>VLOOKUP(C49,AWS2_30min!$C$3:$G$2935,5)</f>
        <v>955.8</v>
      </c>
      <c r="Q49" s="19">
        <f t="shared" si="2"/>
        <v>856.33399999999995</v>
      </c>
      <c r="R49" s="59">
        <f t="shared" si="3"/>
        <v>1.1161532766420579</v>
      </c>
      <c r="S49" s="26" t="b">
        <f t="shared" si="4"/>
        <v>0</v>
      </c>
      <c r="T49" s="19">
        <f>VLOOKUP(A49,Albedo!$A$2:$F$63,6)</f>
        <v>0</v>
      </c>
      <c r="U49" s="19">
        <f>Const!$B$26*D49+Const!$B$27</f>
        <v>2402.4843999999998</v>
      </c>
      <c r="V49" s="19">
        <f t="shared" si="0"/>
        <v>1</v>
      </c>
      <c r="W49" s="6">
        <f>VLOOKUP(A49,Albedo!$A$2:$G$63,5)+Const!$B$20*(L49-Const!$B$29)</f>
        <v>18.253</v>
      </c>
      <c r="X49" s="19">
        <f>VLOOKUP(A49,Albedo!$A$2:$G$63,7)</f>
        <v>3</v>
      </c>
      <c r="Y49" s="6">
        <f>IF(T49=1,W49,VLOOKUP(A49,Albedo!$A$2:$H$63,8)+(X49+1)*Const!$B$20*(L49-Const!$B$29))</f>
        <v>38.744</v>
      </c>
      <c r="Z49" s="15">
        <f>Const!$B$22*V49+Const!$B$23*W49+Const!$B$24*Y49+Const!$B$25</f>
        <v>0.58170686000000005</v>
      </c>
      <c r="AA49" s="51" t="b">
        <f t="shared" si="5"/>
        <v>0</v>
      </c>
      <c r="AB49" s="51" t="b">
        <f t="shared" si="6"/>
        <v>0</v>
      </c>
      <c r="AC49" s="51" t="b">
        <f>IF(F49=1,VLOOKUP(C49,AWS1_30min!$C$3:$J$2747,8))</f>
        <v>0</v>
      </c>
      <c r="AD49" s="51" t="b">
        <f>IF(F49=1,Const!$B$5*POWER((0+Const!$B$4),4))</f>
        <v>0</v>
      </c>
      <c r="AE49" s="51" t="b">
        <f t="shared" si="7"/>
        <v>0</v>
      </c>
      <c r="AF49" s="51" t="b">
        <f t="shared" si="8"/>
        <v>0</v>
      </c>
      <c r="AG49" s="14">
        <f>VLOOKUP(C49,AWS2_30min!$C$3:$J$2935,8)+Const!$B$20*(L49-Const!$B$29)</f>
        <v>18.253</v>
      </c>
      <c r="AH49" s="14">
        <f t="shared" si="9"/>
        <v>291.40299999999996</v>
      </c>
      <c r="AI49" s="6">
        <f>VLOOKUP(C49,AWS2_30min!$C$3:$K$2935,9)</f>
        <v>30.97</v>
      </c>
      <c r="AJ49" s="6">
        <f>VLOOKUP(C49,AWS2_30min!$C$3:$L$2935,10)</f>
        <v>1.9076345193123379</v>
      </c>
      <c r="AK49" s="53">
        <f>IF(AJ49&gt;0.5,Const!$B$6*(AH49-Const!$B$4)*(Const!$B$32-Const!$B$34)/(AH49*POWER(AJ49,2)))</f>
        <v>0.33761086387673256</v>
      </c>
      <c r="AL49" s="53">
        <f>IF(AK49&lt;Const!$B$33,AK49,"ЛОЖЬ")</f>
        <v>0.33761086387673256</v>
      </c>
      <c r="AM49" s="53">
        <f t="shared" si="10"/>
        <v>0.47341874642251547</v>
      </c>
      <c r="AN49" s="6">
        <f>(AG49+VLOOKUP(C49,AWS1_30min!$C$4:$L$2747,10))/2</f>
        <v>16.518000000000001</v>
      </c>
      <c r="AO49" s="19">
        <f>VLOOKUP(C49,AWS1_30min!$C$4:$O$2747,13)/POWER(10,(L49-Const!$B$28)/18400*(1+0.003665*AN49))</f>
        <v>762.27990583754502</v>
      </c>
      <c r="AP49" s="14">
        <f>Const!$B$7*Const!$B$8*(AO49/Const!$B$11)*POWER(Const!$B$9,2)*AJ49*(AH49-Const!$B$4)/(LN(Const!$B$32/Const!$B$34)*LN(Const!$B$32/Const!$B$35))</f>
        <v>72.109438510013064</v>
      </c>
      <c r="AQ49" s="51" t="b">
        <f t="shared" si="11"/>
        <v>0</v>
      </c>
      <c r="AR49" s="18">
        <f t="shared" si="12"/>
        <v>6.644512638939065</v>
      </c>
      <c r="AS49" s="14">
        <f>0.623*Const!$B$10*Const!$B$8*POWER(Const!$B$9,2)*AJ49*(AR49-Const!$B$12)/1013/(LN(Const!$B$32/Const!$B$34)*LN(Const!$B$32/Const!$B$36))</f>
        <v>4.3631808085112693</v>
      </c>
      <c r="AT49" s="51" t="b">
        <f t="shared" si="13"/>
        <v>0</v>
      </c>
      <c r="AU49" s="51" t="b">
        <f t="shared" si="14"/>
        <v>0</v>
      </c>
      <c r="AV49" s="14">
        <f>VLOOKUP(C49,AWS1_30min!$C$4:$P$2747,14)</f>
        <v>0</v>
      </c>
      <c r="AW49" s="14">
        <f t="shared" si="15"/>
        <v>0</v>
      </c>
      <c r="AX49" s="51" t="b">
        <f>IF(F49=1,AW49*Const!$B$13*Const!$B$14*(AH49-Const!$B$4))</f>
        <v>0</v>
      </c>
      <c r="AY49" s="11" t="b">
        <f>IF(F49=1,-Const!$B$15*(Const!$B$4-Const!$B$31)/2)</f>
        <v>0</v>
      </c>
      <c r="AZ49" s="51" t="b">
        <f t="shared" si="16"/>
        <v>0</v>
      </c>
      <c r="BA49" s="19">
        <f>IF(V49=1,Const!$B$37,Const!$B$38)</f>
        <v>602</v>
      </c>
      <c r="BB49" s="51" t="b">
        <f>IF(F49=1,AZ49/Const!$B$17*1800/BA49*1000)</f>
        <v>0</v>
      </c>
    </row>
    <row r="50" spans="1:54" x14ac:dyDescent="0.3">
      <c r="A50" s="1">
        <f t="shared" si="17"/>
        <v>43653</v>
      </c>
      <c r="B50" s="2">
        <f t="shared" si="18"/>
        <v>0.5</v>
      </c>
      <c r="C50" s="13">
        <f t="shared" si="18"/>
        <v>43653.5</v>
      </c>
      <c r="D50" s="19">
        <f t="shared" si="1"/>
        <v>188</v>
      </c>
      <c r="E50" s="19">
        <v>47</v>
      </c>
      <c r="F50" s="19">
        <v>0</v>
      </c>
      <c r="G50" s="19">
        <v>0</v>
      </c>
      <c r="H50" s="19">
        <v>0</v>
      </c>
      <c r="I50" s="19"/>
      <c r="J50">
        <v>524835</v>
      </c>
      <c r="K50">
        <v>6300945</v>
      </c>
      <c r="L50">
        <v>2551</v>
      </c>
      <c r="M50" s="14">
        <v>53.096600000000002</v>
      </c>
      <c r="N50" s="21">
        <v>319.399</v>
      </c>
      <c r="O50" s="19">
        <v>925.274</v>
      </c>
      <c r="P50" s="19">
        <f>VLOOKUP(C50,AWS2_30min!$C$3:$G$2935,5)</f>
        <v>955.8</v>
      </c>
      <c r="Q50" s="19">
        <f t="shared" si="2"/>
        <v>856.33399999999995</v>
      </c>
      <c r="R50" s="59">
        <f t="shared" si="3"/>
        <v>1.1161532766420579</v>
      </c>
      <c r="S50" s="26" t="b">
        <f t="shared" si="4"/>
        <v>0</v>
      </c>
      <c r="T50" s="19">
        <f>VLOOKUP(A50,Albedo!$A$2:$F$63,6)</f>
        <v>0</v>
      </c>
      <c r="U50" s="19">
        <f>Const!$B$26*D50+Const!$B$27</f>
        <v>2402.4843999999998</v>
      </c>
      <c r="V50" s="19">
        <f t="shared" si="0"/>
        <v>1</v>
      </c>
      <c r="W50" s="6">
        <f>VLOOKUP(A50,Albedo!$A$2:$G$63,5)+Const!$B$20*(L50-Const!$B$29)</f>
        <v>17.382000000000001</v>
      </c>
      <c r="X50" s="19">
        <f>VLOOKUP(A50,Albedo!$A$2:$G$63,7)</f>
        <v>3</v>
      </c>
      <c r="Y50" s="6">
        <f>IF(T50=1,W50,VLOOKUP(A50,Albedo!$A$2:$H$63,8)+(X50+1)*Const!$B$20*(L50-Const!$B$29))</f>
        <v>35.26</v>
      </c>
      <c r="Z50" s="15">
        <f>Const!$B$22*V50+Const!$B$23*W50+Const!$B$24*Y50+Const!$B$25</f>
        <v>0.57830996000000001</v>
      </c>
      <c r="AA50" s="51" t="b">
        <f t="shared" si="5"/>
        <v>0</v>
      </c>
      <c r="AB50" s="51" t="b">
        <f t="shared" si="6"/>
        <v>0</v>
      </c>
      <c r="AC50" s="51" t="b">
        <f>IF(F50=1,VLOOKUP(C50,AWS1_30min!$C$3:$J$2747,8))</f>
        <v>0</v>
      </c>
      <c r="AD50" s="51" t="b">
        <f>IF(F50=1,Const!$B$5*POWER((0+Const!$B$4),4))</f>
        <v>0</v>
      </c>
      <c r="AE50" s="51" t="b">
        <f t="shared" si="7"/>
        <v>0</v>
      </c>
      <c r="AF50" s="51" t="b">
        <f t="shared" si="8"/>
        <v>0</v>
      </c>
      <c r="AG50" s="14">
        <f>VLOOKUP(C50,AWS2_30min!$C$3:$J$2935,8)+Const!$B$20*(L50-Const!$B$29)</f>
        <v>17.382000000000001</v>
      </c>
      <c r="AH50" s="14">
        <f t="shared" si="9"/>
        <v>290.53199999999998</v>
      </c>
      <c r="AI50" s="6">
        <f>VLOOKUP(C50,AWS2_30min!$C$3:$K$2935,9)</f>
        <v>30.97</v>
      </c>
      <c r="AJ50" s="6">
        <f>VLOOKUP(C50,AWS2_30min!$C$3:$L$2935,10)</f>
        <v>1.9076345193123379</v>
      </c>
      <c r="AK50" s="53">
        <f>IF(AJ50&gt;0.5,Const!$B$6*(AH50-Const!$B$4)*(Const!$B$32-Const!$B$34)/(AH50*POWER(AJ50,2)))</f>
        <v>0.32246452931693909</v>
      </c>
      <c r="AL50" s="53">
        <f>IF(AK50&lt;Const!$B$33,AK50,"ЛОЖЬ")</f>
        <v>0.32246452931693909</v>
      </c>
      <c r="AM50" s="53">
        <f t="shared" si="10"/>
        <v>0.37493902352048575</v>
      </c>
      <c r="AN50" s="6">
        <f>(AG50+VLOOKUP(C50,AWS1_30min!$C$4:$L$2747,10))/2</f>
        <v>16.0825</v>
      </c>
      <c r="AO50" s="19">
        <f>VLOOKUP(C50,AWS1_30min!$C$4:$O$2747,13)/POWER(10,(L50-Const!$B$28)/18400*(1+0.003665*AN50))</f>
        <v>748.84665356123855</v>
      </c>
      <c r="AP50" s="14">
        <f>Const!$B$7*Const!$B$8*(AO50/Const!$B$11)*POWER(Const!$B$9,2)*AJ50*(AH50-Const!$B$4)/(LN(Const!$B$32/Const!$B$34)*LN(Const!$B$32/Const!$B$35))</f>
        <v>67.458398623086609</v>
      </c>
      <c r="AQ50" s="51" t="b">
        <f t="shared" si="11"/>
        <v>0</v>
      </c>
      <c r="AR50" s="18">
        <f t="shared" si="12"/>
        <v>6.2875903305915619</v>
      </c>
      <c r="AS50" s="14">
        <f>0.623*Const!$B$10*Const!$B$8*POWER(Const!$B$9,2)*AJ50*(AR50-Const!$B$12)/1013/(LN(Const!$B$32/Const!$B$34)*LN(Const!$B$32/Const!$B$36))</f>
        <v>1.4496546307160545</v>
      </c>
      <c r="AT50" s="51" t="b">
        <f t="shared" si="13"/>
        <v>0</v>
      </c>
      <c r="AU50" s="51" t="b">
        <f t="shared" si="14"/>
        <v>0</v>
      </c>
      <c r="AV50" s="14">
        <f>VLOOKUP(C50,AWS1_30min!$C$4:$P$2747,14)</f>
        <v>0</v>
      </c>
      <c r="AW50" s="14">
        <f t="shared" si="15"/>
        <v>0</v>
      </c>
      <c r="AX50" s="51" t="b">
        <f>IF(F50=1,AW50*Const!$B$13*Const!$B$14*(AH50-Const!$B$4))</f>
        <v>0</v>
      </c>
      <c r="AY50" s="11" t="b">
        <f>IF(F50=1,-Const!$B$15*(Const!$B$4-Const!$B$31)/2)</f>
        <v>0</v>
      </c>
      <c r="AZ50" s="51" t="b">
        <f t="shared" si="16"/>
        <v>0</v>
      </c>
      <c r="BA50" s="19">
        <f>IF(V50=1,Const!$B$37,Const!$B$38)</f>
        <v>602</v>
      </c>
      <c r="BB50" s="51" t="b">
        <f>IF(F50=1,AZ50/Const!$B$17*1800/BA50*1000)</f>
        <v>0</v>
      </c>
    </row>
    <row r="51" spans="1:54" x14ac:dyDescent="0.3">
      <c r="A51" s="1">
        <f t="shared" si="17"/>
        <v>43653</v>
      </c>
      <c r="B51" s="2">
        <f t="shared" si="18"/>
        <v>0.5</v>
      </c>
      <c r="C51" s="13">
        <f t="shared" si="18"/>
        <v>43653.5</v>
      </c>
      <c r="D51" s="19">
        <f t="shared" si="1"/>
        <v>188</v>
      </c>
      <c r="E51" s="19">
        <v>48</v>
      </c>
      <c r="F51" s="19">
        <v>0</v>
      </c>
      <c r="G51" s="19">
        <v>0</v>
      </c>
      <c r="H51" s="19">
        <v>0</v>
      </c>
      <c r="I51" s="19"/>
      <c r="J51">
        <v>524925</v>
      </c>
      <c r="K51">
        <v>6300945</v>
      </c>
      <c r="L51">
        <v>2597</v>
      </c>
      <c r="M51" s="14">
        <v>42.1751</v>
      </c>
      <c r="N51" s="21">
        <v>343.065</v>
      </c>
      <c r="O51" s="19">
        <v>840.13599999999997</v>
      </c>
      <c r="P51" s="19">
        <f>VLOOKUP(C51,AWS2_30min!$C$3:$G$2935,5)</f>
        <v>955.8</v>
      </c>
      <c r="Q51" s="19">
        <f t="shared" si="2"/>
        <v>856.33399999999995</v>
      </c>
      <c r="R51" s="59">
        <f t="shared" si="3"/>
        <v>1.1161532766420579</v>
      </c>
      <c r="S51" s="26" t="b">
        <f t="shared" si="4"/>
        <v>0</v>
      </c>
      <c r="T51" s="19">
        <f>VLOOKUP(A51,Albedo!$A$2:$F$63,6)</f>
        <v>0</v>
      </c>
      <c r="U51" s="19">
        <f>Const!$B$26*D51+Const!$B$27</f>
        <v>2402.4843999999998</v>
      </c>
      <c r="V51" s="19">
        <f t="shared" si="0"/>
        <v>1</v>
      </c>
      <c r="W51" s="6">
        <f>VLOOKUP(A51,Albedo!$A$2:$G$63,5)+Const!$B$20*(L51-Const!$B$29)</f>
        <v>17.082999999999998</v>
      </c>
      <c r="X51" s="19">
        <f>VLOOKUP(A51,Albedo!$A$2:$G$63,7)</f>
        <v>3</v>
      </c>
      <c r="Y51" s="6">
        <f>IF(T51=1,W51,VLOOKUP(A51,Albedo!$A$2:$H$63,8)+(X51+1)*Const!$B$20*(L51-Const!$B$29))</f>
        <v>34.064</v>
      </c>
      <c r="Z51" s="15">
        <f>Const!$B$22*V51+Const!$B$23*W51+Const!$B$24*Y51+Const!$B$25</f>
        <v>0.57714385999999995</v>
      </c>
      <c r="AA51" s="51" t="b">
        <f t="shared" si="5"/>
        <v>0</v>
      </c>
      <c r="AB51" s="51" t="b">
        <f t="shared" si="6"/>
        <v>0</v>
      </c>
      <c r="AC51" s="51" t="b">
        <f>IF(F51=1,VLOOKUP(C51,AWS1_30min!$C$3:$J$2747,8))</f>
        <v>0</v>
      </c>
      <c r="AD51" s="51" t="b">
        <f>IF(F51=1,Const!$B$5*POWER((0+Const!$B$4),4))</f>
        <v>0</v>
      </c>
      <c r="AE51" s="51" t="b">
        <f t="shared" si="7"/>
        <v>0</v>
      </c>
      <c r="AF51" s="51" t="b">
        <f t="shared" si="8"/>
        <v>0</v>
      </c>
      <c r="AG51" s="14">
        <f>VLOOKUP(C51,AWS2_30min!$C$3:$J$2935,8)+Const!$B$20*(L51-Const!$B$29)</f>
        <v>17.082999999999998</v>
      </c>
      <c r="AH51" s="14">
        <f t="shared" si="9"/>
        <v>290.23299999999995</v>
      </c>
      <c r="AI51" s="6">
        <f>VLOOKUP(C51,AWS2_30min!$C$3:$K$2935,9)</f>
        <v>30.97</v>
      </c>
      <c r="AJ51" s="6">
        <f>VLOOKUP(C51,AWS2_30min!$C$3:$L$2935,10)</f>
        <v>1.9076345193123379</v>
      </c>
      <c r="AK51" s="53">
        <f>IF(AJ51&gt;0.5,Const!$B$6*(AH51-Const!$B$4)*(Const!$B$32-Const!$B$34)/(AH51*POWER(AJ51,2)))</f>
        <v>0.31724408092970419</v>
      </c>
      <c r="AL51" s="53">
        <f>IF(AK51&lt;Const!$B$33,AK51,"ЛОЖЬ")</f>
        <v>0.31724408092970419</v>
      </c>
      <c r="AM51" s="53">
        <f t="shared" si="10"/>
        <v>0.34365436282627554</v>
      </c>
      <c r="AN51" s="6">
        <f>(AG51+VLOOKUP(C51,AWS1_30min!$C$4:$L$2747,10))/2</f>
        <v>15.933</v>
      </c>
      <c r="AO51" s="19">
        <f>VLOOKUP(C51,AWS1_30min!$C$4:$O$2747,13)/POWER(10,(L51-Const!$B$28)/18400*(1+0.003665*AN51))</f>
        <v>744.29921742839178</v>
      </c>
      <c r="AP51" s="14">
        <f>Const!$B$7*Const!$B$8*(AO51/Const!$B$11)*POWER(Const!$B$9,2)*AJ51*(AH51-Const!$B$4)/(LN(Const!$B$32/Const!$B$34)*LN(Const!$B$32/Const!$B$35))</f>
        <v>65.895398950875745</v>
      </c>
      <c r="AQ51" s="51" t="b">
        <f t="shared" si="11"/>
        <v>0</v>
      </c>
      <c r="AR51" s="18">
        <f t="shared" si="12"/>
        <v>6.1690284842004131</v>
      </c>
      <c r="AS51" s="14">
        <f>0.623*Const!$B$10*Const!$B$8*POWER(Const!$B$9,2)*AJ51*(AR51-Const!$B$12)/1013/(LN(Const!$B$32/Const!$B$34)*LN(Const!$B$32/Const!$B$36))</f>
        <v>0.48184445166714368</v>
      </c>
      <c r="AT51" s="51" t="b">
        <f t="shared" si="13"/>
        <v>0</v>
      </c>
      <c r="AU51" s="51" t="b">
        <f t="shared" si="14"/>
        <v>0</v>
      </c>
      <c r="AV51" s="14">
        <f>VLOOKUP(C51,AWS1_30min!$C$4:$P$2747,14)</f>
        <v>0</v>
      </c>
      <c r="AW51" s="14">
        <f t="shared" si="15"/>
        <v>0</v>
      </c>
      <c r="AX51" s="51" t="b">
        <f>IF(F51=1,AW51*Const!$B$13*Const!$B$14*(AH51-Const!$B$4))</f>
        <v>0</v>
      </c>
      <c r="AY51" s="11" t="b">
        <f>IF(F51=1,-Const!$B$15*(Const!$B$4-Const!$B$31)/2)</f>
        <v>0</v>
      </c>
      <c r="AZ51" s="51" t="b">
        <f t="shared" si="16"/>
        <v>0</v>
      </c>
      <c r="BA51" s="19">
        <f>IF(V51=1,Const!$B$37,Const!$B$38)</f>
        <v>602</v>
      </c>
      <c r="BB51" s="51" t="b">
        <f>IF(F51=1,AZ51/Const!$B$17*1800/BA51*1000)</f>
        <v>0</v>
      </c>
    </row>
    <row r="52" spans="1:54" x14ac:dyDescent="0.3">
      <c r="A52" s="1">
        <f t="shared" si="17"/>
        <v>43653</v>
      </c>
      <c r="B52" s="2">
        <f t="shared" si="18"/>
        <v>0.5</v>
      </c>
      <c r="C52" s="13">
        <f t="shared" si="18"/>
        <v>43653.5</v>
      </c>
      <c r="D52" s="19">
        <f t="shared" si="1"/>
        <v>188</v>
      </c>
      <c r="E52" s="19">
        <v>49</v>
      </c>
      <c r="F52" s="19">
        <v>0</v>
      </c>
      <c r="G52" s="19">
        <v>0</v>
      </c>
      <c r="H52" s="19">
        <v>0</v>
      </c>
      <c r="I52" s="19"/>
      <c r="J52">
        <v>525015</v>
      </c>
      <c r="K52">
        <v>6300945</v>
      </c>
      <c r="L52">
        <v>2597</v>
      </c>
      <c r="M52" s="14">
        <v>36.029299999999999</v>
      </c>
      <c r="N52" s="21">
        <v>341.63400000000001</v>
      </c>
      <c r="O52" s="19">
        <v>887.89599999999996</v>
      </c>
      <c r="P52" s="19">
        <f>VLOOKUP(C52,AWS2_30min!$C$3:$G$2935,5)</f>
        <v>955.8</v>
      </c>
      <c r="Q52" s="19">
        <f t="shared" si="2"/>
        <v>856.33399999999995</v>
      </c>
      <c r="R52" s="59">
        <f t="shared" si="3"/>
        <v>1.1161532766420579</v>
      </c>
      <c r="S52" s="26" t="b">
        <f t="shared" si="4"/>
        <v>0</v>
      </c>
      <c r="T52" s="19">
        <f>VLOOKUP(A52,Albedo!$A$2:$F$63,6)</f>
        <v>0</v>
      </c>
      <c r="U52" s="19">
        <f>Const!$B$26*D52+Const!$B$27</f>
        <v>2402.4843999999998</v>
      </c>
      <c r="V52" s="19">
        <f t="shared" si="0"/>
        <v>1</v>
      </c>
      <c r="W52" s="6">
        <f>VLOOKUP(A52,Albedo!$A$2:$G$63,5)+Const!$B$20*(L52-Const!$B$29)</f>
        <v>17.082999999999998</v>
      </c>
      <c r="X52" s="19">
        <f>VLOOKUP(A52,Albedo!$A$2:$G$63,7)</f>
        <v>3</v>
      </c>
      <c r="Y52" s="6">
        <f>IF(T52=1,W52,VLOOKUP(A52,Albedo!$A$2:$H$63,8)+(X52+1)*Const!$B$20*(L52-Const!$B$29))</f>
        <v>34.064</v>
      </c>
      <c r="Z52" s="15">
        <f>Const!$B$22*V52+Const!$B$23*W52+Const!$B$24*Y52+Const!$B$25</f>
        <v>0.57714385999999995</v>
      </c>
      <c r="AA52" s="51" t="b">
        <f t="shared" si="5"/>
        <v>0</v>
      </c>
      <c r="AB52" s="51" t="b">
        <f t="shared" si="6"/>
        <v>0</v>
      </c>
      <c r="AC52" s="51" t="b">
        <f>IF(F52=1,VLOOKUP(C52,AWS1_30min!$C$3:$J$2747,8))</f>
        <v>0</v>
      </c>
      <c r="AD52" s="51" t="b">
        <f>IF(F52=1,Const!$B$5*POWER((0+Const!$B$4),4))</f>
        <v>0</v>
      </c>
      <c r="AE52" s="51" t="b">
        <f t="shared" si="7"/>
        <v>0</v>
      </c>
      <c r="AF52" s="51" t="b">
        <f t="shared" si="8"/>
        <v>0</v>
      </c>
      <c r="AG52" s="14">
        <f>VLOOKUP(C52,AWS2_30min!$C$3:$J$2935,8)+Const!$B$20*(L52-Const!$B$29)</f>
        <v>17.082999999999998</v>
      </c>
      <c r="AH52" s="14">
        <f t="shared" si="9"/>
        <v>290.23299999999995</v>
      </c>
      <c r="AI52" s="6">
        <f>VLOOKUP(C52,AWS2_30min!$C$3:$K$2935,9)</f>
        <v>30.97</v>
      </c>
      <c r="AJ52" s="6">
        <f>VLOOKUP(C52,AWS2_30min!$C$3:$L$2935,10)</f>
        <v>1.9076345193123379</v>
      </c>
      <c r="AK52" s="53">
        <f>IF(AJ52&gt;0.5,Const!$B$6*(AH52-Const!$B$4)*(Const!$B$32-Const!$B$34)/(AH52*POWER(AJ52,2)))</f>
        <v>0.31724408092970419</v>
      </c>
      <c r="AL52" s="53">
        <f>IF(AK52&lt;Const!$B$33,AK52,"ЛОЖЬ")</f>
        <v>0.31724408092970419</v>
      </c>
      <c r="AM52" s="53">
        <f t="shared" si="10"/>
        <v>0.34365436282627554</v>
      </c>
      <c r="AN52" s="6">
        <f>(AG52+VLOOKUP(C52,AWS1_30min!$C$4:$L$2747,10))/2</f>
        <v>15.933</v>
      </c>
      <c r="AO52" s="19">
        <f>VLOOKUP(C52,AWS1_30min!$C$4:$O$2747,13)/POWER(10,(L52-Const!$B$28)/18400*(1+0.003665*AN52))</f>
        <v>744.29921742839178</v>
      </c>
      <c r="AP52" s="14">
        <f>Const!$B$7*Const!$B$8*(AO52/Const!$B$11)*POWER(Const!$B$9,2)*AJ52*(AH52-Const!$B$4)/(LN(Const!$B$32/Const!$B$34)*LN(Const!$B$32/Const!$B$35))</f>
        <v>65.895398950875745</v>
      </c>
      <c r="AQ52" s="51" t="b">
        <f t="shared" si="11"/>
        <v>0</v>
      </c>
      <c r="AR52" s="18">
        <f t="shared" si="12"/>
        <v>6.1690284842004131</v>
      </c>
      <c r="AS52" s="14">
        <f>0.623*Const!$B$10*Const!$B$8*POWER(Const!$B$9,2)*AJ52*(AR52-Const!$B$12)/1013/(LN(Const!$B$32/Const!$B$34)*LN(Const!$B$32/Const!$B$36))</f>
        <v>0.48184445166714368</v>
      </c>
      <c r="AT52" s="51" t="b">
        <f t="shared" si="13"/>
        <v>0</v>
      </c>
      <c r="AU52" s="51" t="b">
        <f t="shared" si="14"/>
        <v>0</v>
      </c>
      <c r="AV52" s="14">
        <f>VLOOKUP(C52,AWS1_30min!$C$4:$P$2747,14)</f>
        <v>0</v>
      </c>
      <c r="AW52" s="14">
        <f t="shared" si="15"/>
        <v>0</v>
      </c>
      <c r="AX52" s="51" t="b">
        <f>IF(F52=1,AW52*Const!$B$13*Const!$B$14*(AH52-Const!$B$4))</f>
        <v>0</v>
      </c>
      <c r="AY52" s="11" t="b">
        <f>IF(F52=1,-Const!$B$15*(Const!$B$4-Const!$B$31)/2)</f>
        <v>0</v>
      </c>
      <c r="AZ52" s="51" t="b">
        <f t="shared" si="16"/>
        <v>0</v>
      </c>
      <c r="BA52" s="19">
        <f>IF(V52=1,Const!$B$37,Const!$B$38)</f>
        <v>602</v>
      </c>
      <c r="BB52" s="51" t="b">
        <f>IF(F52=1,AZ52/Const!$B$17*1800/BA52*1000)</f>
        <v>0</v>
      </c>
    </row>
    <row r="53" spans="1:54" x14ac:dyDescent="0.3">
      <c r="A53" s="1">
        <f t="shared" si="17"/>
        <v>43653</v>
      </c>
      <c r="B53" s="2">
        <f t="shared" si="18"/>
        <v>0.5</v>
      </c>
      <c r="C53" s="13">
        <f t="shared" si="18"/>
        <v>43653.5</v>
      </c>
      <c r="D53" s="19">
        <f t="shared" si="1"/>
        <v>188</v>
      </c>
      <c r="E53" s="19">
        <v>50</v>
      </c>
      <c r="F53" s="19">
        <v>0</v>
      </c>
      <c r="G53" s="19">
        <v>0</v>
      </c>
      <c r="H53" s="19">
        <v>0</v>
      </c>
      <c r="I53" s="19"/>
      <c r="J53">
        <v>525105</v>
      </c>
      <c r="K53">
        <v>6300945</v>
      </c>
      <c r="L53">
        <v>2636</v>
      </c>
      <c r="M53" s="14">
        <v>28.978000000000002</v>
      </c>
      <c r="N53" s="21">
        <v>335.55599999999998</v>
      </c>
      <c r="O53" s="19">
        <v>950.72699999999998</v>
      </c>
      <c r="P53" s="19">
        <f>VLOOKUP(C53,AWS2_30min!$C$3:$G$2935,5)</f>
        <v>955.8</v>
      </c>
      <c r="Q53" s="19">
        <f t="shared" si="2"/>
        <v>856.33399999999995</v>
      </c>
      <c r="R53" s="59">
        <f t="shared" si="3"/>
        <v>1.1161532766420579</v>
      </c>
      <c r="S53" s="26" t="b">
        <f t="shared" si="4"/>
        <v>0</v>
      </c>
      <c r="T53" s="19">
        <f>VLOOKUP(A53,Albedo!$A$2:$F$63,6)</f>
        <v>0</v>
      </c>
      <c r="U53" s="19">
        <f>Const!$B$26*D53+Const!$B$27</f>
        <v>2402.4843999999998</v>
      </c>
      <c r="V53" s="19">
        <f t="shared" si="0"/>
        <v>1</v>
      </c>
      <c r="W53" s="6">
        <f>VLOOKUP(A53,Albedo!$A$2:$G$63,5)+Const!$B$20*(L53-Const!$B$29)</f>
        <v>16.829499999999999</v>
      </c>
      <c r="X53" s="19">
        <f>VLOOKUP(A53,Albedo!$A$2:$G$63,7)</f>
        <v>3</v>
      </c>
      <c r="Y53" s="6">
        <f>IF(T53=1,W53,VLOOKUP(A53,Albedo!$A$2:$H$63,8)+(X53+1)*Const!$B$20*(L53-Const!$B$29))</f>
        <v>33.049999999999997</v>
      </c>
      <c r="Z53" s="15">
        <f>Const!$B$22*V53+Const!$B$23*W53+Const!$B$24*Y53+Const!$B$25</f>
        <v>0.57615521000000003</v>
      </c>
      <c r="AA53" s="51" t="b">
        <f t="shared" si="5"/>
        <v>0</v>
      </c>
      <c r="AB53" s="51" t="b">
        <f t="shared" si="6"/>
        <v>0</v>
      </c>
      <c r="AC53" s="51" t="b">
        <f>IF(F53=1,VLOOKUP(C53,AWS1_30min!$C$3:$J$2747,8))</f>
        <v>0</v>
      </c>
      <c r="AD53" s="51" t="b">
        <f>IF(F53=1,Const!$B$5*POWER((0+Const!$B$4),4))</f>
        <v>0</v>
      </c>
      <c r="AE53" s="51" t="b">
        <f t="shared" si="7"/>
        <v>0</v>
      </c>
      <c r="AF53" s="51" t="b">
        <f t="shared" si="8"/>
        <v>0</v>
      </c>
      <c r="AG53" s="14">
        <f>VLOOKUP(C53,AWS2_30min!$C$3:$J$2935,8)+Const!$B$20*(L53-Const!$B$29)</f>
        <v>16.829499999999999</v>
      </c>
      <c r="AH53" s="14">
        <f t="shared" si="9"/>
        <v>289.97949999999997</v>
      </c>
      <c r="AI53" s="6">
        <f>VLOOKUP(C53,AWS2_30min!$C$3:$K$2935,9)</f>
        <v>30.97</v>
      </c>
      <c r="AJ53" s="6">
        <f>VLOOKUP(C53,AWS2_30min!$C$3:$L$2935,10)</f>
        <v>1.9076345193123379</v>
      </c>
      <c r="AK53" s="53">
        <f>IF(AJ53&gt;0.5,Const!$B$6*(AH53-Const!$B$4)*(Const!$B$32-Const!$B$34)/(AH53*POWER(AJ53,2)))</f>
        <v>0.31280961565058063</v>
      </c>
      <c r="AL53" s="53">
        <f>IF(AK53&lt;Const!$B$33,AK53,"ЛОЖЬ")</f>
        <v>0.31280961565058063</v>
      </c>
      <c r="AM53" s="53">
        <f t="shared" si="10"/>
        <v>0.31815023458079317</v>
      </c>
      <c r="AN53" s="6">
        <f>(AG53+VLOOKUP(C53,AWS1_30min!$C$4:$L$2747,10))/2</f>
        <v>15.806249999999999</v>
      </c>
      <c r="AO53" s="19">
        <f>VLOOKUP(C53,AWS1_30min!$C$4:$O$2747,13)/POWER(10,(L53-Const!$B$28)/18400*(1+0.003665*AN53))</f>
        <v>740.46907905046453</v>
      </c>
      <c r="AP53" s="14">
        <f>Const!$B$7*Const!$B$8*(AO53/Const!$B$11)*POWER(Const!$B$9,2)*AJ53*(AH53-Const!$B$4)/(LN(Const!$B$32/Const!$B$34)*LN(Const!$B$32/Const!$B$35))</f>
        <v>64.583492908291859</v>
      </c>
      <c r="AQ53" s="51" t="b">
        <f t="shared" si="11"/>
        <v>0</v>
      </c>
      <c r="AR53" s="18">
        <f t="shared" si="12"/>
        <v>6.0700594930355045</v>
      </c>
      <c r="AS53" s="14">
        <f>0.623*Const!$B$10*Const!$B$8*POWER(Const!$B$9,2)*AJ53*(AR53-Const!$B$12)/1013/(LN(Const!$B$32/Const!$B$34)*LN(Const!$B$32/Const!$B$36))</f>
        <v>-0.32603093130893324</v>
      </c>
      <c r="AT53" s="51" t="b">
        <f t="shared" si="13"/>
        <v>0</v>
      </c>
      <c r="AU53" s="51" t="b">
        <f t="shared" si="14"/>
        <v>0</v>
      </c>
      <c r="AV53" s="14">
        <f>VLOOKUP(C53,AWS1_30min!$C$4:$P$2747,14)</f>
        <v>0</v>
      </c>
      <c r="AW53" s="14">
        <f t="shared" si="15"/>
        <v>0</v>
      </c>
      <c r="AX53" s="51" t="b">
        <f>IF(F53=1,AW53*Const!$B$13*Const!$B$14*(AH53-Const!$B$4))</f>
        <v>0</v>
      </c>
      <c r="AY53" s="11" t="b">
        <f>IF(F53=1,-Const!$B$15*(Const!$B$4-Const!$B$31)/2)</f>
        <v>0</v>
      </c>
      <c r="AZ53" s="51" t="b">
        <f t="shared" si="16"/>
        <v>0</v>
      </c>
      <c r="BA53" s="19">
        <f>IF(V53=1,Const!$B$37,Const!$B$38)</f>
        <v>602</v>
      </c>
      <c r="BB53" s="51" t="b">
        <f>IF(F53=1,AZ53/Const!$B$17*1800/BA53*1000)</f>
        <v>0</v>
      </c>
    </row>
    <row r="54" spans="1:54" x14ac:dyDescent="0.3">
      <c r="A54" s="1">
        <f t="shared" si="17"/>
        <v>43653</v>
      </c>
      <c r="B54" s="2">
        <f t="shared" si="18"/>
        <v>0.5</v>
      </c>
      <c r="C54" s="13">
        <f t="shared" si="18"/>
        <v>43653.5</v>
      </c>
      <c r="D54" s="19">
        <f t="shared" si="1"/>
        <v>188</v>
      </c>
      <c r="E54" s="19">
        <v>51</v>
      </c>
      <c r="F54" s="19">
        <v>0</v>
      </c>
      <c r="G54" s="19">
        <v>0</v>
      </c>
      <c r="H54" s="19">
        <v>0</v>
      </c>
      <c r="I54" s="19"/>
      <c r="J54">
        <v>525195</v>
      </c>
      <c r="K54">
        <v>6300945</v>
      </c>
      <c r="L54">
        <v>2636</v>
      </c>
      <c r="M54" s="14">
        <v>17.682500000000001</v>
      </c>
      <c r="N54" s="21">
        <v>318.53199999999998</v>
      </c>
      <c r="O54" s="19">
        <v>1012.99</v>
      </c>
      <c r="P54" s="19">
        <f>VLOOKUP(C54,AWS2_30min!$C$3:$G$2935,5)</f>
        <v>955.8</v>
      </c>
      <c r="Q54" s="19">
        <f t="shared" si="2"/>
        <v>856.33399999999995</v>
      </c>
      <c r="R54" s="59">
        <f t="shared" si="3"/>
        <v>1.1161532766420579</v>
      </c>
      <c r="S54" s="26" t="b">
        <f t="shared" si="4"/>
        <v>0</v>
      </c>
      <c r="T54" s="19">
        <f>VLOOKUP(A54,Albedo!$A$2:$F$63,6)</f>
        <v>0</v>
      </c>
      <c r="U54" s="19">
        <f>Const!$B$26*D54+Const!$B$27</f>
        <v>2402.4843999999998</v>
      </c>
      <c r="V54" s="19">
        <f t="shared" si="0"/>
        <v>1</v>
      </c>
      <c r="W54" s="6">
        <f>VLOOKUP(A54,Albedo!$A$2:$G$63,5)+Const!$B$20*(L54-Const!$B$29)</f>
        <v>16.829499999999999</v>
      </c>
      <c r="X54" s="19">
        <f>VLOOKUP(A54,Albedo!$A$2:$G$63,7)</f>
        <v>3</v>
      </c>
      <c r="Y54" s="6">
        <f>IF(T54=1,W54,VLOOKUP(A54,Albedo!$A$2:$H$63,8)+(X54+1)*Const!$B$20*(L54-Const!$B$29))</f>
        <v>33.049999999999997</v>
      </c>
      <c r="Z54" s="15">
        <f>Const!$B$22*V54+Const!$B$23*W54+Const!$B$24*Y54+Const!$B$25</f>
        <v>0.57615521000000003</v>
      </c>
      <c r="AA54" s="51" t="b">
        <f t="shared" si="5"/>
        <v>0</v>
      </c>
      <c r="AB54" s="51" t="b">
        <f t="shared" si="6"/>
        <v>0</v>
      </c>
      <c r="AC54" s="51" t="b">
        <f>IF(F54=1,VLOOKUP(C54,AWS1_30min!$C$3:$J$2747,8))</f>
        <v>0</v>
      </c>
      <c r="AD54" s="51" t="b">
        <f>IF(F54=1,Const!$B$5*POWER((0+Const!$B$4),4))</f>
        <v>0</v>
      </c>
      <c r="AE54" s="51" t="b">
        <f t="shared" si="7"/>
        <v>0</v>
      </c>
      <c r="AF54" s="51" t="b">
        <f t="shared" si="8"/>
        <v>0</v>
      </c>
      <c r="AG54" s="14">
        <f>VLOOKUP(C54,AWS2_30min!$C$3:$J$2935,8)+Const!$B$20*(L54-Const!$B$29)</f>
        <v>16.829499999999999</v>
      </c>
      <c r="AH54" s="14">
        <f t="shared" si="9"/>
        <v>289.97949999999997</v>
      </c>
      <c r="AI54" s="6">
        <f>VLOOKUP(C54,AWS2_30min!$C$3:$K$2935,9)</f>
        <v>30.97</v>
      </c>
      <c r="AJ54" s="6">
        <f>VLOOKUP(C54,AWS2_30min!$C$3:$L$2935,10)</f>
        <v>1.9076345193123379</v>
      </c>
      <c r="AK54" s="53">
        <f>IF(AJ54&gt;0.5,Const!$B$6*(AH54-Const!$B$4)*(Const!$B$32-Const!$B$34)/(AH54*POWER(AJ54,2)))</f>
        <v>0.31280961565058063</v>
      </c>
      <c r="AL54" s="53">
        <f>IF(AK54&lt;Const!$B$33,AK54,"ЛОЖЬ")</f>
        <v>0.31280961565058063</v>
      </c>
      <c r="AM54" s="53">
        <f t="shared" si="10"/>
        <v>0.31815023458079317</v>
      </c>
      <c r="AN54" s="6">
        <f>(AG54+VLOOKUP(C54,AWS1_30min!$C$4:$L$2747,10))/2</f>
        <v>15.806249999999999</v>
      </c>
      <c r="AO54" s="19">
        <f>VLOOKUP(C54,AWS1_30min!$C$4:$O$2747,13)/POWER(10,(L54-Const!$B$28)/18400*(1+0.003665*AN54))</f>
        <v>740.46907905046453</v>
      </c>
      <c r="AP54" s="14">
        <f>Const!$B$7*Const!$B$8*(AO54/Const!$B$11)*POWER(Const!$B$9,2)*AJ54*(AH54-Const!$B$4)/(LN(Const!$B$32/Const!$B$34)*LN(Const!$B$32/Const!$B$35))</f>
        <v>64.583492908291859</v>
      </c>
      <c r="AQ54" s="51" t="b">
        <f t="shared" si="11"/>
        <v>0</v>
      </c>
      <c r="AR54" s="18">
        <f t="shared" si="12"/>
        <v>6.0700594930355045</v>
      </c>
      <c r="AS54" s="14">
        <f>0.623*Const!$B$10*Const!$B$8*POWER(Const!$B$9,2)*AJ54*(AR54-Const!$B$12)/1013/(LN(Const!$B$32/Const!$B$34)*LN(Const!$B$32/Const!$B$36))</f>
        <v>-0.32603093130893324</v>
      </c>
      <c r="AT54" s="51" t="b">
        <f t="shared" si="13"/>
        <v>0</v>
      </c>
      <c r="AU54" s="51" t="b">
        <f t="shared" si="14"/>
        <v>0</v>
      </c>
      <c r="AV54" s="14">
        <f>VLOOKUP(C54,AWS1_30min!$C$4:$P$2747,14)</f>
        <v>0</v>
      </c>
      <c r="AW54" s="14">
        <f t="shared" si="15"/>
        <v>0</v>
      </c>
      <c r="AX54" s="51" t="b">
        <f>IF(F54=1,AW54*Const!$B$13*Const!$B$14*(AH54-Const!$B$4))</f>
        <v>0</v>
      </c>
      <c r="AY54" s="11" t="b">
        <f>IF(F54=1,-Const!$B$15*(Const!$B$4-Const!$B$31)/2)</f>
        <v>0</v>
      </c>
      <c r="AZ54" s="51" t="b">
        <f t="shared" si="16"/>
        <v>0</v>
      </c>
      <c r="BA54" s="19">
        <f>IF(V54=1,Const!$B$37,Const!$B$38)</f>
        <v>602</v>
      </c>
      <c r="BB54" s="51" t="b">
        <f>IF(F54=1,AZ54/Const!$B$17*1800/BA54*1000)</f>
        <v>0</v>
      </c>
    </row>
    <row r="55" spans="1:54" x14ac:dyDescent="0.3">
      <c r="A55" s="1">
        <f t="shared" si="17"/>
        <v>43653</v>
      </c>
      <c r="B55" s="2">
        <f t="shared" si="18"/>
        <v>0.5</v>
      </c>
      <c r="C55" s="13">
        <f t="shared" si="18"/>
        <v>43653.5</v>
      </c>
      <c r="D55" s="19">
        <f t="shared" si="1"/>
        <v>188</v>
      </c>
      <c r="E55" s="19">
        <v>52</v>
      </c>
      <c r="F55" s="19">
        <v>0</v>
      </c>
      <c r="G55" s="19">
        <v>0</v>
      </c>
      <c r="H55" s="19">
        <v>0</v>
      </c>
      <c r="I55" s="19"/>
      <c r="J55">
        <v>525285</v>
      </c>
      <c r="K55">
        <v>6300945</v>
      </c>
      <c r="L55">
        <v>2666</v>
      </c>
      <c r="M55" s="14">
        <v>11.355</v>
      </c>
      <c r="N55" s="21">
        <v>221.07400000000001</v>
      </c>
      <c r="O55" s="19">
        <v>991.55</v>
      </c>
      <c r="P55" s="19">
        <f>VLOOKUP(C55,AWS2_30min!$C$3:$G$2935,5)</f>
        <v>955.8</v>
      </c>
      <c r="Q55" s="19">
        <f t="shared" si="2"/>
        <v>856.33399999999995</v>
      </c>
      <c r="R55" s="59">
        <f t="shared" si="3"/>
        <v>1.1161532766420579</v>
      </c>
      <c r="S55" s="26" t="b">
        <f t="shared" si="4"/>
        <v>0</v>
      </c>
      <c r="T55" s="19">
        <f>VLOOKUP(A55,Albedo!$A$2:$F$63,6)</f>
        <v>0</v>
      </c>
      <c r="U55" s="19">
        <f>Const!$B$26*D55+Const!$B$27</f>
        <v>2402.4843999999998</v>
      </c>
      <c r="V55" s="19">
        <f t="shared" si="0"/>
        <v>1</v>
      </c>
      <c r="W55" s="6">
        <f>VLOOKUP(A55,Albedo!$A$2:$G$63,5)+Const!$B$20*(L55-Const!$B$29)</f>
        <v>16.634499999999999</v>
      </c>
      <c r="X55" s="19">
        <f>VLOOKUP(A55,Albedo!$A$2:$G$63,7)</f>
        <v>3</v>
      </c>
      <c r="Y55" s="6">
        <f>IF(T55=1,W55,VLOOKUP(A55,Albedo!$A$2:$H$63,8)+(X55+1)*Const!$B$20*(L55-Const!$B$29))</f>
        <v>32.270000000000003</v>
      </c>
      <c r="Z55" s="15">
        <f>Const!$B$22*V55+Const!$B$23*W55+Const!$B$24*Y55+Const!$B$25</f>
        <v>0.57539470999999998</v>
      </c>
      <c r="AA55" s="51" t="b">
        <f t="shared" si="5"/>
        <v>0</v>
      </c>
      <c r="AB55" s="51" t="b">
        <f t="shared" si="6"/>
        <v>0</v>
      </c>
      <c r="AC55" s="51" t="b">
        <f>IF(F55=1,VLOOKUP(C55,AWS1_30min!$C$3:$J$2747,8))</f>
        <v>0</v>
      </c>
      <c r="AD55" s="51" t="b">
        <f>IF(F55=1,Const!$B$5*POWER((0+Const!$B$4),4))</f>
        <v>0</v>
      </c>
      <c r="AE55" s="51" t="b">
        <f t="shared" si="7"/>
        <v>0</v>
      </c>
      <c r="AF55" s="51" t="b">
        <f t="shared" si="8"/>
        <v>0</v>
      </c>
      <c r="AG55" s="14">
        <f>VLOOKUP(C55,AWS2_30min!$C$3:$J$2935,8)+Const!$B$20*(L55-Const!$B$29)</f>
        <v>16.634499999999999</v>
      </c>
      <c r="AH55" s="14">
        <f t="shared" si="9"/>
        <v>289.78449999999998</v>
      </c>
      <c r="AI55" s="6">
        <f>VLOOKUP(C55,AWS2_30min!$C$3:$K$2935,9)</f>
        <v>30.97</v>
      </c>
      <c r="AJ55" s="6">
        <f>VLOOKUP(C55,AWS2_30min!$C$3:$L$2935,10)</f>
        <v>1.9076345193123379</v>
      </c>
      <c r="AK55" s="53">
        <f>IF(AJ55&gt;0.5,Const!$B$6*(AH55-Const!$B$4)*(Const!$B$32-Const!$B$34)/(AH55*POWER(AJ55,2)))</f>
        <v>0.30939320910509066</v>
      </c>
      <c r="AL55" s="53">
        <f>IF(AK55&lt;Const!$B$33,AK55,"ЛОЖЬ")</f>
        <v>0.30939320910509066</v>
      </c>
      <c r="AM55" s="53">
        <f t="shared" si="10"/>
        <v>0.29917185495775217</v>
      </c>
      <c r="AN55" s="6">
        <f>(AG55+VLOOKUP(C55,AWS1_30min!$C$4:$L$2747,10))/2</f>
        <v>15.708749999999998</v>
      </c>
      <c r="AO55" s="19">
        <f>VLOOKUP(C55,AWS1_30min!$C$4:$O$2747,13)/POWER(10,(L55-Const!$B$28)/18400*(1+0.003665*AN55))</f>
        <v>737.53851171661063</v>
      </c>
      <c r="AP55" s="14">
        <f>Const!$B$7*Const!$B$8*(AO55/Const!$B$11)*POWER(Const!$B$9,2)*AJ55*(AH55-Const!$B$4)/(LN(Const!$B$32/Const!$B$34)*LN(Const!$B$32/Const!$B$35))</f>
        <v>63.582535497860981</v>
      </c>
      <c r="AQ55" s="51" t="b">
        <f t="shared" si="11"/>
        <v>0</v>
      </c>
      <c r="AR55" s="18">
        <f t="shared" si="12"/>
        <v>5.9948862524817708</v>
      </c>
      <c r="AS55" s="14">
        <f>0.623*Const!$B$10*Const!$B$8*POWER(Const!$B$9,2)*AJ55*(AR55-Const!$B$12)/1013/(LN(Const!$B$32/Const!$B$34)*LN(Const!$B$32/Const!$B$36))</f>
        <v>-0.93966364380882261</v>
      </c>
      <c r="AT55" s="51" t="b">
        <f t="shared" si="13"/>
        <v>0</v>
      </c>
      <c r="AU55" s="51" t="b">
        <f t="shared" si="14"/>
        <v>0</v>
      </c>
      <c r="AV55" s="14">
        <f>VLOOKUP(C55,AWS1_30min!$C$4:$P$2747,14)</f>
        <v>0</v>
      </c>
      <c r="AW55" s="14">
        <f t="shared" si="15"/>
        <v>0</v>
      </c>
      <c r="AX55" s="51" t="b">
        <f>IF(F55=1,AW55*Const!$B$13*Const!$B$14*(AH55-Const!$B$4))</f>
        <v>0</v>
      </c>
      <c r="AY55" s="11" t="b">
        <f>IF(F55=1,-Const!$B$15*(Const!$B$4-Const!$B$31)/2)</f>
        <v>0</v>
      </c>
      <c r="AZ55" s="51" t="b">
        <f t="shared" si="16"/>
        <v>0</v>
      </c>
      <c r="BA55" s="19">
        <f>IF(V55=1,Const!$B$37,Const!$B$38)</f>
        <v>602</v>
      </c>
      <c r="BB55" s="51" t="b">
        <f>IF(F55=1,AZ55/Const!$B$17*1800/BA55*1000)</f>
        <v>0</v>
      </c>
    </row>
    <row r="56" spans="1:54" x14ac:dyDescent="0.3">
      <c r="A56" s="1">
        <f t="shared" si="17"/>
        <v>43653</v>
      </c>
      <c r="B56" s="2">
        <f t="shared" si="18"/>
        <v>0.5</v>
      </c>
      <c r="C56" s="13">
        <f t="shared" si="18"/>
        <v>43653.5</v>
      </c>
      <c r="D56" s="19">
        <f t="shared" si="1"/>
        <v>188</v>
      </c>
      <c r="E56" s="19">
        <v>53</v>
      </c>
      <c r="F56" s="19">
        <v>0</v>
      </c>
      <c r="G56" s="19">
        <v>0</v>
      </c>
      <c r="H56" s="19">
        <v>0</v>
      </c>
      <c r="I56" s="19"/>
      <c r="J56">
        <v>525375</v>
      </c>
      <c r="K56">
        <v>6300945</v>
      </c>
      <c r="L56">
        <v>2650</v>
      </c>
      <c r="M56" s="14">
        <v>26.428999999999998</v>
      </c>
      <c r="N56" s="21">
        <v>147.553</v>
      </c>
      <c r="O56" s="19">
        <v>697.90599999999995</v>
      </c>
      <c r="P56" s="19">
        <f>VLOOKUP(C56,AWS2_30min!$C$3:$G$2935,5)</f>
        <v>955.8</v>
      </c>
      <c r="Q56" s="19">
        <f t="shared" si="2"/>
        <v>856.33399999999995</v>
      </c>
      <c r="R56" s="59">
        <f t="shared" si="3"/>
        <v>1.1161532766420579</v>
      </c>
      <c r="S56" s="26" t="b">
        <f t="shared" si="4"/>
        <v>0</v>
      </c>
      <c r="T56" s="19">
        <f>VLOOKUP(A56,Albedo!$A$2:$F$63,6)</f>
        <v>0</v>
      </c>
      <c r="U56" s="19">
        <f>Const!$B$26*D56+Const!$B$27</f>
        <v>2402.4843999999998</v>
      </c>
      <c r="V56" s="19">
        <f t="shared" si="0"/>
        <v>1</v>
      </c>
      <c r="W56" s="6">
        <f>VLOOKUP(A56,Albedo!$A$2:$G$63,5)+Const!$B$20*(L56-Const!$B$29)</f>
        <v>16.738500000000002</v>
      </c>
      <c r="X56" s="19">
        <f>VLOOKUP(A56,Albedo!$A$2:$G$63,7)</f>
        <v>3</v>
      </c>
      <c r="Y56" s="6">
        <f>IF(T56=1,W56,VLOOKUP(A56,Albedo!$A$2:$H$63,8)+(X56+1)*Const!$B$20*(L56-Const!$B$29))</f>
        <v>32.686</v>
      </c>
      <c r="Z56" s="15">
        <f>Const!$B$22*V56+Const!$B$23*W56+Const!$B$24*Y56+Const!$B$25</f>
        <v>0.57580030999999998</v>
      </c>
      <c r="AA56" s="51" t="b">
        <f t="shared" si="5"/>
        <v>0</v>
      </c>
      <c r="AB56" s="51" t="b">
        <f t="shared" si="6"/>
        <v>0</v>
      </c>
      <c r="AC56" s="51" t="b">
        <f>IF(F56=1,VLOOKUP(C56,AWS1_30min!$C$3:$J$2747,8))</f>
        <v>0</v>
      </c>
      <c r="AD56" s="51" t="b">
        <f>IF(F56=1,Const!$B$5*POWER((0+Const!$B$4),4))</f>
        <v>0</v>
      </c>
      <c r="AE56" s="51" t="b">
        <f t="shared" si="7"/>
        <v>0</v>
      </c>
      <c r="AF56" s="51" t="b">
        <f t="shared" si="8"/>
        <v>0</v>
      </c>
      <c r="AG56" s="14">
        <f>VLOOKUP(C56,AWS2_30min!$C$3:$J$2935,8)+Const!$B$20*(L56-Const!$B$29)</f>
        <v>16.738500000000002</v>
      </c>
      <c r="AH56" s="14">
        <f t="shared" si="9"/>
        <v>289.88849999999996</v>
      </c>
      <c r="AI56" s="6">
        <f>VLOOKUP(C56,AWS2_30min!$C$3:$K$2935,9)</f>
        <v>30.97</v>
      </c>
      <c r="AJ56" s="6">
        <f>VLOOKUP(C56,AWS2_30min!$C$3:$L$2935,10)</f>
        <v>1.9076345193123379</v>
      </c>
      <c r="AK56" s="53">
        <f>IF(AJ56&gt;0.5,Const!$B$6*(AH56-Const!$B$4)*(Const!$B$32-Const!$B$34)/(AH56*POWER(AJ56,2)))</f>
        <v>0.31121586457316713</v>
      </c>
      <c r="AL56" s="53">
        <f>IF(AK56&lt;Const!$B$33,AK56,"ЛОЖЬ")</f>
        <v>0.31121586457316713</v>
      </c>
      <c r="AM56" s="53">
        <f t="shared" si="10"/>
        <v>0.30922421331892624</v>
      </c>
      <c r="AN56" s="6">
        <f>(AG56+VLOOKUP(C56,AWS1_30min!$C$4:$L$2747,10))/2</f>
        <v>15.760750000000002</v>
      </c>
      <c r="AO56" s="19">
        <f>VLOOKUP(C56,AWS1_30min!$C$4:$O$2747,13)/POWER(10,(L56-Const!$B$28)/18400*(1+0.003665*AN56))</f>
        <v>739.09978790525054</v>
      </c>
      <c r="AP56" s="14">
        <f>Const!$B$7*Const!$B$8*(AO56/Const!$B$11)*POWER(Const!$B$9,2)*AJ56*(AH56-Const!$B$4)/(LN(Const!$B$32/Const!$B$34)*LN(Const!$B$32/Const!$B$35))</f>
        <v>64.115495465769158</v>
      </c>
      <c r="AQ56" s="51" t="b">
        <f t="shared" si="11"/>
        <v>0</v>
      </c>
      <c r="AR56" s="18">
        <f t="shared" si="12"/>
        <v>6.0348756916402735</v>
      </c>
      <c r="AS56" s="14">
        <f>0.623*Const!$B$10*Const!$B$8*POWER(Const!$B$9,2)*AJ56*(AR56-Const!$B$12)/1013/(LN(Const!$B$32/Const!$B$34)*LN(Const!$B$32/Const!$B$36))</f>
        <v>-0.61323328319877302</v>
      </c>
      <c r="AT56" s="51" t="b">
        <f t="shared" si="13"/>
        <v>0</v>
      </c>
      <c r="AU56" s="51" t="b">
        <f t="shared" si="14"/>
        <v>0</v>
      </c>
      <c r="AV56" s="14">
        <f>VLOOKUP(C56,AWS1_30min!$C$4:$P$2747,14)</f>
        <v>0</v>
      </c>
      <c r="AW56" s="14">
        <f t="shared" si="15"/>
        <v>0</v>
      </c>
      <c r="AX56" s="51" t="b">
        <f>IF(F56=1,AW56*Const!$B$13*Const!$B$14*(AH56-Const!$B$4))</f>
        <v>0</v>
      </c>
      <c r="AY56" s="11" t="b">
        <f>IF(F56=1,-Const!$B$15*(Const!$B$4-Const!$B$31)/2)</f>
        <v>0</v>
      </c>
      <c r="AZ56" s="51" t="b">
        <f t="shared" si="16"/>
        <v>0</v>
      </c>
      <c r="BA56" s="19">
        <f>IF(V56=1,Const!$B$37,Const!$B$38)</f>
        <v>602</v>
      </c>
      <c r="BB56" s="51" t="b">
        <f>IF(F56=1,AZ56/Const!$B$17*1800/BA56*1000)</f>
        <v>0</v>
      </c>
    </row>
    <row r="57" spans="1:54" x14ac:dyDescent="0.3">
      <c r="A57" s="1">
        <f t="shared" si="17"/>
        <v>43653</v>
      </c>
      <c r="B57" s="2">
        <f t="shared" si="18"/>
        <v>0.5</v>
      </c>
      <c r="C57" s="13">
        <f t="shared" si="18"/>
        <v>43653.5</v>
      </c>
      <c r="D57" s="19">
        <f t="shared" si="1"/>
        <v>188</v>
      </c>
      <c r="E57" s="19">
        <v>54</v>
      </c>
      <c r="F57" s="19">
        <v>1</v>
      </c>
      <c r="G57" s="19">
        <v>0</v>
      </c>
      <c r="H57" s="19">
        <v>0</v>
      </c>
      <c r="I57" s="19"/>
      <c r="J57">
        <v>525465</v>
      </c>
      <c r="K57">
        <v>6300945</v>
      </c>
      <c r="L57">
        <v>2612</v>
      </c>
      <c r="M57" s="14">
        <v>26.993200000000002</v>
      </c>
      <c r="N57" s="21">
        <v>158.40199999999999</v>
      </c>
      <c r="O57" s="19">
        <v>737.73800000000006</v>
      </c>
      <c r="P57" s="19">
        <f>VLOOKUP(C57,AWS2_30min!$C$3:$G$2935,5)</f>
        <v>955.8</v>
      </c>
      <c r="Q57" s="19">
        <f t="shared" si="2"/>
        <v>856.33399999999995</v>
      </c>
      <c r="R57" s="59">
        <f t="shared" si="3"/>
        <v>1.1161532766420579</v>
      </c>
      <c r="S57" s="26">
        <f t="shared" si="4"/>
        <v>823.42868600335851</v>
      </c>
      <c r="T57" s="19">
        <f>VLOOKUP(A57,Albedo!$A$2:$F$63,6)</f>
        <v>0</v>
      </c>
      <c r="U57" s="19">
        <f>Const!$B$26*D57+Const!$B$27</f>
        <v>2402.4843999999998</v>
      </c>
      <c r="V57" s="19">
        <f t="shared" si="0"/>
        <v>1</v>
      </c>
      <c r="W57" s="6">
        <f>VLOOKUP(A57,Albedo!$A$2:$G$63,5)+Const!$B$20*(L57-Const!$B$29)</f>
        <v>16.985500000000002</v>
      </c>
      <c r="X57" s="19">
        <f>VLOOKUP(A57,Albedo!$A$2:$G$63,7)</f>
        <v>3</v>
      </c>
      <c r="Y57" s="6">
        <f>IF(T57=1,W57,VLOOKUP(A57,Albedo!$A$2:$H$63,8)+(X57+1)*Const!$B$20*(L57-Const!$B$29))</f>
        <v>33.673999999999999</v>
      </c>
      <c r="Z57" s="15">
        <f>Const!$B$22*V57+Const!$B$23*W57+Const!$B$24*Y57+Const!$B$25</f>
        <v>0.57676360999999998</v>
      </c>
      <c r="AA57" s="51">
        <f t="shared" si="5"/>
        <v>474.9237015168535</v>
      </c>
      <c r="AB57" s="51">
        <f t="shared" si="6"/>
        <v>348.50498448650501</v>
      </c>
      <c r="AC57" s="51">
        <f>IF(F57=1,VLOOKUP(C57,AWS1_30min!$C$3:$J$2747,8))</f>
        <v>319.54647172463041</v>
      </c>
      <c r="AD57" s="51">
        <f>IF(F57=1,Const!$B$5*POWER((0+Const!$B$4),4))</f>
        <v>315.63697918226694</v>
      </c>
      <c r="AE57" s="51">
        <f t="shared" si="7"/>
        <v>3.9094925423634663</v>
      </c>
      <c r="AF57" s="51">
        <f t="shared" si="8"/>
        <v>352.41447702886848</v>
      </c>
      <c r="AG57" s="14">
        <f>VLOOKUP(C57,AWS2_30min!$C$3:$J$2935,8)+Const!$B$20*(L57-Const!$B$29)</f>
        <v>16.985500000000002</v>
      </c>
      <c r="AH57" s="14">
        <f t="shared" si="9"/>
        <v>290.13549999999998</v>
      </c>
      <c r="AI57" s="6">
        <f>VLOOKUP(C57,AWS2_30min!$C$3:$K$2935,9)</f>
        <v>30.97</v>
      </c>
      <c r="AJ57" s="6">
        <f>VLOOKUP(C57,AWS2_30min!$C$3:$L$2935,10)</f>
        <v>1.9076345193123379</v>
      </c>
      <c r="AK57" s="53">
        <f>IF(AJ57&gt;0.5,Const!$B$6*(AH57-Const!$B$4)*(Const!$B$32-Const!$B$34)/(AH57*POWER(AJ57,2)))</f>
        <v>0.31553943440790361</v>
      </c>
      <c r="AL57" s="53">
        <f>IF(AK57&lt;Const!$B$33,AK57,"ЛОЖЬ")</f>
        <v>0.31553943440790361</v>
      </c>
      <c r="AM57" s="53">
        <f t="shared" si="10"/>
        <v>0.33373402258245655</v>
      </c>
      <c r="AN57" s="6">
        <f>(AG57+VLOOKUP(C57,AWS1_30min!$C$4:$L$2747,10))/2</f>
        <v>15.884250000000002</v>
      </c>
      <c r="AO57" s="19">
        <f>VLOOKUP(C57,AWS1_30min!$C$4:$O$2747,13)/POWER(10,(L57-Const!$B$28)/18400*(1+0.003665*AN57))</f>
        <v>742.82334967630811</v>
      </c>
      <c r="AP57" s="14">
        <f>Const!$B$7*Const!$B$8*(AO57/Const!$B$11)*POWER(Const!$B$9,2)*AJ57*(AH57-Const!$B$4)/(LN(Const!$B$32/Const!$B$34)*LN(Const!$B$32/Const!$B$35))</f>
        <v>65.389387724478738</v>
      </c>
      <c r="AQ57" s="51">
        <f t="shared" si="11"/>
        <v>21.822663399494193</v>
      </c>
      <c r="AR57" s="18">
        <f t="shared" si="12"/>
        <v>6.130796148900064</v>
      </c>
      <c r="AS57" s="14">
        <f>0.623*Const!$B$10*Const!$B$8*POWER(Const!$B$9,2)*AJ57*(AR57-Const!$B$12)/1013/(LN(Const!$B$32/Const!$B$34)*LN(Const!$B$32/Const!$B$36))</f>
        <v>0.16975717908523524</v>
      </c>
      <c r="AT57" s="51">
        <f t="shared" si="13"/>
        <v>5.6653746238366019E-2</v>
      </c>
      <c r="AU57" s="51">
        <f t="shared" si="14"/>
        <v>21.879317145732557</v>
      </c>
      <c r="AV57" s="14">
        <f>VLOOKUP(C57,AWS1_30min!$C$4:$P$2747,14)</f>
        <v>0</v>
      </c>
      <c r="AW57" s="14">
        <f t="shared" si="15"/>
        <v>0</v>
      </c>
      <c r="AX57" s="51">
        <f>IF(F57=1,AW57*Const!$B$13*Const!$B$14*(AH57-Const!$B$4))</f>
        <v>0</v>
      </c>
      <c r="AY57" s="11">
        <f>IF(F57=1,-Const!$B$15*(Const!$B$4-Const!$B$31)/2)</f>
        <v>-0.33999999999999775</v>
      </c>
      <c r="AZ57" s="51">
        <f t="shared" si="16"/>
        <v>373.95379417460106</v>
      </c>
      <c r="BA57" s="19">
        <f>IF(V57=1,Const!$B$37,Const!$B$38)</f>
        <v>602</v>
      </c>
      <c r="BB57" s="51">
        <f>IF(F57=1,AZ57/Const!$B$17*1800/BA57*1000)</f>
        <v>3.3882856615034829</v>
      </c>
    </row>
    <row r="58" spans="1:54" x14ac:dyDescent="0.3">
      <c r="A58" s="1">
        <f t="shared" si="17"/>
        <v>43653</v>
      </c>
      <c r="B58" s="2">
        <f t="shared" si="18"/>
        <v>0.5</v>
      </c>
      <c r="C58" s="13">
        <f t="shared" si="18"/>
        <v>43653.5</v>
      </c>
      <c r="D58" s="19">
        <f t="shared" si="1"/>
        <v>188</v>
      </c>
      <c r="E58" s="19">
        <v>55</v>
      </c>
      <c r="F58" s="19">
        <v>1</v>
      </c>
      <c r="G58" s="19">
        <v>0</v>
      </c>
      <c r="H58" s="19">
        <v>0</v>
      </c>
      <c r="I58" s="19"/>
      <c r="J58">
        <v>525555</v>
      </c>
      <c r="K58">
        <v>6300945</v>
      </c>
      <c r="L58">
        <v>2612</v>
      </c>
      <c r="M58" s="14">
        <v>25.6465</v>
      </c>
      <c r="N58" s="21">
        <v>167.13</v>
      </c>
      <c r="O58" s="19">
        <v>789.33699999999999</v>
      </c>
      <c r="P58" s="19">
        <f>VLOOKUP(C58,AWS2_30min!$C$3:$G$2935,5)</f>
        <v>955.8</v>
      </c>
      <c r="Q58" s="19">
        <f t="shared" si="2"/>
        <v>856.33399999999995</v>
      </c>
      <c r="R58" s="59">
        <f t="shared" si="3"/>
        <v>1.1161532766420579</v>
      </c>
      <c r="S58" s="26">
        <f t="shared" si="4"/>
        <v>881.02107892481206</v>
      </c>
      <c r="T58" s="19">
        <f>VLOOKUP(A58,Albedo!$A$2:$F$63,6)</f>
        <v>0</v>
      </c>
      <c r="U58" s="19">
        <f>Const!$B$26*D58+Const!$B$27</f>
        <v>2402.4843999999998</v>
      </c>
      <c r="V58" s="19">
        <f t="shared" si="0"/>
        <v>1</v>
      </c>
      <c r="W58" s="6">
        <f>VLOOKUP(A58,Albedo!$A$2:$G$63,5)+Const!$B$20*(L58-Const!$B$29)</f>
        <v>16.985500000000002</v>
      </c>
      <c r="X58" s="19">
        <f>VLOOKUP(A58,Albedo!$A$2:$G$63,7)</f>
        <v>3</v>
      </c>
      <c r="Y58" s="6">
        <f>IF(T58=1,W58,VLOOKUP(A58,Albedo!$A$2:$H$63,8)+(X58+1)*Const!$B$20*(L58-Const!$B$29))</f>
        <v>33.673999999999999</v>
      </c>
      <c r="Z58" s="15">
        <f>Const!$B$22*V58+Const!$B$23*W58+Const!$B$24*Y58+Const!$B$25</f>
        <v>0.57676360999999998</v>
      </c>
      <c r="AA58" s="51">
        <f t="shared" si="5"/>
        <v>508.1408979667695</v>
      </c>
      <c r="AB58" s="51">
        <f t="shared" si="6"/>
        <v>372.88018095804256</v>
      </c>
      <c r="AC58" s="51">
        <f>IF(F58=1,VLOOKUP(C58,AWS1_30min!$C$3:$J$2747,8))</f>
        <v>319.54647172463041</v>
      </c>
      <c r="AD58" s="51">
        <f>IF(F58=1,Const!$B$5*POWER((0+Const!$B$4),4))</f>
        <v>315.63697918226694</v>
      </c>
      <c r="AE58" s="51">
        <f t="shared" si="7"/>
        <v>3.9094925423634663</v>
      </c>
      <c r="AF58" s="51">
        <f t="shared" si="8"/>
        <v>376.78967350040602</v>
      </c>
      <c r="AG58" s="14">
        <f>VLOOKUP(C58,AWS2_30min!$C$3:$J$2935,8)+Const!$B$20*(L58-Const!$B$29)</f>
        <v>16.985500000000002</v>
      </c>
      <c r="AH58" s="14">
        <f t="shared" si="9"/>
        <v>290.13549999999998</v>
      </c>
      <c r="AI58" s="6">
        <f>VLOOKUP(C58,AWS2_30min!$C$3:$K$2935,9)</f>
        <v>30.97</v>
      </c>
      <c r="AJ58" s="6">
        <f>VLOOKUP(C58,AWS2_30min!$C$3:$L$2935,10)</f>
        <v>1.9076345193123379</v>
      </c>
      <c r="AK58" s="53">
        <f>IF(AJ58&gt;0.5,Const!$B$6*(AH58-Const!$B$4)*(Const!$B$32-Const!$B$34)/(AH58*POWER(AJ58,2)))</f>
        <v>0.31553943440790361</v>
      </c>
      <c r="AL58" s="53">
        <f>IF(AK58&lt;Const!$B$33,AK58,"ЛОЖЬ")</f>
        <v>0.31553943440790361</v>
      </c>
      <c r="AM58" s="53">
        <f t="shared" si="10"/>
        <v>0.33373402258245655</v>
      </c>
      <c r="AN58" s="6">
        <f>(AG58+VLOOKUP(C58,AWS1_30min!$C$4:$L$2747,10))/2</f>
        <v>15.884250000000002</v>
      </c>
      <c r="AO58" s="19">
        <f>VLOOKUP(C58,AWS1_30min!$C$4:$O$2747,13)/POWER(10,(L58-Const!$B$28)/18400*(1+0.003665*AN58))</f>
        <v>742.82334967630811</v>
      </c>
      <c r="AP58" s="14">
        <f>Const!$B$7*Const!$B$8*(AO58/Const!$B$11)*POWER(Const!$B$9,2)*AJ58*(AH58-Const!$B$4)/(LN(Const!$B$32/Const!$B$34)*LN(Const!$B$32/Const!$B$35))</f>
        <v>65.389387724478738</v>
      </c>
      <c r="AQ58" s="51">
        <f t="shared" si="11"/>
        <v>21.822663399494193</v>
      </c>
      <c r="AR58" s="18">
        <f t="shared" si="12"/>
        <v>6.130796148900064</v>
      </c>
      <c r="AS58" s="14">
        <f>0.623*Const!$B$10*Const!$B$8*POWER(Const!$B$9,2)*AJ58*(AR58-Const!$B$12)/1013/(LN(Const!$B$32/Const!$B$34)*LN(Const!$B$32/Const!$B$36))</f>
        <v>0.16975717908523524</v>
      </c>
      <c r="AT58" s="51">
        <f t="shared" si="13"/>
        <v>5.6653746238366019E-2</v>
      </c>
      <c r="AU58" s="51">
        <f t="shared" si="14"/>
        <v>21.879317145732557</v>
      </c>
      <c r="AV58" s="14">
        <f>VLOOKUP(C58,AWS1_30min!$C$4:$P$2747,14)</f>
        <v>0</v>
      </c>
      <c r="AW58" s="14">
        <f t="shared" si="15"/>
        <v>0</v>
      </c>
      <c r="AX58" s="51">
        <f>IF(F58=1,AW58*Const!$B$13*Const!$B$14*(AH58-Const!$B$4))</f>
        <v>0</v>
      </c>
      <c r="AY58" s="11">
        <f>IF(F58=1,-Const!$B$15*(Const!$B$4-Const!$B$31)/2)</f>
        <v>-0.33999999999999775</v>
      </c>
      <c r="AZ58" s="51">
        <f t="shared" si="16"/>
        <v>398.32899064613861</v>
      </c>
      <c r="BA58" s="19">
        <f>IF(V58=1,Const!$B$37,Const!$B$38)</f>
        <v>602</v>
      </c>
      <c r="BB58" s="51">
        <f>IF(F58=1,AZ58/Const!$B$17*1800/BA58*1000)</f>
        <v>3.6091421683431468</v>
      </c>
    </row>
    <row r="59" spans="1:54" x14ac:dyDescent="0.3">
      <c r="A59" s="1">
        <f t="shared" si="17"/>
        <v>43653</v>
      </c>
      <c r="B59" s="2">
        <f t="shared" si="18"/>
        <v>0.5</v>
      </c>
      <c r="C59" s="13">
        <f t="shared" si="18"/>
        <v>43653.5</v>
      </c>
      <c r="D59" s="19">
        <f t="shared" si="1"/>
        <v>188</v>
      </c>
      <c r="E59" s="19">
        <v>56</v>
      </c>
      <c r="F59" s="19">
        <v>1</v>
      </c>
      <c r="G59" s="19">
        <v>0</v>
      </c>
      <c r="H59" s="19">
        <v>0</v>
      </c>
      <c r="I59" s="19"/>
      <c r="J59">
        <v>525645</v>
      </c>
      <c r="K59">
        <v>6300945</v>
      </c>
      <c r="L59">
        <v>2610</v>
      </c>
      <c r="M59" s="14">
        <v>26.1586</v>
      </c>
      <c r="N59" s="21">
        <v>148.64699999999999</v>
      </c>
      <c r="O59" s="19">
        <v>704.67899999999997</v>
      </c>
      <c r="P59" s="19">
        <f>VLOOKUP(C59,AWS2_30min!$C$3:$G$2935,5)</f>
        <v>955.8</v>
      </c>
      <c r="Q59" s="19">
        <f t="shared" si="2"/>
        <v>856.33399999999995</v>
      </c>
      <c r="R59" s="59">
        <f t="shared" si="3"/>
        <v>1.1161532766420579</v>
      </c>
      <c r="S59" s="26">
        <f t="shared" si="4"/>
        <v>786.52977483084862</v>
      </c>
      <c r="T59" s="19">
        <f>VLOOKUP(A59,Albedo!$A$2:$F$63,6)</f>
        <v>0</v>
      </c>
      <c r="U59" s="19">
        <f>Const!$B$26*D59+Const!$B$27</f>
        <v>2402.4843999999998</v>
      </c>
      <c r="V59" s="19">
        <f t="shared" si="0"/>
        <v>1</v>
      </c>
      <c r="W59" s="6">
        <f>VLOOKUP(A59,Albedo!$A$2:$G$63,5)+Const!$B$20*(L59-Const!$B$29)</f>
        <v>16.9985</v>
      </c>
      <c r="X59" s="19">
        <f>VLOOKUP(A59,Albedo!$A$2:$G$63,7)</f>
        <v>3</v>
      </c>
      <c r="Y59" s="6">
        <f>IF(T59=1,W59,VLOOKUP(A59,Albedo!$A$2:$H$63,8)+(X59+1)*Const!$B$20*(L59-Const!$B$29))</f>
        <v>33.725999999999999</v>
      </c>
      <c r="Z59" s="15">
        <f>Const!$B$22*V59+Const!$B$23*W59+Const!$B$24*Y59+Const!$B$25</f>
        <v>0.57681431000000005</v>
      </c>
      <c r="AA59" s="51">
        <f t="shared" si="5"/>
        <v>453.68162936351138</v>
      </c>
      <c r="AB59" s="51">
        <f t="shared" si="6"/>
        <v>332.84814546733725</v>
      </c>
      <c r="AC59" s="51">
        <f>IF(F59=1,VLOOKUP(C59,AWS1_30min!$C$3:$J$2747,8))</f>
        <v>319.54647172463041</v>
      </c>
      <c r="AD59" s="51">
        <f>IF(F59=1,Const!$B$5*POWER((0+Const!$B$4),4))</f>
        <v>315.63697918226694</v>
      </c>
      <c r="AE59" s="51">
        <f t="shared" si="7"/>
        <v>3.9094925423634663</v>
      </c>
      <c r="AF59" s="51">
        <f t="shared" si="8"/>
        <v>336.75763800970071</v>
      </c>
      <c r="AG59" s="14">
        <f>VLOOKUP(C59,AWS2_30min!$C$3:$J$2935,8)+Const!$B$20*(L59-Const!$B$29)</f>
        <v>16.9985</v>
      </c>
      <c r="AH59" s="14">
        <f t="shared" si="9"/>
        <v>290.14849999999996</v>
      </c>
      <c r="AI59" s="6">
        <f>VLOOKUP(C59,AWS2_30min!$C$3:$K$2935,9)</f>
        <v>30.97</v>
      </c>
      <c r="AJ59" s="6">
        <f>VLOOKUP(C59,AWS2_30min!$C$3:$L$2935,10)</f>
        <v>1.9076345193123379</v>
      </c>
      <c r="AK59" s="53">
        <f>IF(AJ59&gt;0.5,Const!$B$6*(AH59-Const!$B$4)*(Const!$B$32-Const!$B$34)/(AH59*POWER(AJ59,2)))</f>
        <v>0.31576678680341186</v>
      </c>
      <c r="AL59" s="53">
        <f>IF(AK59&lt;Const!$B$33,AK59,"ЛОЖЬ")</f>
        <v>0.31576678680341186</v>
      </c>
      <c r="AM59" s="53">
        <f t="shared" si="10"/>
        <v>0.33504872316966522</v>
      </c>
      <c r="AN59" s="6">
        <f>(AG59+VLOOKUP(C59,AWS1_30min!$C$4:$L$2747,10))/2</f>
        <v>15.890750000000001</v>
      </c>
      <c r="AO59" s="19">
        <f>VLOOKUP(C59,AWS1_30min!$C$4:$O$2747,13)/POWER(10,(L59-Const!$B$28)/18400*(1+0.003665*AN59))</f>
        <v>743.01993403446704</v>
      </c>
      <c r="AP59" s="14">
        <f>Const!$B$7*Const!$B$8*(AO59/Const!$B$11)*POWER(Const!$B$9,2)*AJ59*(AH59-Const!$B$4)/(LN(Const!$B$32/Const!$B$34)*LN(Const!$B$32/Const!$B$35))</f>
        <v>65.456752268315498</v>
      </c>
      <c r="AQ59" s="51">
        <f t="shared" si="11"/>
        <v>21.931201270332195</v>
      </c>
      <c r="AR59" s="18">
        <f t="shared" si="12"/>
        <v>6.1358816749846268</v>
      </c>
      <c r="AS59" s="14">
        <f>0.623*Const!$B$10*Const!$B$8*POWER(Const!$B$9,2)*AJ59*(AR59-Const!$B$12)/1013/(LN(Const!$B$32/Const!$B$34)*LN(Const!$B$32/Const!$B$36))</f>
        <v>0.21126989215669825</v>
      </c>
      <c r="AT59" s="51">
        <f t="shared" si="13"/>
        <v>7.0785707611294615E-2</v>
      </c>
      <c r="AU59" s="51">
        <f t="shared" si="14"/>
        <v>22.001986977943488</v>
      </c>
      <c r="AV59" s="14">
        <f>VLOOKUP(C59,AWS1_30min!$C$4:$P$2747,14)</f>
        <v>0</v>
      </c>
      <c r="AW59" s="14">
        <f t="shared" si="15"/>
        <v>0</v>
      </c>
      <c r="AX59" s="51">
        <f>IF(F59=1,AW59*Const!$B$13*Const!$B$14*(AH59-Const!$B$4))</f>
        <v>0</v>
      </c>
      <c r="AY59" s="11">
        <f>IF(F59=1,-Const!$B$15*(Const!$B$4-Const!$B$31)/2)</f>
        <v>-0.33999999999999775</v>
      </c>
      <c r="AZ59" s="51">
        <f t="shared" si="16"/>
        <v>358.41962498764423</v>
      </c>
      <c r="BA59" s="19">
        <f>IF(V59=1,Const!$B$37,Const!$B$38)</f>
        <v>602</v>
      </c>
      <c r="BB59" s="51">
        <f>IF(F59=1,AZ59/Const!$B$17*1800/BA59*1000)</f>
        <v>3.2475351101266465</v>
      </c>
    </row>
    <row r="60" spans="1:54" x14ac:dyDescent="0.3">
      <c r="A60" s="1">
        <f t="shared" si="17"/>
        <v>43653</v>
      </c>
      <c r="B60" s="2">
        <f t="shared" si="18"/>
        <v>0.5</v>
      </c>
      <c r="C60" s="13">
        <f t="shared" si="18"/>
        <v>43653.5</v>
      </c>
      <c r="D60" s="19">
        <f t="shared" si="1"/>
        <v>188</v>
      </c>
      <c r="E60" s="19">
        <v>57</v>
      </c>
      <c r="F60" s="19">
        <v>1</v>
      </c>
      <c r="G60" s="19">
        <v>0</v>
      </c>
      <c r="H60" s="19">
        <v>0</v>
      </c>
      <c r="I60" s="19"/>
      <c r="J60">
        <v>525735</v>
      </c>
      <c r="K60">
        <v>6300945</v>
      </c>
      <c r="L60">
        <v>2583</v>
      </c>
      <c r="M60" s="14">
        <v>20.882999999999999</v>
      </c>
      <c r="N60" s="21">
        <v>157.07499999999999</v>
      </c>
      <c r="O60" s="19">
        <v>788.79</v>
      </c>
      <c r="P60" s="19">
        <f>VLOOKUP(C60,AWS2_30min!$C$3:$G$2935,5)</f>
        <v>955.8</v>
      </c>
      <c r="Q60" s="19">
        <f t="shared" si="2"/>
        <v>856.33399999999995</v>
      </c>
      <c r="R60" s="59">
        <f t="shared" si="3"/>
        <v>1.1161532766420579</v>
      </c>
      <c r="S60" s="26">
        <f t="shared" si="4"/>
        <v>880.41054308248874</v>
      </c>
      <c r="T60" s="19">
        <f>VLOOKUP(A60,Albedo!$A$2:$F$63,6)</f>
        <v>0</v>
      </c>
      <c r="U60" s="19">
        <f>Const!$B$26*D60+Const!$B$27</f>
        <v>2402.4843999999998</v>
      </c>
      <c r="V60" s="19">
        <f t="shared" si="0"/>
        <v>1</v>
      </c>
      <c r="W60" s="6">
        <f>VLOOKUP(A60,Albedo!$A$2:$G$63,5)+Const!$B$20*(L60-Const!$B$29)</f>
        <v>17.173999999999999</v>
      </c>
      <c r="X60" s="19">
        <f>VLOOKUP(A60,Albedo!$A$2:$G$63,7)</f>
        <v>3</v>
      </c>
      <c r="Y60" s="6">
        <f>IF(T60=1,W60,VLOOKUP(A60,Albedo!$A$2:$H$63,8)+(X60+1)*Const!$B$20*(L60-Const!$B$29))</f>
        <v>34.427999999999997</v>
      </c>
      <c r="Z60" s="15">
        <f>Const!$B$22*V60+Const!$B$23*W60+Const!$B$24*Y60+Const!$B$25</f>
        <v>0.57749876000000011</v>
      </c>
      <c r="AA60" s="51">
        <f t="shared" si="5"/>
        <v>508.43599692106392</v>
      </c>
      <c r="AB60" s="51">
        <f t="shared" si="6"/>
        <v>371.97454616142483</v>
      </c>
      <c r="AC60" s="51">
        <f>IF(F60=1,VLOOKUP(C60,AWS1_30min!$C$3:$J$2747,8))</f>
        <v>319.54647172463041</v>
      </c>
      <c r="AD60" s="51">
        <f>IF(F60=1,Const!$B$5*POWER((0+Const!$B$4),4))</f>
        <v>315.63697918226694</v>
      </c>
      <c r="AE60" s="51">
        <f t="shared" si="7"/>
        <v>3.9094925423634663</v>
      </c>
      <c r="AF60" s="51">
        <f t="shared" si="8"/>
        <v>375.88403870378829</v>
      </c>
      <c r="AG60" s="14">
        <f>VLOOKUP(C60,AWS2_30min!$C$3:$J$2935,8)+Const!$B$20*(L60-Const!$B$29)</f>
        <v>17.173999999999999</v>
      </c>
      <c r="AH60" s="14">
        <f t="shared" si="9"/>
        <v>290.32399999999996</v>
      </c>
      <c r="AI60" s="6">
        <f>VLOOKUP(C60,AWS2_30min!$C$3:$K$2935,9)</f>
        <v>30.97</v>
      </c>
      <c r="AJ60" s="6">
        <f>VLOOKUP(C60,AWS2_30min!$C$3:$L$2935,10)</f>
        <v>1.9076345193123379</v>
      </c>
      <c r="AK60" s="53">
        <f>IF(AJ60&gt;0.5,Const!$B$6*(AH60-Const!$B$4)*(Const!$B$32-Const!$B$34)/(AH60*POWER(AJ60,2)))</f>
        <v>0.31883405135193726</v>
      </c>
      <c r="AL60" s="53">
        <f>IF(AK60&lt;Const!$B$33,AK60,"ЛОЖЬ")</f>
        <v>0.31883405135193726</v>
      </c>
      <c r="AM60" s="53">
        <f t="shared" si="10"/>
        <v>0.35303829401787151</v>
      </c>
      <c r="AN60" s="6">
        <f>(AG60+VLOOKUP(C60,AWS1_30min!$C$4:$L$2747,10))/2</f>
        <v>15.9785</v>
      </c>
      <c r="AO60" s="19">
        <f>VLOOKUP(C60,AWS1_30min!$C$4:$O$2747,13)/POWER(10,(L60-Const!$B$28)/18400*(1+0.003665*AN60))</f>
        <v>745.67979073910556</v>
      </c>
      <c r="AP60" s="14">
        <f>Const!$B$7*Const!$B$8*(AO60/Const!$B$11)*POWER(Const!$B$9,2)*AJ60*(AH60-Const!$B$4)/(LN(Const!$B$32/Const!$B$34)*LN(Const!$B$32/Const!$B$35))</f>
        <v>66.3692973925411</v>
      </c>
      <c r="AQ60" s="51">
        <f t="shared" si="11"/>
        <v>23.430903526627478</v>
      </c>
      <c r="AR60" s="18">
        <f t="shared" si="12"/>
        <v>6.2049017718886219</v>
      </c>
      <c r="AS60" s="14">
        <f>0.623*Const!$B$10*Const!$B$8*POWER(Const!$B$9,2)*AJ60*(AR60-Const!$B$12)/1013/(LN(Const!$B$32/Const!$B$34)*LN(Const!$B$32/Const!$B$36))</f>
        <v>0.77467502100610419</v>
      </c>
      <c r="AT60" s="51">
        <f t="shared" si="13"/>
        <v>0.27348994783425379</v>
      </c>
      <c r="AU60" s="51">
        <f t="shared" si="14"/>
        <v>23.704393474461732</v>
      </c>
      <c r="AV60" s="14">
        <f>VLOOKUP(C60,AWS1_30min!$C$4:$P$2747,14)</f>
        <v>0</v>
      </c>
      <c r="AW60" s="14">
        <f t="shared" si="15"/>
        <v>0</v>
      </c>
      <c r="AX60" s="51">
        <f>IF(F60=1,AW60*Const!$B$13*Const!$B$14*(AH60-Const!$B$4))</f>
        <v>0</v>
      </c>
      <c r="AY60" s="11">
        <f>IF(F60=1,-Const!$B$15*(Const!$B$4-Const!$B$31)/2)</f>
        <v>-0.33999999999999775</v>
      </c>
      <c r="AZ60" s="51">
        <f t="shared" si="16"/>
        <v>399.24843217825008</v>
      </c>
      <c r="BA60" s="19">
        <f>IF(V60=1,Const!$B$37,Const!$B$38)</f>
        <v>602</v>
      </c>
      <c r="BB60" s="51">
        <f>IF(F60=1,AZ60/Const!$B$17*1800/BA60*1000)</f>
        <v>3.6174729584257035</v>
      </c>
    </row>
    <row r="61" spans="1:54" x14ac:dyDescent="0.3">
      <c r="A61" s="1">
        <f t="shared" si="17"/>
        <v>43653</v>
      </c>
      <c r="B61" s="2">
        <f t="shared" si="18"/>
        <v>0.5</v>
      </c>
      <c r="C61" s="13">
        <f t="shared" si="18"/>
        <v>43653.5</v>
      </c>
      <c r="D61" s="19">
        <f t="shared" si="1"/>
        <v>188</v>
      </c>
      <c r="E61" s="19">
        <v>58</v>
      </c>
      <c r="F61" s="19">
        <v>1</v>
      </c>
      <c r="G61" s="19">
        <v>0</v>
      </c>
      <c r="H61" s="19">
        <v>0</v>
      </c>
      <c r="I61" s="19"/>
      <c r="J61">
        <v>525825</v>
      </c>
      <c r="K61">
        <v>6300945</v>
      </c>
      <c r="L61">
        <v>2583</v>
      </c>
      <c r="M61" s="14">
        <v>20.632100000000001</v>
      </c>
      <c r="N61" s="21">
        <v>144.61000000000001</v>
      </c>
      <c r="O61" s="19">
        <v>750.06399999999996</v>
      </c>
      <c r="P61" s="19">
        <f>VLOOKUP(C61,AWS2_30min!$C$3:$G$2935,5)</f>
        <v>955.8</v>
      </c>
      <c r="Q61" s="19">
        <f t="shared" si="2"/>
        <v>856.33399999999995</v>
      </c>
      <c r="R61" s="59">
        <f t="shared" si="3"/>
        <v>1.1161532766420579</v>
      </c>
      <c r="S61" s="26">
        <f t="shared" si="4"/>
        <v>837.18639129124847</v>
      </c>
      <c r="T61" s="19">
        <f>VLOOKUP(A61,Albedo!$A$2:$F$63,6)</f>
        <v>0</v>
      </c>
      <c r="U61" s="19">
        <f>Const!$B$26*D61+Const!$B$27</f>
        <v>2402.4843999999998</v>
      </c>
      <c r="V61" s="19">
        <f t="shared" si="0"/>
        <v>1</v>
      </c>
      <c r="W61" s="6">
        <f>VLOOKUP(A61,Albedo!$A$2:$G$63,5)+Const!$B$20*(L61-Const!$B$29)</f>
        <v>17.173999999999999</v>
      </c>
      <c r="X61" s="19">
        <f>VLOOKUP(A61,Albedo!$A$2:$G$63,7)</f>
        <v>3</v>
      </c>
      <c r="Y61" s="6">
        <f>IF(T61=1,W61,VLOOKUP(A61,Albedo!$A$2:$H$63,8)+(X61+1)*Const!$B$20*(L61-Const!$B$29))</f>
        <v>34.427999999999997</v>
      </c>
      <c r="Z61" s="15">
        <f>Const!$B$22*V61+Const!$B$23*W61+Const!$B$24*Y61+Const!$B$25</f>
        <v>0.57749876000000011</v>
      </c>
      <c r="AA61" s="51">
        <f t="shared" si="5"/>
        <v>483.47410285957091</v>
      </c>
      <c r="AB61" s="51">
        <f t="shared" si="6"/>
        <v>353.71228843167756</v>
      </c>
      <c r="AC61" s="51">
        <f>IF(F61=1,VLOOKUP(C61,AWS1_30min!$C$3:$J$2747,8))</f>
        <v>319.54647172463041</v>
      </c>
      <c r="AD61" s="51">
        <f>IF(F61=1,Const!$B$5*POWER((0+Const!$B$4),4))</f>
        <v>315.63697918226694</v>
      </c>
      <c r="AE61" s="51">
        <f t="shared" si="7"/>
        <v>3.9094925423634663</v>
      </c>
      <c r="AF61" s="51">
        <f t="shared" si="8"/>
        <v>357.62178097404103</v>
      </c>
      <c r="AG61" s="14">
        <f>VLOOKUP(C61,AWS2_30min!$C$3:$J$2935,8)+Const!$B$20*(L61-Const!$B$29)</f>
        <v>17.173999999999999</v>
      </c>
      <c r="AH61" s="14">
        <f t="shared" si="9"/>
        <v>290.32399999999996</v>
      </c>
      <c r="AI61" s="6">
        <f>VLOOKUP(C61,AWS2_30min!$C$3:$K$2935,9)</f>
        <v>30.97</v>
      </c>
      <c r="AJ61" s="6">
        <f>VLOOKUP(C61,AWS2_30min!$C$3:$L$2935,10)</f>
        <v>1.9076345193123379</v>
      </c>
      <c r="AK61" s="53">
        <f>IF(AJ61&gt;0.5,Const!$B$6*(AH61-Const!$B$4)*(Const!$B$32-Const!$B$34)/(AH61*POWER(AJ61,2)))</f>
        <v>0.31883405135193726</v>
      </c>
      <c r="AL61" s="53">
        <f>IF(AK61&lt;Const!$B$33,AK61,"ЛОЖЬ")</f>
        <v>0.31883405135193726</v>
      </c>
      <c r="AM61" s="53">
        <f t="shared" si="10"/>
        <v>0.35303829401787151</v>
      </c>
      <c r="AN61" s="6">
        <f>(AG61+VLOOKUP(C61,AWS1_30min!$C$4:$L$2747,10))/2</f>
        <v>15.9785</v>
      </c>
      <c r="AO61" s="19">
        <f>VLOOKUP(C61,AWS1_30min!$C$4:$O$2747,13)/POWER(10,(L61-Const!$B$28)/18400*(1+0.003665*AN61))</f>
        <v>745.67979073910556</v>
      </c>
      <c r="AP61" s="14">
        <f>Const!$B$7*Const!$B$8*(AO61/Const!$B$11)*POWER(Const!$B$9,2)*AJ61*(AH61-Const!$B$4)/(LN(Const!$B$32/Const!$B$34)*LN(Const!$B$32/Const!$B$35))</f>
        <v>66.3692973925411</v>
      </c>
      <c r="AQ61" s="51">
        <f t="shared" si="11"/>
        <v>23.430903526627478</v>
      </c>
      <c r="AR61" s="18">
        <f t="shared" si="12"/>
        <v>6.2049017718886219</v>
      </c>
      <c r="AS61" s="14">
        <f>0.623*Const!$B$10*Const!$B$8*POWER(Const!$B$9,2)*AJ61*(AR61-Const!$B$12)/1013/(LN(Const!$B$32/Const!$B$34)*LN(Const!$B$32/Const!$B$36))</f>
        <v>0.77467502100610419</v>
      </c>
      <c r="AT61" s="51">
        <f t="shared" si="13"/>
        <v>0.27348994783425379</v>
      </c>
      <c r="AU61" s="51">
        <f t="shared" si="14"/>
        <v>23.704393474461732</v>
      </c>
      <c r="AV61" s="14">
        <f>VLOOKUP(C61,AWS1_30min!$C$4:$P$2747,14)</f>
        <v>0</v>
      </c>
      <c r="AW61" s="14">
        <f t="shared" si="15"/>
        <v>0</v>
      </c>
      <c r="AX61" s="51">
        <f>IF(F61=1,AW61*Const!$B$13*Const!$B$14*(AH61-Const!$B$4))</f>
        <v>0</v>
      </c>
      <c r="AY61" s="11">
        <f>IF(F61=1,-Const!$B$15*(Const!$B$4-Const!$B$31)/2)</f>
        <v>-0.33999999999999775</v>
      </c>
      <c r="AZ61" s="51">
        <f t="shared" si="16"/>
        <v>380.98617444850282</v>
      </c>
      <c r="BA61" s="19">
        <f>IF(V61=1,Const!$B$37,Const!$B$38)</f>
        <v>602</v>
      </c>
      <c r="BB61" s="51">
        <f>IF(F61=1,AZ61/Const!$B$17*1800/BA61*1000)</f>
        <v>3.4520039968151872</v>
      </c>
    </row>
    <row r="62" spans="1:54" x14ac:dyDescent="0.3">
      <c r="A62" s="1">
        <f t="shared" si="17"/>
        <v>43653</v>
      </c>
      <c r="B62" s="2">
        <f t="shared" si="18"/>
        <v>0.5</v>
      </c>
      <c r="C62" s="13">
        <f t="shared" si="18"/>
        <v>43653.5</v>
      </c>
      <c r="D62" s="19">
        <f t="shared" si="1"/>
        <v>188</v>
      </c>
      <c r="E62" s="19">
        <v>59</v>
      </c>
      <c r="F62" s="19">
        <v>1</v>
      </c>
      <c r="G62" s="19">
        <v>0</v>
      </c>
      <c r="H62" s="19">
        <v>0</v>
      </c>
      <c r="I62" s="19"/>
      <c r="J62">
        <v>525915</v>
      </c>
      <c r="K62">
        <v>6300945</v>
      </c>
      <c r="L62">
        <v>2546</v>
      </c>
      <c r="M62" s="14">
        <v>19.394600000000001</v>
      </c>
      <c r="N62" s="21">
        <v>141.72900000000001</v>
      </c>
      <c r="O62" s="19">
        <v>754.24699999999996</v>
      </c>
      <c r="P62" s="19">
        <f>VLOOKUP(C62,AWS2_30min!$C$3:$G$2935,5)</f>
        <v>955.8</v>
      </c>
      <c r="Q62" s="19">
        <f t="shared" si="2"/>
        <v>856.33399999999995</v>
      </c>
      <c r="R62" s="59">
        <f t="shared" si="3"/>
        <v>1.1161532766420579</v>
      </c>
      <c r="S62" s="26">
        <f t="shared" si="4"/>
        <v>841.85526044744222</v>
      </c>
      <c r="T62" s="19">
        <f>VLOOKUP(A62,Albedo!$A$2:$F$63,6)</f>
        <v>0</v>
      </c>
      <c r="U62" s="19">
        <f>Const!$B$26*D62+Const!$B$27</f>
        <v>2402.4843999999998</v>
      </c>
      <c r="V62" s="19">
        <f t="shared" si="0"/>
        <v>1</v>
      </c>
      <c r="W62" s="6">
        <f>VLOOKUP(A62,Albedo!$A$2:$G$63,5)+Const!$B$20*(L62-Const!$B$29)</f>
        <v>17.4145</v>
      </c>
      <c r="X62" s="19">
        <f>VLOOKUP(A62,Albedo!$A$2:$G$63,7)</f>
        <v>3</v>
      </c>
      <c r="Y62" s="6">
        <f>IF(T62=1,W62,VLOOKUP(A62,Albedo!$A$2:$H$63,8)+(X62+1)*Const!$B$20*(L62-Const!$B$29))</f>
        <v>35.39</v>
      </c>
      <c r="Z62" s="15">
        <f>Const!$B$22*V62+Const!$B$23*W62+Const!$B$24*Y62+Const!$B$25</f>
        <v>0.57843670999999997</v>
      </c>
      <c r="AA62" s="51">
        <f t="shared" si="5"/>
        <v>486.95998714941157</v>
      </c>
      <c r="AB62" s="51">
        <f t="shared" si="6"/>
        <v>354.89527329803065</v>
      </c>
      <c r="AC62" s="51">
        <f>IF(F62=1,VLOOKUP(C62,AWS1_30min!$C$3:$J$2747,8))</f>
        <v>319.54647172463041</v>
      </c>
      <c r="AD62" s="51">
        <f>IF(F62=1,Const!$B$5*POWER((0+Const!$B$4),4))</f>
        <v>315.63697918226694</v>
      </c>
      <c r="AE62" s="51">
        <f t="shared" si="7"/>
        <v>3.9094925423634663</v>
      </c>
      <c r="AF62" s="51">
        <f t="shared" si="8"/>
        <v>358.80476584039411</v>
      </c>
      <c r="AG62" s="14">
        <f>VLOOKUP(C62,AWS2_30min!$C$3:$J$2935,8)+Const!$B$20*(L62-Const!$B$29)</f>
        <v>17.4145</v>
      </c>
      <c r="AH62" s="14">
        <f t="shared" si="9"/>
        <v>290.56449999999995</v>
      </c>
      <c r="AI62" s="6">
        <f>VLOOKUP(C62,AWS2_30min!$C$3:$K$2935,9)</f>
        <v>30.97</v>
      </c>
      <c r="AJ62" s="6">
        <f>VLOOKUP(C62,AWS2_30min!$C$3:$L$2935,10)</f>
        <v>1.9076345193123379</v>
      </c>
      <c r="AK62" s="53">
        <f>IF(AJ62&gt;0.5,Const!$B$6*(AH62-Const!$B$4)*(Const!$B$32-Const!$B$34)/(AH62*POWER(AJ62,2)))</f>
        <v>0.32303132197652401</v>
      </c>
      <c r="AL62" s="53">
        <f>IF(AK62&lt;Const!$B$33,AK62,"ЛОЖЬ")</f>
        <v>0.32303132197652401</v>
      </c>
      <c r="AM62" s="53">
        <f t="shared" si="10"/>
        <v>0.37841765468227795</v>
      </c>
      <c r="AN62" s="6">
        <f>(AG62+VLOOKUP(C62,AWS1_30min!$C$4:$L$2747,10))/2</f>
        <v>16.098749999999999</v>
      </c>
      <c r="AO62" s="19">
        <f>VLOOKUP(C62,AWS1_30min!$C$4:$O$2747,13)/POWER(10,(L62-Const!$B$28)/18400*(1+0.003665*AN62))</f>
        <v>749.34289598619785</v>
      </c>
      <c r="AP62" s="14">
        <f>Const!$B$7*Const!$B$8*(AO62/Const!$B$11)*POWER(Const!$B$9,2)*AJ62*(AH62-Const!$B$4)/(LN(Const!$B$32/Const!$B$34)*LN(Const!$B$32/Const!$B$35))</f>
        <v>67.629315605313295</v>
      </c>
      <c r="AQ62" s="51">
        <f t="shared" si="11"/>
        <v>25.592126999130237</v>
      </c>
      <c r="AR62" s="18">
        <f t="shared" si="12"/>
        <v>6.3005979140752881</v>
      </c>
      <c r="AS62" s="14">
        <f>0.623*Const!$B$10*Const!$B$8*POWER(Const!$B$9,2)*AJ62*(AR62-Const!$B$12)/1013/(LN(Const!$B$32/Const!$B$34)*LN(Const!$B$32/Const!$B$36))</f>
        <v>1.5558344185952564</v>
      </c>
      <c r="AT62" s="51">
        <f t="shared" si="13"/>
        <v>0.58875521175878243</v>
      </c>
      <c r="AU62" s="51">
        <f t="shared" si="14"/>
        <v>26.18088221088902</v>
      </c>
      <c r="AV62" s="14">
        <f>VLOOKUP(C62,AWS1_30min!$C$4:$P$2747,14)</f>
        <v>0</v>
      </c>
      <c r="AW62" s="14">
        <f t="shared" si="15"/>
        <v>0</v>
      </c>
      <c r="AX62" s="51">
        <f>IF(F62=1,AW62*Const!$B$13*Const!$B$14*(AH62-Const!$B$4))</f>
        <v>0</v>
      </c>
      <c r="AY62" s="11">
        <f>IF(F62=1,-Const!$B$15*(Const!$B$4-Const!$B$31)/2)</f>
        <v>-0.33999999999999775</v>
      </c>
      <c r="AZ62" s="51">
        <f t="shared" si="16"/>
        <v>384.64564805128316</v>
      </c>
      <c r="BA62" s="19">
        <f>IF(V62=1,Const!$B$37,Const!$B$38)</f>
        <v>602</v>
      </c>
      <c r="BB62" s="51">
        <f>IF(F62=1,AZ62/Const!$B$17*1800/BA62*1000)</f>
        <v>3.4851614139349123</v>
      </c>
    </row>
    <row r="63" spans="1:54" x14ac:dyDescent="0.3">
      <c r="A63" s="1">
        <f t="shared" si="17"/>
        <v>43653</v>
      </c>
      <c r="B63" s="2">
        <f t="shared" si="18"/>
        <v>0.5</v>
      </c>
      <c r="C63" s="13">
        <f t="shared" si="18"/>
        <v>43653.5</v>
      </c>
      <c r="D63" s="19">
        <f t="shared" si="1"/>
        <v>188</v>
      </c>
      <c r="E63" s="19">
        <v>60</v>
      </c>
      <c r="F63" s="19">
        <v>1</v>
      </c>
      <c r="G63" s="19">
        <v>0</v>
      </c>
      <c r="H63" s="19">
        <v>0</v>
      </c>
      <c r="I63" s="19"/>
      <c r="J63">
        <v>526005</v>
      </c>
      <c r="K63">
        <v>6300945</v>
      </c>
      <c r="L63">
        <v>2546</v>
      </c>
      <c r="M63" s="14">
        <v>17.753399999999999</v>
      </c>
      <c r="N63" s="21">
        <v>134.648</v>
      </c>
      <c r="O63" s="19">
        <v>754.56500000000005</v>
      </c>
      <c r="P63" s="19">
        <f>VLOOKUP(C63,AWS2_30min!$C$3:$G$2935,5)</f>
        <v>955.8</v>
      </c>
      <c r="Q63" s="19">
        <f t="shared" si="2"/>
        <v>856.33399999999995</v>
      </c>
      <c r="R63" s="59">
        <f t="shared" si="3"/>
        <v>1.1161532766420579</v>
      </c>
      <c r="S63" s="26">
        <f t="shared" si="4"/>
        <v>842.21019718941443</v>
      </c>
      <c r="T63" s="19">
        <f>VLOOKUP(A63,Albedo!$A$2:$F$63,6)</f>
        <v>0</v>
      </c>
      <c r="U63" s="19">
        <f>Const!$B$26*D63+Const!$B$27</f>
        <v>2402.4843999999998</v>
      </c>
      <c r="V63" s="19">
        <f t="shared" si="0"/>
        <v>1</v>
      </c>
      <c r="W63" s="6">
        <f>VLOOKUP(A63,Albedo!$A$2:$G$63,5)+Const!$B$20*(L63-Const!$B$29)</f>
        <v>17.4145</v>
      </c>
      <c r="X63" s="19">
        <f>VLOOKUP(A63,Albedo!$A$2:$G$63,7)</f>
        <v>3</v>
      </c>
      <c r="Y63" s="6">
        <f>IF(T63=1,W63,VLOOKUP(A63,Albedo!$A$2:$H$63,8)+(X63+1)*Const!$B$20*(L63-Const!$B$29))</f>
        <v>35.39</v>
      </c>
      <c r="Z63" s="15">
        <f>Const!$B$22*V63+Const!$B$23*W63+Const!$B$24*Y63+Const!$B$25</f>
        <v>0.57843670999999997</v>
      </c>
      <c r="AA63" s="51">
        <f t="shared" si="5"/>
        <v>487.16529559069608</v>
      </c>
      <c r="AB63" s="51">
        <f t="shared" si="6"/>
        <v>355.04490159871835</v>
      </c>
      <c r="AC63" s="51">
        <f>IF(F63=1,VLOOKUP(C63,AWS1_30min!$C$3:$J$2747,8))</f>
        <v>319.54647172463041</v>
      </c>
      <c r="AD63" s="51">
        <f>IF(F63=1,Const!$B$5*POWER((0+Const!$B$4),4))</f>
        <v>315.63697918226694</v>
      </c>
      <c r="AE63" s="51">
        <f t="shared" si="7"/>
        <v>3.9094925423634663</v>
      </c>
      <c r="AF63" s="51">
        <f t="shared" si="8"/>
        <v>358.95439414108182</v>
      </c>
      <c r="AG63" s="14">
        <f>VLOOKUP(C63,AWS2_30min!$C$3:$J$2935,8)+Const!$B$20*(L63-Const!$B$29)</f>
        <v>17.4145</v>
      </c>
      <c r="AH63" s="14">
        <f t="shared" si="9"/>
        <v>290.56449999999995</v>
      </c>
      <c r="AI63" s="6">
        <f>VLOOKUP(C63,AWS2_30min!$C$3:$K$2935,9)</f>
        <v>30.97</v>
      </c>
      <c r="AJ63" s="6">
        <f>VLOOKUP(C63,AWS2_30min!$C$3:$L$2935,10)</f>
        <v>1.9076345193123379</v>
      </c>
      <c r="AK63" s="53">
        <f>IF(AJ63&gt;0.5,Const!$B$6*(AH63-Const!$B$4)*(Const!$B$32-Const!$B$34)/(AH63*POWER(AJ63,2)))</f>
        <v>0.32303132197652401</v>
      </c>
      <c r="AL63" s="53">
        <f>IF(AK63&lt;Const!$B$33,AK63,"ЛОЖЬ")</f>
        <v>0.32303132197652401</v>
      </c>
      <c r="AM63" s="53">
        <f t="shared" si="10"/>
        <v>0.37841765468227795</v>
      </c>
      <c r="AN63" s="6">
        <f>(AG63+VLOOKUP(C63,AWS1_30min!$C$4:$L$2747,10))/2</f>
        <v>16.098749999999999</v>
      </c>
      <c r="AO63" s="19">
        <f>VLOOKUP(C63,AWS1_30min!$C$4:$O$2747,13)/POWER(10,(L63-Const!$B$28)/18400*(1+0.003665*AN63))</f>
        <v>749.34289598619785</v>
      </c>
      <c r="AP63" s="14">
        <f>Const!$B$7*Const!$B$8*(AO63/Const!$B$11)*POWER(Const!$B$9,2)*AJ63*(AH63-Const!$B$4)/(LN(Const!$B$32/Const!$B$34)*LN(Const!$B$32/Const!$B$35))</f>
        <v>67.629315605313295</v>
      </c>
      <c r="AQ63" s="51">
        <f t="shared" si="11"/>
        <v>25.592126999130237</v>
      </c>
      <c r="AR63" s="18">
        <f t="shared" si="12"/>
        <v>6.3005979140752881</v>
      </c>
      <c r="AS63" s="14">
        <f>0.623*Const!$B$10*Const!$B$8*POWER(Const!$B$9,2)*AJ63*(AR63-Const!$B$12)/1013/(LN(Const!$B$32/Const!$B$34)*LN(Const!$B$32/Const!$B$36))</f>
        <v>1.5558344185952564</v>
      </c>
      <c r="AT63" s="51">
        <f t="shared" si="13"/>
        <v>0.58875521175878243</v>
      </c>
      <c r="AU63" s="51">
        <f t="shared" si="14"/>
        <v>26.18088221088902</v>
      </c>
      <c r="AV63" s="14">
        <f>VLOOKUP(C63,AWS1_30min!$C$4:$P$2747,14)</f>
        <v>0</v>
      </c>
      <c r="AW63" s="14">
        <f t="shared" si="15"/>
        <v>0</v>
      </c>
      <c r="AX63" s="51">
        <f>IF(F63=1,AW63*Const!$B$13*Const!$B$14*(AH63-Const!$B$4))</f>
        <v>0</v>
      </c>
      <c r="AY63" s="11">
        <f>IF(F63=1,-Const!$B$15*(Const!$B$4-Const!$B$31)/2)</f>
        <v>-0.33999999999999775</v>
      </c>
      <c r="AZ63" s="51">
        <f t="shared" si="16"/>
        <v>384.79527635197087</v>
      </c>
      <c r="BA63" s="19">
        <f>IF(V63=1,Const!$B$37,Const!$B$38)</f>
        <v>602</v>
      </c>
      <c r="BB63" s="51">
        <f>IF(F63=1,AZ63/Const!$B$17*1800/BA63*1000)</f>
        <v>3.4865171520867193</v>
      </c>
    </row>
    <row r="64" spans="1:54" x14ac:dyDescent="0.3">
      <c r="A64" s="1">
        <f t="shared" si="17"/>
        <v>43653</v>
      </c>
      <c r="B64" s="2">
        <f t="shared" si="18"/>
        <v>0.5</v>
      </c>
      <c r="C64" s="13">
        <f t="shared" si="18"/>
        <v>43653.5</v>
      </c>
      <c r="D64" s="19">
        <f t="shared" si="1"/>
        <v>188</v>
      </c>
      <c r="E64" s="19">
        <v>61</v>
      </c>
      <c r="F64" s="19">
        <v>0</v>
      </c>
      <c r="G64" s="19">
        <v>0</v>
      </c>
      <c r="H64" s="19">
        <v>0</v>
      </c>
      <c r="I64" s="19"/>
      <c r="J64">
        <v>526095</v>
      </c>
      <c r="K64">
        <v>6300945</v>
      </c>
      <c r="L64">
        <v>2509</v>
      </c>
      <c r="M64" s="14">
        <v>14.432499999999999</v>
      </c>
      <c r="N64" s="21">
        <v>122.661</v>
      </c>
      <c r="O64" s="19">
        <v>770.88</v>
      </c>
      <c r="P64" s="19">
        <f>VLOOKUP(C64,AWS2_30min!$C$3:$G$2935,5)</f>
        <v>955.8</v>
      </c>
      <c r="Q64" s="19">
        <f t="shared" si="2"/>
        <v>856.33399999999995</v>
      </c>
      <c r="R64" s="59">
        <f t="shared" si="3"/>
        <v>1.1161532766420579</v>
      </c>
      <c r="S64" s="26" t="b">
        <f t="shared" si="4"/>
        <v>0</v>
      </c>
      <c r="T64" s="19">
        <f>VLOOKUP(A64,Albedo!$A$2:$F$63,6)</f>
        <v>0</v>
      </c>
      <c r="U64" s="19">
        <f>Const!$B$26*D64+Const!$B$27</f>
        <v>2402.4843999999998</v>
      </c>
      <c r="V64" s="19">
        <f t="shared" si="0"/>
        <v>1</v>
      </c>
      <c r="W64" s="6">
        <f>VLOOKUP(A64,Albedo!$A$2:$G$63,5)+Const!$B$20*(L64-Const!$B$29)</f>
        <v>17.655000000000001</v>
      </c>
      <c r="X64" s="19">
        <f>VLOOKUP(A64,Albedo!$A$2:$G$63,7)</f>
        <v>3</v>
      </c>
      <c r="Y64" s="6">
        <f>IF(T64=1,W64,VLOOKUP(A64,Albedo!$A$2:$H$63,8)+(X64+1)*Const!$B$20*(L64-Const!$B$29))</f>
        <v>36.351999999999997</v>
      </c>
      <c r="Z64" s="15">
        <f>Const!$B$22*V64+Const!$B$23*W64+Const!$B$24*Y64+Const!$B$25</f>
        <v>0.57937466000000004</v>
      </c>
      <c r="AA64" s="51" t="b">
        <f t="shared" si="5"/>
        <v>0</v>
      </c>
      <c r="AB64" s="51" t="b">
        <f t="shared" si="6"/>
        <v>0</v>
      </c>
      <c r="AC64" s="51" t="b">
        <f>IF(F64=1,VLOOKUP(C64,AWS1_30min!$C$3:$J$2747,8))</f>
        <v>0</v>
      </c>
      <c r="AD64" s="51" t="b">
        <f>IF(F64=1,Const!$B$5*POWER((0+Const!$B$4),4))</f>
        <v>0</v>
      </c>
      <c r="AE64" s="51" t="b">
        <f t="shared" si="7"/>
        <v>0</v>
      </c>
      <c r="AF64" s="51" t="b">
        <f t="shared" si="8"/>
        <v>0</v>
      </c>
      <c r="AG64" s="14">
        <f>VLOOKUP(C64,AWS2_30min!$C$3:$J$2935,8)+Const!$B$20*(L64-Const!$B$29)</f>
        <v>17.655000000000001</v>
      </c>
      <c r="AH64" s="14">
        <f t="shared" si="9"/>
        <v>290.80499999999995</v>
      </c>
      <c r="AI64" s="6">
        <f>VLOOKUP(C64,AWS2_30min!$C$3:$K$2935,9)</f>
        <v>30.97</v>
      </c>
      <c r="AJ64" s="6">
        <f>VLOOKUP(C64,AWS2_30min!$C$3:$L$2935,10)</f>
        <v>1.9076345193123379</v>
      </c>
      <c r="AK64" s="53">
        <f>IF(AJ64&gt;0.5,Const!$B$6*(AH64-Const!$B$4)*(Const!$B$32-Const!$B$34)/(AH64*POWER(AJ64,2)))</f>
        <v>0.32722165019238181</v>
      </c>
      <c r="AL64" s="53">
        <f>IF(AK64&lt;Const!$B$33,AK64,"ЛОЖЬ")</f>
        <v>0.32722165019238181</v>
      </c>
      <c r="AM64" s="53">
        <f t="shared" si="10"/>
        <v>0.40463370694181922</v>
      </c>
      <c r="AN64" s="6">
        <f>(AG64+VLOOKUP(C64,AWS1_30min!$C$4:$L$2747,10))/2</f>
        <v>16.219000000000001</v>
      </c>
      <c r="AO64" s="19">
        <f>VLOOKUP(C64,AWS1_30min!$C$4:$O$2747,13)/POWER(10,(L64-Const!$B$28)/18400*(1+0.003665*AN64))</f>
        <v>753.02706926154644</v>
      </c>
      <c r="AP64" s="14">
        <f>Const!$B$7*Const!$B$8*(AO64/Const!$B$11)*POWER(Const!$B$9,2)*AJ64*(AH64-Const!$B$4)/(LN(Const!$B$32/Const!$B$34)*LN(Const!$B$32/Const!$B$35))</f>
        <v>68.900392908747662</v>
      </c>
      <c r="AQ64" s="51" t="b">
        <f t="shared" si="11"/>
        <v>0</v>
      </c>
      <c r="AR64" s="18">
        <f t="shared" si="12"/>
        <v>6.3975947207493986</v>
      </c>
      <c r="AS64" s="14">
        <f>0.623*Const!$B$10*Const!$B$8*POWER(Const!$B$9,2)*AJ64*(AR64-Const!$B$12)/1013/(LN(Const!$B$32/Const!$B$34)*LN(Const!$B$32/Const!$B$36))</f>
        <v>2.3476110287936245</v>
      </c>
      <c r="AT64" s="51" t="b">
        <f t="shared" si="13"/>
        <v>0</v>
      </c>
      <c r="AU64" s="51" t="b">
        <f t="shared" si="14"/>
        <v>0</v>
      </c>
      <c r="AV64" s="14">
        <f>VLOOKUP(C64,AWS1_30min!$C$4:$P$2747,14)</f>
        <v>0</v>
      </c>
      <c r="AW64" s="14">
        <f t="shared" si="15"/>
        <v>0</v>
      </c>
      <c r="AX64" s="51" t="b">
        <f>IF(F64=1,AW64*Const!$B$13*Const!$B$14*(AH64-Const!$B$4))</f>
        <v>0</v>
      </c>
      <c r="AY64" s="11" t="b">
        <f>IF(F64=1,-Const!$B$15*(Const!$B$4-Const!$B$31)/2)</f>
        <v>0</v>
      </c>
      <c r="AZ64" s="51" t="b">
        <f t="shared" si="16"/>
        <v>0</v>
      </c>
      <c r="BA64" s="19">
        <f>IF(V64=1,Const!$B$37,Const!$B$38)</f>
        <v>602</v>
      </c>
      <c r="BB64" s="51" t="b">
        <f>IF(F64=1,AZ64/Const!$B$17*1800/BA64*1000)</f>
        <v>0</v>
      </c>
    </row>
    <row r="65" spans="1:54" x14ac:dyDescent="0.3">
      <c r="A65" s="1">
        <f t="shared" si="17"/>
        <v>43653</v>
      </c>
      <c r="B65" s="2">
        <f t="shared" si="18"/>
        <v>0.5</v>
      </c>
      <c r="C65" s="13">
        <f t="shared" si="18"/>
        <v>43653.5</v>
      </c>
      <c r="D65" s="19">
        <f t="shared" si="1"/>
        <v>188</v>
      </c>
      <c r="E65" s="19">
        <v>62</v>
      </c>
      <c r="F65" s="19">
        <v>0</v>
      </c>
      <c r="G65" s="19">
        <v>0</v>
      </c>
      <c r="H65" s="19">
        <v>0</v>
      </c>
      <c r="I65" s="19"/>
      <c r="J65">
        <v>526185</v>
      </c>
      <c r="K65">
        <v>6300945</v>
      </c>
      <c r="L65">
        <v>2513</v>
      </c>
      <c r="M65" s="14">
        <v>6.7674500000000002</v>
      </c>
      <c r="N65" s="21">
        <v>212.57400000000001</v>
      </c>
      <c r="O65" s="19">
        <v>957.34400000000005</v>
      </c>
      <c r="P65" s="19">
        <f>VLOOKUP(C65,AWS2_30min!$C$3:$G$2935,5)</f>
        <v>955.8</v>
      </c>
      <c r="Q65" s="19">
        <f t="shared" si="2"/>
        <v>856.33399999999995</v>
      </c>
      <c r="R65" s="59">
        <f t="shared" si="3"/>
        <v>1.1161532766420579</v>
      </c>
      <c r="S65" s="26" t="b">
        <f t="shared" si="4"/>
        <v>0</v>
      </c>
      <c r="T65" s="19">
        <f>VLOOKUP(A65,Albedo!$A$2:$F$63,6)</f>
        <v>0</v>
      </c>
      <c r="U65" s="19">
        <f>Const!$B$26*D65+Const!$B$27</f>
        <v>2402.4843999999998</v>
      </c>
      <c r="V65" s="19">
        <f t="shared" si="0"/>
        <v>1</v>
      </c>
      <c r="W65" s="6">
        <f>VLOOKUP(A65,Albedo!$A$2:$G$63,5)+Const!$B$20*(L65-Const!$B$29)</f>
        <v>17.629000000000001</v>
      </c>
      <c r="X65" s="19">
        <f>VLOOKUP(A65,Albedo!$A$2:$G$63,7)</f>
        <v>3</v>
      </c>
      <c r="Y65" s="6">
        <f>IF(T65=1,W65,VLOOKUP(A65,Albedo!$A$2:$H$63,8)+(X65+1)*Const!$B$20*(L65-Const!$B$29))</f>
        <v>36.247999999999998</v>
      </c>
      <c r="Z65" s="15">
        <f>Const!$B$22*V65+Const!$B$23*W65+Const!$B$24*Y65+Const!$B$25</f>
        <v>0.57927326000000012</v>
      </c>
      <c r="AA65" s="51" t="b">
        <f t="shared" si="5"/>
        <v>0</v>
      </c>
      <c r="AB65" s="51" t="b">
        <f t="shared" si="6"/>
        <v>0</v>
      </c>
      <c r="AC65" s="51" t="b">
        <f>IF(F65=1,VLOOKUP(C65,AWS1_30min!$C$3:$J$2747,8))</f>
        <v>0</v>
      </c>
      <c r="AD65" s="51" t="b">
        <f>IF(F65=1,Const!$B$5*POWER((0+Const!$B$4),4))</f>
        <v>0</v>
      </c>
      <c r="AE65" s="51" t="b">
        <f t="shared" si="7"/>
        <v>0</v>
      </c>
      <c r="AF65" s="51" t="b">
        <f t="shared" si="8"/>
        <v>0</v>
      </c>
      <c r="AG65" s="14">
        <f>VLOOKUP(C65,AWS2_30min!$C$3:$J$2935,8)+Const!$B$20*(L65-Const!$B$29)</f>
        <v>17.629000000000001</v>
      </c>
      <c r="AH65" s="14">
        <f t="shared" si="9"/>
        <v>290.779</v>
      </c>
      <c r="AI65" s="6">
        <f>VLOOKUP(C65,AWS2_30min!$C$3:$K$2935,9)</f>
        <v>30.97</v>
      </c>
      <c r="AJ65" s="6">
        <f>VLOOKUP(C65,AWS2_30min!$C$3:$L$2935,10)</f>
        <v>1.9076345193123379</v>
      </c>
      <c r="AK65" s="53">
        <f>IF(AJ65&gt;0.5,Const!$B$6*(AH65-Const!$B$4)*(Const!$B$32-Const!$B$34)/(AH65*POWER(AJ65,2)))</f>
        <v>0.32676897590900555</v>
      </c>
      <c r="AL65" s="53">
        <f>IF(AK65&lt;Const!$B$33,AK65,"ЛОЖЬ")</f>
        <v>0.32676897590900555</v>
      </c>
      <c r="AM65" s="53">
        <f t="shared" si="10"/>
        <v>0.40175933132545077</v>
      </c>
      <c r="AN65" s="6">
        <f>(AG65+VLOOKUP(C65,AWS1_30min!$C$4:$L$2747,10))/2</f>
        <v>16.206</v>
      </c>
      <c r="AO65" s="19">
        <f>VLOOKUP(C65,AWS1_30min!$C$4:$O$2747,13)/POWER(10,(L65-Const!$B$28)/18400*(1+0.003665*AN65))</f>
        <v>752.62776050331399</v>
      </c>
      <c r="AP65" s="14">
        <f>Const!$B$7*Const!$B$8*(AO65/Const!$B$11)*POWER(Const!$B$9,2)*AJ65*(AH65-Const!$B$4)/(LN(Const!$B$32/Const!$B$34)*LN(Const!$B$32/Const!$B$35))</f>
        <v>68.762443217506643</v>
      </c>
      <c r="AQ65" s="51" t="b">
        <f t="shared" si="11"/>
        <v>0</v>
      </c>
      <c r="AR65" s="18">
        <f t="shared" si="12"/>
        <v>6.3870454131442456</v>
      </c>
      <c r="AS65" s="14">
        <f>0.623*Const!$B$10*Const!$B$8*POWER(Const!$B$9,2)*AJ65*(AR65-Const!$B$12)/1013/(LN(Const!$B$32/Const!$B$34)*LN(Const!$B$32/Const!$B$36))</f>
        <v>2.2614979359821121</v>
      </c>
      <c r="AT65" s="51" t="b">
        <f t="shared" si="13"/>
        <v>0</v>
      </c>
      <c r="AU65" s="51" t="b">
        <f t="shared" si="14"/>
        <v>0</v>
      </c>
      <c r="AV65" s="14">
        <f>VLOOKUP(C65,AWS1_30min!$C$4:$P$2747,14)</f>
        <v>0</v>
      </c>
      <c r="AW65" s="14">
        <f t="shared" si="15"/>
        <v>0</v>
      </c>
      <c r="AX65" s="51" t="b">
        <f>IF(F65=1,AW65*Const!$B$13*Const!$B$14*(AH65-Const!$B$4))</f>
        <v>0</v>
      </c>
      <c r="AY65" s="11" t="b">
        <f>IF(F65=1,-Const!$B$15*(Const!$B$4-Const!$B$31)/2)</f>
        <v>0</v>
      </c>
      <c r="AZ65" s="51" t="b">
        <f t="shared" si="16"/>
        <v>0</v>
      </c>
      <c r="BA65" s="19">
        <f>IF(V65=1,Const!$B$37,Const!$B$38)</f>
        <v>602</v>
      </c>
      <c r="BB65" s="51" t="b">
        <f>IF(F65=1,AZ65/Const!$B$17*1800/BA65*1000)</f>
        <v>0</v>
      </c>
    </row>
    <row r="66" spans="1:54" x14ac:dyDescent="0.3">
      <c r="A66" s="1">
        <f t="shared" si="17"/>
        <v>43653</v>
      </c>
      <c r="B66" s="2">
        <f t="shared" si="18"/>
        <v>0.5</v>
      </c>
      <c r="C66" s="13">
        <f t="shared" si="18"/>
        <v>43653.5</v>
      </c>
      <c r="D66" s="19">
        <f t="shared" si="1"/>
        <v>188</v>
      </c>
      <c r="E66" s="19">
        <v>63</v>
      </c>
      <c r="F66" s="19">
        <v>0</v>
      </c>
      <c r="G66" s="19">
        <v>0</v>
      </c>
      <c r="H66" s="19">
        <v>0</v>
      </c>
      <c r="I66" s="19"/>
      <c r="J66">
        <v>526275</v>
      </c>
      <c r="K66">
        <v>6300945</v>
      </c>
      <c r="L66">
        <v>2520</v>
      </c>
      <c r="M66" s="14">
        <v>13.214600000000001</v>
      </c>
      <c r="N66" s="21">
        <v>207.47399999999999</v>
      </c>
      <c r="O66" s="19">
        <v>967.88699999999994</v>
      </c>
      <c r="P66" s="19">
        <f>VLOOKUP(C66,AWS2_30min!$C$3:$G$2935,5)</f>
        <v>955.8</v>
      </c>
      <c r="Q66" s="19">
        <f t="shared" si="2"/>
        <v>856.33399999999995</v>
      </c>
      <c r="R66" s="59">
        <f t="shared" si="3"/>
        <v>1.1161532766420579</v>
      </c>
      <c r="S66" s="26" t="b">
        <f t="shared" si="4"/>
        <v>0</v>
      </c>
      <c r="T66" s="19">
        <f>VLOOKUP(A66,Albedo!$A$2:$F$63,6)</f>
        <v>0</v>
      </c>
      <c r="U66" s="19">
        <f>Const!$B$26*D66+Const!$B$27</f>
        <v>2402.4843999999998</v>
      </c>
      <c r="V66" s="19">
        <f t="shared" si="0"/>
        <v>1</v>
      </c>
      <c r="W66" s="6">
        <f>VLOOKUP(A66,Albedo!$A$2:$G$63,5)+Const!$B$20*(L66-Const!$B$29)</f>
        <v>17.583500000000001</v>
      </c>
      <c r="X66" s="19">
        <f>VLOOKUP(A66,Albedo!$A$2:$G$63,7)</f>
        <v>3</v>
      </c>
      <c r="Y66" s="6">
        <f>IF(T66=1,W66,VLOOKUP(A66,Albedo!$A$2:$H$63,8)+(X66+1)*Const!$B$20*(L66-Const!$B$29))</f>
        <v>36.066000000000003</v>
      </c>
      <c r="Z66" s="15">
        <f>Const!$B$22*V66+Const!$B$23*W66+Const!$B$24*Y66+Const!$B$25</f>
        <v>0.57909580999999999</v>
      </c>
      <c r="AA66" s="51" t="b">
        <f t="shared" si="5"/>
        <v>0</v>
      </c>
      <c r="AB66" s="51" t="b">
        <f t="shared" si="6"/>
        <v>0</v>
      </c>
      <c r="AC66" s="51" t="b">
        <f>IF(F66=1,VLOOKUP(C66,AWS1_30min!$C$3:$J$2747,8))</f>
        <v>0</v>
      </c>
      <c r="AD66" s="51" t="b">
        <f>IF(F66=1,Const!$B$5*POWER((0+Const!$B$4),4))</f>
        <v>0</v>
      </c>
      <c r="AE66" s="51" t="b">
        <f t="shared" si="7"/>
        <v>0</v>
      </c>
      <c r="AF66" s="51" t="b">
        <f t="shared" si="8"/>
        <v>0</v>
      </c>
      <c r="AG66" s="14">
        <f>VLOOKUP(C66,AWS2_30min!$C$3:$J$2935,8)+Const!$B$20*(L66-Const!$B$29)</f>
        <v>17.583500000000001</v>
      </c>
      <c r="AH66" s="14">
        <f t="shared" si="9"/>
        <v>290.73349999999999</v>
      </c>
      <c r="AI66" s="6">
        <f>VLOOKUP(C66,AWS2_30min!$C$3:$K$2935,9)</f>
        <v>30.97</v>
      </c>
      <c r="AJ66" s="6">
        <f>VLOOKUP(C66,AWS2_30min!$C$3:$L$2935,10)</f>
        <v>1.9076345193123379</v>
      </c>
      <c r="AK66" s="53">
        <f>IF(AJ66&gt;0.5,Const!$B$6*(AH66-Const!$B$4)*(Const!$B$32-Const!$B$34)/(AH66*POWER(AJ66,2)))</f>
        <v>0.32597660109251331</v>
      </c>
      <c r="AL66" s="53">
        <f>IF(AK66&lt;Const!$B$33,AK66,"ЛОЖЬ")</f>
        <v>0.32597660109251331</v>
      </c>
      <c r="AM66" s="53">
        <f t="shared" si="10"/>
        <v>0.39675260057055567</v>
      </c>
      <c r="AN66" s="6">
        <f>(AG66+VLOOKUP(C66,AWS1_30min!$C$4:$L$2747,10))/2</f>
        <v>16.183250000000001</v>
      </c>
      <c r="AO66" s="19">
        <f>VLOOKUP(C66,AWS1_30min!$C$4:$O$2747,13)/POWER(10,(L66-Const!$B$28)/18400*(1+0.003665*AN66))</f>
        <v>751.92956591557243</v>
      </c>
      <c r="AP66" s="14">
        <f>Const!$B$7*Const!$B$8*(AO66/Const!$B$11)*POWER(Const!$B$9,2)*AJ66*(AH66-Const!$B$4)/(LN(Const!$B$32/Const!$B$34)*LN(Const!$B$32/Const!$B$35))</f>
        <v>68.521344484275929</v>
      </c>
      <c r="AQ66" s="51" t="b">
        <f t="shared" si="11"/>
        <v>0</v>
      </c>
      <c r="AR66" s="18">
        <f t="shared" si="12"/>
        <v>6.3686210721250678</v>
      </c>
      <c r="AS66" s="14">
        <f>0.623*Const!$B$10*Const!$B$8*POWER(Const!$B$9,2)*AJ66*(AR66-Const!$B$12)/1013/(LN(Const!$B$32/Const!$B$34)*LN(Const!$B$32/Const!$B$36))</f>
        <v>2.1111016211187179</v>
      </c>
      <c r="AT66" s="51" t="b">
        <f t="shared" si="13"/>
        <v>0</v>
      </c>
      <c r="AU66" s="51" t="b">
        <f t="shared" si="14"/>
        <v>0</v>
      </c>
      <c r="AV66" s="14">
        <f>VLOOKUP(C66,AWS1_30min!$C$4:$P$2747,14)</f>
        <v>0</v>
      </c>
      <c r="AW66" s="14">
        <f t="shared" si="15"/>
        <v>0</v>
      </c>
      <c r="AX66" s="51" t="b">
        <f>IF(F66=1,AW66*Const!$B$13*Const!$B$14*(AH66-Const!$B$4))</f>
        <v>0</v>
      </c>
      <c r="AY66" s="11" t="b">
        <f>IF(F66=1,-Const!$B$15*(Const!$B$4-Const!$B$31)/2)</f>
        <v>0</v>
      </c>
      <c r="AZ66" s="51" t="b">
        <f t="shared" si="16"/>
        <v>0</v>
      </c>
      <c r="BA66" s="19">
        <f>IF(V66=1,Const!$B$37,Const!$B$38)</f>
        <v>602</v>
      </c>
      <c r="BB66" s="51" t="b">
        <f>IF(F66=1,AZ66/Const!$B$17*1800/BA66*1000)</f>
        <v>0</v>
      </c>
    </row>
    <row r="67" spans="1:54" x14ac:dyDescent="0.3">
      <c r="A67" s="1">
        <f t="shared" si="17"/>
        <v>43653</v>
      </c>
      <c r="B67" s="2">
        <f t="shared" si="18"/>
        <v>0.5</v>
      </c>
      <c r="C67" s="13">
        <f t="shared" si="18"/>
        <v>43653.5</v>
      </c>
      <c r="D67" s="19">
        <f t="shared" si="1"/>
        <v>188</v>
      </c>
      <c r="E67" s="19">
        <v>64</v>
      </c>
      <c r="F67" s="19">
        <v>0</v>
      </c>
      <c r="G67" s="19">
        <v>0</v>
      </c>
      <c r="H67" s="19">
        <v>0</v>
      </c>
      <c r="I67" s="19"/>
      <c r="J67">
        <v>524475</v>
      </c>
      <c r="K67">
        <v>6300855</v>
      </c>
      <c r="L67">
        <v>2504</v>
      </c>
      <c r="M67" s="14">
        <v>57.083799999999997</v>
      </c>
      <c r="N67" s="21">
        <v>1.23641</v>
      </c>
      <c r="O67" s="19">
        <v>74.571600000000004</v>
      </c>
      <c r="P67" s="19">
        <f>VLOOKUP(C67,AWS2_30min!$C$3:$G$2935,5)</f>
        <v>955.8</v>
      </c>
      <c r="Q67" s="19">
        <f t="shared" si="2"/>
        <v>856.33399999999995</v>
      </c>
      <c r="R67" s="59">
        <f t="shared" si="3"/>
        <v>1.1161532766420579</v>
      </c>
      <c r="S67" s="26" t="b">
        <f t="shared" si="4"/>
        <v>0</v>
      </c>
      <c r="T67" s="19">
        <f>VLOOKUP(A67,Albedo!$A$2:$F$63,6)</f>
        <v>0</v>
      </c>
      <c r="U67" s="19">
        <f>Const!$B$26*D67+Const!$B$27</f>
        <v>2402.4843999999998</v>
      </c>
      <c r="V67" s="19">
        <f t="shared" si="0"/>
        <v>1</v>
      </c>
      <c r="W67" s="6">
        <f>VLOOKUP(A67,Albedo!$A$2:$G$63,5)+Const!$B$20*(L67-Const!$B$29)</f>
        <v>17.6875</v>
      </c>
      <c r="X67" s="19">
        <f>VLOOKUP(A67,Albedo!$A$2:$G$63,7)</f>
        <v>3</v>
      </c>
      <c r="Y67" s="6">
        <f>IF(T67=1,W67,VLOOKUP(A67,Albedo!$A$2:$H$63,8)+(X67+1)*Const!$B$20*(L67-Const!$B$29))</f>
        <v>36.481999999999999</v>
      </c>
      <c r="Z67" s="15">
        <f>Const!$B$22*V67+Const!$B$23*W67+Const!$B$24*Y67+Const!$B$25</f>
        <v>0.57950140999999999</v>
      </c>
      <c r="AA67" s="51" t="b">
        <f t="shared" si="5"/>
        <v>0</v>
      </c>
      <c r="AB67" s="51" t="b">
        <f t="shared" si="6"/>
        <v>0</v>
      </c>
      <c r="AC67" s="51" t="b">
        <f>IF(F67=1,VLOOKUP(C67,AWS1_30min!$C$3:$J$2747,8))</f>
        <v>0</v>
      </c>
      <c r="AD67" s="51" t="b">
        <f>IF(F67=1,Const!$B$5*POWER((0+Const!$B$4),4))</f>
        <v>0</v>
      </c>
      <c r="AE67" s="51" t="b">
        <f t="shared" si="7"/>
        <v>0</v>
      </c>
      <c r="AF67" s="51" t="b">
        <f t="shared" si="8"/>
        <v>0</v>
      </c>
      <c r="AG67" s="14">
        <f>VLOOKUP(C67,AWS2_30min!$C$3:$J$2935,8)+Const!$B$20*(L67-Const!$B$29)</f>
        <v>17.6875</v>
      </c>
      <c r="AH67" s="14">
        <f t="shared" si="9"/>
        <v>290.83749999999998</v>
      </c>
      <c r="AI67" s="6">
        <f>VLOOKUP(C67,AWS2_30min!$C$3:$K$2935,9)</f>
        <v>30.97</v>
      </c>
      <c r="AJ67" s="6">
        <f>VLOOKUP(C67,AWS2_30min!$C$3:$L$2935,10)</f>
        <v>1.9076345193123379</v>
      </c>
      <c r="AK67" s="53">
        <f>IF(AJ67&gt;0.5,Const!$B$6*(AH67-Const!$B$4)*(Const!$B$32-Const!$B$34)/(AH67*POWER(AJ67,2)))</f>
        <v>0.32778737923113294</v>
      </c>
      <c r="AL67" s="53">
        <f>IF(AK67&lt;Const!$B$33,AK67,"ЛОЖЬ")</f>
        <v>0.32778737923113294</v>
      </c>
      <c r="AM67" s="53">
        <f t="shared" si="10"/>
        <v>0.40824035726903468</v>
      </c>
      <c r="AN67" s="6">
        <f>(AG67+VLOOKUP(C67,AWS1_30min!$C$4:$L$2747,10))/2</f>
        <v>16.235250000000001</v>
      </c>
      <c r="AO67" s="19">
        <f>VLOOKUP(C67,AWS1_30min!$C$4:$O$2747,13)/POWER(10,(L67-Const!$B$28)/18400*(1+0.003665*AN67))</f>
        <v>753.52655368633441</v>
      </c>
      <c r="AP67" s="14">
        <f>Const!$B$7*Const!$B$8*(AO67/Const!$B$11)*POWER(Const!$B$9,2)*AJ67*(AH67-Const!$B$4)/(LN(Const!$B$32/Const!$B$34)*LN(Const!$B$32/Const!$B$35))</f>
        <v>69.073013293992233</v>
      </c>
      <c r="AQ67" s="51" t="b">
        <f t="shared" si="11"/>
        <v>0</v>
      </c>
      <c r="AR67" s="18">
        <f t="shared" si="12"/>
        <v>6.410802983982979</v>
      </c>
      <c r="AS67" s="14">
        <f>0.623*Const!$B$10*Const!$B$8*POWER(Const!$B$9,2)*AJ67*(AR67-Const!$B$12)/1013/(LN(Const!$B$32/Const!$B$34)*LN(Const!$B$32/Const!$B$36))</f>
        <v>2.4554289482518259</v>
      </c>
      <c r="AT67" s="51" t="b">
        <f t="shared" si="13"/>
        <v>0</v>
      </c>
      <c r="AU67" s="51" t="b">
        <f t="shared" si="14"/>
        <v>0</v>
      </c>
      <c r="AV67" s="14">
        <f>VLOOKUP(C67,AWS1_30min!$C$4:$P$2747,14)</f>
        <v>0</v>
      </c>
      <c r="AW67" s="14">
        <f t="shared" si="15"/>
        <v>0</v>
      </c>
      <c r="AX67" s="51" t="b">
        <f>IF(F67=1,AW67*Const!$B$13*Const!$B$14*(AH67-Const!$B$4))</f>
        <v>0</v>
      </c>
      <c r="AY67" s="11" t="b">
        <f>IF(F67=1,-Const!$B$15*(Const!$B$4-Const!$B$31)/2)</f>
        <v>0</v>
      </c>
      <c r="AZ67" s="51" t="b">
        <f t="shared" si="16"/>
        <v>0</v>
      </c>
      <c r="BA67" s="19">
        <f>IF(V67=1,Const!$B$37,Const!$B$38)</f>
        <v>602</v>
      </c>
      <c r="BB67" s="51" t="b">
        <f>IF(F67=1,AZ67/Const!$B$17*1800/BA67*1000)</f>
        <v>0</v>
      </c>
    </row>
    <row r="68" spans="1:54" x14ac:dyDescent="0.3">
      <c r="A68" s="1">
        <f t="shared" si="17"/>
        <v>43653</v>
      </c>
      <c r="B68" s="2">
        <f t="shared" si="18"/>
        <v>0.5</v>
      </c>
      <c r="C68" s="13">
        <f t="shared" si="18"/>
        <v>43653.5</v>
      </c>
      <c r="D68" s="19">
        <f t="shared" si="1"/>
        <v>188</v>
      </c>
      <c r="E68" s="19">
        <v>65</v>
      </c>
      <c r="F68" s="19">
        <v>0</v>
      </c>
      <c r="G68" s="19">
        <v>0</v>
      </c>
      <c r="H68" s="19">
        <v>0</v>
      </c>
      <c r="I68" s="19"/>
      <c r="J68">
        <v>524565</v>
      </c>
      <c r="K68">
        <v>6300855</v>
      </c>
      <c r="L68">
        <v>2517</v>
      </c>
      <c r="M68" s="14">
        <v>57.107700000000001</v>
      </c>
      <c r="N68" s="21">
        <v>358.71300000000002</v>
      </c>
      <c r="O68" s="19">
        <v>74.551599999999993</v>
      </c>
      <c r="P68" s="19">
        <f>VLOOKUP(C68,AWS2_30min!$C$3:$G$2935,5)</f>
        <v>955.8</v>
      </c>
      <c r="Q68" s="19">
        <f t="shared" si="2"/>
        <v>856.33399999999995</v>
      </c>
      <c r="R68" s="59">
        <f t="shared" si="3"/>
        <v>1.1161532766420579</v>
      </c>
      <c r="S68" s="26" t="b">
        <f t="shared" si="4"/>
        <v>0</v>
      </c>
      <c r="T68" s="19">
        <f>VLOOKUP(A68,Albedo!$A$2:$F$63,6)</f>
        <v>0</v>
      </c>
      <c r="U68" s="19">
        <f>Const!$B$26*D68+Const!$B$27</f>
        <v>2402.4843999999998</v>
      </c>
      <c r="V68" s="19">
        <f t="shared" ref="V68:V131" si="19">IF(T68=1,1,IF(L68&gt;=U68,1,0))</f>
        <v>1</v>
      </c>
      <c r="W68" s="6">
        <f>VLOOKUP(A68,Albedo!$A$2:$G$63,5)+Const!$B$20*(L68-Const!$B$29)</f>
        <v>17.603000000000002</v>
      </c>
      <c r="X68" s="19">
        <f>VLOOKUP(A68,Albedo!$A$2:$G$63,7)</f>
        <v>3</v>
      </c>
      <c r="Y68" s="6">
        <f>IF(T68=1,W68,VLOOKUP(A68,Albedo!$A$2:$H$63,8)+(X68+1)*Const!$B$20*(L68-Const!$B$29))</f>
        <v>36.143999999999998</v>
      </c>
      <c r="Z68" s="15">
        <f>Const!$B$22*V68+Const!$B$23*W68+Const!$B$24*Y68+Const!$B$25</f>
        <v>0.57917186000000009</v>
      </c>
      <c r="AA68" s="51" t="b">
        <f t="shared" si="5"/>
        <v>0</v>
      </c>
      <c r="AB68" s="51" t="b">
        <f t="shared" si="6"/>
        <v>0</v>
      </c>
      <c r="AC68" s="51" t="b">
        <f>IF(F68=1,VLOOKUP(C68,AWS1_30min!$C$3:$J$2747,8))</f>
        <v>0</v>
      </c>
      <c r="AD68" s="51" t="b">
        <f>IF(F68=1,Const!$B$5*POWER((0+Const!$B$4),4))</f>
        <v>0</v>
      </c>
      <c r="AE68" s="51" t="b">
        <f t="shared" si="7"/>
        <v>0</v>
      </c>
      <c r="AF68" s="51" t="b">
        <f t="shared" si="8"/>
        <v>0</v>
      </c>
      <c r="AG68" s="14">
        <f>VLOOKUP(C68,AWS2_30min!$C$3:$J$2935,8)+Const!$B$20*(L68-Const!$B$29)</f>
        <v>17.603000000000002</v>
      </c>
      <c r="AH68" s="14">
        <f t="shared" si="9"/>
        <v>290.75299999999999</v>
      </c>
      <c r="AI68" s="6">
        <f>VLOOKUP(C68,AWS2_30min!$C$3:$K$2935,9)</f>
        <v>30.97</v>
      </c>
      <c r="AJ68" s="6">
        <f>VLOOKUP(C68,AWS2_30min!$C$3:$L$2935,10)</f>
        <v>1.9076345193123379</v>
      </c>
      <c r="AK68" s="53">
        <f>IF(AJ68&gt;0.5,Const!$B$6*(AH68-Const!$B$4)*(Const!$B$32-Const!$B$34)/(AH68*POWER(AJ68,2)))</f>
        <v>0.32631622066666044</v>
      </c>
      <c r="AL68" s="53">
        <f>IF(AK68&lt;Const!$B$33,AK68,"ЛОЖЬ")</f>
        <v>0.32631622066666044</v>
      </c>
      <c r="AM68" s="53">
        <f t="shared" si="10"/>
        <v>0.39889469008771122</v>
      </c>
      <c r="AN68" s="6">
        <f>(AG68+VLOOKUP(C68,AWS1_30min!$C$4:$L$2747,10))/2</f>
        <v>16.193000000000001</v>
      </c>
      <c r="AO68" s="19">
        <f>VLOOKUP(C68,AWS1_30min!$C$4:$O$2747,13)/POWER(10,(L68-Const!$B$28)/18400*(1+0.003665*AN68))</f>
        <v>752.2286993673348</v>
      </c>
      <c r="AP68" s="14">
        <f>Const!$B$7*Const!$B$8*(AO68/Const!$B$11)*POWER(Const!$B$9,2)*AJ68*(AH68-Const!$B$4)/(LN(Const!$B$32/Const!$B$34)*LN(Const!$B$32/Const!$B$35))</f>
        <v>68.624623727176001</v>
      </c>
      <c r="AQ68" s="51" t="b">
        <f t="shared" si="11"/>
        <v>0</v>
      </c>
      <c r="AR68" s="18">
        <f t="shared" si="12"/>
        <v>6.3765114650735519</v>
      </c>
      <c r="AS68" s="14">
        <f>0.623*Const!$B$10*Const!$B$8*POWER(Const!$B$9,2)*AJ68*(AR68-Const!$B$12)/1013/(LN(Const!$B$32/Const!$B$34)*LN(Const!$B$32/Const!$B$36))</f>
        <v>2.175510221732488</v>
      </c>
      <c r="AT68" s="51" t="b">
        <f t="shared" si="13"/>
        <v>0</v>
      </c>
      <c r="AU68" s="51" t="b">
        <f t="shared" si="14"/>
        <v>0</v>
      </c>
      <c r="AV68" s="14">
        <f>VLOOKUP(C68,AWS1_30min!$C$4:$P$2747,14)</f>
        <v>0</v>
      </c>
      <c r="AW68" s="14">
        <f t="shared" si="15"/>
        <v>0</v>
      </c>
      <c r="AX68" s="51" t="b">
        <f>IF(F68=1,AW68*Const!$B$13*Const!$B$14*(AH68-Const!$B$4))</f>
        <v>0</v>
      </c>
      <c r="AY68" s="11" t="b">
        <f>IF(F68=1,-Const!$B$15*(Const!$B$4-Const!$B$31)/2)</f>
        <v>0</v>
      </c>
      <c r="AZ68" s="51" t="b">
        <f t="shared" si="16"/>
        <v>0</v>
      </c>
      <c r="BA68" s="19">
        <f>IF(V68=1,Const!$B$37,Const!$B$38)</f>
        <v>602</v>
      </c>
      <c r="BB68" s="51" t="b">
        <f>IF(F68=1,AZ68/Const!$B$17*1800/BA68*1000)</f>
        <v>0</v>
      </c>
    </row>
    <row r="69" spans="1:54" x14ac:dyDescent="0.3">
      <c r="A69" s="1">
        <f t="shared" si="17"/>
        <v>43653</v>
      </c>
      <c r="B69" s="2">
        <f t="shared" si="18"/>
        <v>0.5</v>
      </c>
      <c r="C69" s="13">
        <f t="shared" si="18"/>
        <v>43653.5</v>
      </c>
      <c r="D69" s="19">
        <f t="shared" si="1"/>
        <v>188</v>
      </c>
      <c r="E69" s="19">
        <v>66</v>
      </c>
      <c r="F69" s="19">
        <v>0</v>
      </c>
      <c r="G69" s="19">
        <v>0</v>
      </c>
      <c r="H69" s="19">
        <v>0</v>
      </c>
      <c r="I69" s="19"/>
      <c r="J69">
        <v>524655</v>
      </c>
      <c r="K69">
        <v>6300855</v>
      </c>
      <c r="L69">
        <v>2517</v>
      </c>
      <c r="M69" s="14">
        <v>56.934100000000001</v>
      </c>
      <c r="N69" s="21">
        <v>357.66800000000001</v>
      </c>
      <c r="O69" s="19">
        <v>74.696799999999996</v>
      </c>
      <c r="P69" s="19">
        <f>VLOOKUP(C69,AWS2_30min!$C$3:$G$2935,5)</f>
        <v>955.8</v>
      </c>
      <c r="Q69" s="19">
        <f t="shared" ref="Q69:Q132" si="20">INDEX($O$4:$O$423,MATCH(1,$H$4:$H$423,0))</f>
        <v>856.33399999999995</v>
      </c>
      <c r="R69" s="59">
        <f t="shared" ref="R69:R132" si="21">P69/Q69</f>
        <v>1.1161532766420579</v>
      </c>
      <c r="S69" s="26" t="b">
        <f t="shared" ref="S69:S132" si="22">IF(F69=1,R69*O69)</f>
        <v>0</v>
      </c>
      <c r="T69" s="19">
        <f>VLOOKUP(A69,Albedo!$A$2:$F$63,6)</f>
        <v>0</v>
      </c>
      <c r="U69" s="19">
        <f>Const!$B$26*D69+Const!$B$27</f>
        <v>2402.4843999999998</v>
      </c>
      <c r="V69" s="19">
        <f t="shared" si="19"/>
        <v>1</v>
      </c>
      <c r="W69" s="6">
        <f>VLOOKUP(A69,Albedo!$A$2:$G$63,5)+Const!$B$20*(L69-Const!$B$29)</f>
        <v>17.603000000000002</v>
      </c>
      <c r="X69" s="19">
        <f>VLOOKUP(A69,Albedo!$A$2:$G$63,7)</f>
        <v>3</v>
      </c>
      <c r="Y69" s="6">
        <f>IF(T69=1,W69,VLOOKUP(A69,Albedo!$A$2:$H$63,8)+(X69+1)*Const!$B$20*(L69-Const!$B$29))</f>
        <v>36.143999999999998</v>
      </c>
      <c r="Z69" s="15">
        <f>Const!$B$22*V69+Const!$B$23*W69+Const!$B$24*Y69+Const!$B$25</f>
        <v>0.57917186000000009</v>
      </c>
      <c r="AA69" s="51" t="b">
        <f t="shared" ref="AA69:AA132" si="23">IF(F69=1,S69*Z69)</f>
        <v>0</v>
      </c>
      <c r="AB69" s="51" t="b">
        <f t="shared" ref="AB69:AB132" si="24">IF(F69=1,S69-AA69)</f>
        <v>0</v>
      </c>
      <c r="AC69" s="51" t="b">
        <f>IF(F69=1,VLOOKUP(C69,AWS1_30min!$C$3:$J$2747,8))</f>
        <v>0</v>
      </c>
      <c r="AD69" s="51" t="b">
        <f>IF(F69=1,Const!$B$5*POWER((0+Const!$B$4),4))</f>
        <v>0</v>
      </c>
      <c r="AE69" s="51" t="b">
        <f t="shared" ref="AE69:AE132" si="25">IF(F69=1,AC69-AD69)</f>
        <v>0</v>
      </c>
      <c r="AF69" s="51" t="b">
        <f t="shared" ref="AF69:AF132" si="26">IF(F69=1,AB69+AE69)</f>
        <v>0</v>
      </c>
      <c r="AG69" s="14">
        <f>VLOOKUP(C69,AWS2_30min!$C$3:$J$2935,8)+Const!$B$20*(L69-Const!$B$29)</f>
        <v>17.603000000000002</v>
      </c>
      <c r="AH69" s="14">
        <f t="shared" ref="AH69:AH132" si="27">AG69+273.15</f>
        <v>290.75299999999999</v>
      </c>
      <c r="AI69" s="6">
        <f>VLOOKUP(C69,AWS2_30min!$C$3:$K$2935,9)</f>
        <v>30.97</v>
      </c>
      <c r="AJ69" s="6">
        <f>VLOOKUP(C69,AWS2_30min!$C$3:$L$2935,10)</f>
        <v>1.9076345193123379</v>
      </c>
      <c r="AK69" s="53">
        <f>IF(AJ69&gt;0.5,Const!$B$6*(AH69-Const!$B$4)*(Const!$B$32-Const!$B$34)/(AH69*POWER(AJ69,2)))</f>
        <v>0.32631622066666044</v>
      </c>
      <c r="AL69" s="53">
        <f>IF(AK69&lt;Const!$B$33,AK69,"ЛОЖЬ")</f>
        <v>0.32631622066666044</v>
      </c>
      <c r="AM69" s="53">
        <f t="shared" ref="AM69:AM132" si="28">IF(AND(ISNUMBER(AL69),AL69&gt;0),POWER((1-5*AL69),2),IF(ISNUMBER(AL69),POWER((1-16*AL69),0.75)))</f>
        <v>0.39889469008771122</v>
      </c>
      <c r="AN69" s="6">
        <f>(AG69+VLOOKUP(C69,AWS1_30min!$C$4:$L$2747,10))/2</f>
        <v>16.193000000000001</v>
      </c>
      <c r="AO69" s="19">
        <f>VLOOKUP(C69,AWS1_30min!$C$4:$O$2747,13)/POWER(10,(L69-Const!$B$28)/18400*(1+0.003665*AN69))</f>
        <v>752.2286993673348</v>
      </c>
      <c r="AP69" s="14">
        <f>Const!$B$7*Const!$B$8*(AO69/Const!$B$11)*POWER(Const!$B$9,2)*AJ69*(AH69-Const!$B$4)/(LN(Const!$B$32/Const!$B$34)*LN(Const!$B$32/Const!$B$35))</f>
        <v>68.624623727176001</v>
      </c>
      <c r="AQ69" s="51" t="b">
        <f t="shared" ref="AQ69:AQ132" si="29">IF(F69=1,AM69*AP69)</f>
        <v>0</v>
      </c>
      <c r="AR69" s="18">
        <f t="shared" ref="AR69:AR132" si="30">AI69*((6.112*EXP(((17.62*AG69)/(243.12+AG69))))*(1.0016+0.0000315*AO69-0.074/AO69))/100</f>
        <v>6.3765114650735519</v>
      </c>
      <c r="AS69" s="14">
        <f>0.623*Const!$B$10*Const!$B$8*POWER(Const!$B$9,2)*AJ69*(AR69-Const!$B$12)/1013/(LN(Const!$B$32/Const!$B$34)*LN(Const!$B$32/Const!$B$36))</f>
        <v>2.175510221732488</v>
      </c>
      <c r="AT69" s="51" t="b">
        <f t="shared" ref="AT69:AT132" si="31">IF(F69=1,AM69*AS69)</f>
        <v>0</v>
      </c>
      <c r="AU69" s="51" t="b">
        <f t="shared" ref="AU69:AU132" si="32">IF(F69=1,AQ69+AT69)</f>
        <v>0</v>
      </c>
      <c r="AV69" s="14">
        <f>VLOOKUP(C69,AWS1_30min!$C$4:$P$2747,14)</f>
        <v>0</v>
      </c>
      <c r="AW69" s="14">
        <f t="shared" ref="AW69:AW132" si="33">IF(AG69&gt;=2,AV69/1000/1800)</f>
        <v>0</v>
      </c>
      <c r="AX69" s="51" t="b">
        <f>IF(F69=1,AW69*Const!$B$13*Const!$B$14*(AH69-Const!$B$4))</f>
        <v>0</v>
      </c>
      <c r="AY69" s="11" t="b">
        <f>IF(F69=1,-Const!$B$15*(Const!$B$4-Const!$B$31)/2)</f>
        <v>0</v>
      </c>
      <c r="AZ69" s="51" t="b">
        <f t="shared" ref="AZ69:AZ132" si="34">IF(F69=1,AB69+AE69+AQ69+AT69+AY69+AX69)</f>
        <v>0</v>
      </c>
      <c r="BA69" s="19">
        <f>IF(V69=1,Const!$B$37,Const!$B$38)</f>
        <v>602</v>
      </c>
      <c r="BB69" s="51" t="b">
        <f>IF(F69=1,AZ69/Const!$B$17*1800/BA69*1000)</f>
        <v>0</v>
      </c>
    </row>
    <row r="70" spans="1:54" x14ac:dyDescent="0.3">
      <c r="A70" s="1">
        <f t="shared" ref="A70:A133" si="35">A69</f>
        <v>43653</v>
      </c>
      <c r="B70" s="2">
        <f t="shared" ref="B70:C133" si="36">B69</f>
        <v>0.5</v>
      </c>
      <c r="C70" s="13">
        <f t="shared" si="36"/>
        <v>43653.5</v>
      </c>
      <c r="D70" s="19">
        <f t="shared" ref="D70:D133" si="37">D69</f>
        <v>188</v>
      </c>
      <c r="E70" s="19">
        <v>67</v>
      </c>
      <c r="F70" s="19">
        <v>0</v>
      </c>
      <c r="G70" s="19">
        <v>0</v>
      </c>
      <c r="H70" s="19">
        <v>0</v>
      </c>
      <c r="I70" s="19"/>
      <c r="J70">
        <v>524745</v>
      </c>
      <c r="K70">
        <v>6300855</v>
      </c>
      <c r="L70">
        <v>2535</v>
      </c>
      <c r="M70" s="14">
        <v>54.365600000000001</v>
      </c>
      <c r="N70" s="21">
        <v>340.88</v>
      </c>
      <c r="O70" s="19">
        <v>76.834400000000002</v>
      </c>
      <c r="P70" s="19">
        <f>VLOOKUP(C70,AWS2_30min!$C$3:$G$2935,5)</f>
        <v>955.8</v>
      </c>
      <c r="Q70" s="19">
        <f t="shared" si="20"/>
        <v>856.33399999999995</v>
      </c>
      <c r="R70" s="59">
        <f t="shared" si="21"/>
        <v>1.1161532766420579</v>
      </c>
      <c r="S70" s="26" t="b">
        <f t="shared" si="22"/>
        <v>0</v>
      </c>
      <c r="T70" s="19">
        <f>VLOOKUP(A70,Albedo!$A$2:$F$63,6)</f>
        <v>0</v>
      </c>
      <c r="U70" s="19">
        <f>Const!$B$26*D70+Const!$B$27</f>
        <v>2402.4843999999998</v>
      </c>
      <c r="V70" s="19">
        <f t="shared" si="19"/>
        <v>1</v>
      </c>
      <c r="W70" s="6">
        <f>VLOOKUP(A70,Albedo!$A$2:$G$63,5)+Const!$B$20*(L70-Const!$B$29)</f>
        <v>17.486000000000001</v>
      </c>
      <c r="X70" s="19">
        <f>VLOOKUP(A70,Albedo!$A$2:$G$63,7)</f>
        <v>3</v>
      </c>
      <c r="Y70" s="6">
        <f>IF(T70=1,W70,VLOOKUP(A70,Albedo!$A$2:$H$63,8)+(X70+1)*Const!$B$20*(L70-Const!$B$29))</f>
        <v>35.676000000000002</v>
      </c>
      <c r="Z70" s="15">
        <f>Const!$B$22*V70+Const!$B$23*W70+Const!$B$24*Y70+Const!$B$25</f>
        <v>0.57871556000000002</v>
      </c>
      <c r="AA70" s="51" t="b">
        <f t="shared" si="23"/>
        <v>0</v>
      </c>
      <c r="AB70" s="51" t="b">
        <f t="shared" si="24"/>
        <v>0</v>
      </c>
      <c r="AC70" s="51" t="b">
        <f>IF(F70=1,VLOOKUP(C70,AWS1_30min!$C$3:$J$2747,8))</f>
        <v>0</v>
      </c>
      <c r="AD70" s="51" t="b">
        <f>IF(F70=1,Const!$B$5*POWER((0+Const!$B$4),4))</f>
        <v>0</v>
      </c>
      <c r="AE70" s="51" t="b">
        <f t="shared" si="25"/>
        <v>0</v>
      </c>
      <c r="AF70" s="51" t="b">
        <f t="shared" si="26"/>
        <v>0</v>
      </c>
      <c r="AG70" s="14">
        <f>VLOOKUP(C70,AWS2_30min!$C$3:$J$2935,8)+Const!$B$20*(L70-Const!$B$29)</f>
        <v>17.486000000000001</v>
      </c>
      <c r="AH70" s="14">
        <f t="shared" si="27"/>
        <v>290.63599999999997</v>
      </c>
      <c r="AI70" s="6">
        <f>VLOOKUP(C70,AWS2_30min!$C$3:$K$2935,9)</f>
        <v>30.97</v>
      </c>
      <c r="AJ70" s="6">
        <f>VLOOKUP(C70,AWS2_30min!$C$3:$L$2935,10)</f>
        <v>1.9076345193123379</v>
      </c>
      <c r="AK70" s="53">
        <f>IF(AJ70&gt;0.5,Const!$B$6*(AH70-Const!$B$4)*(Const!$B$32-Const!$B$34)/(AH70*POWER(AJ70,2)))</f>
        <v>0.32427781962631386</v>
      </c>
      <c r="AL70" s="53">
        <f>IF(AK70&lt;Const!$B$33,AK70,"ЛОЖЬ")</f>
        <v>0.32427781962631386</v>
      </c>
      <c r="AM70" s="53">
        <f t="shared" si="28"/>
        <v>0.38612441127676506</v>
      </c>
      <c r="AN70" s="6">
        <f>(AG70+VLOOKUP(C70,AWS1_30min!$C$4:$L$2747,10))/2</f>
        <v>16.134499999999999</v>
      </c>
      <c r="AO70" s="19">
        <f>VLOOKUP(C70,AWS1_30min!$C$4:$O$2747,13)/POWER(10,(L70-Const!$B$28)/18400*(1+0.003665*AN70))</f>
        <v>750.43598404293618</v>
      </c>
      <c r="AP70" s="14">
        <f>Const!$B$7*Const!$B$8*(AO70/Const!$B$11)*POWER(Const!$B$9,2)*AJ70*(AH70-Const!$B$4)/(LN(Const!$B$32/Const!$B$34)*LN(Const!$B$32/Const!$B$35))</f>
        <v>68.006044161833643</v>
      </c>
      <c r="AQ70" s="51" t="b">
        <f t="shared" si="29"/>
        <v>0</v>
      </c>
      <c r="AR70" s="18">
        <f t="shared" si="30"/>
        <v>6.3292982569190475</v>
      </c>
      <c r="AS70" s="14">
        <f>0.623*Const!$B$10*Const!$B$8*POWER(Const!$B$9,2)*AJ70*(AR70-Const!$B$12)/1013/(LN(Const!$B$32/Const!$B$34)*LN(Const!$B$32/Const!$B$36))</f>
        <v>1.7901128546339977</v>
      </c>
      <c r="AT70" s="51" t="b">
        <f t="shared" si="31"/>
        <v>0</v>
      </c>
      <c r="AU70" s="51" t="b">
        <f t="shared" si="32"/>
        <v>0</v>
      </c>
      <c r="AV70" s="14">
        <f>VLOOKUP(C70,AWS1_30min!$C$4:$P$2747,14)</f>
        <v>0</v>
      </c>
      <c r="AW70" s="14">
        <f t="shared" si="33"/>
        <v>0</v>
      </c>
      <c r="AX70" s="51" t="b">
        <f>IF(F70=1,AW70*Const!$B$13*Const!$B$14*(AH70-Const!$B$4))</f>
        <v>0</v>
      </c>
      <c r="AY70" s="11" t="b">
        <f>IF(F70=1,-Const!$B$15*(Const!$B$4-Const!$B$31)/2)</f>
        <v>0</v>
      </c>
      <c r="AZ70" s="51" t="b">
        <f t="shared" si="34"/>
        <v>0</v>
      </c>
      <c r="BA70" s="19">
        <f>IF(V70=1,Const!$B$37,Const!$B$38)</f>
        <v>602</v>
      </c>
      <c r="BB70" s="51" t="b">
        <f>IF(F70=1,AZ70/Const!$B$17*1800/BA70*1000)</f>
        <v>0</v>
      </c>
    </row>
    <row r="71" spans="1:54" x14ac:dyDescent="0.3">
      <c r="A71" s="1">
        <f t="shared" si="35"/>
        <v>43653</v>
      </c>
      <c r="B71" s="2">
        <f t="shared" si="36"/>
        <v>0.5</v>
      </c>
      <c r="C71" s="13">
        <f t="shared" si="36"/>
        <v>43653.5</v>
      </c>
      <c r="D71" s="19">
        <f t="shared" si="37"/>
        <v>188</v>
      </c>
      <c r="E71" s="19">
        <v>68</v>
      </c>
      <c r="F71" s="19">
        <v>0</v>
      </c>
      <c r="G71" s="19">
        <v>0</v>
      </c>
      <c r="H71" s="19">
        <v>0</v>
      </c>
      <c r="I71" s="19"/>
      <c r="J71">
        <v>524835</v>
      </c>
      <c r="K71">
        <v>6300855</v>
      </c>
      <c r="L71">
        <v>2626</v>
      </c>
      <c r="M71" s="14">
        <v>41.422699999999999</v>
      </c>
      <c r="N71" s="21">
        <v>328.387</v>
      </c>
      <c r="O71" s="19">
        <v>940.50099999999998</v>
      </c>
      <c r="P71" s="19">
        <f>VLOOKUP(C71,AWS2_30min!$C$3:$G$2935,5)</f>
        <v>955.8</v>
      </c>
      <c r="Q71" s="19">
        <f t="shared" si="20"/>
        <v>856.33399999999995</v>
      </c>
      <c r="R71" s="59">
        <f t="shared" si="21"/>
        <v>1.1161532766420579</v>
      </c>
      <c r="S71" s="26" t="b">
        <f t="shared" si="22"/>
        <v>0</v>
      </c>
      <c r="T71" s="19">
        <f>VLOOKUP(A71,Albedo!$A$2:$F$63,6)</f>
        <v>0</v>
      </c>
      <c r="U71" s="19">
        <f>Const!$B$26*D71+Const!$B$27</f>
        <v>2402.4843999999998</v>
      </c>
      <c r="V71" s="19">
        <f t="shared" si="19"/>
        <v>1</v>
      </c>
      <c r="W71" s="6">
        <f>VLOOKUP(A71,Albedo!$A$2:$G$63,5)+Const!$B$20*(L71-Const!$B$29)</f>
        <v>16.894500000000001</v>
      </c>
      <c r="X71" s="19">
        <f>VLOOKUP(A71,Albedo!$A$2:$G$63,7)</f>
        <v>3</v>
      </c>
      <c r="Y71" s="6">
        <f>IF(T71=1,W71,VLOOKUP(A71,Albedo!$A$2:$H$63,8)+(X71+1)*Const!$B$20*(L71-Const!$B$29))</f>
        <v>33.31</v>
      </c>
      <c r="Z71" s="15">
        <f>Const!$B$22*V71+Const!$B$23*W71+Const!$B$24*Y71+Const!$B$25</f>
        <v>0.57640871000000005</v>
      </c>
      <c r="AA71" s="51" t="b">
        <f t="shared" si="23"/>
        <v>0</v>
      </c>
      <c r="AB71" s="51" t="b">
        <f t="shared" si="24"/>
        <v>0</v>
      </c>
      <c r="AC71" s="51" t="b">
        <f>IF(F71=1,VLOOKUP(C71,AWS1_30min!$C$3:$J$2747,8))</f>
        <v>0</v>
      </c>
      <c r="AD71" s="51" t="b">
        <f>IF(F71=1,Const!$B$5*POWER((0+Const!$B$4),4))</f>
        <v>0</v>
      </c>
      <c r="AE71" s="51" t="b">
        <f t="shared" si="25"/>
        <v>0</v>
      </c>
      <c r="AF71" s="51" t="b">
        <f t="shared" si="26"/>
        <v>0</v>
      </c>
      <c r="AG71" s="14">
        <f>VLOOKUP(C71,AWS2_30min!$C$3:$J$2935,8)+Const!$B$20*(L71-Const!$B$29)</f>
        <v>16.894500000000001</v>
      </c>
      <c r="AH71" s="14">
        <f t="shared" si="27"/>
        <v>290.04449999999997</v>
      </c>
      <c r="AI71" s="6">
        <f>VLOOKUP(C71,AWS2_30min!$C$3:$K$2935,9)</f>
        <v>30.97</v>
      </c>
      <c r="AJ71" s="6">
        <f>VLOOKUP(C71,AWS2_30min!$C$3:$L$2935,10)</f>
        <v>1.9076345193123379</v>
      </c>
      <c r="AK71" s="53">
        <f>IF(AJ71&gt;0.5,Const!$B$6*(AH71-Const!$B$4)*(Const!$B$32-Const!$B$34)/(AH71*POWER(AJ71,2)))</f>
        <v>0.31394739699399693</v>
      </c>
      <c r="AL71" s="53">
        <f>IF(AK71&lt;Const!$B$33,AK71,"ЛОЖЬ")</f>
        <v>0.31394739699399693</v>
      </c>
      <c r="AM71" s="53">
        <f t="shared" si="28"/>
        <v>0.32460023204268856</v>
      </c>
      <c r="AN71" s="6">
        <f>(AG71+VLOOKUP(C71,AWS1_30min!$C$4:$L$2747,10))/2</f>
        <v>15.838750000000001</v>
      </c>
      <c r="AO71" s="19">
        <f>VLOOKUP(C71,AWS1_30min!$C$4:$O$2747,13)/POWER(10,(L71-Const!$B$28)/18400*(1+0.003665*AN71))</f>
        <v>741.4489622766265</v>
      </c>
      <c r="AP71" s="14">
        <f>Const!$B$7*Const!$B$8*(AO71/Const!$B$11)*POWER(Const!$B$9,2)*AJ71*(AH71-Const!$B$4)/(LN(Const!$B$32/Const!$B$34)*LN(Const!$B$32/Const!$B$35))</f>
        <v>64.918726728088259</v>
      </c>
      <c r="AQ71" s="51" t="b">
        <f t="shared" si="29"/>
        <v>0</v>
      </c>
      <c r="AR71" s="18">
        <f t="shared" si="30"/>
        <v>6.0953015551027852</v>
      </c>
      <c r="AS71" s="14">
        <f>0.623*Const!$B$10*Const!$B$8*POWER(Const!$B$9,2)*AJ71*(AR71-Const!$B$12)/1013/(LN(Const!$B$32/Const!$B$34)*LN(Const!$B$32/Const!$B$36))</f>
        <v>-0.11998214451539056</v>
      </c>
      <c r="AT71" s="51" t="b">
        <f t="shared" si="31"/>
        <v>0</v>
      </c>
      <c r="AU71" s="51" t="b">
        <f t="shared" si="32"/>
        <v>0</v>
      </c>
      <c r="AV71" s="14">
        <f>VLOOKUP(C71,AWS1_30min!$C$4:$P$2747,14)</f>
        <v>0</v>
      </c>
      <c r="AW71" s="14">
        <f t="shared" si="33"/>
        <v>0</v>
      </c>
      <c r="AX71" s="51" t="b">
        <f>IF(F71=1,AW71*Const!$B$13*Const!$B$14*(AH71-Const!$B$4))</f>
        <v>0</v>
      </c>
      <c r="AY71" s="11" t="b">
        <f>IF(F71=1,-Const!$B$15*(Const!$B$4-Const!$B$31)/2)</f>
        <v>0</v>
      </c>
      <c r="AZ71" s="51" t="b">
        <f t="shared" si="34"/>
        <v>0</v>
      </c>
      <c r="BA71" s="19">
        <f>IF(V71=1,Const!$B$37,Const!$B$38)</f>
        <v>602</v>
      </c>
      <c r="BB71" s="51" t="b">
        <f>IF(F71=1,AZ71/Const!$B$17*1800/BA71*1000)</f>
        <v>0</v>
      </c>
    </row>
    <row r="72" spans="1:54" x14ac:dyDescent="0.3">
      <c r="A72" s="1">
        <f t="shared" si="35"/>
        <v>43653</v>
      </c>
      <c r="B72" s="2">
        <f t="shared" si="36"/>
        <v>0.5</v>
      </c>
      <c r="C72" s="13">
        <f t="shared" si="36"/>
        <v>43653.5</v>
      </c>
      <c r="D72" s="19">
        <f t="shared" si="37"/>
        <v>188</v>
      </c>
      <c r="E72" s="19">
        <v>69</v>
      </c>
      <c r="F72" s="19">
        <v>0</v>
      </c>
      <c r="G72" s="19">
        <v>0</v>
      </c>
      <c r="H72" s="19">
        <v>0</v>
      </c>
      <c r="I72" s="19"/>
      <c r="J72">
        <v>524925</v>
      </c>
      <c r="K72">
        <v>6300855</v>
      </c>
      <c r="L72">
        <v>2645</v>
      </c>
      <c r="M72" s="14">
        <v>16.886199999999999</v>
      </c>
      <c r="N72" s="21">
        <v>347.04500000000002</v>
      </c>
      <c r="O72" s="19">
        <v>933.02300000000002</v>
      </c>
      <c r="P72" s="19">
        <f>VLOOKUP(C72,AWS2_30min!$C$3:$G$2935,5)</f>
        <v>955.8</v>
      </c>
      <c r="Q72" s="19">
        <f t="shared" si="20"/>
        <v>856.33399999999995</v>
      </c>
      <c r="R72" s="59">
        <f t="shared" si="21"/>
        <v>1.1161532766420579</v>
      </c>
      <c r="S72" s="26" t="b">
        <f t="shared" si="22"/>
        <v>0</v>
      </c>
      <c r="T72" s="19">
        <f>VLOOKUP(A72,Albedo!$A$2:$F$63,6)</f>
        <v>0</v>
      </c>
      <c r="U72" s="19">
        <f>Const!$B$26*D72+Const!$B$27</f>
        <v>2402.4843999999998</v>
      </c>
      <c r="V72" s="19">
        <f t="shared" si="19"/>
        <v>1</v>
      </c>
      <c r="W72" s="6">
        <f>VLOOKUP(A72,Albedo!$A$2:$G$63,5)+Const!$B$20*(L72-Const!$B$29)</f>
        <v>16.771000000000001</v>
      </c>
      <c r="X72" s="19">
        <f>VLOOKUP(A72,Albedo!$A$2:$G$63,7)</f>
        <v>3</v>
      </c>
      <c r="Y72" s="6">
        <f>IF(T72=1,W72,VLOOKUP(A72,Albedo!$A$2:$H$63,8)+(X72+1)*Const!$B$20*(L72-Const!$B$29))</f>
        <v>32.816000000000003</v>
      </c>
      <c r="Z72" s="15">
        <f>Const!$B$22*V72+Const!$B$23*W72+Const!$B$24*Y72+Const!$B$25</f>
        <v>0.57592706000000005</v>
      </c>
      <c r="AA72" s="51" t="b">
        <f t="shared" si="23"/>
        <v>0</v>
      </c>
      <c r="AB72" s="51" t="b">
        <f t="shared" si="24"/>
        <v>0</v>
      </c>
      <c r="AC72" s="51" t="b">
        <f>IF(F72=1,VLOOKUP(C72,AWS1_30min!$C$3:$J$2747,8))</f>
        <v>0</v>
      </c>
      <c r="AD72" s="51" t="b">
        <f>IF(F72=1,Const!$B$5*POWER((0+Const!$B$4),4))</f>
        <v>0</v>
      </c>
      <c r="AE72" s="51" t="b">
        <f t="shared" si="25"/>
        <v>0</v>
      </c>
      <c r="AF72" s="51" t="b">
        <f t="shared" si="26"/>
        <v>0</v>
      </c>
      <c r="AG72" s="14">
        <f>VLOOKUP(C72,AWS2_30min!$C$3:$J$2935,8)+Const!$B$20*(L72-Const!$B$29)</f>
        <v>16.771000000000001</v>
      </c>
      <c r="AH72" s="14">
        <f t="shared" si="27"/>
        <v>289.92099999999999</v>
      </c>
      <c r="AI72" s="6">
        <f>VLOOKUP(C72,AWS2_30min!$C$3:$K$2935,9)</f>
        <v>30.97</v>
      </c>
      <c r="AJ72" s="6">
        <f>VLOOKUP(C72,AWS2_30min!$C$3:$L$2935,10)</f>
        <v>1.9076345193123379</v>
      </c>
      <c r="AK72" s="53">
        <f>IF(AJ72&gt;0.5,Const!$B$6*(AH72-Const!$B$4)*(Const!$B$32-Const!$B$34)/(AH72*POWER(AJ72,2)))</f>
        <v>0.31178517623855329</v>
      </c>
      <c r="AL72" s="53">
        <f>IF(AK72&lt;Const!$B$33,AK72,"ЛОЖЬ")</f>
        <v>0.31178517623855329</v>
      </c>
      <c r="AM72" s="53">
        <f t="shared" si="28"/>
        <v>0.31239814066711047</v>
      </c>
      <c r="AN72" s="6">
        <f>(AG72+VLOOKUP(C72,AWS1_30min!$C$4:$L$2747,10))/2</f>
        <v>15.777000000000001</v>
      </c>
      <c r="AO72" s="19">
        <f>VLOOKUP(C72,AWS1_30min!$C$4:$O$2747,13)/POWER(10,(L72-Const!$B$28)/18400*(1+0.003665*AN72))</f>
        <v>739.58847992767699</v>
      </c>
      <c r="AP72" s="14">
        <f>Const!$B$7*Const!$B$8*(AO72/Const!$B$11)*POWER(Const!$B$9,2)*AJ72*(AH72-Const!$B$4)/(LN(Const!$B$32/Const!$B$34)*LN(Const!$B$32/Const!$B$35))</f>
        <v>64.282459547445356</v>
      </c>
      <c r="AQ72" s="51" t="b">
        <f t="shared" si="29"/>
        <v>0</v>
      </c>
      <c r="AR72" s="18">
        <f t="shared" si="30"/>
        <v>6.0474206061381572</v>
      </c>
      <c r="AS72" s="14">
        <f>0.623*Const!$B$10*Const!$B$8*POWER(Const!$B$9,2)*AJ72*(AR72-Const!$B$12)/1013/(LN(Const!$B$32/Const!$B$34)*LN(Const!$B$32/Const!$B$36))</f>
        <v>-0.51083022255230404</v>
      </c>
      <c r="AT72" s="51" t="b">
        <f t="shared" si="31"/>
        <v>0</v>
      </c>
      <c r="AU72" s="51" t="b">
        <f t="shared" si="32"/>
        <v>0</v>
      </c>
      <c r="AV72" s="14">
        <f>VLOOKUP(C72,AWS1_30min!$C$4:$P$2747,14)</f>
        <v>0</v>
      </c>
      <c r="AW72" s="14">
        <f t="shared" si="33"/>
        <v>0</v>
      </c>
      <c r="AX72" s="51" t="b">
        <f>IF(F72=1,AW72*Const!$B$13*Const!$B$14*(AH72-Const!$B$4))</f>
        <v>0</v>
      </c>
      <c r="AY72" s="11" t="b">
        <f>IF(F72=1,-Const!$B$15*(Const!$B$4-Const!$B$31)/2)</f>
        <v>0</v>
      </c>
      <c r="AZ72" s="51" t="b">
        <f t="shared" si="34"/>
        <v>0</v>
      </c>
      <c r="BA72" s="19">
        <f>IF(V72=1,Const!$B$37,Const!$B$38)</f>
        <v>602</v>
      </c>
      <c r="BB72" s="51" t="b">
        <f>IF(F72=1,AZ72/Const!$B$17*1800/BA72*1000)</f>
        <v>0</v>
      </c>
    </row>
    <row r="73" spans="1:54" x14ac:dyDescent="0.3">
      <c r="A73" s="1">
        <f t="shared" si="35"/>
        <v>43653</v>
      </c>
      <c r="B73" s="2">
        <f t="shared" si="36"/>
        <v>0.5</v>
      </c>
      <c r="C73" s="13">
        <f t="shared" si="36"/>
        <v>43653.5</v>
      </c>
      <c r="D73" s="19">
        <f t="shared" si="37"/>
        <v>188</v>
      </c>
      <c r="E73" s="19">
        <v>70</v>
      </c>
      <c r="F73" s="19">
        <v>0</v>
      </c>
      <c r="G73" s="19">
        <v>0</v>
      </c>
      <c r="H73" s="19">
        <v>0</v>
      </c>
      <c r="I73" s="19"/>
      <c r="J73">
        <v>525015</v>
      </c>
      <c r="K73">
        <v>6300855</v>
      </c>
      <c r="L73">
        <v>2645</v>
      </c>
      <c r="M73" s="14">
        <v>8.6969499999999993</v>
      </c>
      <c r="N73" s="21">
        <v>327.60899999999998</v>
      </c>
      <c r="O73" s="19">
        <v>967.72699999999998</v>
      </c>
      <c r="P73" s="19">
        <f>VLOOKUP(C73,AWS2_30min!$C$3:$G$2935,5)</f>
        <v>955.8</v>
      </c>
      <c r="Q73" s="19">
        <f t="shared" si="20"/>
        <v>856.33399999999995</v>
      </c>
      <c r="R73" s="59">
        <f t="shared" si="21"/>
        <v>1.1161532766420579</v>
      </c>
      <c r="S73" s="26" t="b">
        <f t="shared" si="22"/>
        <v>0</v>
      </c>
      <c r="T73" s="19">
        <f>VLOOKUP(A73,Albedo!$A$2:$F$63,6)</f>
        <v>0</v>
      </c>
      <c r="U73" s="19">
        <f>Const!$B$26*D73+Const!$B$27</f>
        <v>2402.4843999999998</v>
      </c>
      <c r="V73" s="19">
        <f t="shared" si="19"/>
        <v>1</v>
      </c>
      <c r="W73" s="6">
        <f>VLOOKUP(A73,Albedo!$A$2:$G$63,5)+Const!$B$20*(L73-Const!$B$29)</f>
        <v>16.771000000000001</v>
      </c>
      <c r="X73" s="19">
        <f>VLOOKUP(A73,Albedo!$A$2:$G$63,7)</f>
        <v>3</v>
      </c>
      <c r="Y73" s="6">
        <f>IF(T73=1,W73,VLOOKUP(A73,Albedo!$A$2:$H$63,8)+(X73+1)*Const!$B$20*(L73-Const!$B$29))</f>
        <v>32.816000000000003</v>
      </c>
      <c r="Z73" s="15">
        <f>Const!$B$22*V73+Const!$B$23*W73+Const!$B$24*Y73+Const!$B$25</f>
        <v>0.57592706000000005</v>
      </c>
      <c r="AA73" s="51" t="b">
        <f t="shared" si="23"/>
        <v>0</v>
      </c>
      <c r="AB73" s="51" t="b">
        <f t="shared" si="24"/>
        <v>0</v>
      </c>
      <c r="AC73" s="51" t="b">
        <f>IF(F73=1,VLOOKUP(C73,AWS1_30min!$C$3:$J$2747,8))</f>
        <v>0</v>
      </c>
      <c r="AD73" s="51" t="b">
        <f>IF(F73=1,Const!$B$5*POWER((0+Const!$B$4),4))</f>
        <v>0</v>
      </c>
      <c r="AE73" s="51" t="b">
        <f t="shared" si="25"/>
        <v>0</v>
      </c>
      <c r="AF73" s="51" t="b">
        <f t="shared" si="26"/>
        <v>0</v>
      </c>
      <c r="AG73" s="14">
        <f>VLOOKUP(C73,AWS2_30min!$C$3:$J$2935,8)+Const!$B$20*(L73-Const!$B$29)</f>
        <v>16.771000000000001</v>
      </c>
      <c r="AH73" s="14">
        <f t="shared" si="27"/>
        <v>289.92099999999999</v>
      </c>
      <c r="AI73" s="6">
        <f>VLOOKUP(C73,AWS2_30min!$C$3:$K$2935,9)</f>
        <v>30.97</v>
      </c>
      <c r="AJ73" s="6">
        <f>VLOOKUP(C73,AWS2_30min!$C$3:$L$2935,10)</f>
        <v>1.9076345193123379</v>
      </c>
      <c r="AK73" s="53">
        <f>IF(AJ73&gt;0.5,Const!$B$6*(AH73-Const!$B$4)*(Const!$B$32-Const!$B$34)/(AH73*POWER(AJ73,2)))</f>
        <v>0.31178517623855329</v>
      </c>
      <c r="AL73" s="53">
        <f>IF(AK73&lt;Const!$B$33,AK73,"ЛОЖЬ")</f>
        <v>0.31178517623855329</v>
      </c>
      <c r="AM73" s="53">
        <f t="shared" si="28"/>
        <v>0.31239814066711047</v>
      </c>
      <c r="AN73" s="6">
        <f>(AG73+VLOOKUP(C73,AWS1_30min!$C$4:$L$2747,10))/2</f>
        <v>15.777000000000001</v>
      </c>
      <c r="AO73" s="19">
        <f>VLOOKUP(C73,AWS1_30min!$C$4:$O$2747,13)/POWER(10,(L73-Const!$B$28)/18400*(1+0.003665*AN73))</f>
        <v>739.58847992767699</v>
      </c>
      <c r="AP73" s="14">
        <f>Const!$B$7*Const!$B$8*(AO73/Const!$B$11)*POWER(Const!$B$9,2)*AJ73*(AH73-Const!$B$4)/(LN(Const!$B$32/Const!$B$34)*LN(Const!$B$32/Const!$B$35))</f>
        <v>64.282459547445356</v>
      </c>
      <c r="AQ73" s="51" t="b">
        <f t="shared" si="29"/>
        <v>0</v>
      </c>
      <c r="AR73" s="18">
        <f t="shared" si="30"/>
        <v>6.0474206061381572</v>
      </c>
      <c r="AS73" s="14">
        <f>0.623*Const!$B$10*Const!$B$8*POWER(Const!$B$9,2)*AJ73*(AR73-Const!$B$12)/1013/(LN(Const!$B$32/Const!$B$34)*LN(Const!$B$32/Const!$B$36))</f>
        <v>-0.51083022255230404</v>
      </c>
      <c r="AT73" s="51" t="b">
        <f t="shared" si="31"/>
        <v>0</v>
      </c>
      <c r="AU73" s="51" t="b">
        <f t="shared" si="32"/>
        <v>0</v>
      </c>
      <c r="AV73" s="14">
        <f>VLOOKUP(C73,AWS1_30min!$C$4:$P$2747,14)</f>
        <v>0</v>
      </c>
      <c r="AW73" s="14">
        <f t="shared" si="33"/>
        <v>0</v>
      </c>
      <c r="AX73" s="51" t="b">
        <f>IF(F73=1,AW73*Const!$B$13*Const!$B$14*(AH73-Const!$B$4))</f>
        <v>0</v>
      </c>
      <c r="AY73" s="11" t="b">
        <f>IF(F73=1,-Const!$B$15*(Const!$B$4-Const!$B$31)/2)</f>
        <v>0</v>
      </c>
      <c r="AZ73" s="51" t="b">
        <f t="shared" si="34"/>
        <v>0</v>
      </c>
      <c r="BA73" s="19">
        <f>IF(V73=1,Const!$B$37,Const!$B$38)</f>
        <v>602</v>
      </c>
      <c r="BB73" s="51" t="b">
        <f>IF(F73=1,AZ73/Const!$B$17*1800/BA73*1000)</f>
        <v>0</v>
      </c>
    </row>
    <row r="74" spans="1:54" x14ac:dyDescent="0.3">
      <c r="A74" s="1">
        <f t="shared" si="35"/>
        <v>43653</v>
      </c>
      <c r="B74" s="2">
        <f t="shared" si="36"/>
        <v>0.5</v>
      </c>
      <c r="C74" s="13">
        <f t="shared" si="36"/>
        <v>43653.5</v>
      </c>
      <c r="D74" s="19">
        <f t="shared" si="37"/>
        <v>188</v>
      </c>
      <c r="E74" s="19">
        <v>71</v>
      </c>
      <c r="F74" s="19">
        <v>0</v>
      </c>
      <c r="G74" s="19">
        <v>0</v>
      </c>
      <c r="H74" s="19">
        <v>0</v>
      </c>
      <c r="I74" s="19"/>
      <c r="J74">
        <v>525105</v>
      </c>
      <c r="K74">
        <v>6300855</v>
      </c>
      <c r="L74">
        <v>2655</v>
      </c>
      <c r="M74" s="14">
        <v>2.7659600000000002</v>
      </c>
      <c r="N74" s="21">
        <v>251.565</v>
      </c>
      <c r="O74" s="19">
        <v>954.476</v>
      </c>
      <c r="P74" s="19">
        <f>VLOOKUP(C74,AWS2_30min!$C$3:$G$2935,5)</f>
        <v>955.8</v>
      </c>
      <c r="Q74" s="19">
        <f t="shared" si="20"/>
        <v>856.33399999999995</v>
      </c>
      <c r="R74" s="59">
        <f t="shared" si="21"/>
        <v>1.1161532766420579</v>
      </c>
      <c r="S74" s="26" t="b">
        <f t="shared" si="22"/>
        <v>0</v>
      </c>
      <c r="T74" s="19">
        <f>VLOOKUP(A74,Albedo!$A$2:$F$63,6)</f>
        <v>0</v>
      </c>
      <c r="U74" s="19">
        <f>Const!$B$26*D74+Const!$B$27</f>
        <v>2402.4843999999998</v>
      </c>
      <c r="V74" s="19">
        <f t="shared" si="19"/>
        <v>1</v>
      </c>
      <c r="W74" s="6">
        <f>VLOOKUP(A74,Albedo!$A$2:$G$63,5)+Const!$B$20*(L74-Const!$B$29)</f>
        <v>16.706</v>
      </c>
      <c r="X74" s="19">
        <f>VLOOKUP(A74,Albedo!$A$2:$G$63,7)</f>
        <v>3</v>
      </c>
      <c r="Y74" s="6">
        <f>IF(T74=1,W74,VLOOKUP(A74,Albedo!$A$2:$H$63,8)+(X74+1)*Const!$B$20*(L74-Const!$B$29))</f>
        <v>32.555999999999997</v>
      </c>
      <c r="Z74" s="15">
        <f>Const!$B$22*V74+Const!$B$23*W74+Const!$B$24*Y74+Const!$B$25</f>
        <v>0.57567356000000003</v>
      </c>
      <c r="AA74" s="51" t="b">
        <f t="shared" si="23"/>
        <v>0</v>
      </c>
      <c r="AB74" s="51" t="b">
        <f t="shared" si="24"/>
        <v>0</v>
      </c>
      <c r="AC74" s="51" t="b">
        <f>IF(F74=1,VLOOKUP(C74,AWS1_30min!$C$3:$J$2747,8))</f>
        <v>0</v>
      </c>
      <c r="AD74" s="51" t="b">
        <f>IF(F74=1,Const!$B$5*POWER((0+Const!$B$4),4))</f>
        <v>0</v>
      </c>
      <c r="AE74" s="51" t="b">
        <f t="shared" si="25"/>
        <v>0</v>
      </c>
      <c r="AF74" s="51" t="b">
        <f t="shared" si="26"/>
        <v>0</v>
      </c>
      <c r="AG74" s="14">
        <f>VLOOKUP(C74,AWS2_30min!$C$3:$J$2935,8)+Const!$B$20*(L74-Const!$B$29)</f>
        <v>16.706</v>
      </c>
      <c r="AH74" s="14">
        <f t="shared" si="27"/>
        <v>289.85599999999999</v>
      </c>
      <c r="AI74" s="6">
        <f>VLOOKUP(C74,AWS2_30min!$C$3:$K$2935,9)</f>
        <v>30.97</v>
      </c>
      <c r="AJ74" s="6">
        <f>VLOOKUP(C74,AWS2_30min!$C$3:$L$2935,10)</f>
        <v>1.9076345193123379</v>
      </c>
      <c r="AK74" s="53">
        <f>IF(AJ74&gt;0.5,Const!$B$6*(AH74-Const!$B$4)*(Const!$B$32-Const!$B$34)/(AH74*POWER(AJ74,2)))</f>
        <v>0.3106464252400496</v>
      </c>
      <c r="AL74" s="53">
        <f>IF(AK74&lt;Const!$B$33,AK74,"ЛОЖЬ")</f>
        <v>0.3106464252400496</v>
      </c>
      <c r="AM74" s="53">
        <f t="shared" si="28"/>
        <v>0.30606578546004709</v>
      </c>
      <c r="AN74" s="6">
        <f>(AG74+VLOOKUP(C74,AWS1_30min!$C$4:$L$2747,10))/2</f>
        <v>15.744499999999999</v>
      </c>
      <c r="AO74" s="19">
        <f>VLOOKUP(C74,AWS1_30min!$C$4:$O$2747,13)/POWER(10,(L74-Const!$B$28)/18400*(1+0.003665*AN74))</f>
        <v>738.61147383994319</v>
      </c>
      <c r="AP74" s="14">
        <f>Const!$B$7*Const!$B$8*(AO74/Const!$B$11)*POWER(Const!$B$9,2)*AJ74*(AH74-Const!$B$4)/(LN(Const!$B$32/Const!$B$34)*LN(Const!$B$32/Const!$B$35))</f>
        <v>63.948728731053308</v>
      </c>
      <c r="AQ74" s="51" t="b">
        <f t="shared" si="29"/>
        <v>0</v>
      </c>
      <c r="AR74" s="18">
        <f t="shared" si="30"/>
        <v>6.0223537631588613</v>
      </c>
      <c r="AS74" s="14">
        <f>0.623*Const!$B$10*Const!$B$8*POWER(Const!$B$9,2)*AJ74*(AR74-Const!$B$12)/1013/(LN(Const!$B$32/Const!$B$34)*LN(Const!$B$32/Const!$B$36))</f>
        <v>-0.71544871096506923</v>
      </c>
      <c r="AT74" s="51" t="b">
        <f t="shared" si="31"/>
        <v>0</v>
      </c>
      <c r="AU74" s="51" t="b">
        <f t="shared" si="32"/>
        <v>0</v>
      </c>
      <c r="AV74" s="14">
        <f>VLOOKUP(C74,AWS1_30min!$C$4:$P$2747,14)</f>
        <v>0</v>
      </c>
      <c r="AW74" s="14">
        <f t="shared" si="33"/>
        <v>0</v>
      </c>
      <c r="AX74" s="51" t="b">
        <f>IF(F74=1,AW74*Const!$B$13*Const!$B$14*(AH74-Const!$B$4))</f>
        <v>0</v>
      </c>
      <c r="AY74" s="11" t="b">
        <f>IF(F74=1,-Const!$B$15*(Const!$B$4-Const!$B$31)/2)</f>
        <v>0</v>
      </c>
      <c r="AZ74" s="51" t="b">
        <f t="shared" si="34"/>
        <v>0</v>
      </c>
      <c r="BA74" s="19">
        <f>IF(V74=1,Const!$B$37,Const!$B$38)</f>
        <v>602</v>
      </c>
      <c r="BB74" s="51" t="b">
        <f>IF(F74=1,AZ74/Const!$B$17*1800/BA74*1000)</f>
        <v>0</v>
      </c>
    </row>
    <row r="75" spans="1:54" x14ac:dyDescent="0.3">
      <c r="A75" s="1">
        <f t="shared" si="35"/>
        <v>43653</v>
      </c>
      <c r="B75" s="2">
        <f t="shared" si="36"/>
        <v>0.5</v>
      </c>
      <c r="C75" s="13">
        <f t="shared" si="36"/>
        <v>43653.5</v>
      </c>
      <c r="D75" s="19">
        <f t="shared" si="37"/>
        <v>188</v>
      </c>
      <c r="E75" s="19">
        <v>72</v>
      </c>
      <c r="F75" s="19">
        <v>0</v>
      </c>
      <c r="G75" s="19">
        <v>0</v>
      </c>
      <c r="H75" s="19">
        <v>0</v>
      </c>
      <c r="I75" s="19"/>
      <c r="J75">
        <v>525195</v>
      </c>
      <c r="K75">
        <v>6300855</v>
      </c>
      <c r="L75">
        <v>2655</v>
      </c>
      <c r="M75" s="14">
        <v>14.5036</v>
      </c>
      <c r="N75" s="21">
        <v>158.256</v>
      </c>
      <c r="O75" s="19">
        <v>845.22500000000002</v>
      </c>
      <c r="P75" s="19">
        <f>VLOOKUP(C75,AWS2_30min!$C$3:$G$2935,5)</f>
        <v>955.8</v>
      </c>
      <c r="Q75" s="19">
        <f t="shared" si="20"/>
        <v>856.33399999999995</v>
      </c>
      <c r="R75" s="59">
        <f t="shared" si="21"/>
        <v>1.1161532766420579</v>
      </c>
      <c r="S75" s="26" t="b">
        <f t="shared" si="22"/>
        <v>0</v>
      </c>
      <c r="T75" s="19">
        <f>VLOOKUP(A75,Albedo!$A$2:$F$63,6)</f>
        <v>0</v>
      </c>
      <c r="U75" s="19">
        <f>Const!$B$26*D75+Const!$B$27</f>
        <v>2402.4843999999998</v>
      </c>
      <c r="V75" s="19">
        <f t="shared" si="19"/>
        <v>1</v>
      </c>
      <c r="W75" s="6">
        <f>VLOOKUP(A75,Albedo!$A$2:$G$63,5)+Const!$B$20*(L75-Const!$B$29)</f>
        <v>16.706</v>
      </c>
      <c r="X75" s="19">
        <f>VLOOKUP(A75,Albedo!$A$2:$G$63,7)</f>
        <v>3</v>
      </c>
      <c r="Y75" s="6">
        <f>IF(T75=1,W75,VLOOKUP(A75,Albedo!$A$2:$H$63,8)+(X75+1)*Const!$B$20*(L75-Const!$B$29))</f>
        <v>32.555999999999997</v>
      </c>
      <c r="Z75" s="15">
        <f>Const!$B$22*V75+Const!$B$23*W75+Const!$B$24*Y75+Const!$B$25</f>
        <v>0.57567356000000003</v>
      </c>
      <c r="AA75" s="51" t="b">
        <f t="shared" si="23"/>
        <v>0</v>
      </c>
      <c r="AB75" s="51" t="b">
        <f t="shared" si="24"/>
        <v>0</v>
      </c>
      <c r="AC75" s="51" t="b">
        <f>IF(F75=1,VLOOKUP(C75,AWS1_30min!$C$3:$J$2747,8))</f>
        <v>0</v>
      </c>
      <c r="AD75" s="51" t="b">
        <f>IF(F75=1,Const!$B$5*POWER((0+Const!$B$4),4))</f>
        <v>0</v>
      </c>
      <c r="AE75" s="51" t="b">
        <f t="shared" si="25"/>
        <v>0</v>
      </c>
      <c r="AF75" s="51" t="b">
        <f t="shared" si="26"/>
        <v>0</v>
      </c>
      <c r="AG75" s="14">
        <f>VLOOKUP(C75,AWS2_30min!$C$3:$J$2935,8)+Const!$B$20*(L75-Const!$B$29)</f>
        <v>16.706</v>
      </c>
      <c r="AH75" s="14">
        <f t="shared" si="27"/>
        <v>289.85599999999999</v>
      </c>
      <c r="AI75" s="6">
        <f>VLOOKUP(C75,AWS2_30min!$C$3:$K$2935,9)</f>
        <v>30.97</v>
      </c>
      <c r="AJ75" s="6">
        <f>VLOOKUP(C75,AWS2_30min!$C$3:$L$2935,10)</f>
        <v>1.9076345193123379</v>
      </c>
      <c r="AK75" s="53">
        <f>IF(AJ75&gt;0.5,Const!$B$6*(AH75-Const!$B$4)*(Const!$B$32-Const!$B$34)/(AH75*POWER(AJ75,2)))</f>
        <v>0.3106464252400496</v>
      </c>
      <c r="AL75" s="53">
        <f>IF(AK75&lt;Const!$B$33,AK75,"ЛОЖЬ")</f>
        <v>0.3106464252400496</v>
      </c>
      <c r="AM75" s="53">
        <f t="shared" si="28"/>
        <v>0.30606578546004709</v>
      </c>
      <c r="AN75" s="6">
        <f>(AG75+VLOOKUP(C75,AWS1_30min!$C$4:$L$2747,10))/2</f>
        <v>15.744499999999999</v>
      </c>
      <c r="AO75" s="19">
        <f>VLOOKUP(C75,AWS1_30min!$C$4:$O$2747,13)/POWER(10,(L75-Const!$B$28)/18400*(1+0.003665*AN75))</f>
        <v>738.61147383994319</v>
      </c>
      <c r="AP75" s="14">
        <f>Const!$B$7*Const!$B$8*(AO75/Const!$B$11)*POWER(Const!$B$9,2)*AJ75*(AH75-Const!$B$4)/(LN(Const!$B$32/Const!$B$34)*LN(Const!$B$32/Const!$B$35))</f>
        <v>63.948728731053308</v>
      </c>
      <c r="AQ75" s="51" t="b">
        <f t="shared" si="29"/>
        <v>0</v>
      </c>
      <c r="AR75" s="18">
        <f t="shared" si="30"/>
        <v>6.0223537631588613</v>
      </c>
      <c r="AS75" s="14">
        <f>0.623*Const!$B$10*Const!$B$8*POWER(Const!$B$9,2)*AJ75*(AR75-Const!$B$12)/1013/(LN(Const!$B$32/Const!$B$34)*LN(Const!$B$32/Const!$B$36))</f>
        <v>-0.71544871096506923</v>
      </c>
      <c r="AT75" s="51" t="b">
        <f t="shared" si="31"/>
        <v>0</v>
      </c>
      <c r="AU75" s="51" t="b">
        <f t="shared" si="32"/>
        <v>0</v>
      </c>
      <c r="AV75" s="14">
        <f>VLOOKUP(C75,AWS1_30min!$C$4:$P$2747,14)</f>
        <v>0</v>
      </c>
      <c r="AW75" s="14">
        <f t="shared" si="33"/>
        <v>0</v>
      </c>
      <c r="AX75" s="51" t="b">
        <f>IF(F75=1,AW75*Const!$B$13*Const!$B$14*(AH75-Const!$B$4))</f>
        <v>0</v>
      </c>
      <c r="AY75" s="11" t="b">
        <f>IF(F75=1,-Const!$B$15*(Const!$B$4-Const!$B$31)/2)</f>
        <v>0</v>
      </c>
      <c r="AZ75" s="51" t="b">
        <f t="shared" si="34"/>
        <v>0</v>
      </c>
      <c r="BA75" s="19">
        <f>IF(V75=1,Const!$B$37,Const!$B$38)</f>
        <v>602</v>
      </c>
      <c r="BB75" s="51" t="b">
        <f>IF(F75=1,AZ75/Const!$B$17*1800/BA75*1000)</f>
        <v>0</v>
      </c>
    </row>
    <row r="76" spans="1:54" x14ac:dyDescent="0.3">
      <c r="A76" s="1">
        <f t="shared" si="35"/>
        <v>43653</v>
      </c>
      <c r="B76" s="2">
        <f t="shared" si="36"/>
        <v>0.5</v>
      </c>
      <c r="C76" s="13">
        <f t="shared" si="36"/>
        <v>43653.5</v>
      </c>
      <c r="D76" s="19">
        <f t="shared" si="37"/>
        <v>188</v>
      </c>
      <c r="E76" s="19">
        <v>73</v>
      </c>
      <c r="F76" s="19">
        <v>1</v>
      </c>
      <c r="G76" s="19">
        <v>0</v>
      </c>
      <c r="H76" s="19">
        <v>0</v>
      </c>
      <c r="I76" s="19"/>
      <c r="J76">
        <v>525285</v>
      </c>
      <c r="K76">
        <v>6300855</v>
      </c>
      <c r="L76">
        <v>2639</v>
      </c>
      <c r="M76" s="14">
        <v>26.2075</v>
      </c>
      <c r="N76" s="21">
        <v>159.52000000000001</v>
      </c>
      <c r="O76" s="19">
        <v>750.80799999999999</v>
      </c>
      <c r="P76" s="19">
        <f>VLOOKUP(C76,AWS2_30min!$C$3:$G$2935,5)</f>
        <v>955.8</v>
      </c>
      <c r="Q76" s="19">
        <f t="shared" si="20"/>
        <v>856.33399999999995</v>
      </c>
      <c r="R76" s="59">
        <f t="shared" si="21"/>
        <v>1.1161532766420579</v>
      </c>
      <c r="S76" s="26">
        <f t="shared" si="22"/>
        <v>838.01680932907016</v>
      </c>
      <c r="T76" s="19">
        <f>VLOOKUP(A76,Albedo!$A$2:$F$63,6)</f>
        <v>0</v>
      </c>
      <c r="U76" s="19">
        <f>Const!$B$26*D76+Const!$B$27</f>
        <v>2402.4843999999998</v>
      </c>
      <c r="V76" s="19">
        <f t="shared" si="19"/>
        <v>1</v>
      </c>
      <c r="W76" s="6">
        <f>VLOOKUP(A76,Albedo!$A$2:$G$63,5)+Const!$B$20*(L76-Const!$B$29)</f>
        <v>16.809999999999999</v>
      </c>
      <c r="X76" s="19">
        <f>VLOOKUP(A76,Albedo!$A$2:$G$63,7)</f>
        <v>3</v>
      </c>
      <c r="Y76" s="6">
        <f>IF(T76=1,W76,VLOOKUP(A76,Albedo!$A$2:$H$63,8)+(X76+1)*Const!$B$20*(L76-Const!$B$29))</f>
        <v>32.972000000000001</v>
      </c>
      <c r="Z76" s="15">
        <f>Const!$B$22*V76+Const!$B$23*W76+Const!$B$24*Y76+Const!$B$25</f>
        <v>0.57607916000000003</v>
      </c>
      <c r="AA76" s="51">
        <f t="shared" si="23"/>
        <v>482.76401958417091</v>
      </c>
      <c r="AB76" s="51">
        <f t="shared" si="24"/>
        <v>355.25278974489925</v>
      </c>
      <c r="AC76" s="51">
        <f>IF(F76=1,VLOOKUP(C76,AWS1_30min!$C$3:$J$2747,8))</f>
        <v>319.54647172463041</v>
      </c>
      <c r="AD76" s="51">
        <f>IF(F76=1,Const!$B$5*POWER((0+Const!$B$4),4))</f>
        <v>315.63697918226694</v>
      </c>
      <c r="AE76" s="51">
        <f t="shared" si="25"/>
        <v>3.9094925423634663</v>
      </c>
      <c r="AF76" s="51">
        <f t="shared" si="26"/>
        <v>359.16228228726271</v>
      </c>
      <c r="AG76" s="14">
        <f>VLOOKUP(C76,AWS2_30min!$C$3:$J$2935,8)+Const!$B$20*(L76-Const!$B$29)</f>
        <v>16.809999999999999</v>
      </c>
      <c r="AH76" s="14">
        <f t="shared" si="27"/>
        <v>289.95999999999998</v>
      </c>
      <c r="AI76" s="6">
        <f>VLOOKUP(C76,AWS2_30min!$C$3:$K$2935,9)</f>
        <v>30.97</v>
      </c>
      <c r="AJ76" s="6">
        <f>VLOOKUP(C76,AWS2_30min!$C$3:$L$2935,10)</f>
        <v>1.9076345193123379</v>
      </c>
      <c r="AK76" s="53">
        <f>IF(AJ76&gt;0.5,Const!$B$6*(AH76-Const!$B$4)*(Const!$B$32-Const!$B$34)/(AH76*POWER(AJ76,2)))</f>
        <v>0.31246818177605262</v>
      </c>
      <c r="AL76" s="53">
        <f>IF(AK76&lt;Const!$B$33,AK76,"ЛОЖЬ")</f>
        <v>0.31246818177605262</v>
      </c>
      <c r="AM76" s="53">
        <f t="shared" si="28"/>
        <v>0.31622729780028036</v>
      </c>
      <c r="AN76" s="6">
        <f>(AG76+VLOOKUP(C76,AWS1_30min!$C$4:$L$2747,10))/2</f>
        <v>15.796499999999998</v>
      </c>
      <c r="AO76" s="19">
        <f>VLOOKUP(C76,AWS1_30min!$C$4:$O$2747,13)/POWER(10,(L76-Const!$B$28)/18400*(1+0.003665*AN76))</f>
        <v>740.17540971247058</v>
      </c>
      <c r="AP76" s="14">
        <f>Const!$B$7*Const!$B$8*(AO76/Const!$B$11)*POWER(Const!$B$9,2)*AJ76*(AH76-Const!$B$4)/(LN(Const!$B$32/Const!$B$34)*LN(Const!$B$32/Const!$B$35))</f>
        <v>64.483077251939591</v>
      </c>
      <c r="AQ76" s="51">
        <f t="shared" si="29"/>
        <v>20.391309273227584</v>
      </c>
      <c r="AR76" s="18">
        <f t="shared" si="30"/>
        <v>6.0625048962526762</v>
      </c>
      <c r="AS76" s="14">
        <f>0.623*Const!$B$10*Const!$B$8*POWER(Const!$B$9,2)*AJ76*(AR76-Const!$B$12)/1013/(LN(Const!$B$32/Const!$B$34)*LN(Const!$B$32/Const!$B$36))</f>
        <v>-0.38769845663499997</v>
      </c>
      <c r="AT76" s="51">
        <f t="shared" si="31"/>
        <v>-0.12260083530302522</v>
      </c>
      <c r="AU76" s="51">
        <f t="shared" si="32"/>
        <v>20.268708437924559</v>
      </c>
      <c r="AV76" s="14">
        <f>VLOOKUP(C76,AWS1_30min!$C$4:$P$2747,14)</f>
        <v>0</v>
      </c>
      <c r="AW76" s="14">
        <f t="shared" si="33"/>
        <v>0</v>
      </c>
      <c r="AX76" s="51">
        <f>IF(F76=1,AW76*Const!$B$13*Const!$B$14*(AH76-Const!$B$4))</f>
        <v>0</v>
      </c>
      <c r="AY76" s="11">
        <f>IF(F76=1,-Const!$B$15*(Const!$B$4-Const!$B$31)/2)</f>
        <v>-0.33999999999999775</v>
      </c>
      <c r="AZ76" s="51">
        <f t="shared" si="34"/>
        <v>379.09099072518728</v>
      </c>
      <c r="BA76" s="19">
        <f>IF(V76=1,Const!$B$37,Const!$B$38)</f>
        <v>602</v>
      </c>
      <c r="BB76" s="51">
        <f>IF(F76=1,AZ76/Const!$B$17*1800/BA76*1000)</f>
        <v>3.434832292889042</v>
      </c>
    </row>
    <row r="77" spans="1:54" x14ac:dyDescent="0.3">
      <c r="A77" s="1">
        <f t="shared" si="35"/>
        <v>43653</v>
      </c>
      <c r="B77" s="2">
        <f t="shared" si="36"/>
        <v>0.5</v>
      </c>
      <c r="C77" s="13">
        <f t="shared" si="36"/>
        <v>43653.5</v>
      </c>
      <c r="D77" s="19">
        <f t="shared" si="37"/>
        <v>188</v>
      </c>
      <c r="E77" s="19">
        <v>74</v>
      </c>
      <c r="F77" s="19">
        <v>1</v>
      </c>
      <c r="G77" s="19">
        <v>0</v>
      </c>
      <c r="H77" s="19">
        <v>0</v>
      </c>
      <c r="I77" s="19"/>
      <c r="J77">
        <v>525375</v>
      </c>
      <c r="K77">
        <v>6300855</v>
      </c>
      <c r="L77">
        <v>2610</v>
      </c>
      <c r="M77" s="14">
        <v>29.104700000000001</v>
      </c>
      <c r="N77" s="21">
        <v>152.02799999999999</v>
      </c>
      <c r="O77" s="19">
        <v>686.50400000000002</v>
      </c>
      <c r="P77" s="19">
        <f>VLOOKUP(C77,AWS2_30min!$C$3:$G$2935,5)</f>
        <v>955.8</v>
      </c>
      <c r="Q77" s="19">
        <f t="shared" si="20"/>
        <v>856.33399999999995</v>
      </c>
      <c r="R77" s="59">
        <f t="shared" si="21"/>
        <v>1.1161532766420579</v>
      </c>
      <c r="S77" s="26">
        <f t="shared" si="22"/>
        <v>766.24368902787933</v>
      </c>
      <c r="T77" s="19">
        <f>VLOOKUP(A77,Albedo!$A$2:$F$63,6)</f>
        <v>0</v>
      </c>
      <c r="U77" s="19">
        <f>Const!$B$26*D77+Const!$B$27</f>
        <v>2402.4843999999998</v>
      </c>
      <c r="V77" s="19">
        <f t="shared" si="19"/>
        <v>1</v>
      </c>
      <c r="W77" s="6">
        <f>VLOOKUP(A77,Albedo!$A$2:$G$63,5)+Const!$B$20*(L77-Const!$B$29)</f>
        <v>16.9985</v>
      </c>
      <c r="X77" s="19">
        <f>VLOOKUP(A77,Albedo!$A$2:$G$63,7)</f>
        <v>3</v>
      </c>
      <c r="Y77" s="6">
        <f>IF(T77=1,W77,VLOOKUP(A77,Albedo!$A$2:$H$63,8)+(X77+1)*Const!$B$20*(L77-Const!$B$29))</f>
        <v>33.725999999999999</v>
      </c>
      <c r="Z77" s="15">
        <f>Const!$B$22*V77+Const!$B$23*W77+Const!$B$24*Y77+Const!$B$25</f>
        <v>0.57681431000000005</v>
      </c>
      <c r="AA77" s="51">
        <f t="shared" si="23"/>
        <v>441.98032477847084</v>
      </c>
      <c r="AB77" s="51">
        <f t="shared" si="24"/>
        <v>324.26336424940848</v>
      </c>
      <c r="AC77" s="51">
        <f>IF(F77=1,VLOOKUP(C77,AWS1_30min!$C$3:$J$2747,8))</f>
        <v>319.54647172463041</v>
      </c>
      <c r="AD77" s="51">
        <f>IF(F77=1,Const!$B$5*POWER((0+Const!$B$4),4))</f>
        <v>315.63697918226694</v>
      </c>
      <c r="AE77" s="51">
        <f t="shared" si="25"/>
        <v>3.9094925423634663</v>
      </c>
      <c r="AF77" s="51">
        <f t="shared" si="26"/>
        <v>328.17285679177195</v>
      </c>
      <c r="AG77" s="14">
        <f>VLOOKUP(C77,AWS2_30min!$C$3:$J$2935,8)+Const!$B$20*(L77-Const!$B$29)</f>
        <v>16.9985</v>
      </c>
      <c r="AH77" s="14">
        <f t="shared" si="27"/>
        <v>290.14849999999996</v>
      </c>
      <c r="AI77" s="6">
        <f>VLOOKUP(C77,AWS2_30min!$C$3:$K$2935,9)</f>
        <v>30.97</v>
      </c>
      <c r="AJ77" s="6">
        <f>VLOOKUP(C77,AWS2_30min!$C$3:$L$2935,10)</f>
        <v>1.9076345193123379</v>
      </c>
      <c r="AK77" s="53">
        <f>IF(AJ77&gt;0.5,Const!$B$6*(AH77-Const!$B$4)*(Const!$B$32-Const!$B$34)/(AH77*POWER(AJ77,2)))</f>
        <v>0.31576678680341186</v>
      </c>
      <c r="AL77" s="53">
        <f>IF(AK77&lt;Const!$B$33,AK77,"ЛОЖЬ")</f>
        <v>0.31576678680341186</v>
      </c>
      <c r="AM77" s="53">
        <f t="shared" si="28"/>
        <v>0.33504872316966522</v>
      </c>
      <c r="AN77" s="6">
        <f>(AG77+VLOOKUP(C77,AWS1_30min!$C$4:$L$2747,10))/2</f>
        <v>15.890750000000001</v>
      </c>
      <c r="AO77" s="19">
        <f>VLOOKUP(C77,AWS1_30min!$C$4:$O$2747,13)/POWER(10,(L77-Const!$B$28)/18400*(1+0.003665*AN77))</f>
        <v>743.01993403446704</v>
      </c>
      <c r="AP77" s="14">
        <f>Const!$B$7*Const!$B$8*(AO77/Const!$B$11)*POWER(Const!$B$9,2)*AJ77*(AH77-Const!$B$4)/(LN(Const!$B$32/Const!$B$34)*LN(Const!$B$32/Const!$B$35))</f>
        <v>65.456752268315498</v>
      </c>
      <c r="AQ77" s="51">
        <f t="shared" si="29"/>
        <v>21.931201270332195</v>
      </c>
      <c r="AR77" s="18">
        <f t="shared" si="30"/>
        <v>6.1358816749846268</v>
      </c>
      <c r="AS77" s="14">
        <f>0.623*Const!$B$10*Const!$B$8*POWER(Const!$B$9,2)*AJ77*(AR77-Const!$B$12)/1013/(LN(Const!$B$32/Const!$B$34)*LN(Const!$B$32/Const!$B$36))</f>
        <v>0.21126989215669825</v>
      </c>
      <c r="AT77" s="51">
        <f t="shared" si="31"/>
        <v>7.0785707611294615E-2</v>
      </c>
      <c r="AU77" s="51">
        <f t="shared" si="32"/>
        <v>22.001986977943488</v>
      </c>
      <c r="AV77" s="14">
        <f>VLOOKUP(C77,AWS1_30min!$C$4:$P$2747,14)</f>
        <v>0</v>
      </c>
      <c r="AW77" s="14">
        <f t="shared" si="33"/>
        <v>0</v>
      </c>
      <c r="AX77" s="51">
        <f>IF(F77=1,AW77*Const!$B$13*Const!$B$14*(AH77-Const!$B$4))</f>
        <v>0</v>
      </c>
      <c r="AY77" s="11">
        <f>IF(F77=1,-Const!$B$15*(Const!$B$4-Const!$B$31)/2)</f>
        <v>-0.33999999999999775</v>
      </c>
      <c r="AZ77" s="51">
        <f t="shared" si="34"/>
        <v>349.83484376971552</v>
      </c>
      <c r="BA77" s="19">
        <f>IF(V77=1,Const!$B$37,Const!$B$38)</f>
        <v>602</v>
      </c>
      <c r="BB77" s="51">
        <f>IF(F77=1,AZ77/Const!$B$17*1800/BA77*1000)</f>
        <v>3.1697509251257827</v>
      </c>
    </row>
    <row r="78" spans="1:54" x14ac:dyDescent="0.3">
      <c r="A78" s="1">
        <f t="shared" si="35"/>
        <v>43653</v>
      </c>
      <c r="B78" s="2">
        <f t="shared" si="36"/>
        <v>0.5</v>
      </c>
      <c r="C78" s="13">
        <f t="shared" si="36"/>
        <v>43653.5</v>
      </c>
      <c r="D78" s="19">
        <f t="shared" si="37"/>
        <v>188</v>
      </c>
      <c r="E78" s="19">
        <v>75</v>
      </c>
      <c r="F78" s="19">
        <v>1</v>
      </c>
      <c r="G78" s="19">
        <v>0</v>
      </c>
      <c r="H78" s="19">
        <v>0</v>
      </c>
      <c r="I78" s="19"/>
      <c r="J78">
        <v>525465</v>
      </c>
      <c r="K78">
        <v>6300855</v>
      </c>
      <c r="L78">
        <v>2579</v>
      </c>
      <c r="M78" s="14">
        <v>22.7927</v>
      </c>
      <c r="N78" s="21">
        <v>159.28899999999999</v>
      </c>
      <c r="O78" s="19">
        <v>780.04100000000005</v>
      </c>
      <c r="P78" s="19">
        <f>VLOOKUP(C78,AWS2_30min!$C$3:$G$2935,5)</f>
        <v>955.8</v>
      </c>
      <c r="Q78" s="19">
        <f t="shared" si="20"/>
        <v>856.33399999999995</v>
      </c>
      <c r="R78" s="59">
        <f t="shared" si="21"/>
        <v>1.1161532766420579</v>
      </c>
      <c r="S78" s="26">
        <f t="shared" si="22"/>
        <v>870.64531806514753</v>
      </c>
      <c r="T78" s="19">
        <f>VLOOKUP(A78,Albedo!$A$2:$F$63,6)</f>
        <v>0</v>
      </c>
      <c r="U78" s="19">
        <f>Const!$B$26*D78+Const!$B$27</f>
        <v>2402.4843999999998</v>
      </c>
      <c r="V78" s="19">
        <f t="shared" si="19"/>
        <v>1</v>
      </c>
      <c r="W78" s="6">
        <f>VLOOKUP(A78,Albedo!$A$2:$G$63,5)+Const!$B$20*(L78-Const!$B$29)</f>
        <v>17.2</v>
      </c>
      <c r="X78" s="19">
        <f>VLOOKUP(A78,Albedo!$A$2:$G$63,7)</f>
        <v>3</v>
      </c>
      <c r="Y78" s="6">
        <f>IF(T78=1,W78,VLOOKUP(A78,Albedo!$A$2:$H$63,8)+(X78+1)*Const!$B$20*(L78-Const!$B$29))</f>
        <v>34.531999999999996</v>
      </c>
      <c r="Z78" s="15">
        <f>Const!$B$22*V78+Const!$B$23*W78+Const!$B$24*Y78+Const!$B$25</f>
        <v>0.57760016000000003</v>
      </c>
      <c r="AA78" s="51">
        <f t="shared" si="23"/>
        <v>502.88487501768014</v>
      </c>
      <c r="AB78" s="51">
        <f t="shared" si="24"/>
        <v>367.76044304746739</v>
      </c>
      <c r="AC78" s="51">
        <f>IF(F78=1,VLOOKUP(C78,AWS1_30min!$C$3:$J$2747,8))</f>
        <v>319.54647172463041</v>
      </c>
      <c r="AD78" s="51">
        <f>IF(F78=1,Const!$B$5*POWER((0+Const!$B$4),4))</f>
        <v>315.63697918226694</v>
      </c>
      <c r="AE78" s="51">
        <f t="shared" si="25"/>
        <v>3.9094925423634663</v>
      </c>
      <c r="AF78" s="51">
        <f t="shared" si="26"/>
        <v>371.66993558983086</v>
      </c>
      <c r="AG78" s="14">
        <f>VLOOKUP(C78,AWS2_30min!$C$3:$J$2935,8)+Const!$B$20*(L78-Const!$B$29)</f>
        <v>17.2</v>
      </c>
      <c r="AH78" s="14">
        <f t="shared" si="27"/>
        <v>290.34999999999997</v>
      </c>
      <c r="AI78" s="6">
        <f>VLOOKUP(C78,AWS2_30min!$C$3:$K$2935,9)</f>
        <v>30.97</v>
      </c>
      <c r="AJ78" s="6">
        <f>VLOOKUP(C78,AWS2_30min!$C$3:$L$2935,10)</f>
        <v>1.9076345193123379</v>
      </c>
      <c r="AK78" s="53">
        <f>IF(AJ78&gt;0.5,Const!$B$6*(AH78-Const!$B$4)*(Const!$B$32-Const!$B$34)/(AH78*POWER(AJ78,2)))</f>
        <v>0.31928814555898399</v>
      </c>
      <c r="AL78" s="53">
        <f>IF(AK78&lt;Const!$B$33,AK78,"ЛОЖЬ")</f>
        <v>0.31928814555898399</v>
      </c>
      <c r="AM78" s="53">
        <f t="shared" si="28"/>
        <v>0.35574154177253381</v>
      </c>
      <c r="AN78" s="6">
        <f>(AG78+VLOOKUP(C78,AWS1_30min!$C$4:$L$2747,10))/2</f>
        <v>15.991499999999998</v>
      </c>
      <c r="AO78" s="19">
        <f>VLOOKUP(C78,AWS1_30min!$C$4:$O$2747,13)/POWER(10,(L78-Const!$B$28)/18400*(1+0.003665*AN78))</f>
        <v>746.07479046532455</v>
      </c>
      <c r="AP78" s="14">
        <f>Const!$B$7*Const!$B$8*(AO78/Const!$B$11)*POWER(Const!$B$9,2)*AJ78*(AH78-Const!$B$4)/(LN(Const!$B$32/Const!$B$34)*LN(Const!$B$32/Const!$B$35))</f>
        <v>66.504985170528442</v>
      </c>
      <c r="AQ78" s="51">
        <f t="shared" si="29"/>
        <v>23.658585960123286</v>
      </c>
      <c r="AR78" s="18">
        <f t="shared" si="30"/>
        <v>6.2151850540941602</v>
      </c>
      <c r="AS78" s="14">
        <f>0.623*Const!$B$10*Const!$B$8*POWER(Const!$B$9,2)*AJ78*(AR78-Const!$B$12)/1013/(LN(Const!$B$32/Const!$B$34)*LN(Const!$B$32/Const!$B$36))</f>
        <v>0.85861657130651758</v>
      </c>
      <c r="AT78" s="51">
        <f t="shared" si="31"/>
        <v>0.30544558286802725</v>
      </c>
      <c r="AU78" s="51">
        <f t="shared" si="32"/>
        <v>23.964031542991314</v>
      </c>
      <c r="AV78" s="14">
        <f>VLOOKUP(C78,AWS1_30min!$C$4:$P$2747,14)</f>
        <v>0</v>
      </c>
      <c r="AW78" s="14">
        <f t="shared" si="33"/>
        <v>0</v>
      </c>
      <c r="AX78" s="51">
        <f>IF(F78=1,AW78*Const!$B$13*Const!$B$14*(AH78-Const!$B$4))</f>
        <v>0</v>
      </c>
      <c r="AY78" s="11">
        <f>IF(F78=1,-Const!$B$15*(Const!$B$4-Const!$B$31)/2)</f>
        <v>-0.33999999999999775</v>
      </c>
      <c r="AZ78" s="51">
        <f t="shared" si="34"/>
        <v>395.29396713282216</v>
      </c>
      <c r="BA78" s="19">
        <f>IF(V78=1,Const!$B$37,Const!$B$38)</f>
        <v>602</v>
      </c>
      <c r="BB78" s="51">
        <f>IF(F78=1,AZ78/Const!$B$17*1800/BA78*1000)</f>
        <v>3.5816427103547763</v>
      </c>
    </row>
    <row r="79" spans="1:54" x14ac:dyDescent="0.3">
      <c r="A79" s="1">
        <f t="shared" si="35"/>
        <v>43653</v>
      </c>
      <c r="B79" s="2">
        <f t="shared" si="36"/>
        <v>0.5</v>
      </c>
      <c r="C79" s="13">
        <f t="shared" si="36"/>
        <v>43653.5</v>
      </c>
      <c r="D79" s="19">
        <f t="shared" si="37"/>
        <v>188</v>
      </c>
      <c r="E79" s="19">
        <v>76</v>
      </c>
      <c r="F79" s="19">
        <v>1</v>
      </c>
      <c r="G79" s="19">
        <v>0</v>
      </c>
      <c r="H79" s="19">
        <v>0</v>
      </c>
      <c r="I79" s="19"/>
      <c r="J79">
        <v>525555</v>
      </c>
      <c r="K79">
        <v>6300855</v>
      </c>
      <c r="L79">
        <v>2579</v>
      </c>
      <c r="M79" s="14">
        <v>21.959</v>
      </c>
      <c r="N79" s="21">
        <v>161.315</v>
      </c>
      <c r="O79" s="19">
        <v>794.96699999999998</v>
      </c>
      <c r="P79" s="19">
        <f>VLOOKUP(C79,AWS2_30min!$C$3:$G$2935,5)</f>
        <v>955.8</v>
      </c>
      <c r="Q79" s="19">
        <f t="shared" si="20"/>
        <v>856.33399999999995</v>
      </c>
      <c r="R79" s="59">
        <f t="shared" si="21"/>
        <v>1.1161532766420579</v>
      </c>
      <c r="S79" s="26">
        <f t="shared" si="22"/>
        <v>887.30502187230684</v>
      </c>
      <c r="T79" s="19">
        <f>VLOOKUP(A79,Albedo!$A$2:$F$63,6)</f>
        <v>0</v>
      </c>
      <c r="U79" s="19">
        <f>Const!$B$26*D79+Const!$B$27</f>
        <v>2402.4843999999998</v>
      </c>
      <c r="V79" s="19">
        <f t="shared" si="19"/>
        <v>1</v>
      </c>
      <c r="W79" s="6">
        <f>VLOOKUP(A79,Albedo!$A$2:$G$63,5)+Const!$B$20*(L79-Const!$B$29)</f>
        <v>17.2</v>
      </c>
      <c r="X79" s="19">
        <f>VLOOKUP(A79,Albedo!$A$2:$G$63,7)</f>
        <v>3</v>
      </c>
      <c r="Y79" s="6">
        <f>IF(T79=1,W79,VLOOKUP(A79,Albedo!$A$2:$H$63,8)+(X79+1)*Const!$B$20*(L79-Const!$B$29))</f>
        <v>34.531999999999996</v>
      </c>
      <c r="Z79" s="15">
        <f>Const!$B$22*V79+Const!$B$23*W79+Const!$B$24*Y79+Const!$B$25</f>
        <v>0.57760016000000003</v>
      </c>
      <c r="AA79" s="51">
        <f t="shared" si="23"/>
        <v>512.50752260224795</v>
      </c>
      <c r="AB79" s="51">
        <f t="shared" si="24"/>
        <v>374.79749927005889</v>
      </c>
      <c r="AC79" s="51">
        <f>IF(F79=1,VLOOKUP(C79,AWS1_30min!$C$3:$J$2747,8))</f>
        <v>319.54647172463041</v>
      </c>
      <c r="AD79" s="51">
        <f>IF(F79=1,Const!$B$5*POWER((0+Const!$B$4),4))</f>
        <v>315.63697918226694</v>
      </c>
      <c r="AE79" s="51">
        <f t="shared" si="25"/>
        <v>3.9094925423634663</v>
      </c>
      <c r="AF79" s="51">
        <f t="shared" si="26"/>
        <v>378.70699181242236</v>
      </c>
      <c r="AG79" s="14">
        <f>VLOOKUP(C79,AWS2_30min!$C$3:$J$2935,8)+Const!$B$20*(L79-Const!$B$29)</f>
        <v>17.2</v>
      </c>
      <c r="AH79" s="14">
        <f t="shared" si="27"/>
        <v>290.34999999999997</v>
      </c>
      <c r="AI79" s="6">
        <f>VLOOKUP(C79,AWS2_30min!$C$3:$K$2935,9)</f>
        <v>30.97</v>
      </c>
      <c r="AJ79" s="6">
        <f>VLOOKUP(C79,AWS2_30min!$C$3:$L$2935,10)</f>
        <v>1.9076345193123379</v>
      </c>
      <c r="AK79" s="53">
        <f>IF(AJ79&gt;0.5,Const!$B$6*(AH79-Const!$B$4)*(Const!$B$32-Const!$B$34)/(AH79*POWER(AJ79,2)))</f>
        <v>0.31928814555898399</v>
      </c>
      <c r="AL79" s="53">
        <f>IF(AK79&lt;Const!$B$33,AK79,"ЛОЖЬ")</f>
        <v>0.31928814555898399</v>
      </c>
      <c r="AM79" s="53">
        <f t="shared" si="28"/>
        <v>0.35574154177253381</v>
      </c>
      <c r="AN79" s="6">
        <f>(AG79+VLOOKUP(C79,AWS1_30min!$C$4:$L$2747,10))/2</f>
        <v>15.991499999999998</v>
      </c>
      <c r="AO79" s="19">
        <f>VLOOKUP(C79,AWS1_30min!$C$4:$O$2747,13)/POWER(10,(L79-Const!$B$28)/18400*(1+0.003665*AN79))</f>
        <v>746.07479046532455</v>
      </c>
      <c r="AP79" s="14">
        <f>Const!$B$7*Const!$B$8*(AO79/Const!$B$11)*POWER(Const!$B$9,2)*AJ79*(AH79-Const!$B$4)/(LN(Const!$B$32/Const!$B$34)*LN(Const!$B$32/Const!$B$35))</f>
        <v>66.504985170528442</v>
      </c>
      <c r="AQ79" s="51">
        <f t="shared" si="29"/>
        <v>23.658585960123286</v>
      </c>
      <c r="AR79" s="18">
        <f t="shared" si="30"/>
        <v>6.2151850540941602</v>
      </c>
      <c r="AS79" s="14">
        <f>0.623*Const!$B$10*Const!$B$8*POWER(Const!$B$9,2)*AJ79*(AR79-Const!$B$12)/1013/(LN(Const!$B$32/Const!$B$34)*LN(Const!$B$32/Const!$B$36))</f>
        <v>0.85861657130651758</v>
      </c>
      <c r="AT79" s="51">
        <f t="shared" si="31"/>
        <v>0.30544558286802725</v>
      </c>
      <c r="AU79" s="51">
        <f t="shared" si="32"/>
        <v>23.964031542991314</v>
      </c>
      <c r="AV79" s="14">
        <f>VLOOKUP(C79,AWS1_30min!$C$4:$P$2747,14)</f>
        <v>0</v>
      </c>
      <c r="AW79" s="14">
        <f t="shared" si="33"/>
        <v>0</v>
      </c>
      <c r="AX79" s="51">
        <f>IF(F79=1,AW79*Const!$B$13*Const!$B$14*(AH79-Const!$B$4))</f>
        <v>0</v>
      </c>
      <c r="AY79" s="11">
        <f>IF(F79=1,-Const!$B$15*(Const!$B$4-Const!$B$31)/2)</f>
        <v>-0.33999999999999775</v>
      </c>
      <c r="AZ79" s="51">
        <f t="shared" si="34"/>
        <v>402.33102335541366</v>
      </c>
      <c r="BA79" s="19">
        <f>IF(V79=1,Const!$B$37,Const!$B$38)</f>
        <v>602</v>
      </c>
      <c r="BB79" s="51">
        <f>IF(F79=1,AZ79/Const!$B$17*1800/BA79*1000)</f>
        <v>3.6454034130662674</v>
      </c>
    </row>
    <row r="80" spans="1:54" x14ac:dyDescent="0.3">
      <c r="A80" s="1">
        <f t="shared" si="35"/>
        <v>43653</v>
      </c>
      <c r="B80" s="2">
        <f t="shared" si="36"/>
        <v>0.5</v>
      </c>
      <c r="C80" s="13">
        <f t="shared" si="36"/>
        <v>43653.5</v>
      </c>
      <c r="D80" s="19">
        <f t="shared" si="37"/>
        <v>188</v>
      </c>
      <c r="E80" s="19">
        <v>77</v>
      </c>
      <c r="F80" s="19">
        <v>1</v>
      </c>
      <c r="G80" s="19">
        <v>0</v>
      </c>
      <c r="H80" s="19">
        <v>0</v>
      </c>
      <c r="I80" s="19"/>
      <c r="J80">
        <v>525645</v>
      </c>
      <c r="K80">
        <v>6300855</v>
      </c>
      <c r="L80">
        <v>2546</v>
      </c>
      <c r="M80" s="14">
        <v>26.611999999999998</v>
      </c>
      <c r="N80" s="21">
        <v>151.161</v>
      </c>
      <c r="O80" s="19">
        <v>708.98199999999997</v>
      </c>
      <c r="P80" s="19">
        <f>VLOOKUP(C80,AWS2_30min!$C$3:$G$2935,5)</f>
        <v>955.8</v>
      </c>
      <c r="Q80" s="19">
        <f t="shared" si="20"/>
        <v>856.33399999999995</v>
      </c>
      <c r="R80" s="59">
        <f t="shared" si="21"/>
        <v>1.1161532766420579</v>
      </c>
      <c r="S80" s="26">
        <f t="shared" si="22"/>
        <v>791.3325823802395</v>
      </c>
      <c r="T80" s="19">
        <f>VLOOKUP(A80,Albedo!$A$2:$F$63,6)</f>
        <v>0</v>
      </c>
      <c r="U80" s="19">
        <f>Const!$B$26*D80+Const!$B$27</f>
        <v>2402.4843999999998</v>
      </c>
      <c r="V80" s="19">
        <f t="shared" si="19"/>
        <v>1</v>
      </c>
      <c r="W80" s="6">
        <f>VLOOKUP(A80,Albedo!$A$2:$G$63,5)+Const!$B$20*(L80-Const!$B$29)</f>
        <v>17.4145</v>
      </c>
      <c r="X80" s="19">
        <f>VLOOKUP(A80,Albedo!$A$2:$G$63,7)</f>
        <v>3</v>
      </c>
      <c r="Y80" s="6">
        <f>IF(T80=1,W80,VLOOKUP(A80,Albedo!$A$2:$H$63,8)+(X80+1)*Const!$B$20*(L80-Const!$B$29))</f>
        <v>35.39</v>
      </c>
      <c r="Z80" s="15">
        <f>Const!$B$22*V80+Const!$B$23*W80+Const!$B$24*Y80+Const!$B$25</f>
        <v>0.57843670999999997</v>
      </c>
      <c r="AA80" s="51">
        <f t="shared" si="23"/>
        <v>457.7358154678297</v>
      </c>
      <c r="AB80" s="51">
        <f t="shared" si="24"/>
        <v>333.59676691240981</v>
      </c>
      <c r="AC80" s="51">
        <f>IF(F80=1,VLOOKUP(C80,AWS1_30min!$C$3:$J$2747,8))</f>
        <v>319.54647172463041</v>
      </c>
      <c r="AD80" s="51">
        <f>IF(F80=1,Const!$B$5*POWER((0+Const!$B$4),4))</f>
        <v>315.63697918226694</v>
      </c>
      <c r="AE80" s="51">
        <f t="shared" si="25"/>
        <v>3.9094925423634663</v>
      </c>
      <c r="AF80" s="51">
        <f t="shared" si="26"/>
        <v>337.50625945477327</v>
      </c>
      <c r="AG80" s="14">
        <f>VLOOKUP(C80,AWS2_30min!$C$3:$J$2935,8)+Const!$B$20*(L80-Const!$B$29)</f>
        <v>17.4145</v>
      </c>
      <c r="AH80" s="14">
        <f t="shared" si="27"/>
        <v>290.56449999999995</v>
      </c>
      <c r="AI80" s="6">
        <f>VLOOKUP(C80,AWS2_30min!$C$3:$K$2935,9)</f>
        <v>30.97</v>
      </c>
      <c r="AJ80" s="6">
        <f>VLOOKUP(C80,AWS2_30min!$C$3:$L$2935,10)</f>
        <v>1.9076345193123379</v>
      </c>
      <c r="AK80" s="53">
        <f>IF(AJ80&gt;0.5,Const!$B$6*(AH80-Const!$B$4)*(Const!$B$32-Const!$B$34)/(AH80*POWER(AJ80,2)))</f>
        <v>0.32303132197652401</v>
      </c>
      <c r="AL80" s="53">
        <f>IF(AK80&lt;Const!$B$33,AK80,"ЛОЖЬ")</f>
        <v>0.32303132197652401</v>
      </c>
      <c r="AM80" s="53">
        <f t="shared" si="28"/>
        <v>0.37841765468227795</v>
      </c>
      <c r="AN80" s="6">
        <f>(AG80+VLOOKUP(C80,AWS1_30min!$C$4:$L$2747,10))/2</f>
        <v>16.098749999999999</v>
      </c>
      <c r="AO80" s="19">
        <f>VLOOKUP(C80,AWS1_30min!$C$4:$O$2747,13)/POWER(10,(L80-Const!$B$28)/18400*(1+0.003665*AN80))</f>
        <v>749.34289598619785</v>
      </c>
      <c r="AP80" s="14">
        <f>Const!$B$7*Const!$B$8*(AO80/Const!$B$11)*POWER(Const!$B$9,2)*AJ80*(AH80-Const!$B$4)/(LN(Const!$B$32/Const!$B$34)*LN(Const!$B$32/Const!$B$35))</f>
        <v>67.629315605313295</v>
      </c>
      <c r="AQ80" s="51">
        <f t="shared" si="29"/>
        <v>25.592126999130237</v>
      </c>
      <c r="AR80" s="18">
        <f t="shared" si="30"/>
        <v>6.3005979140752881</v>
      </c>
      <c r="AS80" s="14">
        <f>0.623*Const!$B$10*Const!$B$8*POWER(Const!$B$9,2)*AJ80*(AR80-Const!$B$12)/1013/(LN(Const!$B$32/Const!$B$34)*LN(Const!$B$32/Const!$B$36))</f>
        <v>1.5558344185952564</v>
      </c>
      <c r="AT80" s="51">
        <f t="shared" si="31"/>
        <v>0.58875521175878243</v>
      </c>
      <c r="AU80" s="51">
        <f t="shared" si="32"/>
        <v>26.18088221088902</v>
      </c>
      <c r="AV80" s="14">
        <f>VLOOKUP(C80,AWS1_30min!$C$4:$P$2747,14)</f>
        <v>0</v>
      </c>
      <c r="AW80" s="14">
        <f t="shared" si="33"/>
        <v>0</v>
      </c>
      <c r="AX80" s="51">
        <f>IF(F80=1,AW80*Const!$B$13*Const!$B$14*(AH80-Const!$B$4))</f>
        <v>0</v>
      </c>
      <c r="AY80" s="11">
        <f>IF(F80=1,-Const!$B$15*(Const!$B$4-Const!$B$31)/2)</f>
        <v>-0.33999999999999775</v>
      </c>
      <c r="AZ80" s="51">
        <f t="shared" si="34"/>
        <v>363.34714166566232</v>
      </c>
      <c r="BA80" s="19">
        <f>IF(V80=1,Const!$B$37,Const!$B$38)</f>
        <v>602</v>
      </c>
      <c r="BB80" s="51">
        <f>IF(F80=1,AZ80/Const!$B$17*1800/BA80*1000)</f>
        <v>3.2921818936786078</v>
      </c>
    </row>
    <row r="81" spans="1:54" x14ac:dyDescent="0.3">
      <c r="A81" s="1">
        <f t="shared" si="35"/>
        <v>43653</v>
      </c>
      <c r="B81" s="2">
        <f t="shared" si="36"/>
        <v>0.5</v>
      </c>
      <c r="C81" s="13">
        <f t="shared" si="36"/>
        <v>43653.5</v>
      </c>
      <c r="D81" s="19">
        <f t="shared" si="37"/>
        <v>188</v>
      </c>
      <c r="E81" s="19">
        <v>78</v>
      </c>
      <c r="F81" s="19">
        <v>1</v>
      </c>
      <c r="G81" s="19">
        <v>0</v>
      </c>
      <c r="H81" s="19">
        <v>0</v>
      </c>
      <c r="I81" s="19"/>
      <c r="J81">
        <v>525735</v>
      </c>
      <c r="K81">
        <v>6300855</v>
      </c>
      <c r="L81">
        <v>2530</v>
      </c>
      <c r="M81" s="14">
        <v>25.2012</v>
      </c>
      <c r="N81" s="21">
        <v>166.16900000000001</v>
      </c>
      <c r="O81" s="19">
        <v>787.12900000000002</v>
      </c>
      <c r="P81" s="19">
        <f>VLOOKUP(C81,AWS2_30min!$C$3:$G$2935,5)</f>
        <v>955.8</v>
      </c>
      <c r="Q81" s="19">
        <f t="shared" si="20"/>
        <v>856.33399999999995</v>
      </c>
      <c r="R81" s="59">
        <f t="shared" si="21"/>
        <v>1.1161532766420579</v>
      </c>
      <c r="S81" s="26">
        <f t="shared" si="22"/>
        <v>878.55661248998638</v>
      </c>
      <c r="T81" s="19">
        <f>VLOOKUP(A81,Albedo!$A$2:$F$63,6)</f>
        <v>0</v>
      </c>
      <c r="U81" s="19">
        <f>Const!$B$26*D81+Const!$B$27</f>
        <v>2402.4843999999998</v>
      </c>
      <c r="V81" s="19">
        <f t="shared" si="19"/>
        <v>1</v>
      </c>
      <c r="W81" s="6">
        <f>VLOOKUP(A81,Albedo!$A$2:$G$63,5)+Const!$B$20*(L81-Const!$B$29)</f>
        <v>17.5185</v>
      </c>
      <c r="X81" s="19">
        <f>VLOOKUP(A81,Albedo!$A$2:$G$63,7)</f>
        <v>3</v>
      </c>
      <c r="Y81" s="6">
        <f>IF(T81=1,W81,VLOOKUP(A81,Albedo!$A$2:$H$63,8)+(X81+1)*Const!$B$20*(L81-Const!$B$29))</f>
        <v>35.805999999999997</v>
      </c>
      <c r="Z81" s="15">
        <f>Const!$B$22*V81+Const!$B$23*W81+Const!$B$24*Y81+Const!$B$25</f>
        <v>0.57884231000000008</v>
      </c>
      <c r="AA81" s="51">
        <f t="shared" si="23"/>
        <v>508.54573903947863</v>
      </c>
      <c r="AB81" s="51">
        <f t="shared" si="24"/>
        <v>370.01087345050775</v>
      </c>
      <c r="AC81" s="51">
        <f>IF(F81=1,VLOOKUP(C81,AWS1_30min!$C$3:$J$2747,8))</f>
        <v>319.54647172463041</v>
      </c>
      <c r="AD81" s="51">
        <f>IF(F81=1,Const!$B$5*POWER((0+Const!$B$4),4))</f>
        <v>315.63697918226694</v>
      </c>
      <c r="AE81" s="51">
        <f t="shared" si="25"/>
        <v>3.9094925423634663</v>
      </c>
      <c r="AF81" s="51">
        <f t="shared" si="26"/>
        <v>373.92036599287121</v>
      </c>
      <c r="AG81" s="14">
        <f>VLOOKUP(C81,AWS2_30min!$C$3:$J$2935,8)+Const!$B$20*(L81-Const!$B$29)</f>
        <v>17.5185</v>
      </c>
      <c r="AH81" s="14">
        <f t="shared" si="27"/>
        <v>290.66849999999999</v>
      </c>
      <c r="AI81" s="6">
        <f>VLOOKUP(C81,AWS2_30min!$C$3:$K$2935,9)</f>
        <v>30.97</v>
      </c>
      <c r="AJ81" s="6">
        <f>VLOOKUP(C81,AWS2_30min!$C$3:$L$2935,10)</f>
        <v>1.9076345193123379</v>
      </c>
      <c r="AK81" s="53">
        <f>IF(AJ81&gt;0.5,Const!$B$6*(AH81-Const!$B$4)*(Const!$B$32-Const!$B$34)/(AH81*POWER(AJ81,2)))</f>
        <v>0.32484420674360115</v>
      </c>
      <c r="AL81" s="53">
        <f>IF(AK81&lt;Const!$B$33,AK81,"ЛОЖЬ")</f>
        <v>0.32484420674360115</v>
      </c>
      <c r="AM81" s="53">
        <f t="shared" si="28"/>
        <v>0.38965189893597552</v>
      </c>
      <c r="AN81" s="6">
        <f>(AG81+VLOOKUP(C81,AWS1_30min!$C$4:$L$2747,10))/2</f>
        <v>16.150749999999999</v>
      </c>
      <c r="AO81" s="19">
        <f>VLOOKUP(C81,AWS1_30min!$C$4:$O$2747,13)/POWER(10,(L81-Const!$B$28)/18400*(1+0.003665*AN81))</f>
        <v>750.93345877063484</v>
      </c>
      <c r="AP81" s="14">
        <f>Const!$B$7*Const!$B$8*(AO81/Const!$B$11)*POWER(Const!$B$9,2)*AJ81*(AH81-Const!$B$4)/(LN(Const!$B$32/Const!$B$34)*LN(Const!$B$32/Const!$B$35))</f>
        <v>68.177608188102781</v>
      </c>
      <c r="AQ81" s="51">
        <f t="shared" si="29"/>
        <v>26.56553449540716</v>
      </c>
      <c r="AR81" s="18">
        <f t="shared" si="30"/>
        <v>6.3423819779279134</v>
      </c>
      <c r="AS81" s="14">
        <f>0.623*Const!$B$10*Const!$B$8*POWER(Const!$B$9,2)*AJ81*(AR81-Const!$B$12)/1013/(LN(Const!$B$32/Const!$B$34)*LN(Const!$B$32/Const!$B$36))</f>
        <v>1.8969141465980355</v>
      </c>
      <c r="AT81" s="51">
        <f t="shared" si="31"/>
        <v>0.73913619934043995</v>
      </c>
      <c r="AU81" s="51">
        <f t="shared" si="32"/>
        <v>27.3046706947476</v>
      </c>
      <c r="AV81" s="14">
        <f>VLOOKUP(C81,AWS1_30min!$C$4:$P$2747,14)</f>
        <v>0</v>
      </c>
      <c r="AW81" s="14">
        <f t="shared" si="33"/>
        <v>0</v>
      </c>
      <c r="AX81" s="51">
        <f>IF(F81=1,AW81*Const!$B$13*Const!$B$14*(AH81-Const!$B$4))</f>
        <v>0</v>
      </c>
      <c r="AY81" s="11">
        <f>IF(F81=1,-Const!$B$15*(Const!$B$4-Const!$B$31)/2)</f>
        <v>-0.33999999999999775</v>
      </c>
      <c r="AZ81" s="51">
        <f t="shared" si="34"/>
        <v>400.88503668761888</v>
      </c>
      <c r="BA81" s="19">
        <f>IF(V81=1,Const!$B$37,Const!$B$38)</f>
        <v>602</v>
      </c>
      <c r="BB81" s="51">
        <f>IF(F81=1,AZ81/Const!$B$17*1800/BA81*1000)</f>
        <v>3.6323017519264775</v>
      </c>
    </row>
    <row r="82" spans="1:54" x14ac:dyDescent="0.3">
      <c r="A82" s="1">
        <f t="shared" si="35"/>
        <v>43653</v>
      </c>
      <c r="B82" s="2">
        <f t="shared" si="36"/>
        <v>0.5</v>
      </c>
      <c r="C82" s="13">
        <f t="shared" si="36"/>
        <v>43653.5</v>
      </c>
      <c r="D82" s="19">
        <f t="shared" si="37"/>
        <v>188</v>
      </c>
      <c r="E82" s="19">
        <v>79</v>
      </c>
      <c r="F82" s="19">
        <v>1</v>
      </c>
      <c r="G82" s="19">
        <v>0</v>
      </c>
      <c r="H82" s="19">
        <v>0</v>
      </c>
      <c r="I82" s="19"/>
      <c r="J82">
        <v>525825</v>
      </c>
      <c r="K82">
        <v>6300855</v>
      </c>
      <c r="L82">
        <v>2530</v>
      </c>
      <c r="M82" s="14">
        <v>25.248999999999999</v>
      </c>
      <c r="N82" s="21">
        <v>156.75700000000001</v>
      </c>
      <c r="O82" s="19">
        <v>746.14800000000002</v>
      </c>
      <c r="P82" s="19">
        <f>VLOOKUP(C82,AWS2_30min!$C$3:$G$2935,5)</f>
        <v>955.8</v>
      </c>
      <c r="Q82" s="19">
        <f t="shared" si="20"/>
        <v>856.33399999999995</v>
      </c>
      <c r="R82" s="59">
        <f t="shared" si="21"/>
        <v>1.1161532766420579</v>
      </c>
      <c r="S82" s="26">
        <f t="shared" si="22"/>
        <v>832.81553505991826</v>
      </c>
      <c r="T82" s="19">
        <f>VLOOKUP(A82,Albedo!$A$2:$F$63,6)</f>
        <v>0</v>
      </c>
      <c r="U82" s="19">
        <f>Const!$B$26*D82+Const!$B$27</f>
        <v>2402.4843999999998</v>
      </c>
      <c r="V82" s="19">
        <f t="shared" si="19"/>
        <v>1</v>
      </c>
      <c r="W82" s="6">
        <f>VLOOKUP(A82,Albedo!$A$2:$G$63,5)+Const!$B$20*(L82-Const!$B$29)</f>
        <v>17.5185</v>
      </c>
      <c r="X82" s="19">
        <f>VLOOKUP(A82,Albedo!$A$2:$G$63,7)</f>
        <v>3</v>
      </c>
      <c r="Y82" s="6">
        <f>IF(T82=1,W82,VLOOKUP(A82,Albedo!$A$2:$H$63,8)+(X82+1)*Const!$B$20*(L82-Const!$B$29))</f>
        <v>35.805999999999997</v>
      </c>
      <c r="Z82" s="15">
        <f>Const!$B$22*V82+Const!$B$23*W82+Const!$B$24*Y82+Const!$B$25</f>
        <v>0.57884231000000008</v>
      </c>
      <c r="AA82" s="51">
        <f t="shared" si="23"/>
        <v>482.06886811796915</v>
      </c>
      <c r="AB82" s="51">
        <f t="shared" si="24"/>
        <v>350.74666694194912</v>
      </c>
      <c r="AC82" s="51">
        <f>IF(F82=1,VLOOKUP(C82,AWS1_30min!$C$3:$J$2747,8))</f>
        <v>319.54647172463041</v>
      </c>
      <c r="AD82" s="51">
        <f>IF(F82=1,Const!$B$5*POWER((0+Const!$B$4),4))</f>
        <v>315.63697918226694</v>
      </c>
      <c r="AE82" s="51">
        <f t="shared" si="25"/>
        <v>3.9094925423634663</v>
      </c>
      <c r="AF82" s="51">
        <f t="shared" si="26"/>
        <v>354.65615948431258</v>
      </c>
      <c r="AG82" s="14">
        <f>VLOOKUP(C82,AWS2_30min!$C$3:$J$2935,8)+Const!$B$20*(L82-Const!$B$29)</f>
        <v>17.5185</v>
      </c>
      <c r="AH82" s="14">
        <f t="shared" si="27"/>
        <v>290.66849999999999</v>
      </c>
      <c r="AI82" s="6">
        <f>VLOOKUP(C82,AWS2_30min!$C$3:$K$2935,9)</f>
        <v>30.97</v>
      </c>
      <c r="AJ82" s="6">
        <f>VLOOKUP(C82,AWS2_30min!$C$3:$L$2935,10)</f>
        <v>1.9076345193123379</v>
      </c>
      <c r="AK82" s="53">
        <f>IF(AJ82&gt;0.5,Const!$B$6*(AH82-Const!$B$4)*(Const!$B$32-Const!$B$34)/(AH82*POWER(AJ82,2)))</f>
        <v>0.32484420674360115</v>
      </c>
      <c r="AL82" s="53">
        <f>IF(AK82&lt;Const!$B$33,AK82,"ЛОЖЬ")</f>
        <v>0.32484420674360115</v>
      </c>
      <c r="AM82" s="53">
        <f t="shared" si="28"/>
        <v>0.38965189893597552</v>
      </c>
      <c r="AN82" s="6">
        <f>(AG82+VLOOKUP(C82,AWS1_30min!$C$4:$L$2747,10))/2</f>
        <v>16.150749999999999</v>
      </c>
      <c r="AO82" s="19">
        <f>VLOOKUP(C82,AWS1_30min!$C$4:$O$2747,13)/POWER(10,(L82-Const!$B$28)/18400*(1+0.003665*AN82))</f>
        <v>750.93345877063484</v>
      </c>
      <c r="AP82" s="14">
        <f>Const!$B$7*Const!$B$8*(AO82/Const!$B$11)*POWER(Const!$B$9,2)*AJ82*(AH82-Const!$B$4)/(LN(Const!$B$32/Const!$B$34)*LN(Const!$B$32/Const!$B$35))</f>
        <v>68.177608188102781</v>
      </c>
      <c r="AQ82" s="51">
        <f t="shared" si="29"/>
        <v>26.56553449540716</v>
      </c>
      <c r="AR82" s="18">
        <f t="shared" si="30"/>
        <v>6.3423819779279134</v>
      </c>
      <c r="AS82" s="14">
        <f>0.623*Const!$B$10*Const!$B$8*POWER(Const!$B$9,2)*AJ82*(AR82-Const!$B$12)/1013/(LN(Const!$B$32/Const!$B$34)*LN(Const!$B$32/Const!$B$36))</f>
        <v>1.8969141465980355</v>
      </c>
      <c r="AT82" s="51">
        <f t="shared" si="31"/>
        <v>0.73913619934043995</v>
      </c>
      <c r="AU82" s="51">
        <f t="shared" si="32"/>
        <v>27.3046706947476</v>
      </c>
      <c r="AV82" s="14">
        <f>VLOOKUP(C82,AWS1_30min!$C$4:$P$2747,14)</f>
        <v>0</v>
      </c>
      <c r="AW82" s="14">
        <f t="shared" si="33"/>
        <v>0</v>
      </c>
      <c r="AX82" s="51">
        <f>IF(F82=1,AW82*Const!$B$13*Const!$B$14*(AH82-Const!$B$4))</f>
        <v>0</v>
      </c>
      <c r="AY82" s="11">
        <f>IF(F82=1,-Const!$B$15*(Const!$B$4-Const!$B$31)/2)</f>
        <v>-0.33999999999999775</v>
      </c>
      <c r="AZ82" s="51">
        <f t="shared" si="34"/>
        <v>381.62083017906025</v>
      </c>
      <c r="BA82" s="19">
        <f>IF(V82=1,Const!$B$37,Const!$B$38)</f>
        <v>602</v>
      </c>
      <c r="BB82" s="51">
        <f>IF(F82=1,AZ82/Const!$B$17*1800/BA82*1000)</f>
        <v>3.4577544262675346</v>
      </c>
    </row>
    <row r="83" spans="1:54" x14ac:dyDescent="0.3">
      <c r="A83" s="1">
        <f t="shared" si="35"/>
        <v>43653</v>
      </c>
      <c r="B83" s="2">
        <f t="shared" si="36"/>
        <v>0.5</v>
      </c>
      <c r="C83" s="13">
        <f t="shared" si="36"/>
        <v>43653.5</v>
      </c>
      <c r="D83" s="19">
        <f t="shared" si="37"/>
        <v>188</v>
      </c>
      <c r="E83" s="19">
        <v>80</v>
      </c>
      <c r="F83" s="19">
        <v>1</v>
      </c>
      <c r="G83" s="19">
        <v>0</v>
      </c>
      <c r="H83" s="19">
        <v>0</v>
      </c>
      <c r="I83" s="19"/>
      <c r="J83">
        <v>525915</v>
      </c>
      <c r="K83">
        <v>6300855</v>
      </c>
      <c r="L83">
        <v>2494</v>
      </c>
      <c r="M83" s="14">
        <v>23.806000000000001</v>
      </c>
      <c r="N83" s="21">
        <v>155.048</v>
      </c>
      <c r="O83" s="19">
        <v>752.57600000000002</v>
      </c>
      <c r="P83" s="19">
        <f>VLOOKUP(C83,AWS2_30min!$C$3:$G$2935,5)</f>
        <v>955.8</v>
      </c>
      <c r="Q83" s="19">
        <f t="shared" si="20"/>
        <v>856.33399999999995</v>
      </c>
      <c r="R83" s="59">
        <f t="shared" si="21"/>
        <v>1.1161532766420579</v>
      </c>
      <c r="S83" s="26">
        <f t="shared" si="22"/>
        <v>839.99016832217342</v>
      </c>
      <c r="T83" s="19">
        <f>VLOOKUP(A83,Albedo!$A$2:$F$63,6)</f>
        <v>0</v>
      </c>
      <c r="U83" s="19">
        <f>Const!$B$26*D83+Const!$B$27</f>
        <v>2402.4843999999998</v>
      </c>
      <c r="V83" s="19">
        <f t="shared" si="19"/>
        <v>1</v>
      </c>
      <c r="W83" s="6">
        <f>VLOOKUP(A83,Albedo!$A$2:$G$63,5)+Const!$B$20*(L83-Const!$B$29)</f>
        <v>17.752500000000001</v>
      </c>
      <c r="X83" s="19">
        <f>VLOOKUP(A83,Albedo!$A$2:$G$63,7)</f>
        <v>3</v>
      </c>
      <c r="Y83" s="6">
        <f>IF(T83=1,W83,VLOOKUP(A83,Albedo!$A$2:$H$63,8)+(X83+1)*Const!$B$20*(L83-Const!$B$29))</f>
        <v>36.741999999999997</v>
      </c>
      <c r="Z83" s="15">
        <f>Const!$B$22*V83+Const!$B$23*W83+Const!$B$24*Y83+Const!$B$25</f>
        <v>0.57975491000000012</v>
      </c>
      <c r="AA83" s="51">
        <f t="shared" si="23"/>
        <v>486.98842443650659</v>
      </c>
      <c r="AB83" s="51">
        <f t="shared" si="24"/>
        <v>353.00174388566683</v>
      </c>
      <c r="AC83" s="51">
        <f>IF(F83=1,VLOOKUP(C83,AWS1_30min!$C$3:$J$2747,8))</f>
        <v>319.54647172463041</v>
      </c>
      <c r="AD83" s="51">
        <f>IF(F83=1,Const!$B$5*POWER((0+Const!$B$4),4))</f>
        <v>315.63697918226694</v>
      </c>
      <c r="AE83" s="51">
        <f t="shared" si="25"/>
        <v>3.9094925423634663</v>
      </c>
      <c r="AF83" s="51">
        <f t="shared" si="26"/>
        <v>356.91123642803029</v>
      </c>
      <c r="AG83" s="14">
        <f>VLOOKUP(C83,AWS2_30min!$C$3:$J$2935,8)+Const!$B$20*(L83-Const!$B$29)</f>
        <v>17.752500000000001</v>
      </c>
      <c r="AH83" s="14">
        <f t="shared" si="27"/>
        <v>290.90249999999997</v>
      </c>
      <c r="AI83" s="6">
        <f>VLOOKUP(C83,AWS2_30min!$C$3:$K$2935,9)</f>
        <v>30.97</v>
      </c>
      <c r="AJ83" s="6">
        <f>VLOOKUP(C83,AWS2_30min!$C$3:$L$2935,10)</f>
        <v>1.9076345193123379</v>
      </c>
      <c r="AK83" s="53">
        <f>IF(AJ83&gt;0.5,Const!$B$6*(AH83-Const!$B$4)*(Const!$B$32-Const!$B$34)/(AH83*POWER(AJ83,2)))</f>
        <v>0.32891845808479619</v>
      </c>
      <c r="AL83" s="53">
        <f>IF(AK83&lt;Const!$B$33,AK83,"ЛОЖЬ")</f>
        <v>0.32891845808479619</v>
      </c>
      <c r="AM83" s="53">
        <f t="shared" si="28"/>
        <v>0.41549922087403374</v>
      </c>
      <c r="AN83" s="6">
        <f>(AG83+VLOOKUP(C83,AWS1_30min!$C$4:$L$2747,10))/2</f>
        <v>16.267749999999999</v>
      </c>
      <c r="AO83" s="19">
        <f>VLOOKUP(C83,AWS1_30min!$C$4:$O$2747,13)/POWER(10,(L83-Const!$B$28)/18400*(1+0.003665*AN83))</f>
        <v>754.5266853851557</v>
      </c>
      <c r="AP83" s="14">
        <f>Const!$B$7*Const!$B$8*(AO83/Const!$B$11)*POWER(Const!$B$9,2)*AJ83*(AH83-Const!$B$4)/(LN(Const!$B$32/Const!$B$34)*LN(Const!$B$32/Const!$B$35))</f>
        <v>69.418865827782668</v>
      </c>
      <c r="AQ83" s="51">
        <f t="shared" si="29"/>
        <v>28.843484665402784</v>
      </c>
      <c r="AR83" s="18">
        <f t="shared" si="30"/>
        <v>6.4372917495644275</v>
      </c>
      <c r="AS83" s="14">
        <f>0.623*Const!$B$10*Const!$B$8*POWER(Const!$B$9,2)*AJ83*(AR83-Const!$B$12)/1013/(LN(Const!$B$32/Const!$B$34)*LN(Const!$B$32/Const!$B$36))</f>
        <v>2.6716544688597788</v>
      </c>
      <c r="AT83" s="51">
        <f t="shared" si="31"/>
        <v>1.1100703502558684</v>
      </c>
      <c r="AU83" s="51">
        <f t="shared" si="32"/>
        <v>29.953555015658651</v>
      </c>
      <c r="AV83" s="14">
        <f>VLOOKUP(C83,AWS1_30min!$C$4:$P$2747,14)</f>
        <v>0</v>
      </c>
      <c r="AW83" s="14">
        <f t="shared" si="33"/>
        <v>0</v>
      </c>
      <c r="AX83" s="51">
        <f>IF(F83=1,AW83*Const!$B$13*Const!$B$14*(AH83-Const!$B$4))</f>
        <v>0</v>
      </c>
      <c r="AY83" s="11">
        <f>IF(F83=1,-Const!$B$15*(Const!$B$4-Const!$B$31)/2)</f>
        <v>-0.33999999999999775</v>
      </c>
      <c r="AZ83" s="51">
        <f t="shared" si="34"/>
        <v>386.52479144368897</v>
      </c>
      <c r="BA83" s="19">
        <f>IF(V83=1,Const!$B$37,Const!$B$38)</f>
        <v>602</v>
      </c>
      <c r="BB83" s="51">
        <f>IF(F83=1,AZ83/Const!$B$17*1800/BA83*1000)</f>
        <v>3.5021877811267506</v>
      </c>
    </row>
    <row r="84" spans="1:54" x14ac:dyDescent="0.3">
      <c r="A84" s="1">
        <f t="shared" si="35"/>
        <v>43653</v>
      </c>
      <c r="B84" s="2">
        <f t="shared" si="36"/>
        <v>0.5</v>
      </c>
      <c r="C84" s="13">
        <f t="shared" si="36"/>
        <v>43653.5</v>
      </c>
      <c r="D84" s="19">
        <f t="shared" si="37"/>
        <v>188</v>
      </c>
      <c r="E84" s="19">
        <v>81</v>
      </c>
      <c r="F84" s="19">
        <v>1</v>
      </c>
      <c r="G84" s="19">
        <v>0</v>
      </c>
      <c r="H84" s="19">
        <v>0</v>
      </c>
      <c r="I84" s="19"/>
      <c r="J84">
        <v>526005</v>
      </c>
      <c r="K84">
        <v>6300855</v>
      </c>
      <c r="L84">
        <v>2494</v>
      </c>
      <c r="M84" s="14">
        <v>23.199000000000002</v>
      </c>
      <c r="N84" s="21">
        <v>153.435</v>
      </c>
      <c r="O84" s="19">
        <v>752.31399999999996</v>
      </c>
      <c r="P84" s="19">
        <f>VLOOKUP(C84,AWS2_30min!$C$3:$G$2935,5)</f>
        <v>955.8</v>
      </c>
      <c r="Q84" s="19">
        <f t="shared" si="20"/>
        <v>856.33399999999995</v>
      </c>
      <c r="R84" s="59">
        <f t="shared" si="21"/>
        <v>1.1161532766420579</v>
      </c>
      <c r="S84" s="26">
        <f t="shared" si="22"/>
        <v>839.69773616369309</v>
      </c>
      <c r="T84" s="19">
        <f>VLOOKUP(A84,Albedo!$A$2:$F$63,6)</f>
        <v>0</v>
      </c>
      <c r="U84" s="19">
        <f>Const!$B$26*D84+Const!$B$27</f>
        <v>2402.4843999999998</v>
      </c>
      <c r="V84" s="19">
        <f t="shared" si="19"/>
        <v>1</v>
      </c>
      <c r="W84" s="6">
        <f>VLOOKUP(A84,Albedo!$A$2:$G$63,5)+Const!$B$20*(L84-Const!$B$29)</f>
        <v>17.752500000000001</v>
      </c>
      <c r="X84" s="19">
        <f>VLOOKUP(A84,Albedo!$A$2:$G$63,7)</f>
        <v>3</v>
      </c>
      <c r="Y84" s="6">
        <f>IF(T84=1,W84,VLOOKUP(A84,Albedo!$A$2:$H$63,8)+(X84+1)*Const!$B$20*(L84-Const!$B$29))</f>
        <v>36.741999999999997</v>
      </c>
      <c r="Z84" s="15">
        <f>Const!$B$22*V84+Const!$B$23*W84+Const!$B$24*Y84+Const!$B$25</f>
        <v>0.57975491000000012</v>
      </c>
      <c r="AA84" s="51">
        <f t="shared" si="23"/>
        <v>486.81888545678572</v>
      </c>
      <c r="AB84" s="51">
        <f t="shared" si="24"/>
        <v>352.87885070690737</v>
      </c>
      <c r="AC84" s="51">
        <f>IF(F84=1,VLOOKUP(C84,AWS1_30min!$C$3:$J$2747,8))</f>
        <v>319.54647172463041</v>
      </c>
      <c r="AD84" s="51">
        <f>IF(F84=1,Const!$B$5*POWER((0+Const!$B$4),4))</f>
        <v>315.63697918226694</v>
      </c>
      <c r="AE84" s="51">
        <f t="shared" si="25"/>
        <v>3.9094925423634663</v>
      </c>
      <c r="AF84" s="51">
        <f t="shared" si="26"/>
        <v>356.78834324927084</v>
      </c>
      <c r="AG84" s="14">
        <f>VLOOKUP(C84,AWS2_30min!$C$3:$J$2935,8)+Const!$B$20*(L84-Const!$B$29)</f>
        <v>17.752500000000001</v>
      </c>
      <c r="AH84" s="14">
        <f t="shared" si="27"/>
        <v>290.90249999999997</v>
      </c>
      <c r="AI84" s="6">
        <f>VLOOKUP(C84,AWS2_30min!$C$3:$K$2935,9)</f>
        <v>30.97</v>
      </c>
      <c r="AJ84" s="6">
        <f>VLOOKUP(C84,AWS2_30min!$C$3:$L$2935,10)</f>
        <v>1.9076345193123379</v>
      </c>
      <c r="AK84" s="53">
        <f>IF(AJ84&gt;0.5,Const!$B$6*(AH84-Const!$B$4)*(Const!$B$32-Const!$B$34)/(AH84*POWER(AJ84,2)))</f>
        <v>0.32891845808479619</v>
      </c>
      <c r="AL84" s="53">
        <f>IF(AK84&lt;Const!$B$33,AK84,"ЛОЖЬ")</f>
        <v>0.32891845808479619</v>
      </c>
      <c r="AM84" s="53">
        <f t="shared" si="28"/>
        <v>0.41549922087403374</v>
      </c>
      <c r="AN84" s="6">
        <f>(AG84+VLOOKUP(C84,AWS1_30min!$C$4:$L$2747,10))/2</f>
        <v>16.267749999999999</v>
      </c>
      <c r="AO84" s="19">
        <f>VLOOKUP(C84,AWS1_30min!$C$4:$O$2747,13)/POWER(10,(L84-Const!$B$28)/18400*(1+0.003665*AN84))</f>
        <v>754.5266853851557</v>
      </c>
      <c r="AP84" s="14">
        <f>Const!$B$7*Const!$B$8*(AO84/Const!$B$11)*POWER(Const!$B$9,2)*AJ84*(AH84-Const!$B$4)/(LN(Const!$B$32/Const!$B$34)*LN(Const!$B$32/Const!$B$35))</f>
        <v>69.418865827782668</v>
      </c>
      <c r="AQ84" s="51">
        <f t="shared" si="29"/>
        <v>28.843484665402784</v>
      </c>
      <c r="AR84" s="18">
        <f t="shared" si="30"/>
        <v>6.4372917495644275</v>
      </c>
      <c r="AS84" s="14">
        <f>0.623*Const!$B$10*Const!$B$8*POWER(Const!$B$9,2)*AJ84*(AR84-Const!$B$12)/1013/(LN(Const!$B$32/Const!$B$34)*LN(Const!$B$32/Const!$B$36))</f>
        <v>2.6716544688597788</v>
      </c>
      <c r="AT84" s="51">
        <f t="shared" si="31"/>
        <v>1.1100703502558684</v>
      </c>
      <c r="AU84" s="51">
        <f t="shared" si="32"/>
        <v>29.953555015658651</v>
      </c>
      <c r="AV84" s="14">
        <f>VLOOKUP(C84,AWS1_30min!$C$4:$P$2747,14)</f>
        <v>0</v>
      </c>
      <c r="AW84" s="14">
        <f t="shared" si="33"/>
        <v>0</v>
      </c>
      <c r="AX84" s="51">
        <f>IF(F84=1,AW84*Const!$B$13*Const!$B$14*(AH84-Const!$B$4))</f>
        <v>0</v>
      </c>
      <c r="AY84" s="11">
        <f>IF(F84=1,-Const!$B$15*(Const!$B$4-Const!$B$31)/2)</f>
        <v>-0.33999999999999775</v>
      </c>
      <c r="AZ84" s="51">
        <f t="shared" si="34"/>
        <v>386.40189826492951</v>
      </c>
      <c r="BA84" s="19">
        <f>IF(V84=1,Const!$B$37,Const!$B$38)</f>
        <v>602</v>
      </c>
      <c r="BB84" s="51">
        <f>IF(F84=1,AZ84/Const!$B$17*1800/BA84*1000)</f>
        <v>3.5010742820742626</v>
      </c>
    </row>
    <row r="85" spans="1:54" x14ac:dyDescent="0.3">
      <c r="A85" s="1">
        <f t="shared" si="35"/>
        <v>43653</v>
      </c>
      <c r="B85" s="2">
        <f t="shared" si="36"/>
        <v>0.5</v>
      </c>
      <c r="C85" s="13">
        <f t="shared" si="36"/>
        <v>43653.5</v>
      </c>
      <c r="D85" s="19">
        <f t="shared" si="37"/>
        <v>188</v>
      </c>
      <c r="E85" s="19">
        <v>82</v>
      </c>
      <c r="F85" s="19">
        <v>1</v>
      </c>
      <c r="G85" s="19">
        <v>0</v>
      </c>
      <c r="H85" s="19">
        <v>0</v>
      </c>
      <c r="I85" s="19"/>
      <c r="J85">
        <v>526095</v>
      </c>
      <c r="K85">
        <v>6300855</v>
      </c>
      <c r="L85">
        <v>2462</v>
      </c>
      <c r="M85" s="14">
        <v>22.684799999999999</v>
      </c>
      <c r="N85" s="21">
        <v>156.501</v>
      </c>
      <c r="O85" s="19">
        <v>768.16300000000001</v>
      </c>
      <c r="P85" s="19">
        <f>VLOOKUP(C85,AWS2_30min!$C$3:$G$2935,5)</f>
        <v>955.8</v>
      </c>
      <c r="Q85" s="19">
        <f t="shared" si="20"/>
        <v>856.33399999999995</v>
      </c>
      <c r="R85" s="59">
        <f t="shared" si="21"/>
        <v>1.1161532766420579</v>
      </c>
      <c r="S85" s="26">
        <f t="shared" si="22"/>
        <v>857.38764944519312</v>
      </c>
      <c r="T85" s="19">
        <f>VLOOKUP(A85,Albedo!$A$2:$F$63,6)</f>
        <v>0</v>
      </c>
      <c r="U85" s="19">
        <f>Const!$B$26*D85+Const!$B$27</f>
        <v>2402.4843999999998</v>
      </c>
      <c r="V85" s="19">
        <f t="shared" si="19"/>
        <v>1</v>
      </c>
      <c r="W85" s="6">
        <f>VLOOKUP(A85,Albedo!$A$2:$G$63,5)+Const!$B$20*(L85-Const!$B$29)</f>
        <v>17.9605</v>
      </c>
      <c r="X85" s="19">
        <f>VLOOKUP(A85,Albedo!$A$2:$G$63,7)</f>
        <v>3</v>
      </c>
      <c r="Y85" s="6">
        <f>IF(T85=1,W85,VLOOKUP(A85,Albedo!$A$2:$H$63,8)+(X85+1)*Const!$B$20*(L85-Const!$B$29))</f>
        <v>37.573999999999998</v>
      </c>
      <c r="Z85" s="15">
        <f>Const!$B$22*V85+Const!$B$23*W85+Const!$B$24*Y85+Const!$B$25</f>
        <v>0.58056611000000002</v>
      </c>
      <c r="AA85" s="51">
        <f t="shared" si="23"/>
        <v>497.77021240043945</v>
      </c>
      <c r="AB85" s="51">
        <f t="shared" si="24"/>
        <v>359.61743704475367</v>
      </c>
      <c r="AC85" s="51">
        <f>IF(F85=1,VLOOKUP(C85,AWS1_30min!$C$3:$J$2747,8))</f>
        <v>319.54647172463041</v>
      </c>
      <c r="AD85" s="51">
        <f>IF(F85=1,Const!$B$5*POWER((0+Const!$B$4),4))</f>
        <v>315.63697918226694</v>
      </c>
      <c r="AE85" s="51">
        <f t="shared" si="25"/>
        <v>3.9094925423634663</v>
      </c>
      <c r="AF85" s="51">
        <f t="shared" si="26"/>
        <v>363.52692958711714</v>
      </c>
      <c r="AG85" s="14">
        <f>VLOOKUP(C85,AWS2_30min!$C$3:$J$2935,8)+Const!$B$20*(L85-Const!$B$29)</f>
        <v>17.9605</v>
      </c>
      <c r="AH85" s="14">
        <f t="shared" si="27"/>
        <v>291.1105</v>
      </c>
      <c r="AI85" s="6">
        <f>VLOOKUP(C85,AWS2_30min!$C$3:$K$2935,9)</f>
        <v>30.97</v>
      </c>
      <c r="AJ85" s="6">
        <f>VLOOKUP(C85,AWS2_30min!$C$3:$L$2935,10)</f>
        <v>1.9076345193123379</v>
      </c>
      <c r="AK85" s="53">
        <f>IF(AJ85&gt;0.5,Const!$B$6*(AH85-Const!$B$4)*(Const!$B$32-Const!$B$34)/(AH85*POWER(AJ85,2)))</f>
        <v>0.33253451613673007</v>
      </c>
      <c r="AL85" s="53">
        <f>IF(AK85&lt;Const!$B$33,AK85,"ЛОЖЬ")</f>
        <v>0.33253451613673007</v>
      </c>
      <c r="AM85" s="53">
        <f t="shared" si="28"/>
        <v>0.43913494918992918</v>
      </c>
      <c r="AN85" s="6">
        <f>(AG85+VLOOKUP(C85,AWS1_30min!$C$4:$L$2747,10))/2</f>
        <v>16.371749999999999</v>
      </c>
      <c r="AO85" s="19">
        <f>VLOOKUP(C85,AWS1_30min!$C$4:$O$2747,13)/POWER(10,(L85-Const!$B$28)/18400*(1+0.003665*AN85))</f>
        <v>757.73755392688611</v>
      </c>
      <c r="AP85" s="14">
        <f>Const!$B$7*Const!$B$8*(AO85/Const!$B$11)*POWER(Const!$B$9,2)*AJ85*(AH85-Const!$B$4)/(LN(Const!$B$32/Const!$B$34)*LN(Const!$B$32/Const!$B$35))</f>
        <v>70.531094435437367</v>
      </c>
      <c r="AQ85" s="51">
        <f t="shared" si="29"/>
        <v>30.972668571215884</v>
      </c>
      <c r="AR85" s="18">
        <f t="shared" si="30"/>
        <v>6.5227062498736412</v>
      </c>
      <c r="AS85" s="14">
        <f>0.623*Const!$B$10*Const!$B$8*POWER(Const!$B$9,2)*AJ85*(AR85-Const!$B$12)/1013/(LN(Const!$B$32/Const!$B$34)*LN(Const!$B$32/Const!$B$36))</f>
        <v>3.3688857060059361</v>
      </c>
      <c r="AT85" s="51">
        <f t="shared" si="31"/>
        <v>1.4793954533335953</v>
      </c>
      <c r="AU85" s="51">
        <f t="shared" si="32"/>
        <v>32.452064024549479</v>
      </c>
      <c r="AV85" s="14">
        <f>VLOOKUP(C85,AWS1_30min!$C$4:$P$2747,14)</f>
        <v>0</v>
      </c>
      <c r="AW85" s="14">
        <f t="shared" si="33"/>
        <v>0</v>
      </c>
      <c r="AX85" s="51">
        <f>IF(F85=1,AW85*Const!$B$13*Const!$B$14*(AH85-Const!$B$4))</f>
        <v>0</v>
      </c>
      <c r="AY85" s="11">
        <f>IF(F85=1,-Const!$B$15*(Const!$B$4-Const!$B$31)/2)</f>
        <v>-0.33999999999999775</v>
      </c>
      <c r="AZ85" s="51">
        <f t="shared" si="34"/>
        <v>395.63899361166665</v>
      </c>
      <c r="BA85" s="19">
        <f>IF(V85=1,Const!$B$37,Const!$B$38)</f>
        <v>602</v>
      </c>
      <c r="BB85" s="51">
        <f>IF(F85=1,AZ85/Const!$B$17*1800/BA85*1000)</f>
        <v>3.584768894095439</v>
      </c>
    </row>
    <row r="86" spans="1:54" x14ac:dyDescent="0.3">
      <c r="A86" s="1">
        <f t="shared" si="35"/>
        <v>43653</v>
      </c>
      <c r="B86" s="2">
        <f t="shared" si="36"/>
        <v>0.5</v>
      </c>
      <c r="C86" s="13">
        <f t="shared" si="36"/>
        <v>43653.5</v>
      </c>
      <c r="D86" s="19">
        <f t="shared" si="37"/>
        <v>188</v>
      </c>
      <c r="E86" s="19">
        <v>83</v>
      </c>
      <c r="F86" s="19">
        <v>0</v>
      </c>
      <c r="G86" s="19">
        <v>0</v>
      </c>
      <c r="H86" s="19">
        <v>0</v>
      </c>
      <c r="I86" s="19"/>
      <c r="J86">
        <v>526185</v>
      </c>
      <c r="K86">
        <v>6300855</v>
      </c>
      <c r="L86">
        <v>2467</v>
      </c>
      <c r="M86" s="14">
        <v>21.6965</v>
      </c>
      <c r="N86" s="21">
        <v>185.81</v>
      </c>
      <c r="O86" s="19">
        <v>890.13900000000001</v>
      </c>
      <c r="P86" s="19">
        <f>VLOOKUP(C86,AWS2_30min!$C$3:$G$2935,5)</f>
        <v>955.8</v>
      </c>
      <c r="Q86" s="19">
        <f t="shared" si="20"/>
        <v>856.33399999999995</v>
      </c>
      <c r="R86" s="59">
        <f t="shared" si="21"/>
        <v>1.1161532766420579</v>
      </c>
      <c r="S86" s="26" t="b">
        <f t="shared" si="22"/>
        <v>0</v>
      </c>
      <c r="T86" s="19">
        <f>VLOOKUP(A86,Albedo!$A$2:$F$63,6)</f>
        <v>0</v>
      </c>
      <c r="U86" s="19">
        <f>Const!$B$26*D86+Const!$B$27</f>
        <v>2402.4843999999998</v>
      </c>
      <c r="V86" s="19">
        <f t="shared" si="19"/>
        <v>1</v>
      </c>
      <c r="W86" s="6">
        <f>VLOOKUP(A86,Albedo!$A$2:$G$63,5)+Const!$B$20*(L86-Const!$B$29)</f>
        <v>17.928000000000001</v>
      </c>
      <c r="X86" s="19">
        <f>VLOOKUP(A86,Albedo!$A$2:$G$63,7)</f>
        <v>3</v>
      </c>
      <c r="Y86" s="6">
        <f>IF(T86=1,W86,VLOOKUP(A86,Albedo!$A$2:$H$63,8)+(X86+1)*Const!$B$20*(L86-Const!$B$29))</f>
        <v>37.444000000000003</v>
      </c>
      <c r="Z86" s="15">
        <f>Const!$B$22*V86+Const!$B$23*W86+Const!$B$24*Y86+Const!$B$25</f>
        <v>0.58043936000000007</v>
      </c>
      <c r="AA86" s="51" t="b">
        <f t="shared" si="23"/>
        <v>0</v>
      </c>
      <c r="AB86" s="51" t="b">
        <f t="shared" si="24"/>
        <v>0</v>
      </c>
      <c r="AC86" s="51" t="b">
        <f>IF(F86=1,VLOOKUP(C86,AWS1_30min!$C$3:$J$2747,8))</f>
        <v>0</v>
      </c>
      <c r="AD86" s="51" t="b">
        <f>IF(F86=1,Const!$B$5*POWER((0+Const!$B$4),4))</f>
        <v>0</v>
      </c>
      <c r="AE86" s="51" t="b">
        <f t="shared" si="25"/>
        <v>0</v>
      </c>
      <c r="AF86" s="51" t="b">
        <f t="shared" si="26"/>
        <v>0</v>
      </c>
      <c r="AG86" s="14">
        <f>VLOOKUP(C86,AWS2_30min!$C$3:$J$2935,8)+Const!$B$20*(L86-Const!$B$29)</f>
        <v>17.928000000000001</v>
      </c>
      <c r="AH86" s="14">
        <f t="shared" si="27"/>
        <v>291.07799999999997</v>
      </c>
      <c r="AI86" s="6">
        <f>VLOOKUP(C86,AWS2_30min!$C$3:$K$2935,9)</f>
        <v>30.97</v>
      </c>
      <c r="AJ86" s="6">
        <f>VLOOKUP(C86,AWS2_30min!$C$3:$L$2935,10)</f>
        <v>1.9076345193123379</v>
      </c>
      <c r="AK86" s="53">
        <f>IF(AJ86&gt;0.5,Const!$B$6*(AH86-Const!$B$4)*(Const!$B$32-Const!$B$34)/(AH86*POWER(AJ86,2)))</f>
        <v>0.33196984772769678</v>
      </c>
      <c r="AL86" s="53">
        <f>IF(AK86&lt;Const!$B$33,AK86,"ЛОЖЬ")</f>
        <v>0.33196984772769678</v>
      </c>
      <c r="AM86" s="53">
        <f t="shared" si="28"/>
        <v>0.43540101773178702</v>
      </c>
      <c r="AN86" s="6">
        <f>(AG86+VLOOKUP(C86,AWS1_30min!$C$4:$L$2747,10))/2</f>
        <v>16.355499999999999</v>
      </c>
      <c r="AO86" s="19">
        <f>VLOOKUP(C86,AWS1_30min!$C$4:$O$2747,13)/POWER(10,(L86-Const!$B$28)/18400*(1+0.003665*AN86))</f>
        <v>757.2348041262851</v>
      </c>
      <c r="AP86" s="14">
        <f>Const!$B$7*Const!$B$8*(AO86/Const!$B$11)*POWER(Const!$B$9,2)*AJ86*(AH86-Const!$B$4)/(LN(Const!$B$32/Const!$B$34)*LN(Const!$B$32/Const!$B$35))</f>
        <v>70.356754696072343</v>
      </c>
      <c r="AQ86" s="51" t="b">
        <f t="shared" si="29"/>
        <v>0</v>
      </c>
      <c r="AR86" s="18">
        <f t="shared" si="30"/>
        <v>6.5092946459956433</v>
      </c>
      <c r="AS86" s="14">
        <f>0.623*Const!$B$10*Const!$B$8*POWER(Const!$B$9,2)*AJ86*(AR86-Const!$B$12)/1013/(LN(Const!$B$32/Const!$B$34)*LN(Const!$B$32/Const!$B$36))</f>
        <v>3.2594079343147286</v>
      </c>
      <c r="AT86" s="51" t="b">
        <f t="shared" si="31"/>
        <v>0</v>
      </c>
      <c r="AU86" s="51" t="b">
        <f t="shared" si="32"/>
        <v>0</v>
      </c>
      <c r="AV86" s="14">
        <f>VLOOKUP(C86,AWS1_30min!$C$4:$P$2747,14)</f>
        <v>0</v>
      </c>
      <c r="AW86" s="14">
        <f t="shared" si="33"/>
        <v>0</v>
      </c>
      <c r="AX86" s="51" t="b">
        <f>IF(F86=1,AW86*Const!$B$13*Const!$B$14*(AH86-Const!$B$4))</f>
        <v>0</v>
      </c>
      <c r="AY86" s="11" t="b">
        <f>IF(F86=1,-Const!$B$15*(Const!$B$4-Const!$B$31)/2)</f>
        <v>0</v>
      </c>
      <c r="AZ86" s="51" t="b">
        <f t="shared" si="34"/>
        <v>0</v>
      </c>
      <c r="BA86" s="19">
        <f>IF(V86=1,Const!$B$37,Const!$B$38)</f>
        <v>602</v>
      </c>
      <c r="BB86" s="51" t="b">
        <f>IF(F86=1,AZ86/Const!$B$17*1800/BA86*1000)</f>
        <v>0</v>
      </c>
    </row>
    <row r="87" spans="1:54" x14ac:dyDescent="0.3">
      <c r="A87" s="1">
        <f t="shared" si="35"/>
        <v>43653</v>
      </c>
      <c r="B87" s="2">
        <f t="shared" si="36"/>
        <v>0.5</v>
      </c>
      <c r="C87" s="13">
        <f t="shared" si="36"/>
        <v>43653.5</v>
      </c>
      <c r="D87" s="19">
        <f t="shared" si="37"/>
        <v>188</v>
      </c>
      <c r="E87" s="19">
        <v>84</v>
      </c>
      <c r="F87" s="19">
        <v>0</v>
      </c>
      <c r="G87" s="19">
        <v>0</v>
      </c>
      <c r="H87" s="19">
        <v>0</v>
      </c>
      <c r="I87" s="19"/>
      <c r="J87">
        <v>526275</v>
      </c>
      <c r="K87">
        <v>6300855</v>
      </c>
      <c r="L87">
        <v>2470</v>
      </c>
      <c r="M87" s="14">
        <v>23.095600000000001</v>
      </c>
      <c r="N87" s="21">
        <v>179.06700000000001</v>
      </c>
      <c r="O87" s="19">
        <v>856.11</v>
      </c>
      <c r="P87" s="19">
        <f>VLOOKUP(C87,AWS2_30min!$C$3:$G$2935,5)</f>
        <v>955.8</v>
      </c>
      <c r="Q87" s="19">
        <f t="shared" si="20"/>
        <v>856.33399999999995</v>
      </c>
      <c r="R87" s="59">
        <f t="shared" si="21"/>
        <v>1.1161532766420579</v>
      </c>
      <c r="S87" s="26" t="b">
        <f t="shared" si="22"/>
        <v>0</v>
      </c>
      <c r="T87" s="19">
        <f>VLOOKUP(A87,Albedo!$A$2:$F$63,6)</f>
        <v>0</v>
      </c>
      <c r="U87" s="19">
        <f>Const!$B$26*D87+Const!$B$27</f>
        <v>2402.4843999999998</v>
      </c>
      <c r="V87" s="19">
        <f t="shared" si="19"/>
        <v>1</v>
      </c>
      <c r="W87" s="6">
        <f>VLOOKUP(A87,Albedo!$A$2:$G$63,5)+Const!$B$20*(L87-Const!$B$29)</f>
        <v>17.9085</v>
      </c>
      <c r="X87" s="19">
        <f>VLOOKUP(A87,Albedo!$A$2:$G$63,7)</f>
        <v>3</v>
      </c>
      <c r="Y87" s="6">
        <f>IF(T87=1,W87,VLOOKUP(A87,Albedo!$A$2:$H$63,8)+(X87+1)*Const!$B$20*(L87-Const!$B$29))</f>
        <v>37.366</v>
      </c>
      <c r="Z87" s="15">
        <f>Const!$B$22*V87+Const!$B$23*W87+Const!$B$24*Y87+Const!$B$25</f>
        <v>0.58036331000000008</v>
      </c>
      <c r="AA87" s="51" t="b">
        <f t="shared" si="23"/>
        <v>0</v>
      </c>
      <c r="AB87" s="51" t="b">
        <f t="shared" si="24"/>
        <v>0</v>
      </c>
      <c r="AC87" s="51" t="b">
        <f>IF(F87=1,VLOOKUP(C87,AWS1_30min!$C$3:$J$2747,8))</f>
        <v>0</v>
      </c>
      <c r="AD87" s="51" t="b">
        <f>IF(F87=1,Const!$B$5*POWER((0+Const!$B$4),4))</f>
        <v>0</v>
      </c>
      <c r="AE87" s="51" t="b">
        <f t="shared" si="25"/>
        <v>0</v>
      </c>
      <c r="AF87" s="51" t="b">
        <f t="shared" si="26"/>
        <v>0</v>
      </c>
      <c r="AG87" s="14">
        <f>VLOOKUP(C87,AWS2_30min!$C$3:$J$2935,8)+Const!$B$20*(L87-Const!$B$29)</f>
        <v>17.9085</v>
      </c>
      <c r="AH87" s="14">
        <f t="shared" si="27"/>
        <v>291.05849999999998</v>
      </c>
      <c r="AI87" s="6">
        <f>VLOOKUP(C87,AWS2_30min!$C$3:$K$2935,9)</f>
        <v>30.97</v>
      </c>
      <c r="AJ87" s="6">
        <f>VLOOKUP(C87,AWS2_30min!$C$3:$L$2935,10)</f>
        <v>1.9076345193123379</v>
      </c>
      <c r="AK87" s="53">
        <f>IF(AJ87&gt;0.5,Const!$B$6*(AH87-Const!$B$4)*(Const!$B$32-Const!$B$34)/(AH87*POWER(AJ87,2)))</f>
        <v>0.33163098615267794</v>
      </c>
      <c r="AL87" s="53">
        <f>IF(AK87&lt;Const!$B$33,AK87,"ЛОЖЬ")</f>
        <v>0.33163098615267794</v>
      </c>
      <c r="AM87" s="53">
        <f t="shared" si="28"/>
        <v>0.43316791288816214</v>
      </c>
      <c r="AN87" s="6">
        <f>(AG87+VLOOKUP(C87,AWS1_30min!$C$4:$L$2747,10))/2</f>
        <v>16.345749999999999</v>
      </c>
      <c r="AO87" s="19">
        <f>VLOOKUP(C87,AWS1_30min!$C$4:$O$2747,13)/POWER(10,(L87-Const!$B$28)/18400*(1+0.003665*AN87))</f>
        <v>756.9333414514283</v>
      </c>
      <c r="AP87" s="14">
        <f>Const!$B$7*Const!$B$8*(AO87/Const!$B$11)*POWER(Const!$B$9,2)*AJ87*(AH87-Const!$B$4)/(LN(Const!$B$32/Const!$B$34)*LN(Const!$B$32/Const!$B$35))</f>
        <v>70.252249519698864</v>
      </c>
      <c r="AQ87" s="51" t="b">
        <f t="shared" si="29"/>
        <v>0</v>
      </c>
      <c r="AR87" s="18">
        <f t="shared" si="30"/>
        <v>6.5012593730081303</v>
      </c>
      <c r="AS87" s="14">
        <f>0.623*Const!$B$10*Const!$B$8*POWER(Const!$B$9,2)*AJ87*(AR87-Const!$B$12)/1013/(LN(Const!$B$32/Const!$B$34)*LN(Const!$B$32/Const!$B$36))</f>
        <v>3.1938166903736049</v>
      </c>
      <c r="AT87" s="51" t="b">
        <f t="shared" si="31"/>
        <v>0</v>
      </c>
      <c r="AU87" s="51" t="b">
        <f t="shared" si="32"/>
        <v>0</v>
      </c>
      <c r="AV87" s="14">
        <f>VLOOKUP(C87,AWS1_30min!$C$4:$P$2747,14)</f>
        <v>0</v>
      </c>
      <c r="AW87" s="14">
        <f t="shared" si="33"/>
        <v>0</v>
      </c>
      <c r="AX87" s="51" t="b">
        <f>IF(F87=1,AW87*Const!$B$13*Const!$B$14*(AH87-Const!$B$4))</f>
        <v>0</v>
      </c>
      <c r="AY87" s="11" t="b">
        <f>IF(F87=1,-Const!$B$15*(Const!$B$4-Const!$B$31)/2)</f>
        <v>0</v>
      </c>
      <c r="AZ87" s="51" t="b">
        <f t="shared" si="34"/>
        <v>0</v>
      </c>
      <c r="BA87" s="19">
        <f>IF(V87=1,Const!$B$37,Const!$B$38)</f>
        <v>602</v>
      </c>
      <c r="BB87" s="51" t="b">
        <f>IF(F87=1,AZ87/Const!$B$17*1800/BA87*1000)</f>
        <v>0</v>
      </c>
    </row>
    <row r="88" spans="1:54" x14ac:dyDescent="0.3">
      <c r="A88" s="1">
        <f t="shared" si="35"/>
        <v>43653</v>
      </c>
      <c r="B88" s="2">
        <f t="shared" si="36"/>
        <v>0.5</v>
      </c>
      <c r="C88" s="13">
        <f t="shared" si="36"/>
        <v>43653.5</v>
      </c>
      <c r="D88" s="19">
        <f t="shared" si="37"/>
        <v>188</v>
      </c>
      <c r="E88" s="19">
        <v>85</v>
      </c>
      <c r="F88" s="19">
        <v>0</v>
      </c>
      <c r="G88" s="19">
        <v>0</v>
      </c>
      <c r="H88" s="19">
        <v>0</v>
      </c>
      <c r="I88" s="19"/>
      <c r="J88">
        <v>524475</v>
      </c>
      <c r="K88">
        <v>6300765</v>
      </c>
      <c r="L88">
        <v>2697</v>
      </c>
      <c r="M88" s="14">
        <v>55.941099999999999</v>
      </c>
      <c r="N88" s="21">
        <v>0.69935199999999997</v>
      </c>
      <c r="O88" s="19">
        <v>569.93399999999997</v>
      </c>
      <c r="P88" s="19">
        <f>VLOOKUP(C88,AWS2_30min!$C$3:$G$2935,5)</f>
        <v>955.8</v>
      </c>
      <c r="Q88" s="19">
        <f t="shared" si="20"/>
        <v>856.33399999999995</v>
      </c>
      <c r="R88" s="59">
        <f t="shared" si="21"/>
        <v>1.1161532766420579</v>
      </c>
      <c r="S88" s="26" t="b">
        <f t="shared" si="22"/>
        <v>0</v>
      </c>
      <c r="T88" s="19">
        <f>VLOOKUP(A88,Albedo!$A$2:$F$63,6)</f>
        <v>0</v>
      </c>
      <c r="U88" s="19">
        <f>Const!$B$26*D88+Const!$B$27</f>
        <v>2402.4843999999998</v>
      </c>
      <c r="V88" s="19">
        <f t="shared" si="19"/>
        <v>1</v>
      </c>
      <c r="W88" s="6">
        <f>VLOOKUP(A88,Albedo!$A$2:$G$63,5)+Const!$B$20*(L88-Const!$B$29)</f>
        <v>16.433</v>
      </c>
      <c r="X88" s="19">
        <f>VLOOKUP(A88,Albedo!$A$2:$G$63,7)</f>
        <v>3</v>
      </c>
      <c r="Y88" s="6">
        <f>IF(T88=1,W88,VLOOKUP(A88,Albedo!$A$2:$H$63,8)+(X88+1)*Const!$B$20*(L88-Const!$B$29))</f>
        <v>31.463999999999999</v>
      </c>
      <c r="Z88" s="15">
        <f>Const!$B$22*V88+Const!$B$23*W88+Const!$B$24*Y88+Const!$B$25</f>
        <v>0.57460886</v>
      </c>
      <c r="AA88" s="51" t="b">
        <f t="shared" si="23"/>
        <v>0</v>
      </c>
      <c r="AB88" s="51" t="b">
        <f t="shared" si="24"/>
        <v>0</v>
      </c>
      <c r="AC88" s="51" t="b">
        <f>IF(F88=1,VLOOKUP(C88,AWS1_30min!$C$3:$J$2747,8))</f>
        <v>0</v>
      </c>
      <c r="AD88" s="51" t="b">
        <f>IF(F88=1,Const!$B$5*POWER((0+Const!$B$4),4))</f>
        <v>0</v>
      </c>
      <c r="AE88" s="51" t="b">
        <f t="shared" si="25"/>
        <v>0</v>
      </c>
      <c r="AF88" s="51" t="b">
        <f t="shared" si="26"/>
        <v>0</v>
      </c>
      <c r="AG88" s="14">
        <f>VLOOKUP(C88,AWS2_30min!$C$3:$J$2935,8)+Const!$B$20*(L88-Const!$B$29)</f>
        <v>16.433</v>
      </c>
      <c r="AH88" s="14">
        <f t="shared" si="27"/>
        <v>289.58299999999997</v>
      </c>
      <c r="AI88" s="6">
        <f>VLOOKUP(C88,AWS2_30min!$C$3:$K$2935,9)</f>
        <v>30.97</v>
      </c>
      <c r="AJ88" s="6">
        <f>VLOOKUP(C88,AWS2_30min!$C$3:$L$2935,10)</f>
        <v>1.9076345193123379</v>
      </c>
      <c r="AK88" s="53">
        <f>IF(AJ88&gt;0.5,Const!$B$6*(AH88-Const!$B$4)*(Const!$B$32-Const!$B$34)/(AH88*POWER(AJ88,2)))</f>
        <v>0.30585808863673936</v>
      </c>
      <c r="AL88" s="53">
        <f>IF(AK88&lt;Const!$B$33,AK88,"ЛОЖЬ")</f>
        <v>0.30585808863673936</v>
      </c>
      <c r="AM88" s="53">
        <f t="shared" si="28"/>
        <v>0.28014837324559427</v>
      </c>
      <c r="AN88" s="6">
        <f>(AG88+VLOOKUP(C88,AWS1_30min!$C$4:$L$2747,10))/2</f>
        <v>15.608000000000001</v>
      </c>
      <c r="AO88" s="19">
        <f>VLOOKUP(C88,AWS1_30min!$C$4:$O$2747,13)/POWER(10,(L88-Const!$B$28)/18400*(1+0.003665*AN88))</f>
        <v>734.52451337847208</v>
      </c>
      <c r="AP88" s="14">
        <f>Const!$B$7*Const!$B$8*(AO88/Const!$B$11)*POWER(Const!$B$9,2)*AJ88*(AH88-Const!$B$4)/(LN(Const!$B$32/Const!$B$34)*LN(Const!$B$32/Const!$B$35))</f>
        <v>62.555649526622112</v>
      </c>
      <c r="AQ88" s="51" t="b">
        <f t="shared" si="29"/>
        <v>0</v>
      </c>
      <c r="AR88" s="18">
        <f t="shared" si="30"/>
        <v>5.9180720962951732</v>
      </c>
      <c r="AS88" s="14">
        <f>0.623*Const!$B$10*Const!$B$8*POWER(Const!$B$9,2)*AJ88*(AR88-Const!$B$12)/1013/(LN(Const!$B$32/Const!$B$34)*LN(Const!$B$32/Const!$B$36))</f>
        <v>-1.5666910098231894</v>
      </c>
      <c r="AT88" s="51" t="b">
        <f t="shared" si="31"/>
        <v>0</v>
      </c>
      <c r="AU88" s="51" t="b">
        <f t="shared" si="32"/>
        <v>0</v>
      </c>
      <c r="AV88" s="14">
        <f>VLOOKUP(C88,AWS1_30min!$C$4:$P$2747,14)</f>
        <v>0</v>
      </c>
      <c r="AW88" s="14">
        <f t="shared" si="33"/>
        <v>0</v>
      </c>
      <c r="AX88" s="51" t="b">
        <f>IF(F88=1,AW88*Const!$B$13*Const!$B$14*(AH88-Const!$B$4))</f>
        <v>0</v>
      </c>
      <c r="AY88" s="11" t="b">
        <f>IF(F88=1,-Const!$B$15*(Const!$B$4-Const!$B$31)/2)</f>
        <v>0</v>
      </c>
      <c r="AZ88" s="51" t="b">
        <f t="shared" si="34"/>
        <v>0</v>
      </c>
      <c r="BA88" s="19">
        <f>IF(V88=1,Const!$B$37,Const!$B$38)</f>
        <v>602</v>
      </c>
      <c r="BB88" s="51" t="b">
        <f>IF(F88=1,AZ88/Const!$B$17*1800/BA88*1000)</f>
        <v>0</v>
      </c>
    </row>
    <row r="89" spans="1:54" x14ac:dyDescent="0.3">
      <c r="A89" s="1">
        <f t="shared" si="35"/>
        <v>43653</v>
      </c>
      <c r="B89" s="2">
        <f t="shared" si="36"/>
        <v>0.5</v>
      </c>
      <c r="C89" s="13">
        <f t="shared" si="36"/>
        <v>43653.5</v>
      </c>
      <c r="D89" s="19">
        <f t="shared" si="37"/>
        <v>188</v>
      </c>
      <c r="E89" s="19">
        <v>86</v>
      </c>
      <c r="F89" s="19">
        <v>0</v>
      </c>
      <c r="G89" s="19">
        <v>0</v>
      </c>
      <c r="H89" s="19">
        <v>0</v>
      </c>
      <c r="I89" s="19"/>
      <c r="J89">
        <v>524565</v>
      </c>
      <c r="K89">
        <v>6300765</v>
      </c>
      <c r="L89">
        <v>2690</v>
      </c>
      <c r="M89" s="14">
        <v>55.331600000000002</v>
      </c>
      <c r="N89" s="21">
        <v>0.495334</v>
      </c>
      <c r="O89" s="19">
        <v>578.78499999999997</v>
      </c>
      <c r="P89" s="19">
        <f>VLOOKUP(C89,AWS2_30min!$C$3:$G$2935,5)</f>
        <v>955.8</v>
      </c>
      <c r="Q89" s="19">
        <f t="shared" si="20"/>
        <v>856.33399999999995</v>
      </c>
      <c r="R89" s="59">
        <f t="shared" si="21"/>
        <v>1.1161532766420579</v>
      </c>
      <c r="S89" s="26" t="b">
        <f t="shared" si="22"/>
        <v>0</v>
      </c>
      <c r="T89" s="19">
        <f>VLOOKUP(A89,Albedo!$A$2:$F$63,6)</f>
        <v>0</v>
      </c>
      <c r="U89" s="19">
        <f>Const!$B$26*D89+Const!$B$27</f>
        <v>2402.4843999999998</v>
      </c>
      <c r="V89" s="19">
        <f t="shared" si="19"/>
        <v>1</v>
      </c>
      <c r="W89" s="6">
        <f>VLOOKUP(A89,Albedo!$A$2:$G$63,5)+Const!$B$20*(L89-Const!$B$29)</f>
        <v>16.4785</v>
      </c>
      <c r="X89" s="19">
        <f>VLOOKUP(A89,Albedo!$A$2:$G$63,7)</f>
        <v>3</v>
      </c>
      <c r="Y89" s="6">
        <f>IF(T89=1,W89,VLOOKUP(A89,Albedo!$A$2:$H$63,8)+(X89+1)*Const!$B$20*(L89-Const!$B$29))</f>
        <v>31.646000000000001</v>
      </c>
      <c r="Z89" s="15">
        <f>Const!$B$22*V89+Const!$B$23*W89+Const!$B$24*Y89+Const!$B$25</f>
        <v>0.57478631000000002</v>
      </c>
      <c r="AA89" s="51" t="b">
        <f t="shared" si="23"/>
        <v>0</v>
      </c>
      <c r="AB89" s="51" t="b">
        <f t="shared" si="24"/>
        <v>0</v>
      </c>
      <c r="AC89" s="51" t="b">
        <f>IF(F89=1,VLOOKUP(C89,AWS1_30min!$C$3:$J$2747,8))</f>
        <v>0</v>
      </c>
      <c r="AD89" s="51" t="b">
        <f>IF(F89=1,Const!$B$5*POWER((0+Const!$B$4),4))</f>
        <v>0</v>
      </c>
      <c r="AE89" s="51" t="b">
        <f t="shared" si="25"/>
        <v>0</v>
      </c>
      <c r="AF89" s="51" t="b">
        <f t="shared" si="26"/>
        <v>0</v>
      </c>
      <c r="AG89" s="14">
        <f>VLOOKUP(C89,AWS2_30min!$C$3:$J$2935,8)+Const!$B$20*(L89-Const!$B$29)</f>
        <v>16.4785</v>
      </c>
      <c r="AH89" s="14">
        <f t="shared" si="27"/>
        <v>289.62849999999997</v>
      </c>
      <c r="AI89" s="6">
        <f>VLOOKUP(C89,AWS2_30min!$C$3:$K$2935,9)</f>
        <v>30.97</v>
      </c>
      <c r="AJ89" s="6">
        <f>VLOOKUP(C89,AWS2_30min!$C$3:$L$2935,10)</f>
        <v>1.9076345193123379</v>
      </c>
      <c r="AK89" s="53">
        <f>IF(AJ89&gt;0.5,Const!$B$6*(AH89-Const!$B$4)*(Const!$B$32-Const!$B$34)/(AH89*POWER(AJ89,2)))</f>
        <v>0.30665677160157706</v>
      </c>
      <c r="AL89" s="53">
        <f>IF(AK89&lt;Const!$B$33,AK89,"ЛОЖЬ")</f>
        <v>0.30665677160157706</v>
      </c>
      <c r="AM89" s="53">
        <f t="shared" si="28"/>
        <v>0.28439167321177444</v>
      </c>
      <c r="AN89" s="6">
        <f>(AG89+VLOOKUP(C89,AWS1_30min!$C$4:$L$2747,10))/2</f>
        <v>15.630749999999999</v>
      </c>
      <c r="AO89" s="19">
        <f>VLOOKUP(C89,AWS1_30min!$C$4:$O$2747,13)/POWER(10,(L89-Const!$B$28)/18400*(1+0.003665*AN89))</f>
        <v>735.20383113169748</v>
      </c>
      <c r="AP89" s="14">
        <f>Const!$B$7*Const!$B$8*(AO89/Const!$B$11)*POWER(Const!$B$9,2)*AJ89*(AH89-Const!$B$4)/(LN(Const!$B$32/Const!$B$34)*LN(Const!$B$32/Const!$B$35))</f>
        <v>62.786868950384459</v>
      </c>
      <c r="AQ89" s="51" t="b">
        <f t="shared" si="29"/>
        <v>0</v>
      </c>
      <c r="AR89" s="18">
        <f t="shared" si="30"/>
        <v>5.9353408293928478</v>
      </c>
      <c r="AS89" s="14">
        <f>0.623*Const!$B$10*Const!$B$8*POWER(Const!$B$9,2)*AJ89*(AR89-Const!$B$12)/1013/(LN(Const!$B$32/Const!$B$34)*LN(Const!$B$32/Const!$B$36))</f>
        <v>-1.4257278232676196</v>
      </c>
      <c r="AT89" s="51" t="b">
        <f t="shared" si="31"/>
        <v>0</v>
      </c>
      <c r="AU89" s="51" t="b">
        <f t="shared" si="32"/>
        <v>0</v>
      </c>
      <c r="AV89" s="14">
        <f>VLOOKUP(C89,AWS1_30min!$C$4:$P$2747,14)</f>
        <v>0</v>
      </c>
      <c r="AW89" s="14">
        <f t="shared" si="33"/>
        <v>0</v>
      </c>
      <c r="AX89" s="51" t="b">
        <f>IF(F89=1,AW89*Const!$B$13*Const!$B$14*(AH89-Const!$B$4))</f>
        <v>0</v>
      </c>
      <c r="AY89" s="11" t="b">
        <f>IF(F89=1,-Const!$B$15*(Const!$B$4-Const!$B$31)/2)</f>
        <v>0</v>
      </c>
      <c r="AZ89" s="51" t="b">
        <f t="shared" si="34"/>
        <v>0</v>
      </c>
      <c r="BA89" s="19">
        <f>IF(V89=1,Const!$B$37,Const!$B$38)</f>
        <v>602</v>
      </c>
      <c r="BB89" s="51" t="b">
        <f>IF(F89=1,AZ89/Const!$B$17*1800/BA89*1000)</f>
        <v>0</v>
      </c>
    </row>
    <row r="90" spans="1:54" x14ac:dyDescent="0.3">
      <c r="A90" s="1">
        <f t="shared" si="35"/>
        <v>43653</v>
      </c>
      <c r="B90" s="2">
        <f t="shared" si="36"/>
        <v>0.5</v>
      </c>
      <c r="C90" s="13">
        <f t="shared" si="36"/>
        <v>43653.5</v>
      </c>
      <c r="D90" s="19">
        <f t="shared" si="37"/>
        <v>188</v>
      </c>
      <c r="E90" s="19">
        <v>87</v>
      </c>
      <c r="F90" s="19">
        <v>0</v>
      </c>
      <c r="G90" s="19">
        <v>0</v>
      </c>
      <c r="H90" s="19">
        <v>0</v>
      </c>
      <c r="I90" s="19"/>
      <c r="J90">
        <v>524655</v>
      </c>
      <c r="K90">
        <v>6300765</v>
      </c>
      <c r="L90">
        <v>2690</v>
      </c>
      <c r="M90" s="14">
        <v>54.342100000000002</v>
      </c>
      <c r="N90" s="21">
        <v>358.11599999999999</v>
      </c>
      <c r="O90" s="19">
        <v>610.97299999999996</v>
      </c>
      <c r="P90" s="19">
        <f>VLOOKUP(C90,AWS2_30min!$C$3:$G$2935,5)</f>
        <v>955.8</v>
      </c>
      <c r="Q90" s="19">
        <f t="shared" si="20"/>
        <v>856.33399999999995</v>
      </c>
      <c r="R90" s="59">
        <f t="shared" si="21"/>
        <v>1.1161532766420579</v>
      </c>
      <c r="S90" s="26" t="b">
        <f t="shared" si="22"/>
        <v>0</v>
      </c>
      <c r="T90" s="19">
        <f>VLOOKUP(A90,Albedo!$A$2:$F$63,6)</f>
        <v>0</v>
      </c>
      <c r="U90" s="19">
        <f>Const!$B$26*D90+Const!$B$27</f>
        <v>2402.4843999999998</v>
      </c>
      <c r="V90" s="19">
        <f t="shared" si="19"/>
        <v>1</v>
      </c>
      <c r="W90" s="6">
        <f>VLOOKUP(A90,Albedo!$A$2:$G$63,5)+Const!$B$20*(L90-Const!$B$29)</f>
        <v>16.4785</v>
      </c>
      <c r="X90" s="19">
        <f>VLOOKUP(A90,Albedo!$A$2:$G$63,7)</f>
        <v>3</v>
      </c>
      <c r="Y90" s="6">
        <f>IF(T90=1,W90,VLOOKUP(A90,Albedo!$A$2:$H$63,8)+(X90+1)*Const!$B$20*(L90-Const!$B$29))</f>
        <v>31.646000000000001</v>
      </c>
      <c r="Z90" s="15">
        <f>Const!$B$22*V90+Const!$B$23*W90+Const!$B$24*Y90+Const!$B$25</f>
        <v>0.57478631000000002</v>
      </c>
      <c r="AA90" s="51" t="b">
        <f t="shared" si="23"/>
        <v>0</v>
      </c>
      <c r="AB90" s="51" t="b">
        <f t="shared" si="24"/>
        <v>0</v>
      </c>
      <c r="AC90" s="51" t="b">
        <f>IF(F90=1,VLOOKUP(C90,AWS1_30min!$C$3:$J$2747,8))</f>
        <v>0</v>
      </c>
      <c r="AD90" s="51" t="b">
        <f>IF(F90=1,Const!$B$5*POWER((0+Const!$B$4),4))</f>
        <v>0</v>
      </c>
      <c r="AE90" s="51" t="b">
        <f t="shared" si="25"/>
        <v>0</v>
      </c>
      <c r="AF90" s="51" t="b">
        <f t="shared" si="26"/>
        <v>0</v>
      </c>
      <c r="AG90" s="14">
        <f>VLOOKUP(C90,AWS2_30min!$C$3:$J$2935,8)+Const!$B$20*(L90-Const!$B$29)</f>
        <v>16.4785</v>
      </c>
      <c r="AH90" s="14">
        <f t="shared" si="27"/>
        <v>289.62849999999997</v>
      </c>
      <c r="AI90" s="6">
        <f>VLOOKUP(C90,AWS2_30min!$C$3:$K$2935,9)</f>
        <v>30.97</v>
      </c>
      <c r="AJ90" s="6">
        <f>VLOOKUP(C90,AWS2_30min!$C$3:$L$2935,10)</f>
        <v>1.9076345193123379</v>
      </c>
      <c r="AK90" s="53">
        <f>IF(AJ90&gt;0.5,Const!$B$6*(AH90-Const!$B$4)*(Const!$B$32-Const!$B$34)/(AH90*POWER(AJ90,2)))</f>
        <v>0.30665677160157706</v>
      </c>
      <c r="AL90" s="53">
        <f>IF(AK90&lt;Const!$B$33,AK90,"ЛОЖЬ")</f>
        <v>0.30665677160157706</v>
      </c>
      <c r="AM90" s="53">
        <f t="shared" si="28"/>
        <v>0.28439167321177444</v>
      </c>
      <c r="AN90" s="6">
        <f>(AG90+VLOOKUP(C90,AWS1_30min!$C$4:$L$2747,10))/2</f>
        <v>15.630749999999999</v>
      </c>
      <c r="AO90" s="19">
        <f>VLOOKUP(C90,AWS1_30min!$C$4:$O$2747,13)/POWER(10,(L90-Const!$B$28)/18400*(1+0.003665*AN90))</f>
        <v>735.20383113169748</v>
      </c>
      <c r="AP90" s="14">
        <f>Const!$B$7*Const!$B$8*(AO90/Const!$B$11)*POWER(Const!$B$9,2)*AJ90*(AH90-Const!$B$4)/(LN(Const!$B$32/Const!$B$34)*LN(Const!$B$32/Const!$B$35))</f>
        <v>62.786868950384459</v>
      </c>
      <c r="AQ90" s="51" t="b">
        <f t="shared" si="29"/>
        <v>0</v>
      </c>
      <c r="AR90" s="18">
        <f t="shared" si="30"/>
        <v>5.9353408293928478</v>
      </c>
      <c r="AS90" s="14">
        <f>0.623*Const!$B$10*Const!$B$8*POWER(Const!$B$9,2)*AJ90*(AR90-Const!$B$12)/1013/(LN(Const!$B$32/Const!$B$34)*LN(Const!$B$32/Const!$B$36))</f>
        <v>-1.4257278232676196</v>
      </c>
      <c r="AT90" s="51" t="b">
        <f t="shared" si="31"/>
        <v>0</v>
      </c>
      <c r="AU90" s="51" t="b">
        <f t="shared" si="32"/>
        <v>0</v>
      </c>
      <c r="AV90" s="14">
        <f>VLOOKUP(C90,AWS1_30min!$C$4:$P$2747,14)</f>
        <v>0</v>
      </c>
      <c r="AW90" s="14">
        <f t="shared" si="33"/>
        <v>0</v>
      </c>
      <c r="AX90" s="51" t="b">
        <f>IF(F90=1,AW90*Const!$B$13*Const!$B$14*(AH90-Const!$B$4))</f>
        <v>0</v>
      </c>
      <c r="AY90" s="11" t="b">
        <f>IF(F90=1,-Const!$B$15*(Const!$B$4-Const!$B$31)/2)</f>
        <v>0</v>
      </c>
      <c r="AZ90" s="51" t="b">
        <f t="shared" si="34"/>
        <v>0</v>
      </c>
      <c r="BA90" s="19">
        <f>IF(V90=1,Const!$B$37,Const!$B$38)</f>
        <v>602</v>
      </c>
      <c r="BB90" s="51" t="b">
        <f>IF(F90=1,AZ90/Const!$B$17*1800/BA90*1000)</f>
        <v>0</v>
      </c>
    </row>
    <row r="91" spans="1:54" x14ac:dyDescent="0.3">
      <c r="A91" s="1">
        <f t="shared" si="35"/>
        <v>43653</v>
      </c>
      <c r="B91" s="2">
        <f t="shared" si="36"/>
        <v>0.5</v>
      </c>
      <c r="C91" s="13">
        <f t="shared" si="36"/>
        <v>43653.5</v>
      </c>
      <c r="D91" s="19">
        <f t="shared" si="37"/>
        <v>188</v>
      </c>
      <c r="E91" s="19">
        <v>88</v>
      </c>
      <c r="F91" s="19">
        <v>0</v>
      </c>
      <c r="G91" s="19">
        <v>0</v>
      </c>
      <c r="H91" s="19">
        <v>0</v>
      </c>
      <c r="I91" s="19"/>
      <c r="J91">
        <v>524745</v>
      </c>
      <c r="K91">
        <v>6300765</v>
      </c>
      <c r="L91">
        <v>2697</v>
      </c>
      <c r="M91" s="14">
        <v>45.432000000000002</v>
      </c>
      <c r="N91" s="21">
        <v>7.3097500000000002</v>
      </c>
      <c r="O91" s="19">
        <v>634.69600000000003</v>
      </c>
      <c r="P91" s="19">
        <f>VLOOKUP(C91,AWS2_30min!$C$3:$G$2935,5)</f>
        <v>955.8</v>
      </c>
      <c r="Q91" s="19">
        <f t="shared" si="20"/>
        <v>856.33399999999995</v>
      </c>
      <c r="R91" s="59">
        <f t="shared" si="21"/>
        <v>1.1161532766420579</v>
      </c>
      <c r="S91" s="26" t="b">
        <f t="shared" si="22"/>
        <v>0</v>
      </c>
      <c r="T91" s="19">
        <f>VLOOKUP(A91,Albedo!$A$2:$F$63,6)</f>
        <v>0</v>
      </c>
      <c r="U91" s="19">
        <f>Const!$B$26*D91+Const!$B$27</f>
        <v>2402.4843999999998</v>
      </c>
      <c r="V91" s="19">
        <f t="shared" si="19"/>
        <v>1</v>
      </c>
      <c r="W91" s="6">
        <f>VLOOKUP(A91,Albedo!$A$2:$G$63,5)+Const!$B$20*(L91-Const!$B$29)</f>
        <v>16.433</v>
      </c>
      <c r="X91" s="19">
        <f>VLOOKUP(A91,Albedo!$A$2:$G$63,7)</f>
        <v>3</v>
      </c>
      <c r="Y91" s="6">
        <f>IF(T91=1,W91,VLOOKUP(A91,Albedo!$A$2:$H$63,8)+(X91+1)*Const!$B$20*(L91-Const!$B$29))</f>
        <v>31.463999999999999</v>
      </c>
      <c r="Z91" s="15">
        <f>Const!$B$22*V91+Const!$B$23*W91+Const!$B$24*Y91+Const!$B$25</f>
        <v>0.57460886</v>
      </c>
      <c r="AA91" s="51" t="b">
        <f t="shared" si="23"/>
        <v>0</v>
      </c>
      <c r="AB91" s="51" t="b">
        <f t="shared" si="24"/>
        <v>0</v>
      </c>
      <c r="AC91" s="51" t="b">
        <f>IF(F91=1,VLOOKUP(C91,AWS1_30min!$C$3:$J$2747,8))</f>
        <v>0</v>
      </c>
      <c r="AD91" s="51" t="b">
        <f>IF(F91=1,Const!$B$5*POWER((0+Const!$B$4),4))</f>
        <v>0</v>
      </c>
      <c r="AE91" s="51" t="b">
        <f t="shared" si="25"/>
        <v>0</v>
      </c>
      <c r="AF91" s="51" t="b">
        <f t="shared" si="26"/>
        <v>0</v>
      </c>
      <c r="AG91" s="14">
        <f>VLOOKUP(C91,AWS2_30min!$C$3:$J$2935,8)+Const!$B$20*(L91-Const!$B$29)</f>
        <v>16.433</v>
      </c>
      <c r="AH91" s="14">
        <f t="shared" si="27"/>
        <v>289.58299999999997</v>
      </c>
      <c r="AI91" s="6">
        <f>VLOOKUP(C91,AWS2_30min!$C$3:$K$2935,9)</f>
        <v>30.97</v>
      </c>
      <c r="AJ91" s="6">
        <f>VLOOKUP(C91,AWS2_30min!$C$3:$L$2935,10)</f>
        <v>1.9076345193123379</v>
      </c>
      <c r="AK91" s="53">
        <f>IF(AJ91&gt;0.5,Const!$B$6*(AH91-Const!$B$4)*(Const!$B$32-Const!$B$34)/(AH91*POWER(AJ91,2)))</f>
        <v>0.30585808863673936</v>
      </c>
      <c r="AL91" s="53">
        <f>IF(AK91&lt;Const!$B$33,AK91,"ЛОЖЬ")</f>
        <v>0.30585808863673936</v>
      </c>
      <c r="AM91" s="53">
        <f t="shared" si="28"/>
        <v>0.28014837324559427</v>
      </c>
      <c r="AN91" s="6">
        <f>(AG91+VLOOKUP(C91,AWS1_30min!$C$4:$L$2747,10))/2</f>
        <v>15.608000000000001</v>
      </c>
      <c r="AO91" s="19">
        <f>VLOOKUP(C91,AWS1_30min!$C$4:$O$2747,13)/POWER(10,(L91-Const!$B$28)/18400*(1+0.003665*AN91))</f>
        <v>734.52451337847208</v>
      </c>
      <c r="AP91" s="14">
        <f>Const!$B$7*Const!$B$8*(AO91/Const!$B$11)*POWER(Const!$B$9,2)*AJ91*(AH91-Const!$B$4)/(LN(Const!$B$32/Const!$B$34)*LN(Const!$B$32/Const!$B$35))</f>
        <v>62.555649526622112</v>
      </c>
      <c r="AQ91" s="51" t="b">
        <f t="shared" si="29"/>
        <v>0</v>
      </c>
      <c r="AR91" s="18">
        <f t="shared" si="30"/>
        <v>5.9180720962951732</v>
      </c>
      <c r="AS91" s="14">
        <f>0.623*Const!$B$10*Const!$B$8*POWER(Const!$B$9,2)*AJ91*(AR91-Const!$B$12)/1013/(LN(Const!$B$32/Const!$B$34)*LN(Const!$B$32/Const!$B$36))</f>
        <v>-1.5666910098231894</v>
      </c>
      <c r="AT91" s="51" t="b">
        <f t="shared" si="31"/>
        <v>0</v>
      </c>
      <c r="AU91" s="51" t="b">
        <f t="shared" si="32"/>
        <v>0</v>
      </c>
      <c r="AV91" s="14">
        <f>VLOOKUP(C91,AWS1_30min!$C$4:$P$2747,14)</f>
        <v>0</v>
      </c>
      <c r="AW91" s="14">
        <f t="shared" si="33"/>
        <v>0</v>
      </c>
      <c r="AX91" s="51" t="b">
        <f>IF(F91=1,AW91*Const!$B$13*Const!$B$14*(AH91-Const!$B$4))</f>
        <v>0</v>
      </c>
      <c r="AY91" s="11" t="b">
        <f>IF(F91=1,-Const!$B$15*(Const!$B$4-Const!$B$31)/2)</f>
        <v>0</v>
      </c>
      <c r="AZ91" s="51" t="b">
        <f t="shared" si="34"/>
        <v>0</v>
      </c>
      <c r="BA91" s="19">
        <f>IF(V91=1,Const!$B$37,Const!$B$38)</f>
        <v>602</v>
      </c>
      <c r="BB91" s="51" t="b">
        <f>IF(F91=1,AZ91/Const!$B$17*1800/BA91*1000)</f>
        <v>0</v>
      </c>
    </row>
    <row r="92" spans="1:54" x14ac:dyDescent="0.3">
      <c r="A92" s="1">
        <f t="shared" si="35"/>
        <v>43653</v>
      </c>
      <c r="B92" s="2">
        <f t="shared" si="36"/>
        <v>0.5</v>
      </c>
      <c r="C92" s="13">
        <f t="shared" si="36"/>
        <v>43653.5</v>
      </c>
      <c r="D92" s="19">
        <f t="shared" si="37"/>
        <v>188</v>
      </c>
      <c r="E92" s="19">
        <v>89</v>
      </c>
      <c r="F92" s="19">
        <v>0</v>
      </c>
      <c r="G92" s="19">
        <v>0</v>
      </c>
      <c r="H92" s="19">
        <v>0</v>
      </c>
      <c r="I92" s="19"/>
      <c r="J92">
        <v>524835</v>
      </c>
      <c r="K92">
        <v>6300765</v>
      </c>
      <c r="L92">
        <v>2665</v>
      </c>
      <c r="M92" s="14">
        <v>20.632100000000001</v>
      </c>
      <c r="N92" s="21">
        <v>54.609699999999997</v>
      </c>
      <c r="O92" s="19">
        <v>700.48699999999997</v>
      </c>
      <c r="P92" s="19">
        <f>VLOOKUP(C92,AWS2_30min!$C$3:$G$2935,5)</f>
        <v>955.8</v>
      </c>
      <c r="Q92" s="19">
        <f t="shared" si="20"/>
        <v>856.33399999999995</v>
      </c>
      <c r="R92" s="59">
        <f t="shared" si="21"/>
        <v>1.1161532766420579</v>
      </c>
      <c r="S92" s="26" t="b">
        <f t="shared" si="22"/>
        <v>0</v>
      </c>
      <c r="T92" s="19">
        <f>VLOOKUP(A92,Albedo!$A$2:$F$63,6)</f>
        <v>0</v>
      </c>
      <c r="U92" s="19">
        <f>Const!$B$26*D92+Const!$B$27</f>
        <v>2402.4843999999998</v>
      </c>
      <c r="V92" s="19">
        <f t="shared" si="19"/>
        <v>1</v>
      </c>
      <c r="W92" s="6">
        <f>VLOOKUP(A92,Albedo!$A$2:$G$63,5)+Const!$B$20*(L92-Const!$B$29)</f>
        <v>16.641000000000002</v>
      </c>
      <c r="X92" s="19">
        <f>VLOOKUP(A92,Albedo!$A$2:$G$63,7)</f>
        <v>3</v>
      </c>
      <c r="Y92" s="6">
        <f>IF(T92=1,W92,VLOOKUP(A92,Albedo!$A$2:$H$63,8)+(X92+1)*Const!$B$20*(L92-Const!$B$29))</f>
        <v>32.295999999999999</v>
      </c>
      <c r="Z92" s="15">
        <f>Const!$B$22*V92+Const!$B$23*W92+Const!$B$24*Y92+Const!$B$25</f>
        <v>0.57542006000000001</v>
      </c>
      <c r="AA92" s="51" t="b">
        <f t="shared" si="23"/>
        <v>0</v>
      </c>
      <c r="AB92" s="51" t="b">
        <f t="shared" si="24"/>
        <v>0</v>
      </c>
      <c r="AC92" s="51" t="b">
        <f>IF(F92=1,VLOOKUP(C92,AWS1_30min!$C$3:$J$2747,8))</f>
        <v>0</v>
      </c>
      <c r="AD92" s="51" t="b">
        <f>IF(F92=1,Const!$B$5*POWER((0+Const!$B$4),4))</f>
        <v>0</v>
      </c>
      <c r="AE92" s="51" t="b">
        <f t="shared" si="25"/>
        <v>0</v>
      </c>
      <c r="AF92" s="51" t="b">
        <f t="shared" si="26"/>
        <v>0</v>
      </c>
      <c r="AG92" s="14">
        <f>VLOOKUP(C92,AWS2_30min!$C$3:$J$2935,8)+Const!$B$20*(L92-Const!$B$29)</f>
        <v>16.641000000000002</v>
      </c>
      <c r="AH92" s="14">
        <f t="shared" si="27"/>
        <v>289.791</v>
      </c>
      <c r="AI92" s="6">
        <f>VLOOKUP(C92,AWS2_30min!$C$3:$K$2935,9)</f>
        <v>30.97</v>
      </c>
      <c r="AJ92" s="6">
        <f>VLOOKUP(C92,AWS2_30min!$C$3:$L$2935,10)</f>
        <v>1.9076345193123379</v>
      </c>
      <c r="AK92" s="53">
        <f>IF(AJ92&gt;0.5,Const!$B$6*(AH92-Const!$B$4)*(Const!$B$32-Const!$B$34)/(AH92*POWER(AJ92,2)))</f>
        <v>0.30950716339880124</v>
      </c>
      <c r="AL92" s="53">
        <f>IF(AK92&lt;Const!$B$33,AK92,"ЛОЖЬ")</f>
        <v>0.30950716339880124</v>
      </c>
      <c r="AM92" s="53">
        <f t="shared" si="28"/>
        <v>0.29979547089129377</v>
      </c>
      <c r="AN92" s="6">
        <f>(AG92+VLOOKUP(C92,AWS1_30min!$C$4:$L$2747,10))/2</f>
        <v>15.712</v>
      </c>
      <c r="AO92" s="19">
        <f>VLOOKUP(C92,AWS1_30min!$C$4:$O$2747,13)/POWER(10,(L92-Const!$B$28)/18400*(1+0.003665*AN92))</f>
        <v>737.63597829108448</v>
      </c>
      <c r="AP92" s="14">
        <f>Const!$B$7*Const!$B$8*(AO92/Const!$B$11)*POWER(Const!$B$9,2)*AJ92*(AH92-Const!$B$4)/(LN(Const!$B$32/Const!$B$34)*LN(Const!$B$32/Const!$B$35))</f>
        <v>63.615786427358408</v>
      </c>
      <c r="AQ92" s="51" t="b">
        <f t="shared" si="29"/>
        <v>0</v>
      </c>
      <c r="AR92" s="18">
        <f t="shared" si="30"/>
        <v>5.9973787191093235</v>
      </c>
      <c r="AS92" s="14">
        <f>0.623*Const!$B$10*Const!$B$8*POWER(Const!$B$9,2)*AJ92*(AR92-Const!$B$12)/1013/(LN(Const!$B$32/Const!$B$34)*LN(Const!$B$32/Const!$B$36))</f>
        <v>-0.91931785259090393</v>
      </c>
      <c r="AT92" s="51" t="b">
        <f t="shared" si="31"/>
        <v>0</v>
      </c>
      <c r="AU92" s="51" t="b">
        <f t="shared" si="32"/>
        <v>0</v>
      </c>
      <c r="AV92" s="14">
        <f>VLOOKUP(C92,AWS1_30min!$C$4:$P$2747,14)</f>
        <v>0</v>
      </c>
      <c r="AW92" s="14">
        <f t="shared" si="33"/>
        <v>0</v>
      </c>
      <c r="AX92" s="51" t="b">
        <f>IF(F92=1,AW92*Const!$B$13*Const!$B$14*(AH92-Const!$B$4))</f>
        <v>0</v>
      </c>
      <c r="AY92" s="11" t="b">
        <f>IF(F92=1,-Const!$B$15*(Const!$B$4-Const!$B$31)/2)</f>
        <v>0</v>
      </c>
      <c r="AZ92" s="51" t="b">
        <f t="shared" si="34"/>
        <v>0</v>
      </c>
      <c r="BA92" s="19">
        <f>IF(V92=1,Const!$B$37,Const!$B$38)</f>
        <v>602</v>
      </c>
      <c r="BB92" s="51" t="b">
        <f>IF(F92=1,AZ92/Const!$B$17*1800/BA92*1000)</f>
        <v>0</v>
      </c>
    </row>
    <row r="93" spans="1:54" x14ac:dyDescent="0.3">
      <c r="A93" s="1">
        <f t="shared" si="35"/>
        <v>43653</v>
      </c>
      <c r="B93" s="2">
        <f t="shared" si="36"/>
        <v>0.5</v>
      </c>
      <c r="C93" s="13">
        <f t="shared" si="36"/>
        <v>43653.5</v>
      </c>
      <c r="D93" s="19">
        <f t="shared" si="37"/>
        <v>188</v>
      </c>
      <c r="E93" s="19">
        <v>90</v>
      </c>
      <c r="F93" s="19">
        <v>0</v>
      </c>
      <c r="G93" s="19">
        <v>0</v>
      </c>
      <c r="H93" s="19">
        <v>0</v>
      </c>
      <c r="I93" s="19"/>
      <c r="J93">
        <v>524925</v>
      </c>
      <c r="K93">
        <v>6300765</v>
      </c>
      <c r="L93">
        <v>2630</v>
      </c>
      <c r="M93" s="14">
        <v>17.948399999999999</v>
      </c>
      <c r="N93" s="21">
        <v>155.96299999999999</v>
      </c>
      <c r="O93" s="19">
        <v>811.36</v>
      </c>
      <c r="P93" s="19">
        <f>VLOOKUP(C93,AWS2_30min!$C$3:$G$2935,5)</f>
        <v>955.8</v>
      </c>
      <c r="Q93" s="19">
        <f t="shared" si="20"/>
        <v>856.33399999999995</v>
      </c>
      <c r="R93" s="59">
        <f t="shared" si="21"/>
        <v>1.1161532766420579</v>
      </c>
      <c r="S93" s="26" t="b">
        <f t="shared" si="22"/>
        <v>0</v>
      </c>
      <c r="T93" s="19">
        <f>VLOOKUP(A93,Albedo!$A$2:$F$63,6)</f>
        <v>0</v>
      </c>
      <c r="U93" s="19">
        <f>Const!$B$26*D93+Const!$B$27</f>
        <v>2402.4843999999998</v>
      </c>
      <c r="V93" s="19">
        <f t="shared" si="19"/>
        <v>1</v>
      </c>
      <c r="W93" s="6">
        <f>VLOOKUP(A93,Albedo!$A$2:$G$63,5)+Const!$B$20*(L93-Const!$B$29)</f>
        <v>16.868500000000001</v>
      </c>
      <c r="X93" s="19">
        <f>VLOOKUP(A93,Albedo!$A$2:$G$63,7)</f>
        <v>3</v>
      </c>
      <c r="Y93" s="6">
        <f>IF(T93=1,W93,VLOOKUP(A93,Albedo!$A$2:$H$63,8)+(X93+1)*Const!$B$20*(L93-Const!$B$29))</f>
        <v>33.206000000000003</v>
      </c>
      <c r="Z93" s="15">
        <f>Const!$B$22*V93+Const!$B$23*W93+Const!$B$24*Y93+Const!$B$25</f>
        <v>0.57630731000000002</v>
      </c>
      <c r="AA93" s="51" t="b">
        <f t="shared" si="23"/>
        <v>0</v>
      </c>
      <c r="AB93" s="51" t="b">
        <f t="shared" si="24"/>
        <v>0</v>
      </c>
      <c r="AC93" s="51" t="b">
        <f>IF(F93=1,VLOOKUP(C93,AWS1_30min!$C$3:$J$2747,8))</f>
        <v>0</v>
      </c>
      <c r="AD93" s="51" t="b">
        <f>IF(F93=1,Const!$B$5*POWER((0+Const!$B$4),4))</f>
        <v>0</v>
      </c>
      <c r="AE93" s="51" t="b">
        <f t="shared" si="25"/>
        <v>0</v>
      </c>
      <c r="AF93" s="51" t="b">
        <f t="shared" si="26"/>
        <v>0</v>
      </c>
      <c r="AG93" s="14">
        <f>VLOOKUP(C93,AWS2_30min!$C$3:$J$2935,8)+Const!$B$20*(L93-Const!$B$29)</f>
        <v>16.868500000000001</v>
      </c>
      <c r="AH93" s="14">
        <f t="shared" si="27"/>
        <v>290.01849999999996</v>
      </c>
      <c r="AI93" s="6">
        <f>VLOOKUP(C93,AWS2_30min!$C$3:$K$2935,9)</f>
        <v>30.97</v>
      </c>
      <c r="AJ93" s="6">
        <f>VLOOKUP(C93,AWS2_30min!$C$3:$L$2935,10)</f>
        <v>1.9076345193123379</v>
      </c>
      <c r="AK93" s="53">
        <f>IF(AJ93&gt;0.5,Const!$B$6*(AH93-Const!$B$4)*(Const!$B$32-Const!$B$34)/(AH93*POWER(AJ93,2)))</f>
        <v>0.31349234565751549</v>
      </c>
      <c r="AL93" s="53">
        <f>IF(AK93&lt;Const!$B$33,AK93,"ЛОЖЬ")</f>
        <v>0.31349234565751549</v>
      </c>
      <c r="AM93" s="53">
        <f t="shared" si="28"/>
        <v>0.3220128130711245</v>
      </c>
      <c r="AN93" s="6">
        <f>(AG93+VLOOKUP(C93,AWS1_30min!$C$4:$L$2747,10))/2</f>
        <v>15.825749999999999</v>
      </c>
      <c r="AO93" s="19">
        <f>VLOOKUP(C93,AWS1_30min!$C$4:$O$2747,13)/POWER(10,(L93-Const!$B$28)/18400*(1+0.003665*AN93))</f>
        <v>741.05682696688541</v>
      </c>
      <c r="AP93" s="14">
        <f>Const!$B$7*Const!$B$8*(AO93/Const!$B$11)*POWER(Const!$B$9,2)*AJ93*(AH93-Const!$B$4)/(LN(Const!$B$32/Const!$B$34)*LN(Const!$B$32/Const!$B$35))</f>
        <v>64.784538066349882</v>
      </c>
      <c r="AQ93" s="51" t="b">
        <f t="shared" si="29"/>
        <v>0</v>
      </c>
      <c r="AR93" s="18">
        <f t="shared" si="30"/>
        <v>6.0851936294067848</v>
      </c>
      <c r="AS93" s="14">
        <f>0.623*Const!$B$10*Const!$B$8*POWER(Const!$B$9,2)*AJ93*(AR93-Const!$B$12)/1013/(LN(Const!$B$32/Const!$B$34)*LN(Const!$B$32/Const!$B$36))</f>
        <v>-0.20249227467467867</v>
      </c>
      <c r="AT93" s="51" t="b">
        <f t="shared" si="31"/>
        <v>0</v>
      </c>
      <c r="AU93" s="51" t="b">
        <f t="shared" si="32"/>
        <v>0</v>
      </c>
      <c r="AV93" s="14">
        <f>VLOOKUP(C93,AWS1_30min!$C$4:$P$2747,14)</f>
        <v>0</v>
      </c>
      <c r="AW93" s="14">
        <f t="shared" si="33"/>
        <v>0</v>
      </c>
      <c r="AX93" s="51" t="b">
        <f>IF(F93=1,AW93*Const!$B$13*Const!$B$14*(AH93-Const!$B$4))</f>
        <v>0</v>
      </c>
      <c r="AY93" s="11" t="b">
        <f>IF(F93=1,-Const!$B$15*(Const!$B$4-Const!$B$31)/2)</f>
        <v>0</v>
      </c>
      <c r="AZ93" s="51" t="b">
        <f t="shared" si="34"/>
        <v>0</v>
      </c>
      <c r="BA93" s="19">
        <f>IF(V93=1,Const!$B$37,Const!$B$38)</f>
        <v>602</v>
      </c>
      <c r="BB93" s="51" t="b">
        <f>IF(F93=1,AZ93/Const!$B$17*1800/BA93*1000)</f>
        <v>0</v>
      </c>
    </row>
    <row r="94" spans="1:54" x14ac:dyDescent="0.3">
      <c r="A94" s="1">
        <f t="shared" si="35"/>
        <v>43653</v>
      </c>
      <c r="B94" s="2">
        <f t="shared" si="36"/>
        <v>0.5</v>
      </c>
      <c r="C94" s="13">
        <f t="shared" si="36"/>
        <v>43653.5</v>
      </c>
      <c r="D94" s="19">
        <f t="shared" si="37"/>
        <v>188</v>
      </c>
      <c r="E94" s="19">
        <v>91</v>
      </c>
      <c r="F94" s="19">
        <v>1</v>
      </c>
      <c r="G94" s="19">
        <v>0</v>
      </c>
      <c r="H94" s="19">
        <v>0</v>
      </c>
      <c r="I94" s="19"/>
      <c r="J94">
        <v>525015</v>
      </c>
      <c r="K94">
        <v>6300765</v>
      </c>
      <c r="L94">
        <v>2630</v>
      </c>
      <c r="M94" s="14">
        <v>21.676100000000002</v>
      </c>
      <c r="N94" s="21">
        <v>182.00299999999999</v>
      </c>
      <c r="O94" s="19">
        <v>878.81299999999999</v>
      </c>
      <c r="P94" s="19">
        <f>VLOOKUP(C94,AWS2_30min!$C$3:$G$2935,5)</f>
        <v>955.8</v>
      </c>
      <c r="Q94" s="19">
        <f t="shared" si="20"/>
        <v>856.33399999999995</v>
      </c>
      <c r="R94" s="59">
        <f t="shared" si="21"/>
        <v>1.1161532766420579</v>
      </c>
      <c r="S94" s="26">
        <f t="shared" si="22"/>
        <v>980.89000950563684</v>
      </c>
      <c r="T94" s="19">
        <f>VLOOKUP(A94,Albedo!$A$2:$F$63,6)</f>
        <v>0</v>
      </c>
      <c r="U94" s="19">
        <f>Const!$B$26*D94+Const!$B$27</f>
        <v>2402.4843999999998</v>
      </c>
      <c r="V94" s="19">
        <f t="shared" si="19"/>
        <v>1</v>
      </c>
      <c r="W94" s="6">
        <f>VLOOKUP(A94,Albedo!$A$2:$G$63,5)+Const!$B$20*(L94-Const!$B$29)</f>
        <v>16.868500000000001</v>
      </c>
      <c r="X94" s="19">
        <f>VLOOKUP(A94,Albedo!$A$2:$G$63,7)</f>
        <v>3</v>
      </c>
      <c r="Y94" s="6">
        <f>IF(T94=1,W94,VLOOKUP(A94,Albedo!$A$2:$H$63,8)+(X94+1)*Const!$B$20*(L94-Const!$B$29))</f>
        <v>33.206000000000003</v>
      </c>
      <c r="Z94" s="15">
        <f>Const!$B$22*V94+Const!$B$23*W94+Const!$B$24*Y94+Const!$B$25</f>
        <v>0.57630731000000002</v>
      </c>
      <c r="AA94" s="51">
        <f t="shared" si="23"/>
        <v>565.294082784068</v>
      </c>
      <c r="AB94" s="51">
        <f t="shared" si="24"/>
        <v>415.59592672156884</v>
      </c>
      <c r="AC94" s="51">
        <f>IF(F94=1,VLOOKUP(C94,AWS1_30min!$C$3:$J$2747,8))</f>
        <v>319.54647172463041</v>
      </c>
      <c r="AD94" s="51">
        <f>IF(F94=1,Const!$B$5*POWER((0+Const!$B$4),4))</f>
        <v>315.63697918226694</v>
      </c>
      <c r="AE94" s="51">
        <f t="shared" si="25"/>
        <v>3.9094925423634663</v>
      </c>
      <c r="AF94" s="51">
        <f t="shared" si="26"/>
        <v>419.50541926393231</v>
      </c>
      <c r="AG94" s="14">
        <f>VLOOKUP(C94,AWS2_30min!$C$3:$J$2935,8)+Const!$B$20*(L94-Const!$B$29)</f>
        <v>16.868500000000001</v>
      </c>
      <c r="AH94" s="14">
        <f t="shared" si="27"/>
        <v>290.01849999999996</v>
      </c>
      <c r="AI94" s="6">
        <f>VLOOKUP(C94,AWS2_30min!$C$3:$K$2935,9)</f>
        <v>30.97</v>
      </c>
      <c r="AJ94" s="6">
        <f>VLOOKUP(C94,AWS2_30min!$C$3:$L$2935,10)</f>
        <v>1.9076345193123379</v>
      </c>
      <c r="AK94" s="53">
        <f>IF(AJ94&gt;0.5,Const!$B$6*(AH94-Const!$B$4)*(Const!$B$32-Const!$B$34)/(AH94*POWER(AJ94,2)))</f>
        <v>0.31349234565751549</v>
      </c>
      <c r="AL94" s="53">
        <f>IF(AK94&lt;Const!$B$33,AK94,"ЛОЖЬ")</f>
        <v>0.31349234565751549</v>
      </c>
      <c r="AM94" s="53">
        <f t="shared" si="28"/>
        <v>0.3220128130711245</v>
      </c>
      <c r="AN94" s="6">
        <f>(AG94+VLOOKUP(C94,AWS1_30min!$C$4:$L$2747,10))/2</f>
        <v>15.825749999999999</v>
      </c>
      <c r="AO94" s="19">
        <f>VLOOKUP(C94,AWS1_30min!$C$4:$O$2747,13)/POWER(10,(L94-Const!$B$28)/18400*(1+0.003665*AN94))</f>
        <v>741.05682696688541</v>
      </c>
      <c r="AP94" s="14">
        <f>Const!$B$7*Const!$B$8*(AO94/Const!$B$11)*POWER(Const!$B$9,2)*AJ94*(AH94-Const!$B$4)/(LN(Const!$B$32/Const!$B$34)*LN(Const!$B$32/Const!$B$35))</f>
        <v>64.784538066349882</v>
      </c>
      <c r="AQ94" s="51">
        <f t="shared" si="29"/>
        <v>20.861451346258676</v>
      </c>
      <c r="AR94" s="18">
        <f t="shared" si="30"/>
        <v>6.0851936294067848</v>
      </c>
      <c r="AS94" s="14">
        <f>0.623*Const!$B$10*Const!$B$8*POWER(Const!$B$9,2)*AJ94*(AR94-Const!$B$12)/1013/(LN(Const!$B$32/Const!$B$34)*LN(Const!$B$32/Const!$B$36))</f>
        <v>-0.20249227467467867</v>
      </c>
      <c r="AT94" s="51">
        <f t="shared" si="31"/>
        <v>-6.5205106993164105E-2</v>
      </c>
      <c r="AU94" s="51">
        <f t="shared" si="32"/>
        <v>20.796246239265511</v>
      </c>
      <c r="AV94" s="14">
        <f>VLOOKUP(C94,AWS1_30min!$C$4:$P$2747,14)</f>
        <v>0</v>
      </c>
      <c r="AW94" s="14">
        <f t="shared" si="33"/>
        <v>0</v>
      </c>
      <c r="AX94" s="51">
        <f>IF(F94=1,AW94*Const!$B$13*Const!$B$14*(AH94-Const!$B$4))</f>
        <v>0</v>
      </c>
      <c r="AY94" s="11">
        <f>IF(F94=1,-Const!$B$15*(Const!$B$4-Const!$B$31)/2)</f>
        <v>-0.33999999999999775</v>
      </c>
      <c r="AZ94" s="51">
        <f t="shared" si="34"/>
        <v>439.96166550319782</v>
      </c>
      <c r="BA94" s="19">
        <f>IF(V94=1,Const!$B$37,Const!$B$38)</f>
        <v>602</v>
      </c>
      <c r="BB94" s="51">
        <f>IF(F94=1,AZ94/Const!$B$17*1800/BA94*1000)</f>
        <v>3.9863636258217863</v>
      </c>
    </row>
    <row r="95" spans="1:54" x14ac:dyDescent="0.3">
      <c r="A95" s="1">
        <f t="shared" si="35"/>
        <v>43653</v>
      </c>
      <c r="B95" s="2">
        <f t="shared" si="36"/>
        <v>0.5</v>
      </c>
      <c r="C95" s="13">
        <f t="shared" si="36"/>
        <v>43653.5</v>
      </c>
      <c r="D95" s="19">
        <f t="shared" si="37"/>
        <v>188</v>
      </c>
      <c r="E95" s="19">
        <v>92</v>
      </c>
      <c r="F95" s="19">
        <v>1</v>
      </c>
      <c r="G95" s="19">
        <v>0</v>
      </c>
      <c r="H95" s="19">
        <v>0</v>
      </c>
      <c r="I95" s="19"/>
      <c r="J95">
        <v>525105</v>
      </c>
      <c r="K95">
        <v>6300765</v>
      </c>
      <c r="L95">
        <v>2630</v>
      </c>
      <c r="M95" s="14">
        <v>24.744700000000002</v>
      </c>
      <c r="N95" s="21">
        <v>169.232</v>
      </c>
      <c r="O95" s="19">
        <v>806.18700000000001</v>
      </c>
      <c r="P95" s="19">
        <f>VLOOKUP(C95,AWS2_30min!$C$3:$G$2935,5)</f>
        <v>955.8</v>
      </c>
      <c r="Q95" s="19">
        <f t="shared" si="20"/>
        <v>856.33399999999995</v>
      </c>
      <c r="R95" s="59">
        <f t="shared" si="21"/>
        <v>1.1161532766420579</v>
      </c>
      <c r="S95" s="26">
        <f t="shared" si="22"/>
        <v>899.82826163623076</v>
      </c>
      <c r="T95" s="19">
        <f>VLOOKUP(A95,Albedo!$A$2:$F$63,6)</f>
        <v>0</v>
      </c>
      <c r="U95" s="19">
        <f>Const!$B$26*D95+Const!$B$27</f>
        <v>2402.4843999999998</v>
      </c>
      <c r="V95" s="19">
        <f t="shared" si="19"/>
        <v>1</v>
      </c>
      <c r="W95" s="6">
        <f>VLOOKUP(A95,Albedo!$A$2:$G$63,5)+Const!$B$20*(L95-Const!$B$29)</f>
        <v>16.868500000000001</v>
      </c>
      <c r="X95" s="19">
        <f>VLOOKUP(A95,Albedo!$A$2:$G$63,7)</f>
        <v>3</v>
      </c>
      <c r="Y95" s="6">
        <f>IF(T95=1,W95,VLOOKUP(A95,Albedo!$A$2:$H$63,8)+(X95+1)*Const!$B$20*(L95-Const!$B$29))</f>
        <v>33.206000000000003</v>
      </c>
      <c r="Z95" s="15">
        <f>Const!$B$22*V95+Const!$B$23*W95+Const!$B$24*Y95+Const!$B$25</f>
        <v>0.57630731000000002</v>
      </c>
      <c r="AA95" s="51">
        <f t="shared" si="23"/>
        <v>518.57760492555235</v>
      </c>
      <c r="AB95" s="51">
        <f t="shared" si="24"/>
        <v>381.25065671067841</v>
      </c>
      <c r="AC95" s="51">
        <f>IF(F95=1,VLOOKUP(C95,AWS1_30min!$C$3:$J$2747,8))</f>
        <v>319.54647172463041</v>
      </c>
      <c r="AD95" s="51">
        <f>IF(F95=1,Const!$B$5*POWER((0+Const!$B$4),4))</f>
        <v>315.63697918226694</v>
      </c>
      <c r="AE95" s="51">
        <f t="shared" si="25"/>
        <v>3.9094925423634663</v>
      </c>
      <c r="AF95" s="51">
        <f t="shared" si="26"/>
        <v>385.16014925304188</v>
      </c>
      <c r="AG95" s="14">
        <f>VLOOKUP(C95,AWS2_30min!$C$3:$J$2935,8)+Const!$B$20*(L95-Const!$B$29)</f>
        <v>16.868500000000001</v>
      </c>
      <c r="AH95" s="14">
        <f t="shared" si="27"/>
        <v>290.01849999999996</v>
      </c>
      <c r="AI95" s="6">
        <f>VLOOKUP(C95,AWS2_30min!$C$3:$K$2935,9)</f>
        <v>30.97</v>
      </c>
      <c r="AJ95" s="6">
        <f>VLOOKUP(C95,AWS2_30min!$C$3:$L$2935,10)</f>
        <v>1.9076345193123379</v>
      </c>
      <c r="AK95" s="53">
        <f>IF(AJ95&gt;0.5,Const!$B$6*(AH95-Const!$B$4)*(Const!$B$32-Const!$B$34)/(AH95*POWER(AJ95,2)))</f>
        <v>0.31349234565751549</v>
      </c>
      <c r="AL95" s="53">
        <f>IF(AK95&lt;Const!$B$33,AK95,"ЛОЖЬ")</f>
        <v>0.31349234565751549</v>
      </c>
      <c r="AM95" s="53">
        <f t="shared" si="28"/>
        <v>0.3220128130711245</v>
      </c>
      <c r="AN95" s="6">
        <f>(AG95+VLOOKUP(C95,AWS1_30min!$C$4:$L$2747,10))/2</f>
        <v>15.825749999999999</v>
      </c>
      <c r="AO95" s="19">
        <f>VLOOKUP(C95,AWS1_30min!$C$4:$O$2747,13)/POWER(10,(L95-Const!$B$28)/18400*(1+0.003665*AN95))</f>
        <v>741.05682696688541</v>
      </c>
      <c r="AP95" s="14">
        <f>Const!$B$7*Const!$B$8*(AO95/Const!$B$11)*POWER(Const!$B$9,2)*AJ95*(AH95-Const!$B$4)/(LN(Const!$B$32/Const!$B$34)*LN(Const!$B$32/Const!$B$35))</f>
        <v>64.784538066349882</v>
      </c>
      <c r="AQ95" s="51">
        <f t="shared" si="29"/>
        <v>20.861451346258676</v>
      </c>
      <c r="AR95" s="18">
        <f t="shared" si="30"/>
        <v>6.0851936294067848</v>
      </c>
      <c r="AS95" s="14">
        <f>0.623*Const!$B$10*Const!$B$8*POWER(Const!$B$9,2)*AJ95*(AR95-Const!$B$12)/1013/(LN(Const!$B$32/Const!$B$34)*LN(Const!$B$32/Const!$B$36))</f>
        <v>-0.20249227467467867</v>
      </c>
      <c r="AT95" s="51">
        <f t="shared" si="31"/>
        <v>-6.5205106993164105E-2</v>
      </c>
      <c r="AU95" s="51">
        <f t="shared" si="32"/>
        <v>20.796246239265511</v>
      </c>
      <c r="AV95" s="14">
        <f>VLOOKUP(C95,AWS1_30min!$C$4:$P$2747,14)</f>
        <v>0</v>
      </c>
      <c r="AW95" s="14">
        <f t="shared" si="33"/>
        <v>0</v>
      </c>
      <c r="AX95" s="51">
        <f>IF(F95=1,AW95*Const!$B$13*Const!$B$14*(AH95-Const!$B$4))</f>
        <v>0</v>
      </c>
      <c r="AY95" s="11">
        <f>IF(F95=1,-Const!$B$15*(Const!$B$4-Const!$B$31)/2)</f>
        <v>-0.33999999999999775</v>
      </c>
      <c r="AZ95" s="51">
        <f t="shared" si="34"/>
        <v>405.61639549230739</v>
      </c>
      <c r="BA95" s="19">
        <f>IF(V95=1,Const!$B$37,Const!$B$38)</f>
        <v>602</v>
      </c>
      <c r="BB95" s="51">
        <f>IF(F95=1,AZ95/Const!$B$17*1800/BA95*1000)</f>
        <v>3.6751712065144138</v>
      </c>
    </row>
    <row r="96" spans="1:54" x14ac:dyDescent="0.3">
      <c r="A96" s="1">
        <f t="shared" si="35"/>
        <v>43653</v>
      </c>
      <c r="B96" s="2">
        <f t="shared" si="36"/>
        <v>0.5</v>
      </c>
      <c r="C96" s="13">
        <f t="shared" si="36"/>
        <v>43653.5</v>
      </c>
      <c r="D96" s="19">
        <f t="shared" si="37"/>
        <v>188</v>
      </c>
      <c r="E96" s="19">
        <v>93</v>
      </c>
      <c r="F96" s="19">
        <v>1</v>
      </c>
      <c r="G96" s="19">
        <v>0</v>
      </c>
      <c r="H96" s="19">
        <v>0</v>
      </c>
      <c r="I96" s="19"/>
      <c r="J96">
        <v>525195</v>
      </c>
      <c r="K96">
        <v>6300765</v>
      </c>
      <c r="L96">
        <v>2604</v>
      </c>
      <c r="M96" s="14">
        <v>30.780799999999999</v>
      </c>
      <c r="N96" s="21">
        <v>153.256</v>
      </c>
      <c r="O96" s="19">
        <v>673.48400000000004</v>
      </c>
      <c r="P96" s="19">
        <f>VLOOKUP(C96,AWS2_30min!$C$3:$G$2935,5)</f>
        <v>955.8</v>
      </c>
      <c r="Q96" s="19">
        <f t="shared" si="20"/>
        <v>856.33399999999995</v>
      </c>
      <c r="R96" s="59">
        <f t="shared" si="21"/>
        <v>1.1161532766420579</v>
      </c>
      <c r="S96" s="26">
        <f t="shared" si="22"/>
        <v>751.71137336599975</v>
      </c>
      <c r="T96" s="19">
        <f>VLOOKUP(A96,Albedo!$A$2:$F$63,6)</f>
        <v>0</v>
      </c>
      <c r="U96" s="19">
        <f>Const!$B$26*D96+Const!$B$27</f>
        <v>2402.4843999999998</v>
      </c>
      <c r="V96" s="19">
        <f t="shared" si="19"/>
        <v>1</v>
      </c>
      <c r="W96" s="6">
        <f>VLOOKUP(A96,Albedo!$A$2:$G$63,5)+Const!$B$20*(L96-Const!$B$29)</f>
        <v>17.037500000000001</v>
      </c>
      <c r="X96" s="19">
        <f>VLOOKUP(A96,Albedo!$A$2:$G$63,7)</f>
        <v>3</v>
      </c>
      <c r="Y96" s="6">
        <f>IF(T96=1,W96,VLOOKUP(A96,Albedo!$A$2:$H$63,8)+(X96+1)*Const!$B$20*(L96-Const!$B$29))</f>
        <v>33.881999999999998</v>
      </c>
      <c r="Z96" s="15">
        <f>Const!$B$22*V96+Const!$B$23*W96+Const!$B$24*Y96+Const!$B$25</f>
        <v>0.57696641000000004</v>
      </c>
      <c r="AA96" s="51">
        <f t="shared" si="23"/>
        <v>433.71221244715053</v>
      </c>
      <c r="AB96" s="51">
        <f t="shared" si="24"/>
        <v>317.99916091884921</v>
      </c>
      <c r="AC96" s="51">
        <f>IF(F96=1,VLOOKUP(C96,AWS1_30min!$C$3:$J$2747,8))</f>
        <v>319.54647172463041</v>
      </c>
      <c r="AD96" s="51">
        <f>IF(F96=1,Const!$B$5*POWER((0+Const!$B$4),4))</f>
        <v>315.63697918226694</v>
      </c>
      <c r="AE96" s="51">
        <f t="shared" si="25"/>
        <v>3.9094925423634663</v>
      </c>
      <c r="AF96" s="51">
        <f t="shared" si="26"/>
        <v>321.90865346121268</v>
      </c>
      <c r="AG96" s="14">
        <f>VLOOKUP(C96,AWS2_30min!$C$3:$J$2935,8)+Const!$B$20*(L96-Const!$B$29)</f>
        <v>17.037500000000001</v>
      </c>
      <c r="AH96" s="14">
        <f t="shared" si="27"/>
        <v>290.1875</v>
      </c>
      <c r="AI96" s="6">
        <f>VLOOKUP(C96,AWS2_30min!$C$3:$K$2935,9)</f>
        <v>30.97</v>
      </c>
      <c r="AJ96" s="6">
        <f>VLOOKUP(C96,AWS2_30min!$C$3:$L$2935,10)</f>
        <v>1.9076345193123379</v>
      </c>
      <c r="AK96" s="53">
        <f>IF(AJ96&gt;0.5,Const!$B$6*(AH96-Const!$B$4)*(Const!$B$32-Const!$B$34)/(AH96*POWER(AJ96,2)))</f>
        <v>0.31644872176905159</v>
      </c>
      <c r="AL96" s="53">
        <f>IF(AK96&lt;Const!$B$33,AK96,"ЛОЖЬ")</f>
        <v>0.31644872176905159</v>
      </c>
      <c r="AM96" s="53">
        <f t="shared" si="28"/>
        <v>0.33900762004114959</v>
      </c>
      <c r="AN96" s="6">
        <f>(AG96+VLOOKUP(C96,AWS1_30min!$C$4:$L$2747,10))/2</f>
        <v>15.910250000000001</v>
      </c>
      <c r="AO96" s="19">
        <f>VLOOKUP(C96,AWS1_30min!$C$4:$O$2747,13)/POWER(10,(L96-Const!$B$28)/18400*(1+0.003665*AN96))</f>
        <v>743.61005251790414</v>
      </c>
      <c r="AP96" s="14">
        <f>Const!$B$7*Const!$B$8*(AO96/Const!$B$11)*POWER(Const!$B$9,2)*AJ96*(AH96-Const!$B$4)/(LN(Const!$B$32/Const!$B$34)*LN(Const!$B$32/Const!$B$35))</f>
        <v>65.659037098635338</v>
      </c>
      <c r="AQ96" s="51">
        <f t="shared" si="29"/>
        <v>22.258913901001915</v>
      </c>
      <c r="AR96" s="18">
        <f t="shared" si="30"/>
        <v>6.15116060961775</v>
      </c>
      <c r="AS96" s="14">
        <f>0.623*Const!$B$10*Const!$B$8*POWER(Const!$B$9,2)*AJ96*(AR96-Const!$B$12)/1013/(LN(Const!$B$32/Const!$B$34)*LN(Const!$B$32/Const!$B$36))</f>
        <v>0.33599052457815426</v>
      </c>
      <c r="AT96" s="51">
        <f t="shared" si="31"/>
        <v>0.11390334809361745</v>
      </c>
      <c r="AU96" s="51">
        <f t="shared" si="32"/>
        <v>22.372817249095533</v>
      </c>
      <c r="AV96" s="14">
        <f>VLOOKUP(C96,AWS1_30min!$C$4:$P$2747,14)</f>
        <v>0</v>
      </c>
      <c r="AW96" s="14">
        <f t="shared" si="33"/>
        <v>0</v>
      </c>
      <c r="AX96" s="51">
        <f>IF(F96=1,AW96*Const!$B$13*Const!$B$14*(AH96-Const!$B$4))</f>
        <v>0</v>
      </c>
      <c r="AY96" s="11">
        <f>IF(F96=1,-Const!$B$15*(Const!$B$4-Const!$B$31)/2)</f>
        <v>-0.33999999999999775</v>
      </c>
      <c r="AZ96" s="51">
        <f t="shared" si="34"/>
        <v>343.94147071030824</v>
      </c>
      <c r="BA96" s="19">
        <f>IF(V96=1,Const!$B$37,Const!$B$38)</f>
        <v>602</v>
      </c>
      <c r="BB96" s="51">
        <f>IF(F96=1,AZ96/Const!$B$17*1800/BA96*1000)</f>
        <v>3.1163528001538046</v>
      </c>
    </row>
    <row r="97" spans="1:54" x14ac:dyDescent="0.3">
      <c r="A97" s="1">
        <f t="shared" si="35"/>
        <v>43653</v>
      </c>
      <c r="B97" s="2">
        <f t="shared" si="36"/>
        <v>0.5</v>
      </c>
      <c r="C97" s="13">
        <f t="shared" si="36"/>
        <v>43653.5</v>
      </c>
      <c r="D97" s="19">
        <f t="shared" si="37"/>
        <v>188</v>
      </c>
      <c r="E97" s="19">
        <v>94</v>
      </c>
      <c r="F97" s="19">
        <v>1</v>
      </c>
      <c r="G97" s="19">
        <v>0</v>
      </c>
      <c r="H97" s="19">
        <v>0</v>
      </c>
      <c r="I97" s="19"/>
      <c r="J97">
        <v>525285</v>
      </c>
      <c r="K97">
        <v>6300765</v>
      </c>
      <c r="L97">
        <v>2563</v>
      </c>
      <c r="M97" s="14">
        <v>30.407399999999999</v>
      </c>
      <c r="N97" s="21">
        <v>157.01499999999999</v>
      </c>
      <c r="O97" s="19">
        <v>695.46100000000001</v>
      </c>
      <c r="P97" s="19">
        <f>VLOOKUP(C97,AWS2_30min!$C$3:$G$2935,5)</f>
        <v>955.8</v>
      </c>
      <c r="Q97" s="19">
        <f t="shared" si="20"/>
        <v>856.33399999999995</v>
      </c>
      <c r="R97" s="59">
        <f t="shared" si="21"/>
        <v>1.1161532766420579</v>
      </c>
      <c r="S97" s="26">
        <f t="shared" si="22"/>
        <v>776.24107392676228</v>
      </c>
      <c r="T97" s="19">
        <f>VLOOKUP(A97,Albedo!$A$2:$F$63,6)</f>
        <v>0</v>
      </c>
      <c r="U97" s="19">
        <f>Const!$B$26*D97+Const!$B$27</f>
        <v>2402.4843999999998</v>
      </c>
      <c r="V97" s="19">
        <f t="shared" si="19"/>
        <v>1</v>
      </c>
      <c r="W97" s="6">
        <f>VLOOKUP(A97,Albedo!$A$2:$G$63,5)+Const!$B$20*(L97-Const!$B$29)</f>
        <v>17.303999999999998</v>
      </c>
      <c r="X97" s="19">
        <f>VLOOKUP(A97,Albedo!$A$2:$G$63,7)</f>
        <v>3</v>
      </c>
      <c r="Y97" s="6">
        <f>IF(T97=1,W97,VLOOKUP(A97,Albedo!$A$2:$H$63,8)+(X97+1)*Const!$B$20*(L97-Const!$B$29))</f>
        <v>34.948</v>
      </c>
      <c r="Z97" s="15">
        <f>Const!$B$22*V97+Const!$B$23*W97+Const!$B$24*Y97+Const!$B$25</f>
        <v>0.57800576000000004</v>
      </c>
      <c r="AA97" s="51">
        <f t="shared" si="23"/>
        <v>448.67181187825446</v>
      </c>
      <c r="AB97" s="51">
        <f t="shared" si="24"/>
        <v>327.56926204850782</v>
      </c>
      <c r="AC97" s="51">
        <f>IF(F97=1,VLOOKUP(C97,AWS1_30min!$C$3:$J$2747,8))</f>
        <v>319.54647172463041</v>
      </c>
      <c r="AD97" s="51">
        <f>IF(F97=1,Const!$B$5*POWER((0+Const!$B$4),4))</f>
        <v>315.63697918226694</v>
      </c>
      <c r="AE97" s="51">
        <f t="shared" si="25"/>
        <v>3.9094925423634663</v>
      </c>
      <c r="AF97" s="51">
        <f t="shared" si="26"/>
        <v>331.47875459087129</v>
      </c>
      <c r="AG97" s="14">
        <f>VLOOKUP(C97,AWS2_30min!$C$3:$J$2935,8)+Const!$B$20*(L97-Const!$B$29)</f>
        <v>17.303999999999998</v>
      </c>
      <c r="AH97" s="14">
        <f t="shared" si="27"/>
        <v>290.45399999999995</v>
      </c>
      <c r="AI97" s="6">
        <f>VLOOKUP(C97,AWS2_30min!$C$3:$K$2935,9)</f>
        <v>30.97</v>
      </c>
      <c r="AJ97" s="6">
        <f>VLOOKUP(C97,AWS2_30min!$C$3:$L$2935,10)</f>
        <v>1.9076345193123379</v>
      </c>
      <c r="AK97" s="53">
        <f>IF(AJ97&gt;0.5,Const!$B$6*(AH97-Const!$B$4)*(Const!$B$32-Const!$B$34)/(AH97*POWER(AJ97,2)))</f>
        <v>0.32110370942199257</v>
      </c>
      <c r="AL97" s="53">
        <f>IF(AK97&lt;Const!$B$33,AK97,"ЛОЖЬ")</f>
        <v>0.32110370942199257</v>
      </c>
      <c r="AM97" s="53">
        <f t="shared" si="28"/>
        <v>0.36665271089416035</v>
      </c>
      <c r="AN97" s="6">
        <f>(AG97+VLOOKUP(C97,AWS1_30min!$C$4:$L$2747,10))/2</f>
        <v>16.043499999999998</v>
      </c>
      <c r="AO97" s="19">
        <f>VLOOKUP(C97,AWS1_30min!$C$4:$O$2747,13)/POWER(10,(L97-Const!$B$28)/18400*(1+0.003665*AN97))</f>
        <v>747.65723948360983</v>
      </c>
      <c r="AP97" s="14">
        <f>Const!$B$7*Const!$B$8*(AO97/Const!$B$11)*POWER(Const!$B$9,2)*AJ97*(AH97-Const!$B$4)/(LN(Const!$B$32/Const!$B$34)*LN(Const!$B$32/Const!$B$35))</f>
        <v>67.049020500518807</v>
      </c>
      <c r="AQ97" s="51">
        <f t="shared" si="29"/>
        <v>24.583705129313351</v>
      </c>
      <c r="AR97" s="18">
        <f t="shared" si="30"/>
        <v>6.2564688147715186</v>
      </c>
      <c r="AS97" s="14">
        <f>0.623*Const!$B$10*Const!$B$8*POWER(Const!$B$9,2)*AJ97*(AR97-Const!$B$12)/1013/(LN(Const!$B$32/Const!$B$34)*LN(Const!$B$32/Const!$B$36))</f>
        <v>1.1956123674174444</v>
      </c>
      <c r="AT97" s="51">
        <f t="shared" si="31"/>
        <v>0.43837451569219082</v>
      </c>
      <c r="AU97" s="51">
        <f t="shared" si="32"/>
        <v>25.022079645005544</v>
      </c>
      <c r="AV97" s="14">
        <f>VLOOKUP(C97,AWS1_30min!$C$4:$P$2747,14)</f>
        <v>0</v>
      </c>
      <c r="AW97" s="14">
        <f t="shared" si="33"/>
        <v>0</v>
      </c>
      <c r="AX97" s="51">
        <f>IF(F97=1,AW97*Const!$B$13*Const!$B$14*(AH97-Const!$B$4))</f>
        <v>0</v>
      </c>
      <c r="AY97" s="11">
        <f>IF(F97=1,-Const!$B$15*(Const!$B$4-Const!$B$31)/2)</f>
        <v>-0.33999999999999775</v>
      </c>
      <c r="AZ97" s="51">
        <f t="shared" si="34"/>
        <v>356.16083423587685</v>
      </c>
      <c r="BA97" s="19">
        <f>IF(V97=1,Const!$B$37,Const!$B$38)</f>
        <v>602</v>
      </c>
      <c r="BB97" s="51">
        <f>IF(F97=1,AZ97/Const!$B$17*1800/BA97*1000)</f>
        <v>3.227068869548869</v>
      </c>
    </row>
    <row r="98" spans="1:54" x14ac:dyDescent="0.3">
      <c r="A98" s="1">
        <f t="shared" si="35"/>
        <v>43653</v>
      </c>
      <c r="B98" s="2">
        <f t="shared" si="36"/>
        <v>0.5</v>
      </c>
      <c r="C98" s="13">
        <f t="shared" si="36"/>
        <v>43653.5</v>
      </c>
      <c r="D98" s="19">
        <f t="shared" si="37"/>
        <v>188</v>
      </c>
      <c r="E98" s="19">
        <v>95</v>
      </c>
      <c r="F98" s="19">
        <v>1</v>
      </c>
      <c r="G98" s="19">
        <v>0</v>
      </c>
      <c r="H98" s="19">
        <v>0</v>
      </c>
      <c r="I98" s="19"/>
      <c r="J98">
        <v>525375</v>
      </c>
      <c r="K98">
        <v>6300765</v>
      </c>
      <c r="L98">
        <v>2556</v>
      </c>
      <c r="M98" s="14">
        <v>23.901900000000001</v>
      </c>
      <c r="N98" s="21">
        <v>164.178</v>
      </c>
      <c r="O98" s="19">
        <v>789.78599999999994</v>
      </c>
      <c r="P98" s="19">
        <f>VLOOKUP(C98,AWS2_30min!$C$3:$G$2935,5)</f>
        <v>955.8</v>
      </c>
      <c r="Q98" s="19">
        <f t="shared" si="20"/>
        <v>856.33399999999995</v>
      </c>
      <c r="R98" s="59">
        <f t="shared" si="21"/>
        <v>1.1161532766420579</v>
      </c>
      <c r="S98" s="26">
        <f t="shared" si="22"/>
        <v>881.52223174602432</v>
      </c>
      <c r="T98" s="19">
        <f>VLOOKUP(A98,Albedo!$A$2:$F$63,6)</f>
        <v>0</v>
      </c>
      <c r="U98" s="19">
        <f>Const!$B$26*D98+Const!$B$27</f>
        <v>2402.4843999999998</v>
      </c>
      <c r="V98" s="19">
        <f t="shared" si="19"/>
        <v>1</v>
      </c>
      <c r="W98" s="6">
        <f>VLOOKUP(A98,Albedo!$A$2:$G$63,5)+Const!$B$20*(L98-Const!$B$29)</f>
        <v>17.349499999999999</v>
      </c>
      <c r="X98" s="19">
        <f>VLOOKUP(A98,Albedo!$A$2:$G$63,7)</f>
        <v>3</v>
      </c>
      <c r="Y98" s="6">
        <f>IF(T98=1,W98,VLOOKUP(A98,Albedo!$A$2:$H$63,8)+(X98+1)*Const!$B$20*(L98-Const!$B$29))</f>
        <v>35.130000000000003</v>
      </c>
      <c r="Z98" s="15">
        <f>Const!$B$22*V98+Const!$B$23*W98+Const!$B$24*Y98+Const!$B$25</f>
        <v>0.57818321000000006</v>
      </c>
      <c r="AA98" s="51">
        <f t="shared" si="23"/>
        <v>509.68135363728032</v>
      </c>
      <c r="AB98" s="51">
        <f t="shared" si="24"/>
        <v>371.84087810874399</v>
      </c>
      <c r="AC98" s="51">
        <f>IF(F98=1,VLOOKUP(C98,AWS1_30min!$C$3:$J$2747,8))</f>
        <v>319.54647172463041</v>
      </c>
      <c r="AD98" s="51">
        <f>IF(F98=1,Const!$B$5*POWER((0+Const!$B$4),4))</f>
        <v>315.63697918226694</v>
      </c>
      <c r="AE98" s="51">
        <f t="shared" si="25"/>
        <v>3.9094925423634663</v>
      </c>
      <c r="AF98" s="51">
        <f t="shared" si="26"/>
        <v>375.75037065110746</v>
      </c>
      <c r="AG98" s="14">
        <f>VLOOKUP(C98,AWS2_30min!$C$3:$J$2935,8)+Const!$B$20*(L98-Const!$B$29)</f>
        <v>17.349499999999999</v>
      </c>
      <c r="AH98" s="14">
        <f t="shared" si="27"/>
        <v>290.49949999999995</v>
      </c>
      <c r="AI98" s="6">
        <f>VLOOKUP(C98,AWS2_30min!$C$3:$K$2935,9)</f>
        <v>30.97</v>
      </c>
      <c r="AJ98" s="6">
        <f>VLOOKUP(C98,AWS2_30min!$C$3:$L$2935,10)</f>
        <v>1.9076345193123379</v>
      </c>
      <c r="AK98" s="53">
        <f>IF(AJ98&gt;0.5,Const!$B$6*(AH98-Const!$B$4)*(Const!$B$32-Const!$B$34)/(AH98*POWER(AJ98,2)))</f>
        <v>0.32189760983605792</v>
      </c>
      <c r="AL98" s="53">
        <f>IF(AK98&lt;Const!$B$33,AK98,"ЛОЖЬ")</f>
        <v>0.32189760983605792</v>
      </c>
      <c r="AM98" s="53">
        <f t="shared" si="28"/>
        <v>0.37147568209359516</v>
      </c>
      <c r="AN98" s="6">
        <f>(AG98+VLOOKUP(C98,AWS1_30min!$C$4:$L$2747,10))/2</f>
        <v>16.06625</v>
      </c>
      <c r="AO98" s="19">
        <f>VLOOKUP(C98,AWS1_30min!$C$4:$O$2747,13)/POWER(10,(L98-Const!$B$28)/18400*(1+0.003665*AN98))</f>
        <v>748.35079554008723</v>
      </c>
      <c r="AP98" s="14">
        <f>Const!$B$7*Const!$B$8*(AO98/Const!$B$11)*POWER(Const!$B$9,2)*AJ98*(AH98-Const!$B$4)/(LN(Const!$B$32/Const!$B$34)*LN(Const!$B$32/Const!$B$35))</f>
        <v>67.287683371418495</v>
      </c>
      <c r="AQ98" s="51">
        <f t="shared" si="29"/>
        <v>24.995738076895545</v>
      </c>
      <c r="AR98" s="18">
        <f t="shared" si="30"/>
        <v>6.2746064616805928</v>
      </c>
      <c r="AS98" s="14">
        <f>0.623*Const!$B$10*Const!$B$8*POWER(Const!$B$9,2)*AJ98*(AR98-Const!$B$12)/1013/(LN(Const!$B$32/Const!$B$34)*LN(Const!$B$32/Const!$B$36))</f>
        <v>1.3436684228594709</v>
      </c>
      <c r="AT98" s="51">
        <f t="shared" si="31"/>
        <v>0.49914014388934719</v>
      </c>
      <c r="AU98" s="51">
        <f t="shared" si="32"/>
        <v>25.494878220784891</v>
      </c>
      <c r="AV98" s="14">
        <f>VLOOKUP(C98,AWS1_30min!$C$4:$P$2747,14)</f>
        <v>0</v>
      </c>
      <c r="AW98" s="14">
        <f t="shared" si="33"/>
        <v>0</v>
      </c>
      <c r="AX98" s="51">
        <f>IF(F98=1,AW98*Const!$B$13*Const!$B$14*(AH98-Const!$B$4))</f>
        <v>0</v>
      </c>
      <c r="AY98" s="11">
        <f>IF(F98=1,-Const!$B$15*(Const!$B$4-Const!$B$31)/2)</f>
        <v>-0.33999999999999775</v>
      </c>
      <c r="AZ98" s="51">
        <f t="shared" si="34"/>
        <v>400.90524887189235</v>
      </c>
      <c r="BA98" s="19">
        <f>IF(V98=1,Const!$B$37,Const!$B$38)</f>
        <v>602</v>
      </c>
      <c r="BB98" s="51">
        <f>IF(F98=1,AZ98/Const!$B$17*1800/BA98*1000)</f>
        <v>3.632484888600656</v>
      </c>
    </row>
    <row r="99" spans="1:54" x14ac:dyDescent="0.3">
      <c r="A99" s="1">
        <f t="shared" si="35"/>
        <v>43653</v>
      </c>
      <c r="B99" s="2">
        <f t="shared" si="36"/>
        <v>0.5</v>
      </c>
      <c r="C99" s="13">
        <f t="shared" si="36"/>
        <v>43653.5</v>
      </c>
      <c r="D99" s="19">
        <f t="shared" si="37"/>
        <v>188</v>
      </c>
      <c r="E99" s="19">
        <v>96</v>
      </c>
      <c r="F99" s="19">
        <v>1</v>
      </c>
      <c r="G99" s="19">
        <v>0</v>
      </c>
      <c r="H99" s="19">
        <v>1</v>
      </c>
      <c r="I99" s="25" t="s">
        <v>36</v>
      </c>
      <c r="J99" s="4">
        <v>525465</v>
      </c>
      <c r="K99" s="4">
        <v>6300765</v>
      </c>
      <c r="L99" s="4">
        <v>2549</v>
      </c>
      <c r="M99" s="34">
        <v>16.793900000000001</v>
      </c>
      <c r="N99" s="35">
        <v>168.58699999999999</v>
      </c>
      <c r="O99" s="25">
        <v>856.33399999999995</v>
      </c>
      <c r="P99" s="19">
        <f>VLOOKUP(C99,AWS2_30min!$C$3:$G$2935,5)</f>
        <v>955.8</v>
      </c>
      <c r="Q99" s="19">
        <f t="shared" si="20"/>
        <v>856.33399999999995</v>
      </c>
      <c r="R99" s="59">
        <f t="shared" si="21"/>
        <v>1.1161532766420579</v>
      </c>
      <c r="S99" s="26">
        <f t="shared" si="22"/>
        <v>955.8</v>
      </c>
      <c r="T99" s="19">
        <f>VLOOKUP(A99,Albedo!$A$2:$F$63,6)</f>
        <v>0</v>
      </c>
      <c r="U99" s="19">
        <f>Const!$B$26*D99+Const!$B$27</f>
        <v>2402.4843999999998</v>
      </c>
      <c r="V99" s="19">
        <f t="shared" si="19"/>
        <v>1</v>
      </c>
      <c r="W99" s="6">
        <f>VLOOKUP(A99,Albedo!$A$2:$G$63,5)+Const!$B$20*(L99-Const!$B$29)</f>
        <v>17.395</v>
      </c>
      <c r="X99" s="19">
        <f>VLOOKUP(A99,Albedo!$A$2:$G$63,7)</f>
        <v>3</v>
      </c>
      <c r="Y99" s="6">
        <f>IF(T99=1,W99,VLOOKUP(A99,Albedo!$A$2:$H$63,8)+(X99+1)*Const!$B$20*(L99-Const!$B$29))</f>
        <v>35.311999999999998</v>
      </c>
      <c r="Z99" s="15">
        <f>Const!$B$22*V99+Const!$B$23*W99+Const!$B$24*Y99+Const!$B$25</f>
        <v>0.57836066000000008</v>
      </c>
      <c r="AA99" s="51">
        <f t="shared" si="23"/>
        <v>552.79711882800007</v>
      </c>
      <c r="AB99" s="51">
        <f t="shared" si="24"/>
        <v>403.00288117199989</v>
      </c>
      <c r="AC99" s="51">
        <f>IF(F99=1,VLOOKUP(C99,AWS1_30min!$C$3:$J$2747,8))</f>
        <v>319.54647172463041</v>
      </c>
      <c r="AD99" s="51">
        <f>IF(F99=1,Const!$B$5*POWER((0+Const!$B$4),4))</f>
        <v>315.63697918226694</v>
      </c>
      <c r="AE99" s="51">
        <f t="shared" si="25"/>
        <v>3.9094925423634663</v>
      </c>
      <c r="AF99" s="51">
        <f t="shared" si="26"/>
        <v>406.91237371436335</v>
      </c>
      <c r="AG99" s="14">
        <f>VLOOKUP(C99,AWS2_30min!$C$3:$J$2935,8)+Const!$B$20*(L99-Const!$B$29)</f>
        <v>17.395</v>
      </c>
      <c r="AH99" s="14">
        <f t="shared" si="27"/>
        <v>290.54499999999996</v>
      </c>
      <c r="AI99" s="6">
        <f>VLOOKUP(C99,AWS2_30min!$C$3:$K$2935,9)</f>
        <v>30.97</v>
      </c>
      <c r="AJ99" s="6">
        <f>VLOOKUP(C99,AWS2_30min!$C$3:$L$2935,10)</f>
        <v>1.9076345193123379</v>
      </c>
      <c r="AK99" s="53">
        <f>IF(AJ99&gt;0.5,Const!$B$6*(AH99-Const!$B$4)*(Const!$B$32-Const!$B$34)/(AH99*POWER(AJ99,2)))</f>
        <v>0.32269126159694506</v>
      </c>
      <c r="AL99" s="53">
        <f>IF(AK99&lt;Const!$B$33,AK99,"ЛОЖЬ")</f>
        <v>0.32269126159694506</v>
      </c>
      <c r="AM99" s="53">
        <f t="shared" si="28"/>
        <v>0.37632864180625014</v>
      </c>
      <c r="AN99" s="6">
        <f>(AG99+VLOOKUP(C99,AWS1_30min!$C$4:$L$2747,10))/2</f>
        <v>16.088999999999999</v>
      </c>
      <c r="AO99" s="19">
        <f>VLOOKUP(C99,AWS1_30min!$C$4:$O$2747,13)/POWER(10,(L99-Const!$B$28)/18400*(1+0.003665*AN99))</f>
        <v>749.0451043843633</v>
      </c>
      <c r="AP99" s="14">
        <f>Const!$B$7*Const!$B$8*(AO99/Const!$B$11)*POWER(Const!$B$9,2)*AJ99*(AH99-Const!$B$4)/(LN(Const!$B$32/Const!$B$34)*LN(Const!$B$32/Const!$B$35))</f>
        <v>67.526741195773866</v>
      </c>
      <c r="AQ99" s="51">
        <f t="shared" si="29"/>
        <v>25.41224679980774</v>
      </c>
      <c r="AR99" s="18">
        <f t="shared" si="30"/>
        <v>6.2927905161486501</v>
      </c>
      <c r="AS99" s="14">
        <f>0.623*Const!$B$10*Const!$B$8*POWER(Const!$B$9,2)*AJ99*(AR99-Const!$B$12)/1013/(LN(Const!$B$32/Const!$B$34)*LN(Const!$B$32/Const!$B$36))</f>
        <v>1.4921032992235386</v>
      </c>
      <c r="AT99" s="51">
        <f t="shared" si="31"/>
        <v>0.56152120803141914</v>
      </c>
      <c r="AU99" s="51">
        <f t="shared" si="32"/>
        <v>25.973768007839158</v>
      </c>
      <c r="AV99" s="14">
        <f>VLOOKUP(C99,AWS1_30min!$C$4:$P$2747,14)</f>
        <v>0</v>
      </c>
      <c r="AW99" s="14">
        <f t="shared" si="33"/>
        <v>0</v>
      </c>
      <c r="AX99" s="51">
        <f>IF(F99=1,AW99*Const!$B$13*Const!$B$14*(AH99-Const!$B$4))</f>
        <v>0</v>
      </c>
      <c r="AY99" s="11">
        <f>IF(F99=1,-Const!$B$15*(Const!$B$4-Const!$B$31)/2)</f>
        <v>-0.33999999999999775</v>
      </c>
      <c r="AZ99" s="51">
        <f t="shared" si="34"/>
        <v>432.54614172220255</v>
      </c>
      <c r="BA99" s="19">
        <f>IF(V99=1,Const!$B$37,Const!$B$38)</f>
        <v>602</v>
      </c>
      <c r="BB99" s="51">
        <f>IF(F99=1,AZ99/Const!$B$17*1800/BA99*1000)</f>
        <v>3.9191737395548398</v>
      </c>
    </row>
    <row r="100" spans="1:54" x14ac:dyDescent="0.3">
      <c r="A100" s="1">
        <f t="shared" si="35"/>
        <v>43653</v>
      </c>
      <c r="B100" s="2">
        <f t="shared" si="36"/>
        <v>0.5</v>
      </c>
      <c r="C100" s="13">
        <f t="shared" si="36"/>
        <v>43653.5</v>
      </c>
      <c r="D100" s="19">
        <f t="shared" si="37"/>
        <v>188</v>
      </c>
      <c r="E100" s="19">
        <v>97</v>
      </c>
      <c r="F100" s="19">
        <v>1</v>
      </c>
      <c r="G100" s="19">
        <v>0</v>
      </c>
      <c r="H100" s="19">
        <v>0</v>
      </c>
      <c r="I100" s="19"/>
      <c r="J100">
        <v>525555</v>
      </c>
      <c r="K100">
        <v>6300765</v>
      </c>
      <c r="L100">
        <v>2549</v>
      </c>
      <c r="M100" s="14">
        <v>15.1417</v>
      </c>
      <c r="N100" s="21">
        <v>148.43100000000001</v>
      </c>
      <c r="O100" s="19">
        <v>813.89</v>
      </c>
      <c r="P100" s="19">
        <f>VLOOKUP(C100,AWS2_30min!$C$3:$G$2935,5)</f>
        <v>955.8</v>
      </c>
      <c r="Q100" s="19">
        <f t="shared" si="20"/>
        <v>856.33399999999995</v>
      </c>
      <c r="R100" s="59">
        <f t="shared" si="21"/>
        <v>1.1161532766420579</v>
      </c>
      <c r="S100" s="26">
        <f t="shared" si="22"/>
        <v>908.42599032620444</v>
      </c>
      <c r="T100" s="19">
        <f>VLOOKUP(A100,Albedo!$A$2:$F$63,6)</f>
        <v>0</v>
      </c>
      <c r="U100" s="19">
        <f>Const!$B$26*D100+Const!$B$27</f>
        <v>2402.4843999999998</v>
      </c>
      <c r="V100" s="19">
        <f t="shared" si="19"/>
        <v>1</v>
      </c>
      <c r="W100" s="6">
        <f>VLOOKUP(A100,Albedo!$A$2:$G$63,5)+Const!$B$20*(L100-Const!$B$29)</f>
        <v>17.395</v>
      </c>
      <c r="X100" s="19">
        <f>VLOOKUP(A100,Albedo!$A$2:$G$63,7)</f>
        <v>3</v>
      </c>
      <c r="Y100" s="6">
        <f>IF(T100=1,W100,VLOOKUP(A100,Albedo!$A$2:$H$63,8)+(X100+1)*Const!$B$20*(L100-Const!$B$29))</f>
        <v>35.311999999999998</v>
      </c>
      <c r="Z100" s="15">
        <f>Const!$B$22*V100+Const!$B$23*W100+Const!$B$24*Y100+Const!$B$25</f>
        <v>0.57836066000000008</v>
      </c>
      <c r="AA100" s="51">
        <f t="shared" si="23"/>
        <v>525.39785532621727</v>
      </c>
      <c r="AB100" s="51">
        <f t="shared" si="24"/>
        <v>383.02813499998717</v>
      </c>
      <c r="AC100" s="51">
        <f>IF(F100=1,VLOOKUP(C100,AWS1_30min!$C$3:$J$2747,8))</f>
        <v>319.54647172463041</v>
      </c>
      <c r="AD100" s="51">
        <f>IF(F100=1,Const!$B$5*POWER((0+Const!$B$4),4))</f>
        <v>315.63697918226694</v>
      </c>
      <c r="AE100" s="51">
        <f t="shared" si="25"/>
        <v>3.9094925423634663</v>
      </c>
      <c r="AF100" s="51">
        <f t="shared" si="26"/>
        <v>386.93762754235064</v>
      </c>
      <c r="AG100" s="14">
        <f>VLOOKUP(C100,AWS2_30min!$C$3:$J$2935,8)+Const!$B$20*(L100-Const!$B$29)</f>
        <v>17.395</v>
      </c>
      <c r="AH100" s="14">
        <f t="shared" si="27"/>
        <v>290.54499999999996</v>
      </c>
      <c r="AI100" s="6">
        <f>VLOOKUP(C100,AWS2_30min!$C$3:$K$2935,9)</f>
        <v>30.97</v>
      </c>
      <c r="AJ100" s="6">
        <f>VLOOKUP(C100,AWS2_30min!$C$3:$L$2935,10)</f>
        <v>1.9076345193123379</v>
      </c>
      <c r="AK100" s="53">
        <f>IF(AJ100&gt;0.5,Const!$B$6*(AH100-Const!$B$4)*(Const!$B$32-Const!$B$34)/(AH100*POWER(AJ100,2)))</f>
        <v>0.32269126159694506</v>
      </c>
      <c r="AL100" s="53">
        <f>IF(AK100&lt;Const!$B$33,AK100,"ЛОЖЬ")</f>
        <v>0.32269126159694506</v>
      </c>
      <c r="AM100" s="53">
        <f t="shared" si="28"/>
        <v>0.37632864180625014</v>
      </c>
      <c r="AN100" s="6">
        <f>(AG100+VLOOKUP(C100,AWS1_30min!$C$4:$L$2747,10))/2</f>
        <v>16.088999999999999</v>
      </c>
      <c r="AO100" s="19">
        <f>VLOOKUP(C100,AWS1_30min!$C$4:$O$2747,13)/POWER(10,(L100-Const!$B$28)/18400*(1+0.003665*AN100))</f>
        <v>749.0451043843633</v>
      </c>
      <c r="AP100" s="14">
        <f>Const!$B$7*Const!$B$8*(AO100/Const!$B$11)*POWER(Const!$B$9,2)*AJ100*(AH100-Const!$B$4)/(LN(Const!$B$32/Const!$B$34)*LN(Const!$B$32/Const!$B$35))</f>
        <v>67.526741195773866</v>
      </c>
      <c r="AQ100" s="51">
        <f t="shared" si="29"/>
        <v>25.41224679980774</v>
      </c>
      <c r="AR100" s="18">
        <f t="shared" si="30"/>
        <v>6.2927905161486501</v>
      </c>
      <c r="AS100" s="14">
        <f>0.623*Const!$B$10*Const!$B$8*POWER(Const!$B$9,2)*AJ100*(AR100-Const!$B$12)/1013/(LN(Const!$B$32/Const!$B$34)*LN(Const!$B$32/Const!$B$36))</f>
        <v>1.4921032992235386</v>
      </c>
      <c r="AT100" s="51">
        <f t="shared" si="31"/>
        <v>0.56152120803141914</v>
      </c>
      <c r="AU100" s="51">
        <f t="shared" si="32"/>
        <v>25.973768007839158</v>
      </c>
      <c r="AV100" s="14">
        <f>VLOOKUP(C100,AWS1_30min!$C$4:$P$2747,14)</f>
        <v>0</v>
      </c>
      <c r="AW100" s="14">
        <f t="shared" si="33"/>
        <v>0</v>
      </c>
      <c r="AX100" s="51">
        <f>IF(F100=1,AW100*Const!$B$13*Const!$B$14*(AH100-Const!$B$4))</f>
        <v>0</v>
      </c>
      <c r="AY100" s="11">
        <f>IF(F100=1,-Const!$B$15*(Const!$B$4-Const!$B$31)/2)</f>
        <v>-0.33999999999999775</v>
      </c>
      <c r="AZ100" s="51">
        <f t="shared" si="34"/>
        <v>412.57139555018983</v>
      </c>
      <c r="BA100" s="19">
        <f>IF(V100=1,Const!$B$37,Const!$B$38)</f>
        <v>602</v>
      </c>
      <c r="BB100" s="51">
        <f>IF(F100=1,AZ100/Const!$B$17*1800/BA100*1000)</f>
        <v>3.7381884223816657</v>
      </c>
    </row>
    <row r="101" spans="1:54" x14ac:dyDescent="0.3">
      <c r="A101" s="1">
        <f t="shared" si="35"/>
        <v>43653</v>
      </c>
      <c r="B101" s="2">
        <f t="shared" si="36"/>
        <v>0.5</v>
      </c>
      <c r="C101" s="13">
        <f t="shared" si="36"/>
        <v>43653.5</v>
      </c>
      <c r="D101" s="19">
        <f t="shared" si="37"/>
        <v>188</v>
      </c>
      <c r="E101" s="19">
        <v>98</v>
      </c>
      <c r="F101" s="19">
        <v>1</v>
      </c>
      <c r="G101" s="19">
        <v>0</v>
      </c>
      <c r="H101" s="19">
        <v>0</v>
      </c>
      <c r="I101" s="19"/>
      <c r="J101">
        <v>525645</v>
      </c>
      <c r="K101">
        <v>6300765</v>
      </c>
      <c r="L101">
        <v>2524</v>
      </c>
      <c r="M101" s="14">
        <v>18.583400000000001</v>
      </c>
      <c r="N101" s="21">
        <v>128.29</v>
      </c>
      <c r="O101" s="19">
        <v>730.322</v>
      </c>
      <c r="P101" s="19">
        <f>VLOOKUP(C101,AWS2_30min!$C$3:$G$2935,5)</f>
        <v>955.8</v>
      </c>
      <c r="Q101" s="19">
        <f t="shared" si="20"/>
        <v>856.33399999999995</v>
      </c>
      <c r="R101" s="59">
        <f t="shared" si="21"/>
        <v>1.1161532766420579</v>
      </c>
      <c r="S101" s="26">
        <f t="shared" si="22"/>
        <v>815.15129330378102</v>
      </c>
      <c r="T101" s="19">
        <f>VLOOKUP(A101,Albedo!$A$2:$F$63,6)</f>
        <v>0</v>
      </c>
      <c r="U101" s="19">
        <f>Const!$B$26*D101+Const!$B$27</f>
        <v>2402.4843999999998</v>
      </c>
      <c r="V101" s="19">
        <f t="shared" si="19"/>
        <v>1</v>
      </c>
      <c r="W101" s="6">
        <f>VLOOKUP(A101,Albedo!$A$2:$G$63,5)+Const!$B$20*(L101-Const!$B$29)</f>
        <v>17.557500000000001</v>
      </c>
      <c r="X101" s="19">
        <f>VLOOKUP(A101,Albedo!$A$2:$G$63,7)</f>
        <v>3</v>
      </c>
      <c r="Y101" s="6">
        <f>IF(T101=1,W101,VLOOKUP(A101,Albedo!$A$2:$H$63,8)+(X101+1)*Const!$B$20*(L101-Const!$B$29))</f>
        <v>35.962000000000003</v>
      </c>
      <c r="Z101" s="15">
        <f>Const!$B$22*V101+Const!$B$23*W101+Const!$B$24*Y101+Const!$B$25</f>
        <v>0.57899441000000007</v>
      </c>
      <c r="AA101" s="51">
        <f t="shared" si="23"/>
        <v>471.96804212715972</v>
      </c>
      <c r="AB101" s="51">
        <f t="shared" si="24"/>
        <v>343.1832511766213</v>
      </c>
      <c r="AC101" s="51">
        <f>IF(F101=1,VLOOKUP(C101,AWS1_30min!$C$3:$J$2747,8))</f>
        <v>319.54647172463041</v>
      </c>
      <c r="AD101" s="51">
        <f>IF(F101=1,Const!$B$5*POWER((0+Const!$B$4),4))</f>
        <v>315.63697918226694</v>
      </c>
      <c r="AE101" s="51">
        <f t="shared" si="25"/>
        <v>3.9094925423634663</v>
      </c>
      <c r="AF101" s="51">
        <f t="shared" si="26"/>
        <v>347.09274371898476</v>
      </c>
      <c r="AG101" s="14">
        <f>VLOOKUP(C101,AWS2_30min!$C$3:$J$2935,8)+Const!$B$20*(L101-Const!$B$29)</f>
        <v>17.557500000000001</v>
      </c>
      <c r="AH101" s="14">
        <f t="shared" si="27"/>
        <v>290.70749999999998</v>
      </c>
      <c r="AI101" s="6">
        <f>VLOOKUP(C101,AWS2_30min!$C$3:$K$2935,9)</f>
        <v>30.97</v>
      </c>
      <c r="AJ101" s="6">
        <f>VLOOKUP(C101,AWS2_30min!$C$3:$L$2935,10)</f>
        <v>1.9076345193123379</v>
      </c>
      <c r="AK101" s="53">
        <f>IF(AJ101&gt;0.5,Const!$B$6*(AH101-Const!$B$4)*(Const!$B$32-Const!$B$34)/(AH101*POWER(AJ101,2)))</f>
        <v>0.32552370411970466</v>
      </c>
      <c r="AL101" s="53">
        <f>IF(AK101&lt;Const!$B$33,AK101,"ЛОЖЬ")</f>
        <v>0.32552370411970466</v>
      </c>
      <c r="AM101" s="53">
        <f t="shared" si="28"/>
        <v>0.39390500739827916</v>
      </c>
      <c r="AN101" s="6">
        <f>(AG101+VLOOKUP(C101,AWS1_30min!$C$4:$L$2747,10))/2</f>
        <v>16.170249999999999</v>
      </c>
      <c r="AO101" s="19">
        <f>VLOOKUP(C101,AWS1_30min!$C$4:$O$2747,13)/POWER(10,(L101-Const!$B$28)/18400*(1+0.003665*AN101))</f>
        <v>751.53093771110309</v>
      </c>
      <c r="AP101" s="14">
        <f>Const!$B$7*Const!$B$8*(AO101/Const!$B$11)*POWER(Const!$B$9,2)*AJ101*(AH101-Const!$B$4)/(LN(Const!$B$32/Const!$B$34)*LN(Const!$B$32/Const!$B$35))</f>
        <v>68.383752567617094</v>
      </c>
      <c r="AQ101" s="51">
        <f t="shared" si="29"/>
        <v>26.936702561069303</v>
      </c>
      <c r="AR101" s="18">
        <f t="shared" si="30"/>
        <v>6.3581139568950054</v>
      </c>
      <c r="AS101" s="14">
        <f>0.623*Const!$B$10*Const!$B$8*POWER(Const!$B$9,2)*AJ101*(AR101-Const!$B$12)/1013/(LN(Const!$B$32/Const!$B$34)*LN(Const!$B$32/Const!$B$36))</f>
        <v>2.0253329410448102</v>
      </c>
      <c r="AT101" s="51">
        <f t="shared" si="31"/>
        <v>0.79778878712623447</v>
      </c>
      <c r="AU101" s="51">
        <f t="shared" si="32"/>
        <v>27.734491348195537</v>
      </c>
      <c r="AV101" s="14">
        <f>VLOOKUP(C101,AWS1_30min!$C$4:$P$2747,14)</f>
        <v>0</v>
      </c>
      <c r="AW101" s="14">
        <f t="shared" si="33"/>
        <v>0</v>
      </c>
      <c r="AX101" s="51">
        <f>IF(F101=1,AW101*Const!$B$13*Const!$B$14*(AH101-Const!$B$4))</f>
        <v>0</v>
      </c>
      <c r="AY101" s="11">
        <f>IF(F101=1,-Const!$B$15*(Const!$B$4-Const!$B$31)/2)</f>
        <v>-0.33999999999999775</v>
      </c>
      <c r="AZ101" s="51">
        <f t="shared" si="34"/>
        <v>374.48723506718034</v>
      </c>
      <c r="BA101" s="19">
        <f>IF(V101=1,Const!$B$37,Const!$B$38)</f>
        <v>602</v>
      </c>
      <c r="BB101" s="51">
        <f>IF(F101=1,AZ101/Const!$B$17*1800/BA101*1000)</f>
        <v>3.3931190129916677</v>
      </c>
    </row>
    <row r="102" spans="1:54" x14ac:dyDescent="0.3">
      <c r="A102" s="1">
        <f t="shared" si="35"/>
        <v>43653</v>
      </c>
      <c r="B102" s="2">
        <f t="shared" si="36"/>
        <v>0.5</v>
      </c>
      <c r="C102" s="13">
        <f t="shared" si="36"/>
        <v>43653.5</v>
      </c>
      <c r="D102" s="19">
        <f t="shared" si="37"/>
        <v>188</v>
      </c>
      <c r="E102" s="19">
        <v>99</v>
      </c>
      <c r="F102" s="19">
        <v>1</v>
      </c>
      <c r="G102" s="19">
        <v>0</v>
      </c>
      <c r="H102" s="19">
        <v>0</v>
      </c>
      <c r="I102" s="19"/>
      <c r="J102">
        <v>525735</v>
      </c>
      <c r="K102">
        <v>6300765</v>
      </c>
      <c r="L102">
        <v>2502</v>
      </c>
      <c r="M102" s="14">
        <v>14.2311</v>
      </c>
      <c r="N102" s="21">
        <v>151.18899999999999</v>
      </c>
      <c r="O102" s="19">
        <v>827.29200000000003</v>
      </c>
      <c r="P102" s="19">
        <f>VLOOKUP(C102,AWS2_30min!$C$3:$G$2935,5)</f>
        <v>955.8</v>
      </c>
      <c r="Q102" s="19">
        <f t="shared" si="20"/>
        <v>856.33399999999995</v>
      </c>
      <c r="R102" s="59">
        <f t="shared" si="21"/>
        <v>1.1161532766420579</v>
      </c>
      <c r="S102" s="26">
        <f t="shared" si="22"/>
        <v>923.38467653976136</v>
      </c>
      <c r="T102" s="19">
        <f>VLOOKUP(A102,Albedo!$A$2:$F$63,6)</f>
        <v>0</v>
      </c>
      <c r="U102" s="19">
        <f>Const!$B$26*D102+Const!$B$27</f>
        <v>2402.4843999999998</v>
      </c>
      <c r="V102" s="19">
        <f t="shared" si="19"/>
        <v>1</v>
      </c>
      <c r="W102" s="6">
        <f>VLOOKUP(A102,Albedo!$A$2:$G$63,5)+Const!$B$20*(L102-Const!$B$29)</f>
        <v>17.700500000000002</v>
      </c>
      <c r="X102" s="19">
        <f>VLOOKUP(A102,Albedo!$A$2:$G$63,7)</f>
        <v>3</v>
      </c>
      <c r="Y102" s="6">
        <f>IF(T102=1,W102,VLOOKUP(A102,Albedo!$A$2:$H$63,8)+(X102+1)*Const!$B$20*(L102-Const!$B$29))</f>
        <v>36.533999999999999</v>
      </c>
      <c r="Z102" s="15">
        <f>Const!$B$22*V102+Const!$B$23*W102+Const!$B$24*Y102+Const!$B$25</f>
        <v>0.57955211000000006</v>
      </c>
      <c r="AA102" s="51">
        <f t="shared" si="23"/>
        <v>535.1495376302862</v>
      </c>
      <c r="AB102" s="51">
        <f t="shared" si="24"/>
        <v>388.23513890947515</v>
      </c>
      <c r="AC102" s="51">
        <f>IF(F102=1,VLOOKUP(C102,AWS1_30min!$C$3:$J$2747,8))</f>
        <v>319.54647172463041</v>
      </c>
      <c r="AD102" s="51">
        <f>IF(F102=1,Const!$B$5*POWER((0+Const!$B$4),4))</f>
        <v>315.63697918226694</v>
      </c>
      <c r="AE102" s="51">
        <f t="shared" si="25"/>
        <v>3.9094925423634663</v>
      </c>
      <c r="AF102" s="51">
        <f t="shared" si="26"/>
        <v>392.14463145183862</v>
      </c>
      <c r="AG102" s="14">
        <f>VLOOKUP(C102,AWS2_30min!$C$3:$J$2935,8)+Const!$B$20*(L102-Const!$B$29)</f>
        <v>17.700500000000002</v>
      </c>
      <c r="AH102" s="14">
        <f t="shared" si="27"/>
        <v>290.85049999999995</v>
      </c>
      <c r="AI102" s="6">
        <f>VLOOKUP(C102,AWS2_30min!$C$3:$K$2935,9)</f>
        <v>30.97</v>
      </c>
      <c r="AJ102" s="6">
        <f>VLOOKUP(C102,AWS2_30min!$C$3:$L$2935,10)</f>
        <v>1.9076345193123379</v>
      </c>
      <c r="AK102" s="53">
        <f>IF(AJ102&gt;0.5,Const!$B$6*(AH102-Const!$B$4)*(Const!$B$32-Const!$B$34)/(AH102*POWER(AJ102,2)))</f>
        <v>0.32801363544607998</v>
      </c>
      <c r="AL102" s="53">
        <f>IF(AK102&lt;Const!$B$33,AK102,"ЛОЖЬ")</f>
        <v>0.32801363544607998</v>
      </c>
      <c r="AM102" s="53">
        <f t="shared" si="28"/>
        <v>0.40968727150304673</v>
      </c>
      <c r="AN102" s="6">
        <f>(AG102+VLOOKUP(C102,AWS1_30min!$C$4:$L$2747,10))/2</f>
        <v>16.24175</v>
      </c>
      <c r="AO102" s="19">
        <f>VLOOKUP(C102,AWS1_30min!$C$4:$O$2747,13)/POWER(10,(L102-Const!$B$28)/18400*(1+0.003665*AN102))</f>
        <v>753.72645593933441</v>
      </c>
      <c r="AP102" s="14">
        <f>Const!$B$7*Const!$B$8*(AO102/Const!$B$11)*POWER(Const!$B$9,2)*AJ102*(AH102-Const!$B$4)/(LN(Const!$B$32/Const!$B$34)*LN(Const!$B$32/Const!$B$35))</f>
        <v>69.142118512207475</v>
      </c>
      <c r="AQ102" s="51">
        <f t="shared" si="29"/>
        <v>28.326645879206577</v>
      </c>
      <c r="AR102" s="18">
        <f t="shared" si="30"/>
        <v>6.4160930259560249</v>
      </c>
      <c r="AS102" s="14">
        <f>0.623*Const!$B$10*Const!$B$8*POWER(Const!$B$9,2)*AJ102*(AR102-Const!$B$12)/1013/(LN(Const!$B$32/Const!$B$34)*LN(Const!$B$32/Const!$B$36))</f>
        <v>2.4986111069727621</v>
      </c>
      <c r="AT102" s="51">
        <f t="shared" si="31"/>
        <v>1.0236491669628782</v>
      </c>
      <c r="AU102" s="51">
        <f t="shared" si="32"/>
        <v>29.350295046169457</v>
      </c>
      <c r="AV102" s="14">
        <f>VLOOKUP(C102,AWS1_30min!$C$4:$P$2747,14)</f>
        <v>0</v>
      </c>
      <c r="AW102" s="14">
        <f t="shared" si="33"/>
        <v>0</v>
      </c>
      <c r="AX102" s="51">
        <f>IF(F102=1,AW102*Const!$B$13*Const!$B$14*(AH102-Const!$B$4))</f>
        <v>0</v>
      </c>
      <c r="AY102" s="11">
        <f>IF(F102=1,-Const!$B$15*(Const!$B$4-Const!$B$31)/2)</f>
        <v>-0.33999999999999775</v>
      </c>
      <c r="AZ102" s="51">
        <f t="shared" si="34"/>
        <v>421.15492649800808</v>
      </c>
      <c r="BA102" s="19">
        <f>IF(V102=1,Const!$B$37,Const!$B$38)</f>
        <v>602</v>
      </c>
      <c r="BB102" s="51">
        <f>IF(F102=1,AZ102/Const!$B$17*1800/BA102*1000)</f>
        <v>3.8159612790517192</v>
      </c>
    </row>
    <row r="103" spans="1:54" x14ac:dyDescent="0.3">
      <c r="A103" s="1">
        <f t="shared" si="35"/>
        <v>43653</v>
      </c>
      <c r="B103" s="2">
        <f t="shared" si="36"/>
        <v>0.5</v>
      </c>
      <c r="C103" s="13">
        <f t="shared" si="36"/>
        <v>43653.5</v>
      </c>
      <c r="D103" s="19">
        <f t="shared" si="37"/>
        <v>188</v>
      </c>
      <c r="E103" s="19">
        <v>100</v>
      </c>
      <c r="F103" s="19">
        <v>1</v>
      </c>
      <c r="G103" s="19">
        <v>0</v>
      </c>
      <c r="H103" s="19">
        <v>0</v>
      </c>
      <c r="I103" s="19"/>
      <c r="J103">
        <v>525825</v>
      </c>
      <c r="K103">
        <v>6300765</v>
      </c>
      <c r="L103">
        <v>2502</v>
      </c>
      <c r="M103" s="14">
        <v>14.988899999999999</v>
      </c>
      <c r="N103" s="21">
        <v>145.56800000000001</v>
      </c>
      <c r="O103" s="19">
        <v>807.69799999999998</v>
      </c>
      <c r="P103" s="19">
        <f>VLOOKUP(C103,AWS2_30min!$C$3:$G$2935,5)</f>
        <v>955.8</v>
      </c>
      <c r="Q103" s="19">
        <f t="shared" si="20"/>
        <v>856.33399999999995</v>
      </c>
      <c r="R103" s="59">
        <f t="shared" si="21"/>
        <v>1.1161532766420579</v>
      </c>
      <c r="S103" s="26">
        <f t="shared" si="22"/>
        <v>901.51476923723681</v>
      </c>
      <c r="T103" s="19">
        <f>VLOOKUP(A103,Albedo!$A$2:$F$63,6)</f>
        <v>0</v>
      </c>
      <c r="U103" s="19">
        <f>Const!$B$26*D103+Const!$B$27</f>
        <v>2402.4843999999998</v>
      </c>
      <c r="V103" s="19">
        <f t="shared" si="19"/>
        <v>1</v>
      </c>
      <c r="W103" s="6">
        <f>VLOOKUP(A103,Albedo!$A$2:$G$63,5)+Const!$B$20*(L103-Const!$B$29)</f>
        <v>17.700500000000002</v>
      </c>
      <c r="X103" s="19">
        <f>VLOOKUP(A103,Albedo!$A$2:$G$63,7)</f>
        <v>3</v>
      </c>
      <c r="Y103" s="6">
        <f>IF(T103=1,W103,VLOOKUP(A103,Albedo!$A$2:$H$63,8)+(X103+1)*Const!$B$20*(L103-Const!$B$29))</f>
        <v>36.533999999999999</v>
      </c>
      <c r="Z103" s="15">
        <f>Const!$B$22*V103+Const!$B$23*W103+Const!$B$24*Y103+Const!$B$25</f>
        <v>0.57955211000000006</v>
      </c>
      <c r="AA103" s="51">
        <f t="shared" si="23"/>
        <v>522.4747867076037</v>
      </c>
      <c r="AB103" s="51">
        <f t="shared" si="24"/>
        <v>379.03998252963311</v>
      </c>
      <c r="AC103" s="51">
        <f>IF(F103=1,VLOOKUP(C103,AWS1_30min!$C$3:$J$2747,8))</f>
        <v>319.54647172463041</v>
      </c>
      <c r="AD103" s="51">
        <f>IF(F103=1,Const!$B$5*POWER((0+Const!$B$4),4))</f>
        <v>315.63697918226694</v>
      </c>
      <c r="AE103" s="51">
        <f t="shared" si="25"/>
        <v>3.9094925423634663</v>
      </c>
      <c r="AF103" s="51">
        <f t="shared" si="26"/>
        <v>382.94947507199657</v>
      </c>
      <c r="AG103" s="14">
        <f>VLOOKUP(C103,AWS2_30min!$C$3:$J$2935,8)+Const!$B$20*(L103-Const!$B$29)</f>
        <v>17.700500000000002</v>
      </c>
      <c r="AH103" s="14">
        <f t="shared" si="27"/>
        <v>290.85049999999995</v>
      </c>
      <c r="AI103" s="6">
        <f>VLOOKUP(C103,AWS2_30min!$C$3:$K$2935,9)</f>
        <v>30.97</v>
      </c>
      <c r="AJ103" s="6">
        <f>VLOOKUP(C103,AWS2_30min!$C$3:$L$2935,10)</f>
        <v>1.9076345193123379</v>
      </c>
      <c r="AK103" s="53">
        <f>IF(AJ103&gt;0.5,Const!$B$6*(AH103-Const!$B$4)*(Const!$B$32-Const!$B$34)/(AH103*POWER(AJ103,2)))</f>
        <v>0.32801363544607998</v>
      </c>
      <c r="AL103" s="53">
        <f>IF(AK103&lt;Const!$B$33,AK103,"ЛОЖЬ")</f>
        <v>0.32801363544607998</v>
      </c>
      <c r="AM103" s="53">
        <f t="shared" si="28"/>
        <v>0.40968727150304673</v>
      </c>
      <c r="AN103" s="6">
        <f>(AG103+VLOOKUP(C103,AWS1_30min!$C$4:$L$2747,10))/2</f>
        <v>16.24175</v>
      </c>
      <c r="AO103" s="19">
        <f>VLOOKUP(C103,AWS1_30min!$C$4:$O$2747,13)/POWER(10,(L103-Const!$B$28)/18400*(1+0.003665*AN103))</f>
        <v>753.72645593933441</v>
      </c>
      <c r="AP103" s="14">
        <f>Const!$B$7*Const!$B$8*(AO103/Const!$B$11)*POWER(Const!$B$9,2)*AJ103*(AH103-Const!$B$4)/(LN(Const!$B$32/Const!$B$34)*LN(Const!$B$32/Const!$B$35))</f>
        <v>69.142118512207475</v>
      </c>
      <c r="AQ103" s="51">
        <f t="shared" si="29"/>
        <v>28.326645879206577</v>
      </c>
      <c r="AR103" s="18">
        <f t="shared" si="30"/>
        <v>6.4160930259560249</v>
      </c>
      <c r="AS103" s="14">
        <f>0.623*Const!$B$10*Const!$B$8*POWER(Const!$B$9,2)*AJ103*(AR103-Const!$B$12)/1013/(LN(Const!$B$32/Const!$B$34)*LN(Const!$B$32/Const!$B$36))</f>
        <v>2.4986111069727621</v>
      </c>
      <c r="AT103" s="51">
        <f t="shared" si="31"/>
        <v>1.0236491669628782</v>
      </c>
      <c r="AU103" s="51">
        <f t="shared" si="32"/>
        <v>29.350295046169457</v>
      </c>
      <c r="AV103" s="14">
        <f>VLOOKUP(C103,AWS1_30min!$C$4:$P$2747,14)</f>
        <v>0</v>
      </c>
      <c r="AW103" s="14">
        <f t="shared" si="33"/>
        <v>0</v>
      </c>
      <c r="AX103" s="51">
        <f>IF(F103=1,AW103*Const!$B$13*Const!$B$14*(AH103-Const!$B$4))</f>
        <v>0</v>
      </c>
      <c r="AY103" s="11">
        <f>IF(F103=1,-Const!$B$15*(Const!$B$4-Const!$B$31)/2)</f>
        <v>-0.33999999999999775</v>
      </c>
      <c r="AZ103" s="51">
        <f t="shared" si="34"/>
        <v>411.95977011816603</v>
      </c>
      <c r="BA103" s="19">
        <f>IF(V103=1,Const!$B$37,Const!$B$38)</f>
        <v>602</v>
      </c>
      <c r="BB103" s="51">
        <f>IF(F103=1,AZ103/Const!$B$17*1800/BA103*1000)</f>
        <v>3.7326466637103537</v>
      </c>
    </row>
    <row r="104" spans="1:54" x14ac:dyDescent="0.3">
      <c r="A104" s="1">
        <f t="shared" si="35"/>
        <v>43653</v>
      </c>
      <c r="B104" s="2">
        <f t="shared" si="36"/>
        <v>0.5</v>
      </c>
      <c r="C104" s="13">
        <f t="shared" si="36"/>
        <v>43653.5</v>
      </c>
      <c r="D104" s="19">
        <f t="shared" si="37"/>
        <v>188</v>
      </c>
      <c r="E104" s="19">
        <v>101</v>
      </c>
      <c r="F104" s="19">
        <v>1</v>
      </c>
      <c r="G104" s="19">
        <v>0</v>
      </c>
      <c r="H104" s="19">
        <v>0</v>
      </c>
      <c r="I104" s="19"/>
      <c r="J104">
        <v>525915</v>
      </c>
      <c r="K104">
        <v>6300765</v>
      </c>
      <c r="L104">
        <v>2477</v>
      </c>
      <c r="M104" s="14">
        <v>13.432499999999999</v>
      </c>
      <c r="N104" s="21">
        <v>140.66399999999999</v>
      </c>
      <c r="O104" s="19">
        <v>811.82600000000002</v>
      </c>
      <c r="P104" s="19">
        <f>VLOOKUP(C104,AWS2_30min!$C$3:$G$2935,5)</f>
        <v>955.8</v>
      </c>
      <c r="Q104" s="19">
        <f t="shared" si="20"/>
        <v>856.33399999999995</v>
      </c>
      <c r="R104" s="59">
        <f t="shared" si="21"/>
        <v>1.1161532766420579</v>
      </c>
      <c r="S104" s="26">
        <f t="shared" si="22"/>
        <v>906.12224996321527</v>
      </c>
      <c r="T104" s="19">
        <f>VLOOKUP(A104,Albedo!$A$2:$F$63,6)</f>
        <v>0</v>
      </c>
      <c r="U104" s="19">
        <f>Const!$B$26*D104+Const!$B$27</f>
        <v>2402.4843999999998</v>
      </c>
      <c r="V104" s="19">
        <f t="shared" si="19"/>
        <v>1</v>
      </c>
      <c r="W104" s="6">
        <f>VLOOKUP(A104,Albedo!$A$2:$G$63,5)+Const!$B$20*(L104-Const!$B$29)</f>
        <v>17.863</v>
      </c>
      <c r="X104" s="19">
        <f>VLOOKUP(A104,Albedo!$A$2:$G$63,7)</f>
        <v>3</v>
      </c>
      <c r="Y104" s="6">
        <f>IF(T104=1,W104,VLOOKUP(A104,Albedo!$A$2:$H$63,8)+(X104+1)*Const!$B$20*(L104-Const!$B$29))</f>
        <v>37.183999999999997</v>
      </c>
      <c r="Z104" s="15">
        <f>Const!$B$22*V104+Const!$B$23*W104+Const!$B$24*Y104+Const!$B$25</f>
        <v>0.58018586000000005</v>
      </c>
      <c r="AA104" s="51">
        <f t="shared" si="23"/>
        <v>525.71931686004302</v>
      </c>
      <c r="AB104" s="51">
        <f t="shared" si="24"/>
        <v>380.40293310317224</v>
      </c>
      <c r="AC104" s="51">
        <f>IF(F104=1,VLOOKUP(C104,AWS1_30min!$C$3:$J$2747,8))</f>
        <v>319.54647172463041</v>
      </c>
      <c r="AD104" s="51">
        <f>IF(F104=1,Const!$B$5*POWER((0+Const!$B$4),4))</f>
        <v>315.63697918226694</v>
      </c>
      <c r="AE104" s="51">
        <f t="shared" si="25"/>
        <v>3.9094925423634663</v>
      </c>
      <c r="AF104" s="51">
        <f t="shared" si="26"/>
        <v>384.31242564553571</v>
      </c>
      <c r="AG104" s="14">
        <f>VLOOKUP(C104,AWS2_30min!$C$3:$J$2935,8)+Const!$B$20*(L104-Const!$B$29)</f>
        <v>17.863</v>
      </c>
      <c r="AH104" s="14">
        <f t="shared" si="27"/>
        <v>291.01299999999998</v>
      </c>
      <c r="AI104" s="6">
        <f>VLOOKUP(C104,AWS2_30min!$C$3:$K$2935,9)</f>
        <v>30.97</v>
      </c>
      <c r="AJ104" s="6">
        <f>VLOOKUP(C104,AWS2_30min!$C$3:$L$2935,10)</f>
        <v>1.9076345193123379</v>
      </c>
      <c r="AK104" s="53">
        <f>IF(AJ104&gt;0.5,Const!$B$6*(AH104-Const!$B$4)*(Const!$B$32-Const!$B$34)/(AH104*POWER(AJ104,2)))</f>
        <v>0.33084013254048694</v>
      </c>
      <c r="AL104" s="53">
        <f>IF(AK104&lt;Const!$B$33,AK104,"ЛОЖЬ")</f>
        <v>0.33084013254048694</v>
      </c>
      <c r="AM104" s="53">
        <f t="shared" si="28"/>
        <v>0.4279785070803046</v>
      </c>
      <c r="AN104" s="6">
        <f>(AG104+VLOOKUP(C104,AWS1_30min!$C$4:$L$2747,10))/2</f>
        <v>16.323</v>
      </c>
      <c r="AO104" s="19">
        <f>VLOOKUP(C104,AWS1_30min!$C$4:$O$2747,13)/POWER(10,(L104-Const!$B$28)/18400*(1+0.003665*AN104))</f>
        <v>756.23047409244759</v>
      </c>
      <c r="AP104" s="14">
        <f>Const!$B$7*Const!$B$8*(AO104/Const!$B$11)*POWER(Const!$B$9,2)*AJ104*(AH104-Const!$B$4)/(LN(Const!$B$32/Const!$B$34)*LN(Const!$B$32/Const!$B$35))</f>
        <v>70.008691568489439</v>
      </c>
      <c r="AQ104" s="51">
        <f t="shared" si="29"/>
        <v>29.962215300127617</v>
      </c>
      <c r="AR104" s="18">
        <f t="shared" si="30"/>
        <v>6.4825444432965513</v>
      </c>
      <c r="AS104" s="14">
        <f>0.623*Const!$B$10*Const!$B$8*POWER(Const!$B$9,2)*AJ104*(AR104-Const!$B$12)/1013/(LN(Const!$B$32/Const!$B$34)*LN(Const!$B$32/Const!$B$36))</f>
        <v>3.0410483249477172</v>
      </c>
      <c r="AT104" s="51">
        <f t="shared" si="31"/>
        <v>1.301503322070185</v>
      </c>
      <c r="AU104" s="51">
        <f t="shared" si="32"/>
        <v>31.263718622197803</v>
      </c>
      <c r="AV104" s="14">
        <f>VLOOKUP(C104,AWS1_30min!$C$4:$P$2747,14)</f>
        <v>0</v>
      </c>
      <c r="AW104" s="14">
        <f t="shared" si="33"/>
        <v>0</v>
      </c>
      <c r="AX104" s="51">
        <f>IF(F104=1,AW104*Const!$B$13*Const!$B$14*(AH104-Const!$B$4))</f>
        <v>0</v>
      </c>
      <c r="AY104" s="11">
        <f>IF(F104=1,-Const!$B$15*(Const!$B$4-Const!$B$31)/2)</f>
        <v>-0.33999999999999775</v>
      </c>
      <c r="AZ104" s="51">
        <f t="shared" si="34"/>
        <v>415.23614426773355</v>
      </c>
      <c r="BA104" s="19">
        <f>IF(V104=1,Const!$B$37,Const!$B$38)</f>
        <v>602</v>
      </c>
      <c r="BB104" s="51">
        <f>IF(F104=1,AZ104/Const!$B$17*1800/BA104*1000)</f>
        <v>3.7623329290341307</v>
      </c>
    </row>
    <row r="105" spans="1:54" x14ac:dyDescent="0.3">
      <c r="A105" s="1">
        <f t="shared" si="35"/>
        <v>43653</v>
      </c>
      <c r="B105" s="2">
        <f t="shared" si="36"/>
        <v>0.5</v>
      </c>
      <c r="C105" s="13">
        <f t="shared" si="36"/>
        <v>43653.5</v>
      </c>
      <c r="D105" s="19">
        <f t="shared" si="37"/>
        <v>188</v>
      </c>
      <c r="E105" s="19">
        <v>102</v>
      </c>
      <c r="F105" s="19">
        <v>1</v>
      </c>
      <c r="G105" s="19">
        <v>0</v>
      </c>
      <c r="H105" s="19">
        <v>0</v>
      </c>
      <c r="I105" s="19"/>
      <c r="J105">
        <v>526005</v>
      </c>
      <c r="K105">
        <v>6300765</v>
      </c>
      <c r="L105">
        <v>2477</v>
      </c>
      <c r="M105" s="14">
        <v>12.7661</v>
      </c>
      <c r="N105" s="21">
        <v>130.52500000000001</v>
      </c>
      <c r="O105" s="19">
        <v>801.24300000000005</v>
      </c>
      <c r="P105" s="19">
        <f>VLOOKUP(C105,AWS2_30min!$C$3:$G$2935,5)</f>
        <v>955.8</v>
      </c>
      <c r="Q105" s="19">
        <f t="shared" si="20"/>
        <v>856.33399999999995</v>
      </c>
      <c r="R105" s="59">
        <f t="shared" si="21"/>
        <v>1.1161532766420579</v>
      </c>
      <c r="S105" s="26">
        <f t="shared" si="22"/>
        <v>894.30999983651247</v>
      </c>
      <c r="T105" s="19">
        <f>VLOOKUP(A105,Albedo!$A$2:$F$63,6)</f>
        <v>0</v>
      </c>
      <c r="U105" s="19">
        <f>Const!$B$26*D105+Const!$B$27</f>
        <v>2402.4843999999998</v>
      </c>
      <c r="V105" s="19">
        <f t="shared" si="19"/>
        <v>1</v>
      </c>
      <c r="W105" s="6">
        <f>VLOOKUP(A105,Albedo!$A$2:$G$63,5)+Const!$B$20*(L105-Const!$B$29)</f>
        <v>17.863</v>
      </c>
      <c r="X105" s="19">
        <f>VLOOKUP(A105,Albedo!$A$2:$G$63,7)</f>
        <v>3</v>
      </c>
      <c r="Y105" s="6">
        <f>IF(T105=1,W105,VLOOKUP(A105,Albedo!$A$2:$H$63,8)+(X105+1)*Const!$B$20*(L105-Const!$B$29))</f>
        <v>37.183999999999997</v>
      </c>
      <c r="Z105" s="15">
        <f>Const!$B$22*V105+Const!$B$23*W105+Const!$B$24*Y105+Const!$B$25</f>
        <v>0.58018586000000005</v>
      </c>
      <c r="AA105" s="51">
        <f t="shared" si="23"/>
        <v>518.86601636174692</v>
      </c>
      <c r="AB105" s="51">
        <f t="shared" si="24"/>
        <v>375.44398347476556</v>
      </c>
      <c r="AC105" s="51">
        <f>IF(F105=1,VLOOKUP(C105,AWS1_30min!$C$3:$J$2747,8))</f>
        <v>319.54647172463041</v>
      </c>
      <c r="AD105" s="51">
        <f>IF(F105=1,Const!$B$5*POWER((0+Const!$B$4),4))</f>
        <v>315.63697918226694</v>
      </c>
      <c r="AE105" s="51">
        <f t="shared" si="25"/>
        <v>3.9094925423634663</v>
      </c>
      <c r="AF105" s="51">
        <f t="shared" si="26"/>
        <v>379.35347601712903</v>
      </c>
      <c r="AG105" s="14">
        <f>VLOOKUP(C105,AWS2_30min!$C$3:$J$2935,8)+Const!$B$20*(L105-Const!$B$29)</f>
        <v>17.863</v>
      </c>
      <c r="AH105" s="14">
        <f t="shared" si="27"/>
        <v>291.01299999999998</v>
      </c>
      <c r="AI105" s="6">
        <f>VLOOKUP(C105,AWS2_30min!$C$3:$K$2935,9)</f>
        <v>30.97</v>
      </c>
      <c r="AJ105" s="6">
        <f>VLOOKUP(C105,AWS2_30min!$C$3:$L$2935,10)</f>
        <v>1.9076345193123379</v>
      </c>
      <c r="AK105" s="53">
        <f>IF(AJ105&gt;0.5,Const!$B$6*(AH105-Const!$B$4)*(Const!$B$32-Const!$B$34)/(AH105*POWER(AJ105,2)))</f>
        <v>0.33084013254048694</v>
      </c>
      <c r="AL105" s="53">
        <f>IF(AK105&lt;Const!$B$33,AK105,"ЛОЖЬ")</f>
        <v>0.33084013254048694</v>
      </c>
      <c r="AM105" s="53">
        <f t="shared" si="28"/>
        <v>0.4279785070803046</v>
      </c>
      <c r="AN105" s="6">
        <f>(AG105+VLOOKUP(C105,AWS1_30min!$C$4:$L$2747,10))/2</f>
        <v>16.323</v>
      </c>
      <c r="AO105" s="19">
        <f>VLOOKUP(C105,AWS1_30min!$C$4:$O$2747,13)/POWER(10,(L105-Const!$B$28)/18400*(1+0.003665*AN105))</f>
        <v>756.23047409244759</v>
      </c>
      <c r="AP105" s="14">
        <f>Const!$B$7*Const!$B$8*(AO105/Const!$B$11)*POWER(Const!$B$9,2)*AJ105*(AH105-Const!$B$4)/(LN(Const!$B$32/Const!$B$34)*LN(Const!$B$32/Const!$B$35))</f>
        <v>70.008691568489439</v>
      </c>
      <c r="AQ105" s="51">
        <f t="shared" si="29"/>
        <v>29.962215300127617</v>
      </c>
      <c r="AR105" s="18">
        <f t="shared" si="30"/>
        <v>6.4825444432965513</v>
      </c>
      <c r="AS105" s="14">
        <f>0.623*Const!$B$10*Const!$B$8*POWER(Const!$B$9,2)*AJ105*(AR105-Const!$B$12)/1013/(LN(Const!$B$32/Const!$B$34)*LN(Const!$B$32/Const!$B$36))</f>
        <v>3.0410483249477172</v>
      </c>
      <c r="AT105" s="51">
        <f t="shared" si="31"/>
        <v>1.301503322070185</v>
      </c>
      <c r="AU105" s="51">
        <f t="shared" si="32"/>
        <v>31.263718622197803</v>
      </c>
      <c r="AV105" s="14">
        <f>VLOOKUP(C105,AWS1_30min!$C$4:$P$2747,14)</f>
        <v>0</v>
      </c>
      <c r="AW105" s="14">
        <f t="shared" si="33"/>
        <v>0</v>
      </c>
      <c r="AX105" s="51">
        <f>IF(F105=1,AW105*Const!$B$13*Const!$B$14*(AH105-Const!$B$4))</f>
        <v>0</v>
      </c>
      <c r="AY105" s="11">
        <f>IF(F105=1,-Const!$B$15*(Const!$B$4-Const!$B$31)/2)</f>
        <v>-0.33999999999999775</v>
      </c>
      <c r="AZ105" s="51">
        <f t="shared" si="34"/>
        <v>410.27719463932686</v>
      </c>
      <c r="BA105" s="19">
        <f>IF(V105=1,Const!$B$37,Const!$B$38)</f>
        <v>602</v>
      </c>
      <c r="BB105" s="51">
        <f>IF(F105=1,AZ105/Const!$B$17*1800/BA105*1000)</f>
        <v>3.7174013407368798</v>
      </c>
    </row>
    <row r="106" spans="1:54" x14ac:dyDescent="0.3">
      <c r="A106" s="1">
        <f t="shared" si="35"/>
        <v>43653</v>
      </c>
      <c r="B106" s="2">
        <f t="shared" si="36"/>
        <v>0.5</v>
      </c>
      <c r="C106" s="13">
        <f t="shared" si="36"/>
        <v>43653.5</v>
      </c>
      <c r="D106" s="19">
        <f t="shared" si="37"/>
        <v>188</v>
      </c>
      <c r="E106" s="19">
        <v>103</v>
      </c>
      <c r="F106" s="19">
        <v>1</v>
      </c>
      <c r="G106" s="19">
        <v>0</v>
      </c>
      <c r="H106" s="19">
        <v>0</v>
      </c>
      <c r="I106" s="19"/>
      <c r="J106">
        <v>526095</v>
      </c>
      <c r="K106">
        <v>6300765</v>
      </c>
      <c r="L106">
        <v>2440</v>
      </c>
      <c r="M106" s="14">
        <v>9.4958100000000005</v>
      </c>
      <c r="N106" s="21">
        <v>125.538</v>
      </c>
      <c r="O106" s="19">
        <v>829.72</v>
      </c>
      <c r="P106" s="19">
        <f>VLOOKUP(C106,AWS2_30min!$C$3:$G$2935,5)</f>
        <v>955.8</v>
      </c>
      <c r="Q106" s="19">
        <f t="shared" si="20"/>
        <v>856.33399999999995</v>
      </c>
      <c r="R106" s="59">
        <f t="shared" si="21"/>
        <v>1.1161532766420579</v>
      </c>
      <c r="S106" s="26">
        <f t="shared" si="22"/>
        <v>926.09469669544831</v>
      </c>
      <c r="T106" s="19">
        <f>VLOOKUP(A106,Albedo!$A$2:$F$63,6)</f>
        <v>0</v>
      </c>
      <c r="U106" s="19">
        <f>Const!$B$26*D106+Const!$B$27</f>
        <v>2402.4843999999998</v>
      </c>
      <c r="V106" s="19">
        <f t="shared" si="19"/>
        <v>1</v>
      </c>
      <c r="W106" s="6">
        <f>VLOOKUP(A106,Albedo!$A$2:$G$63,5)+Const!$B$20*(L106-Const!$B$29)</f>
        <v>18.1035</v>
      </c>
      <c r="X106" s="19">
        <f>VLOOKUP(A106,Albedo!$A$2:$G$63,7)</f>
        <v>3</v>
      </c>
      <c r="Y106" s="6">
        <f>IF(T106=1,W106,VLOOKUP(A106,Albedo!$A$2:$H$63,8)+(X106+1)*Const!$B$20*(L106-Const!$B$29))</f>
        <v>38.146000000000001</v>
      </c>
      <c r="Z106" s="15">
        <f>Const!$B$22*V106+Const!$B$23*W106+Const!$B$24*Y106+Const!$B$25</f>
        <v>0.58112381000000002</v>
      </c>
      <c r="AA106" s="51">
        <f t="shared" si="23"/>
        <v>538.17567856445339</v>
      </c>
      <c r="AB106" s="51">
        <f t="shared" si="24"/>
        <v>387.91901813099491</v>
      </c>
      <c r="AC106" s="51">
        <f>IF(F106=1,VLOOKUP(C106,AWS1_30min!$C$3:$J$2747,8))</f>
        <v>319.54647172463041</v>
      </c>
      <c r="AD106" s="51">
        <f>IF(F106=1,Const!$B$5*POWER((0+Const!$B$4),4))</f>
        <v>315.63697918226694</v>
      </c>
      <c r="AE106" s="51">
        <f t="shared" si="25"/>
        <v>3.9094925423634663</v>
      </c>
      <c r="AF106" s="51">
        <f t="shared" si="26"/>
        <v>391.82851067335838</v>
      </c>
      <c r="AG106" s="14">
        <f>VLOOKUP(C106,AWS2_30min!$C$3:$J$2935,8)+Const!$B$20*(L106-Const!$B$29)</f>
        <v>18.1035</v>
      </c>
      <c r="AH106" s="14">
        <f t="shared" si="27"/>
        <v>291.25349999999997</v>
      </c>
      <c r="AI106" s="6">
        <f>VLOOKUP(C106,AWS2_30min!$C$3:$K$2935,9)</f>
        <v>30.97</v>
      </c>
      <c r="AJ106" s="6">
        <f>VLOOKUP(C106,AWS2_30min!$C$3:$L$2935,10)</f>
        <v>1.9076345193123379</v>
      </c>
      <c r="AK106" s="53">
        <f>IF(AJ106&gt;0.5,Const!$B$6*(AH106-Const!$B$4)*(Const!$B$32-Const!$B$34)/(AH106*POWER(AJ106,2)))</f>
        <v>0.33501756003190553</v>
      </c>
      <c r="AL106" s="53">
        <f>IF(AK106&lt;Const!$B$33,AK106,"ЛОЖЬ")</f>
        <v>0.33501756003190553</v>
      </c>
      <c r="AM106" s="53">
        <f t="shared" si="28"/>
        <v>0.45574353792423017</v>
      </c>
      <c r="AN106" s="6">
        <f>(AG106+VLOOKUP(C106,AWS1_30min!$C$4:$L$2747,10))/2</f>
        <v>16.443249999999999</v>
      </c>
      <c r="AO106" s="19">
        <f>VLOOKUP(C106,AWS1_30min!$C$4:$O$2747,13)/POWER(10,(L106-Const!$B$28)/18400*(1+0.003665*AN106))</f>
        <v>759.95429432557262</v>
      </c>
      <c r="AP106" s="14">
        <f>Const!$B$7*Const!$B$8*(AO106/Const!$B$11)*POWER(Const!$B$9,2)*AJ106*(AH106-Const!$B$4)/(LN(Const!$B$32/Const!$B$34)*LN(Const!$B$32/Const!$B$35))</f>
        <v>71.300636730336009</v>
      </c>
      <c r="AQ106" s="51">
        <f t="shared" si="29"/>
        <v>32.494804439733649</v>
      </c>
      <c r="AR106" s="18">
        <f t="shared" si="30"/>
        <v>6.5820075250746735</v>
      </c>
      <c r="AS106" s="14">
        <f>0.623*Const!$B$10*Const!$B$8*POWER(Const!$B$9,2)*AJ106*(AR106-Const!$B$12)/1013/(LN(Const!$B$32/Const!$B$34)*LN(Const!$B$32/Const!$B$36))</f>
        <v>3.8529569272046666</v>
      </c>
      <c r="AT106" s="51">
        <f t="shared" si="31"/>
        <v>1.7559602214739254</v>
      </c>
      <c r="AU106" s="51">
        <f t="shared" si="32"/>
        <v>34.250764661207576</v>
      </c>
      <c r="AV106" s="14">
        <f>VLOOKUP(C106,AWS1_30min!$C$4:$P$2747,14)</f>
        <v>0</v>
      </c>
      <c r="AW106" s="14">
        <f t="shared" si="33"/>
        <v>0</v>
      </c>
      <c r="AX106" s="51">
        <f>IF(F106=1,AW106*Const!$B$13*Const!$B$14*(AH106-Const!$B$4))</f>
        <v>0</v>
      </c>
      <c r="AY106" s="11">
        <f>IF(F106=1,-Const!$B$15*(Const!$B$4-Const!$B$31)/2)</f>
        <v>-0.33999999999999775</v>
      </c>
      <c r="AZ106" s="51">
        <f t="shared" si="34"/>
        <v>425.73927533456595</v>
      </c>
      <c r="BA106" s="19">
        <f>IF(V106=1,Const!$B$37,Const!$B$38)</f>
        <v>602</v>
      </c>
      <c r="BB106" s="51">
        <f>IF(F106=1,AZ106/Const!$B$17*1800/BA106*1000)</f>
        <v>3.8574987194312826</v>
      </c>
    </row>
    <row r="107" spans="1:54" x14ac:dyDescent="0.3">
      <c r="A107" s="1">
        <f t="shared" si="35"/>
        <v>43653</v>
      </c>
      <c r="B107" s="2">
        <f t="shared" si="36"/>
        <v>0.5</v>
      </c>
      <c r="C107" s="13">
        <f t="shared" si="36"/>
        <v>43653.5</v>
      </c>
      <c r="D107" s="19">
        <f t="shared" si="37"/>
        <v>188</v>
      </c>
      <c r="E107" s="19">
        <v>104</v>
      </c>
      <c r="F107" s="19">
        <v>0</v>
      </c>
      <c r="G107" s="19">
        <v>0</v>
      </c>
      <c r="H107" s="19">
        <v>0</v>
      </c>
      <c r="I107" s="19"/>
      <c r="J107">
        <v>526185</v>
      </c>
      <c r="K107">
        <v>6300765</v>
      </c>
      <c r="L107">
        <v>2444</v>
      </c>
      <c r="M107" s="14">
        <v>4.3747499999999997</v>
      </c>
      <c r="N107" s="21">
        <v>195.803</v>
      </c>
      <c r="O107" s="19">
        <v>932.83</v>
      </c>
      <c r="P107" s="19">
        <f>VLOOKUP(C107,AWS2_30min!$C$3:$G$2935,5)</f>
        <v>955.8</v>
      </c>
      <c r="Q107" s="19">
        <f t="shared" si="20"/>
        <v>856.33399999999995</v>
      </c>
      <c r="R107" s="59">
        <f t="shared" si="21"/>
        <v>1.1161532766420579</v>
      </c>
      <c r="S107" s="26" t="b">
        <f t="shared" si="22"/>
        <v>0</v>
      </c>
      <c r="T107" s="19">
        <f>VLOOKUP(A107,Albedo!$A$2:$F$63,6)</f>
        <v>0</v>
      </c>
      <c r="U107" s="19">
        <f>Const!$B$26*D107+Const!$B$27</f>
        <v>2402.4843999999998</v>
      </c>
      <c r="V107" s="19">
        <f t="shared" si="19"/>
        <v>1</v>
      </c>
      <c r="W107" s="6">
        <f>VLOOKUP(A107,Albedo!$A$2:$G$63,5)+Const!$B$20*(L107-Const!$B$29)</f>
        <v>18.077500000000001</v>
      </c>
      <c r="X107" s="19">
        <f>VLOOKUP(A107,Albedo!$A$2:$G$63,7)</f>
        <v>3</v>
      </c>
      <c r="Y107" s="6">
        <f>IF(T107=1,W107,VLOOKUP(A107,Albedo!$A$2:$H$63,8)+(X107+1)*Const!$B$20*(L107-Const!$B$29))</f>
        <v>38.042000000000002</v>
      </c>
      <c r="Z107" s="15">
        <f>Const!$B$22*V107+Const!$B$23*W107+Const!$B$24*Y107+Const!$B$25</f>
        <v>0.5810224100000001</v>
      </c>
      <c r="AA107" s="51" t="b">
        <f t="shared" si="23"/>
        <v>0</v>
      </c>
      <c r="AB107" s="51" t="b">
        <f t="shared" si="24"/>
        <v>0</v>
      </c>
      <c r="AC107" s="51" t="b">
        <f>IF(F107=1,VLOOKUP(C107,AWS1_30min!$C$3:$J$2747,8))</f>
        <v>0</v>
      </c>
      <c r="AD107" s="51" t="b">
        <f>IF(F107=1,Const!$B$5*POWER((0+Const!$B$4),4))</f>
        <v>0</v>
      </c>
      <c r="AE107" s="51" t="b">
        <f t="shared" si="25"/>
        <v>0</v>
      </c>
      <c r="AF107" s="51" t="b">
        <f t="shared" si="26"/>
        <v>0</v>
      </c>
      <c r="AG107" s="14">
        <f>VLOOKUP(C107,AWS2_30min!$C$3:$J$2935,8)+Const!$B$20*(L107-Const!$B$29)</f>
        <v>18.077500000000001</v>
      </c>
      <c r="AH107" s="14">
        <f t="shared" si="27"/>
        <v>291.22749999999996</v>
      </c>
      <c r="AI107" s="6">
        <f>VLOOKUP(C107,AWS2_30min!$C$3:$K$2935,9)</f>
        <v>30.97</v>
      </c>
      <c r="AJ107" s="6">
        <f>VLOOKUP(C107,AWS2_30min!$C$3:$L$2935,10)</f>
        <v>1.9076345193123379</v>
      </c>
      <c r="AK107" s="53">
        <f>IF(AJ107&gt;0.5,Const!$B$6*(AH107-Const!$B$4)*(Const!$B$32-Const!$B$34)/(AH107*POWER(AJ107,2)))</f>
        <v>0.33456627887957496</v>
      </c>
      <c r="AL107" s="53">
        <f>IF(AK107&lt;Const!$B$33,AK107,"ЛОЖЬ")</f>
        <v>0.33456627887957496</v>
      </c>
      <c r="AM107" s="53">
        <f t="shared" si="28"/>
        <v>0.45270208528738848</v>
      </c>
      <c r="AN107" s="6">
        <f>(AG107+VLOOKUP(C107,AWS1_30min!$C$4:$L$2747,10))/2</f>
        <v>16.430250000000001</v>
      </c>
      <c r="AO107" s="19">
        <f>VLOOKUP(C107,AWS1_30min!$C$4:$O$2747,13)/POWER(10,(L107-Const!$B$28)/18400*(1+0.003665*AN107))</f>
        <v>759.55068729907646</v>
      </c>
      <c r="AP107" s="14">
        <f>Const!$B$7*Const!$B$8*(AO107/Const!$B$11)*POWER(Const!$B$9,2)*AJ107*(AH107-Const!$B$4)/(LN(Const!$B$32/Const!$B$34)*LN(Const!$B$32/Const!$B$35))</f>
        <v>71.160422784755283</v>
      </c>
      <c r="AQ107" s="51" t="b">
        <f t="shared" si="29"/>
        <v>0</v>
      </c>
      <c r="AR107" s="18">
        <f t="shared" si="30"/>
        <v>6.5711902126533719</v>
      </c>
      <c r="AS107" s="14">
        <f>0.623*Const!$B$10*Const!$B$8*POWER(Const!$B$9,2)*AJ107*(AR107-Const!$B$12)/1013/(LN(Const!$B$32/Const!$B$34)*LN(Const!$B$32/Const!$B$36))</f>
        <v>3.7646561340747322</v>
      </c>
      <c r="AT107" s="51" t="b">
        <f t="shared" si="31"/>
        <v>0</v>
      </c>
      <c r="AU107" s="51" t="b">
        <f t="shared" si="32"/>
        <v>0</v>
      </c>
      <c r="AV107" s="14">
        <f>VLOOKUP(C107,AWS1_30min!$C$4:$P$2747,14)</f>
        <v>0</v>
      </c>
      <c r="AW107" s="14">
        <f t="shared" si="33"/>
        <v>0</v>
      </c>
      <c r="AX107" s="51" t="b">
        <f>IF(F107=1,AW107*Const!$B$13*Const!$B$14*(AH107-Const!$B$4))</f>
        <v>0</v>
      </c>
      <c r="AY107" s="11" t="b">
        <f>IF(F107=1,-Const!$B$15*(Const!$B$4-Const!$B$31)/2)</f>
        <v>0</v>
      </c>
      <c r="AZ107" s="51" t="b">
        <f t="shared" si="34"/>
        <v>0</v>
      </c>
      <c r="BA107" s="19">
        <f>IF(V107=1,Const!$B$37,Const!$B$38)</f>
        <v>602</v>
      </c>
      <c r="BB107" s="51" t="b">
        <f>IF(F107=1,AZ107/Const!$B$17*1800/BA107*1000)</f>
        <v>0</v>
      </c>
    </row>
    <row r="108" spans="1:54" x14ac:dyDescent="0.3">
      <c r="A108" s="1">
        <f t="shared" si="35"/>
        <v>43653</v>
      </c>
      <c r="B108" s="2">
        <f t="shared" si="36"/>
        <v>0.5</v>
      </c>
      <c r="C108" s="13">
        <f t="shared" si="36"/>
        <v>43653.5</v>
      </c>
      <c r="D108" s="19">
        <f t="shared" si="37"/>
        <v>188</v>
      </c>
      <c r="E108" s="19">
        <v>105</v>
      </c>
      <c r="F108" s="19">
        <v>0</v>
      </c>
      <c r="G108" s="19">
        <v>0</v>
      </c>
      <c r="H108" s="19">
        <v>0</v>
      </c>
      <c r="I108" s="19"/>
      <c r="J108">
        <v>526275</v>
      </c>
      <c r="K108">
        <v>6300765</v>
      </c>
      <c r="L108">
        <v>2442</v>
      </c>
      <c r="M108" s="14">
        <v>5.1201499999999998</v>
      </c>
      <c r="N108" s="21">
        <v>161.00299999999999</v>
      </c>
      <c r="O108" s="19">
        <v>901.54300000000001</v>
      </c>
      <c r="P108" s="19">
        <f>VLOOKUP(C108,AWS2_30min!$C$3:$G$2935,5)</f>
        <v>955.8</v>
      </c>
      <c r="Q108" s="19">
        <f t="shared" si="20"/>
        <v>856.33399999999995</v>
      </c>
      <c r="R108" s="59">
        <f t="shared" si="21"/>
        <v>1.1161532766420579</v>
      </c>
      <c r="S108" s="26" t="b">
        <f t="shared" si="22"/>
        <v>0</v>
      </c>
      <c r="T108" s="19">
        <f>VLOOKUP(A108,Albedo!$A$2:$F$63,6)</f>
        <v>0</v>
      </c>
      <c r="U108" s="19">
        <f>Const!$B$26*D108+Const!$B$27</f>
        <v>2402.4843999999998</v>
      </c>
      <c r="V108" s="19">
        <f t="shared" si="19"/>
        <v>1</v>
      </c>
      <c r="W108" s="6">
        <f>VLOOKUP(A108,Albedo!$A$2:$G$63,5)+Const!$B$20*(L108-Const!$B$29)</f>
        <v>18.090499999999999</v>
      </c>
      <c r="X108" s="19">
        <f>VLOOKUP(A108,Albedo!$A$2:$G$63,7)</f>
        <v>3</v>
      </c>
      <c r="Y108" s="6">
        <f>IF(T108=1,W108,VLOOKUP(A108,Albedo!$A$2:$H$63,8)+(X108+1)*Const!$B$20*(L108-Const!$B$29))</f>
        <v>38.094000000000001</v>
      </c>
      <c r="Z108" s="15">
        <f>Const!$B$22*V108+Const!$B$23*W108+Const!$B$24*Y108+Const!$B$25</f>
        <v>0.58107310999999995</v>
      </c>
      <c r="AA108" s="51" t="b">
        <f t="shared" si="23"/>
        <v>0</v>
      </c>
      <c r="AB108" s="51" t="b">
        <f t="shared" si="24"/>
        <v>0</v>
      </c>
      <c r="AC108" s="51" t="b">
        <f>IF(F108=1,VLOOKUP(C108,AWS1_30min!$C$3:$J$2747,8))</f>
        <v>0</v>
      </c>
      <c r="AD108" s="51" t="b">
        <f>IF(F108=1,Const!$B$5*POWER((0+Const!$B$4),4))</f>
        <v>0</v>
      </c>
      <c r="AE108" s="51" t="b">
        <f t="shared" si="25"/>
        <v>0</v>
      </c>
      <c r="AF108" s="51" t="b">
        <f t="shared" si="26"/>
        <v>0</v>
      </c>
      <c r="AG108" s="14">
        <f>VLOOKUP(C108,AWS2_30min!$C$3:$J$2935,8)+Const!$B$20*(L108-Const!$B$29)</f>
        <v>18.090499999999999</v>
      </c>
      <c r="AH108" s="14">
        <f t="shared" si="27"/>
        <v>291.2405</v>
      </c>
      <c r="AI108" s="6">
        <f>VLOOKUP(C108,AWS2_30min!$C$3:$K$2935,9)</f>
        <v>30.97</v>
      </c>
      <c r="AJ108" s="6">
        <f>VLOOKUP(C108,AWS2_30min!$C$3:$L$2935,10)</f>
        <v>1.9076345193123379</v>
      </c>
      <c r="AK108" s="53">
        <f>IF(AJ108&gt;0.5,Const!$B$6*(AH108-Const!$B$4)*(Const!$B$32-Const!$B$34)/(AH108*POWER(AJ108,2)))</f>
        <v>0.33479192952757997</v>
      </c>
      <c r="AL108" s="53">
        <f>IF(AK108&lt;Const!$B$33,AK108,"ЛОЖЬ")</f>
        <v>0.33479192952757997</v>
      </c>
      <c r="AM108" s="53">
        <f t="shared" si="28"/>
        <v>0.45422160664420197</v>
      </c>
      <c r="AN108" s="6">
        <f>(AG108+VLOOKUP(C108,AWS1_30min!$C$4:$L$2747,10))/2</f>
        <v>16.43675</v>
      </c>
      <c r="AO108" s="19">
        <f>VLOOKUP(C108,AWS1_30min!$C$4:$O$2747,13)/POWER(10,(L108-Const!$B$28)/18400*(1+0.003665*AN108))</f>
        <v>759.75245948117106</v>
      </c>
      <c r="AP108" s="14">
        <f>Const!$B$7*Const!$B$8*(AO108/Const!$B$11)*POWER(Const!$B$9,2)*AJ108*(AH108-Const!$B$4)/(LN(Const!$B$32/Const!$B$34)*LN(Const!$B$32/Const!$B$35))</f>
        <v>71.230513223961836</v>
      </c>
      <c r="AQ108" s="51" t="b">
        <f t="shared" si="29"/>
        <v>0</v>
      </c>
      <c r="AR108" s="18">
        <f t="shared" si="30"/>
        <v>6.5765969057573326</v>
      </c>
      <c r="AS108" s="14">
        <f>0.623*Const!$B$10*Const!$B$8*POWER(Const!$B$9,2)*AJ108*(AR108-Const!$B$12)/1013/(LN(Const!$B$32/Const!$B$34)*LN(Const!$B$32/Const!$B$36))</f>
        <v>3.8087905059682305</v>
      </c>
      <c r="AT108" s="51" t="b">
        <f t="shared" si="31"/>
        <v>0</v>
      </c>
      <c r="AU108" s="51" t="b">
        <f t="shared" si="32"/>
        <v>0</v>
      </c>
      <c r="AV108" s="14">
        <f>VLOOKUP(C108,AWS1_30min!$C$4:$P$2747,14)</f>
        <v>0</v>
      </c>
      <c r="AW108" s="14">
        <f t="shared" si="33"/>
        <v>0</v>
      </c>
      <c r="AX108" s="51" t="b">
        <f>IF(F108=1,AW108*Const!$B$13*Const!$B$14*(AH108-Const!$B$4))</f>
        <v>0</v>
      </c>
      <c r="AY108" s="11" t="b">
        <f>IF(F108=1,-Const!$B$15*(Const!$B$4-Const!$B$31)/2)</f>
        <v>0</v>
      </c>
      <c r="AZ108" s="51" t="b">
        <f t="shared" si="34"/>
        <v>0</v>
      </c>
      <c r="BA108" s="19">
        <f>IF(V108=1,Const!$B$37,Const!$B$38)</f>
        <v>602</v>
      </c>
      <c r="BB108" s="51" t="b">
        <f>IF(F108=1,AZ108/Const!$B$17*1800/BA108*1000)</f>
        <v>0</v>
      </c>
    </row>
    <row r="109" spans="1:54" x14ac:dyDescent="0.3">
      <c r="A109" s="1">
        <f t="shared" si="35"/>
        <v>43653</v>
      </c>
      <c r="B109" s="2">
        <f t="shared" si="36"/>
        <v>0.5</v>
      </c>
      <c r="C109" s="13">
        <f t="shared" si="36"/>
        <v>43653.5</v>
      </c>
      <c r="D109" s="19">
        <f t="shared" si="37"/>
        <v>188</v>
      </c>
      <c r="E109" s="19">
        <v>106</v>
      </c>
      <c r="F109" s="19">
        <v>0</v>
      </c>
      <c r="G109" s="19">
        <v>0</v>
      </c>
      <c r="H109" s="19">
        <v>0</v>
      </c>
      <c r="I109" s="19"/>
      <c r="J109">
        <v>524475</v>
      </c>
      <c r="K109">
        <v>6300675</v>
      </c>
      <c r="L109">
        <v>2780</v>
      </c>
      <c r="M109" s="14">
        <v>41.320900000000002</v>
      </c>
      <c r="N109" s="21">
        <v>9.0508699999999997E-2</v>
      </c>
      <c r="O109" s="19">
        <v>730.75900000000001</v>
      </c>
      <c r="P109" s="19">
        <f>VLOOKUP(C109,AWS2_30min!$C$3:$G$2935,5)</f>
        <v>955.8</v>
      </c>
      <c r="Q109" s="19">
        <f t="shared" si="20"/>
        <v>856.33399999999995</v>
      </c>
      <c r="R109" s="59">
        <f t="shared" si="21"/>
        <v>1.1161532766420579</v>
      </c>
      <c r="S109" s="26" t="b">
        <f t="shared" si="22"/>
        <v>0</v>
      </c>
      <c r="T109" s="19">
        <f>VLOOKUP(A109,Albedo!$A$2:$F$63,6)</f>
        <v>0</v>
      </c>
      <c r="U109" s="19">
        <f>Const!$B$26*D109+Const!$B$27</f>
        <v>2402.4843999999998</v>
      </c>
      <c r="V109" s="19">
        <f t="shared" si="19"/>
        <v>1</v>
      </c>
      <c r="W109" s="6">
        <f>VLOOKUP(A109,Albedo!$A$2:$G$63,5)+Const!$B$20*(L109-Const!$B$29)</f>
        <v>15.8935</v>
      </c>
      <c r="X109" s="19">
        <f>VLOOKUP(A109,Albedo!$A$2:$G$63,7)</f>
        <v>3</v>
      </c>
      <c r="Y109" s="6">
        <f>IF(T109=1,W109,VLOOKUP(A109,Albedo!$A$2:$H$63,8)+(X109+1)*Const!$B$20*(L109-Const!$B$29))</f>
        <v>29.306000000000001</v>
      </c>
      <c r="Z109" s="15">
        <f>Const!$B$22*V109+Const!$B$23*W109+Const!$B$24*Y109+Const!$B$25</f>
        <v>0.57250480999999998</v>
      </c>
      <c r="AA109" s="51" t="b">
        <f t="shared" si="23"/>
        <v>0</v>
      </c>
      <c r="AB109" s="51" t="b">
        <f t="shared" si="24"/>
        <v>0</v>
      </c>
      <c r="AC109" s="51" t="b">
        <f>IF(F109=1,VLOOKUP(C109,AWS1_30min!$C$3:$J$2747,8))</f>
        <v>0</v>
      </c>
      <c r="AD109" s="51" t="b">
        <f>IF(F109=1,Const!$B$5*POWER((0+Const!$B$4),4))</f>
        <v>0</v>
      </c>
      <c r="AE109" s="51" t="b">
        <f t="shared" si="25"/>
        <v>0</v>
      </c>
      <c r="AF109" s="51" t="b">
        <f t="shared" si="26"/>
        <v>0</v>
      </c>
      <c r="AG109" s="14">
        <f>VLOOKUP(C109,AWS2_30min!$C$3:$J$2935,8)+Const!$B$20*(L109-Const!$B$29)</f>
        <v>15.8935</v>
      </c>
      <c r="AH109" s="14">
        <f t="shared" si="27"/>
        <v>289.04349999999999</v>
      </c>
      <c r="AI109" s="6">
        <f>VLOOKUP(C109,AWS2_30min!$C$3:$K$2935,9)</f>
        <v>30.97</v>
      </c>
      <c r="AJ109" s="6">
        <f>VLOOKUP(C109,AWS2_30min!$C$3:$L$2935,10)</f>
        <v>1.9076345193123379</v>
      </c>
      <c r="AK109" s="53">
        <f>IF(AJ109&gt;0.5,Const!$B$6*(AH109-Const!$B$4)*(Const!$B$32-Const!$B$34)/(AH109*POWER(AJ109,2)))</f>
        <v>0.29636882393448455</v>
      </c>
      <c r="AL109" s="53">
        <f>IF(AK109&lt;Const!$B$33,AK109,"ЛОЖЬ")</f>
        <v>0.29636882393448455</v>
      </c>
      <c r="AM109" s="53">
        <f t="shared" si="28"/>
        <v>0.23217375566289211</v>
      </c>
      <c r="AN109" s="6">
        <f>(AG109+VLOOKUP(C109,AWS1_30min!$C$4:$L$2747,10))/2</f>
        <v>15.338249999999999</v>
      </c>
      <c r="AO109" s="19">
        <f>VLOOKUP(C109,AWS1_30min!$C$4:$O$2747,13)/POWER(10,(L109-Const!$B$28)/18400*(1+0.003665*AN109))</f>
        <v>726.52552022934094</v>
      </c>
      <c r="AP109" s="14">
        <f>Const!$B$7*Const!$B$8*(AO109/Const!$B$11)*POWER(Const!$B$9,2)*AJ109*(AH109-Const!$B$4)/(LN(Const!$B$32/Const!$B$34)*LN(Const!$B$32/Const!$B$35))</f>
        <v>59.843062239903091</v>
      </c>
      <c r="AQ109" s="51" t="b">
        <f t="shared" si="29"/>
        <v>0</v>
      </c>
      <c r="AR109" s="18">
        <f t="shared" si="30"/>
        <v>5.7166706738321906</v>
      </c>
      <c r="AS109" s="14">
        <f>0.623*Const!$B$10*Const!$B$8*POWER(Const!$B$9,2)*AJ109*(AR109-Const!$B$12)/1013/(LN(Const!$B$32/Const!$B$34)*LN(Const!$B$32/Const!$B$36))</f>
        <v>-3.2107135404064837</v>
      </c>
      <c r="AT109" s="51" t="b">
        <f t="shared" si="31"/>
        <v>0</v>
      </c>
      <c r="AU109" s="51" t="b">
        <f t="shared" si="32"/>
        <v>0</v>
      </c>
      <c r="AV109" s="14">
        <f>VLOOKUP(C109,AWS1_30min!$C$4:$P$2747,14)</f>
        <v>0</v>
      </c>
      <c r="AW109" s="14">
        <f t="shared" si="33"/>
        <v>0</v>
      </c>
      <c r="AX109" s="51" t="b">
        <f>IF(F109=1,AW109*Const!$B$13*Const!$B$14*(AH109-Const!$B$4))</f>
        <v>0</v>
      </c>
      <c r="AY109" s="11" t="b">
        <f>IF(F109=1,-Const!$B$15*(Const!$B$4-Const!$B$31)/2)</f>
        <v>0</v>
      </c>
      <c r="AZ109" s="51" t="b">
        <f t="shared" si="34"/>
        <v>0</v>
      </c>
      <c r="BA109" s="19">
        <f>IF(V109=1,Const!$B$37,Const!$B$38)</f>
        <v>602</v>
      </c>
      <c r="BB109" s="51" t="b">
        <f>IF(F109=1,AZ109/Const!$B$17*1800/BA109*1000)</f>
        <v>0</v>
      </c>
    </row>
    <row r="110" spans="1:54" x14ac:dyDescent="0.3">
      <c r="A110" s="1">
        <f t="shared" si="35"/>
        <v>43653</v>
      </c>
      <c r="B110" s="2">
        <f t="shared" si="36"/>
        <v>0.5</v>
      </c>
      <c r="C110" s="13">
        <f t="shared" si="36"/>
        <v>43653.5</v>
      </c>
      <c r="D110" s="19">
        <f t="shared" si="37"/>
        <v>188</v>
      </c>
      <c r="E110" s="19">
        <v>107</v>
      </c>
      <c r="F110" s="19">
        <v>0</v>
      </c>
      <c r="G110" s="19">
        <v>0</v>
      </c>
      <c r="H110" s="19">
        <v>0</v>
      </c>
      <c r="I110" s="19"/>
      <c r="J110">
        <v>524565</v>
      </c>
      <c r="K110">
        <v>6300675</v>
      </c>
      <c r="L110">
        <v>2772</v>
      </c>
      <c r="M110" s="14">
        <v>41.268099999999997</v>
      </c>
      <c r="N110" s="21">
        <v>4.3569699999999996</v>
      </c>
      <c r="O110" s="19">
        <v>700.89599999999996</v>
      </c>
      <c r="P110" s="19">
        <f>VLOOKUP(C110,AWS2_30min!$C$3:$G$2935,5)</f>
        <v>955.8</v>
      </c>
      <c r="Q110" s="19">
        <f t="shared" si="20"/>
        <v>856.33399999999995</v>
      </c>
      <c r="R110" s="59">
        <f t="shared" si="21"/>
        <v>1.1161532766420579</v>
      </c>
      <c r="S110" s="26" t="b">
        <f t="shared" si="22"/>
        <v>0</v>
      </c>
      <c r="T110" s="19">
        <f>VLOOKUP(A110,Albedo!$A$2:$F$63,6)</f>
        <v>0</v>
      </c>
      <c r="U110" s="19">
        <f>Const!$B$26*D110+Const!$B$27</f>
        <v>2402.4843999999998</v>
      </c>
      <c r="V110" s="19">
        <f t="shared" si="19"/>
        <v>1</v>
      </c>
      <c r="W110" s="6">
        <f>VLOOKUP(A110,Albedo!$A$2:$G$63,5)+Const!$B$20*(L110-Const!$B$29)</f>
        <v>15.945500000000001</v>
      </c>
      <c r="X110" s="19">
        <f>VLOOKUP(A110,Albedo!$A$2:$G$63,7)</f>
        <v>3</v>
      </c>
      <c r="Y110" s="6">
        <f>IF(T110=1,W110,VLOOKUP(A110,Albedo!$A$2:$H$63,8)+(X110+1)*Const!$B$20*(L110-Const!$B$29))</f>
        <v>29.513999999999999</v>
      </c>
      <c r="Z110" s="15">
        <f>Const!$B$22*V110+Const!$B$23*W110+Const!$B$24*Y110+Const!$B$25</f>
        <v>0.57270761000000003</v>
      </c>
      <c r="AA110" s="51" t="b">
        <f t="shared" si="23"/>
        <v>0</v>
      </c>
      <c r="AB110" s="51" t="b">
        <f t="shared" si="24"/>
        <v>0</v>
      </c>
      <c r="AC110" s="51" t="b">
        <f>IF(F110=1,VLOOKUP(C110,AWS1_30min!$C$3:$J$2747,8))</f>
        <v>0</v>
      </c>
      <c r="AD110" s="51" t="b">
        <f>IF(F110=1,Const!$B$5*POWER((0+Const!$B$4),4))</f>
        <v>0</v>
      </c>
      <c r="AE110" s="51" t="b">
        <f t="shared" si="25"/>
        <v>0</v>
      </c>
      <c r="AF110" s="51" t="b">
        <f t="shared" si="26"/>
        <v>0</v>
      </c>
      <c r="AG110" s="14">
        <f>VLOOKUP(C110,AWS2_30min!$C$3:$J$2935,8)+Const!$B$20*(L110-Const!$B$29)</f>
        <v>15.945500000000001</v>
      </c>
      <c r="AH110" s="14">
        <f t="shared" si="27"/>
        <v>289.09549999999996</v>
      </c>
      <c r="AI110" s="6">
        <f>VLOOKUP(C110,AWS2_30min!$C$3:$K$2935,9)</f>
        <v>30.97</v>
      </c>
      <c r="AJ110" s="6">
        <f>VLOOKUP(C110,AWS2_30min!$C$3:$L$2935,10)</f>
        <v>1.9076345193123379</v>
      </c>
      <c r="AK110" s="53">
        <f>IF(AJ110&gt;0.5,Const!$B$6*(AH110-Const!$B$4)*(Const!$B$32-Const!$B$34)/(AH110*POWER(AJ110,2)))</f>
        <v>0.29728499418914939</v>
      </c>
      <c r="AL110" s="53">
        <f>IF(AK110&lt;Const!$B$33,AK110,"ЛОЖЬ")</f>
        <v>0.29728499418914939</v>
      </c>
      <c r="AM110" s="53">
        <f t="shared" si="28"/>
        <v>0.2366092523595707</v>
      </c>
      <c r="AN110" s="6">
        <f>(AG110+VLOOKUP(C110,AWS1_30min!$C$4:$L$2747,10))/2</f>
        <v>15.36425</v>
      </c>
      <c r="AO110" s="19">
        <f>VLOOKUP(C110,AWS1_30min!$C$4:$O$2747,13)/POWER(10,(L110-Const!$B$28)/18400*(1+0.003665*AN110))</f>
        <v>727.29204847751282</v>
      </c>
      <c r="AP110" s="14">
        <f>Const!$B$7*Const!$B$8*(AO110/Const!$B$11)*POWER(Const!$B$9,2)*AJ110*(AH110-Const!$B$4)/(LN(Const!$B$32/Const!$B$34)*LN(Const!$B$32/Const!$B$35))</f>
        <v>60.102200054734617</v>
      </c>
      <c r="AQ110" s="51" t="b">
        <f t="shared" si="29"/>
        <v>0</v>
      </c>
      <c r="AR110" s="18">
        <f t="shared" si="30"/>
        <v>5.7358155977185978</v>
      </c>
      <c r="AS110" s="14">
        <f>0.623*Const!$B$10*Const!$B$8*POWER(Const!$B$9,2)*AJ110*(AR110-Const!$B$12)/1013/(LN(Const!$B$32/Const!$B$34)*LN(Const!$B$32/Const!$B$36))</f>
        <v>-3.0544351694265535</v>
      </c>
      <c r="AT110" s="51" t="b">
        <f t="shared" si="31"/>
        <v>0</v>
      </c>
      <c r="AU110" s="51" t="b">
        <f t="shared" si="32"/>
        <v>0</v>
      </c>
      <c r="AV110" s="14">
        <f>VLOOKUP(C110,AWS1_30min!$C$4:$P$2747,14)</f>
        <v>0</v>
      </c>
      <c r="AW110" s="14">
        <f t="shared" si="33"/>
        <v>0</v>
      </c>
      <c r="AX110" s="51" t="b">
        <f>IF(F110=1,AW110*Const!$B$13*Const!$B$14*(AH110-Const!$B$4))</f>
        <v>0</v>
      </c>
      <c r="AY110" s="11" t="b">
        <f>IF(F110=1,-Const!$B$15*(Const!$B$4-Const!$B$31)/2)</f>
        <v>0</v>
      </c>
      <c r="AZ110" s="51" t="b">
        <f t="shared" si="34"/>
        <v>0</v>
      </c>
      <c r="BA110" s="19">
        <f>IF(V110=1,Const!$B$37,Const!$B$38)</f>
        <v>602</v>
      </c>
      <c r="BB110" s="51" t="b">
        <f>IF(F110=1,AZ110/Const!$B$17*1800/BA110*1000)</f>
        <v>0</v>
      </c>
    </row>
    <row r="111" spans="1:54" x14ac:dyDescent="0.3">
      <c r="A111" s="1">
        <f t="shared" si="35"/>
        <v>43653</v>
      </c>
      <c r="B111" s="2">
        <f t="shared" si="36"/>
        <v>0.5</v>
      </c>
      <c r="C111" s="13">
        <f t="shared" si="36"/>
        <v>43653.5</v>
      </c>
      <c r="D111" s="19">
        <f t="shared" si="37"/>
        <v>188</v>
      </c>
      <c r="E111" s="19">
        <v>108</v>
      </c>
      <c r="F111" s="19">
        <v>0</v>
      </c>
      <c r="G111" s="19">
        <v>0</v>
      </c>
      <c r="H111" s="19">
        <v>0</v>
      </c>
      <c r="I111" s="19"/>
      <c r="J111">
        <v>524655</v>
      </c>
      <c r="K111">
        <v>6300675</v>
      </c>
      <c r="L111">
        <v>2772</v>
      </c>
      <c r="M111" s="14">
        <v>38.817100000000003</v>
      </c>
      <c r="N111" s="21">
        <v>1.6817800000000001</v>
      </c>
      <c r="O111" s="19">
        <v>742.53499999999997</v>
      </c>
      <c r="P111" s="19">
        <f>VLOOKUP(C111,AWS2_30min!$C$3:$G$2935,5)</f>
        <v>955.8</v>
      </c>
      <c r="Q111" s="19">
        <f t="shared" si="20"/>
        <v>856.33399999999995</v>
      </c>
      <c r="R111" s="59">
        <f t="shared" si="21"/>
        <v>1.1161532766420579</v>
      </c>
      <c r="S111" s="26" t="b">
        <f t="shared" si="22"/>
        <v>0</v>
      </c>
      <c r="T111" s="19">
        <f>VLOOKUP(A111,Albedo!$A$2:$F$63,6)</f>
        <v>0</v>
      </c>
      <c r="U111" s="19">
        <f>Const!$B$26*D111+Const!$B$27</f>
        <v>2402.4843999999998</v>
      </c>
      <c r="V111" s="19">
        <f t="shared" si="19"/>
        <v>1</v>
      </c>
      <c r="W111" s="6">
        <f>VLOOKUP(A111,Albedo!$A$2:$G$63,5)+Const!$B$20*(L111-Const!$B$29)</f>
        <v>15.945500000000001</v>
      </c>
      <c r="X111" s="19">
        <f>VLOOKUP(A111,Albedo!$A$2:$G$63,7)</f>
        <v>3</v>
      </c>
      <c r="Y111" s="6">
        <f>IF(T111=1,W111,VLOOKUP(A111,Albedo!$A$2:$H$63,8)+(X111+1)*Const!$B$20*(L111-Const!$B$29))</f>
        <v>29.513999999999999</v>
      </c>
      <c r="Z111" s="15">
        <f>Const!$B$22*V111+Const!$B$23*W111+Const!$B$24*Y111+Const!$B$25</f>
        <v>0.57270761000000003</v>
      </c>
      <c r="AA111" s="51" t="b">
        <f t="shared" si="23"/>
        <v>0</v>
      </c>
      <c r="AB111" s="51" t="b">
        <f t="shared" si="24"/>
        <v>0</v>
      </c>
      <c r="AC111" s="51" t="b">
        <f>IF(F111=1,VLOOKUP(C111,AWS1_30min!$C$3:$J$2747,8))</f>
        <v>0</v>
      </c>
      <c r="AD111" s="51" t="b">
        <f>IF(F111=1,Const!$B$5*POWER((0+Const!$B$4),4))</f>
        <v>0</v>
      </c>
      <c r="AE111" s="51" t="b">
        <f t="shared" si="25"/>
        <v>0</v>
      </c>
      <c r="AF111" s="51" t="b">
        <f t="shared" si="26"/>
        <v>0</v>
      </c>
      <c r="AG111" s="14">
        <f>VLOOKUP(C111,AWS2_30min!$C$3:$J$2935,8)+Const!$B$20*(L111-Const!$B$29)</f>
        <v>15.945500000000001</v>
      </c>
      <c r="AH111" s="14">
        <f t="shared" si="27"/>
        <v>289.09549999999996</v>
      </c>
      <c r="AI111" s="6">
        <f>VLOOKUP(C111,AWS2_30min!$C$3:$K$2935,9)</f>
        <v>30.97</v>
      </c>
      <c r="AJ111" s="6">
        <f>VLOOKUP(C111,AWS2_30min!$C$3:$L$2935,10)</f>
        <v>1.9076345193123379</v>
      </c>
      <c r="AK111" s="53">
        <f>IF(AJ111&gt;0.5,Const!$B$6*(AH111-Const!$B$4)*(Const!$B$32-Const!$B$34)/(AH111*POWER(AJ111,2)))</f>
        <v>0.29728499418914939</v>
      </c>
      <c r="AL111" s="53">
        <f>IF(AK111&lt;Const!$B$33,AK111,"ЛОЖЬ")</f>
        <v>0.29728499418914939</v>
      </c>
      <c r="AM111" s="53">
        <f t="shared" si="28"/>
        <v>0.2366092523595707</v>
      </c>
      <c r="AN111" s="6">
        <f>(AG111+VLOOKUP(C111,AWS1_30min!$C$4:$L$2747,10))/2</f>
        <v>15.36425</v>
      </c>
      <c r="AO111" s="19">
        <f>VLOOKUP(C111,AWS1_30min!$C$4:$O$2747,13)/POWER(10,(L111-Const!$B$28)/18400*(1+0.003665*AN111))</f>
        <v>727.29204847751282</v>
      </c>
      <c r="AP111" s="14">
        <f>Const!$B$7*Const!$B$8*(AO111/Const!$B$11)*POWER(Const!$B$9,2)*AJ111*(AH111-Const!$B$4)/(LN(Const!$B$32/Const!$B$34)*LN(Const!$B$32/Const!$B$35))</f>
        <v>60.102200054734617</v>
      </c>
      <c r="AQ111" s="51" t="b">
        <f t="shared" si="29"/>
        <v>0</v>
      </c>
      <c r="AR111" s="18">
        <f t="shared" si="30"/>
        <v>5.7358155977185978</v>
      </c>
      <c r="AS111" s="14">
        <f>0.623*Const!$B$10*Const!$B$8*POWER(Const!$B$9,2)*AJ111*(AR111-Const!$B$12)/1013/(LN(Const!$B$32/Const!$B$34)*LN(Const!$B$32/Const!$B$36))</f>
        <v>-3.0544351694265535</v>
      </c>
      <c r="AT111" s="51" t="b">
        <f t="shared" si="31"/>
        <v>0</v>
      </c>
      <c r="AU111" s="51" t="b">
        <f t="shared" si="32"/>
        <v>0</v>
      </c>
      <c r="AV111" s="14">
        <f>VLOOKUP(C111,AWS1_30min!$C$4:$P$2747,14)</f>
        <v>0</v>
      </c>
      <c r="AW111" s="14">
        <f t="shared" si="33"/>
        <v>0</v>
      </c>
      <c r="AX111" s="51" t="b">
        <f>IF(F111=1,AW111*Const!$B$13*Const!$B$14*(AH111-Const!$B$4))</f>
        <v>0</v>
      </c>
      <c r="AY111" s="11" t="b">
        <f>IF(F111=1,-Const!$B$15*(Const!$B$4-Const!$B$31)/2)</f>
        <v>0</v>
      </c>
      <c r="AZ111" s="51" t="b">
        <f t="shared" si="34"/>
        <v>0</v>
      </c>
      <c r="BA111" s="19">
        <f>IF(V111=1,Const!$B$37,Const!$B$38)</f>
        <v>602</v>
      </c>
      <c r="BB111" s="51" t="b">
        <f>IF(F111=1,AZ111/Const!$B$17*1800/BA111*1000)</f>
        <v>0</v>
      </c>
    </row>
    <row r="112" spans="1:54" x14ac:dyDescent="0.3">
      <c r="A112" s="1">
        <f t="shared" si="35"/>
        <v>43653</v>
      </c>
      <c r="B112" s="2">
        <f t="shared" si="36"/>
        <v>0.5</v>
      </c>
      <c r="C112" s="13">
        <f t="shared" si="36"/>
        <v>43653.5</v>
      </c>
      <c r="D112" s="19">
        <f t="shared" si="37"/>
        <v>188</v>
      </c>
      <c r="E112" s="19">
        <v>109</v>
      </c>
      <c r="F112" s="19">
        <v>0</v>
      </c>
      <c r="G112" s="19">
        <v>0</v>
      </c>
      <c r="H112" s="19">
        <v>0</v>
      </c>
      <c r="I112" s="19"/>
      <c r="J112">
        <v>524745</v>
      </c>
      <c r="K112">
        <v>6300675</v>
      </c>
      <c r="L112">
        <v>2773</v>
      </c>
      <c r="M112" s="14">
        <v>42.328800000000001</v>
      </c>
      <c r="N112" s="21">
        <v>58.976300000000002</v>
      </c>
      <c r="O112" s="19">
        <v>525.78499999999997</v>
      </c>
      <c r="P112" s="19">
        <f>VLOOKUP(C112,AWS2_30min!$C$3:$G$2935,5)</f>
        <v>955.8</v>
      </c>
      <c r="Q112" s="19">
        <f t="shared" si="20"/>
        <v>856.33399999999995</v>
      </c>
      <c r="R112" s="59">
        <f t="shared" si="21"/>
        <v>1.1161532766420579</v>
      </c>
      <c r="S112" s="26" t="b">
        <f t="shared" si="22"/>
        <v>0</v>
      </c>
      <c r="T112" s="19">
        <f>VLOOKUP(A112,Albedo!$A$2:$F$63,6)</f>
        <v>0</v>
      </c>
      <c r="U112" s="19">
        <f>Const!$B$26*D112+Const!$B$27</f>
        <v>2402.4843999999998</v>
      </c>
      <c r="V112" s="19">
        <f t="shared" si="19"/>
        <v>1</v>
      </c>
      <c r="W112" s="6">
        <f>VLOOKUP(A112,Albedo!$A$2:$G$63,5)+Const!$B$20*(L112-Const!$B$29)</f>
        <v>15.939</v>
      </c>
      <c r="X112" s="19">
        <f>VLOOKUP(A112,Albedo!$A$2:$G$63,7)</f>
        <v>3</v>
      </c>
      <c r="Y112" s="6">
        <f>IF(T112=1,W112,VLOOKUP(A112,Albedo!$A$2:$H$63,8)+(X112+1)*Const!$B$20*(L112-Const!$B$29))</f>
        <v>29.488</v>
      </c>
      <c r="Z112" s="15">
        <f>Const!$B$22*V112+Const!$B$23*W112+Const!$B$24*Y112+Const!$B$25</f>
        <v>0.57268226000000011</v>
      </c>
      <c r="AA112" s="51" t="b">
        <f t="shared" si="23"/>
        <v>0</v>
      </c>
      <c r="AB112" s="51" t="b">
        <f t="shared" si="24"/>
        <v>0</v>
      </c>
      <c r="AC112" s="51" t="b">
        <f>IF(F112=1,VLOOKUP(C112,AWS1_30min!$C$3:$J$2747,8))</f>
        <v>0</v>
      </c>
      <c r="AD112" s="51" t="b">
        <f>IF(F112=1,Const!$B$5*POWER((0+Const!$B$4),4))</f>
        <v>0</v>
      </c>
      <c r="AE112" s="51" t="b">
        <f t="shared" si="25"/>
        <v>0</v>
      </c>
      <c r="AF112" s="51" t="b">
        <f t="shared" si="26"/>
        <v>0</v>
      </c>
      <c r="AG112" s="14">
        <f>VLOOKUP(C112,AWS2_30min!$C$3:$J$2935,8)+Const!$B$20*(L112-Const!$B$29)</f>
        <v>15.939</v>
      </c>
      <c r="AH112" s="14">
        <f t="shared" si="27"/>
        <v>289.089</v>
      </c>
      <c r="AI112" s="6">
        <f>VLOOKUP(C112,AWS2_30min!$C$3:$K$2935,9)</f>
        <v>30.97</v>
      </c>
      <c r="AJ112" s="6">
        <f>VLOOKUP(C112,AWS2_30min!$C$3:$L$2935,10)</f>
        <v>1.9076345193123379</v>
      </c>
      <c r="AK112" s="53">
        <f>IF(AJ112&gt;0.5,Const!$B$6*(AH112-Const!$B$4)*(Const!$B$32-Const!$B$34)/(AH112*POWER(AJ112,2)))</f>
        <v>0.29717049093193332</v>
      </c>
      <c r="AL112" s="53">
        <f>IF(AK112&lt;Const!$B$33,AK112,"ЛОЖЬ")</f>
        <v>0.29717049093193332</v>
      </c>
      <c r="AM112" s="53">
        <f t="shared" si="28"/>
        <v>0.23605260769882333</v>
      </c>
      <c r="AN112" s="6">
        <f>(AG112+VLOOKUP(C112,AWS1_30min!$C$4:$L$2747,10))/2</f>
        <v>15.361000000000001</v>
      </c>
      <c r="AO112" s="19">
        <f>VLOOKUP(C112,AWS1_30min!$C$4:$O$2747,13)/POWER(10,(L112-Const!$B$28)/18400*(1+0.003665*AN112))</f>
        <v>727.19618064875749</v>
      </c>
      <c r="AP112" s="14">
        <f>Const!$B$7*Const!$B$8*(AO112/Const!$B$11)*POWER(Const!$B$9,2)*AJ112*(AH112-Const!$B$4)/(LN(Const!$B$32/Const!$B$34)*LN(Const!$B$32/Const!$B$35))</f>
        <v>60.069780955155927</v>
      </c>
      <c r="AQ112" s="51" t="b">
        <f t="shared" si="29"/>
        <v>0</v>
      </c>
      <c r="AR112" s="18">
        <f t="shared" si="30"/>
        <v>5.7334193892392467</v>
      </c>
      <c r="AS112" s="14">
        <f>0.623*Const!$B$10*Const!$B$8*POWER(Const!$B$9,2)*AJ112*(AR112-Const!$B$12)/1013/(LN(Const!$B$32/Const!$B$34)*LN(Const!$B$32/Const!$B$36))</f>
        <v>-3.0739952136400053</v>
      </c>
      <c r="AT112" s="51" t="b">
        <f t="shared" si="31"/>
        <v>0</v>
      </c>
      <c r="AU112" s="51" t="b">
        <f t="shared" si="32"/>
        <v>0</v>
      </c>
      <c r="AV112" s="14">
        <f>VLOOKUP(C112,AWS1_30min!$C$4:$P$2747,14)</f>
        <v>0</v>
      </c>
      <c r="AW112" s="14">
        <f t="shared" si="33"/>
        <v>0</v>
      </c>
      <c r="AX112" s="51" t="b">
        <f>IF(F112=1,AW112*Const!$B$13*Const!$B$14*(AH112-Const!$B$4))</f>
        <v>0</v>
      </c>
      <c r="AY112" s="11" t="b">
        <f>IF(F112=1,-Const!$B$15*(Const!$B$4-Const!$B$31)/2)</f>
        <v>0</v>
      </c>
      <c r="AZ112" s="51" t="b">
        <f t="shared" si="34"/>
        <v>0</v>
      </c>
      <c r="BA112" s="19">
        <f>IF(V112=1,Const!$B$37,Const!$B$38)</f>
        <v>602</v>
      </c>
      <c r="BB112" s="51" t="b">
        <f>IF(F112=1,AZ112/Const!$B$17*1800/BA112*1000)</f>
        <v>0</v>
      </c>
    </row>
    <row r="113" spans="1:54" x14ac:dyDescent="0.3">
      <c r="A113" s="1">
        <f t="shared" si="35"/>
        <v>43653</v>
      </c>
      <c r="B113" s="2">
        <f t="shared" si="36"/>
        <v>0.5</v>
      </c>
      <c r="C113" s="13">
        <f t="shared" si="36"/>
        <v>43653.5</v>
      </c>
      <c r="D113" s="19">
        <f t="shared" si="37"/>
        <v>188</v>
      </c>
      <c r="E113" s="19">
        <v>110</v>
      </c>
      <c r="F113" s="19">
        <v>1</v>
      </c>
      <c r="G113" s="19">
        <v>0</v>
      </c>
      <c r="H113" s="19">
        <v>0</v>
      </c>
      <c r="I113" s="19"/>
      <c r="J113">
        <v>524835</v>
      </c>
      <c r="K113">
        <v>6300675</v>
      </c>
      <c r="L113">
        <v>2620</v>
      </c>
      <c r="M113" s="14">
        <v>45.234400000000001</v>
      </c>
      <c r="N113" s="21">
        <v>95.137299999999996</v>
      </c>
      <c r="O113" s="19">
        <v>673.82799999999997</v>
      </c>
      <c r="P113" s="19">
        <f>VLOOKUP(C113,AWS2_30min!$C$3:$G$2935,5)</f>
        <v>955.8</v>
      </c>
      <c r="Q113" s="19">
        <f t="shared" si="20"/>
        <v>856.33399999999995</v>
      </c>
      <c r="R113" s="59">
        <f t="shared" si="21"/>
        <v>1.1161532766420579</v>
      </c>
      <c r="S113" s="26">
        <f t="shared" si="22"/>
        <v>752.09533009316453</v>
      </c>
      <c r="T113" s="19">
        <f>VLOOKUP(A113,Albedo!$A$2:$F$63,6)</f>
        <v>0</v>
      </c>
      <c r="U113" s="19">
        <f>Const!$B$26*D113+Const!$B$27</f>
        <v>2402.4843999999998</v>
      </c>
      <c r="V113" s="19">
        <f t="shared" si="19"/>
        <v>1</v>
      </c>
      <c r="W113" s="6">
        <f>VLOOKUP(A113,Albedo!$A$2:$G$63,5)+Const!$B$20*(L113-Const!$B$29)</f>
        <v>16.933499999999999</v>
      </c>
      <c r="X113" s="19">
        <f>VLOOKUP(A113,Albedo!$A$2:$G$63,7)</f>
        <v>3</v>
      </c>
      <c r="Y113" s="6">
        <f>IF(T113=1,W113,VLOOKUP(A113,Albedo!$A$2:$H$63,8)+(X113+1)*Const!$B$20*(L113-Const!$B$29))</f>
        <v>33.466000000000001</v>
      </c>
      <c r="Z113" s="15">
        <f>Const!$B$22*V113+Const!$B$23*W113+Const!$B$24*Y113+Const!$B$25</f>
        <v>0.57656081000000003</v>
      </c>
      <c r="AA113" s="51">
        <f t="shared" si="23"/>
        <v>433.62869271573237</v>
      </c>
      <c r="AB113" s="51">
        <f t="shared" si="24"/>
        <v>318.46663737743216</v>
      </c>
      <c r="AC113" s="51">
        <f>IF(F113=1,VLOOKUP(C113,AWS1_30min!$C$3:$J$2747,8))</f>
        <v>319.54647172463041</v>
      </c>
      <c r="AD113" s="51">
        <f>IF(F113=1,Const!$B$5*POWER((0+Const!$B$4),4))</f>
        <v>315.63697918226694</v>
      </c>
      <c r="AE113" s="51">
        <f t="shared" si="25"/>
        <v>3.9094925423634663</v>
      </c>
      <c r="AF113" s="51">
        <f t="shared" si="26"/>
        <v>322.37612991979563</v>
      </c>
      <c r="AG113" s="14">
        <f>VLOOKUP(C113,AWS2_30min!$C$3:$J$2935,8)+Const!$B$20*(L113-Const!$B$29)</f>
        <v>16.933499999999999</v>
      </c>
      <c r="AH113" s="14">
        <f t="shared" si="27"/>
        <v>290.08349999999996</v>
      </c>
      <c r="AI113" s="6">
        <f>VLOOKUP(C113,AWS2_30min!$C$3:$K$2935,9)</f>
        <v>30.97</v>
      </c>
      <c r="AJ113" s="6">
        <f>VLOOKUP(C113,AWS2_30min!$C$3:$L$2935,10)</f>
        <v>1.9076345193123379</v>
      </c>
      <c r="AK113" s="53">
        <f>IF(AJ113&gt;0.5,Const!$B$6*(AH113-Const!$B$4)*(Const!$B$32-Const!$B$34)/(AH113*POWER(AJ113,2)))</f>
        <v>0.31462982105135912</v>
      </c>
      <c r="AL113" s="53">
        <f>IF(AK113&lt;Const!$B$33,AK113,"ЛОЖЬ")</f>
        <v>0.31462982105135912</v>
      </c>
      <c r="AM113" s="53">
        <f t="shared" si="28"/>
        <v>0.32849989685666542</v>
      </c>
      <c r="AN113" s="6">
        <f>(AG113+VLOOKUP(C113,AWS1_30min!$C$4:$L$2747,10))/2</f>
        <v>15.858249999999998</v>
      </c>
      <c r="AO113" s="19">
        <f>VLOOKUP(C113,AWS1_30min!$C$4:$O$2747,13)/POWER(10,(L113-Const!$B$28)/18400*(1+0.003665*AN113))</f>
        <v>742.03762070406685</v>
      </c>
      <c r="AP113" s="14">
        <f>Const!$B$7*Const!$B$8*(AO113/Const!$B$11)*POWER(Const!$B$9,2)*AJ113*(AH113-Const!$B$4)/(LN(Const!$B$32/Const!$B$34)*LN(Const!$B$32/Const!$B$35))</f>
        <v>65.120247836897491</v>
      </c>
      <c r="AQ113" s="51">
        <f t="shared" si="29"/>
        <v>21.391994697701314</v>
      </c>
      <c r="AR113" s="18">
        <f t="shared" si="30"/>
        <v>6.1104912425783935</v>
      </c>
      <c r="AS113" s="14">
        <f>0.623*Const!$B$10*Const!$B$8*POWER(Const!$B$9,2)*AJ113*(AR113-Const!$B$12)/1013/(LN(Const!$B$32/Const!$B$34)*LN(Const!$B$32/Const!$B$36))</f>
        <v>4.0099710170053053E-3</v>
      </c>
      <c r="AT113" s="51">
        <f t="shared" si="31"/>
        <v>1.3172750654844604E-3</v>
      </c>
      <c r="AU113" s="51">
        <f t="shared" si="32"/>
        <v>21.393311972766799</v>
      </c>
      <c r="AV113" s="14">
        <f>VLOOKUP(C113,AWS1_30min!$C$4:$P$2747,14)</f>
        <v>0</v>
      </c>
      <c r="AW113" s="14">
        <f t="shared" si="33"/>
        <v>0</v>
      </c>
      <c r="AX113" s="51">
        <f>IF(F113=1,AW113*Const!$B$13*Const!$B$14*(AH113-Const!$B$4))</f>
        <v>0</v>
      </c>
      <c r="AY113" s="11">
        <f>IF(F113=1,-Const!$B$15*(Const!$B$4-Const!$B$31)/2)</f>
        <v>-0.33999999999999775</v>
      </c>
      <c r="AZ113" s="51">
        <f t="shared" si="34"/>
        <v>343.42944189256247</v>
      </c>
      <c r="BA113" s="19">
        <f>IF(V113=1,Const!$B$37,Const!$B$38)</f>
        <v>602</v>
      </c>
      <c r="BB113" s="51">
        <f>IF(F113=1,AZ113/Const!$B$17*1800/BA113*1000)</f>
        <v>3.1117134571962768</v>
      </c>
    </row>
    <row r="114" spans="1:54" x14ac:dyDescent="0.3">
      <c r="A114" s="1">
        <f t="shared" si="35"/>
        <v>43653</v>
      </c>
      <c r="B114" s="2">
        <f t="shared" si="36"/>
        <v>0.5</v>
      </c>
      <c r="C114" s="13">
        <f t="shared" si="36"/>
        <v>43653.5</v>
      </c>
      <c r="D114" s="19">
        <f t="shared" si="37"/>
        <v>188</v>
      </c>
      <c r="E114" s="19">
        <v>111</v>
      </c>
      <c r="F114" s="19">
        <v>1</v>
      </c>
      <c r="G114" s="19">
        <v>0</v>
      </c>
      <c r="H114" s="19">
        <v>0</v>
      </c>
      <c r="I114" s="19"/>
      <c r="J114">
        <v>524925</v>
      </c>
      <c r="K114">
        <v>6300675</v>
      </c>
      <c r="L114">
        <v>2576</v>
      </c>
      <c r="M114" s="14">
        <v>24.741099999999999</v>
      </c>
      <c r="N114" s="21">
        <v>147.55500000000001</v>
      </c>
      <c r="O114" s="19">
        <v>715.54600000000005</v>
      </c>
      <c r="P114" s="19">
        <f>VLOOKUP(C114,AWS2_30min!$C$3:$G$2935,5)</f>
        <v>955.8</v>
      </c>
      <c r="Q114" s="19">
        <f t="shared" si="20"/>
        <v>856.33399999999995</v>
      </c>
      <c r="R114" s="59">
        <f t="shared" si="21"/>
        <v>1.1161532766420579</v>
      </c>
      <c r="S114" s="26">
        <f t="shared" si="22"/>
        <v>798.65901248811804</v>
      </c>
      <c r="T114" s="19">
        <f>VLOOKUP(A114,Albedo!$A$2:$F$63,6)</f>
        <v>0</v>
      </c>
      <c r="U114" s="19">
        <f>Const!$B$26*D114+Const!$B$27</f>
        <v>2402.4843999999998</v>
      </c>
      <c r="V114" s="19">
        <f t="shared" si="19"/>
        <v>1</v>
      </c>
      <c r="W114" s="6">
        <f>VLOOKUP(A114,Albedo!$A$2:$G$63,5)+Const!$B$20*(L114-Const!$B$29)</f>
        <v>17.2195</v>
      </c>
      <c r="X114" s="19">
        <f>VLOOKUP(A114,Albedo!$A$2:$G$63,7)</f>
        <v>3</v>
      </c>
      <c r="Y114" s="6">
        <f>IF(T114=1,W114,VLOOKUP(A114,Albedo!$A$2:$H$63,8)+(X114+1)*Const!$B$20*(L114-Const!$B$29))</f>
        <v>34.61</v>
      </c>
      <c r="Z114" s="15">
        <f>Const!$B$22*V114+Const!$B$23*W114+Const!$B$24*Y114+Const!$B$25</f>
        <v>0.57767621000000002</v>
      </c>
      <c r="AA114" s="51">
        <f t="shared" si="23"/>
        <v>461.36631141647871</v>
      </c>
      <c r="AB114" s="51">
        <f t="shared" si="24"/>
        <v>337.29270107163933</v>
      </c>
      <c r="AC114" s="51">
        <f>IF(F114=1,VLOOKUP(C114,AWS1_30min!$C$3:$J$2747,8))</f>
        <v>319.54647172463041</v>
      </c>
      <c r="AD114" s="51">
        <f>IF(F114=1,Const!$B$5*POWER((0+Const!$B$4),4))</f>
        <v>315.63697918226694</v>
      </c>
      <c r="AE114" s="51">
        <f t="shared" si="25"/>
        <v>3.9094925423634663</v>
      </c>
      <c r="AF114" s="51">
        <f t="shared" si="26"/>
        <v>341.20219361400279</v>
      </c>
      <c r="AG114" s="14">
        <f>VLOOKUP(C114,AWS2_30min!$C$3:$J$2935,8)+Const!$B$20*(L114-Const!$B$29)</f>
        <v>17.2195</v>
      </c>
      <c r="AH114" s="14">
        <f t="shared" si="27"/>
        <v>290.36949999999996</v>
      </c>
      <c r="AI114" s="6">
        <f>VLOOKUP(C114,AWS2_30min!$C$3:$K$2935,9)</f>
        <v>30.97</v>
      </c>
      <c r="AJ114" s="6">
        <f>VLOOKUP(C114,AWS2_30min!$C$3:$L$2935,10)</f>
        <v>1.9076345193123379</v>
      </c>
      <c r="AK114" s="53">
        <f>IF(AJ114&gt;0.5,Const!$B$6*(AH114-Const!$B$4)*(Const!$B$32-Const!$B$34)/(AH114*POWER(AJ114,2)))</f>
        <v>0.31962866284790348</v>
      </c>
      <c r="AL114" s="53">
        <f>IF(AK114&lt;Const!$B$33,AK114,"ЛОЖЬ")</f>
        <v>0.31962866284790348</v>
      </c>
      <c r="AM114" s="53">
        <f t="shared" si="28"/>
        <v>0.35777542436943405</v>
      </c>
      <c r="AN114" s="6">
        <f>(AG114+VLOOKUP(C114,AWS1_30min!$C$4:$L$2747,10))/2</f>
        <v>16.001249999999999</v>
      </c>
      <c r="AO114" s="19">
        <f>VLOOKUP(C114,AWS1_30min!$C$4:$O$2747,13)/POWER(10,(L114-Const!$B$28)/18400*(1+0.003665*AN114))</f>
        <v>746.37120092961425</v>
      </c>
      <c r="AP114" s="14">
        <f>Const!$B$7*Const!$B$8*(AO114/Const!$B$11)*POWER(Const!$B$9,2)*AJ114*(AH114-Const!$B$4)/(LN(Const!$B$32/Const!$B$34)*LN(Const!$B$32/Const!$B$35))</f>
        <v>66.606835199788762</v>
      </c>
      <c r="AQ114" s="51">
        <f t="shared" si="29"/>
        <v>23.83028872950938</v>
      </c>
      <c r="AR114" s="18">
        <f t="shared" si="30"/>
        <v>6.2229073874815368</v>
      </c>
      <c r="AS114" s="14">
        <f>0.623*Const!$B$10*Const!$B$8*POWER(Const!$B$9,2)*AJ114*(AR114-Const!$B$12)/1013/(LN(Const!$B$32/Const!$B$34)*LN(Const!$B$32/Const!$B$36))</f>
        <v>0.92165331614309487</v>
      </c>
      <c r="AT114" s="51">
        <f t="shared" si="31"/>
        <v>0.32974490630459191</v>
      </c>
      <c r="AU114" s="51">
        <f t="shared" si="32"/>
        <v>24.160033635813971</v>
      </c>
      <c r="AV114" s="14">
        <f>VLOOKUP(C114,AWS1_30min!$C$4:$P$2747,14)</f>
        <v>0</v>
      </c>
      <c r="AW114" s="14">
        <f t="shared" si="33"/>
        <v>0</v>
      </c>
      <c r="AX114" s="51">
        <f>IF(F114=1,AW114*Const!$B$13*Const!$B$14*(AH114-Const!$B$4))</f>
        <v>0</v>
      </c>
      <c r="AY114" s="11">
        <f>IF(F114=1,-Const!$B$15*(Const!$B$4-Const!$B$31)/2)</f>
        <v>-0.33999999999999775</v>
      </c>
      <c r="AZ114" s="51">
        <f t="shared" si="34"/>
        <v>365.02222724981681</v>
      </c>
      <c r="BA114" s="19">
        <f>IF(V114=1,Const!$B$37,Const!$B$38)</f>
        <v>602</v>
      </c>
      <c r="BB114" s="51">
        <f>IF(F114=1,AZ114/Const!$B$17*1800/BA114*1000)</f>
        <v>3.3073593529128678</v>
      </c>
    </row>
    <row r="115" spans="1:54" x14ac:dyDescent="0.3">
      <c r="A115" s="1">
        <f t="shared" si="35"/>
        <v>43653</v>
      </c>
      <c r="B115" s="2">
        <f t="shared" si="36"/>
        <v>0.5</v>
      </c>
      <c r="C115" s="13">
        <f t="shared" si="36"/>
        <v>43653.5</v>
      </c>
      <c r="D115" s="19">
        <f t="shared" si="37"/>
        <v>188</v>
      </c>
      <c r="E115" s="19">
        <v>112</v>
      </c>
      <c r="F115" s="19">
        <v>1</v>
      </c>
      <c r="G115" s="19">
        <v>0</v>
      </c>
      <c r="H115" s="19">
        <v>0</v>
      </c>
      <c r="I115" s="19"/>
      <c r="J115">
        <v>525015</v>
      </c>
      <c r="K115">
        <v>6300675</v>
      </c>
      <c r="L115">
        <v>2576</v>
      </c>
      <c r="M115" s="14">
        <v>22.619900000000001</v>
      </c>
      <c r="N115" s="21">
        <v>180</v>
      </c>
      <c r="O115" s="19">
        <v>864.83500000000004</v>
      </c>
      <c r="P115" s="19">
        <f>VLOOKUP(C115,AWS2_30min!$C$3:$G$2935,5)</f>
        <v>955.8</v>
      </c>
      <c r="Q115" s="19">
        <f t="shared" si="20"/>
        <v>856.33399999999995</v>
      </c>
      <c r="R115" s="59">
        <f t="shared" si="21"/>
        <v>1.1161532766420579</v>
      </c>
      <c r="S115" s="26">
        <f t="shared" si="22"/>
        <v>965.28841900473412</v>
      </c>
      <c r="T115" s="19">
        <f>VLOOKUP(A115,Albedo!$A$2:$F$63,6)</f>
        <v>0</v>
      </c>
      <c r="U115" s="19">
        <f>Const!$B$26*D115+Const!$B$27</f>
        <v>2402.4843999999998</v>
      </c>
      <c r="V115" s="19">
        <f t="shared" si="19"/>
        <v>1</v>
      </c>
      <c r="W115" s="6">
        <f>VLOOKUP(A115,Albedo!$A$2:$G$63,5)+Const!$B$20*(L115-Const!$B$29)</f>
        <v>17.2195</v>
      </c>
      <c r="X115" s="19">
        <f>VLOOKUP(A115,Albedo!$A$2:$G$63,7)</f>
        <v>3</v>
      </c>
      <c r="Y115" s="6">
        <f>IF(T115=1,W115,VLOOKUP(A115,Albedo!$A$2:$H$63,8)+(X115+1)*Const!$B$20*(L115-Const!$B$29))</f>
        <v>34.61</v>
      </c>
      <c r="Z115" s="15">
        <f>Const!$B$22*V115+Const!$B$23*W115+Const!$B$24*Y115+Const!$B$25</f>
        <v>0.57767621000000002</v>
      </c>
      <c r="AA115" s="51">
        <f t="shared" si="23"/>
        <v>557.62415544754685</v>
      </c>
      <c r="AB115" s="51">
        <f t="shared" si="24"/>
        <v>407.66426355718727</v>
      </c>
      <c r="AC115" s="51">
        <f>IF(F115=1,VLOOKUP(C115,AWS1_30min!$C$3:$J$2747,8))</f>
        <v>319.54647172463041</v>
      </c>
      <c r="AD115" s="51">
        <f>IF(F115=1,Const!$B$5*POWER((0+Const!$B$4),4))</f>
        <v>315.63697918226694</v>
      </c>
      <c r="AE115" s="51">
        <f t="shared" si="25"/>
        <v>3.9094925423634663</v>
      </c>
      <c r="AF115" s="51">
        <f t="shared" si="26"/>
        <v>411.57375609955074</v>
      </c>
      <c r="AG115" s="14">
        <f>VLOOKUP(C115,AWS2_30min!$C$3:$J$2935,8)+Const!$B$20*(L115-Const!$B$29)</f>
        <v>17.2195</v>
      </c>
      <c r="AH115" s="14">
        <f t="shared" si="27"/>
        <v>290.36949999999996</v>
      </c>
      <c r="AI115" s="6">
        <f>VLOOKUP(C115,AWS2_30min!$C$3:$K$2935,9)</f>
        <v>30.97</v>
      </c>
      <c r="AJ115" s="6">
        <f>VLOOKUP(C115,AWS2_30min!$C$3:$L$2935,10)</f>
        <v>1.9076345193123379</v>
      </c>
      <c r="AK115" s="53">
        <f>IF(AJ115&gt;0.5,Const!$B$6*(AH115-Const!$B$4)*(Const!$B$32-Const!$B$34)/(AH115*POWER(AJ115,2)))</f>
        <v>0.31962866284790348</v>
      </c>
      <c r="AL115" s="53">
        <f>IF(AK115&lt;Const!$B$33,AK115,"ЛОЖЬ")</f>
        <v>0.31962866284790348</v>
      </c>
      <c r="AM115" s="53">
        <f t="shared" si="28"/>
        <v>0.35777542436943405</v>
      </c>
      <c r="AN115" s="6">
        <f>(AG115+VLOOKUP(C115,AWS1_30min!$C$4:$L$2747,10))/2</f>
        <v>16.001249999999999</v>
      </c>
      <c r="AO115" s="19">
        <f>VLOOKUP(C115,AWS1_30min!$C$4:$O$2747,13)/POWER(10,(L115-Const!$B$28)/18400*(1+0.003665*AN115))</f>
        <v>746.37120092961425</v>
      </c>
      <c r="AP115" s="14">
        <f>Const!$B$7*Const!$B$8*(AO115/Const!$B$11)*POWER(Const!$B$9,2)*AJ115*(AH115-Const!$B$4)/(LN(Const!$B$32/Const!$B$34)*LN(Const!$B$32/Const!$B$35))</f>
        <v>66.606835199788762</v>
      </c>
      <c r="AQ115" s="51">
        <f t="shared" si="29"/>
        <v>23.83028872950938</v>
      </c>
      <c r="AR115" s="18">
        <f t="shared" si="30"/>
        <v>6.2229073874815368</v>
      </c>
      <c r="AS115" s="14">
        <f>0.623*Const!$B$10*Const!$B$8*POWER(Const!$B$9,2)*AJ115*(AR115-Const!$B$12)/1013/(LN(Const!$B$32/Const!$B$34)*LN(Const!$B$32/Const!$B$36))</f>
        <v>0.92165331614309487</v>
      </c>
      <c r="AT115" s="51">
        <f t="shared" si="31"/>
        <v>0.32974490630459191</v>
      </c>
      <c r="AU115" s="51">
        <f t="shared" si="32"/>
        <v>24.160033635813971</v>
      </c>
      <c r="AV115" s="14">
        <f>VLOOKUP(C115,AWS1_30min!$C$4:$P$2747,14)</f>
        <v>0</v>
      </c>
      <c r="AW115" s="14">
        <f t="shared" si="33"/>
        <v>0</v>
      </c>
      <c r="AX115" s="51">
        <f>IF(F115=1,AW115*Const!$B$13*Const!$B$14*(AH115-Const!$B$4))</f>
        <v>0</v>
      </c>
      <c r="AY115" s="11">
        <f>IF(F115=1,-Const!$B$15*(Const!$B$4-Const!$B$31)/2)</f>
        <v>-0.33999999999999775</v>
      </c>
      <c r="AZ115" s="51">
        <f t="shared" si="34"/>
        <v>435.39378973536475</v>
      </c>
      <c r="BA115" s="19">
        <f>IF(V115=1,Const!$B$37,Const!$B$38)</f>
        <v>602</v>
      </c>
      <c r="BB115" s="51">
        <f>IF(F115=1,AZ115/Const!$B$17*1800/BA115*1000)</f>
        <v>3.9449754430869644</v>
      </c>
    </row>
    <row r="116" spans="1:54" x14ac:dyDescent="0.3">
      <c r="A116" s="1">
        <f t="shared" si="35"/>
        <v>43653</v>
      </c>
      <c r="B116" s="2">
        <f t="shared" si="36"/>
        <v>0.5</v>
      </c>
      <c r="C116" s="13">
        <f t="shared" si="36"/>
        <v>43653.5</v>
      </c>
      <c r="D116" s="19">
        <f t="shared" si="37"/>
        <v>188</v>
      </c>
      <c r="E116" s="19">
        <v>113</v>
      </c>
      <c r="F116" s="19">
        <v>1</v>
      </c>
      <c r="G116" s="19">
        <v>0</v>
      </c>
      <c r="H116" s="19">
        <v>0</v>
      </c>
      <c r="I116" s="19"/>
      <c r="J116">
        <v>525105</v>
      </c>
      <c r="K116">
        <v>6300675</v>
      </c>
      <c r="L116">
        <v>2576</v>
      </c>
      <c r="M116" s="14">
        <v>23.4649</v>
      </c>
      <c r="N116" s="21">
        <v>163.072</v>
      </c>
      <c r="O116" s="19">
        <v>789.25900000000001</v>
      </c>
      <c r="P116" s="19">
        <f>VLOOKUP(C116,AWS2_30min!$C$3:$G$2935,5)</f>
        <v>955.8</v>
      </c>
      <c r="Q116" s="19">
        <f t="shared" si="20"/>
        <v>856.33399999999995</v>
      </c>
      <c r="R116" s="59">
        <f t="shared" si="21"/>
        <v>1.1161532766420579</v>
      </c>
      <c r="S116" s="26">
        <f t="shared" si="22"/>
        <v>880.93401896923399</v>
      </c>
      <c r="T116" s="19">
        <f>VLOOKUP(A116,Albedo!$A$2:$F$63,6)</f>
        <v>0</v>
      </c>
      <c r="U116" s="19">
        <f>Const!$B$26*D116+Const!$B$27</f>
        <v>2402.4843999999998</v>
      </c>
      <c r="V116" s="19">
        <f t="shared" si="19"/>
        <v>1</v>
      </c>
      <c r="W116" s="6">
        <f>VLOOKUP(A116,Albedo!$A$2:$G$63,5)+Const!$B$20*(L116-Const!$B$29)</f>
        <v>17.2195</v>
      </c>
      <c r="X116" s="19">
        <f>VLOOKUP(A116,Albedo!$A$2:$G$63,7)</f>
        <v>3</v>
      </c>
      <c r="Y116" s="6">
        <f>IF(T116=1,W116,VLOOKUP(A116,Albedo!$A$2:$H$63,8)+(X116+1)*Const!$B$20*(L116-Const!$B$29))</f>
        <v>34.61</v>
      </c>
      <c r="Z116" s="15">
        <f>Const!$B$22*V116+Const!$B$23*W116+Const!$B$24*Y116+Const!$B$25</f>
        <v>0.57767621000000002</v>
      </c>
      <c r="AA116" s="51">
        <f t="shared" si="23"/>
        <v>508.89462533821523</v>
      </c>
      <c r="AB116" s="51">
        <f t="shared" si="24"/>
        <v>372.03939363101875</v>
      </c>
      <c r="AC116" s="51">
        <f>IF(F116=1,VLOOKUP(C116,AWS1_30min!$C$3:$J$2747,8))</f>
        <v>319.54647172463041</v>
      </c>
      <c r="AD116" s="51">
        <f>IF(F116=1,Const!$B$5*POWER((0+Const!$B$4),4))</f>
        <v>315.63697918226694</v>
      </c>
      <c r="AE116" s="51">
        <f t="shared" si="25"/>
        <v>3.9094925423634663</v>
      </c>
      <c r="AF116" s="51">
        <f t="shared" si="26"/>
        <v>375.94888617338222</v>
      </c>
      <c r="AG116" s="14">
        <f>VLOOKUP(C116,AWS2_30min!$C$3:$J$2935,8)+Const!$B$20*(L116-Const!$B$29)</f>
        <v>17.2195</v>
      </c>
      <c r="AH116" s="14">
        <f t="shared" si="27"/>
        <v>290.36949999999996</v>
      </c>
      <c r="AI116" s="6">
        <f>VLOOKUP(C116,AWS2_30min!$C$3:$K$2935,9)</f>
        <v>30.97</v>
      </c>
      <c r="AJ116" s="6">
        <f>VLOOKUP(C116,AWS2_30min!$C$3:$L$2935,10)</f>
        <v>1.9076345193123379</v>
      </c>
      <c r="AK116" s="53">
        <f>IF(AJ116&gt;0.5,Const!$B$6*(AH116-Const!$B$4)*(Const!$B$32-Const!$B$34)/(AH116*POWER(AJ116,2)))</f>
        <v>0.31962866284790348</v>
      </c>
      <c r="AL116" s="53">
        <f>IF(AK116&lt;Const!$B$33,AK116,"ЛОЖЬ")</f>
        <v>0.31962866284790348</v>
      </c>
      <c r="AM116" s="53">
        <f t="shared" si="28"/>
        <v>0.35777542436943405</v>
      </c>
      <c r="AN116" s="6">
        <f>(AG116+VLOOKUP(C116,AWS1_30min!$C$4:$L$2747,10))/2</f>
        <v>16.001249999999999</v>
      </c>
      <c r="AO116" s="19">
        <f>VLOOKUP(C116,AWS1_30min!$C$4:$O$2747,13)/POWER(10,(L116-Const!$B$28)/18400*(1+0.003665*AN116))</f>
        <v>746.37120092961425</v>
      </c>
      <c r="AP116" s="14">
        <f>Const!$B$7*Const!$B$8*(AO116/Const!$B$11)*POWER(Const!$B$9,2)*AJ116*(AH116-Const!$B$4)/(LN(Const!$B$32/Const!$B$34)*LN(Const!$B$32/Const!$B$35))</f>
        <v>66.606835199788762</v>
      </c>
      <c r="AQ116" s="51">
        <f t="shared" si="29"/>
        <v>23.83028872950938</v>
      </c>
      <c r="AR116" s="18">
        <f t="shared" si="30"/>
        <v>6.2229073874815368</v>
      </c>
      <c r="AS116" s="14">
        <f>0.623*Const!$B$10*Const!$B$8*POWER(Const!$B$9,2)*AJ116*(AR116-Const!$B$12)/1013/(LN(Const!$B$32/Const!$B$34)*LN(Const!$B$32/Const!$B$36))</f>
        <v>0.92165331614309487</v>
      </c>
      <c r="AT116" s="51">
        <f t="shared" si="31"/>
        <v>0.32974490630459191</v>
      </c>
      <c r="AU116" s="51">
        <f t="shared" si="32"/>
        <v>24.160033635813971</v>
      </c>
      <c r="AV116" s="14">
        <f>VLOOKUP(C116,AWS1_30min!$C$4:$P$2747,14)</f>
        <v>0</v>
      </c>
      <c r="AW116" s="14">
        <f t="shared" si="33"/>
        <v>0</v>
      </c>
      <c r="AX116" s="51">
        <f>IF(F116=1,AW116*Const!$B$13*Const!$B$14*(AH116-Const!$B$4))</f>
        <v>0</v>
      </c>
      <c r="AY116" s="11">
        <f>IF(F116=1,-Const!$B$15*(Const!$B$4-Const!$B$31)/2)</f>
        <v>-0.33999999999999775</v>
      </c>
      <c r="AZ116" s="51">
        <f t="shared" si="34"/>
        <v>399.76891980919623</v>
      </c>
      <c r="BA116" s="19">
        <f>IF(V116=1,Const!$B$37,Const!$B$38)</f>
        <v>602</v>
      </c>
      <c r="BB116" s="51">
        <f>IF(F116=1,AZ116/Const!$B$17*1800/BA116*1000)</f>
        <v>3.6221889442089661</v>
      </c>
    </row>
    <row r="117" spans="1:54" x14ac:dyDescent="0.3">
      <c r="A117" s="1">
        <f t="shared" si="35"/>
        <v>43653</v>
      </c>
      <c r="B117" s="2">
        <f t="shared" si="36"/>
        <v>0.5</v>
      </c>
      <c r="C117" s="13">
        <f t="shared" si="36"/>
        <v>43653.5</v>
      </c>
      <c r="D117" s="19">
        <f t="shared" si="37"/>
        <v>188</v>
      </c>
      <c r="E117" s="19">
        <v>114</v>
      </c>
      <c r="F117" s="19">
        <v>1</v>
      </c>
      <c r="G117" s="19">
        <v>0</v>
      </c>
      <c r="H117" s="19">
        <v>0</v>
      </c>
      <c r="I117" s="19"/>
      <c r="J117">
        <v>525195</v>
      </c>
      <c r="K117">
        <v>6300675</v>
      </c>
      <c r="L117">
        <v>2556</v>
      </c>
      <c r="M117" s="14">
        <v>25.256699999999999</v>
      </c>
      <c r="N117" s="21">
        <v>144.345</v>
      </c>
      <c r="O117" s="19">
        <v>697.39</v>
      </c>
      <c r="P117" s="19">
        <f>VLOOKUP(C117,AWS2_30min!$C$3:$G$2935,5)</f>
        <v>955.8</v>
      </c>
      <c r="Q117" s="19">
        <f t="shared" si="20"/>
        <v>856.33399999999995</v>
      </c>
      <c r="R117" s="59">
        <f t="shared" si="21"/>
        <v>1.1161532766420579</v>
      </c>
      <c r="S117" s="26">
        <f t="shared" si="22"/>
        <v>778.39413359740468</v>
      </c>
      <c r="T117" s="19">
        <f>VLOOKUP(A117,Albedo!$A$2:$F$63,6)</f>
        <v>0</v>
      </c>
      <c r="U117" s="19">
        <f>Const!$B$26*D117+Const!$B$27</f>
        <v>2402.4843999999998</v>
      </c>
      <c r="V117" s="19">
        <f t="shared" si="19"/>
        <v>1</v>
      </c>
      <c r="W117" s="6">
        <f>VLOOKUP(A117,Albedo!$A$2:$G$63,5)+Const!$B$20*(L117-Const!$B$29)</f>
        <v>17.349499999999999</v>
      </c>
      <c r="X117" s="19">
        <f>VLOOKUP(A117,Albedo!$A$2:$G$63,7)</f>
        <v>3</v>
      </c>
      <c r="Y117" s="6">
        <f>IF(T117=1,W117,VLOOKUP(A117,Albedo!$A$2:$H$63,8)+(X117+1)*Const!$B$20*(L117-Const!$B$29))</f>
        <v>35.130000000000003</v>
      </c>
      <c r="Z117" s="15">
        <f>Const!$B$22*V117+Const!$B$23*W117+Const!$B$24*Y117+Const!$B$25</f>
        <v>0.57818321000000006</v>
      </c>
      <c r="AA117" s="51">
        <f t="shared" si="23"/>
        <v>450.05441880851635</v>
      </c>
      <c r="AB117" s="51">
        <f t="shared" si="24"/>
        <v>328.33971478888833</v>
      </c>
      <c r="AC117" s="51">
        <f>IF(F117=1,VLOOKUP(C117,AWS1_30min!$C$3:$J$2747,8))</f>
        <v>319.54647172463041</v>
      </c>
      <c r="AD117" s="51">
        <f>IF(F117=1,Const!$B$5*POWER((0+Const!$B$4),4))</f>
        <v>315.63697918226694</v>
      </c>
      <c r="AE117" s="51">
        <f t="shared" si="25"/>
        <v>3.9094925423634663</v>
      </c>
      <c r="AF117" s="51">
        <f t="shared" si="26"/>
        <v>332.2492073312518</v>
      </c>
      <c r="AG117" s="14">
        <f>VLOOKUP(C117,AWS2_30min!$C$3:$J$2935,8)+Const!$B$20*(L117-Const!$B$29)</f>
        <v>17.349499999999999</v>
      </c>
      <c r="AH117" s="14">
        <f t="shared" si="27"/>
        <v>290.49949999999995</v>
      </c>
      <c r="AI117" s="6">
        <f>VLOOKUP(C117,AWS2_30min!$C$3:$K$2935,9)</f>
        <v>30.97</v>
      </c>
      <c r="AJ117" s="6">
        <f>VLOOKUP(C117,AWS2_30min!$C$3:$L$2935,10)</f>
        <v>1.9076345193123379</v>
      </c>
      <c r="AK117" s="53">
        <f>IF(AJ117&gt;0.5,Const!$B$6*(AH117-Const!$B$4)*(Const!$B$32-Const!$B$34)/(AH117*POWER(AJ117,2)))</f>
        <v>0.32189760983605792</v>
      </c>
      <c r="AL117" s="53">
        <f>IF(AK117&lt;Const!$B$33,AK117,"ЛОЖЬ")</f>
        <v>0.32189760983605792</v>
      </c>
      <c r="AM117" s="53">
        <f t="shared" si="28"/>
        <v>0.37147568209359516</v>
      </c>
      <c r="AN117" s="6">
        <f>(AG117+VLOOKUP(C117,AWS1_30min!$C$4:$L$2747,10))/2</f>
        <v>16.06625</v>
      </c>
      <c r="AO117" s="19">
        <f>VLOOKUP(C117,AWS1_30min!$C$4:$O$2747,13)/POWER(10,(L117-Const!$B$28)/18400*(1+0.003665*AN117))</f>
        <v>748.35079554008723</v>
      </c>
      <c r="AP117" s="14">
        <f>Const!$B$7*Const!$B$8*(AO117/Const!$B$11)*POWER(Const!$B$9,2)*AJ117*(AH117-Const!$B$4)/(LN(Const!$B$32/Const!$B$34)*LN(Const!$B$32/Const!$B$35))</f>
        <v>67.287683371418495</v>
      </c>
      <c r="AQ117" s="51">
        <f t="shared" si="29"/>
        <v>24.995738076895545</v>
      </c>
      <c r="AR117" s="18">
        <f t="shared" si="30"/>
        <v>6.2746064616805928</v>
      </c>
      <c r="AS117" s="14">
        <f>0.623*Const!$B$10*Const!$B$8*POWER(Const!$B$9,2)*AJ117*(AR117-Const!$B$12)/1013/(LN(Const!$B$32/Const!$B$34)*LN(Const!$B$32/Const!$B$36))</f>
        <v>1.3436684228594709</v>
      </c>
      <c r="AT117" s="51">
        <f t="shared" si="31"/>
        <v>0.49914014388934719</v>
      </c>
      <c r="AU117" s="51">
        <f t="shared" si="32"/>
        <v>25.494878220784891</v>
      </c>
      <c r="AV117" s="14">
        <f>VLOOKUP(C117,AWS1_30min!$C$4:$P$2747,14)</f>
        <v>0</v>
      </c>
      <c r="AW117" s="14">
        <f t="shared" si="33"/>
        <v>0</v>
      </c>
      <c r="AX117" s="51">
        <f>IF(F117=1,AW117*Const!$B$13*Const!$B$14*(AH117-Const!$B$4))</f>
        <v>0</v>
      </c>
      <c r="AY117" s="11">
        <f>IF(F117=1,-Const!$B$15*(Const!$B$4-Const!$B$31)/2)</f>
        <v>-0.33999999999999775</v>
      </c>
      <c r="AZ117" s="51">
        <f t="shared" si="34"/>
        <v>357.40408555203669</v>
      </c>
      <c r="BA117" s="19">
        <f>IF(V117=1,Const!$B$37,Const!$B$38)</f>
        <v>602</v>
      </c>
      <c r="BB117" s="51">
        <f>IF(F117=1,AZ117/Const!$B$17*1800/BA117*1000)</f>
        <v>3.2383336051226519</v>
      </c>
    </row>
    <row r="118" spans="1:54" x14ac:dyDescent="0.3">
      <c r="A118" s="1">
        <f t="shared" si="35"/>
        <v>43653</v>
      </c>
      <c r="B118" s="2">
        <f t="shared" si="36"/>
        <v>0.5</v>
      </c>
      <c r="C118" s="13">
        <f t="shared" si="36"/>
        <v>43653.5</v>
      </c>
      <c r="D118" s="19">
        <f t="shared" si="37"/>
        <v>188</v>
      </c>
      <c r="E118" s="19">
        <v>115</v>
      </c>
      <c r="F118" s="19">
        <v>1</v>
      </c>
      <c r="G118" s="19">
        <v>0</v>
      </c>
      <c r="H118" s="19">
        <v>0</v>
      </c>
      <c r="I118" s="19"/>
      <c r="J118">
        <v>525285</v>
      </c>
      <c r="K118">
        <v>6300675</v>
      </c>
      <c r="L118">
        <v>2533</v>
      </c>
      <c r="M118" s="14">
        <v>18.286799999999999</v>
      </c>
      <c r="N118" s="21">
        <v>154.08099999999999</v>
      </c>
      <c r="O118" s="19">
        <v>800.89400000000001</v>
      </c>
      <c r="P118" s="19">
        <f>VLOOKUP(C118,AWS2_30min!$C$3:$G$2935,5)</f>
        <v>955.8</v>
      </c>
      <c r="Q118" s="19">
        <f t="shared" si="20"/>
        <v>856.33399999999995</v>
      </c>
      <c r="R118" s="59">
        <f t="shared" si="21"/>
        <v>1.1161532766420579</v>
      </c>
      <c r="S118" s="26">
        <f t="shared" si="22"/>
        <v>893.92046234296436</v>
      </c>
      <c r="T118" s="19">
        <f>VLOOKUP(A118,Albedo!$A$2:$F$63,6)</f>
        <v>0</v>
      </c>
      <c r="U118" s="19">
        <f>Const!$B$26*D118+Const!$B$27</f>
        <v>2402.4843999999998</v>
      </c>
      <c r="V118" s="19">
        <f t="shared" si="19"/>
        <v>1</v>
      </c>
      <c r="W118" s="6">
        <f>VLOOKUP(A118,Albedo!$A$2:$G$63,5)+Const!$B$20*(L118-Const!$B$29)</f>
        <v>17.498999999999999</v>
      </c>
      <c r="X118" s="19">
        <f>VLOOKUP(A118,Albedo!$A$2:$G$63,7)</f>
        <v>3</v>
      </c>
      <c r="Y118" s="6">
        <f>IF(T118=1,W118,VLOOKUP(A118,Albedo!$A$2:$H$63,8)+(X118+1)*Const!$B$20*(L118-Const!$B$29))</f>
        <v>35.728000000000002</v>
      </c>
      <c r="Z118" s="15">
        <f>Const!$B$22*V118+Const!$B$23*W118+Const!$B$24*Y118+Const!$B$25</f>
        <v>0.57876626000000009</v>
      </c>
      <c r="AA118" s="51">
        <f t="shared" si="23"/>
        <v>517.3710027277084</v>
      </c>
      <c r="AB118" s="51">
        <f t="shared" si="24"/>
        <v>376.54945961525596</v>
      </c>
      <c r="AC118" s="51">
        <f>IF(F118=1,VLOOKUP(C118,AWS1_30min!$C$3:$J$2747,8))</f>
        <v>319.54647172463041</v>
      </c>
      <c r="AD118" s="51">
        <f>IF(F118=1,Const!$B$5*POWER((0+Const!$B$4),4))</f>
        <v>315.63697918226694</v>
      </c>
      <c r="AE118" s="51">
        <f t="shared" si="25"/>
        <v>3.9094925423634663</v>
      </c>
      <c r="AF118" s="51">
        <f t="shared" si="26"/>
        <v>380.45895215761942</v>
      </c>
      <c r="AG118" s="14">
        <f>VLOOKUP(C118,AWS2_30min!$C$3:$J$2935,8)+Const!$B$20*(L118-Const!$B$29)</f>
        <v>17.498999999999999</v>
      </c>
      <c r="AH118" s="14">
        <f t="shared" si="27"/>
        <v>290.649</v>
      </c>
      <c r="AI118" s="6">
        <f>VLOOKUP(C118,AWS2_30min!$C$3:$K$2935,9)</f>
        <v>30.97</v>
      </c>
      <c r="AJ118" s="6">
        <f>VLOOKUP(C118,AWS2_30min!$C$3:$L$2935,10)</f>
        <v>1.9076345193123379</v>
      </c>
      <c r="AK118" s="53">
        <f>IF(AJ118&gt;0.5,Const!$B$6*(AH118-Const!$B$4)*(Const!$B$32-Const!$B$34)/(AH118*POWER(AJ118,2)))</f>
        <v>0.32450438967307343</v>
      </c>
      <c r="AL118" s="53">
        <f>IF(AK118&lt;Const!$B$33,AK118,"ЛОЖЬ")</f>
        <v>0.32450438967307343</v>
      </c>
      <c r="AM118" s="53">
        <f t="shared" si="28"/>
        <v>0.38753357619661294</v>
      </c>
      <c r="AN118" s="6">
        <f>(AG118+VLOOKUP(C118,AWS1_30min!$C$4:$L$2747,10))/2</f>
        <v>16.140999999999998</v>
      </c>
      <c r="AO118" s="19">
        <f>VLOOKUP(C118,AWS1_30min!$C$4:$O$2747,13)/POWER(10,(L118-Const!$B$28)/18400*(1+0.003665*AN118))</f>
        <v>750.63492766074216</v>
      </c>
      <c r="AP118" s="14">
        <f>Const!$B$7*Const!$B$8*(AO118/Const!$B$11)*POWER(Const!$B$9,2)*AJ118*(AH118-Const!$B$4)/(LN(Const!$B$32/Const!$B$34)*LN(Const!$B$32/Const!$B$35))</f>
        <v>68.074645465986634</v>
      </c>
      <c r="AQ118" s="51">
        <f t="shared" si="29"/>
        <v>26.381210805750342</v>
      </c>
      <c r="AR118" s="18">
        <f t="shared" si="30"/>
        <v>6.33452888313386</v>
      </c>
      <c r="AS118" s="14">
        <f>0.623*Const!$B$10*Const!$B$8*POWER(Const!$B$9,2)*AJ118*(AR118-Const!$B$12)/1013/(LN(Const!$B$32/Const!$B$34)*LN(Const!$B$32/Const!$B$36))</f>
        <v>1.8328100076185649</v>
      </c>
      <c r="AT118" s="51">
        <f t="shared" si="31"/>
        <v>0.71027541674136385</v>
      </c>
      <c r="AU118" s="51">
        <f t="shared" si="32"/>
        <v>27.091486222491707</v>
      </c>
      <c r="AV118" s="14">
        <f>VLOOKUP(C118,AWS1_30min!$C$4:$P$2747,14)</f>
        <v>0</v>
      </c>
      <c r="AW118" s="14">
        <f t="shared" si="33"/>
        <v>0</v>
      </c>
      <c r="AX118" s="51">
        <f>IF(F118=1,AW118*Const!$B$13*Const!$B$14*(AH118-Const!$B$4))</f>
        <v>0</v>
      </c>
      <c r="AY118" s="11">
        <f>IF(F118=1,-Const!$B$15*(Const!$B$4-Const!$B$31)/2)</f>
        <v>-0.33999999999999775</v>
      </c>
      <c r="AZ118" s="51">
        <f t="shared" si="34"/>
        <v>407.21043838011116</v>
      </c>
      <c r="BA118" s="19">
        <f>IF(V118=1,Const!$B$37,Const!$B$38)</f>
        <v>602</v>
      </c>
      <c r="BB118" s="51">
        <f>IF(F118=1,AZ118/Const!$B$17*1800/BA118*1000)</f>
        <v>3.6896143616440149</v>
      </c>
    </row>
    <row r="119" spans="1:54" x14ac:dyDescent="0.3">
      <c r="A119" s="1">
        <f t="shared" si="35"/>
        <v>43653</v>
      </c>
      <c r="B119" s="2">
        <f t="shared" si="36"/>
        <v>0.5</v>
      </c>
      <c r="C119" s="13">
        <f t="shared" si="36"/>
        <v>43653.5</v>
      </c>
      <c r="D119" s="19">
        <f t="shared" si="37"/>
        <v>188</v>
      </c>
      <c r="E119" s="19">
        <v>116</v>
      </c>
      <c r="F119" s="19">
        <v>1</v>
      </c>
      <c r="G119" s="19">
        <v>0</v>
      </c>
      <c r="H119" s="19">
        <v>0</v>
      </c>
      <c r="I119" s="19"/>
      <c r="J119">
        <v>525375</v>
      </c>
      <c r="K119">
        <v>6300675</v>
      </c>
      <c r="L119">
        <v>2532</v>
      </c>
      <c r="M119" s="14">
        <v>10.7371</v>
      </c>
      <c r="N119" s="21">
        <v>185.042</v>
      </c>
      <c r="O119" s="19">
        <v>920.76300000000003</v>
      </c>
      <c r="P119" s="19">
        <f>VLOOKUP(C119,AWS2_30min!$C$3:$G$2935,5)</f>
        <v>955.8</v>
      </c>
      <c r="Q119" s="19">
        <f t="shared" si="20"/>
        <v>856.33399999999995</v>
      </c>
      <c r="R119" s="59">
        <f t="shared" si="21"/>
        <v>1.1161532766420579</v>
      </c>
      <c r="S119" s="26">
        <f t="shared" si="22"/>
        <v>1027.7126394607712</v>
      </c>
      <c r="T119" s="19">
        <f>VLOOKUP(A119,Albedo!$A$2:$F$63,6)</f>
        <v>0</v>
      </c>
      <c r="U119" s="19">
        <f>Const!$B$26*D119+Const!$B$27</f>
        <v>2402.4843999999998</v>
      </c>
      <c r="V119" s="19">
        <f t="shared" si="19"/>
        <v>1</v>
      </c>
      <c r="W119" s="6">
        <f>VLOOKUP(A119,Albedo!$A$2:$G$63,5)+Const!$B$20*(L119-Const!$B$29)</f>
        <v>17.505500000000001</v>
      </c>
      <c r="X119" s="19">
        <f>VLOOKUP(A119,Albedo!$A$2:$G$63,7)</f>
        <v>3</v>
      </c>
      <c r="Y119" s="6">
        <f>IF(T119=1,W119,VLOOKUP(A119,Albedo!$A$2:$H$63,8)+(X119+1)*Const!$B$20*(L119-Const!$B$29))</f>
        <v>35.753999999999998</v>
      </c>
      <c r="Z119" s="15">
        <f>Const!$B$22*V119+Const!$B$23*W119+Const!$B$24*Y119+Const!$B$25</f>
        <v>0.57879161000000012</v>
      </c>
      <c r="AA119" s="51">
        <f t="shared" si="23"/>
        <v>594.83145321084942</v>
      </c>
      <c r="AB119" s="51">
        <f t="shared" si="24"/>
        <v>432.88118624992183</v>
      </c>
      <c r="AC119" s="51">
        <f>IF(F119=1,VLOOKUP(C119,AWS1_30min!$C$3:$J$2747,8))</f>
        <v>319.54647172463041</v>
      </c>
      <c r="AD119" s="51">
        <f>IF(F119=1,Const!$B$5*POWER((0+Const!$B$4),4))</f>
        <v>315.63697918226694</v>
      </c>
      <c r="AE119" s="51">
        <f t="shared" si="25"/>
        <v>3.9094925423634663</v>
      </c>
      <c r="AF119" s="51">
        <f t="shared" si="26"/>
        <v>436.79067879228529</v>
      </c>
      <c r="AG119" s="14">
        <f>VLOOKUP(C119,AWS2_30min!$C$3:$J$2935,8)+Const!$B$20*(L119-Const!$B$29)</f>
        <v>17.505500000000001</v>
      </c>
      <c r="AH119" s="14">
        <f t="shared" si="27"/>
        <v>290.65549999999996</v>
      </c>
      <c r="AI119" s="6">
        <f>VLOOKUP(C119,AWS2_30min!$C$3:$K$2935,9)</f>
        <v>30.97</v>
      </c>
      <c r="AJ119" s="6">
        <f>VLOOKUP(C119,AWS2_30min!$C$3:$L$2935,10)</f>
        <v>1.9076345193123379</v>
      </c>
      <c r="AK119" s="53">
        <f>IF(AJ119&gt;0.5,Const!$B$6*(AH119-Const!$B$4)*(Const!$B$32-Const!$B$34)/(AH119*POWER(AJ119,2)))</f>
        <v>0.32461766709619011</v>
      </c>
      <c r="AL119" s="53">
        <f>IF(AK119&lt;Const!$B$33,AK119,"ЛОЖЬ")</f>
        <v>0.32461766709619011</v>
      </c>
      <c r="AM119" s="53">
        <f t="shared" si="28"/>
        <v>0.38823907381242173</v>
      </c>
      <c r="AN119" s="6">
        <f>(AG119+VLOOKUP(C119,AWS1_30min!$C$4:$L$2747,10))/2</f>
        <v>16.14425</v>
      </c>
      <c r="AO119" s="19">
        <f>VLOOKUP(C119,AWS1_30min!$C$4:$O$2747,13)/POWER(10,(L119-Const!$B$28)/18400*(1+0.003665*AN119))</f>
        <v>750.73442260364413</v>
      </c>
      <c r="AP119" s="14">
        <f>Const!$B$7*Const!$B$8*(AO119/Const!$B$11)*POWER(Const!$B$9,2)*AJ119*(AH119-Const!$B$4)/(LN(Const!$B$32/Const!$B$34)*LN(Const!$B$32/Const!$B$35))</f>
        <v>68.108958269442184</v>
      </c>
      <c r="AQ119" s="51">
        <f t="shared" si="29"/>
        <v>26.442558876857117</v>
      </c>
      <c r="AR119" s="18">
        <f t="shared" si="30"/>
        <v>6.3371456270359916</v>
      </c>
      <c r="AS119" s="14">
        <f>0.623*Const!$B$10*Const!$B$8*POWER(Const!$B$9,2)*AJ119*(AR119-Const!$B$12)/1013/(LN(Const!$B$32/Const!$B$34)*LN(Const!$B$32/Const!$B$36))</f>
        <v>1.8541702635654242</v>
      </c>
      <c r="AT119" s="51">
        <f t="shared" si="31"/>
        <v>0.7198613458171742</v>
      </c>
      <c r="AU119" s="51">
        <f t="shared" si="32"/>
        <v>27.162420222674292</v>
      </c>
      <c r="AV119" s="14">
        <f>VLOOKUP(C119,AWS1_30min!$C$4:$P$2747,14)</f>
        <v>0</v>
      </c>
      <c r="AW119" s="14">
        <f t="shared" si="33"/>
        <v>0</v>
      </c>
      <c r="AX119" s="51">
        <f>IF(F119=1,AW119*Const!$B$13*Const!$B$14*(AH119-Const!$B$4))</f>
        <v>0</v>
      </c>
      <c r="AY119" s="11">
        <f>IF(F119=1,-Const!$B$15*(Const!$B$4-Const!$B$31)/2)</f>
        <v>-0.33999999999999775</v>
      </c>
      <c r="AZ119" s="51">
        <f t="shared" si="34"/>
        <v>463.61309901495957</v>
      </c>
      <c r="BA119" s="19">
        <f>IF(V119=1,Const!$B$37,Const!$B$38)</f>
        <v>602</v>
      </c>
      <c r="BB119" s="51">
        <f>IF(F119=1,AZ119/Const!$B$17*1800/BA119*1000)</f>
        <v>4.2006623287371756</v>
      </c>
    </row>
    <row r="120" spans="1:54" x14ac:dyDescent="0.3">
      <c r="A120" s="1">
        <f t="shared" si="35"/>
        <v>43653</v>
      </c>
      <c r="B120" s="2">
        <f t="shared" si="36"/>
        <v>0.5</v>
      </c>
      <c r="C120" s="13">
        <f t="shared" si="36"/>
        <v>43653.5</v>
      </c>
      <c r="D120" s="19">
        <f t="shared" si="37"/>
        <v>188</v>
      </c>
      <c r="E120" s="19">
        <v>117</v>
      </c>
      <c r="F120" s="19">
        <v>1</v>
      </c>
      <c r="G120" s="19">
        <v>0</v>
      </c>
      <c r="H120" s="19">
        <v>0</v>
      </c>
      <c r="I120" s="19"/>
      <c r="J120">
        <v>525465</v>
      </c>
      <c r="K120">
        <v>6300675</v>
      </c>
      <c r="L120">
        <v>2534</v>
      </c>
      <c r="M120" s="14">
        <v>6.3017500000000002</v>
      </c>
      <c r="N120" s="21">
        <v>186.499</v>
      </c>
      <c r="O120" s="19">
        <v>927.39099999999996</v>
      </c>
      <c r="P120" s="19">
        <f>VLOOKUP(C120,AWS2_30min!$C$3:$G$2935,5)</f>
        <v>955.8</v>
      </c>
      <c r="Q120" s="19">
        <f t="shared" si="20"/>
        <v>856.33399999999995</v>
      </c>
      <c r="R120" s="59">
        <f t="shared" si="21"/>
        <v>1.1161532766420579</v>
      </c>
      <c r="S120" s="26">
        <f t="shared" si="22"/>
        <v>1035.1105033783547</v>
      </c>
      <c r="T120" s="19">
        <f>VLOOKUP(A120,Albedo!$A$2:$F$63,6)</f>
        <v>0</v>
      </c>
      <c r="U120" s="19">
        <f>Const!$B$26*D120+Const!$B$27</f>
        <v>2402.4843999999998</v>
      </c>
      <c r="V120" s="19">
        <f t="shared" si="19"/>
        <v>1</v>
      </c>
      <c r="W120" s="6">
        <f>VLOOKUP(A120,Albedo!$A$2:$G$63,5)+Const!$B$20*(L120-Const!$B$29)</f>
        <v>17.4925</v>
      </c>
      <c r="X120" s="19">
        <f>VLOOKUP(A120,Albedo!$A$2:$G$63,7)</f>
        <v>3</v>
      </c>
      <c r="Y120" s="6">
        <f>IF(T120=1,W120,VLOOKUP(A120,Albedo!$A$2:$H$63,8)+(X120+1)*Const!$B$20*(L120-Const!$B$29))</f>
        <v>35.701999999999998</v>
      </c>
      <c r="Z120" s="15">
        <f>Const!$B$22*V120+Const!$B$23*W120+Const!$B$24*Y120+Const!$B$25</f>
        <v>0.57874091000000005</v>
      </c>
      <c r="AA120" s="51">
        <f t="shared" si="23"/>
        <v>599.06079467574716</v>
      </c>
      <c r="AB120" s="51">
        <f t="shared" si="24"/>
        <v>436.04970870260752</v>
      </c>
      <c r="AC120" s="51">
        <f>IF(F120=1,VLOOKUP(C120,AWS1_30min!$C$3:$J$2747,8))</f>
        <v>319.54647172463041</v>
      </c>
      <c r="AD120" s="51">
        <f>IF(F120=1,Const!$B$5*POWER((0+Const!$B$4),4))</f>
        <v>315.63697918226694</v>
      </c>
      <c r="AE120" s="51">
        <f t="shared" si="25"/>
        <v>3.9094925423634663</v>
      </c>
      <c r="AF120" s="51">
        <f t="shared" si="26"/>
        <v>439.95920124497098</v>
      </c>
      <c r="AG120" s="14">
        <f>VLOOKUP(C120,AWS2_30min!$C$3:$J$2935,8)+Const!$B$20*(L120-Const!$B$29)</f>
        <v>17.4925</v>
      </c>
      <c r="AH120" s="14">
        <f t="shared" si="27"/>
        <v>290.64249999999998</v>
      </c>
      <c r="AI120" s="6">
        <f>VLOOKUP(C120,AWS2_30min!$C$3:$K$2935,9)</f>
        <v>30.97</v>
      </c>
      <c r="AJ120" s="6">
        <f>VLOOKUP(C120,AWS2_30min!$C$3:$L$2935,10)</f>
        <v>1.9076345193123379</v>
      </c>
      <c r="AK120" s="53">
        <f>IF(AJ120&gt;0.5,Const!$B$6*(AH120-Const!$B$4)*(Const!$B$32-Const!$B$34)/(AH120*POWER(AJ120,2)))</f>
        <v>0.32439110718322767</v>
      </c>
      <c r="AL120" s="53">
        <f>IF(AK120&lt;Const!$B$33,AK120,"ЛОЖЬ")</f>
        <v>0.32439110718322767</v>
      </c>
      <c r="AM120" s="53">
        <f t="shared" si="28"/>
        <v>0.38682868865673092</v>
      </c>
      <c r="AN120" s="6">
        <f>(AG120+VLOOKUP(C120,AWS1_30min!$C$4:$L$2747,10))/2</f>
        <v>16.13775</v>
      </c>
      <c r="AO120" s="19">
        <f>VLOOKUP(C120,AWS1_30min!$C$4:$O$2747,13)/POWER(10,(L120-Const!$B$28)/18400*(1+0.003665*AN120))</f>
        <v>750.53544814138525</v>
      </c>
      <c r="AP120" s="14">
        <f>Const!$B$7*Const!$B$8*(AO120/Const!$B$11)*POWER(Const!$B$9,2)*AJ120*(AH120-Const!$B$4)/(LN(Const!$B$32/Const!$B$34)*LN(Const!$B$32/Const!$B$35))</f>
        <v>68.040340764049603</v>
      </c>
      <c r="AQ120" s="51">
        <f t="shared" si="29"/>
        <v>26.319955793514421</v>
      </c>
      <c r="AR120" s="18">
        <f t="shared" si="30"/>
        <v>6.3319130931947374</v>
      </c>
      <c r="AS120" s="14">
        <f>0.623*Const!$B$10*Const!$B$8*POWER(Const!$B$9,2)*AJ120*(AR120-Const!$B$12)/1013/(LN(Const!$B$32/Const!$B$34)*LN(Const!$B$32/Const!$B$36))</f>
        <v>1.8114575387898948</v>
      </c>
      <c r="AT120" s="51">
        <f t="shared" si="31"/>
        <v>0.70072374428744433</v>
      </c>
      <c r="AU120" s="51">
        <f t="shared" si="32"/>
        <v>27.020679537801865</v>
      </c>
      <c r="AV120" s="14">
        <f>VLOOKUP(C120,AWS1_30min!$C$4:$P$2747,14)</f>
        <v>0</v>
      </c>
      <c r="AW120" s="14">
        <f t="shared" si="33"/>
        <v>0</v>
      </c>
      <c r="AX120" s="51">
        <f>IF(F120=1,AW120*Const!$B$13*Const!$B$14*(AH120-Const!$B$4))</f>
        <v>0</v>
      </c>
      <c r="AY120" s="11">
        <f>IF(F120=1,-Const!$B$15*(Const!$B$4-Const!$B$31)/2)</f>
        <v>-0.33999999999999775</v>
      </c>
      <c r="AZ120" s="51">
        <f t="shared" si="34"/>
        <v>466.63988078277288</v>
      </c>
      <c r="BA120" s="19">
        <f>IF(V120=1,Const!$B$37,Const!$B$38)</f>
        <v>602</v>
      </c>
      <c r="BB120" s="51">
        <f>IF(F120=1,AZ120/Const!$B$17*1800/BA120*1000)</f>
        <v>4.2280871106865554</v>
      </c>
    </row>
    <row r="121" spans="1:54" x14ac:dyDescent="0.3">
      <c r="A121" s="1">
        <f t="shared" si="35"/>
        <v>43653</v>
      </c>
      <c r="B121" s="2">
        <f t="shared" si="36"/>
        <v>0.5</v>
      </c>
      <c r="C121" s="13">
        <f t="shared" si="36"/>
        <v>43653.5</v>
      </c>
      <c r="D121" s="19">
        <f t="shared" si="37"/>
        <v>188</v>
      </c>
      <c r="E121" s="19">
        <v>118</v>
      </c>
      <c r="F121" s="19">
        <v>1</v>
      </c>
      <c r="G121" s="19">
        <v>0</v>
      </c>
      <c r="H121" s="19">
        <v>0</v>
      </c>
      <c r="I121" s="19"/>
      <c r="J121">
        <v>525555</v>
      </c>
      <c r="K121">
        <v>6300675</v>
      </c>
      <c r="L121">
        <v>2534</v>
      </c>
      <c r="M121" s="14">
        <v>5.9305700000000003</v>
      </c>
      <c r="N121" s="21">
        <v>119.65</v>
      </c>
      <c r="O121" s="19">
        <v>865.40300000000002</v>
      </c>
      <c r="P121" s="19">
        <f>VLOOKUP(C121,AWS2_30min!$C$3:$G$2935,5)</f>
        <v>955.8</v>
      </c>
      <c r="Q121" s="19">
        <f t="shared" si="20"/>
        <v>856.33399999999995</v>
      </c>
      <c r="R121" s="59">
        <f t="shared" si="21"/>
        <v>1.1161532766420579</v>
      </c>
      <c r="S121" s="26">
        <f t="shared" si="22"/>
        <v>965.9223940658668</v>
      </c>
      <c r="T121" s="19">
        <f>VLOOKUP(A121,Albedo!$A$2:$F$63,6)</f>
        <v>0</v>
      </c>
      <c r="U121" s="19">
        <f>Const!$B$26*D121+Const!$B$27</f>
        <v>2402.4843999999998</v>
      </c>
      <c r="V121" s="19">
        <f t="shared" si="19"/>
        <v>1</v>
      </c>
      <c r="W121" s="6">
        <f>VLOOKUP(A121,Albedo!$A$2:$G$63,5)+Const!$B$20*(L121-Const!$B$29)</f>
        <v>17.4925</v>
      </c>
      <c r="X121" s="19">
        <f>VLOOKUP(A121,Albedo!$A$2:$G$63,7)</f>
        <v>3</v>
      </c>
      <c r="Y121" s="6">
        <f>IF(T121=1,W121,VLOOKUP(A121,Albedo!$A$2:$H$63,8)+(X121+1)*Const!$B$20*(L121-Const!$B$29))</f>
        <v>35.701999999999998</v>
      </c>
      <c r="Z121" s="15">
        <f>Const!$B$22*V121+Const!$B$23*W121+Const!$B$24*Y121+Const!$B$25</f>
        <v>0.57874091000000005</v>
      </c>
      <c r="AA121" s="51">
        <f t="shared" si="23"/>
        <v>559.01880533105839</v>
      </c>
      <c r="AB121" s="51">
        <f t="shared" si="24"/>
        <v>406.90358873480841</v>
      </c>
      <c r="AC121" s="51">
        <f>IF(F121=1,VLOOKUP(C121,AWS1_30min!$C$3:$J$2747,8))</f>
        <v>319.54647172463041</v>
      </c>
      <c r="AD121" s="51">
        <f>IF(F121=1,Const!$B$5*POWER((0+Const!$B$4),4))</f>
        <v>315.63697918226694</v>
      </c>
      <c r="AE121" s="51">
        <f t="shared" si="25"/>
        <v>3.9094925423634663</v>
      </c>
      <c r="AF121" s="51">
        <f t="shared" si="26"/>
        <v>410.81308127717188</v>
      </c>
      <c r="AG121" s="14">
        <f>VLOOKUP(C121,AWS2_30min!$C$3:$J$2935,8)+Const!$B$20*(L121-Const!$B$29)</f>
        <v>17.4925</v>
      </c>
      <c r="AH121" s="14">
        <f t="shared" si="27"/>
        <v>290.64249999999998</v>
      </c>
      <c r="AI121" s="6">
        <f>VLOOKUP(C121,AWS2_30min!$C$3:$K$2935,9)</f>
        <v>30.97</v>
      </c>
      <c r="AJ121" s="6">
        <f>VLOOKUP(C121,AWS2_30min!$C$3:$L$2935,10)</f>
        <v>1.9076345193123379</v>
      </c>
      <c r="AK121" s="53">
        <f>IF(AJ121&gt;0.5,Const!$B$6*(AH121-Const!$B$4)*(Const!$B$32-Const!$B$34)/(AH121*POWER(AJ121,2)))</f>
        <v>0.32439110718322767</v>
      </c>
      <c r="AL121" s="53">
        <f>IF(AK121&lt;Const!$B$33,AK121,"ЛОЖЬ")</f>
        <v>0.32439110718322767</v>
      </c>
      <c r="AM121" s="53">
        <f t="shared" si="28"/>
        <v>0.38682868865673092</v>
      </c>
      <c r="AN121" s="6">
        <f>(AG121+VLOOKUP(C121,AWS1_30min!$C$4:$L$2747,10))/2</f>
        <v>16.13775</v>
      </c>
      <c r="AO121" s="19">
        <f>VLOOKUP(C121,AWS1_30min!$C$4:$O$2747,13)/POWER(10,(L121-Const!$B$28)/18400*(1+0.003665*AN121))</f>
        <v>750.53544814138525</v>
      </c>
      <c r="AP121" s="14">
        <f>Const!$B$7*Const!$B$8*(AO121/Const!$B$11)*POWER(Const!$B$9,2)*AJ121*(AH121-Const!$B$4)/(LN(Const!$B$32/Const!$B$34)*LN(Const!$B$32/Const!$B$35))</f>
        <v>68.040340764049603</v>
      </c>
      <c r="AQ121" s="51">
        <f t="shared" si="29"/>
        <v>26.319955793514421</v>
      </c>
      <c r="AR121" s="18">
        <f t="shared" si="30"/>
        <v>6.3319130931947374</v>
      </c>
      <c r="AS121" s="14">
        <f>0.623*Const!$B$10*Const!$B$8*POWER(Const!$B$9,2)*AJ121*(AR121-Const!$B$12)/1013/(LN(Const!$B$32/Const!$B$34)*LN(Const!$B$32/Const!$B$36))</f>
        <v>1.8114575387898948</v>
      </c>
      <c r="AT121" s="51">
        <f t="shared" si="31"/>
        <v>0.70072374428744433</v>
      </c>
      <c r="AU121" s="51">
        <f t="shared" si="32"/>
        <v>27.020679537801865</v>
      </c>
      <c r="AV121" s="14">
        <f>VLOOKUP(C121,AWS1_30min!$C$4:$P$2747,14)</f>
        <v>0</v>
      </c>
      <c r="AW121" s="14">
        <f t="shared" si="33"/>
        <v>0</v>
      </c>
      <c r="AX121" s="51">
        <f>IF(F121=1,AW121*Const!$B$13*Const!$B$14*(AH121-Const!$B$4))</f>
        <v>0</v>
      </c>
      <c r="AY121" s="11">
        <f>IF(F121=1,-Const!$B$15*(Const!$B$4-Const!$B$31)/2)</f>
        <v>-0.33999999999999775</v>
      </c>
      <c r="AZ121" s="51">
        <f t="shared" si="34"/>
        <v>437.49376081497377</v>
      </c>
      <c r="BA121" s="19">
        <f>IF(V121=1,Const!$B$37,Const!$B$38)</f>
        <v>602</v>
      </c>
      <c r="BB121" s="51">
        <f>IF(F121=1,AZ121/Const!$B$17*1800/BA121*1000)</f>
        <v>3.964002665191547</v>
      </c>
    </row>
    <row r="122" spans="1:54" x14ac:dyDescent="0.3">
      <c r="A122" s="1">
        <f t="shared" si="35"/>
        <v>43653</v>
      </c>
      <c r="B122" s="2">
        <f t="shared" si="36"/>
        <v>0.5</v>
      </c>
      <c r="C122" s="13">
        <f t="shared" si="36"/>
        <v>43653.5</v>
      </c>
      <c r="D122" s="19">
        <f t="shared" si="37"/>
        <v>188</v>
      </c>
      <c r="E122" s="19">
        <v>119</v>
      </c>
      <c r="F122" s="19">
        <v>1</v>
      </c>
      <c r="G122" s="19">
        <v>0</v>
      </c>
      <c r="H122" s="19">
        <v>0</v>
      </c>
      <c r="I122" s="19"/>
      <c r="J122">
        <v>525645</v>
      </c>
      <c r="K122">
        <v>6300675</v>
      </c>
      <c r="L122">
        <v>2515</v>
      </c>
      <c r="M122" s="14">
        <v>13.510999999999999</v>
      </c>
      <c r="N122" s="21">
        <v>89.668800000000005</v>
      </c>
      <c r="O122" s="19">
        <v>759.53300000000002</v>
      </c>
      <c r="P122" s="19">
        <f>VLOOKUP(C122,AWS2_30min!$C$3:$G$2935,5)</f>
        <v>955.8</v>
      </c>
      <c r="Q122" s="19">
        <f t="shared" si="20"/>
        <v>856.33399999999995</v>
      </c>
      <c r="R122" s="59">
        <f t="shared" si="21"/>
        <v>1.1161532766420579</v>
      </c>
      <c r="S122" s="26">
        <f t="shared" si="22"/>
        <v>847.75524666777221</v>
      </c>
      <c r="T122" s="19">
        <f>VLOOKUP(A122,Albedo!$A$2:$F$63,6)</f>
        <v>0</v>
      </c>
      <c r="U122" s="19">
        <f>Const!$B$26*D122+Const!$B$27</f>
        <v>2402.4843999999998</v>
      </c>
      <c r="V122" s="19">
        <f t="shared" si="19"/>
        <v>1</v>
      </c>
      <c r="W122" s="6">
        <f>VLOOKUP(A122,Albedo!$A$2:$G$63,5)+Const!$B$20*(L122-Const!$B$29)</f>
        <v>17.616</v>
      </c>
      <c r="X122" s="19">
        <f>VLOOKUP(A122,Albedo!$A$2:$G$63,7)</f>
        <v>3</v>
      </c>
      <c r="Y122" s="6">
        <f>IF(T122=1,W122,VLOOKUP(A122,Albedo!$A$2:$H$63,8)+(X122+1)*Const!$B$20*(L122-Const!$B$29))</f>
        <v>36.195999999999998</v>
      </c>
      <c r="Z122" s="15">
        <f>Const!$B$22*V122+Const!$B$23*W122+Const!$B$24*Y122+Const!$B$25</f>
        <v>0.57922256000000005</v>
      </c>
      <c r="AA122" s="51">
        <f t="shared" si="23"/>
        <v>491.03896422833856</v>
      </c>
      <c r="AB122" s="51">
        <f t="shared" si="24"/>
        <v>356.71628243943366</v>
      </c>
      <c r="AC122" s="51">
        <f>IF(F122=1,VLOOKUP(C122,AWS1_30min!$C$3:$J$2747,8))</f>
        <v>319.54647172463041</v>
      </c>
      <c r="AD122" s="51">
        <f>IF(F122=1,Const!$B$5*POWER((0+Const!$B$4),4))</f>
        <v>315.63697918226694</v>
      </c>
      <c r="AE122" s="51">
        <f t="shared" si="25"/>
        <v>3.9094925423634663</v>
      </c>
      <c r="AF122" s="51">
        <f t="shared" si="26"/>
        <v>360.62577498179712</v>
      </c>
      <c r="AG122" s="14">
        <f>VLOOKUP(C122,AWS2_30min!$C$3:$J$2935,8)+Const!$B$20*(L122-Const!$B$29)</f>
        <v>17.616</v>
      </c>
      <c r="AH122" s="14">
        <f t="shared" si="27"/>
        <v>290.76599999999996</v>
      </c>
      <c r="AI122" s="6">
        <f>VLOOKUP(C122,AWS2_30min!$C$3:$K$2935,9)</f>
        <v>30.97</v>
      </c>
      <c r="AJ122" s="6">
        <f>VLOOKUP(C122,AWS2_30min!$C$3:$L$2935,10)</f>
        <v>1.9076345193123379</v>
      </c>
      <c r="AK122" s="53">
        <f>IF(AJ122&gt;0.5,Const!$B$6*(AH122-Const!$B$4)*(Const!$B$32-Const!$B$34)/(AH122*POWER(AJ122,2)))</f>
        <v>0.32654260840906074</v>
      </c>
      <c r="AL122" s="53">
        <f>IF(AK122&lt;Const!$B$33,AK122,"ЛОЖЬ")</f>
        <v>0.32654260840906074</v>
      </c>
      <c r="AM122" s="53">
        <f t="shared" si="28"/>
        <v>0.40032579357422232</v>
      </c>
      <c r="AN122" s="6">
        <f>(AG122+VLOOKUP(C122,AWS1_30min!$C$4:$L$2747,10))/2</f>
        <v>16.1995</v>
      </c>
      <c r="AO122" s="19">
        <f>VLOOKUP(C122,AWS1_30min!$C$4:$O$2747,13)/POWER(10,(L122-Const!$B$28)/18400*(1+0.003665*AN122))</f>
        <v>752.4281989931302</v>
      </c>
      <c r="AP122" s="14">
        <f>Const!$B$7*Const!$B$8*(AO122/Const!$B$11)*POWER(Const!$B$9,2)*AJ122*(AH122-Const!$B$4)/(LN(Const!$B$32/Const!$B$34)*LN(Const!$B$32/Const!$B$35))</f>
        <v>68.693517204450131</v>
      </c>
      <c r="AQ122" s="51">
        <f t="shared" si="29"/>
        <v>27.499786788275994</v>
      </c>
      <c r="AR122" s="18">
        <f t="shared" si="30"/>
        <v>6.381776520371635</v>
      </c>
      <c r="AS122" s="14">
        <f>0.623*Const!$B$10*Const!$B$8*POWER(Const!$B$9,2)*AJ122*(AR122-Const!$B$12)/1013/(LN(Const!$B$32/Const!$B$34)*LN(Const!$B$32/Const!$B$36))</f>
        <v>2.218488416369651</v>
      </c>
      <c r="AT122" s="51">
        <f t="shared" si="31"/>
        <v>0.88811813581840027</v>
      </c>
      <c r="AU122" s="51">
        <f t="shared" si="32"/>
        <v>28.387904924094393</v>
      </c>
      <c r="AV122" s="14">
        <f>VLOOKUP(C122,AWS1_30min!$C$4:$P$2747,14)</f>
        <v>0</v>
      </c>
      <c r="AW122" s="14">
        <f t="shared" si="33"/>
        <v>0</v>
      </c>
      <c r="AX122" s="51">
        <f>IF(F122=1,AW122*Const!$B$13*Const!$B$14*(AH122-Const!$B$4))</f>
        <v>0</v>
      </c>
      <c r="AY122" s="11">
        <f>IF(F122=1,-Const!$B$15*(Const!$B$4-Const!$B$31)/2)</f>
        <v>-0.33999999999999775</v>
      </c>
      <c r="AZ122" s="51">
        <f t="shared" si="34"/>
        <v>388.6736799058915</v>
      </c>
      <c r="BA122" s="19">
        <f>IF(V122=1,Const!$B$37,Const!$B$38)</f>
        <v>602</v>
      </c>
      <c r="BB122" s="51">
        <f>IF(F122=1,AZ122/Const!$B$17*1800/BA122*1000)</f>
        <v>3.5216582292892618</v>
      </c>
    </row>
    <row r="123" spans="1:54" x14ac:dyDescent="0.3">
      <c r="A123" s="1">
        <f t="shared" si="35"/>
        <v>43653</v>
      </c>
      <c r="B123" s="2">
        <f t="shared" si="36"/>
        <v>0.5</v>
      </c>
      <c r="C123" s="13">
        <f t="shared" si="36"/>
        <v>43653.5</v>
      </c>
      <c r="D123" s="19">
        <f t="shared" si="37"/>
        <v>188</v>
      </c>
      <c r="E123" s="19">
        <v>120</v>
      </c>
      <c r="F123" s="19">
        <v>1</v>
      </c>
      <c r="G123" s="19">
        <v>0</v>
      </c>
      <c r="H123" s="19">
        <v>0</v>
      </c>
      <c r="I123" s="19"/>
      <c r="J123">
        <v>525735</v>
      </c>
      <c r="K123">
        <v>6300675</v>
      </c>
      <c r="L123">
        <v>2487</v>
      </c>
      <c r="M123" s="14">
        <v>8.5537899999999993</v>
      </c>
      <c r="N123" s="21">
        <v>85.763599999999997</v>
      </c>
      <c r="O123" s="19">
        <v>824.11400000000003</v>
      </c>
      <c r="P123" s="19">
        <f>VLOOKUP(C123,AWS2_30min!$C$3:$G$2935,5)</f>
        <v>955.8</v>
      </c>
      <c r="Q123" s="19">
        <f t="shared" si="20"/>
        <v>856.33399999999995</v>
      </c>
      <c r="R123" s="59">
        <f t="shared" si="21"/>
        <v>1.1161532766420579</v>
      </c>
      <c r="S123" s="26">
        <f t="shared" si="22"/>
        <v>919.83754142659291</v>
      </c>
      <c r="T123" s="19">
        <f>VLOOKUP(A123,Albedo!$A$2:$F$63,6)</f>
        <v>0</v>
      </c>
      <c r="U123" s="19">
        <f>Const!$B$26*D123+Const!$B$27</f>
        <v>2402.4843999999998</v>
      </c>
      <c r="V123" s="19">
        <f t="shared" si="19"/>
        <v>1</v>
      </c>
      <c r="W123" s="6">
        <f>VLOOKUP(A123,Albedo!$A$2:$G$63,5)+Const!$B$20*(L123-Const!$B$29)</f>
        <v>17.798000000000002</v>
      </c>
      <c r="X123" s="19">
        <f>VLOOKUP(A123,Albedo!$A$2:$G$63,7)</f>
        <v>3</v>
      </c>
      <c r="Y123" s="6">
        <f>IF(T123=1,W123,VLOOKUP(A123,Albedo!$A$2:$H$63,8)+(X123+1)*Const!$B$20*(L123-Const!$B$29))</f>
        <v>36.923999999999999</v>
      </c>
      <c r="Z123" s="15">
        <f>Const!$B$22*V123+Const!$B$23*W123+Const!$B$24*Y123+Const!$B$25</f>
        <v>0.57993236000000004</v>
      </c>
      <c r="AA123" s="51">
        <f t="shared" si="23"/>
        <v>533.44355621612181</v>
      </c>
      <c r="AB123" s="51">
        <f t="shared" si="24"/>
        <v>386.3939852104711</v>
      </c>
      <c r="AC123" s="51">
        <f>IF(F123=1,VLOOKUP(C123,AWS1_30min!$C$3:$J$2747,8))</f>
        <v>319.54647172463041</v>
      </c>
      <c r="AD123" s="51">
        <f>IF(F123=1,Const!$B$5*POWER((0+Const!$B$4),4))</f>
        <v>315.63697918226694</v>
      </c>
      <c r="AE123" s="51">
        <f t="shared" si="25"/>
        <v>3.9094925423634663</v>
      </c>
      <c r="AF123" s="51">
        <f t="shared" si="26"/>
        <v>390.30347775283457</v>
      </c>
      <c r="AG123" s="14">
        <f>VLOOKUP(C123,AWS2_30min!$C$3:$J$2935,8)+Const!$B$20*(L123-Const!$B$29)</f>
        <v>17.798000000000002</v>
      </c>
      <c r="AH123" s="14">
        <f t="shared" si="27"/>
        <v>290.94799999999998</v>
      </c>
      <c r="AI123" s="6">
        <f>VLOOKUP(C123,AWS2_30min!$C$3:$K$2935,9)</f>
        <v>30.97</v>
      </c>
      <c r="AJ123" s="6">
        <f>VLOOKUP(C123,AWS2_30min!$C$3:$L$2935,10)</f>
        <v>1.9076345193123379</v>
      </c>
      <c r="AK123" s="53">
        <f>IF(AJ123&gt;0.5,Const!$B$6*(AH123-Const!$B$4)*(Const!$B$32-Const!$B$34)/(AH123*POWER(AJ123,2)))</f>
        <v>0.32970991257931631</v>
      </c>
      <c r="AL123" s="53">
        <f>IF(AK123&lt;Const!$B$33,AK123,"ЛОЖЬ")</f>
        <v>0.32970991257931631</v>
      </c>
      <c r="AM123" s="53">
        <f t="shared" si="28"/>
        <v>0.42061653553334705</v>
      </c>
      <c r="AN123" s="6">
        <f>(AG123+VLOOKUP(C123,AWS1_30min!$C$4:$L$2747,10))/2</f>
        <v>16.290500000000002</v>
      </c>
      <c r="AO123" s="19">
        <f>VLOOKUP(C123,AWS1_30min!$C$4:$O$2747,13)/POWER(10,(L123-Const!$B$28)/18400*(1+0.003665*AN123))</f>
        <v>755.22770125953525</v>
      </c>
      <c r="AP123" s="14">
        <f>Const!$B$7*Const!$B$8*(AO123/Const!$B$11)*POWER(Const!$B$9,2)*AJ123*(AH123-Const!$B$4)/(LN(Const!$B$32/Const!$B$34)*LN(Const!$B$32/Const!$B$35))</f>
        <v>69.661448724169489</v>
      </c>
      <c r="AQ123" s="51">
        <f t="shared" si="29"/>
        <v>29.300757222594068</v>
      </c>
      <c r="AR123" s="18">
        <f t="shared" si="30"/>
        <v>6.4558913270795779</v>
      </c>
      <c r="AS123" s="14">
        <f>0.623*Const!$B$10*Const!$B$8*POWER(Const!$B$9,2)*AJ123*(AR123-Const!$B$12)/1013/(LN(Const!$B$32/Const!$B$34)*LN(Const!$B$32/Const!$B$36))</f>
        <v>2.8234812242038627</v>
      </c>
      <c r="AT123" s="51">
        <f t="shared" si="31"/>
        <v>1.1876028906680822</v>
      </c>
      <c r="AU123" s="51">
        <f t="shared" si="32"/>
        <v>30.48836011326215</v>
      </c>
      <c r="AV123" s="14">
        <f>VLOOKUP(C123,AWS1_30min!$C$4:$P$2747,14)</f>
        <v>0</v>
      </c>
      <c r="AW123" s="14">
        <f t="shared" si="33"/>
        <v>0</v>
      </c>
      <c r="AX123" s="51">
        <f>IF(F123=1,AW123*Const!$B$13*Const!$B$14*(AH123-Const!$B$4))</f>
        <v>0</v>
      </c>
      <c r="AY123" s="11">
        <f>IF(F123=1,-Const!$B$15*(Const!$B$4-Const!$B$31)/2)</f>
        <v>-0.33999999999999775</v>
      </c>
      <c r="AZ123" s="51">
        <f t="shared" si="34"/>
        <v>420.45183786609675</v>
      </c>
      <c r="BA123" s="19">
        <f>IF(V123=1,Const!$B$37,Const!$B$38)</f>
        <v>602</v>
      </c>
      <c r="BB123" s="51">
        <f>IF(F123=1,AZ123/Const!$B$17*1800/BA123*1000)</f>
        <v>3.80959079914917</v>
      </c>
    </row>
    <row r="124" spans="1:54" x14ac:dyDescent="0.3">
      <c r="A124" s="1">
        <f t="shared" si="35"/>
        <v>43653</v>
      </c>
      <c r="B124" s="2">
        <f t="shared" si="36"/>
        <v>0.5</v>
      </c>
      <c r="C124" s="13">
        <f t="shared" si="36"/>
        <v>43653.5</v>
      </c>
      <c r="D124" s="19">
        <f t="shared" si="37"/>
        <v>188</v>
      </c>
      <c r="E124" s="19">
        <v>121</v>
      </c>
      <c r="F124" s="19">
        <v>1</v>
      </c>
      <c r="G124" s="19">
        <v>0</v>
      </c>
      <c r="H124" s="19">
        <v>0</v>
      </c>
      <c r="I124" s="19"/>
      <c r="J124">
        <v>525825</v>
      </c>
      <c r="K124">
        <v>6300675</v>
      </c>
      <c r="L124">
        <v>2487</v>
      </c>
      <c r="M124" s="14">
        <v>8.7553400000000003</v>
      </c>
      <c r="N124" s="21">
        <v>97.253200000000007</v>
      </c>
      <c r="O124" s="19">
        <v>822.07100000000003</v>
      </c>
      <c r="P124" s="19">
        <f>VLOOKUP(C124,AWS2_30min!$C$3:$G$2935,5)</f>
        <v>955.8</v>
      </c>
      <c r="Q124" s="19">
        <f t="shared" si="20"/>
        <v>856.33399999999995</v>
      </c>
      <c r="R124" s="59">
        <f t="shared" si="21"/>
        <v>1.1161532766420579</v>
      </c>
      <c r="S124" s="26">
        <f t="shared" si="22"/>
        <v>917.5572402824132</v>
      </c>
      <c r="T124" s="19">
        <f>VLOOKUP(A124,Albedo!$A$2:$F$63,6)</f>
        <v>0</v>
      </c>
      <c r="U124" s="19">
        <f>Const!$B$26*D124+Const!$B$27</f>
        <v>2402.4843999999998</v>
      </c>
      <c r="V124" s="19">
        <f t="shared" si="19"/>
        <v>1</v>
      </c>
      <c r="W124" s="6">
        <f>VLOOKUP(A124,Albedo!$A$2:$G$63,5)+Const!$B$20*(L124-Const!$B$29)</f>
        <v>17.798000000000002</v>
      </c>
      <c r="X124" s="19">
        <f>VLOOKUP(A124,Albedo!$A$2:$G$63,7)</f>
        <v>3</v>
      </c>
      <c r="Y124" s="6">
        <f>IF(T124=1,W124,VLOOKUP(A124,Albedo!$A$2:$H$63,8)+(X124+1)*Const!$B$20*(L124-Const!$B$29))</f>
        <v>36.923999999999999</v>
      </c>
      <c r="Z124" s="15">
        <f>Const!$B$22*V124+Const!$B$23*W124+Const!$B$24*Y124+Const!$B$25</f>
        <v>0.57993236000000004</v>
      </c>
      <c r="AA124" s="51">
        <f t="shared" si="23"/>
        <v>532.12113579206698</v>
      </c>
      <c r="AB124" s="51">
        <f t="shared" si="24"/>
        <v>385.43610449034622</v>
      </c>
      <c r="AC124" s="51">
        <f>IF(F124=1,VLOOKUP(C124,AWS1_30min!$C$3:$J$2747,8))</f>
        <v>319.54647172463041</v>
      </c>
      <c r="AD124" s="51">
        <f>IF(F124=1,Const!$B$5*POWER((0+Const!$B$4),4))</f>
        <v>315.63697918226694</v>
      </c>
      <c r="AE124" s="51">
        <f t="shared" si="25"/>
        <v>3.9094925423634663</v>
      </c>
      <c r="AF124" s="51">
        <f t="shared" si="26"/>
        <v>389.34559703270969</v>
      </c>
      <c r="AG124" s="14">
        <f>VLOOKUP(C124,AWS2_30min!$C$3:$J$2935,8)+Const!$B$20*(L124-Const!$B$29)</f>
        <v>17.798000000000002</v>
      </c>
      <c r="AH124" s="14">
        <f t="shared" si="27"/>
        <v>290.94799999999998</v>
      </c>
      <c r="AI124" s="6">
        <f>VLOOKUP(C124,AWS2_30min!$C$3:$K$2935,9)</f>
        <v>30.97</v>
      </c>
      <c r="AJ124" s="6">
        <f>VLOOKUP(C124,AWS2_30min!$C$3:$L$2935,10)</f>
        <v>1.9076345193123379</v>
      </c>
      <c r="AK124" s="53">
        <f>IF(AJ124&gt;0.5,Const!$B$6*(AH124-Const!$B$4)*(Const!$B$32-Const!$B$34)/(AH124*POWER(AJ124,2)))</f>
        <v>0.32970991257931631</v>
      </c>
      <c r="AL124" s="53">
        <f>IF(AK124&lt;Const!$B$33,AK124,"ЛОЖЬ")</f>
        <v>0.32970991257931631</v>
      </c>
      <c r="AM124" s="53">
        <f t="shared" si="28"/>
        <v>0.42061653553334705</v>
      </c>
      <c r="AN124" s="6">
        <f>(AG124+VLOOKUP(C124,AWS1_30min!$C$4:$L$2747,10))/2</f>
        <v>16.290500000000002</v>
      </c>
      <c r="AO124" s="19">
        <f>VLOOKUP(C124,AWS1_30min!$C$4:$O$2747,13)/POWER(10,(L124-Const!$B$28)/18400*(1+0.003665*AN124))</f>
        <v>755.22770125953525</v>
      </c>
      <c r="AP124" s="14">
        <f>Const!$B$7*Const!$B$8*(AO124/Const!$B$11)*POWER(Const!$B$9,2)*AJ124*(AH124-Const!$B$4)/(LN(Const!$B$32/Const!$B$34)*LN(Const!$B$32/Const!$B$35))</f>
        <v>69.661448724169489</v>
      </c>
      <c r="AQ124" s="51">
        <f t="shared" si="29"/>
        <v>29.300757222594068</v>
      </c>
      <c r="AR124" s="18">
        <f t="shared" si="30"/>
        <v>6.4558913270795779</v>
      </c>
      <c r="AS124" s="14">
        <f>0.623*Const!$B$10*Const!$B$8*POWER(Const!$B$9,2)*AJ124*(AR124-Const!$B$12)/1013/(LN(Const!$B$32/Const!$B$34)*LN(Const!$B$32/Const!$B$36))</f>
        <v>2.8234812242038627</v>
      </c>
      <c r="AT124" s="51">
        <f t="shared" si="31"/>
        <v>1.1876028906680822</v>
      </c>
      <c r="AU124" s="51">
        <f t="shared" si="32"/>
        <v>30.48836011326215</v>
      </c>
      <c r="AV124" s="14">
        <f>VLOOKUP(C124,AWS1_30min!$C$4:$P$2747,14)</f>
        <v>0</v>
      </c>
      <c r="AW124" s="14">
        <f t="shared" si="33"/>
        <v>0</v>
      </c>
      <c r="AX124" s="51">
        <f>IF(F124=1,AW124*Const!$B$13*Const!$B$14*(AH124-Const!$B$4))</f>
        <v>0</v>
      </c>
      <c r="AY124" s="11">
        <f>IF(F124=1,-Const!$B$15*(Const!$B$4-Const!$B$31)/2)</f>
        <v>-0.33999999999999775</v>
      </c>
      <c r="AZ124" s="51">
        <f t="shared" si="34"/>
        <v>419.49395714597188</v>
      </c>
      <c r="BA124" s="19">
        <f>IF(V124=1,Const!$B$37,Const!$B$38)</f>
        <v>602</v>
      </c>
      <c r="BB124" s="51">
        <f>IF(F124=1,AZ124/Const!$B$17*1800/BA124*1000)</f>
        <v>3.8009117228568874</v>
      </c>
    </row>
    <row r="125" spans="1:54" x14ac:dyDescent="0.3">
      <c r="A125" s="1">
        <f t="shared" si="35"/>
        <v>43653</v>
      </c>
      <c r="B125" s="2">
        <f t="shared" si="36"/>
        <v>0.5</v>
      </c>
      <c r="C125" s="13">
        <f t="shared" si="36"/>
        <v>43653.5</v>
      </c>
      <c r="D125" s="19">
        <f t="shared" si="37"/>
        <v>188</v>
      </c>
      <c r="E125" s="19">
        <v>122</v>
      </c>
      <c r="F125" s="19">
        <v>1</v>
      </c>
      <c r="G125" s="19">
        <v>0</v>
      </c>
      <c r="H125" s="19">
        <v>0</v>
      </c>
      <c r="I125" s="19"/>
      <c r="J125">
        <v>525915</v>
      </c>
      <c r="K125">
        <v>6300675</v>
      </c>
      <c r="L125">
        <v>2464</v>
      </c>
      <c r="M125" s="14">
        <v>9.2876700000000003</v>
      </c>
      <c r="N125" s="21">
        <v>110.898</v>
      </c>
      <c r="O125" s="19">
        <v>820.59900000000005</v>
      </c>
      <c r="P125" s="19">
        <f>VLOOKUP(C125,AWS2_30min!$C$3:$G$2935,5)</f>
        <v>955.8</v>
      </c>
      <c r="Q125" s="19">
        <f t="shared" si="20"/>
        <v>856.33399999999995</v>
      </c>
      <c r="R125" s="59">
        <f t="shared" si="21"/>
        <v>1.1161532766420579</v>
      </c>
      <c r="S125" s="26">
        <f t="shared" si="22"/>
        <v>915.91426265919608</v>
      </c>
      <c r="T125" s="19">
        <f>VLOOKUP(A125,Albedo!$A$2:$F$63,6)</f>
        <v>0</v>
      </c>
      <c r="U125" s="19">
        <f>Const!$B$26*D125+Const!$B$27</f>
        <v>2402.4843999999998</v>
      </c>
      <c r="V125" s="19">
        <f t="shared" si="19"/>
        <v>1</v>
      </c>
      <c r="W125" s="6">
        <f>VLOOKUP(A125,Albedo!$A$2:$G$63,5)+Const!$B$20*(L125-Const!$B$29)</f>
        <v>17.947500000000002</v>
      </c>
      <c r="X125" s="19">
        <f>VLOOKUP(A125,Albedo!$A$2:$G$63,7)</f>
        <v>3</v>
      </c>
      <c r="Y125" s="6">
        <f>IF(T125=1,W125,VLOOKUP(A125,Albedo!$A$2:$H$63,8)+(X125+1)*Const!$B$20*(L125-Const!$B$29))</f>
        <v>37.521999999999998</v>
      </c>
      <c r="Z125" s="15">
        <f>Const!$B$22*V125+Const!$B$23*W125+Const!$B$24*Y125+Const!$B$25</f>
        <v>0.58051541000000006</v>
      </c>
      <c r="AA125" s="51">
        <f t="shared" si="23"/>
        <v>531.70234371245101</v>
      </c>
      <c r="AB125" s="51">
        <f t="shared" si="24"/>
        <v>384.21191894674507</v>
      </c>
      <c r="AC125" s="51">
        <f>IF(F125=1,VLOOKUP(C125,AWS1_30min!$C$3:$J$2747,8))</f>
        <v>319.54647172463041</v>
      </c>
      <c r="AD125" s="51">
        <f>IF(F125=1,Const!$B$5*POWER((0+Const!$B$4),4))</f>
        <v>315.63697918226694</v>
      </c>
      <c r="AE125" s="51">
        <f t="shared" si="25"/>
        <v>3.9094925423634663</v>
      </c>
      <c r="AF125" s="51">
        <f t="shared" si="26"/>
        <v>388.12141148910854</v>
      </c>
      <c r="AG125" s="14">
        <f>VLOOKUP(C125,AWS2_30min!$C$3:$J$2935,8)+Const!$B$20*(L125-Const!$B$29)</f>
        <v>17.947500000000002</v>
      </c>
      <c r="AH125" s="14">
        <f t="shared" si="27"/>
        <v>291.09749999999997</v>
      </c>
      <c r="AI125" s="6">
        <f>VLOOKUP(C125,AWS2_30min!$C$3:$K$2935,9)</f>
        <v>30.97</v>
      </c>
      <c r="AJ125" s="6">
        <f>VLOOKUP(C125,AWS2_30min!$C$3:$L$2935,10)</f>
        <v>1.9076345193123379</v>
      </c>
      <c r="AK125" s="53">
        <f>IF(AJ125&gt;0.5,Const!$B$6*(AH125-Const!$B$4)*(Const!$B$32-Const!$B$34)/(AH125*POWER(AJ125,2)))</f>
        <v>0.33230866390348879</v>
      </c>
      <c r="AL125" s="53">
        <f>IF(AK125&lt;Const!$B$33,AK125,"ЛОЖЬ")</f>
        <v>0.33230866390348879</v>
      </c>
      <c r="AM125" s="53">
        <f t="shared" si="28"/>
        <v>0.43763956359815909</v>
      </c>
      <c r="AN125" s="6">
        <f>(AG125+VLOOKUP(C125,AWS1_30min!$C$4:$L$2747,10))/2</f>
        <v>16.36525</v>
      </c>
      <c r="AO125" s="19">
        <f>VLOOKUP(C125,AWS1_30min!$C$4:$O$2747,13)/POWER(10,(L125-Const!$B$28)/18400*(1+0.003665*AN125))</f>
        <v>757.5364071892476</v>
      </c>
      <c r="AP125" s="14">
        <f>Const!$B$7*Const!$B$8*(AO125/Const!$B$11)*POWER(Const!$B$9,2)*AJ125*(AH125-Const!$B$4)/(LN(Const!$B$32/Const!$B$34)*LN(Const!$B$32/Const!$B$35))</f>
        <v>70.461333861930157</v>
      </c>
      <c r="AQ125" s="51">
        <f t="shared" si="29"/>
        <v>30.836667401879303</v>
      </c>
      <c r="AR125" s="18">
        <f t="shared" si="30"/>
        <v>6.5173386841581769</v>
      </c>
      <c r="AS125" s="14">
        <f>0.623*Const!$B$10*Const!$B$8*POWER(Const!$B$9,2)*AJ125*(AR125-Const!$B$12)/1013/(LN(Const!$B$32/Const!$B$34)*LN(Const!$B$32/Const!$B$36))</f>
        <v>3.3250707276274603</v>
      </c>
      <c r="AT125" s="51">
        <f t="shared" si="31"/>
        <v>1.4551825021718949</v>
      </c>
      <c r="AU125" s="51">
        <f t="shared" si="32"/>
        <v>32.291849904051197</v>
      </c>
      <c r="AV125" s="14">
        <f>VLOOKUP(C125,AWS1_30min!$C$4:$P$2747,14)</f>
        <v>0</v>
      </c>
      <c r="AW125" s="14">
        <f t="shared" si="33"/>
        <v>0</v>
      </c>
      <c r="AX125" s="51">
        <f>IF(F125=1,AW125*Const!$B$13*Const!$B$14*(AH125-Const!$B$4))</f>
        <v>0</v>
      </c>
      <c r="AY125" s="11">
        <f>IF(F125=1,-Const!$B$15*(Const!$B$4-Const!$B$31)/2)</f>
        <v>-0.33999999999999775</v>
      </c>
      <c r="AZ125" s="51">
        <f t="shared" si="34"/>
        <v>420.07326139315978</v>
      </c>
      <c r="BA125" s="19">
        <f>IF(V125=1,Const!$B$37,Const!$B$38)</f>
        <v>602</v>
      </c>
      <c r="BB125" s="51">
        <f>IF(F125=1,AZ125/Const!$B$17*1800/BA125*1000)</f>
        <v>3.8061606287510701</v>
      </c>
    </row>
    <row r="126" spans="1:54" x14ac:dyDescent="0.3">
      <c r="A126" s="1">
        <f t="shared" si="35"/>
        <v>43653</v>
      </c>
      <c r="B126" s="2">
        <f t="shared" si="36"/>
        <v>0.5</v>
      </c>
      <c r="C126" s="13">
        <f t="shared" si="36"/>
        <v>43653.5</v>
      </c>
      <c r="D126" s="19">
        <f t="shared" si="37"/>
        <v>188</v>
      </c>
      <c r="E126" s="19">
        <v>123</v>
      </c>
      <c r="F126" s="19">
        <v>0</v>
      </c>
      <c r="G126" s="19">
        <v>0</v>
      </c>
      <c r="H126" s="19">
        <v>0</v>
      </c>
      <c r="I126" s="19"/>
      <c r="J126">
        <v>526005</v>
      </c>
      <c r="K126">
        <v>6300675</v>
      </c>
      <c r="L126">
        <v>2464</v>
      </c>
      <c r="M126" s="14">
        <v>7.2629200000000003</v>
      </c>
      <c r="N126" s="21">
        <v>110.41</v>
      </c>
      <c r="O126" s="19">
        <v>844.29399999999998</v>
      </c>
      <c r="P126" s="19">
        <f>VLOOKUP(C126,AWS2_30min!$C$3:$G$2935,5)</f>
        <v>955.8</v>
      </c>
      <c r="Q126" s="19">
        <f t="shared" si="20"/>
        <v>856.33399999999995</v>
      </c>
      <c r="R126" s="59">
        <f t="shared" si="21"/>
        <v>1.1161532766420579</v>
      </c>
      <c r="S126" s="26" t="b">
        <f t="shared" si="22"/>
        <v>0</v>
      </c>
      <c r="T126" s="19">
        <f>VLOOKUP(A126,Albedo!$A$2:$F$63,6)</f>
        <v>0</v>
      </c>
      <c r="U126" s="19">
        <f>Const!$B$26*D126+Const!$B$27</f>
        <v>2402.4843999999998</v>
      </c>
      <c r="V126" s="19">
        <f t="shared" si="19"/>
        <v>1</v>
      </c>
      <c r="W126" s="6">
        <f>VLOOKUP(A126,Albedo!$A$2:$G$63,5)+Const!$B$20*(L126-Const!$B$29)</f>
        <v>17.947500000000002</v>
      </c>
      <c r="X126" s="19">
        <f>VLOOKUP(A126,Albedo!$A$2:$G$63,7)</f>
        <v>3</v>
      </c>
      <c r="Y126" s="6">
        <f>IF(T126=1,W126,VLOOKUP(A126,Albedo!$A$2:$H$63,8)+(X126+1)*Const!$B$20*(L126-Const!$B$29))</f>
        <v>37.521999999999998</v>
      </c>
      <c r="Z126" s="15">
        <f>Const!$B$22*V126+Const!$B$23*W126+Const!$B$24*Y126+Const!$B$25</f>
        <v>0.58051541000000006</v>
      </c>
      <c r="AA126" s="51" t="b">
        <f t="shared" si="23"/>
        <v>0</v>
      </c>
      <c r="AB126" s="51" t="b">
        <f t="shared" si="24"/>
        <v>0</v>
      </c>
      <c r="AC126" s="51" t="b">
        <f>IF(F126=1,VLOOKUP(C126,AWS1_30min!$C$3:$J$2747,8))</f>
        <v>0</v>
      </c>
      <c r="AD126" s="51" t="b">
        <f>IF(F126=1,Const!$B$5*POWER((0+Const!$B$4),4))</f>
        <v>0</v>
      </c>
      <c r="AE126" s="51" t="b">
        <f t="shared" si="25"/>
        <v>0</v>
      </c>
      <c r="AF126" s="51" t="b">
        <f t="shared" si="26"/>
        <v>0</v>
      </c>
      <c r="AG126" s="14">
        <f>VLOOKUP(C126,AWS2_30min!$C$3:$J$2935,8)+Const!$B$20*(L126-Const!$B$29)</f>
        <v>17.947500000000002</v>
      </c>
      <c r="AH126" s="14">
        <f t="shared" si="27"/>
        <v>291.09749999999997</v>
      </c>
      <c r="AI126" s="6">
        <f>VLOOKUP(C126,AWS2_30min!$C$3:$K$2935,9)</f>
        <v>30.97</v>
      </c>
      <c r="AJ126" s="6">
        <f>VLOOKUP(C126,AWS2_30min!$C$3:$L$2935,10)</f>
        <v>1.9076345193123379</v>
      </c>
      <c r="AK126" s="53">
        <f>IF(AJ126&gt;0.5,Const!$B$6*(AH126-Const!$B$4)*(Const!$B$32-Const!$B$34)/(AH126*POWER(AJ126,2)))</f>
        <v>0.33230866390348879</v>
      </c>
      <c r="AL126" s="53">
        <f>IF(AK126&lt;Const!$B$33,AK126,"ЛОЖЬ")</f>
        <v>0.33230866390348879</v>
      </c>
      <c r="AM126" s="53">
        <f t="shared" si="28"/>
        <v>0.43763956359815909</v>
      </c>
      <c r="AN126" s="6">
        <f>(AG126+VLOOKUP(C126,AWS1_30min!$C$4:$L$2747,10))/2</f>
        <v>16.36525</v>
      </c>
      <c r="AO126" s="19">
        <f>VLOOKUP(C126,AWS1_30min!$C$4:$O$2747,13)/POWER(10,(L126-Const!$B$28)/18400*(1+0.003665*AN126))</f>
        <v>757.5364071892476</v>
      </c>
      <c r="AP126" s="14">
        <f>Const!$B$7*Const!$B$8*(AO126/Const!$B$11)*POWER(Const!$B$9,2)*AJ126*(AH126-Const!$B$4)/(LN(Const!$B$32/Const!$B$34)*LN(Const!$B$32/Const!$B$35))</f>
        <v>70.461333861930157</v>
      </c>
      <c r="AQ126" s="51" t="b">
        <f t="shared" si="29"/>
        <v>0</v>
      </c>
      <c r="AR126" s="18">
        <f t="shared" si="30"/>
        <v>6.5173386841581769</v>
      </c>
      <c r="AS126" s="14">
        <f>0.623*Const!$B$10*Const!$B$8*POWER(Const!$B$9,2)*AJ126*(AR126-Const!$B$12)/1013/(LN(Const!$B$32/Const!$B$34)*LN(Const!$B$32/Const!$B$36))</f>
        <v>3.3250707276274603</v>
      </c>
      <c r="AT126" s="51" t="b">
        <f t="shared" si="31"/>
        <v>0</v>
      </c>
      <c r="AU126" s="51" t="b">
        <f t="shared" si="32"/>
        <v>0</v>
      </c>
      <c r="AV126" s="14">
        <f>VLOOKUP(C126,AWS1_30min!$C$4:$P$2747,14)</f>
        <v>0</v>
      </c>
      <c r="AW126" s="14">
        <f t="shared" si="33"/>
        <v>0</v>
      </c>
      <c r="AX126" s="51" t="b">
        <f>IF(F126=1,AW126*Const!$B$13*Const!$B$14*(AH126-Const!$B$4))</f>
        <v>0</v>
      </c>
      <c r="AY126" s="11" t="b">
        <f>IF(F126=1,-Const!$B$15*(Const!$B$4-Const!$B$31)/2)</f>
        <v>0</v>
      </c>
      <c r="AZ126" s="51" t="b">
        <f t="shared" si="34"/>
        <v>0</v>
      </c>
      <c r="BA126" s="19">
        <f>IF(V126=1,Const!$B$37,Const!$B$38)</f>
        <v>602</v>
      </c>
      <c r="BB126" s="51" t="b">
        <f>IF(F126=1,AZ126/Const!$B$17*1800/BA126*1000)</f>
        <v>0</v>
      </c>
    </row>
    <row r="127" spans="1:54" x14ac:dyDescent="0.3">
      <c r="A127" s="1">
        <f t="shared" si="35"/>
        <v>43653</v>
      </c>
      <c r="B127" s="2">
        <f t="shared" si="36"/>
        <v>0.5</v>
      </c>
      <c r="C127" s="13">
        <f t="shared" si="36"/>
        <v>43653.5</v>
      </c>
      <c r="D127" s="19">
        <f t="shared" si="37"/>
        <v>188</v>
      </c>
      <c r="E127" s="19">
        <v>124</v>
      </c>
      <c r="F127" s="19">
        <v>0</v>
      </c>
      <c r="G127" s="19">
        <v>0</v>
      </c>
      <c r="H127" s="19">
        <v>0</v>
      </c>
      <c r="I127" s="19"/>
      <c r="J127">
        <v>526095</v>
      </c>
      <c r="K127">
        <v>6300675</v>
      </c>
      <c r="L127">
        <v>2446</v>
      </c>
      <c r="M127" s="14">
        <v>4.1308600000000002</v>
      </c>
      <c r="N127" s="21">
        <v>67.380099999999999</v>
      </c>
      <c r="O127" s="19">
        <v>879.88300000000004</v>
      </c>
      <c r="P127" s="19">
        <f>VLOOKUP(C127,AWS2_30min!$C$3:$G$2935,5)</f>
        <v>955.8</v>
      </c>
      <c r="Q127" s="19">
        <f t="shared" si="20"/>
        <v>856.33399999999995</v>
      </c>
      <c r="R127" s="59">
        <f t="shared" si="21"/>
        <v>1.1161532766420579</v>
      </c>
      <c r="S127" s="26" t="b">
        <f t="shared" si="22"/>
        <v>0</v>
      </c>
      <c r="T127" s="19">
        <f>VLOOKUP(A127,Albedo!$A$2:$F$63,6)</f>
        <v>0</v>
      </c>
      <c r="U127" s="19">
        <f>Const!$B$26*D127+Const!$B$27</f>
        <v>2402.4843999999998</v>
      </c>
      <c r="V127" s="19">
        <f t="shared" si="19"/>
        <v>1</v>
      </c>
      <c r="W127" s="6">
        <f>VLOOKUP(A127,Albedo!$A$2:$G$63,5)+Const!$B$20*(L127-Const!$B$29)</f>
        <v>18.064499999999999</v>
      </c>
      <c r="X127" s="19">
        <f>VLOOKUP(A127,Albedo!$A$2:$G$63,7)</f>
        <v>3</v>
      </c>
      <c r="Y127" s="6">
        <f>IF(T127=1,W127,VLOOKUP(A127,Albedo!$A$2:$H$63,8)+(X127+1)*Const!$B$20*(L127-Const!$B$29))</f>
        <v>37.99</v>
      </c>
      <c r="Z127" s="15">
        <f>Const!$B$22*V127+Const!$B$23*W127+Const!$B$24*Y127+Const!$B$25</f>
        <v>0.58097171000000003</v>
      </c>
      <c r="AA127" s="51" t="b">
        <f t="shared" si="23"/>
        <v>0</v>
      </c>
      <c r="AB127" s="51" t="b">
        <f t="shared" si="24"/>
        <v>0</v>
      </c>
      <c r="AC127" s="51" t="b">
        <f>IF(F127=1,VLOOKUP(C127,AWS1_30min!$C$3:$J$2747,8))</f>
        <v>0</v>
      </c>
      <c r="AD127" s="51" t="b">
        <f>IF(F127=1,Const!$B$5*POWER((0+Const!$B$4),4))</f>
        <v>0</v>
      </c>
      <c r="AE127" s="51" t="b">
        <f t="shared" si="25"/>
        <v>0</v>
      </c>
      <c r="AF127" s="51" t="b">
        <f t="shared" si="26"/>
        <v>0</v>
      </c>
      <c r="AG127" s="14">
        <f>VLOOKUP(C127,AWS2_30min!$C$3:$J$2935,8)+Const!$B$20*(L127-Const!$B$29)</f>
        <v>18.064499999999999</v>
      </c>
      <c r="AH127" s="14">
        <f t="shared" si="27"/>
        <v>291.21449999999999</v>
      </c>
      <c r="AI127" s="6">
        <f>VLOOKUP(C127,AWS2_30min!$C$3:$K$2935,9)</f>
        <v>30.97</v>
      </c>
      <c r="AJ127" s="6">
        <f>VLOOKUP(C127,AWS2_30min!$C$3:$L$2935,10)</f>
        <v>1.9076345193123379</v>
      </c>
      <c r="AK127" s="53">
        <f>IF(AJ127&gt;0.5,Const!$B$6*(AH127-Const!$B$4)*(Const!$B$32-Const!$B$34)/(AH127*POWER(AJ127,2)))</f>
        <v>0.33434060808519483</v>
      </c>
      <c r="AL127" s="53">
        <f>IF(AK127&lt;Const!$B$33,AK127,"ЛОЖЬ")</f>
        <v>0.33434060808519483</v>
      </c>
      <c r="AM127" s="53">
        <f t="shared" si="28"/>
        <v>0.45118497451749773</v>
      </c>
      <c r="AN127" s="6">
        <f>(AG127+VLOOKUP(C127,AWS1_30min!$C$4:$L$2747,10))/2</f>
        <v>16.423749999999998</v>
      </c>
      <c r="AO127" s="19">
        <f>VLOOKUP(C127,AWS1_30min!$C$4:$O$2747,13)/POWER(10,(L127-Const!$B$28)/18400*(1+0.003665*AN127))</f>
        <v>759.34897775783554</v>
      </c>
      <c r="AP127" s="14">
        <f>Const!$B$7*Const!$B$8*(AO127/Const!$B$11)*POWER(Const!$B$9,2)*AJ127*(AH127-Const!$B$4)/(LN(Const!$B$32/Const!$B$34)*LN(Const!$B$32/Const!$B$35))</f>
        <v>71.090365398042991</v>
      </c>
      <c r="AQ127" s="51" t="b">
        <f t="shared" si="29"/>
        <v>0</v>
      </c>
      <c r="AR127" s="18">
        <f t="shared" si="30"/>
        <v>6.5657874433090475</v>
      </c>
      <c r="AS127" s="14">
        <f>0.623*Const!$B$10*Const!$B$8*POWER(Const!$B$9,2)*AJ127*(AR127-Const!$B$12)/1013/(LN(Const!$B$32/Const!$B$34)*LN(Const!$B$32/Const!$B$36))</f>
        <v>3.7205537914944733</v>
      </c>
      <c r="AT127" s="51" t="b">
        <f t="shared" si="31"/>
        <v>0</v>
      </c>
      <c r="AU127" s="51" t="b">
        <f t="shared" si="32"/>
        <v>0</v>
      </c>
      <c r="AV127" s="14">
        <f>VLOOKUP(C127,AWS1_30min!$C$4:$P$2747,14)</f>
        <v>0</v>
      </c>
      <c r="AW127" s="14">
        <f t="shared" si="33"/>
        <v>0</v>
      </c>
      <c r="AX127" s="51" t="b">
        <f>IF(F127=1,AW127*Const!$B$13*Const!$B$14*(AH127-Const!$B$4))</f>
        <v>0</v>
      </c>
      <c r="AY127" s="11" t="b">
        <f>IF(F127=1,-Const!$B$15*(Const!$B$4-Const!$B$31)/2)</f>
        <v>0</v>
      </c>
      <c r="AZ127" s="51" t="b">
        <f t="shared" si="34"/>
        <v>0</v>
      </c>
      <c r="BA127" s="19">
        <f>IF(V127=1,Const!$B$37,Const!$B$38)</f>
        <v>602</v>
      </c>
      <c r="BB127" s="51" t="b">
        <f>IF(F127=1,AZ127/Const!$B$17*1800/BA127*1000)</f>
        <v>0</v>
      </c>
    </row>
    <row r="128" spans="1:54" x14ac:dyDescent="0.3">
      <c r="A128" s="1">
        <f t="shared" si="35"/>
        <v>43653</v>
      </c>
      <c r="B128" s="2">
        <f t="shared" si="36"/>
        <v>0.5</v>
      </c>
      <c r="C128" s="13">
        <f t="shared" si="36"/>
        <v>43653.5</v>
      </c>
      <c r="D128" s="19">
        <f t="shared" si="37"/>
        <v>188</v>
      </c>
      <c r="E128" s="19">
        <v>125</v>
      </c>
      <c r="F128" s="19">
        <v>0</v>
      </c>
      <c r="G128" s="19">
        <v>0</v>
      </c>
      <c r="H128" s="19">
        <v>0</v>
      </c>
      <c r="I128" s="19"/>
      <c r="J128">
        <v>526185</v>
      </c>
      <c r="K128">
        <v>6300675</v>
      </c>
      <c r="L128">
        <v>2459</v>
      </c>
      <c r="M128" s="14">
        <v>4.18079</v>
      </c>
      <c r="N128" s="21">
        <v>345.7</v>
      </c>
      <c r="O128" s="19">
        <v>931.70100000000002</v>
      </c>
      <c r="P128" s="19">
        <f>VLOOKUP(C128,AWS2_30min!$C$3:$G$2935,5)</f>
        <v>955.8</v>
      </c>
      <c r="Q128" s="19">
        <f t="shared" si="20"/>
        <v>856.33399999999995</v>
      </c>
      <c r="R128" s="59">
        <f t="shared" si="21"/>
        <v>1.1161532766420579</v>
      </c>
      <c r="S128" s="26" t="b">
        <f t="shared" si="22"/>
        <v>0</v>
      </c>
      <c r="T128" s="19">
        <f>VLOOKUP(A128,Albedo!$A$2:$F$63,6)</f>
        <v>0</v>
      </c>
      <c r="U128" s="19">
        <f>Const!$B$26*D128+Const!$B$27</f>
        <v>2402.4843999999998</v>
      </c>
      <c r="V128" s="19">
        <f t="shared" si="19"/>
        <v>1</v>
      </c>
      <c r="W128" s="6">
        <f>VLOOKUP(A128,Albedo!$A$2:$G$63,5)+Const!$B$20*(L128-Const!$B$29)</f>
        <v>17.98</v>
      </c>
      <c r="X128" s="19">
        <f>VLOOKUP(A128,Albedo!$A$2:$G$63,7)</f>
        <v>3</v>
      </c>
      <c r="Y128" s="6">
        <f>IF(T128=1,W128,VLOOKUP(A128,Albedo!$A$2:$H$63,8)+(X128+1)*Const!$B$20*(L128-Const!$B$29))</f>
        <v>37.652000000000001</v>
      </c>
      <c r="Z128" s="15">
        <f>Const!$B$22*V128+Const!$B$23*W128+Const!$B$24*Y128+Const!$B$25</f>
        <v>0.58064216000000002</v>
      </c>
      <c r="AA128" s="51" t="b">
        <f t="shared" si="23"/>
        <v>0</v>
      </c>
      <c r="AB128" s="51" t="b">
        <f t="shared" si="24"/>
        <v>0</v>
      </c>
      <c r="AC128" s="51" t="b">
        <f>IF(F128=1,VLOOKUP(C128,AWS1_30min!$C$3:$J$2747,8))</f>
        <v>0</v>
      </c>
      <c r="AD128" s="51" t="b">
        <f>IF(F128=1,Const!$B$5*POWER((0+Const!$B$4),4))</f>
        <v>0</v>
      </c>
      <c r="AE128" s="51" t="b">
        <f t="shared" si="25"/>
        <v>0</v>
      </c>
      <c r="AF128" s="51" t="b">
        <f t="shared" si="26"/>
        <v>0</v>
      </c>
      <c r="AG128" s="14">
        <f>VLOOKUP(C128,AWS2_30min!$C$3:$J$2935,8)+Const!$B$20*(L128-Const!$B$29)</f>
        <v>17.98</v>
      </c>
      <c r="AH128" s="14">
        <f t="shared" si="27"/>
        <v>291.13</v>
      </c>
      <c r="AI128" s="6">
        <f>VLOOKUP(C128,AWS2_30min!$C$3:$K$2935,9)</f>
        <v>30.97</v>
      </c>
      <c r="AJ128" s="6">
        <f>VLOOKUP(C128,AWS2_30min!$C$3:$L$2935,10)</f>
        <v>1.9076345193123379</v>
      </c>
      <c r="AK128" s="53">
        <f>IF(AJ128&gt;0.5,Const!$B$6*(AH128-Const!$B$4)*(Const!$B$32-Const!$B$34)/(AH128*POWER(AJ128,2)))</f>
        <v>0.33287325666741613</v>
      </c>
      <c r="AL128" s="53">
        <f>IF(AK128&lt;Const!$B$33,AK128,"ЛОЖЬ")</f>
        <v>0.33287325666741613</v>
      </c>
      <c r="AM128" s="53">
        <f t="shared" si="28"/>
        <v>0.44138255843512619</v>
      </c>
      <c r="AN128" s="6">
        <f>(AG128+VLOOKUP(C128,AWS1_30min!$C$4:$L$2747,10))/2</f>
        <v>16.381499999999999</v>
      </c>
      <c r="AO128" s="19">
        <f>VLOOKUP(C128,AWS1_30min!$C$4:$O$2747,13)/POWER(10,(L128-Const!$B$28)/18400*(1+0.003665*AN128))</f>
        <v>758.03939113027423</v>
      </c>
      <c r="AP128" s="14">
        <f>Const!$B$7*Const!$B$8*(AO128/Const!$B$11)*POWER(Const!$B$9,2)*AJ128*(AH128-Const!$B$4)/(LN(Const!$B$32/Const!$B$34)*LN(Const!$B$32/Const!$B$35))</f>
        <v>70.635797026622313</v>
      </c>
      <c r="AQ128" s="51" t="b">
        <f t="shared" si="29"/>
        <v>0</v>
      </c>
      <c r="AR128" s="18">
        <f t="shared" si="30"/>
        <v>6.5307649149600149</v>
      </c>
      <c r="AS128" s="14">
        <f>0.623*Const!$B$10*Const!$B$8*POWER(Const!$B$9,2)*AJ128*(AR128-Const!$B$12)/1013/(LN(Const!$B$32/Const!$B$34)*LN(Const!$B$32/Const!$B$36))</f>
        <v>3.4346678976429308</v>
      </c>
      <c r="AT128" s="51" t="b">
        <f t="shared" si="31"/>
        <v>0</v>
      </c>
      <c r="AU128" s="51" t="b">
        <f t="shared" si="32"/>
        <v>0</v>
      </c>
      <c r="AV128" s="14">
        <f>VLOOKUP(C128,AWS1_30min!$C$4:$P$2747,14)</f>
        <v>0</v>
      </c>
      <c r="AW128" s="14">
        <f t="shared" si="33"/>
        <v>0</v>
      </c>
      <c r="AX128" s="51" t="b">
        <f>IF(F128=1,AW128*Const!$B$13*Const!$B$14*(AH128-Const!$B$4))</f>
        <v>0</v>
      </c>
      <c r="AY128" s="11" t="b">
        <f>IF(F128=1,-Const!$B$15*(Const!$B$4-Const!$B$31)/2)</f>
        <v>0</v>
      </c>
      <c r="AZ128" s="51" t="b">
        <f t="shared" si="34"/>
        <v>0</v>
      </c>
      <c r="BA128" s="19">
        <f>IF(V128=1,Const!$B$37,Const!$B$38)</f>
        <v>602</v>
      </c>
      <c r="BB128" s="51" t="b">
        <f>IF(F128=1,AZ128/Const!$B$17*1800/BA128*1000)</f>
        <v>0</v>
      </c>
    </row>
    <row r="129" spans="1:54" x14ac:dyDescent="0.3">
      <c r="A129" s="1">
        <f t="shared" si="35"/>
        <v>43653</v>
      </c>
      <c r="B129" s="2">
        <f t="shared" si="36"/>
        <v>0.5</v>
      </c>
      <c r="C129" s="13">
        <f t="shared" si="36"/>
        <v>43653.5</v>
      </c>
      <c r="D129" s="19">
        <f t="shared" si="37"/>
        <v>188</v>
      </c>
      <c r="E129" s="19">
        <v>126</v>
      </c>
      <c r="F129" s="19">
        <v>0</v>
      </c>
      <c r="G129" s="19">
        <v>0</v>
      </c>
      <c r="H129" s="19">
        <v>0</v>
      </c>
      <c r="I129" s="19"/>
      <c r="J129">
        <v>526275</v>
      </c>
      <c r="K129">
        <v>6300675</v>
      </c>
      <c r="L129">
        <v>2449</v>
      </c>
      <c r="M129" s="14">
        <v>4.6530100000000001</v>
      </c>
      <c r="N129" s="21">
        <v>25.2532</v>
      </c>
      <c r="O129" s="19">
        <v>898.86199999999997</v>
      </c>
      <c r="P129" s="19">
        <f>VLOOKUP(C129,AWS2_30min!$C$3:$G$2935,5)</f>
        <v>955.8</v>
      </c>
      <c r="Q129" s="19">
        <f t="shared" si="20"/>
        <v>856.33399999999995</v>
      </c>
      <c r="R129" s="59">
        <f t="shared" si="21"/>
        <v>1.1161532766420579</v>
      </c>
      <c r="S129" s="26" t="b">
        <f t="shared" si="22"/>
        <v>0</v>
      </c>
      <c r="T129" s="19">
        <f>VLOOKUP(A129,Albedo!$A$2:$F$63,6)</f>
        <v>0</v>
      </c>
      <c r="U129" s="19">
        <f>Const!$B$26*D129+Const!$B$27</f>
        <v>2402.4843999999998</v>
      </c>
      <c r="V129" s="19">
        <f t="shared" si="19"/>
        <v>1</v>
      </c>
      <c r="W129" s="6">
        <f>VLOOKUP(A129,Albedo!$A$2:$G$63,5)+Const!$B$20*(L129-Const!$B$29)</f>
        <v>18.045000000000002</v>
      </c>
      <c r="X129" s="19">
        <f>VLOOKUP(A129,Albedo!$A$2:$G$63,7)</f>
        <v>3</v>
      </c>
      <c r="Y129" s="6">
        <f>IF(T129=1,W129,VLOOKUP(A129,Albedo!$A$2:$H$63,8)+(X129+1)*Const!$B$20*(L129-Const!$B$29))</f>
        <v>37.911999999999999</v>
      </c>
      <c r="Z129" s="15">
        <f>Const!$B$22*V129+Const!$B$23*W129+Const!$B$24*Y129+Const!$B$25</f>
        <v>0.58089566000000004</v>
      </c>
      <c r="AA129" s="51" t="b">
        <f t="shared" si="23"/>
        <v>0</v>
      </c>
      <c r="AB129" s="51" t="b">
        <f t="shared" si="24"/>
        <v>0</v>
      </c>
      <c r="AC129" s="51" t="b">
        <f>IF(F129=1,VLOOKUP(C129,AWS1_30min!$C$3:$J$2747,8))</f>
        <v>0</v>
      </c>
      <c r="AD129" s="51" t="b">
        <f>IF(F129=1,Const!$B$5*POWER((0+Const!$B$4),4))</f>
        <v>0</v>
      </c>
      <c r="AE129" s="51" t="b">
        <f t="shared" si="25"/>
        <v>0</v>
      </c>
      <c r="AF129" s="51" t="b">
        <f t="shared" si="26"/>
        <v>0</v>
      </c>
      <c r="AG129" s="14">
        <f>VLOOKUP(C129,AWS2_30min!$C$3:$J$2935,8)+Const!$B$20*(L129-Const!$B$29)</f>
        <v>18.045000000000002</v>
      </c>
      <c r="AH129" s="14">
        <f t="shared" si="27"/>
        <v>291.19499999999999</v>
      </c>
      <c r="AI129" s="6">
        <f>VLOOKUP(C129,AWS2_30min!$C$3:$K$2935,9)</f>
        <v>30.97</v>
      </c>
      <c r="AJ129" s="6">
        <f>VLOOKUP(C129,AWS2_30min!$C$3:$L$2935,10)</f>
        <v>1.9076345193123379</v>
      </c>
      <c r="AK129" s="53">
        <f>IF(AJ129&gt;0.5,Const!$B$6*(AH129-Const!$B$4)*(Const!$B$32-Const!$B$34)/(AH129*POWER(AJ129,2)))</f>
        <v>0.33400206411326661</v>
      </c>
      <c r="AL129" s="53">
        <f>IF(AK129&lt;Const!$B$33,AK129,"ЛОЖЬ")</f>
        <v>0.33400206411326661</v>
      </c>
      <c r="AM129" s="53">
        <f t="shared" si="28"/>
        <v>0.44891382966540033</v>
      </c>
      <c r="AN129" s="6">
        <f>(AG129+VLOOKUP(C129,AWS1_30min!$C$4:$L$2747,10))/2</f>
        <v>16.414000000000001</v>
      </c>
      <c r="AO129" s="19">
        <f>VLOOKUP(C129,AWS1_30min!$C$4:$O$2747,13)/POWER(10,(L129-Const!$B$28)/18400*(1+0.003665*AN129))</f>
        <v>759.04653085066548</v>
      </c>
      <c r="AP129" s="14">
        <f>Const!$B$7*Const!$B$8*(AO129/Const!$B$11)*POWER(Const!$B$9,2)*AJ129*(AH129-Const!$B$4)/(LN(Const!$B$32/Const!$B$34)*LN(Const!$B$32/Const!$B$35))</f>
        <v>70.985341259318147</v>
      </c>
      <c r="AQ129" s="51" t="b">
        <f t="shared" si="29"/>
        <v>0</v>
      </c>
      <c r="AR129" s="18">
        <f t="shared" si="30"/>
        <v>6.5576906409774756</v>
      </c>
      <c r="AS129" s="14">
        <f>0.623*Const!$B$10*Const!$B$8*POWER(Const!$B$9,2)*AJ129*(AR129-Const!$B$12)/1013/(LN(Const!$B$32/Const!$B$34)*LN(Const!$B$32/Const!$B$36))</f>
        <v>3.6544602887972402</v>
      </c>
      <c r="AT129" s="51" t="b">
        <f t="shared" si="31"/>
        <v>0</v>
      </c>
      <c r="AU129" s="51" t="b">
        <f t="shared" si="32"/>
        <v>0</v>
      </c>
      <c r="AV129" s="14">
        <f>VLOOKUP(C129,AWS1_30min!$C$4:$P$2747,14)</f>
        <v>0</v>
      </c>
      <c r="AW129" s="14">
        <f t="shared" si="33"/>
        <v>0</v>
      </c>
      <c r="AX129" s="51" t="b">
        <f>IF(F129=1,AW129*Const!$B$13*Const!$B$14*(AH129-Const!$B$4))</f>
        <v>0</v>
      </c>
      <c r="AY129" s="11" t="b">
        <f>IF(F129=1,-Const!$B$15*(Const!$B$4-Const!$B$31)/2)</f>
        <v>0</v>
      </c>
      <c r="AZ129" s="51" t="b">
        <f t="shared" si="34"/>
        <v>0</v>
      </c>
      <c r="BA129" s="19">
        <f>IF(V129=1,Const!$B$37,Const!$B$38)</f>
        <v>602</v>
      </c>
      <c r="BB129" s="51" t="b">
        <f>IF(F129=1,AZ129/Const!$B$17*1800/BA129*1000)</f>
        <v>0</v>
      </c>
    </row>
    <row r="130" spans="1:54" x14ac:dyDescent="0.3">
      <c r="A130" s="1">
        <f t="shared" si="35"/>
        <v>43653</v>
      </c>
      <c r="B130" s="2">
        <f t="shared" si="36"/>
        <v>0.5</v>
      </c>
      <c r="C130" s="13">
        <f t="shared" si="36"/>
        <v>43653.5</v>
      </c>
      <c r="D130" s="19">
        <f t="shared" si="37"/>
        <v>188</v>
      </c>
      <c r="E130" s="19">
        <v>127</v>
      </c>
      <c r="F130" s="19">
        <v>0</v>
      </c>
      <c r="G130" s="19">
        <v>0</v>
      </c>
      <c r="H130" s="19">
        <v>0</v>
      </c>
      <c r="I130" s="19"/>
      <c r="J130">
        <v>524475</v>
      </c>
      <c r="K130">
        <v>6300585</v>
      </c>
      <c r="L130">
        <v>2868</v>
      </c>
      <c r="M130" s="14">
        <v>29.546600000000002</v>
      </c>
      <c r="N130" s="21">
        <v>343.34100000000001</v>
      </c>
      <c r="O130" s="19">
        <v>915.79600000000005</v>
      </c>
      <c r="P130" s="19">
        <f>VLOOKUP(C130,AWS2_30min!$C$3:$G$2935,5)</f>
        <v>955.8</v>
      </c>
      <c r="Q130" s="19">
        <f t="shared" si="20"/>
        <v>856.33399999999995</v>
      </c>
      <c r="R130" s="59">
        <f t="shared" si="21"/>
        <v>1.1161532766420579</v>
      </c>
      <c r="S130" s="26" t="b">
        <f t="shared" si="22"/>
        <v>0</v>
      </c>
      <c r="T130" s="19">
        <f>VLOOKUP(A130,Albedo!$A$2:$F$63,6)</f>
        <v>0</v>
      </c>
      <c r="U130" s="19">
        <f>Const!$B$26*D130+Const!$B$27</f>
        <v>2402.4843999999998</v>
      </c>
      <c r="V130" s="19">
        <f t="shared" si="19"/>
        <v>1</v>
      </c>
      <c r="W130" s="6">
        <f>VLOOKUP(A130,Albedo!$A$2:$G$63,5)+Const!$B$20*(L130-Const!$B$29)</f>
        <v>15.3215</v>
      </c>
      <c r="X130" s="19">
        <f>VLOOKUP(A130,Albedo!$A$2:$G$63,7)</f>
        <v>3</v>
      </c>
      <c r="Y130" s="6">
        <f>IF(T130=1,W130,VLOOKUP(A130,Albedo!$A$2:$H$63,8)+(X130+1)*Const!$B$20*(L130-Const!$B$29))</f>
        <v>27.018000000000001</v>
      </c>
      <c r="Z130" s="15">
        <f>Const!$B$22*V130+Const!$B$23*W130+Const!$B$24*Y130+Const!$B$25</f>
        <v>0.57027401</v>
      </c>
      <c r="AA130" s="51" t="b">
        <f t="shared" si="23"/>
        <v>0</v>
      </c>
      <c r="AB130" s="51" t="b">
        <f t="shared" si="24"/>
        <v>0</v>
      </c>
      <c r="AC130" s="51" t="b">
        <f>IF(F130=1,VLOOKUP(C130,AWS1_30min!$C$3:$J$2747,8))</f>
        <v>0</v>
      </c>
      <c r="AD130" s="51" t="b">
        <f>IF(F130=1,Const!$B$5*POWER((0+Const!$B$4),4))</f>
        <v>0</v>
      </c>
      <c r="AE130" s="51" t="b">
        <f t="shared" si="25"/>
        <v>0</v>
      </c>
      <c r="AF130" s="51" t="b">
        <f t="shared" si="26"/>
        <v>0</v>
      </c>
      <c r="AG130" s="14">
        <f>VLOOKUP(C130,AWS2_30min!$C$3:$J$2935,8)+Const!$B$20*(L130-Const!$B$29)</f>
        <v>15.3215</v>
      </c>
      <c r="AH130" s="14">
        <f t="shared" si="27"/>
        <v>288.47149999999999</v>
      </c>
      <c r="AI130" s="6">
        <f>VLOOKUP(C130,AWS2_30min!$C$3:$K$2935,9)</f>
        <v>30.97</v>
      </c>
      <c r="AJ130" s="6">
        <f>VLOOKUP(C130,AWS2_30min!$C$3:$L$2935,10)</f>
        <v>1.9076345193123379</v>
      </c>
      <c r="AK130" s="53">
        <f>IF(AJ130&gt;0.5,Const!$B$6*(AH130-Const!$B$4)*(Const!$B$32-Const!$B$34)/(AH130*POWER(AJ130,2)))</f>
        <v>0.28626915143153642</v>
      </c>
      <c r="AL130" s="53">
        <f>IF(AK130&lt;Const!$B$33,AK130,"ЛОЖЬ")</f>
        <v>0.28626915143153642</v>
      </c>
      <c r="AM130" s="53">
        <f t="shared" si="28"/>
        <v>0.18605916221793414</v>
      </c>
      <c r="AN130" s="6">
        <f>(AG130+VLOOKUP(C130,AWS1_30min!$C$4:$L$2747,10))/2</f>
        <v>15.052250000000001</v>
      </c>
      <c r="AO130" s="19">
        <f>VLOOKUP(C130,AWS1_30min!$C$4:$O$2747,13)/POWER(10,(L130-Const!$B$28)/18400*(1+0.003665*AN130))</f>
        <v>718.15588603994934</v>
      </c>
      <c r="AP130" s="14">
        <f>Const!$B$7*Const!$B$8*(AO130/Const!$B$11)*POWER(Const!$B$9,2)*AJ130*(AH130-Const!$B$4)/(LN(Const!$B$32/Const!$B$34)*LN(Const!$B$32/Const!$B$35))</f>
        <v>57.0247510889495</v>
      </c>
      <c r="AQ130" s="51" t="b">
        <f t="shared" si="29"/>
        <v>0</v>
      </c>
      <c r="AR130" s="18">
        <f t="shared" si="30"/>
        <v>5.5097719385755424</v>
      </c>
      <c r="AS130" s="14">
        <f>0.623*Const!$B$10*Const!$B$8*POWER(Const!$B$9,2)*AJ130*(AR130-Const!$B$12)/1013/(LN(Const!$B$32/Const!$B$34)*LN(Const!$B$32/Const!$B$36))</f>
        <v>-4.8996101636348364</v>
      </c>
      <c r="AT130" s="51" t="b">
        <f t="shared" si="31"/>
        <v>0</v>
      </c>
      <c r="AU130" s="51" t="b">
        <f t="shared" si="32"/>
        <v>0</v>
      </c>
      <c r="AV130" s="14">
        <f>VLOOKUP(C130,AWS1_30min!$C$4:$P$2747,14)</f>
        <v>0</v>
      </c>
      <c r="AW130" s="14">
        <f t="shared" si="33"/>
        <v>0</v>
      </c>
      <c r="AX130" s="51" t="b">
        <f>IF(F130=1,AW130*Const!$B$13*Const!$B$14*(AH130-Const!$B$4))</f>
        <v>0</v>
      </c>
      <c r="AY130" s="11" t="b">
        <f>IF(F130=1,-Const!$B$15*(Const!$B$4-Const!$B$31)/2)</f>
        <v>0</v>
      </c>
      <c r="AZ130" s="51" t="b">
        <f t="shared" si="34"/>
        <v>0</v>
      </c>
      <c r="BA130" s="19">
        <f>IF(V130=1,Const!$B$37,Const!$B$38)</f>
        <v>602</v>
      </c>
      <c r="BB130" s="51" t="b">
        <f>IF(F130=1,AZ130/Const!$B$17*1800/BA130*1000)</f>
        <v>0</v>
      </c>
    </row>
    <row r="131" spans="1:54" x14ac:dyDescent="0.3">
      <c r="A131" s="1">
        <f t="shared" si="35"/>
        <v>43653</v>
      </c>
      <c r="B131" s="2">
        <f t="shared" si="36"/>
        <v>0.5</v>
      </c>
      <c r="C131" s="13">
        <f t="shared" si="36"/>
        <v>43653.5</v>
      </c>
      <c r="D131" s="19">
        <f t="shared" si="37"/>
        <v>188</v>
      </c>
      <c r="E131" s="19">
        <v>128</v>
      </c>
      <c r="F131" s="19">
        <v>0</v>
      </c>
      <c r="G131" s="19">
        <v>0</v>
      </c>
      <c r="H131" s="19">
        <v>0</v>
      </c>
      <c r="I131" s="19"/>
      <c r="J131">
        <v>524565</v>
      </c>
      <c r="K131">
        <v>6300585</v>
      </c>
      <c r="L131">
        <v>2843</v>
      </c>
      <c r="M131" s="14">
        <v>35.966000000000001</v>
      </c>
      <c r="N131" s="21">
        <v>4.2809499999999998</v>
      </c>
      <c r="O131" s="19">
        <v>752.37300000000005</v>
      </c>
      <c r="P131" s="19">
        <f>VLOOKUP(C131,AWS2_30min!$C$3:$G$2935,5)</f>
        <v>955.8</v>
      </c>
      <c r="Q131" s="19">
        <f t="shared" si="20"/>
        <v>856.33399999999995</v>
      </c>
      <c r="R131" s="59">
        <f t="shared" si="21"/>
        <v>1.1161532766420579</v>
      </c>
      <c r="S131" s="26" t="b">
        <f t="shared" si="22"/>
        <v>0</v>
      </c>
      <c r="T131" s="19">
        <f>VLOOKUP(A131,Albedo!$A$2:$F$63,6)</f>
        <v>0</v>
      </c>
      <c r="U131" s="19">
        <f>Const!$B$26*D131+Const!$B$27</f>
        <v>2402.4843999999998</v>
      </c>
      <c r="V131" s="19">
        <f t="shared" si="19"/>
        <v>1</v>
      </c>
      <c r="W131" s="6">
        <f>VLOOKUP(A131,Albedo!$A$2:$G$63,5)+Const!$B$20*(L131-Const!$B$29)</f>
        <v>15.484</v>
      </c>
      <c r="X131" s="19">
        <f>VLOOKUP(A131,Albedo!$A$2:$G$63,7)</f>
        <v>3</v>
      </c>
      <c r="Y131" s="6">
        <f>IF(T131=1,W131,VLOOKUP(A131,Albedo!$A$2:$H$63,8)+(X131+1)*Const!$B$20*(L131-Const!$B$29))</f>
        <v>27.667999999999999</v>
      </c>
      <c r="Z131" s="15">
        <f>Const!$B$22*V131+Const!$B$23*W131+Const!$B$24*Y131+Const!$B$25</f>
        <v>0.5709077600000001</v>
      </c>
      <c r="AA131" s="51" t="b">
        <f t="shared" si="23"/>
        <v>0</v>
      </c>
      <c r="AB131" s="51" t="b">
        <f t="shared" si="24"/>
        <v>0</v>
      </c>
      <c r="AC131" s="51" t="b">
        <f>IF(F131=1,VLOOKUP(C131,AWS1_30min!$C$3:$J$2747,8))</f>
        <v>0</v>
      </c>
      <c r="AD131" s="51" t="b">
        <f>IF(F131=1,Const!$B$5*POWER((0+Const!$B$4),4))</f>
        <v>0</v>
      </c>
      <c r="AE131" s="51" t="b">
        <f t="shared" si="25"/>
        <v>0</v>
      </c>
      <c r="AF131" s="51" t="b">
        <f t="shared" si="26"/>
        <v>0</v>
      </c>
      <c r="AG131" s="14">
        <f>VLOOKUP(C131,AWS2_30min!$C$3:$J$2935,8)+Const!$B$20*(L131-Const!$B$29)</f>
        <v>15.484</v>
      </c>
      <c r="AH131" s="14">
        <f t="shared" si="27"/>
        <v>288.63399999999996</v>
      </c>
      <c r="AI131" s="6">
        <f>VLOOKUP(C131,AWS2_30min!$C$3:$K$2935,9)</f>
        <v>30.97</v>
      </c>
      <c r="AJ131" s="6">
        <f>VLOOKUP(C131,AWS2_30min!$C$3:$L$2935,10)</f>
        <v>1.9076345193123379</v>
      </c>
      <c r="AK131" s="53">
        <f>IF(AJ131&gt;0.5,Const!$B$6*(AH131-Const!$B$4)*(Const!$B$32-Const!$B$34)/(AH131*POWER(AJ131,2)))</f>
        <v>0.28914244729268479</v>
      </c>
      <c r="AL131" s="53">
        <f>IF(AK131&lt;Const!$B$33,AK131,"ЛОЖЬ")</f>
        <v>0.28914244729268479</v>
      </c>
      <c r="AM131" s="53">
        <f t="shared" si="28"/>
        <v>0.19865939773322705</v>
      </c>
      <c r="AN131" s="6">
        <f>(AG131+VLOOKUP(C131,AWS1_30min!$C$4:$L$2747,10))/2</f>
        <v>15.1335</v>
      </c>
      <c r="AO131" s="19">
        <f>VLOOKUP(C131,AWS1_30min!$C$4:$O$2747,13)/POWER(10,(L131-Const!$B$28)/18400*(1+0.003665*AN131))</f>
        <v>720.5220778189663</v>
      </c>
      <c r="AP131" s="14">
        <f>Const!$B$7*Const!$B$8*(AO131/Const!$B$11)*POWER(Const!$B$9,2)*AJ131*(AH131-Const!$B$4)/(LN(Const!$B$32/Const!$B$34)*LN(Const!$B$32/Const!$B$35))</f>
        <v>57.819435041481029</v>
      </c>
      <c r="AQ131" s="51" t="b">
        <f t="shared" si="29"/>
        <v>0</v>
      </c>
      <c r="AR131" s="18">
        <f t="shared" si="30"/>
        <v>5.5678662159921144</v>
      </c>
      <c r="AS131" s="14">
        <f>0.623*Const!$B$10*Const!$B$8*POWER(Const!$B$9,2)*AJ131*(AR131-Const!$B$12)/1013/(LN(Const!$B$32/Const!$B$34)*LN(Const!$B$32/Const!$B$36))</f>
        <v>-4.4253915617858102</v>
      </c>
      <c r="AT131" s="51" t="b">
        <f t="shared" si="31"/>
        <v>0</v>
      </c>
      <c r="AU131" s="51" t="b">
        <f t="shared" si="32"/>
        <v>0</v>
      </c>
      <c r="AV131" s="14">
        <f>VLOOKUP(C131,AWS1_30min!$C$4:$P$2747,14)</f>
        <v>0</v>
      </c>
      <c r="AW131" s="14">
        <f t="shared" si="33"/>
        <v>0</v>
      </c>
      <c r="AX131" s="51" t="b">
        <f>IF(F131=1,AW131*Const!$B$13*Const!$B$14*(AH131-Const!$B$4))</f>
        <v>0</v>
      </c>
      <c r="AY131" s="11" t="b">
        <f>IF(F131=1,-Const!$B$15*(Const!$B$4-Const!$B$31)/2)</f>
        <v>0</v>
      </c>
      <c r="AZ131" s="51" t="b">
        <f t="shared" si="34"/>
        <v>0</v>
      </c>
      <c r="BA131" s="19">
        <f>IF(V131=1,Const!$B$37,Const!$B$38)</f>
        <v>602</v>
      </c>
      <c r="BB131" s="51" t="b">
        <f>IF(F131=1,AZ131/Const!$B$17*1800/BA131*1000)</f>
        <v>0</v>
      </c>
    </row>
    <row r="132" spans="1:54" x14ac:dyDescent="0.3">
      <c r="A132" s="1">
        <f t="shared" si="35"/>
        <v>43653</v>
      </c>
      <c r="B132" s="2">
        <f t="shared" si="36"/>
        <v>0.5</v>
      </c>
      <c r="C132" s="13">
        <f t="shared" si="36"/>
        <v>43653.5</v>
      </c>
      <c r="D132" s="19">
        <f t="shared" si="37"/>
        <v>188</v>
      </c>
      <c r="E132" s="19">
        <v>129</v>
      </c>
      <c r="F132" s="19">
        <v>0</v>
      </c>
      <c r="G132" s="19">
        <v>0</v>
      </c>
      <c r="H132" s="19">
        <v>0</v>
      </c>
      <c r="I132" s="19"/>
      <c r="J132">
        <v>524655</v>
      </c>
      <c r="K132">
        <v>6300585</v>
      </c>
      <c r="L132">
        <v>2843</v>
      </c>
      <c r="M132" s="14">
        <v>35.077500000000001</v>
      </c>
      <c r="N132" s="21">
        <v>11.7544</v>
      </c>
      <c r="O132" s="19">
        <v>714.42600000000004</v>
      </c>
      <c r="P132" s="19">
        <f>VLOOKUP(C132,AWS2_30min!$C$3:$G$2935,5)</f>
        <v>955.8</v>
      </c>
      <c r="Q132" s="19">
        <f t="shared" si="20"/>
        <v>856.33399999999995</v>
      </c>
      <c r="R132" s="59">
        <f t="shared" si="21"/>
        <v>1.1161532766420579</v>
      </c>
      <c r="S132" s="26" t="b">
        <f t="shared" si="22"/>
        <v>0</v>
      </c>
      <c r="T132" s="19">
        <f>VLOOKUP(A132,Albedo!$A$2:$F$63,6)</f>
        <v>0</v>
      </c>
      <c r="U132" s="19">
        <f>Const!$B$26*D132+Const!$B$27</f>
        <v>2402.4843999999998</v>
      </c>
      <c r="V132" s="19">
        <f t="shared" ref="V132:V195" si="38">IF(T132=1,1,IF(L132&gt;=U132,1,0))</f>
        <v>1</v>
      </c>
      <c r="W132" s="6">
        <f>VLOOKUP(A132,Albedo!$A$2:$G$63,5)+Const!$B$20*(L132-Const!$B$29)</f>
        <v>15.484</v>
      </c>
      <c r="X132" s="19">
        <f>VLOOKUP(A132,Albedo!$A$2:$G$63,7)</f>
        <v>3</v>
      </c>
      <c r="Y132" s="6">
        <f>IF(T132=1,W132,VLOOKUP(A132,Albedo!$A$2:$H$63,8)+(X132+1)*Const!$B$20*(L132-Const!$B$29))</f>
        <v>27.667999999999999</v>
      </c>
      <c r="Z132" s="15">
        <f>Const!$B$22*V132+Const!$B$23*W132+Const!$B$24*Y132+Const!$B$25</f>
        <v>0.5709077600000001</v>
      </c>
      <c r="AA132" s="51" t="b">
        <f t="shared" si="23"/>
        <v>0</v>
      </c>
      <c r="AB132" s="51" t="b">
        <f t="shared" si="24"/>
        <v>0</v>
      </c>
      <c r="AC132" s="51" t="b">
        <f>IF(F132=1,VLOOKUP(C132,AWS1_30min!$C$3:$J$2747,8))</f>
        <v>0</v>
      </c>
      <c r="AD132" s="51" t="b">
        <f>IF(F132=1,Const!$B$5*POWER((0+Const!$B$4),4))</f>
        <v>0</v>
      </c>
      <c r="AE132" s="51" t="b">
        <f t="shared" si="25"/>
        <v>0</v>
      </c>
      <c r="AF132" s="51" t="b">
        <f t="shared" si="26"/>
        <v>0</v>
      </c>
      <c r="AG132" s="14">
        <f>VLOOKUP(C132,AWS2_30min!$C$3:$J$2935,8)+Const!$B$20*(L132-Const!$B$29)</f>
        <v>15.484</v>
      </c>
      <c r="AH132" s="14">
        <f t="shared" si="27"/>
        <v>288.63399999999996</v>
      </c>
      <c r="AI132" s="6">
        <f>VLOOKUP(C132,AWS2_30min!$C$3:$K$2935,9)</f>
        <v>30.97</v>
      </c>
      <c r="AJ132" s="6">
        <f>VLOOKUP(C132,AWS2_30min!$C$3:$L$2935,10)</f>
        <v>1.9076345193123379</v>
      </c>
      <c r="AK132" s="53">
        <f>IF(AJ132&gt;0.5,Const!$B$6*(AH132-Const!$B$4)*(Const!$B$32-Const!$B$34)/(AH132*POWER(AJ132,2)))</f>
        <v>0.28914244729268479</v>
      </c>
      <c r="AL132" s="53">
        <f>IF(AK132&lt;Const!$B$33,AK132,"ЛОЖЬ")</f>
        <v>0.28914244729268479</v>
      </c>
      <c r="AM132" s="53">
        <f t="shared" si="28"/>
        <v>0.19865939773322705</v>
      </c>
      <c r="AN132" s="6">
        <f>(AG132+VLOOKUP(C132,AWS1_30min!$C$4:$L$2747,10))/2</f>
        <v>15.1335</v>
      </c>
      <c r="AO132" s="19">
        <f>VLOOKUP(C132,AWS1_30min!$C$4:$O$2747,13)/POWER(10,(L132-Const!$B$28)/18400*(1+0.003665*AN132))</f>
        <v>720.5220778189663</v>
      </c>
      <c r="AP132" s="14">
        <f>Const!$B$7*Const!$B$8*(AO132/Const!$B$11)*POWER(Const!$B$9,2)*AJ132*(AH132-Const!$B$4)/(LN(Const!$B$32/Const!$B$34)*LN(Const!$B$32/Const!$B$35))</f>
        <v>57.819435041481029</v>
      </c>
      <c r="AQ132" s="51" t="b">
        <f t="shared" si="29"/>
        <v>0</v>
      </c>
      <c r="AR132" s="18">
        <f t="shared" si="30"/>
        <v>5.5678662159921144</v>
      </c>
      <c r="AS132" s="14">
        <f>0.623*Const!$B$10*Const!$B$8*POWER(Const!$B$9,2)*AJ132*(AR132-Const!$B$12)/1013/(LN(Const!$B$32/Const!$B$34)*LN(Const!$B$32/Const!$B$36))</f>
        <v>-4.4253915617858102</v>
      </c>
      <c r="AT132" s="51" t="b">
        <f t="shared" si="31"/>
        <v>0</v>
      </c>
      <c r="AU132" s="51" t="b">
        <f t="shared" si="32"/>
        <v>0</v>
      </c>
      <c r="AV132" s="14">
        <f>VLOOKUP(C132,AWS1_30min!$C$4:$P$2747,14)</f>
        <v>0</v>
      </c>
      <c r="AW132" s="14">
        <f t="shared" si="33"/>
        <v>0</v>
      </c>
      <c r="AX132" s="51" t="b">
        <f>IF(F132=1,AW132*Const!$B$13*Const!$B$14*(AH132-Const!$B$4))</f>
        <v>0</v>
      </c>
      <c r="AY132" s="11" t="b">
        <f>IF(F132=1,-Const!$B$15*(Const!$B$4-Const!$B$31)/2)</f>
        <v>0</v>
      </c>
      <c r="AZ132" s="51" t="b">
        <f t="shared" si="34"/>
        <v>0</v>
      </c>
      <c r="BA132" s="19">
        <f>IF(V132=1,Const!$B$37,Const!$B$38)</f>
        <v>602</v>
      </c>
      <c r="BB132" s="51" t="b">
        <f>IF(F132=1,AZ132/Const!$B$17*1800/BA132*1000)</f>
        <v>0</v>
      </c>
    </row>
    <row r="133" spans="1:54" x14ac:dyDescent="0.3">
      <c r="A133" s="1">
        <f t="shared" si="35"/>
        <v>43653</v>
      </c>
      <c r="B133" s="2">
        <f t="shared" si="36"/>
        <v>0.5</v>
      </c>
      <c r="C133" s="13">
        <f t="shared" si="36"/>
        <v>43653.5</v>
      </c>
      <c r="D133" s="19">
        <f t="shared" si="37"/>
        <v>188</v>
      </c>
      <c r="E133" s="19">
        <v>130</v>
      </c>
      <c r="F133" s="19">
        <v>0</v>
      </c>
      <c r="G133" s="19">
        <v>0</v>
      </c>
      <c r="H133" s="19">
        <v>0</v>
      </c>
      <c r="I133" s="19"/>
      <c r="J133">
        <v>524745</v>
      </c>
      <c r="K133">
        <v>6300585</v>
      </c>
      <c r="L133">
        <v>2817</v>
      </c>
      <c r="M133" s="14">
        <v>53.372300000000003</v>
      </c>
      <c r="N133" s="21">
        <v>72.7624</v>
      </c>
      <c r="O133" s="19">
        <v>772.84900000000005</v>
      </c>
      <c r="P133" s="19">
        <f>VLOOKUP(C133,AWS2_30min!$C$3:$G$2935,5)</f>
        <v>955.8</v>
      </c>
      <c r="Q133" s="19">
        <f t="shared" ref="Q133:Q196" si="39">INDEX($O$4:$O$423,MATCH(1,$H$4:$H$423,0))</f>
        <v>856.33399999999995</v>
      </c>
      <c r="R133" s="59">
        <f t="shared" ref="R133:R196" si="40">P133/Q133</f>
        <v>1.1161532766420579</v>
      </c>
      <c r="S133" s="26" t="b">
        <f t="shared" ref="S133:S196" si="41">IF(F133=1,R133*O133)</f>
        <v>0</v>
      </c>
      <c r="T133" s="19">
        <f>VLOOKUP(A133,Albedo!$A$2:$F$63,6)</f>
        <v>0</v>
      </c>
      <c r="U133" s="19">
        <f>Const!$B$26*D133+Const!$B$27</f>
        <v>2402.4843999999998</v>
      </c>
      <c r="V133" s="19">
        <f t="shared" si="38"/>
        <v>1</v>
      </c>
      <c r="W133" s="6">
        <f>VLOOKUP(A133,Albedo!$A$2:$G$63,5)+Const!$B$20*(L133-Const!$B$29)</f>
        <v>15.653</v>
      </c>
      <c r="X133" s="19">
        <f>VLOOKUP(A133,Albedo!$A$2:$G$63,7)</f>
        <v>3</v>
      </c>
      <c r="Y133" s="6">
        <f>IF(T133=1,W133,VLOOKUP(A133,Albedo!$A$2:$H$63,8)+(X133+1)*Const!$B$20*(L133-Const!$B$29))</f>
        <v>28.344000000000001</v>
      </c>
      <c r="Z133" s="15">
        <f>Const!$B$22*V133+Const!$B$23*W133+Const!$B$24*Y133+Const!$B$25</f>
        <v>0.57156686000000001</v>
      </c>
      <c r="AA133" s="51" t="b">
        <f t="shared" ref="AA133:AA196" si="42">IF(F133=1,S133*Z133)</f>
        <v>0</v>
      </c>
      <c r="AB133" s="51" t="b">
        <f t="shared" ref="AB133:AB196" si="43">IF(F133=1,S133-AA133)</f>
        <v>0</v>
      </c>
      <c r="AC133" s="51" t="b">
        <f>IF(F133=1,VLOOKUP(C133,AWS1_30min!$C$3:$J$2747,8))</f>
        <v>0</v>
      </c>
      <c r="AD133" s="51" t="b">
        <f>IF(F133=1,Const!$B$5*POWER((0+Const!$B$4),4))</f>
        <v>0</v>
      </c>
      <c r="AE133" s="51" t="b">
        <f t="shared" ref="AE133:AE196" si="44">IF(F133=1,AC133-AD133)</f>
        <v>0</v>
      </c>
      <c r="AF133" s="51" t="b">
        <f t="shared" ref="AF133:AF196" si="45">IF(F133=1,AB133+AE133)</f>
        <v>0</v>
      </c>
      <c r="AG133" s="14">
        <f>VLOOKUP(C133,AWS2_30min!$C$3:$J$2935,8)+Const!$B$20*(L133-Const!$B$29)</f>
        <v>15.653</v>
      </c>
      <c r="AH133" s="14">
        <f t="shared" ref="AH133:AH196" si="46">AG133+273.15</f>
        <v>288.803</v>
      </c>
      <c r="AI133" s="6">
        <f>VLOOKUP(C133,AWS2_30min!$C$3:$K$2935,9)</f>
        <v>30.97</v>
      </c>
      <c r="AJ133" s="6">
        <f>VLOOKUP(C133,AWS2_30min!$C$3:$L$2935,10)</f>
        <v>1.9076345193123379</v>
      </c>
      <c r="AK133" s="53">
        <f>IF(AJ133&gt;0.5,Const!$B$6*(AH133-Const!$B$4)*(Const!$B$32-Const!$B$34)/(AH133*POWER(AJ133,2)))</f>
        <v>0.29212724497723125</v>
      </c>
      <c r="AL133" s="53">
        <f>IF(AK133&lt;Const!$B$33,AK133,"ЛОЖЬ")</f>
        <v>0.29212724497723125</v>
      </c>
      <c r="AM133" s="53">
        <f t="shared" ref="AM133:AM196" si="47">IF(AND(ISNUMBER(AL133),AL133&gt;0),POWER((1-5*AL133),2),IF(ISNUMBER(AL133),POWER((1-16*AL133),0.75)))</f>
        <v>0.21218573167736945</v>
      </c>
      <c r="AN133" s="6">
        <f>(AG133+VLOOKUP(C133,AWS1_30min!$C$4:$L$2747,10))/2</f>
        <v>15.218</v>
      </c>
      <c r="AO133" s="19">
        <f>VLOOKUP(C133,AWS1_30min!$C$4:$O$2747,13)/POWER(10,(L133-Const!$B$28)/18400*(1+0.003665*AN133))</f>
        <v>722.99261680637551</v>
      </c>
      <c r="AP133" s="14">
        <f>Const!$B$7*Const!$B$8*(AO133/Const!$B$11)*POWER(Const!$B$9,2)*AJ133*(AH133-Const!$B$4)/(LN(Const!$B$32/Const!$B$34)*LN(Const!$B$32/Const!$B$35))</f>
        <v>58.650920960978922</v>
      </c>
      <c r="AQ133" s="51" t="b">
        <f t="shared" ref="AQ133:AQ196" si="48">IF(F133=1,AM133*AP133)</f>
        <v>0</v>
      </c>
      <c r="AR133" s="18">
        <f t="shared" ref="AR133:AR196" si="49">AI133*((6.112*EXP(((17.62*AG133)/(243.12+AG133))))*(1.0016+0.0000315*AO133-0.074/AO133))/100</f>
        <v>5.6288576683516691</v>
      </c>
      <c r="AS133" s="14">
        <f>0.623*Const!$B$10*Const!$B$8*POWER(Const!$B$9,2)*AJ133*(AR133-Const!$B$12)/1013/(LN(Const!$B$32/Const!$B$34)*LN(Const!$B$32/Const!$B$36))</f>
        <v>-3.9275235694654711</v>
      </c>
      <c r="AT133" s="51" t="b">
        <f t="shared" ref="AT133:AT196" si="50">IF(F133=1,AM133*AS133)</f>
        <v>0</v>
      </c>
      <c r="AU133" s="51" t="b">
        <f t="shared" ref="AU133:AU196" si="51">IF(F133=1,AQ133+AT133)</f>
        <v>0</v>
      </c>
      <c r="AV133" s="14">
        <f>VLOOKUP(C133,AWS1_30min!$C$4:$P$2747,14)</f>
        <v>0</v>
      </c>
      <c r="AW133" s="14">
        <f t="shared" ref="AW133:AW196" si="52">IF(AG133&gt;=2,AV133/1000/1800)</f>
        <v>0</v>
      </c>
      <c r="AX133" s="51" t="b">
        <f>IF(F133=1,AW133*Const!$B$13*Const!$B$14*(AH133-Const!$B$4))</f>
        <v>0</v>
      </c>
      <c r="AY133" s="11" t="b">
        <f>IF(F133=1,-Const!$B$15*(Const!$B$4-Const!$B$31)/2)</f>
        <v>0</v>
      </c>
      <c r="AZ133" s="51" t="b">
        <f t="shared" ref="AZ133:AZ196" si="53">IF(F133=1,AB133+AE133+AQ133+AT133+AY133+AX133)</f>
        <v>0</v>
      </c>
      <c r="BA133" s="19">
        <f>IF(V133=1,Const!$B$37,Const!$B$38)</f>
        <v>602</v>
      </c>
      <c r="BB133" s="51" t="b">
        <f>IF(F133=1,AZ133/Const!$B$17*1800/BA133*1000)</f>
        <v>0</v>
      </c>
    </row>
    <row r="134" spans="1:54" x14ac:dyDescent="0.3">
      <c r="A134" s="1">
        <f t="shared" ref="A134:A197" si="54">A133</f>
        <v>43653</v>
      </c>
      <c r="B134" s="2">
        <f t="shared" ref="B134:C197" si="55">B133</f>
        <v>0.5</v>
      </c>
      <c r="C134" s="13">
        <f t="shared" si="55"/>
        <v>43653.5</v>
      </c>
      <c r="D134" s="19">
        <f t="shared" ref="D134:D197" si="56">D133</f>
        <v>188</v>
      </c>
      <c r="E134" s="19">
        <v>131</v>
      </c>
      <c r="F134" s="19">
        <v>0</v>
      </c>
      <c r="G134" s="19">
        <v>0</v>
      </c>
      <c r="H134" s="19">
        <v>0</v>
      </c>
      <c r="I134" s="19"/>
      <c r="J134">
        <v>524835</v>
      </c>
      <c r="K134">
        <v>6300585</v>
      </c>
      <c r="L134">
        <v>2610</v>
      </c>
      <c r="M134" s="14">
        <v>55.4846</v>
      </c>
      <c r="N134" s="21">
        <v>89.835800000000006</v>
      </c>
      <c r="O134" s="19">
        <v>839.43399999999997</v>
      </c>
      <c r="P134" s="19">
        <f>VLOOKUP(C134,AWS2_30min!$C$3:$G$2935,5)</f>
        <v>955.8</v>
      </c>
      <c r="Q134" s="19">
        <f t="shared" si="39"/>
        <v>856.33399999999995</v>
      </c>
      <c r="R134" s="59">
        <f t="shared" si="40"/>
        <v>1.1161532766420579</v>
      </c>
      <c r="S134" s="26" t="b">
        <f t="shared" si="41"/>
        <v>0</v>
      </c>
      <c r="T134" s="19">
        <f>VLOOKUP(A134,Albedo!$A$2:$F$63,6)</f>
        <v>0</v>
      </c>
      <c r="U134" s="19">
        <f>Const!$B$26*D134+Const!$B$27</f>
        <v>2402.4843999999998</v>
      </c>
      <c r="V134" s="19">
        <f t="shared" si="38"/>
        <v>1</v>
      </c>
      <c r="W134" s="6">
        <f>VLOOKUP(A134,Albedo!$A$2:$G$63,5)+Const!$B$20*(L134-Const!$B$29)</f>
        <v>16.9985</v>
      </c>
      <c r="X134" s="19">
        <f>VLOOKUP(A134,Albedo!$A$2:$G$63,7)</f>
        <v>3</v>
      </c>
      <c r="Y134" s="6">
        <f>IF(T134=1,W134,VLOOKUP(A134,Albedo!$A$2:$H$63,8)+(X134+1)*Const!$B$20*(L134-Const!$B$29))</f>
        <v>33.725999999999999</v>
      </c>
      <c r="Z134" s="15">
        <f>Const!$B$22*V134+Const!$B$23*W134+Const!$B$24*Y134+Const!$B$25</f>
        <v>0.57681431000000005</v>
      </c>
      <c r="AA134" s="51" t="b">
        <f t="shared" si="42"/>
        <v>0</v>
      </c>
      <c r="AB134" s="51" t="b">
        <f t="shared" si="43"/>
        <v>0</v>
      </c>
      <c r="AC134" s="51" t="b">
        <f>IF(F134=1,VLOOKUP(C134,AWS1_30min!$C$3:$J$2747,8))</f>
        <v>0</v>
      </c>
      <c r="AD134" s="51" t="b">
        <f>IF(F134=1,Const!$B$5*POWER((0+Const!$B$4),4))</f>
        <v>0</v>
      </c>
      <c r="AE134" s="51" t="b">
        <f t="shared" si="44"/>
        <v>0</v>
      </c>
      <c r="AF134" s="51" t="b">
        <f t="shared" si="45"/>
        <v>0</v>
      </c>
      <c r="AG134" s="14">
        <f>VLOOKUP(C134,AWS2_30min!$C$3:$J$2935,8)+Const!$B$20*(L134-Const!$B$29)</f>
        <v>16.9985</v>
      </c>
      <c r="AH134" s="14">
        <f t="shared" si="46"/>
        <v>290.14849999999996</v>
      </c>
      <c r="AI134" s="6">
        <f>VLOOKUP(C134,AWS2_30min!$C$3:$K$2935,9)</f>
        <v>30.97</v>
      </c>
      <c r="AJ134" s="6">
        <f>VLOOKUP(C134,AWS2_30min!$C$3:$L$2935,10)</f>
        <v>1.9076345193123379</v>
      </c>
      <c r="AK134" s="53">
        <f>IF(AJ134&gt;0.5,Const!$B$6*(AH134-Const!$B$4)*(Const!$B$32-Const!$B$34)/(AH134*POWER(AJ134,2)))</f>
        <v>0.31576678680341186</v>
      </c>
      <c r="AL134" s="53">
        <f>IF(AK134&lt;Const!$B$33,AK134,"ЛОЖЬ")</f>
        <v>0.31576678680341186</v>
      </c>
      <c r="AM134" s="53">
        <f t="shared" si="47"/>
        <v>0.33504872316966522</v>
      </c>
      <c r="AN134" s="6">
        <f>(AG134+VLOOKUP(C134,AWS1_30min!$C$4:$L$2747,10))/2</f>
        <v>15.890750000000001</v>
      </c>
      <c r="AO134" s="19">
        <f>VLOOKUP(C134,AWS1_30min!$C$4:$O$2747,13)/POWER(10,(L134-Const!$B$28)/18400*(1+0.003665*AN134))</f>
        <v>743.01993403446704</v>
      </c>
      <c r="AP134" s="14">
        <f>Const!$B$7*Const!$B$8*(AO134/Const!$B$11)*POWER(Const!$B$9,2)*AJ134*(AH134-Const!$B$4)/(LN(Const!$B$32/Const!$B$34)*LN(Const!$B$32/Const!$B$35))</f>
        <v>65.456752268315498</v>
      </c>
      <c r="AQ134" s="51" t="b">
        <f t="shared" si="48"/>
        <v>0</v>
      </c>
      <c r="AR134" s="18">
        <f t="shared" si="49"/>
        <v>6.1358816749846268</v>
      </c>
      <c r="AS134" s="14">
        <f>0.623*Const!$B$10*Const!$B$8*POWER(Const!$B$9,2)*AJ134*(AR134-Const!$B$12)/1013/(LN(Const!$B$32/Const!$B$34)*LN(Const!$B$32/Const!$B$36))</f>
        <v>0.21126989215669825</v>
      </c>
      <c r="AT134" s="51" t="b">
        <f t="shared" si="50"/>
        <v>0</v>
      </c>
      <c r="AU134" s="51" t="b">
        <f t="shared" si="51"/>
        <v>0</v>
      </c>
      <c r="AV134" s="14">
        <f>VLOOKUP(C134,AWS1_30min!$C$4:$P$2747,14)</f>
        <v>0</v>
      </c>
      <c r="AW134" s="14">
        <f t="shared" si="52"/>
        <v>0</v>
      </c>
      <c r="AX134" s="51" t="b">
        <f>IF(F134=1,AW134*Const!$B$13*Const!$B$14*(AH134-Const!$B$4))</f>
        <v>0</v>
      </c>
      <c r="AY134" s="11" t="b">
        <f>IF(F134=1,-Const!$B$15*(Const!$B$4-Const!$B$31)/2)</f>
        <v>0</v>
      </c>
      <c r="AZ134" s="51" t="b">
        <f t="shared" si="53"/>
        <v>0</v>
      </c>
      <c r="BA134" s="19">
        <f>IF(V134=1,Const!$B$37,Const!$B$38)</f>
        <v>602</v>
      </c>
      <c r="BB134" s="51" t="b">
        <f>IF(F134=1,AZ134/Const!$B$17*1800/BA134*1000)</f>
        <v>0</v>
      </c>
    </row>
    <row r="135" spans="1:54" x14ac:dyDescent="0.3">
      <c r="A135" s="1">
        <f t="shared" si="54"/>
        <v>43653</v>
      </c>
      <c r="B135" s="2">
        <f t="shared" si="55"/>
        <v>0.5</v>
      </c>
      <c r="C135" s="13">
        <f t="shared" si="55"/>
        <v>43653.5</v>
      </c>
      <c r="D135" s="19">
        <f t="shared" si="56"/>
        <v>188</v>
      </c>
      <c r="E135" s="19">
        <v>132</v>
      </c>
      <c r="F135" s="19">
        <v>1</v>
      </c>
      <c r="G135" s="19">
        <v>0</v>
      </c>
      <c r="H135" s="19">
        <v>0</v>
      </c>
      <c r="I135" s="19"/>
      <c r="J135">
        <v>524925</v>
      </c>
      <c r="K135">
        <v>6300585</v>
      </c>
      <c r="L135">
        <v>2555</v>
      </c>
      <c r="M135" s="14">
        <v>20.701899999999998</v>
      </c>
      <c r="N135" s="21">
        <v>124.21599999999999</v>
      </c>
      <c r="O135" s="19">
        <v>695.24800000000005</v>
      </c>
      <c r="P135" s="19">
        <f>VLOOKUP(C135,AWS2_30min!$C$3:$G$2935,5)</f>
        <v>955.8</v>
      </c>
      <c r="Q135" s="19">
        <f t="shared" si="39"/>
        <v>856.33399999999995</v>
      </c>
      <c r="R135" s="59">
        <f t="shared" si="40"/>
        <v>1.1161532766420579</v>
      </c>
      <c r="S135" s="26">
        <f t="shared" si="41"/>
        <v>776.00333327883754</v>
      </c>
      <c r="T135" s="19">
        <f>VLOOKUP(A135,Albedo!$A$2:$F$63,6)</f>
        <v>0</v>
      </c>
      <c r="U135" s="19">
        <f>Const!$B$26*D135+Const!$B$27</f>
        <v>2402.4843999999998</v>
      </c>
      <c r="V135" s="19">
        <f t="shared" si="38"/>
        <v>1</v>
      </c>
      <c r="W135" s="6">
        <f>VLOOKUP(A135,Albedo!$A$2:$G$63,5)+Const!$B$20*(L135-Const!$B$29)</f>
        <v>17.356000000000002</v>
      </c>
      <c r="X135" s="19">
        <f>VLOOKUP(A135,Albedo!$A$2:$G$63,7)</f>
        <v>3</v>
      </c>
      <c r="Y135" s="6">
        <f>IF(T135=1,W135,VLOOKUP(A135,Albedo!$A$2:$H$63,8)+(X135+1)*Const!$B$20*(L135-Const!$B$29))</f>
        <v>35.155999999999999</v>
      </c>
      <c r="Z135" s="15">
        <f>Const!$B$22*V135+Const!$B$23*W135+Const!$B$24*Y135+Const!$B$25</f>
        <v>0.57820856000000009</v>
      </c>
      <c r="AA135" s="51">
        <f t="shared" si="42"/>
        <v>448.6917698903568</v>
      </c>
      <c r="AB135" s="51">
        <f t="shared" si="43"/>
        <v>327.31156338848075</v>
      </c>
      <c r="AC135" s="51">
        <f>IF(F135=1,VLOOKUP(C135,AWS1_30min!$C$3:$J$2747,8))</f>
        <v>319.54647172463041</v>
      </c>
      <c r="AD135" s="51">
        <f>IF(F135=1,Const!$B$5*POWER((0+Const!$B$4),4))</f>
        <v>315.63697918226694</v>
      </c>
      <c r="AE135" s="51">
        <f t="shared" si="44"/>
        <v>3.9094925423634663</v>
      </c>
      <c r="AF135" s="51">
        <f t="shared" si="45"/>
        <v>331.22105593084422</v>
      </c>
      <c r="AG135" s="14">
        <f>VLOOKUP(C135,AWS2_30min!$C$3:$J$2935,8)+Const!$B$20*(L135-Const!$B$29)</f>
        <v>17.356000000000002</v>
      </c>
      <c r="AH135" s="14">
        <f t="shared" si="46"/>
        <v>290.50599999999997</v>
      </c>
      <c r="AI135" s="6">
        <f>VLOOKUP(C135,AWS2_30min!$C$3:$K$2935,9)</f>
        <v>30.97</v>
      </c>
      <c r="AJ135" s="6">
        <f>VLOOKUP(C135,AWS2_30min!$C$3:$L$2935,10)</f>
        <v>1.9076345193123379</v>
      </c>
      <c r="AK135" s="53">
        <f>IF(AJ135&gt;0.5,Const!$B$6*(AH135-Const!$B$4)*(Const!$B$32-Const!$B$34)/(AH135*POWER(AJ135,2)))</f>
        <v>0.32201100387998099</v>
      </c>
      <c r="AL135" s="53">
        <f>IF(AK135&lt;Const!$B$33,AK135,"ЛОЖЬ")</f>
        <v>0.32201100387998099</v>
      </c>
      <c r="AM135" s="53">
        <f t="shared" si="47"/>
        <v>0.3721671266950185</v>
      </c>
      <c r="AN135" s="6">
        <f>(AG135+VLOOKUP(C135,AWS1_30min!$C$4:$L$2747,10))/2</f>
        <v>16.069500000000001</v>
      </c>
      <c r="AO135" s="19">
        <f>VLOOKUP(C135,AWS1_30min!$C$4:$O$2747,13)/POWER(10,(L135-Const!$B$28)/18400*(1+0.003665*AN135))</f>
        <v>748.44993640778159</v>
      </c>
      <c r="AP135" s="14">
        <f>Const!$B$7*Const!$B$8*(AO135/Const!$B$11)*POWER(Const!$B$9,2)*AJ135*(AH135-Const!$B$4)/(LN(Const!$B$32/Const!$B$34)*LN(Const!$B$32/Const!$B$35))</f>
        <v>67.321810294049271</v>
      </c>
      <c r="AQ135" s="51">
        <f t="shared" si="48"/>
        <v>25.054964701043435</v>
      </c>
      <c r="AR135" s="18">
        <f t="shared" si="49"/>
        <v>6.2772013400856972</v>
      </c>
      <c r="AS135" s="14">
        <f>0.623*Const!$B$10*Const!$B$8*POWER(Const!$B$9,2)*AJ135*(AR135-Const!$B$12)/1013/(LN(Const!$B$32/Const!$B$34)*LN(Const!$B$32/Const!$B$36))</f>
        <v>1.3648501926302372</v>
      </c>
      <c r="AT135" s="51">
        <f t="shared" si="50"/>
        <v>0.50795237456033793</v>
      </c>
      <c r="AU135" s="51">
        <f t="shared" si="51"/>
        <v>25.562917075603774</v>
      </c>
      <c r="AV135" s="14">
        <f>VLOOKUP(C135,AWS1_30min!$C$4:$P$2747,14)</f>
        <v>0</v>
      </c>
      <c r="AW135" s="14">
        <f t="shared" si="52"/>
        <v>0</v>
      </c>
      <c r="AX135" s="51">
        <f>IF(F135=1,AW135*Const!$B$13*Const!$B$14*(AH135-Const!$B$4))</f>
        <v>0</v>
      </c>
      <c r="AY135" s="11">
        <f>IF(F135=1,-Const!$B$15*(Const!$B$4-Const!$B$31)/2)</f>
        <v>-0.33999999999999775</v>
      </c>
      <c r="AZ135" s="51">
        <f t="shared" si="53"/>
        <v>356.443973006448</v>
      </c>
      <c r="BA135" s="19">
        <f>IF(V135=1,Const!$B$37,Const!$B$38)</f>
        <v>602</v>
      </c>
      <c r="BB135" s="51">
        <f>IF(F135=1,AZ135/Const!$B$17*1800/BA135*1000)</f>
        <v>3.2296343069143578</v>
      </c>
    </row>
    <row r="136" spans="1:54" x14ac:dyDescent="0.3">
      <c r="A136" s="1">
        <f t="shared" si="54"/>
        <v>43653</v>
      </c>
      <c r="B136" s="2">
        <f t="shared" si="55"/>
        <v>0.5</v>
      </c>
      <c r="C136" s="13">
        <f t="shared" si="55"/>
        <v>43653.5</v>
      </c>
      <c r="D136" s="19">
        <f t="shared" si="56"/>
        <v>188</v>
      </c>
      <c r="E136" s="19">
        <v>133</v>
      </c>
      <c r="F136" s="19">
        <v>1</v>
      </c>
      <c r="G136" s="19">
        <v>0</v>
      </c>
      <c r="H136" s="19">
        <v>0</v>
      </c>
      <c r="I136" s="19"/>
      <c r="J136">
        <v>525015</v>
      </c>
      <c r="K136">
        <v>6300585</v>
      </c>
      <c r="L136">
        <v>2555</v>
      </c>
      <c r="M136" s="14">
        <v>14.036199999999999</v>
      </c>
      <c r="N136" s="21">
        <v>180</v>
      </c>
      <c r="O136" s="19">
        <v>901.55899999999997</v>
      </c>
      <c r="P136" s="19">
        <f>VLOOKUP(C136,AWS2_30min!$C$3:$G$2935,5)</f>
        <v>955.8</v>
      </c>
      <c r="Q136" s="19">
        <f t="shared" si="39"/>
        <v>856.33399999999995</v>
      </c>
      <c r="R136" s="59">
        <f t="shared" si="40"/>
        <v>1.1161532766420579</v>
      </c>
      <c r="S136" s="26">
        <f t="shared" si="41"/>
        <v>1006.278031936137</v>
      </c>
      <c r="T136" s="19">
        <f>VLOOKUP(A136,Albedo!$A$2:$F$63,6)</f>
        <v>0</v>
      </c>
      <c r="U136" s="19">
        <f>Const!$B$26*D136+Const!$B$27</f>
        <v>2402.4843999999998</v>
      </c>
      <c r="V136" s="19">
        <f t="shared" si="38"/>
        <v>1</v>
      </c>
      <c r="W136" s="6">
        <f>VLOOKUP(A136,Albedo!$A$2:$G$63,5)+Const!$B$20*(L136-Const!$B$29)</f>
        <v>17.356000000000002</v>
      </c>
      <c r="X136" s="19">
        <f>VLOOKUP(A136,Albedo!$A$2:$G$63,7)</f>
        <v>3</v>
      </c>
      <c r="Y136" s="6">
        <f>IF(T136=1,W136,VLOOKUP(A136,Albedo!$A$2:$H$63,8)+(X136+1)*Const!$B$20*(L136-Const!$B$29))</f>
        <v>35.155999999999999</v>
      </c>
      <c r="Z136" s="15">
        <f>Const!$B$22*V136+Const!$B$23*W136+Const!$B$24*Y136+Const!$B$25</f>
        <v>0.57820856000000009</v>
      </c>
      <c r="AA136" s="51">
        <f t="shared" si="42"/>
        <v>581.83857180542793</v>
      </c>
      <c r="AB136" s="51">
        <f t="shared" si="43"/>
        <v>424.43946013070911</v>
      </c>
      <c r="AC136" s="51">
        <f>IF(F136=1,VLOOKUP(C136,AWS1_30min!$C$3:$J$2747,8))</f>
        <v>319.54647172463041</v>
      </c>
      <c r="AD136" s="51">
        <f>IF(F136=1,Const!$B$5*POWER((0+Const!$B$4),4))</f>
        <v>315.63697918226694</v>
      </c>
      <c r="AE136" s="51">
        <f t="shared" si="44"/>
        <v>3.9094925423634663</v>
      </c>
      <c r="AF136" s="51">
        <f t="shared" si="45"/>
        <v>428.34895267307257</v>
      </c>
      <c r="AG136" s="14">
        <f>VLOOKUP(C136,AWS2_30min!$C$3:$J$2935,8)+Const!$B$20*(L136-Const!$B$29)</f>
        <v>17.356000000000002</v>
      </c>
      <c r="AH136" s="14">
        <f t="shared" si="46"/>
        <v>290.50599999999997</v>
      </c>
      <c r="AI136" s="6">
        <f>VLOOKUP(C136,AWS2_30min!$C$3:$K$2935,9)</f>
        <v>30.97</v>
      </c>
      <c r="AJ136" s="6">
        <f>VLOOKUP(C136,AWS2_30min!$C$3:$L$2935,10)</f>
        <v>1.9076345193123379</v>
      </c>
      <c r="AK136" s="53">
        <f>IF(AJ136&gt;0.5,Const!$B$6*(AH136-Const!$B$4)*(Const!$B$32-Const!$B$34)/(AH136*POWER(AJ136,2)))</f>
        <v>0.32201100387998099</v>
      </c>
      <c r="AL136" s="53">
        <f>IF(AK136&lt;Const!$B$33,AK136,"ЛОЖЬ")</f>
        <v>0.32201100387998099</v>
      </c>
      <c r="AM136" s="53">
        <f t="shared" si="47"/>
        <v>0.3721671266950185</v>
      </c>
      <c r="AN136" s="6">
        <f>(AG136+VLOOKUP(C136,AWS1_30min!$C$4:$L$2747,10))/2</f>
        <v>16.069500000000001</v>
      </c>
      <c r="AO136" s="19">
        <f>VLOOKUP(C136,AWS1_30min!$C$4:$O$2747,13)/POWER(10,(L136-Const!$B$28)/18400*(1+0.003665*AN136))</f>
        <v>748.44993640778159</v>
      </c>
      <c r="AP136" s="14">
        <f>Const!$B$7*Const!$B$8*(AO136/Const!$B$11)*POWER(Const!$B$9,2)*AJ136*(AH136-Const!$B$4)/(LN(Const!$B$32/Const!$B$34)*LN(Const!$B$32/Const!$B$35))</f>
        <v>67.321810294049271</v>
      </c>
      <c r="AQ136" s="51">
        <f t="shared" si="48"/>
        <v>25.054964701043435</v>
      </c>
      <c r="AR136" s="18">
        <f t="shared" si="49"/>
        <v>6.2772013400856972</v>
      </c>
      <c r="AS136" s="14">
        <f>0.623*Const!$B$10*Const!$B$8*POWER(Const!$B$9,2)*AJ136*(AR136-Const!$B$12)/1013/(LN(Const!$B$32/Const!$B$34)*LN(Const!$B$32/Const!$B$36))</f>
        <v>1.3648501926302372</v>
      </c>
      <c r="AT136" s="51">
        <f t="shared" si="50"/>
        <v>0.50795237456033793</v>
      </c>
      <c r="AU136" s="51">
        <f t="shared" si="51"/>
        <v>25.562917075603774</v>
      </c>
      <c r="AV136" s="14">
        <f>VLOOKUP(C136,AWS1_30min!$C$4:$P$2747,14)</f>
        <v>0</v>
      </c>
      <c r="AW136" s="14">
        <f t="shared" si="52"/>
        <v>0</v>
      </c>
      <c r="AX136" s="51">
        <f>IF(F136=1,AW136*Const!$B$13*Const!$B$14*(AH136-Const!$B$4))</f>
        <v>0</v>
      </c>
      <c r="AY136" s="11">
        <f>IF(F136=1,-Const!$B$15*(Const!$B$4-Const!$B$31)/2)</f>
        <v>-0.33999999999999775</v>
      </c>
      <c r="AZ136" s="51">
        <f t="shared" si="53"/>
        <v>453.57186974867636</v>
      </c>
      <c r="BA136" s="19">
        <f>IF(V136=1,Const!$B$37,Const!$B$38)</f>
        <v>602</v>
      </c>
      <c r="BB136" s="51">
        <f>IF(F136=1,AZ136/Const!$B$17*1800/BA136*1000)</f>
        <v>4.109681695095226</v>
      </c>
    </row>
    <row r="137" spans="1:54" x14ac:dyDescent="0.3">
      <c r="A137" s="1">
        <f t="shared" si="54"/>
        <v>43653</v>
      </c>
      <c r="B137" s="2">
        <f t="shared" si="55"/>
        <v>0.5</v>
      </c>
      <c r="C137" s="13">
        <f t="shared" si="55"/>
        <v>43653.5</v>
      </c>
      <c r="D137" s="19">
        <f t="shared" si="56"/>
        <v>188</v>
      </c>
      <c r="E137" s="19">
        <v>134</v>
      </c>
      <c r="F137" s="19">
        <v>1</v>
      </c>
      <c r="G137" s="19">
        <v>0</v>
      </c>
      <c r="H137" s="19">
        <v>0</v>
      </c>
      <c r="I137" s="19"/>
      <c r="J137">
        <v>525105</v>
      </c>
      <c r="K137">
        <v>6300585</v>
      </c>
      <c r="L137">
        <v>2555</v>
      </c>
      <c r="M137" s="14">
        <v>16.012</v>
      </c>
      <c r="N137" s="21">
        <v>152.93899999999999</v>
      </c>
      <c r="O137" s="19">
        <v>817.70600000000002</v>
      </c>
      <c r="P137" s="19">
        <f>VLOOKUP(C137,AWS2_30min!$C$3:$G$2935,5)</f>
        <v>955.8</v>
      </c>
      <c r="Q137" s="19">
        <f t="shared" si="39"/>
        <v>856.33399999999995</v>
      </c>
      <c r="R137" s="59">
        <f t="shared" si="40"/>
        <v>1.1161532766420579</v>
      </c>
      <c r="S137" s="26">
        <f t="shared" si="41"/>
        <v>912.68523122987062</v>
      </c>
      <c r="T137" s="19">
        <f>VLOOKUP(A137,Albedo!$A$2:$F$63,6)</f>
        <v>0</v>
      </c>
      <c r="U137" s="19">
        <f>Const!$B$26*D137+Const!$B$27</f>
        <v>2402.4843999999998</v>
      </c>
      <c r="V137" s="19">
        <f t="shared" si="38"/>
        <v>1</v>
      </c>
      <c r="W137" s="6">
        <f>VLOOKUP(A137,Albedo!$A$2:$G$63,5)+Const!$B$20*(L137-Const!$B$29)</f>
        <v>17.356000000000002</v>
      </c>
      <c r="X137" s="19">
        <f>VLOOKUP(A137,Albedo!$A$2:$G$63,7)</f>
        <v>3</v>
      </c>
      <c r="Y137" s="6">
        <f>IF(T137=1,W137,VLOOKUP(A137,Albedo!$A$2:$H$63,8)+(X137+1)*Const!$B$20*(L137-Const!$B$29))</f>
        <v>35.155999999999999</v>
      </c>
      <c r="Z137" s="15">
        <f>Const!$B$22*V137+Const!$B$23*W137+Const!$B$24*Y137+Const!$B$25</f>
        <v>0.57820856000000009</v>
      </c>
      <c r="AA137" s="51">
        <f t="shared" si="42"/>
        <v>527.72241328269058</v>
      </c>
      <c r="AB137" s="51">
        <f t="shared" si="43"/>
        <v>384.96281794718004</v>
      </c>
      <c r="AC137" s="51">
        <f>IF(F137=1,VLOOKUP(C137,AWS1_30min!$C$3:$J$2747,8))</f>
        <v>319.54647172463041</v>
      </c>
      <c r="AD137" s="51">
        <f>IF(F137=1,Const!$B$5*POWER((0+Const!$B$4),4))</f>
        <v>315.63697918226694</v>
      </c>
      <c r="AE137" s="51">
        <f t="shared" si="44"/>
        <v>3.9094925423634663</v>
      </c>
      <c r="AF137" s="51">
        <f t="shared" si="45"/>
        <v>388.87231048954351</v>
      </c>
      <c r="AG137" s="14">
        <f>VLOOKUP(C137,AWS2_30min!$C$3:$J$2935,8)+Const!$B$20*(L137-Const!$B$29)</f>
        <v>17.356000000000002</v>
      </c>
      <c r="AH137" s="14">
        <f t="shared" si="46"/>
        <v>290.50599999999997</v>
      </c>
      <c r="AI137" s="6">
        <f>VLOOKUP(C137,AWS2_30min!$C$3:$K$2935,9)</f>
        <v>30.97</v>
      </c>
      <c r="AJ137" s="6">
        <f>VLOOKUP(C137,AWS2_30min!$C$3:$L$2935,10)</f>
        <v>1.9076345193123379</v>
      </c>
      <c r="AK137" s="53">
        <f>IF(AJ137&gt;0.5,Const!$B$6*(AH137-Const!$B$4)*(Const!$B$32-Const!$B$34)/(AH137*POWER(AJ137,2)))</f>
        <v>0.32201100387998099</v>
      </c>
      <c r="AL137" s="53">
        <f>IF(AK137&lt;Const!$B$33,AK137,"ЛОЖЬ")</f>
        <v>0.32201100387998099</v>
      </c>
      <c r="AM137" s="53">
        <f t="shared" si="47"/>
        <v>0.3721671266950185</v>
      </c>
      <c r="AN137" s="6">
        <f>(AG137+VLOOKUP(C137,AWS1_30min!$C$4:$L$2747,10))/2</f>
        <v>16.069500000000001</v>
      </c>
      <c r="AO137" s="19">
        <f>VLOOKUP(C137,AWS1_30min!$C$4:$O$2747,13)/POWER(10,(L137-Const!$B$28)/18400*(1+0.003665*AN137))</f>
        <v>748.44993640778159</v>
      </c>
      <c r="AP137" s="14">
        <f>Const!$B$7*Const!$B$8*(AO137/Const!$B$11)*POWER(Const!$B$9,2)*AJ137*(AH137-Const!$B$4)/(LN(Const!$B$32/Const!$B$34)*LN(Const!$B$32/Const!$B$35))</f>
        <v>67.321810294049271</v>
      </c>
      <c r="AQ137" s="51">
        <f t="shared" si="48"/>
        <v>25.054964701043435</v>
      </c>
      <c r="AR137" s="18">
        <f t="shared" si="49"/>
        <v>6.2772013400856972</v>
      </c>
      <c r="AS137" s="14">
        <f>0.623*Const!$B$10*Const!$B$8*POWER(Const!$B$9,2)*AJ137*(AR137-Const!$B$12)/1013/(LN(Const!$B$32/Const!$B$34)*LN(Const!$B$32/Const!$B$36))</f>
        <v>1.3648501926302372</v>
      </c>
      <c r="AT137" s="51">
        <f t="shared" si="50"/>
        <v>0.50795237456033793</v>
      </c>
      <c r="AU137" s="51">
        <f t="shared" si="51"/>
        <v>25.562917075603774</v>
      </c>
      <c r="AV137" s="14">
        <f>VLOOKUP(C137,AWS1_30min!$C$4:$P$2747,14)</f>
        <v>0</v>
      </c>
      <c r="AW137" s="14">
        <f t="shared" si="52"/>
        <v>0</v>
      </c>
      <c r="AX137" s="51">
        <f>IF(F137=1,AW137*Const!$B$13*Const!$B$14*(AH137-Const!$B$4))</f>
        <v>0</v>
      </c>
      <c r="AY137" s="11">
        <f>IF(F137=1,-Const!$B$15*(Const!$B$4-Const!$B$31)/2)</f>
        <v>-0.33999999999999775</v>
      </c>
      <c r="AZ137" s="51">
        <f t="shared" si="53"/>
        <v>414.0952275651473</v>
      </c>
      <c r="BA137" s="19">
        <f>IF(V137=1,Const!$B$37,Const!$B$38)</f>
        <v>602</v>
      </c>
      <c r="BB137" s="51">
        <f>IF(F137=1,AZ137/Const!$B$17*1800/BA137*1000)</f>
        <v>3.7519954173827905</v>
      </c>
    </row>
    <row r="138" spans="1:54" x14ac:dyDescent="0.3">
      <c r="A138" s="1">
        <f t="shared" si="54"/>
        <v>43653</v>
      </c>
      <c r="B138" s="2">
        <f t="shared" si="55"/>
        <v>0.5</v>
      </c>
      <c r="C138" s="13">
        <f t="shared" si="55"/>
        <v>43653.5</v>
      </c>
      <c r="D138" s="19">
        <f t="shared" si="56"/>
        <v>188</v>
      </c>
      <c r="E138" s="19">
        <v>135</v>
      </c>
      <c r="F138" s="19">
        <v>1</v>
      </c>
      <c r="G138" s="19">
        <v>0</v>
      </c>
      <c r="H138" s="19">
        <v>0</v>
      </c>
      <c r="I138" s="19"/>
      <c r="J138">
        <v>525195</v>
      </c>
      <c r="K138">
        <v>6300585</v>
      </c>
      <c r="L138">
        <v>2530</v>
      </c>
      <c r="M138" s="14">
        <v>19.080400000000001</v>
      </c>
      <c r="N138" s="21">
        <v>136.953</v>
      </c>
      <c r="O138" s="19">
        <v>744.75099999999998</v>
      </c>
      <c r="P138" s="19">
        <f>VLOOKUP(C138,AWS2_30min!$C$3:$G$2935,5)</f>
        <v>955.8</v>
      </c>
      <c r="Q138" s="19">
        <f t="shared" si="39"/>
        <v>856.33399999999995</v>
      </c>
      <c r="R138" s="59">
        <f t="shared" si="40"/>
        <v>1.1161532766420579</v>
      </c>
      <c r="S138" s="26">
        <f t="shared" si="41"/>
        <v>831.25626893244919</v>
      </c>
      <c r="T138" s="19">
        <f>VLOOKUP(A138,Albedo!$A$2:$F$63,6)</f>
        <v>0</v>
      </c>
      <c r="U138" s="19">
        <f>Const!$B$26*D138+Const!$B$27</f>
        <v>2402.4843999999998</v>
      </c>
      <c r="V138" s="19">
        <f t="shared" si="38"/>
        <v>1</v>
      </c>
      <c r="W138" s="6">
        <f>VLOOKUP(A138,Albedo!$A$2:$G$63,5)+Const!$B$20*(L138-Const!$B$29)</f>
        <v>17.5185</v>
      </c>
      <c r="X138" s="19">
        <f>VLOOKUP(A138,Albedo!$A$2:$G$63,7)</f>
        <v>3</v>
      </c>
      <c r="Y138" s="6">
        <f>IF(T138=1,W138,VLOOKUP(A138,Albedo!$A$2:$H$63,8)+(X138+1)*Const!$B$20*(L138-Const!$B$29))</f>
        <v>35.805999999999997</v>
      </c>
      <c r="Z138" s="15">
        <f>Const!$B$22*V138+Const!$B$23*W138+Const!$B$24*Y138+Const!$B$25</f>
        <v>0.57884231000000008</v>
      </c>
      <c r="AA138" s="51">
        <f t="shared" si="42"/>
        <v>481.16629891084017</v>
      </c>
      <c r="AB138" s="51">
        <f t="shared" si="43"/>
        <v>350.08997002160902</v>
      </c>
      <c r="AC138" s="51">
        <f>IF(F138=1,VLOOKUP(C138,AWS1_30min!$C$3:$J$2747,8))</f>
        <v>319.54647172463041</v>
      </c>
      <c r="AD138" s="51">
        <f>IF(F138=1,Const!$B$5*POWER((0+Const!$B$4),4))</f>
        <v>315.63697918226694</v>
      </c>
      <c r="AE138" s="51">
        <f t="shared" si="44"/>
        <v>3.9094925423634663</v>
      </c>
      <c r="AF138" s="51">
        <f t="shared" si="45"/>
        <v>353.99946256397249</v>
      </c>
      <c r="AG138" s="14">
        <f>VLOOKUP(C138,AWS2_30min!$C$3:$J$2935,8)+Const!$B$20*(L138-Const!$B$29)</f>
        <v>17.5185</v>
      </c>
      <c r="AH138" s="14">
        <f t="shared" si="46"/>
        <v>290.66849999999999</v>
      </c>
      <c r="AI138" s="6">
        <f>VLOOKUP(C138,AWS2_30min!$C$3:$K$2935,9)</f>
        <v>30.97</v>
      </c>
      <c r="AJ138" s="6">
        <f>VLOOKUP(C138,AWS2_30min!$C$3:$L$2935,10)</f>
        <v>1.9076345193123379</v>
      </c>
      <c r="AK138" s="53">
        <f>IF(AJ138&gt;0.5,Const!$B$6*(AH138-Const!$B$4)*(Const!$B$32-Const!$B$34)/(AH138*POWER(AJ138,2)))</f>
        <v>0.32484420674360115</v>
      </c>
      <c r="AL138" s="53">
        <f>IF(AK138&lt;Const!$B$33,AK138,"ЛОЖЬ")</f>
        <v>0.32484420674360115</v>
      </c>
      <c r="AM138" s="53">
        <f t="shared" si="47"/>
        <v>0.38965189893597552</v>
      </c>
      <c r="AN138" s="6">
        <f>(AG138+VLOOKUP(C138,AWS1_30min!$C$4:$L$2747,10))/2</f>
        <v>16.150749999999999</v>
      </c>
      <c r="AO138" s="19">
        <f>VLOOKUP(C138,AWS1_30min!$C$4:$O$2747,13)/POWER(10,(L138-Const!$B$28)/18400*(1+0.003665*AN138))</f>
        <v>750.93345877063484</v>
      </c>
      <c r="AP138" s="14">
        <f>Const!$B$7*Const!$B$8*(AO138/Const!$B$11)*POWER(Const!$B$9,2)*AJ138*(AH138-Const!$B$4)/(LN(Const!$B$32/Const!$B$34)*LN(Const!$B$32/Const!$B$35))</f>
        <v>68.177608188102781</v>
      </c>
      <c r="AQ138" s="51">
        <f t="shared" si="48"/>
        <v>26.56553449540716</v>
      </c>
      <c r="AR138" s="18">
        <f t="shared" si="49"/>
        <v>6.3423819779279134</v>
      </c>
      <c r="AS138" s="14">
        <f>0.623*Const!$B$10*Const!$B$8*POWER(Const!$B$9,2)*AJ138*(AR138-Const!$B$12)/1013/(LN(Const!$B$32/Const!$B$34)*LN(Const!$B$32/Const!$B$36))</f>
        <v>1.8969141465980355</v>
      </c>
      <c r="AT138" s="51">
        <f t="shared" si="50"/>
        <v>0.73913619934043995</v>
      </c>
      <c r="AU138" s="51">
        <f t="shared" si="51"/>
        <v>27.3046706947476</v>
      </c>
      <c r="AV138" s="14">
        <f>VLOOKUP(C138,AWS1_30min!$C$4:$P$2747,14)</f>
        <v>0</v>
      </c>
      <c r="AW138" s="14">
        <f t="shared" si="52"/>
        <v>0</v>
      </c>
      <c r="AX138" s="51">
        <f>IF(F138=1,AW138*Const!$B$13*Const!$B$14*(AH138-Const!$B$4))</f>
        <v>0</v>
      </c>
      <c r="AY138" s="11">
        <f>IF(F138=1,-Const!$B$15*(Const!$B$4-Const!$B$31)/2)</f>
        <v>-0.33999999999999775</v>
      </c>
      <c r="AZ138" s="51">
        <f t="shared" si="53"/>
        <v>380.96413325872015</v>
      </c>
      <c r="BA138" s="19">
        <f>IF(V138=1,Const!$B$37,Const!$B$38)</f>
        <v>602</v>
      </c>
      <c r="BB138" s="51">
        <f>IF(F138=1,AZ138/Const!$B$17*1800/BA138*1000)</f>
        <v>3.4518042880584732</v>
      </c>
    </row>
    <row r="139" spans="1:54" x14ac:dyDescent="0.3">
      <c r="A139" s="1">
        <f t="shared" si="54"/>
        <v>43653</v>
      </c>
      <c r="B139" s="2">
        <f t="shared" si="55"/>
        <v>0.5</v>
      </c>
      <c r="C139" s="13">
        <f t="shared" si="55"/>
        <v>43653.5</v>
      </c>
      <c r="D139" s="19">
        <f t="shared" si="56"/>
        <v>188</v>
      </c>
      <c r="E139" s="19">
        <v>136</v>
      </c>
      <c r="F139" s="19">
        <v>1</v>
      </c>
      <c r="G139" s="19">
        <v>0</v>
      </c>
      <c r="H139" s="19">
        <v>0</v>
      </c>
      <c r="I139" s="19"/>
      <c r="J139">
        <v>525285</v>
      </c>
      <c r="K139">
        <v>6300585</v>
      </c>
      <c r="L139">
        <v>2510</v>
      </c>
      <c r="M139" s="14">
        <v>10.857900000000001</v>
      </c>
      <c r="N139" s="21">
        <v>169.99199999999999</v>
      </c>
      <c r="O139" s="19">
        <v>889.93499999999995</v>
      </c>
      <c r="P139" s="19">
        <f>VLOOKUP(C139,AWS2_30min!$C$3:$G$2935,5)</f>
        <v>955.8</v>
      </c>
      <c r="Q139" s="19">
        <f t="shared" si="39"/>
        <v>856.33399999999995</v>
      </c>
      <c r="R139" s="59">
        <f t="shared" si="40"/>
        <v>1.1161532766420579</v>
      </c>
      <c r="S139" s="26">
        <f t="shared" si="41"/>
        <v>993.30386624844971</v>
      </c>
      <c r="T139" s="19">
        <f>VLOOKUP(A139,Albedo!$A$2:$F$63,6)</f>
        <v>0</v>
      </c>
      <c r="U139" s="19">
        <f>Const!$B$26*D139+Const!$B$27</f>
        <v>2402.4843999999998</v>
      </c>
      <c r="V139" s="19">
        <f t="shared" si="38"/>
        <v>1</v>
      </c>
      <c r="W139" s="6">
        <f>VLOOKUP(A139,Albedo!$A$2:$G$63,5)+Const!$B$20*(L139-Const!$B$29)</f>
        <v>17.648499999999999</v>
      </c>
      <c r="X139" s="19">
        <f>VLOOKUP(A139,Albedo!$A$2:$G$63,7)</f>
        <v>3</v>
      </c>
      <c r="Y139" s="6">
        <f>IF(T139=1,W139,VLOOKUP(A139,Albedo!$A$2:$H$63,8)+(X139+1)*Const!$B$20*(L139-Const!$B$29))</f>
        <v>36.326000000000001</v>
      </c>
      <c r="Z139" s="15">
        <f>Const!$B$22*V139+Const!$B$23*W139+Const!$B$24*Y139+Const!$B$25</f>
        <v>0.57934931000000001</v>
      </c>
      <c r="AA139" s="51">
        <f t="shared" si="42"/>
        <v>575.46990953137163</v>
      </c>
      <c r="AB139" s="51">
        <f t="shared" si="43"/>
        <v>417.83395671707808</v>
      </c>
      <c r="AC139" s="51">
        <f>IF(F139=1,VLOOKUP(C139,AWS1_30min!$C$3:$J$2747,8))</f>
        <v>319.54647172463041</v>
      </c>
      <c r="AD139" s="51">
        <f>IF(F139=1,Const!$B$5*POWER((0+Const!$B$4),4))</f>
        <v>315.63697918226694</v>
      </c>
      <c r="AE139" s="51">
        <f t="shared" si="44"/>
        <v>3.9094925423634663</v>
      </c>
      <c r="AF139" s="51">
        <f t="shared" si="45"/>
        <v>421.74344925944155</v>
      </c>
      <c r="AG139" s="14">
        <f>VLOOKUP(C139,AWS2_30min!$C$3:$J$2935,8)+Const!$B$20*(L139-Const!$B$29)</f>
        <v>17.648499999999999</v>
      </c>
      <c r="AH139" s="14">
        <f t="shared" si="46"/>
        <v>290.79849999999999</v>
      </c>
      <c r="AI139" s="6">
        <f>VLOOKUP(C139,AWS2_30min!$C$3:$K$2935,9)</f>
        <v>30.97</v>
      </c>
      <c r="AJ139" s="6">
        <f>VLOOKUP(C139,AWS2_30min!$C$3:$L$2935,10)</f>
        <v>1.9076345193123379</v>
      </c>
      <c r="AK139" s="53">
        <f>IF(AJ139&gt;0.5,Const!$B$6*(AH139-Const!$B$4)*(Const!$B$32-Const!$B$34)/(AH139*POWER(AJ139,2)))</f>
        <v>0.32710848921025387</v>
      </c>
      <c r="AL139" s="53">
        <f>IF(AK139&lt;Const!$B$33,AK139,"ЛОЖЬ")</f>
        <v>0.32710848921025387</v>
      </c>
      <c r="AM139" s="53">
        <f t="shared" si="47"/>
        <v>0.40391420073283058</v>
      </c>
      <c r="AN139" s="6">
        <f>(AG139+VLOOKUP(C139,AWS1_30min!$C$4:$L$2747,10))/2</f>
        <v>16.21575</v>
      </c>
      <c r="AO139" s="19">
        <f>VLOOKUP(C139,AWS1_30min!$C$4:$O$2747,13)/POWER(10,(L139-Const!$B$28)/18400*(1+0.003665*AN139))</f>
        <v>752.92721884813579</v>
      </c>
      <c r="AP139" s="14">
        <f>Const!$B$7*Const!$B$8*(AO139/Const!$B$11)*POWER(Const!$B$9,2)*AJ139*(AH139-Const!$B$4)/(LN(Const!$B$32/Const!$B$34)*LN(Const!$B$32/Const!$B$35))</f>
        <v>68.865893273280491</v>
      </c>
      <c r="AQ139" s="51">
        <f t="shared" si="48"/>
        <v>27.815912239229505</v>
      </c>
      <c r="AR139" s="18">
        <f t="shared" si="49"/>
        <v>6.3949559528374333</v>
      </c>
      <c r="AS139" s="14">
        <f>0.623*Const!$B$10*Const!$B$8*POWER(Const!$B$9,2)*AJ139*(AR139-Const!$B$12)/1013/(LN(Const!$B$32/Const!$B$34)*LN(Const!$B$32/Const!$B$36))</f>
        <v>2.326070992744234</v>
      </c>
      <c r="AT139" s="51">
        <f t="shared" si="50"/>
        <v>0.93953310588210903</v>
      </c>
      <c r="AU139" s="51">
        <f t="shared" si="51"/>
        <v>28.755445345111614</v>
      </c>
      <c r="AV139" s="14">
        <f>VLOOKUP(C139,AWS1_30min!$C$4:$P$2747,14)</f>
        <v>0</v>
      </c>
      <c r="AW139" s="14">
        <f t="shared" si="52"/>
        <v>0</v>
      </c>
      <c r="AX139" s="51">
        <f>IF(F139=1,AW139*Const!$B$13*Const!$B$14*(AH139-Const!$B$4))</f>
        <v>0</v>
      </c>
      <c r="AY139" s="11">
        <f>IF(F139=1,-Const!$B$15*(Const!$B$4-Const!$B$31)/2)</f>
        <v>-0.33999999999999775</v>
      </c>
      <c r="AZ139" s="51">
        <f t="shared" si="53"/>
        <v>450.15889460455315</v>
      </c>
      <c r="BA139" s="19">
        <f>IF(V139=1,Const!$B$37,Const!$B$38)</f>
        <v>602</v>
      </c>
      <c r="BB139" s="51">
        <f>IF(F139=1,AZ139/Const!$B$17*1800/BA139*1000)</f>
        <v>4.0787577282200527</v>
      </c>
    </row>
    <row r="140" spans="1:54" x14ac:dyDescent="0.3">
      <c r="A140" s="1">
        <f t="shared" si="54"/>
        <v>43653</v>
      </c>
      <c r="B140" s="2">
        <f t="shared" si="55"/>
        <v>0.5</v>
      </c>
      <c r="C140" s="13">
        <f t="shared" si="55"/>
        <v>43653.5</v>
      </c>
      <c r="D140" s="19">
        <f t="shared" si="56"/>
        <v>188</v>
      </c>
      <c r="E140" s="19">
        <v>137</v>
      </c>
      <c r="F140" s="19">
        <v>0</v>
      </c>
      <c r="G140" s="19">
        <v>0</v>
      </c>
      <c r="H140" s="19">
        <v>0</v>
      </c>
      <c r="I140" s="19"/>
      <c r="J140">
        <v>525375</v>
      </c>
      <c r="K140">
        <v>6300585</v>
      </c>
      <c r="L140">
        <v>2522</v>
      </c>
      <c r="M140" s="14">
        <v>8.4007299999999994</v>
      </c>
      <c r="N140" s="21">
        <v>238.851</v>
      </c>
      <c r="O140" s="19">
        <v>992.30799999999999</v>
      </c>
      <c r="P140" s="19">
        <f>VLOOKUP(C140,AWS2_30min!$C$3:$G$2935,5)</f>
        <v>955.8</v>
      </c>
      <c r="Q140" s="19">
        <f t="shared" si="39"/>
        <v>856.33399999999995</v>
      </c>
      <c r="R140" s="59">
        <f t="shared" si="40"/>
        <v>1.1161532766420579</v>
      </c>
      <c r="S140" s="26" t="b">
        <f t="shared" si="41"/>
        <v>0</v>
      </c>
      <c r="T140" s="19">
        <f>VLOOKUP(A140,Albedo!$A$2:$F$63,6)</f>
        <v>0</v>
      </c>
      <c r="U140" s="19">
        <f>Const!$B$26*D140+Const!$B$27</f>
        <v>2402.4843999999998</v>
      </c>
      <c r="V140" s="19">
        <f t="shared" si="38"/>
        <v>1</v>
      </c>
      <c r="W140" s="6">
        <f>VLOOKUP(A140,Albedo!$A$2:$G$63,5)+Const!$B$20*(L140-Const!$B$29)</f>
        <v>17.570499999999999</v>
      </c>
      <c r="X140" s="19">
        <f>VLOOKUP(A140,Albedo!$A$2:$G$63,7)</f>
        <v>3</v>
      </c>
      <c r="Y140" s="6">
        <f>IF(T140=1,W140,VLOOKUP(A140,Albedo!$A$2:$H$63,8)+(X140+1)*Const!$B$20*(L140-Const!$B$29))</f>
        <v>36.014000000000003</v>
      </c>
      <c r="Z140" s="15">
        <f>Const!$B$22*V140+Const!$B$23*W140+Const!$B$24*Y140+Const!$B$25</f>
        <v>0.57904511000000003</v>
      </c>
      <c r="AA140" s="51" t="b">
        <f t="shared" si="42"/>
        <v>0</v>
      </c>
      <c r="AB140" s="51" t="b">
        <f t="shared" si="43"/>
        <v>0</v>
      </c>
      <c r="AC140" s="51" t="b">
        <f>IF(F140=1,VLOOKUP(C140,AWS1_30min!$C$3:$J$2747,8))</f>
        <v>0</v>
      </c>
      <c r="AD140" s="51" t="b">
        <f>IF(F140=1,Const!$B$5*POWER((0+Const!$B$4),4))</f>
        <v>0</v>
      </c>
      <c r="AE140" s="51" t="b">
        <f t="shared" si="44"/>
        <v>0</v>
      </c>
      <c r="AF140" s="51" t="b">
        <f t="shared" si="45"/>
        <v>0</v>
      </c>
      <c r="AG140" s="14">
        <f>VLOOKUP(C140,AWS2_30min!$C$3:$J$2935,8)+Const!$B$20*(L140-Const!$B$29)</f>
        <v>17.570499999999999</v>
      </c>
      <c r="AH140" s="14">
        <f t="shared" si="46"/>
        <v>290.72049999999996</v>
      </c>
      <c r="AI140" s="6">
        <f>VLOOKUP(C140,AWS2_30min!$C$3:$K$2935,9)</f>
        <v>30.97</v>
      </c>
      <c r="AJ140" s="6">
        <f>VLOOKUP(C140,AWS2_30min!$C$3:$L$2935,10)</f>
        <v>1.9076345193123379</v>
      </c>
      <c r="AK140" s="53">
        <f>IF(AJ140&gt;0.5,Const!$B$6*(AH140-Const!$B$4)*(Const!$B$32-Const!$B$34)/(AH140*POWER(AJ140,2)))</f>
        <v>0.32575016273208968</v>
      </c>
      <c r="AL140" s="53">
        <f>IF(AK140&lt;Const!$B$33,AK140,"ЛОЖЬ")</f>
        <v>0.32575016273208968</v>
      </c>
      <c r="AM140" s="53">
        <f t="shared" si="47"/>
        <v>0.39532758567867604</v>
      </c>
      <c r="AN140" s="6">
        <f>(AG140+VLOOKUP(C140,AWS1_30min!$C$4:$L$2747,10))/2</f>
        <v>16.176749999999998</v>
      </c>
      <c r="AO140" s="19">
        <f>VLOOKUP(C140,AWS1_30min!$C$4:$O$2747,13)/POWER(10,(L140-Const!$B$28)/18400*(1+0.003665*AN140))</f>
        <v>751.73022090816596</v>
      </c>
      <c r="AP140" s="14">
        <f>Const!$B$7*Const!$B$8*(AO140/Const!$B$11)*POWER(Const!$B$9,2)*AJ140*(AH140-Const!$B$4)/(LN(Const!$B$32/Const!$B$34)*LN(Const!$B$32/Const!$B$35))</f>
        <v>68.452532283306894</v>
      </c>
      <c r="AQ140" s="51" t="b">
        <f t="shared" si="48"/>
        <v>0</v>
      </c>
      <c r="AR140" s="18">
        <f t="shared" si="49"/>
        <v>6.3633655999831751</v>
      </c>
      <c r="AS140" s="14">
        <f>0.623*Const!$B$10*Const!$B$8*POWER(Const!$B$9,2)*AJ140*(AR140-Const!$B$12)/1013/(LN(Const!$B$32/Const!$B$34)*LN(Const!$B$32/Const!$B$36))</f>
        <v>2.0682016529632676</v>
      </c>
      <c r="AT140" s="51" t="b">
        <f t="shared" si="50"/>
        <v>0</v>
      </c>
      <c r="AU140" s="51" t="b">
        <f t="shared" si="51"/>
        <v>0</v>
      </c>
      <c r="AV140" s="14">
        <f>VLOOKUP(C140,AWS1_30min!$C$4:$P$2747,14)</f>
        <v>0</v>
      </c>
      <c r="AW140" s="14">
        <f t="shared" si="52"/>
        <v>0</v>
      </c>
      <c r="AX140" s="51" t="b">
        <f>IF(F140=1,AW140*Const!$B$13*Const!$B$14*(AH140-Const!$B$4))</f>
        <v>0</v>
      </c>
      <c r="AY140" s="11" t="b">
        <f>IF(F140=1,-Const!$B$15*(Const!$B$4-Const!$B$31)/2)</f>
        <v>0</v>
      </c>
      <c r="AZ140" s="51" t="b">
        <f t="shared" si="53"/>
        <v>0</v>
      </c>
      <c r="BA140" s="19">
        <f>IF(V140=1,Const!$B$37,Const!$B$38)</f>
        <v>602</v>
      </c>
      <c r="BB140" s="51" t="b">
        <f>IF(F140=1,AZ140/Const!$B$17*1800/BA140*1000)</f>
        <v>0</v>
      </c>
    </row>
    <row r="141" spans="1:54" x14ac:dyDescent="0.3">
      <c r="A141" s="1">
        <f t="shared" si="54"/>
        <v>43653</v>
      </c>
      <c r="B141" s="2">
        <f t="shared" si="55"/>
        <v>0.5</v>
      </c>
      <c r="C141" s="13">
        <f t="shared" si="55"/>
        <v>43653.5</v>
      </c>
      <c r="D141" s="19">
        <f t="shared" si="56"/>
        <v>188</v>
      </c>
      <c r="E141" s="19">
        <v>138</v>
      </c>
      <c r="F141" s="19">
        <v>0</v>
      </c>
      <c r="G141" s="19">
        <v>0</v>
      </c>
      <c r="H141" s="19">
        <v>0</v>
      </c>
      <c r="I141" s="19"/>
      <c r="J141">
        <v>525465</v>
      </c>
      <c r="K141">
        <v>6300585</v>
      </c>
      <c r="L141">
        <v>2534</v>
      </c>
      <c r="M141" s="14">
        <v>3.1096300000000001</v>
      </c>
      <c r="N141" s="21">
        <v>265.601</v>
      </c>
      <c r="O141" s="19">
        <v>956.46600000000001</v>
      </c>
      <c r="P141" s="19">
        <f>VLOOKUP(C141,AWS2_30min!$C$3:$G$2935,5)</f>
        <v>955.8</v>
      </c>
      <c r="Q141" s="19">
        <f t="shared" si="39"/>
        <v>856.33399999999995</v>
      </c>
      <c r="R141" s="59">
        <f t="shared" si="40"/>
        <v>1.1161532766420579</v>
      </c>
      <c r="S141" s="26" t="b">
        <f t="shared" si="41"/>
        <v>0</v>
      </c>
      <c r="T141" s="19">
        <f>VLOOKUP(A141,Albedo!$A$2:$F$63,6)</f>
        <v>0</v>
      </c>
      <c r="U141" s="19">
        <f>Const!$B$26*D141+Const!$B$27</f>
        <v>2402.4843999999998</v>
      </c>
      <c r="V141" s="19">
        <f t="shared" si="38"/>
        <v>1</v>
      </c>
      <c r="W141" s="6">
        <f>VLOOKUP(A141,Albedo!$A$2:$G$63,5)+Const!$B$20*(L141-Const!$B$29)</f>
        <v>17.4925</v>
      </c>
      <c r="X141" s="19">
        <f>VLOOKUP(A141,Albedo!$A$2:$G$63,7)</f>
        <v>3</v>
      </c>
      <c r="Y141" s="6">
        <f>IF(T141=1,W141,VLOOKUP(A141,Albedo!$A$2:$H$63,8)+(X141+1)*Const!$B$20*(L141-Const!$B$29))</f>
        <v>35.701999999999998</v>
      </c>
      <c r="Z141" s="15">
        <f>Const!$B$22*V141+Const!$B$23*W141+Const!$B$24*Y141+Const!$B$25</f>
        <v>0.57874091000000005</v>
      </c>
      <c r="AA141" s="51" t="b">
        <f t="shared" si="42"/>
        <v>0</v>
      </c>
      <c r="AB141" s="51" t="b">
        <f t="shared" si="43"/>
        <v>0</v>
      </c>
      <c r="AC141" s="51" t="b">
        <f>IF(F141=1,VLOOKUP(C141,AWS1_30min!$C$3:$J$2747,8))</f>
        <v>0</v>
      </c>
      <c r="AD141" s="51" t="b">
        <f>IF(F141=1,Const!$B$5*POWER((0+Const!$B$4),4))</f>
        <v>0</v>
      </c>
      <c r="AE141" s="51" t="b">
        <f t="shared" si="44"/>
        <v>0</v>
      </c>
      <c r="AF141" s="51" t="b">
        <f t="shared" si="45"/>
        <v>0</v>
      </c>
      <c r="AG141" s="14">
        <f>VLOOKUP(C141,AWS2_30min!$C$3:$J$2935,8)+Const!$B$20*(L141-Const!$B$29)</f>
        <v>17.4925</v>
      </c>
      <c r="AH141" s="14">
        <f t="shared" si="46"/>
        <v>290.64249999999998</v>
      </c>
      <c r="AI141" s="6">
        <f>VLOOKUP(C141,AWS2_30min!$C$3:$K$2935,9)</f>
        <v>30.97</v>
      </c>
      <c r="AJ141" s="6">
        <f>VLOOKUP(C141,AWS2_30min!$C$3:$L$2935,10)</f>
        <v>1.9076345193123379</v>
      </c>
      <c r="AK141" s="53">
        <f>IF(AJ141&gt;0.5,Const!$B$6*(AH141-Const!$B$4)*(Const!$B$32-Const!$B$34)/(AH141*POWER(AJ141,2)))</f>
        <v>0.32439110718322767</v>
      </c>
      <c r="AL141" s="53">
        <f>IF(AK141&lt;Const!$B$33,AK141,"ЛОЖЬ")</f>
        <v>0.32439110718322767</v>
      </c>
      <c r="AM141" s="53">
        <f t="shared" si="47"/>
        <v>0.38682868865673092</v>
      </c>
      <c r="AN141" s="6">
        <f>(AG141+VLOOKUP(C141,AWS1_30min!$C$4:$L$2747,10))/2</f>
        <v>16.13775</v>
      </c>
      <c r="AO141" s="19">
        <f>VLOOKUP(C141,AWS1_30min!$C$4:$O$2747,13)/POWER(10,(L141-Const!$B$28)/18400*(1+0.003665*AN141))</f>
        <v>750.53544814138525</v>
      </c>
      <c r="AP141" s="14">
        <f>Const!$B$7*Const!$B$8*(AO141/Const!$B$11)*POWER(Const!$B$9,2)*AJ141*(AH141-Const!$B$4)/(LN(Const!$B$32/Const!$B$34)*LN(Const!$B$32/Const!$B$35))</f>
        <v>68.040340764049603</v>
      </c>
      <c r="AQ141" s="51" t="b">
        <f t="shared" si="48"/>
        <v>0</v>
      </c>
      <c r="AR141" s="18">
        <f t="shared" si="49"/>
        <v>6.3319130931947374</v>
      </c>
      <c r="AS141" s="14">
        <f>0.623*Const!$B$10*Const!$B$8*POWER(Const!$B$9,2)*AJ141*(AR141-Const!$B$12)/1013/(LN(Const!$B$32/Const!$B$34)*LN(Const!$B$32/Const!$B$36))</f>
        <v>1.8114575387898948</v>
      </c>
      <c r="AT141" s="51" t="b">
        <f t="shared" si="50"/>
        <v>0</v>
      </c>
      <c r="AU141" s="51" t="b">
        <f t="shared" si="51"/>
        <v>0</v>
      </c>
      <c r="AV141" s="14">
        <f>VLOOKUP(C141,AWS1_30min!$C$4:$P$2747,14)</f>
        <v>0</v>
      </c>
      <c r="AW141" s="14">
        <f t="shared" si="52"/>
        <v>0</v>
      </c>
      <c r="AX141" s="51" t="b">
        <f>IF(F141=1,AW141*Const!$B$13*Const!$B$14*(AH141-Const!$B$4))</f>
        <v>0</v>
      </c>
      <c r="AY141" s="11" t="b">
        <f>IF(F141=1,-Const!$B$15*(Const!$B$4-Const!$B$31)/2)</f>
        <v>0</v>
      </c>
      <c r="AZ141" s="51" t="b">
        <f t="shared" si="53"/>
        <v>0</v>
      </c>
      <c r="BA141" s="19">
        <f>IF(V141=1,Const!$B$37,Const!$B$38)</f>
        <v>602</v>
      </c>
      <c r="BB141" s="51" t="b">
        <f>IF(F141=1,AZ141/Const!$B$17*1800/BA141*1000)</f>
        <v>0</v>
      </c>
    </row>
    <row r="142" spans="1:54" x14ac:dyDescent="0.3">
      <c r="A142" s="1">
        <f t="shared" si="54"/>
        <v>43653</v>
      </c>
      <c r="B142" s="2">
        <f t="shared" si="55"/>
        <v>0.5</v>
      </c>
      <c r="C142" s="13">
        <f t="shared" si="55"/>
        <v>43653.5</v>
      </c>
      <c r="D142" s="19">
        <f t="shared" si="56"/>
        <v>188</v>
      </c>
      <c r="E142" s="19">
        <v>139</v>
      </c>
      <c r="F142" s="19">
        <v>1</v>
      </c>
      <c r="G142" s="19">
        <v>0</v>
      </c>
      <c r="H142" s="19">
        <v>0</v>
      </c>
      <c r="I142" s="19"/>
      <c r="J142">
        <v>525555</v>
      </c>
      <c r="K142">
        <v>6300585</v>
      </c>
      <c r="L142">
        <v>2534</v>
      </c>
      <c r="M142" s="14">
        <v>2.9875400000000001</v>
      </c>
      <c r="N142" s="21">
        <v>64.798900000000003</v>
      </c>
      <c r="O142" s="19">
        <v>894.62300000000005</v>
      </c>
      <c r="P142" s="19">
        <f>VLOOKUP(C142,AWS2_30min!$C$3:$G$2935,5)</f>
        <v>955.8</v>
      </c>
      <c r="Q142" s="19">
        <f t="shared" si="39"/>
        <v>856.33399999999995</v>
      </c>
      <c r="R142" s="59">
        <f t="shared" si="40"/>
        <v>1.1161532766420579</v>
      </c>
      <c r="S142" s="26">
        <f t="shared" si="41"/>
        <v>998.53639280934783</v>
      </c>
      <c r="T142" s="19">
        <f>VLOOKUP(A142,Albedo!$A$2:$F$63,6)</f>
        <v>0</v>
      </c>
      <c r="U142" s="19">
        <f>Const!$B$26*D142+Const!$B$27</f>
        <v>2402.4843999999998</v>
      </c>
      <c r="V142" s="19">
        <f t="shared" si="38"/>
        <v>1</v>
      </c>
      <c r="W142" s="6">
        <f>VLOOKUP(A142,Albedo!$A$2:$G$63,5)+Const!$B$20*(L142-Const!$B$29)</f>
        <v>17.4925</v>
      </c>
      <c r="X142" s="19">
        <f>VLOOKUP(A142,Albedo!$A$2:$G$63,7)</f>
        <v>3</v>
      </c>
      <c r="Y142" s="6">
        <f>IF(T142=1,W142,VLOOKUP(A142,Albedo!$A$2:$H$63,8)+(X142+1)*Const!$B$20*(L142-Const!$B$29))</f>
        <v>35.701999999999998</v>
      </c>
      <c r="Z142" s="15">
        <f>Const!$B$22*V142+Const!$B$23*W142+Const!$B$24*Y142+Const!$B$25</f>
        <v>0.57874091000000005</v>
      </c>
      <c r="AA142" s="51">
        <f t="shared" si="42"/>
        <v>577.89386064259952</v>
      </c>
      <c r="AB142" s="51">
        <f t="shared" si="43"/>
        <v>420.64253216674831</v>
      </c>
      <c r="AC142" s="51">
        <f>IF(F142=1,VLOOKUP(C142,AWS1_30min!$C$3:$J$2747,8))</f>
        <v>319.54647172463041</v>
      </c>
      <c r="AD142" s="51">
        <f>IF(F142=1,Const!$B$5*POWER((0+Const!$B$4),4))</f>
        <v>315.63697918226694</v>
      </c>
      <c r="AE142" s="51">
        <f t="shared" si="44"/>
        <v>3.9094925423634663</v>
      </c>
      <c r="AF142" s="51">
        <f t="shared" si="45"/>
        <v>424.55202470911178</v>
      </c>
      <c r="AG142" s="14">
        <f>VLOOKUP(C142,AWS2_30min!$C$3:$J$2935,8)+Const!$B$20*(L142-Const!$B$29)</f>
        <v>17.4925</v>
      </c>
      <c r="AH142" s="14">
        <f t="shared" si="46"/>
        <v>290.64249999999998</v>
      </c>
      <c r="AI142" s="6">
        <f>VLOOKUP(C142,AWS2_30min!$C$3:$K$2935,9)</f>
        <v>30.97</v>
      </c>
      <c r="AJ142" s="6">
        <f>VLOOKUP(C142,AWS2_30min!$C$3:$L$2935,10)</f>
        <v>1.9076345193123379</v>
      </c>
      <c r="AK142" s="53">
        <f>IF(AJ142&gt;0.5,Const!$B$6*(AH142-Const!$B$4)*(Const!$B$32-Const!$B$34)/(AH142*POWER(AJ142,2)))</f>
        <v>0.32439110718322767</v>
      </c>
      <c r="AL142" s="53">
        <f>IF(AK142&lt;Const!$B$33,AK142,"ЛОЖЬ")</f>
        <v>0.32439110718322767</v>
      </c>
      <c r="AM142" s="53">
        <f t="shared" si="47"/>
        <v>0.38682868865673092</v>
      </c>
      <c r="AN142" s="6">
        <f>(AG142+VLOOKUP(C142,AWS1_30min!$C$4:$L$2747,10))/2</f>
        <v>16.13775</v>
      </c>
      <c r="AO142" s="19">
        <f>VLOOKUP(C142,AWS1_30min!$C$4:$O$2747,13)/POWER(10,(L142-Const!$B$28)/18400*(1+0.003665*AN142))</f>
        <v>750.53544814138525</v>
      </c>
      <c r="AP142" s="14">
        <f>Const!$B$7*Const!$B$8*(AO142/Const!$B$11)*POWER(Const!$B$9,2)*AJ142*(AH142-Const!$B$4)/(LN(Const!$B$32/Const!$B$34)*LN(Const!$B$32/Const!$B$35))</f>
        <v>68.040340764049603</v>
      </c>
      <c r="AQ142" s="51">
        <f t="shared" si="48"/>
        <v>26.319955793514421</v>
      </c>
      <c r="AR142" s="18">
        <f t="shared" si="49"/>
        <v>6.3319130931947374</v>
      </c>
      <c r="AS142" s="14">
        <f>0.623*Const!$B$10*Const!$B$8*POWER(Const!$B$9,2)*AJ142*(AR142-Const!$B$12)/1013/(LN(Const!$B$32/Const!$B$34)*LN(Const!$B$32/Const!$B$36))</f>
        <v>1.8114575387898948</v>
      </c>
      <c r="AT142" s="51">
        <f t="shared" si="50"/>
        <v>0.70072374428744433</v>
      </c>
      <c r="AU142" s="51">
        <f t="shared" si="51"/>
        <v>27.020679537801865</v>
      </c>
      <c r="AV142" s="14">
        <f>VLOOKUP(C142,AWS1_30min!$C$4:$P$2747,14)</f>
        <v>0</v>
      </c>
      <c r="AW142" s="14">
        <f t="shared" si="52"/>
        <v>0</v>
      </c>
      <c r="AX142" s="51">
        <f>IF(F142=1,AW142*Const!$B$13*Const!$B$14*(AH142-Const!$B$4))</f>
        <v>0</v>
      </c>
      <c r="AY142" s="11">
        <f>IF(F142=1,-Const!$B$15*(Const!$B$4-Const!$B$31)/2)</f>
        <v>-0.33999999999999775</v>
      </c>
      <c r="AZ142" s="51">
        <f t="shared" si="53"/>
        <v>451.23270424691367</v>
      </c>
      <c r="BA142" s="19">
        <f>IF(V142=1,Const!$B$37,Const!$B$38)</f>
        <v>602</v>
      </c>
      <c r="BB142" s="51">
        <f>IF(F142=1,AZ142/Const!$B$17*1800/BA142*1000)</f>
        <v>4.0884872024788308</v>
      </c>
    </row>
    <row r="143" spans="1:54" x14ac:dyDescent="0.3">
      <c r="A143" s="1">
        <f t="shared" si="54"/>
        <v>43653</v>
      </c>
      <c r="B143" s="2">
        <f t="shared" si="55"/>
        <v>0.5</v>
      </c>
      <c r="C143" s="13">
        <f t="shared" si="55"/>
        <v>43653.5</v>
      </c>
      <c r="D143" s="19">
        <f t="shared" si="56"/>
        <v>188</v>
      </c>
      <c r="E143" s="19">
        <v>140</v>
      </c>
      <c r="F143" s="19">
        <v>0</v>
      </c>
      <c r="G143" s="19">
        <v>0</v>
      </c>
      <c r="H143" s="19">
        <v>0</v>
      </c>
      <c r="I143" s="19"/>
      <c r="J143">
        <v>525645</v>
      </c>
      <c r="K143">
        <v>6300585</v>
      </c>
      <c r="L143">
        <v>2532</v>
      </c>
      <c r="M143" s="14">
        <v>11.579499999999999</v>
      </c>
      <c r="N143" s="21">
        <v>74.268000000000001</v>
      </c>
      <c r="O143" s="19">
        <v>790.34100000000001</v>
      </c>
      <c r="P143" s="19">
        <f>VLOOKUP(C143,AWS2_30min!$C$3:$G$2935,5)</f>
        <v>955.8</v>
      </c>
      <c r="Q143" s="19">
        <f t="shared" si="39"/>
        <v>856.33399999999995</v>
      </c>
      <c r="R143" s="59">
        <f t="shared" si="40"/>
        <v>1.1161532766420579</v>
      </c>
      <c r="S143" s="26" t="b">
        <f t="shared" si="41"/>
        <v>0</v>
      </c>
      <c r="T143" s="19">
        <f>VLOOKUP(A143,Albedo!$A$2:$F$63,6)</f>
        <v>0</v>
      </c>
      <c r="U143" s="19">
        <f>Const!$B$26*D143+Const!$B$27</f>
        <v>2402.4843999999998</v>
      </c>
      <c r="V143" s="19">
        <f t="shared" si="38"/>
        <v>1</v>
      </c>
      <c r="W143" s="6">
        <f>VLOOKUP(A143,Albedo!$A$2:$G$63,5)+Const!$B$20*(L143-Const!$B$29)</f>
        <v>17.505500000000001</v>
      </c>
      <c r="X143" s="19">
        <f>VLOOKUP(A143,Albedo!$A$2:$G$63,7)</f>
        <v>3</v>
      </c>
      <c r="Y143" s="6">
        <f>IF(T143=1,W143,VLOOKUP(A143,Albedo!$A$2:$H$63,8)+(X143+1)*Const!$B$20*(L143-Const!$B$29))</f>
        <v>35.753999999999998</v>
      </c>
      <c r="Z143" s="15">
        <f>Const!$B$22*V143+Const!$B$23*W143+Const!$B$24*Y143+Const!$B$25</f>
        <v>0.57879161000000012</v>
      </c>
      <c r="AA143" s="51" t="b">
        <f t="shared" si="42"/>
        <v>0</v>
      </c>
      <c r="AB143" s="51" t="b">
        <f t="shared" si="43"/>
        <v>0</v>
      </c>
      <c r="AC143" s="51" t="b">
        <f>IF(F143=1,VLOOKUP(C143,AWS1_30min!$C$3:$J$2747,8))</f>
        <v>0</v>
      </c>
      <c r="AD143" s="51" t="b">
        <f>IF(F143=1,Const!$B$5*POWER((0+Const!$B$4),4))</f>
        <v>0</v>
      </c>
      <c r="AE143" s="51" t="b">
        <f t="shared" si="44"/>
        <v>0</v>
      </c>
      <c r="AF143" s="51" t="b">
        <f t="shared" si="45"/>
        <v>0</v>
      </c>
      <c r="AG143" s="14">
        <f>VLOOKUP(C143,AWS2_30min!$C$3:$J$2935,8)+Const!$B$20*(L143-Const!$B$29)</f>
        <v>17.505500000000001</v>
      </c>
      <c r="AH143" s="14">
        <f t="shared" si="46"/>
        <v>290.65549999999996</v>
      </c>
      <c r="AI143" s="6">
        <f>VLOOKUP(C143,AWS2_30min!$C$3:$K$2935,9)</f>
        <v>30.97</v>
      </c>
      <c r="AJ143" s="6">
        <f>VLOOKUP(C143,AWS2_30min!$C$3:$L$2935,10)</f>
        <v>1.9076345193123379</v>
      </c>
      <c r="AK143" s="53">
        <f>IF(AJ143&gt;0.5,Const!$B$6*(AH143-Const!$B$4)*(Const!$B$32-Const!$B$34)/(AH143*POWER(AJ143,2)))</f>
        <v>0.32461766709619011</v>
      </c>
      <c r="AL143" s="53">
        <f>IF(AK143&lt;Const!$B$33,AK143,"ЛОЖЬ")</f>
        <v>0.32461766709619011</v>
      </c>
      <c r="AM143" s="53">
        <f t="shared" si="47"/>
        <v>0.38823907381242173</v>
      </c>
      <c r="AN143" s="6">
        <f>(AG143+VLOOKUP(C143,AWS1_30min!$C$4:$L$2747,10))/2</f>
        <v>16.14425</v>
      </c>
      <c r="AO143" s="19">
        <f>VLOOKUP(C143,AWS1_30min!$C$4:$O$2747,13)/POWER(10,(L143-Const!$B$28)/18400*(1+0.003665*AN143))</f>
        <v>750.73442260364413</v>
      </c>
      <c r="AP143" s="14">
        <f>Const!$B$7*Const!$B$8*(AO143/Const!$B$11)*POWER(Const!$B$9,2)*AJ143*(AH143-Const!$B$4)/(LN(Const!$B$32/Const!$B$34)*LN(Const!$B$32/Const!$B$35))</f>
        <v>68.108958269442184</v>
      </c>
      <c r="AQ143" s="51" t="b">
        <f t="shared" si="48"/>
        <v>0</v>
      </c>
      <c r="AR143" s="18">
        <f t="shared" si="49"/>
        <v>6.3371456270359916</v>
      </c>
      <c r="AS143" s="14">
        <f>0.623*Const!$B$10*Const!$B$8*POWER(Const!$B$9,2)*AJ143*(AR143-Const!$B$12)/1013/(LN(Const!$B$32/Const!$B$34)*LN(Const!$B$32/Const!$B$36))</f>
        <v>1.8541702635654242</v>
      </c>
      <c r="AT143" s="51" t="b">
        <f t="shared" si="50"/>
        <v>0</v>
      </c>
      <c r="AU143" s="51" t="b">
        <f t="shared" si="51"/>
        <v>0</v>
      </c>
      <c r="AV143" s="14">
        <f>VLOOKUP(C143,AWS1_30min!$C$4:$P$2747,14)</f>
        <v>0</v>
      </c>
      <c r="AW143" s="14">
        <f t="shared" si="52"/>
        <v>0</v>
      </c>
      <c r="AX143" s="51" t="b">
        <f>IF(F143=1,AW143*Const!$B$13*Const!$B$14*(AH143-Const!$B$4))</f>
        <v>0</v>
      </c>
      <c r="AY143" s="11" t="b">
        <f>IF(F143=1,-Const!$B$15*(Const!$B$4-Const!$B$31)/2)</f>
        <v>0</v>
      </c>
      <c r="AZ143" s="51" t="b">
        <f t="shared" si="53"/>
        <v>0</v>
      </c>
      <c r="BA143" s="19">
        <f>IF(V143=1,Const!$B$37,Const!$B$38)</f>
        <v>602</v>
      </c>
      <c r="BB143" s="51" t="b">
        <f>IF(F143=1,AZ143/Const!$B$17*1800/BA143*1000)</f>
        <v>0</v>
      </c>
    </row>
    <row r="144" spans="1:54" x14ac:dyDescent="0.3">
      <c r="A144" s="1">
        <f t="shared" si="54"/>
        <v>43653</v>
      </c>
      <c r="B144" s="2">
        <f t="shared" si="55"/>
        <v>0.5</v>
      </c>
      <c r="C144" s="13">
        <f t="shared" si="55"/>
        <v>43653.5</v>
      </c>
      <c r="D144" s="19">
        <f t="shared" si="56"/>
        <v>188</v>
      </c>
      <c r="E144" s="19">
        <v>141</v>
      </c>
      <c r="F144" s="19">
        <v>0</v>
      </c>
      <c r="G144" s="19">
        <v>0</v>
      </c>
      <c r="H144" s="19">
        <v>0</v>
      </c>
      <c r="I144" s="19"/>
      <c r="J144">
        <v>525735</v>
      </c>
      <c r="K144">
        <v>6300585</v>
      </c>
      <c r="L144">
        <v>2502</v>
      </c>
      <c r="M144" s="14">
        <v>9.8906299999999998</v>
      </c>
      <c r="N144" s="21">
        <v>59.349299999999999</v>
      </c>
      <c r="O144" s="19">
        <v>821.84100000000001</v>
      </c>
      <c r="P144" s="19">
        <f>VLOOKUP(C144,AWS2_30min!$C$3:$G$2935,5)</f>
        <v>955.8</v>
      </c>
      <c r="Q144" s="19">
        <f t="shared" si="39"/>
        <v>856.33399999999995</v>
      </c>
      <c r="R144" s="59">
        <f t="shared" si="40"/>
        <v>1.1161532766420579</v>
      </c>
      <c r="S144" s="26" t="b">
        <f t="shared" si="41"/>
        <v>0</v>
      </c>
      <c r="T144" s="19">
        <f>VLOOKUP(A144,Albedo!$A$2:$F$63,6)</f>
        <v>0</v>
      </c>
      <c r="U144" s="19">
        <f>Const!$B$26*D144+Const!$B$27</f>
        <v>2402.4843999999998</v>
      </c>
      <c r="V144" s="19">
        <f t="shared" si="38"/>
        <v>1</v>
      </c>
      <c r="W144" s="6">
        <f>VLOOKUP(A144,Albedo!$A$2:$G$63,5)+Const!$B$20*(L144-Const!$B$29)</f>
        <v>17.700500000000002</v>
      </c>
      <c r="X144" s="19">
        <f>VLOOKUP(A144,Albedo!$A$2:$G$63,7)</f>
        <v>3</v>
      </c>
      <c r="Y144" s="6">
        <f>IF(T144=1,W144,VLOOKUP(A144,Albedo!$A$2:$H$63,8)+(X144+1)*Const!$B$20*(L144-Const!$B$29))</f>
        <v>36.533999999999999</v>
      </c>
      <c r="Z144" s="15">
        <f>Const!$B$22*V144+Const!$B$23*W144+Const!$B$24*Y144+Const!$B$25</f>
        <v>0.57955211000000006</v>
      </c>
      <c r="AA144" s="51" t="b">
        <f t="shared" si="42"/>
        <v>0</v>
      </c>
      <c r="AB144" s="51" t="b">
        <f t="shared" si="43"/>
        <v>0</v>
      </c>
      <c r="AC144" s="51" t="b">
        <f>IF(F144=1,VLOOKUP(C144,AWS1_30min!$C$3:$J$2747,8))</f>
        <v>0</v>
      </c>
      <c r="AD144" s="51" t="b">
        <f>IF(F144=1,Const!$B$5*POWER((0+Const!$B$4),4))</f>
        <v>0</v>
      </c>
      <c r="AE144" s="51" t="b">
        <f t="shared" si="44"/>
        <v>0</v>
      </c>
      <c r="AF144" s="51" t="b">
        <f t="shared" si="45"/>
        <v>0</v>
      </c>
      <c r="AG144" s="14">
        <f>VLOOKUP(C144,AWS2_30min!$C$3:$J$2935,8)+Const!$B$20*(L144-Const!$B$29)</f>
        <v>17.700500000000002</v>
      </c>
      <c r="AH144" s="14">
        <f t="shared" si="46"/>
        <v>290.85049999999995</v>
      </c>
      <c r="AI144" s="6">
        <f>VLOOKUP(C144,AWS2_30min!$C$3:$K$2935,9)</f>
        <v>30.97</v>
      </c>
      <c r="AJ144" s="6">
        <f>VLOOKUP(C144,AWS2_30min!$C$3:$L$2935,10)</f>
        <v>1.9076345193123379</v>
      </c>
      <c r="AK144" s="53">
        <f>IF(AJ144&gt;0.5,Const!$B$6*(AH144-Const!$B$4)*(Const!$B$32-Const!$B$34)/(AH144*POWER(AJ144,2)))</f>
        <v>0.32801363544607998</v>
      </c>
      <c r="AL144" s="53">
        <f>IF(AK144&lt;Const!$B$33,AK144,"ЛОЖЬ")</f>
        <v>0.32801363544607998</v>
      </c>
      <c r="AM144" s="53">
        <f t="shared" si="47"/>
        <v>0.40968727150304673</v>
      </c>
      <c r="AN144" s="6">
        <f>(AG144+VLOOKUP(C144,AWS1_30min!$C$4:$L$2747,10))/2</f>
        <v>16.24175</v>
      </c>
      <c r="AO144" s="19">
        <f>VLOOKUP(C144,AWS1_30min!$C$4:$O$2747,13)/POWER(10,(L144-Const!$B$28)/18400*(1+0.003665*AN144))</f>
        <v>753.72645593933441</v>
      </c>
      <c r="AP144" s="14">
        <f>Const!$B$7*Const!$B$8*(AO144/Const!$B$11)*POWER(Const!$B$9,2)*AJ144*(AH144-Const!$B$4)/(LN(Const!$B$32/Const!$B$34)*LN(Const!$B$32/Const!$B$35))</f>
        <v>69.142118512207475</v>
      </c>
      <c r="AQ144" s="51" t="b">
        <f t="shared" si="48"/>
        <v>0</v>
      </c>
      <c r="AR144" s="18">
        <f t="shared" si="49"/>
        <v>6.4160930259560249</v>
      </c>
      <c r="AS144" s="14">
        <f>0.623*Const!$B$10*Const!$B$8*POWER(Const!$B$9,2)*AJ144*(AR144-Const!$B$12)/1013/(LN(Const!$B$32/Const!$B$34)*LN(Const!$B$32/Const!$B$36))</f>
        <v>2.4986111069727621</v>
      </c>
      <c r="AT144" s="51" t="b">
        <f t="shared" si="50"/>
        <v>0</v>
      </c>
      <c r="AU144" s="51" t="b">
        <f t="shared" si="51"/>
        <v>0</v>
      </c>
      <c r="AV144" s="14">
        <f>VLOOKUP(C144,AWS1_30min!$C$4:$P$2747,14)</f>
        <v>0</v>
      </c>
      <c r="AW144" s="14">
        <f t="shared" si="52"/>
        <v>0</v>
      </c>
      <c r="AX144" s="51" t="b">
        <f>IF(F144=1,AW144*Const!$B$13*Const!$B$14*(AH144-Const!$B$4))</f>
        <v>0</v>
      </c>
      <c r="AY144" s="11" t="b">
        <f>IF(F144=1,-Const!$B$15*(Const!$B$4-Const!$B$31)/2)</f>
        <v>0</v>
      </c>
      <c r="AZ144" s="51" t="b">
        <f t="shared" si="53"/>
        <v>0</v>
      </c>
      <c r="BA144" s="19">
        <f>IF(V144=1,Const!$B$37,Const!$B$38)</f>
        <v>602</v>
      </c>
      <c r="BB144" s="51" t="b">
        <f>IF(F144=1,AZ144/Const!$B$17*1800/BA144*1000)</f>
        <v>0</v>
      </c>
    </row>
    <row r="145" spans="1:54" x14ac:dyDescent="0.3">
      <c r="A145" s="1">
        <f t="shared" si="54"/>
        <v>43653</v>
      </c>
      <c r="B145" s="2">
        <f t="shared" si="55"/>
        <v>0.5</v>
      </c>
      <c r="C145" s="13">
        <f t="shared" si="55"/>
        <v>43653.5</v>
      </c>
      <c r="D145" s="19">
        <f t="shared" si="56"/>
        <v>188</v>
      </c>
      <c r="E145" s="19">
        <v>142</v>
      </c>
      <c r="F145" s="19">
        <v>0</v>
      </c>
      <c r="G145" s="19">
        <v>0</v>
      </c>
      <c r="H145" s="19">
        <v>0</v>
      </c>
      <c r="I145" s="19"/>
      <c r="J145">
        <v>525825</v>
      </c>
      <c r="K145">
        <v>6300585</v>
      </c>
      <c r="L145">
        <v>2502</v>
      </c>
      <c r="M145" s="14">
        <v>12.2431</v>
      </c>
      <c r="N145" s="21">
        <v>72.492800000000003</v>
      </c>
      <c r="O145" s="19">
        <v>782.36500000000001</v>
      </c>
      <c r="P145" s="19">
        <f>VLOOKUP(C145,AWS2_30min!$C$3:$G$2935,5)</f>
        <v>955.8</v>
      </c>
      <c r="Q145" s="19">
        <f t="shared" si="39"/>
        <v>856.33399999999995</v>
      </c>
      <c r="R145" s="59">
        <f t="shared" si="40"/>
        <v>1.1161532766420579</v>
      </c>
      <c r="S145" s="26" t="b">
        <f t="shared" si="41"/>
        <v>0</v>
      </c>
      <c r="T145" s="19">
        <f>VLOOKUP(A145,Albedo!$A$2:$F$63,6)</f>
        <v>0</v>
      </c>
      <c r="U145" s="19">
        <f>Const!$B$26*D145+Const!$B$27</f>
        <v>2402.4843999999998</v>
      </c>
      <c r="V145" s="19">
        <f t="shared" si="38"/>
        <v>1</v>
      </c>
      <c r="W145" s="6">
        <f>VLOOKUP(A145,Albedo!$A$2:$G$63,5)+Const!$B$20*(L145-Const!$B$29)</f>
        <v>17.700500000000002</v>
      </c>
      <c r="X145" s="19">
        <f>VLOOKUP(A145,Albedo!$A$2:$G$63,7)</f>
        <v>3</v>
      </c>
      <c r="Y145" s="6">
        <f>IF(T145=1,W145,VLOOKUP(A145,Albedo!$A$2:$H$63,8)+(X145+1)*Const!$B$20*(L145-Const!$B$29))</f>
        <v>36.533999999999999</v>
      </c>
      <c r="Z145" s="15">
        <f>Const!$B$22*V145+Const!$B$23*W145+Const!$B$24*Y145+Const!$B$25</f>
        <v>0.57955211000000006</v>
      </c>
      <c r="AA145" s="51" t="b">
        <f t="shared" si="42"/>
        <v>0</v>
      </c>
      <c r="AB145" s="51" t="b">
        <f t="shared" si="43"/>
        <v>0</v>
      </c>
      <c r="AC145" s="51" t="b">
        <f>IF(F145=1,VLOOKUP(C145,AWS1_30min!$C$3:$J$2747,8))</f>
        <v>0</v>
      </c>
      <c r="AD145" s="51" t="b">
        <f>IF(F145=1,Const!$B$5*POWER((0+Const!$B$4),4))</f>
        <v>0</v>
      </c>
      <c r="AE145" s="51" t="b">
        <f t="shared" si="44"/>
        <v>0</v>
      </c>
      <c r="AF145" s="51" t="b">
        <f t="shared" si="45"/>
        <v>0</v>
      </c>
      <c r="AG145" s="14">
        <f>VLOOKUP(C145,AWS2_30min!$C$3:$J$2935,8)+Const!$B$20*(L145-Const!$B$29)</f>
        <v>17.700500000000002</v>
      </c>
      <c r="AH145" s="14">
        <f t="shared" si="46"/>
        <v>290.85049999999995</v>
      </c>
      <c r="AI145" s="6">
        <f>VLOOKUP(C145,AWS2_30min!$C$3:$K$2935,9)</f>
        <v>30.97</v>
      </c>
      <c r="AJ145" s="6">
        <f>VLOOKUP(C145,AWS2_30min!$C$3:$L$2935,10)</f>
        <v>1.9076345193123379</v>
      </c>
      <c r="AK145" s="53">
        <f>IF(AJ145&gt;0.5,Const!$B$6*(AH145-Const!$B$4)*(Const!$B$32-Const!$B$34)/(AH145*POWER(AJ145,2)))</f>
        <v>0.32801363544607998</v>
      </c>
      <c r="AL145" s="53">
        <f>IF(AK145&lt;Const!$B$33,AK145,"ЛОЖЬ")</f>
        <v>0.32801363544607998</v>
      </c>
      <c r="AM145" s="53">
        <f t="shared" si="47"/>
        <v>0.40968727150304673</v>
      </c>
      <c r="AN145" s="6">
        <f>(AG145+VLOOKUP(C145,AWS1_30min!$C$4:$L$2747,10))/2</f>
        <v>16.24175</v>
      </c>
      <c r="AO145" s="19">
        <f>VLOOKUP(C145,AWS1_30min!$C$4:$O$2747,13)/POWER(10,(L145-Const!$B$28)/18400*(1+0.003665*AN145))</f>
        <v>753.72645593933441</v>
      </c>
      <c r="AP145" s="14">
        <f>Const!$B$7*Const!$B$8*(AO145/Const!$B$11)*POWER(Const!$B$9,2)*AJ145*(AH145-Const!$B$4)/(LN(Const!$B$32/Const!$B$34)*LN(Const!$B$32/Const!$B$35))</f>
        <v>69.142118512207475</v>
      </c>
      <c r="AQ145" s="51" t="b">
        <f t="shared" si="48"/>
        <v>0</v>
      </c>
      <c r="AR145" s="18">
        <f t="shared" si="49"/>
        <v>6.4160930259560249</v>
      </c>
      <c r="AS145" s="14">
        <f>0.623*Const!$B$10*Const!$B$8*POWER(Const!$B$9,2)*AJ145*(AR145-Const!$B$12)/1013/(LN(Const!$B$32/Const!$B$34)*LN(Const!$B$32/Const!$B$36))</f>
        <v>2.4986111069727621</v>
      </c>
      <c r="AT145" s="51" t="b">
        <f t="shared" si="50"/>
        <v>0</v>
      </c>
      <c r="AU145" s="51" t="b">
        <f t="shared" si="51"/>
        <v>0</v>
      </c>
      <c r="AV145" s="14">
        <f>VLOOKUP(C145,AWS1_30min!$C$4:$P$2747,14)</f>
        <v>0</v>
      </c>
      <c r="AW145" s="14">
        <f t="shared" si="52"/>
        <v>0</v>
      </c>
      <c r="AX145" s="51" t="b">
        <f>IF(F145=1,AW145*Const!$B$13*Const!$B$14*(AH145-Const!$B$4))</f>
        <v>0</v>
      </c>
      <c r="AY145" s="11" t="b">
        <f>IF(F145=1,-Const!$B$15*(Const!$B$4-Const!$B$31)/2)</f>
        <v>0</v>
      </c>
      <c r="AZ145" s="51" t="b">
        <f t="shared" si="53"/>
        <v>0</v>
      </c>
      <c r="BA145" s="19">
        <f>IF(V145=1,Const!$B$37,Const!$B$38)</f>
        <v>602</v>
      </c>
      <c r="BB145" s="51" t="b">
        <f>IF(F145=1,AZ145/Const!$B$17*1800/BA145*1000)</f>
        <v>0</v>
      </c>
    </row>
    <row r="146" spans="1:54" x14ac:dyDescent="0.3">
      <c r="A146" s="1">
        <f t="shared" si="54"/>
        <v>43653</v>
      </c>
      <c r="B146" s="2">
        <f t="shared" si="55"/>
        <v>0.5</v>
      </c>
      <c r="C146" s="13">
        <f t="shared" si="55"/>
        <v>43653.5</v>
      </c>
      <c r="D146" s="19">
        <f t="shared" si="56"/>
        <v>188</v>
      </c>
      <c r="E146" s="19">
        <v>143</v>
      </c>
      <c r="F146" s="19">
        <v>0</v>
      </c>
      <c r="G146" s="19">
        <v>0</v>
      </c>
      <c r="H146" s="19">
        <v>0</v>
      </c>
      <c r="I146" s="19"/>
      <c r="J146">
        <v>525915</v>
      </c>
      <c r="K146">
        <v>6300585</v>
      </c>
      <c r="L146">
        <v>2463</v>
      </c>
      <c r="M146" s="14">
        <v>11.6943</v>
      </c>
      <c r="N146" s="21">
        <v>91.153499999999994</v>
      </c>
      <c r="O146" s="19">
        <v>782.92600000000004</v>
      </c>
      <c r="P146" s="19">
        <f>VLOOKUP(C146,AWS2_30min!$C$3:$G$2935,5)</f>
        <v>955.8</v>
      </c>
      <c r="Q146" s="19">
        <f t="shared" si="39"/>
        <v>856.33399999999995</v>
      </c>
      <c r="R146" s="59">
        <f t="shared" si="40"/>
        <v>1.1161532766420579</v>
      </c>
      <c r="S146" s="26" t="b">
        <f t="shared" si="41"/>
        <v>0</v>
      </c>
      <c r="T146" s="19">
        <f>VLOOKUP(A146,Albedo!$A$2:$F$63,6)</f>
        <v>0</v>
      </c>
      <c r="U146" s="19">
        <f>Const!$B$26*D146+Const!$B$27</f>
        <v>2402.4843999999998</v>
      </c>
      <c r="V146" s="19">
        <f t="shared" si="38"/>
        <v>1</v>
      </c>
      <c r="W146" s="6">
        <f>VLOOKUP(A146,Albedo!$A$2:$G$63,5)+Const!$B$20*(L146-Const!$B$29)</f>
        <v>17.954000000000001</v>
      </c>
      <c r="X146" s="19">
        <f>VLOOKUP(A146,Albedo!$A$2:$G$63,7)</f>
        <v>3</v>
      </c>
      <c r="Y146" s="6">
        <f>IF(T146=1,W146,VLOOKUP(A146,Albedo!$A$2:$H$63,8)+(X146+1)*Const!$B$20*(L146-Const!$B$29))</f>
        <v>37.548000000000002</v>
      </c>
      <c r="Z146" s="15">
        <f>Const!$B$22*V146+Const!$B$23*W146+Const!$B$24*Y146+Const!$B$25</f>
        <v>0.5805407600000001</v>
      </c>
      <c r="AA146" s="51" t="b">
        <f t="shared" si="42"/>
        <v>0</v>
      </c>
      <c r="AB146" s="51" t="b">
        <f t="shared" si="43"/>
        <v>0</v>
      </c>
      <c r="AC146" s="51" t="b">
        <f>IF(F146=1,VLOOKUP(C146,AWS1_30min!$C$3:$J$2747,8))</f>
        <v>0</v>
      </c>
      <c r="AD146" s="51" t="b">
        <f>IF(F146=1,Const!$B$5*POWER((0+Const!$B$4),4))</f>
        <v>0</v>
      </c>
      <c r="AE146" s="51" t="b">
        <f t="shared" si="44"/>
        <v>0</v>
      </c>
      <c r="AF146" s="51" t="b">
        <f t="shared" si="45"/>
        <v>0</v>
      </c>
      <c r="AG146" s="14">
        <f>VLOOKUP(C146,AWS2_30min!$C$3:$J$2935,8)+Const!$B$20*(L146-Const!$B$29)</f>
        <v>17.954000000000001</v>
      </c>
      <c r="AH146" s="14">
        <f t="shared" si="46"/>
        <v>291.10399999999998</v>
      </c>
      <c r="AI146" s="6">
        <f>VLOOKUP(C146,AWS2_30min!$C$3:$K$2935,9)</f>
        <v>30.97</v>
      </c>
      <c r="AJ146" s="6">
        <f>VLOOKUP(C146,AWS2_30min!$C$3:$L$2935,10)</f>
        <v>1.9076345193123379</v>
      </c>
      <c r="AK146" s="53">
        <f>IF(AJ146&gt;0.5,Const!$B$6*(AH146-Const!$B$4)*(Const!$B$32-Const!$B$34)/(AH146*POWER(AJ146,2)))</f>
        <v>0.33242159254161285</v>
      </c>
      <c r="AL146" s="53">
        <f>IF(AK146&lt;Const!$B$33,AK146,"ЛОЖЬ")</f>
        <v>0.33242159254161285</v>
      </c>
      <c r="AM146" s="53">
        <f t="shared" si="47"/>
        <v>0.43838695428142327</v>
      </c>
      <c r="AN146" s="6">
        <f>(AG146+VLOOKUP(C146,AWS1_30min!$C$4:$L$2747,10))/2</f>
        <v>16.368500000000001</v>
      </c>
      <c r="AO146" s="19">
        <f>VLOOKUP(C146,AWS1_30min!$C$4:$O$2747,13)/POWER(10,(L146-Const!$B$28)/18400*(1+0.003665*AN146))</f>
        <v>757.63697275338632</v>
      </c>
      <c r="AP146" s="14">
        <f>Const!$B$7*Const!$B$8*(AO146/Const!$B$11)*POWER(Const!$B$9,2)*AJ146*(AH146-Const!$B$4)/(LN(Const!$B$32/Const!$B$34)*LN(Const!$B$32/Const!$B$35))</f>
        <v>70.496210034506475</v>
      </c>
      <c r="AQ146" s="51" t="b">
        <f t="shared" si="48"/>
        <v>0</v>
      </c>
      <c r="AR146" s="18">
        <f t="shared" si="49"/>
        <v>6.5200219794518333</v>
      </c>
      <c r="AS146" s="14">
        <f>0.623*Const!$B$10*Const!$B$8*POWER(Const!$B$9,2)*AJ146*(AR146-Const!$B$12)/1013/(LN(Const!$B$32/Const!$B$34)*LN(Const!$B$32/Const!$B$36))</f>
        <v>3.3469742368729825</v>
      </c>
      <c r="AT146" s="51" t="b">
        <f t="shared" si="50"/>
        <v>0</v>
      </c>
      <c r="AU146" s="51" t="b">
        <f t="shared" si="51"/>
        <v>0</v>
      </c>
      <c r="AV146" s="14">
        <f>VLOOKUP(C146,AWS1_30min!$C$4:$P$2747,14)</f>
        <v>0</v>
      </c>
      <c r="AW146" s="14">
        <f t="shared" si="52"/>
        <v>0</v>
      </c>
      <c r="AX146" s="51" t="b">
        <f>IF(F146=1,AW146*Const!$B$13*Const!$B$14*(AH146-Const!$B$4))</f>
        <v>0</v>
      </c>
      <c r="AY146" s="11" t="b">
        <f>IF(F146=1,-Const!$B$15*(Const!$B$4-Const!$B$31)/2)</f>
        <v>0</v>
      </c>
      <c r="AZ146" s="51" t="b">
        <f t="shared" si="53"/>
        <v>0</v>
      </c>
      <c r="BA146" s="19">
        <f>IF(V146=1,Const!$B$37,Const!$B$38)</f>
        <v>602</v>
      </c>
      <c r="BB146" s="51" t="b">
        <f>IF(F146=1,AZ146/Const!$B$17*1800/BA146*1000)</f>
        <v>0</v>
      </c>
    </row>
    <row r="147" spans="1:54" x14ac:dyDescent="0.3">
      <c r="A147" s="1">
        <f t="shared" si="54"/>
        <v>43653</v>
      </c>
      <c r="B147" s="2">
        <f t="shared" si="55"/>
        <v>0.5</v>
      </c>
      <c r="C147" s="13">
        <f t="shared" si="55"/>
        <v>43653.5</v>
      </c>
      <c r="D147" s="19">
        <f t="shared" si="56"/>
        <v>188</v>
      </c>
      <c r="E147" s="19">
        <v>144</v>
      </c>
      <c r="F147" s="19">
        <v>0</v>
      </c>
      <c r="G147" s="19">
        <v>0</v>
      </c>
      <c r="H147" s="19">
        <v>0</v>
      </c>
      <c r="I147" s="19"/>
      <c r="J147">
        <v>526005</v>
      </c>
      <c r="K147">
        <v>6300585</v>
      </c>
      <c r="L147">
        <v>2463</v>
      </c>
      <c r="M147" s="14">
        <v>5.5020499999999997</v>
      </c>
      <c r="N147" s="21">
        <v>114.717</v>
      </c>
      <c r="O147" s="19">
        <v>866.11900000000003</v>
      </c>
      <c r="P147" s="19">
        <f>VLOOKUP(C147,AWS2_30min!$C$3:$G$2935,5)</f>
        <v>955.8</v>
      </c>
      <c r="Q147" s="19">
        <f t="shared" si="39"/>
        <v>856.33399999999995</v>
      </c>
      <c r="R147" s="59">
        <f t="shared" si="40"/>
        <v>1.1161532766420579</v>
      </c>
      <c r="S147" s="26" t="b">
        <f t="shared" si="41"/>
        <v>0</v>
      </c>
      <c r="T147" s="19">
        <f>VLOOKUP(A147,Albedo!$A$2:$F$63,6)</f>
        <v>0</v>
      </c>
      <c r="U147" s="19">
        <f>Const!$B$26*D147+Const!$B$27</f>
        <v>2402.4843999999998</v>
      </c>
      <c r="V147" s="19">
        <f t="shared" si="38"/>
        <v>1</v>
      </c>
      <c r="W147" s="6">
        <f>VLOOKUP(A147,Albedo!$A$2:$G$63,5)+Const!$B$20*(L147-Const!$B$29)</f>
        <v>17.954000000000001</v>
      </c>
      <c r="X147" s="19">
        <f>VLOOKUP(A147,Albedo!$A$2:$G$63,7)</f>
        <v>3</v>
      </c>
      <c r="Y147" s="6">
        <f>IF(T147=1,W147,VLOOKUP(A147,Albedo!$A$2:$H$63,8)+(X147+1)*Const!$B$20*(L147-Const!$B$29))</f>
        <v>37.548000000000002</v>
      </c>
      <c r="Z147" s="15">
        <f>Const!$B$22*V147+Const!$B$23*W147+Const!$B$24*Y147+Const!$B$25</f>
        <v>0.5805407600000001</v>
      </c>
      <c r="AA147" s="51" t="b">
        <f t="shared" si="42"/>
        <v>0</v>
      </c>
      <c r="AB147" s="51" t="b">
        <f t="shared" si="43"/>
        <v>0</v>
      </c>
      <c r="AC147" s="51" t="b">
        <f>IF(F147=1,VLOOKUP(C147,AWS1_30min!$C$3:$J$2747,8))</f>
        <v>0</v>
      </c>
      <c r="AD147" s="51" t="b">
        <f>IF(F147=1,Const!$B$5*POWER((0+Const!$B$4),4))</f>
        <v>0</v>
      </c>
      <c r="AE147" s="51" t="b">
        <f t="shared" si="44"/>
        <v>0</v>
      </c>
      <c r="AF147" s="51" t="b">
        <f t="shared" si="45"/>
        <v>0</v>
      </c>
      <c r="AG147" s="14">
        <f>VLOOKUP(C147,AWS2_30min!$C$3:$J$2935,8)+Const!$B$20*(L147-Const!$B$29)</f>
        <v>17.954000000000001</v>
      </c>
      <c r="AH147" s="14">
        <f t="shared" si="46"/>
        <v>291.10399999999998</v>
      </c>
      <c r="AI147" s="6">
        <f>VLOOKUP(C147,AWS2_30min!$C$3:$K$2935,9)</f>
        <v>30.97</v>
      </c>
      <c r="AJ147" s="6">
        <f>VLOOKUP(C147,AWS2_30min!$C$3:$L$2935,10)</f>
        <v>1.9076345193123379</v>
      </c>
      <c r="AK147" s="53">
        <f>IF(AJ147&gt;0.5,Const!$B$6*(AH147-Const!$B$4)*(Const!$B$32-Const!$B$34)/(AH147*POWER(AJ147,2)))</f>
        <v>0.33242159254161285</v>
      </c>
      <c r="AL147" s="53">
        <f>IF(AK147&lt;Const!$B$33,AK147,"ЛОЖЬ")</f>
        <v>0.33242159254161285</v>
      </c>
      <c r="AM147" s="53">
        <f t="shared" si="47"/>
        <v>0.43838695428142327</v>
      </c>
      <c r="AN147" s="6">
        <f>(AG147+VLOOKUP(C147,AWS1_30min!$C$4:$L$2747,10))/2</f>
        <v>16.368500000000001</v>
      </c>
      <c r="AO147" s="19">
        <f>VLOOKUP(C147,AWS1_30min!$C$4:$O$2747,13)/POWER(10,(L147-Const!$B$28)/18400*(1+0.003665*AN147))</f>
        <v>757.63697275338632</v>
      </c>
      <c r="AP147" s="14">
        <f>Const!$B$7*Const!$B$8*(AO147/Const!$B$11)*POWER(Const!$B$9,2)*AJ147*(AH147-Const!$B$4)/(LN(Const!$B$32/Const!$B$34)*LN(Const!$B$32/Const!$B$35))</f>
        <v>70.496210034506475</v>
      </c>
      <c r="AQ147" s="51" t="b">
        <f t="shared" si="48"/>
        <v>0</v>
      </c>
      <c r="AR147" s="18">
        <f t="shared" si="49"/>
        <v>6.5200219794518333</v>
      </c>
      <c r="AS147" s="14">
        <f>0.623*Const!$B$10*Const!$B$8*POWER(Const!$B$9,2)*AJ147*(AR147-Const!$B$12)/1013/(LN(Const!$B$32/Const!$B$34)*LN(Const!$B$32/Const!$B$36))</f>
        <v>3.3469742368729825</v>
      </c>
      <c r="AT147" s="51" t="b">
        <f t="shared" si="50"/>
        <v>0</v>
      </c>
      <c r="AU147" s="51" t="b">
        <f t="shared" si="51"/>
        <v>0</v>
      </c>
      <c r="AV147" s="14">
        <f>VLOOKUP(C147,AWS1_30min!$C$4:$P$2747,14)</f>
        <v>0</v>
      </c>
      <c r="AW147" s="14">
        <f t="shared" si="52"/>
        <v>0</v>
      </c>
      <c r="AX147" s="51" t="b">
        <f>IF(F147=1,AW147*Const!$B$13*Const!$B$14*(AH147-Const!$B$4))</f>
        <v>0</v>
      </c>
      <c r="AY147" s="11" t="b">
        <f>IF(F147=1,-Const!$B$15*(Const!$B$4-Const!$B$31)/2)</f>
        <v>0</v>
      </c>
      <c r="AZ147" s="51" t="b">
        <f t="shared" si="53"/>
        <v>0</v>
      </c>
      <c r="BA147" s="19">
        <f>IF(V147=1,Const!$B$37,Const!$B$38)</f>
        <v>602</v>
      </c>
      <c r="BB147" s="51" t="b">
        <f>IF(F147=1,AZ147/Const!$B$17*1800/BA147*1000)</f>
        <v>0</v>
      </c>
    </row>
    <row r="148" spans="1:54" x14ac:dyDescent="0.3">
      <c r="A148" s="1">
        <f t="shared" si="54"/>
        <v>43653</v>
      </c>
      <c r="B148" s="2">
        <f t="shared" si="55"/>
        <v>0.5</v>
      </c>
      <c r="C148" s="13">
        <f t="shared" si="55"/>
        <v>43653.5</v>
      </c>
      <c r="D148" s="19">
        <f t="shared" si="56"/>
        <v>188</v>
      </c>
      <c r="E148" s="19">
        <v>145</v>
      </c>
      <c r="F148" s="19">
        <v>0</v>
      </c>
      <c r="G148" s="19">
        <v>0</v>
      </c>
      <c r="H148" s="19">
        <v>0</v>
      </c>
      <c r="I148" s="19"/>
      <c r="J148">
        <v>526095</v>
      </c>
      <c r="K148">
        <v>6300585</v>
      </c>
      <c r="L148">
        <v>2450</v>
      </c>
      <c r="M148" s="14">
        <v>4.4161999999999999</v>
      </c>
      <c r="N148" s="21">
        <v>142.30600000000001</v>
      </c>
      <c r="O148" s="19">
        <v>891.53800000000001</v>
      </c>
      <c r="P148" s="19">
        <f>VLOOKUP(C148,AWS2_30min!$C$3:$G$2935,5)</f>
        <v>955.8</v>
      </c>
      <c r="Q148" s="19">
        <f t="shared" si="39"/>
        <v>856.33399999999995</v>
      </c>
      <c r="R148" s="59">
        <f t="shared" si="40"/>
        <v>1.1161532766420579</v>
      </c>
      <c r="S148" s="26" t="b">
        <f t="shared" si="41"/>
        <v>0</v>
      </c>
      <c r="T148" s="19">
        <f>VLOOKUP(A148,Albedo!$A$2:$F$63,6)</f>
        <v>0</v>
      </c>
      <c r="U148" s="19">
        <f>Const!$B$26*D148+Const!$B$27</f>
        <v>2402.4843999999998</v>
      </c>
      <c r="V148" s="19">
        <f t="shared" si="38"/>
        <v>1</v>
      </c>
      <c r="W148" s="6">
        <f>VLOOKUP(A148,Albedo!$A$2:$G$63,5)+Const!$B$20*(L148-Const!$B$29)</f>
        <v>18.038499999999999</v>
      </c>
      <c r="X148" s="19">
        <f>VLOOKUP(A148,Albedo!$A$2:$G$63,7)</f>
        <v>3</v>
      </c>
      <c r="Y148" s="6">
        <f>IF(T148=1,W148,VLOOKUP(A148,Albedo!$A$2:$H$63,8)+(X148+1)*Const!$B$20*(L148-Const!$B$29))</f>
        <v>37.886000000000003</v>
      </c>
      <c r="Z148" s="15">
        <f>Const!$B$22*V148+Const!$B$23*W148+Const!$B$24*Y148+Const!$B$25</f>
        <v>0.58087031</v>
      </c>
      <c r="AA148" s="51" t="b">
        <f t="shared" si="42"/>
        <v>0</v>
      </c>
      <c r="AB148" s="51" t="b">
        <f t="shared" si="43"/>
        <v>0</v>
      </c>
      <c r="AC148" s="51" t="b">
        <f>IF(F148=1,VLOOKUP(C148,AWS1_30min!$C$3:$J$2747,8))</f>
        <v>0</v>
      </c>
      <c r="AD148" s="51" t="b">
        <f>IF(F148=1,Const!$B$5*POWER((0+Const!$B$4),4))</f>
        <v>0</v>
      </c>
      <c r="AE148" s="51" t="b">
        <f t="shared" si="44"/>
        <v>0</v>
      </c>
      <c r="AF148" s="51" t="b">
        <f t="shared" si="45"/>
        <v>0</v>
      </c>
      <c r="AG148" s="14">
        <f>VLOOKUP(C148,AWS2_30min!$C$3:$J$2935,8)+Const!$B$20*(L148-Const!$B$29)</f>
        <v>18.038499999999999</v>
      </c>
      <c r="AH148" s="14">
        <f t="shared" si="46"/>
        <v>291.18849999999998</v>
      </c>
      <c r="AI148" s="6">
        <f>VLOOKUP(C148,AWS2_30min!$C$3:$K$2935,9)</f>
        <v>30.97</v>
      </c>
      <c r="AJ148" s="6">
        <f>VLOOKUP(C148,AWS2_30min!$C$3:$L$2935,10)</f>
        <v>1.9076345193123379</v>
      </c>
      <c r="AK148" s="53">
        <f>IF(AJ148&gt;0.5,Const!$B$6*(AH148-Const!$B$4)*(Const!$B$32-Const!$B$34)/(AH148*POWER(AJ148,2)))</f>
        <v>0.33388920604651212</v>
      </c>
      <c r="AL148" s="53">
        <f>IF(AK148&lt;Const!$B$33,AK148,"ЛОЖЬ")</f>
        <v>0.33388920604651212</v>
      </c>
      <c r="AM148" s="53">
        <f t="shared" si="47"/>
        <v>0.44815798739413454</v>
      </c>
      <c r="AN148" s="6">
        <f>(AG148+VLOOKUP(C148,AWS1_30min!$C$4:$L$2747,10))/2</f>
        <v>16.41075</v>
      </c>
      <c r="AO148" s="19">
        <f>VLOOKUP(C148,AWS1_30min!$C$4:$O$2747,13)/POWER(10,(L148-Const!$B$28)/18400*(1+0.003665*AN148))</f>
        <v>758.9457465121418</v>
      </c>
      <c r="AP148" s="14">
        <f>Const!$B$7*Const!$B$8*(AO148/Const!$B$11)*POWER(Const!$B$9,2)*AJ148*(AH148-Const!$B$4)/(LN(Const!$B$32/Const!$B$34)*LN(Const!$B$32/Const!$B$35))</f>
        <v>70.950349723438208</v>
      </c>
      <c r="AQ148" s="51" t="b">
        <f t="shared" si="48"/>
        <v>0</v>
      </c>
      <c r="AR148" s="18">
        <f t="shared" si="49"/>
        <v>6.5549936660907449</v>
      </c>
      <c r="AS148" s="14">
        <f>0.623*Const!$B$10*Const!$B$8*POWER(Const!$B$9,2)*AJ148*(AR148-Const!$B$12)/1013/(LN(Const!$B$32/Const!$B$34)*LN(Const!$B$32/Const!$B$36))</f>
        <v>3.6324451142072118</v>
      </c>
      <c r="AT148" s="51" t="b">
        <f t="shared" si="50"/>
        <v>0</v>
      </c>
      <c r="AU148" s="51" t="b">
        <f t="shared" si="51"/>
        <v>0</v>
      </c>
      <c r="AV148" s="14">
        <f>VLOOKUP(C148,AWS1_30min!$C$4:$P$2747,14)</f>
        <v>0</v>
      </c>
      <c r="AW148" s="14">
        <f t="shared" si="52"/>
        <v>0</v>
      </c>
      <c r="AX148" s="51" t="b">
        <f>IF(F148=1,AW148*Const!$B$13*Const!$B$14*(AH148-Const!$B$4))</f>
        <v>0</v>
      </c>
      <c r="AY148" s="11" t="b">
        <f>IF(F148=1,-Const!$B$15*(Const!$B$4-Const!$B$31)/2)</f>
        <v>0</v>
      </c>
      <c r="AZ148" s="51" t="b">
        <f t="shared" si="53"/>
        <v>0</v>
      </c>
      <c r="BA148" s="19">
        <f>IF(V148=1,Const!$B$37,Const!$B$38)</f>
        <v>602</v>
      </c>
      <c r="BB148" s="51" t="b">
        <f>IF(F148=1,AZ148/Const!$B$17*1800/BA148*1000)</f>
        <v>0</v>
      </c>
    </row>
    <row r="149" spans="1:54" x14ac:dyDescent="0.3">
      <c r="A149" s="1">
        <f t="shared" si="54"/>
        <v>43653</v>
      </c>
      <c r="B149" s="2">
        <f t="shared" si="55"/>
        <v>0.5</v>
      </c>
      <c r="C149" s="13">
        <f t="shared" si="55"/>
        <v>43653.5</v>
      </c>
      <c r="D149" s="19">
        <f t="shared" si="56"/>
        <v>188</v>
      </c>
      <c r="E149" s="19">
        <v>146</v>
      </c>
      <c r="F149" s="19">
        <v>0</v>
      </c>
      <c r="G149" s="19">
        <v>0</v>
      </c>
      <c r="H149" s="19">
        <v>0</v>
      </c>
      <c r="I149" s="19"/>
      <c r="J149">
        <v>526185</v>
      </c>
      <c r="K149">
        <v>6300585</v>
      </c>
      <c r="L149">
        <v>2458</v>
      </c>
      <c r="M149" s="14">
        <v>5.8681299999999998</v>
      </c>
      <c r="N149" s="21">
        <v>180</v>
      </c>
      <c r="O149" s="19">
        <v>918.68</v>
      </c>
      <c r="P149" s="19">
        <f>VLOOKUP(C149,AWS2_30min!$C$3:$G$2935,5)</f>
        <v>955.8</v>
      </c>
      <c r="Q149" s="19">
        <f t="shared" si="39"/>
        <v>856.33399999999995</v>
      </c>
      <c r="R149" s="59">
        <f t="shared" si="40"/>
        <v>1.1161532766420579</v>
      </c>
      <c r="S149" s="26" t="b">
        <f t="shared" si="41"/>
        <v>0</v>
      </c>
      <c r="T149" s="19">
        <f>VLOOKUP(A149,Albedo!$A$2:$F$63,6)</f>
        <v>0</v>
      </c>
      <c r="U149" s="19">
        <f>Const!$B$26*D149+Const!$B$27</f>
        <v>2402.4843999999998</v>
      </c>
      <c r="V149" s="19">
        <f t="shared" si="38"/>
        <v>1</v>
      </c>
      <c r="W149" s="6">
        <f>VLOOKUP(A149,Albedo!$A$2:$G$63,5)+Const!$B$20*(L149-Const!$B$29)</f>
        <v>17.986499999999999</v>
      </c>
      <c r="X149" s="19">
        <f>VLOOKUP(A149,Albedo!$A$2:$G$63,7)</f>
        <v>3</v>
      </c>
      <c r="Y149" s="6">
        <f>IF(T149=1,W149,VLOOKUP(A149,Albedo!$A$2:$H$63,8)+(X149+1)*Const!$B$20*(L149-Const!$B$29))</f>
        <v>37.677999999999997</v>
      </c>
      <c r="Z149" s="15">
        <f>Const!$B$22*V149+Const!$B$23*W149+Const!$B$24*Y149+Const!$B$25</f>
        <v>0.58066751000000005</v>
      </c>
      <c r="AA149" s="51" t="b">
        <f t="shared" si="42"/>
        <v>0</v>
      </c>
      <c r="AB149" s="51" t="b">
        <f t="shared" si="43"/>
        <v>0</v>
      </c>
      <c r="AC149" s="51" t="b">
        <f>IF(F149=1,VLOOKUP(C149,AWS1_30min!$C$3:$J$2747,8))</f>
        <v>0</v>
      </c>
      <c r="AD149" s="51" t="b">
        <f>IF(F149=1,Const!$B$5*POWER((0+Const!$B$4),4))</f>
        <v>0</v>
      </c>
      <c r="AE149" s="51" t="b">
        <f t="shared" si="44"/>
        <v>0</v>
      </c>
      <c r="AF149" s="51" t="b">
        <f t="shared" si="45"/>
        <v>0</v>
      </c>
      <c r="AG149" s="14">
        <f>VLOOKUP(C149,AWS2_30min!$C$3:$J$2935,8)+Const!$B$20*(L149-Const!$B$29)</f>
        <v>17.986499999999999</v>
      </c>
      <c r="AH149" s="14">
        <f t="shared" si="46"/>
        <v>291.13649999999996</v>
      </c>
      <c r="AI149" s="6">
        <f>VLOOKUP(C149,AWS2_30min!$C$3:$K$2935,9)</f>
        <v>30.97</v>
      </c>
      <c r="AJ149" s="6">
        <f>VLOOKUP(C149,AWS2_30min!$C$3:$L$2935,10)</f>
        <v>1.9076345193123379</v>
      </c>
      <c r="AK149" s="53">
        <f>IF(AJ149&gt;0.5,Const!$B$6*(AH149-Const!$B$4)*(Const!$B$32-Const!$B$34)/(AH149*POWER(AJ149,2)))</f>
        <v>0.33298616009388193</v>
      </c>
      <c r="AL149" s="53">
        <f>IF(AK149&lt;Const!$B$33,AK149,"ЛОЖЬ")</f>
        <v>0.33298616009388193</v>
      </c>
      <c r="AM149" s="53">
        <f t="shared" si="47"/>
        <v>0.44213296941288988</v>
      </c>
      <c r="AN149" s="6">
        <f>(AG149+VLOOKUP(C149,AWS1_30min!$C$4:$L$2747,10))/2</f>
        <v>16.38475</v>
      </c>
      <c r="AO149" s="19">
        <f>VLOOKUP(C149,AWS1_30min!$C$4:$O$2747,13)/POWER(10,(L149-Const!$B$28)/18400*(1+0.003665*AN149))</f>
        <v>758.14003476794301</v>
      </c>
      <c r="AP149" s="14">
        <f>Const!$B$7*Const!$B$8*(AO149/Const!$B$11)*POWER(Const!$B$9,2)*AJ149*(AH149-Const!$B$4)/(LN(Const!$B$32/Const!$B$34)*LN(Const!$B$32/Const!$B$35))</f>
        <v>70.670714359238232</v>
      </c>
      <c r="AQ149" s="51" t="b">
        <f t="shared" si="48"/>
        <v>0</v>
      </c>
      <c r="AR149" s="18">
        <f t="shared" si="49"/>
        <v>6.5334530889468718</v>
      </c>
      <c r="AS149" s="14">
        <f>0.623*Const!$B$10*Const!$B$8*POWER(Const!$B$9,2)*AJ149*(AR149-Const!$B$12)/1013/(LN(Const!$B$32/Const!$B$34)*LN(Const!$B$32/Const!$B$36))</f>
        <v>3.4566112312424395</v>
      </c>
      <c r="AT149" s="51" t="b">
        <f t="shared" si="50"/>
        <v>0</v>
      </c>
      <c r="AU149" s="51" t="b">
        <f t="shared" si="51"/>
        <v>0</v>
      </c>
      <c r="AV149" s="14">
        <f>VLOOKUP(C149,AWS1_30min!$C$4:$P$2747,14)</f>
        <v>0</v>
      </c>
      <c r="AW149" s="14">
        <f t="shared" si="52"/>
        <v>0</v>
      </c>
      <c r="AX149" s="51" t="b">
        <f>IF(F149=1,AW149*Const!$B$13*Const!$B$14*(AH149-Const!$B$4))</f>
        <v>0</v>
      </c>
      <c r="AY149" s="11" t="b">
        <f>IF(F149=1,-Const!$B$15*(Const!$B$4-Const!$B$31)/2)</f>
        <v>0</v>
      </c>
      <c r="AZ149" s="51" t="b">
        <f t="shared" si="53"/>
        <v>0</v>
      </c>
      <c r="BA149" s="19">
        <f>IF(V149=1,Const!$B$37,Const!$B$38)</f>
        <v>602</v>
      </c>
      <c r="BB149" s="51" t="b">
        <f>IF(F149=1,AZ149/Const!$B$17*1800/BA149*1000)</f>
        <v>0</v>
      </c>
    </row>
    <row r="150" spans="1:54" x14ac:dyDescent="0.3">
      <c r="A150" s="1">
        <f t="shared" si="54"/>
        <v>43653</v>
      </c>
      <c r="B150" s="2">
        <f t="shared" si="55"/>
        <v>0.5</v>
      </c>
      <c r="C150" s="13">
        <f t="shared" si="55"/>
        <v>43653.5</v>
      </c>
      <c r="D150" s="19">
        <f t="shared" si="56"/>
        <v>188</v>
      </c>
      <c r="E150" s="19">
        <v>147</v>
      </c>
      <c r="F150" s="19">
        <v>0</v>
      </c>
      <c r="G150" s="19">
        <v>0</v>
      </c>
      <c r="H150" s="19">
        <v>0</v>
      </c>
      <c r="I150" s="19"/>
      <c r="J150">
        <v>526275</v>
      </c>
      <c r="K150">
        <v>6300585</v>
      </c>
      <c r="L150">
        <v>2455</v>
      </c>
      <c r="M150" s="14">
        <v>7.7053799999999999</v>
      </c>
      <c r="N150" s="21">
        <v>162.68100000000001</v>
      </c>
      <c r="O150" s="19">
        <v>891.28499999999997</v>
      </c>
      <c r="P150" s="19">
        <f>VLOOKUP(C150,AWS2_30min!$C$3:$G$2935,5)</f>
        <v>955.8</v>
      </c>
      <c r="Q150" s="19">
        <f t="shared" si="39"/>
        <v>856.33399999999995</v>
      </c>
      <c r="R150" s="59">
        <f t="shared" si="40"/>
        <v>1.1161532766420579</v>
      </c>
      <c r="S150" s="26" t="b">
        <f t="shared" si="41"/>
        <v>0</v>
      </c>
      <c r="T150" s="19">
        <f>VLOOKUP(A150,Albedo!$A$2:$F$63,6)</f>
        <v>0</v>
      </c>
      <c r="U150" s="19">
        <f>Const!$B$26*D150+Const!$B$27</f>
        <v>2402.4843999999998</v>
      </c>
      <c r="V150" s="19">
        <f t="shared" si="38"/>
        <v>1</v>
      </c>
      <c r="W150" s="6">
        <f>VLOOKUP(A150,Albedo!$A$2:$G$63,5)+Const!$B$20*(L150-Const!$B$29)</f>
        <v>18.006</v>
      </c>
      <c r="X150" s="19">
        <f>VLOOKUP(A150,Albedo!$A$2:$G$63,7)</f>
        <v>3</v>
      </c>
      <c r="Y150" s="6">
        <f>IF(T150=1,W150,VLOOKUP(A150,Albedo!$A$2:$H$63,8)+(X150+1)*Const!$B$20*(L150-Const!$B$29))</f>
        <v>37.756</v>
      </c>
      <c r="Z150" s="15">
        <f>Const!$B$22*V150+Const!$B$23*W150+Const!$B$24*Y150+Const!$B$25</f>
        <v>0.58074356000000005</v>
      </c>
      <c r="AA150" s="51" t="b">
        <f t="shared" si="42"/>
        <v>0</v>
      </c>
      <c r="AB150" s="51" t="b">
        <f t="shared" si="43"/>
        <v>0</v>
      </c>
      <c r="AC150" s="51" t="b">
        <f>IF(F150=1,VLOOKUP(C150,AWS1_30min!$C$3:$J$2747,8))</f>
        <v>0</v>
      </c>
      <c r="AD150" s="51" t="b">
        <f>IF(F150=1,Const!$B$5*POWER((0+Const!$B$4),4))</f>
        <v>0</v>
      </c>
      <c r="AE150" s="51" t="b">
        <f t="shared" si="44"/>
        <v>0</v>
      </c>
      <c r="AF150" s="51" t="b">
        <f t="shared" si="45"/>
        <v>0</v>
      </c>
      <c r="AG150" s="14">
        <f>VLOOKUP(C150,AWS2_30min!$C$3:$J$2935,8)+Const!$B$20*(L150-Const!$B$29)</f>
        <v>18.006</v>
      </c>
      <c r="AH150" s="14">
        <f t="shared" si="46"/>
        <v>291.15599999999995</v>
      </c>
      <c r="AI150" s="6">
        <f>VLOOKUP(C150,AWS2_30min!$C$3:$K$2935,9)</f>
        <v>30.97</v>
      </c>
      <c r="AJ150" s="6">
        <f>VLOOKUP(C150,AWS2_30min!$C$3:$L$2935,10)</f>
        <v>1.9076345193123379</v>
      </c>
      <c r="AK150" s="53">
        <f>IF(AJ150&gt;0.5,Const!$B$6*(AH150-Const!$B$4)*(Const!$B$32-Const!$B$34)/(AH150*POWER(AJ150,2)))</f>
        <v>0.33332484012672159</v>
      </c>
      <c r="AL150" s="53">
        <f>IF(AK150&lt;Const!$B$33,AK150,"ЛОЖЬ")</f>
        <v>0.33332484012672159</v>
      </c>
      <c r="AM150" s="53">
        <f t="shared" si="47"/>
        <v>0.44438782487039691</v>
      </c>
      <c r="AN150" s="6">
        <f>(AG150+VLOOKUP(C150,AWS1_30min!$C$4:$L$2747,10))/2</f>
        <v>16.394500000000001</v>
      </c>
      <c r="AO150" s="19">
        <f>VLOOKUP(C150,AWS1_30min!$C$4:$O$2747,13)/POWER(10,(L150-Const!$B$28)/18400*(1+0.003665*AN150))</f>
        <v>758.44205942800295</v>
      </c>
      <c r="AP150" s="14">
        <f>Const!$B$7*Const!$B$8*(AO150/Const!$B$11)*POWER(Const!$B$9,2)*AJ150*(AH150-Const!$B$4)/(LN(Const!$B$32/Const!$B$34)*LN(Const!$B$32/Const!$B$35))</f>
        <v>70.775515789340432</v>
      </c>
      <c r="AQ150" s="51" t="b">
        <f t="shared" si="48"/>
        <v>0</v>
      </c>
      <c r="AR150" s="18">
        <f t="shared" si="49"/>
        <v>6.541523472058393</v>
      </c>
      <c r="AS150" s="14">
        <f>0.623*Const!$B$10*Const!$B$8*POWER(Const!$B$9,2)*AJ150*(AR150-Const!$B$12)/1013/(LN(Const!$B$32/Const!$B$34)*LN(Const!$B$32/Const!$B$36))</f>
        <v>3.5224890761132639</v>
      </c>
      <c r="AT150" s="51" t="b">
        <f t="shared" si="50"/>
        <v>0</v>
      </c>
      <c r="AU150" s="51" t="b">
        <f t="shared" si="51"/>
        <v>0</v>
      </c>
      <c r="AV150" s="14">
        <f>VLOOKUP(C150,AWS1_30min!$C$4:$P$2747,14)</f>
        <v>0</v>
      </c>
      <c r="AW150" s="14">
        <f t="shared" si="52"/>
        <v>0</v>
      </c>
      <c r="AX150" s="51" t="b">
        <f>IF(F150=1,AW150*Const!$B$13*Const!$B$14*(AH150-Const!$B$4))</f>
        <v>0</v>
      </c>
      <c r="AY150" s="11" t="b">
        <f>IF(F150=1,-Const!$B$15*(Const!$B$4-Const!$B$31)/2)</f>
        <v>0</v>
      </c>
      <c r="AZ150" s="51" t="b">
        <f t="shared" si="53"/>
        <v>0</v>
      </c>
      <c r="BA150" s="19">
        <f>IF(V150=1,Const!$B$37,Const!$B$38)</f>
        <v>602</v>
      </c>
      <c r="BB150" s="51" t="b">
        <f>IF(F150=1,AZ150/Const!$B$17*1800/BA150*1000)</f>
        <v>0</v>
      </c>
    </row>
    <row r="151" spans="1:54" x14ac:dyDescent="0.3">
      <c r="A151" s="1">
        <f t="shared" si="54"/>
        <v>43653</v>
      </c>
      <c r="B151" s="2">
        <f t="shared" si="55"/>
        <v>0.5</v>
      </c>
      <c r="C151" s="13">
        <f t="shared" si="55"/>
        <v>43653.5</v>
      </c>
      <c r="D151" s="19">
        <f t="shared" si="56"/>
        <v>188</v>
      </c>
      <c r="E151" s="19">
        <v>148</v>
      </c>
      <c r="F151" s="19">
        <v>0</v>
      </c>
      <c r="G151" s="19">
        <v>0</v>
      </c>
      <c r="H151" s="19">
        <v>0</v>
      </c>
      <c r="I151" s="19"/>
      <c r="J151">
        <v>524475</v>
      </c>
      <c r="K151">
        <v>6300495</v>
      </c>
      <c r="L151">
        <v>2890</v>
      </c>
      <c r="M151" s="14">
        <v>24.4541</v>
      </c>
      <c r="N151" s="21">
        <v>283.78199999999998</v>
      </c>
      <c r="O151" s="19">
        <v>1109.6300000000001</v>
      </c>
      <c r="P151" s="19">
        <f>VLOOKUP(C151,AWS2_30min!$C$3:$G$2935,5)</f>
        <v>955.8</v>
      </c>
      <c r="Q151" s="19">
        <f t="shared" si="39"/>
        <v>856.33399999999995</v>
      </c>
      <c r="R151" s="59">
        <f t="shared" si="40"/>
        <v>1.1161532766420579</v>
      </c>
      <c r="S151" s="26" t="b">
        <f t="shared" si="41"/>
        <v>0</v>
      </c>
      <c r="T151" s="19">
        <f>VLOOKUP(A151,Albedo!$A$2:$F$63,6)</f>
        <v>0</v>
      </c>
      <c r="U151" s="19">
        <f>Const!$B$26*D151+Const!$B$27</f>
        <v>2402.4843999999998</v>
      </c>
      <c r="V151" s="19">
        <f t="shared" si="38"/>
        <v>1</v>
      </c>
      <c r="W151" s="6">
        <f>VLOOKUP(A151,Albedo!$A$2:$G$63,5)+Const!$B$20*(L151-Const!$B$29)</f>
        <v>15.1785</v>
      </c>
      <c r="X151" s="19">
        <f>VLOOKUP(A151,Albedo!$A$2:$G$63,7)</f>
        <v>3</v>
      </c>
      <c r="Y151" s="6">
        <f>IF(T151=1,W151,VLOOKUP(A151,Albedo!$A$2:$H$63,8)+(X151+1)*Const!$B$20*(L151-Const!$B$29))</f>
        <v>26.445999999999998</v>
      </c>
      <c r="Z151" s="15">
        <f>Const!$B$22*V151+Const!$B$23*W151+Const!$B$24*Y151+Const!$B$25</f>
        <v>0.56971631</v>
      </c>
      <c r="AA151" s="51" t="b">
        <f t="shared" si="42"/>
        <v>0</v>
      </c>
      <c r="AB151" s="51" t="b">
        <f t="shared" si="43"/>
        <v>0</v>
      </c>
      <c r="AC151" s="51" t="b">
        <f>IF(F151=1,VLOOKUP(C151,AWS1_30min!$C$3:$J$2747,8))</f>
        <v>0</v>
      </c>
      <c r="AD151" s="51" t="b">
        <f>IF(F151=1,Const!$B$5*POWER((0+Const!$B$4),4))</f>
        <v>0</v>
      </c>
      <c r="AE151" s="51" t="b">
        <f t="shared" si="44"/>
        <v>0</v>
      </c>
      <c r="AF151" s="51" t="b">
        <f t="shared" si="45"/>
        <v>0</v>
      </c>
      <c r="AG151" s="14">
        <f>VLOOKUP(C151,AWS2_30min!$C$3:$J$2935,8)+Const!$B$20*(L151-Const!$B$29)</f>
        <v>15.1785</v>
      </c>
      <c r="AH151" s="14">
        <f t="shared" si="46"/>
        <v>288.32849999999996</v>
      </c>
      <c r="AI151" s="6">
        <f>VLOOKUP(C151,AWS2_30min!$C$3:$K$2935,9)</f>
        <v>30.97</v>
      </c>
      <c r="AJ151" s="6">
        <f>VLOOKUP(C151,AWS2_30min!$C$3:$L$2935,10)</f>
        <v>1.9076345193123379</v>
      </c>
      <c r="AK151" s="53">
        <f>IF(AJ151&gt;0.5,Const!$B$6*(AH151-Const!$B$4)*(Const!$B$32-Const!$B$34)/(AH151*POWER(AJ151,2)))</f>
        <v>0.28373797198768458</v>
      </c>
      <c r="AL151" s="53">
        <f>IF(AK151&lt;Const!$B$33,AK151,"ЛОЖЬ")</f>
        <v>0.28373797198768458</v>
      </c>
      <c r="AM151" s="53">
        <f t="shared" si="47"/>
        <v>0.17530119881525608</v>
      </c>
      <c r="AN151" s="6">
        <f>(AG151+VLOOKUP(C151,AWS1_30min!$C$4:$L$2747,10))/2</f>
        <v>14.98075</v>
      </c>
      <c r="AO151" s="19">
        <f>VLOOKUP(C151,AWS1_30min!$C$4:$O$2747,13)/POWER(10,(L151-Const!$B$28)/18400*(1+0.003665*AN151))</f>
        <v>716.08116959679512</v>
      </c>
      <c r="AP151" s="14">
        <f>Const!$B$7*Const!$B$8*(AO151/Const!$B$11)*POWER(Const!$B$9,2)*AJ151*(AH151-Const!$B$4)/(LN(Const!$B$32/Const!$B$34)*LN(Const!$B$32/Const!$B$35))</f>
        <v>56.329318487288482</v>
      </c>
      <c r="AQ151" s="51" t="b">
        <f t="shared" si="48"/>
        <v>0</v>
      </c>
      <c r="AR151" s="18">
        <f t="shared" si="49"/>
        <v>5.459092645412932</v>
      </c>
      <c r="AS151" s="14">
        <f>0.623*Const!$B$10*Const!$B$8*POWER(Const!$B$9,2)*AJ151*(AR151-Const!$B$12)/1013/(LN(Const!$B$32/Const!$B$34)*LN(Const!$B$32/Const!$B$36))</f>
        <v>-5.3133008852516665</v>
      </c>
      <c r="AT151" s="51" t="b">
        <f t="shared" si="50"/>
        <v>0</v>
      </c>
      <c r="AU151" s="51" t="b">
        <f t="shared" si="51"/>
        <v>0</v>
      </c>
      <c r="AV151" s="14">
        <f>VLOOKUP(C151,AWS1_30min!$C$4:$P$2747,14)</f>
        <v>0</v>
      </c>
      <c r="AW151" s="14">
        <f t="shared" si="52"/>
        <v>0</v>
      </c>
      <c r="AX151" s="51" t="b">
        <f>IF(F151=1,AW151*Const!$B$13*Const!$B$14*(AH151-Const!$B$4))</f>
        <v>0</v>
      </c>
      <c r="AY151" s="11" t="b">
        <f>IF(F151=1,-Const!$B$15*(Const!$B$4-Const!$B$31)/2)</f>
        <v>0</v>
      </c>
      <c r="AZ151" s="51" t="b">
        <f t="shared" si="53"/>
        <v>0</v>
      </c>
      <c r="BA151" s="19">
        <f>IF(V151=1,Const!$B$37,Const!$B$38)</f>
        <v>602</v>
      </c>
      <c r="BB151" s="51" t="b">
        <f>IF(F151=1,AZ151/Const!$B$17*1800/BA151*1000)</f>
        <v>0</v>
      </c>
    </row>
    <row r="152" spans="1:54" x14ac:dyDescent="0.3">
      <c r="A152" s="1">
        <f t="shared" si="54"/>
        <v>43653</v>
      </c>
      <c r="B152" s="2">
        <f t="shared" si="55"/>
        <v>0.5</v>
      </c>
      <c r="C152" s="13">
        <f t="shared" si="55"/>
        <v>43653.5</v>
      </c>
      <c r="D152" s="19">
        <f t="shared" si="56"/>
        <v>188</v>
      </c>
      <c r="E152" s="19">
        <v>149</v>
      </c>
      <c r="F152" s="19">
        <v>0</v>
      </c>
      <c r="G152" s="19">
        <v>0</v>
      </c>
      <c r="H152" s="19">
        <v>0</v>
      </c>
      <c r="I152" s="19"/>
      <c r="J152">
        <v>524565</v>
      </c>
      <c r="K152">
        <v>6300495</v>
      </c>
      <c r="L152">
        <v>2909</v>
      </c>
      <c r="M152" s="14">
        <v>17.159199999999998</v>
      </c>
      <c r="N152" s="21">
        <v>351.72399999999999</v>
      </c>
      <c r="O152" s="19">
        <v>923.995</v>
      </c>
      <c r="P152" s="19">
        <f>VLOOKUP(C152,AWS2_30min!$C$3:$G$2935,5)</f>
        <v>955.8</v>
      </c>
      <c r="Q152" s="19">
        <f t="shared" si="39"/>
        <v>856.33399999999995</v>
      </c>
      <c r="R152" s="59">
        <f t="shared" si="40"/>
        <v>1.1161532766420579</v>
      </c>
      <c r="S152" s="26" t="b">
        <f t="shared" si="41"/>
        <v>0</v>
      </c>
      <c r="T152" s="19">
        <f>VLOOKUP(A152,Albedo!$A$2:$F$63,6)</f>
        <v>0</v>
      </c>
      <c r="U152" s="19">
        <f>Const!$B$26*D152+Const!$B$27</f>
        <v>2402.4843999999998</v>
      </c>
      <c r="V152" s="19">
        <f t="shared" si="38"/>
        <v>1</v>
      </c>
      <c r="W152" s="6">
        <f>VLOOKUP(A152,Albedo!$A$2:$G$63,5)+Const!$B$20*(L152-Const!$B$29)</f>
        <v>15.055</v>
      </c>
      <c r="X152" s="19">
        <f>VLOOKUP(A152,Albedo!$A$2:$G$63,7)</f>
        <v>3</v>
      </c>
      <c r="Y152" s="6">
        <f>IF(T152=1,W152,VLOOKUP(A152,Albedo!$A$2:$H$63,8)+(X152+1)*Const!$B$20*(L152-Const!$B$29))</f>
        <v>25.951999999999998</v>
      </c>
      <c r="Z152" s="15">
        <f>Const!$B$22*V152+Const!$B$23*W152+Const!$B$24*Y152+Const!$B$25</f>
        <v>0.56923466</v>
      </c>
      <c r="AA152" s="51" t="b">
        <f t="shared" si="42"/>
        <v>0</v>
      </c>
      <c r="AB152" s="51" t="b">
        <f t="shared" si="43"/>
        <v>0</v>
      </c>
      <c r="AC152" s="51" t="b">
        <f>IF(F152=1,VLOOKUP(C152,AWS1_30min!$C$3:$J$2747,8))</f>
        <v>0</v>
      </c>
      <c r="AD152" s="51" t="b">
        <f>IF(F152=1,Const!$B$5*POWER((0+Const!$B$4),4))</f>
        <v>0</v>
      </c>
      <c r="AE152" s="51" t="b">
        <f t="shared" si="44"/>
        <v>0</v>
      </c>
      <c r="AF152" s="51" t="b">
        <f t="shared" si="45"/>
        <v>0</v>
      </c>
      <c r="AG152" s="14">
        <f>VLOOKUP(C152,AWS2_30min!$C$3:$J$2935,8)+Const!$B$20*(L152-Const!$B$29)</f>
        <v>15.055</v>
      </c>
      <c r="AH152" s="14">
        <f t="shared" si="46"/>
        <v>288.20499999999998</v>
      </c>
      <c r="AI152" s="6">
        <f>VLOOKUP(C152,AWS2_30min!$C$3:$K$2935,9)</f>
        <v>30.97</v>
      </c>
      <c r="AJ152" s="6">
        <f>VLOOKUP(C152,AWS2_30min!$C$3:$L$2935,10)</f>
        <v>1.9076345193123379</v>
      </c>
      <c r="AK152" s="53">
        <f>IF(AJ152&gt;0.5,Const!$B$6*(AH152-Const!$B$4)*(Const!$B$32-Const!$B$34)/(AH152*POWER(AJ152,2)))</f>
        <v>0.28154993198967193</v>
      </c>
      <c r="AL152" s="53">
        <f>IF(AK152&lt;Const!$B$33,AK152,"ЛОЖЬ")</f>
        <v>0.28154993198967193</v>
      </c>
      <c r="AM152" s="53">
        <f t="shared" si="47"/>
        <v>0.16625978518800294</v>
      </c>
      <c r="AN152" s="6">
        <f>(AG152+VLOOKUP(C152,AWS1_30min!$C$4:$L$2747,10))/2</f>
        <v>14.919</v>
      </c>
      <c r="AO152" s="19">
        <f>VLOOKUP(C152,AWS1_30min!$C$4:$O$2747,13)/POWER(10,(L152-Const!$B$28)/18400*(1+0.003665*AN152))</f>
        <v>714.29502256199169</v>
      </c>
      <c r="AP152" s="14">
        <f>Const!$B$7*Const!$B$8*(AO152/Const!$B$11)*POWER(Const!$B$9,2)*AJ152*(AH152-Const!$B$4)/(LN(Const!$B$32/Const!$B$34)*LN(Const!$B$32/Const!$B$35))</f>
        <v>55.731633454861765</v>
      </c>
      <c r="AQ152" s="51" t="b">
        <f t="shared" si="48"/>
        <v>0</v>
      </c>
      <c r="AR152" s="18">
        <f t="shared" si="49"/>
        <v>5.4156560755892951</v>
      </c>
      <c r="AS152" s="14">
        <f>0.623*Const!$B$10*Const!$B$8*POWER(Const!$B$9,2)*AJ152*(AR152-Const!$B$12)/1013/(LN(Const!$B$32/Const!$B$34)*LN(Const!$B$32/Const!$B$36))</f>
        <v>-5.6678698777047307</v>
      </c>
      <c r="AT152" s="51" t="b">
        <f t="shared" si="50"/>
        <v>0</v>
      </c>
      <c r="AU152" s="51" t="b">
        <f t="shared" si="51"/>
        <v>0</v>
      </c>
      <c r="AV152" s="14">
        <f>VLOOKUP(C152,AWS1_30min!$C$4:$P$2747,14)</f>
        <v>0</v>
      </c>
      <c r="AW152" s="14">
        <f t="shared" si="52"/>
        <v>0</v>
      </c>
      <c r="AX152" s="51" t="b">
        <f>IF(F152=1,AW152*Const!$B$13*Const!$B$14*(AH152-Const!$B$4))</f>
        <v>0</v>
      </c>
      <c r="AY152" s="11" t="b">
        <f>IF(F152=1,-Const!$B$15*(Const!$B$4-Const!$B$31)/2)</f>
        <v>0</v>
      </c>
      <c r="AZ152" s="51" t="b">
        <f t="shared" si="53"/>
        <v>0</v>
      </c>
      <c r="BA152" s="19">
        <f>IF(V152=1,Const!$B$37,Const!$B$38)</f>
        <v>602</v>
      </c>
      <c r="BB152" s="51" t="b">
        <f>IF(F152=1,AZ152/Const!$B$17*1800/BA152*1000)</f>
        <v>0</v>
      </c>
    </row>
    <row r="153" spans="1:54" x14ac:dyDescent="0.3">
      <c r="A153" s="1">
        <f t="shared" si="54"/>
        <v>43653</v>
      </c>
      <c r="B153" s="2">
        <f t="shared" si="55"/>
        <v>0.5</v>
      </c>
      <c r="C153" s="13">
        <f t="shared" si="55"/>
        <v>43653.5</v>
      </c>
      <c r="D153" s="19">
        <f t="shared" si="56"/>
        <v>188</v>
      </c>
      <c r="E153" s="19">
        <v>150</v>
      </c>
      <c r="F153" s="19">
        <v>0</v>
      </c>
      <c r="G153" s="19">
        <v>0</v>
      </c>
      <c r="H153" s="19">
        <v>0</v>
      </c>
      <c r="I153" s="19"/>
      <c r="J153">
        <v>524655</v>
      </c>
      <c r="K153">
        <v>6300495</v>
      </c>
      <c r="L153">
        <v>2909</v>
      </c>
      <c r="M153" s="14">
        <v>22.593599999999999</v>
      </c>
      <c r="N153" s="21">
        <v>37.4054</v>
      </c>
      <c r="O153" s="19">
        <v>727.76400000000001</v>
      </c>
      <c r="P153" s="19">
        <f>VLOOKUP(C153,AWS2_30min!$C$3:$G$2935,5)</f>
        <v>955.8</v>
      </c>
      <c r="Q153" s="19">
        <f t="shared" si="39"/>
        <v>856.33399999999995</v>
      </c>
      <c r="R153" s="59">
        <f t="shared" si="40"/>
        <v>1.1161532766420579</v>
      </c>
      <c r="S153" s="26" t="b">
        <f t="shared" si="41"/>
        <v>0</v>
      </c>
      <c r="T153" s="19">
        <f>VLOOKUP(A153,Albedo!$A$2:$F$63,6)</f>
        <v>0</v>
      </c>
      <c r="U153" s="19">
        <f>Const!$B$26*D153+Const!$B$27</f>
        <v>2402.4843999999998</v>
      </c>
      <c r="V153" s="19">
        <f t="shared" si="38"/>
        <v>1</v>
      </c>
      <c r="W153" s="6">
        <f>VLOOKUP(A153,Albedo!$A$2:$G$63,5)+Const!$B$20*(L153-Const!$B$29)</f>
        <v>15.055</v>
      </c>
      <c r="X153" s="19">
        <f>VLOOKUP(A153,Albedo!$A$2:$G$63,7)</f>
        <v>3</v>
      </c>
      <c r="Y153" s="6">
        <f>IF(T153=1,W153,VLOOKUP(A153,Albedo!$A$2:$H$63,8)+(X153+1)*Const!$B$20*(L153-Const!$B$29))</f>
        <v>25.951999999999998</v>
      </c>
      <c r="Z153" s="15">
        <f>Const!$B$22*V153+Const!$B$23*W153+Const!$B$24*Y153+Const!$B$25</f>
        <v>0.56923466</v>
      </c>
      <c r="AA153" s="51" t="b">
        <f t="shared" si="42"/>
        <v>0</v>
      </c>
      <c r="AB153" s="51" t="b">
        <f t="shared" si="43"/>
        <v>0</v>
      </c>
      <c r="AC153" s="51" t="b">
        <f>IF(F153=1,VLOOKUP(C153,AWS1_30min!$C$3:$J$2747,8))</f>
        <v>0</v>
      </c>
      <c r="AD153" s="51" t="b">
        <f>IF(F153=1,Const!$B$5*POWER((0+Const!$B$4),4))</f>
        <v>0</v>
      </c>
      <c r="AE153" s="51" t="b">
        <f t="shared" si="44"/>
        <v>0</v>
      </c>
      <c r="AF153" s="51" t="b">
        <f t="shared" si="45"/>
        <v>0</v>
      </c>
      <c r="AG153" s="14">
        <f>VLOOKUP(C153,AWS2_30min!$C$3:$J$2935,8)+Const!$B$20*(L153-Const!$B$29)</f>
        <v>15.055</v>
      </c>
      <c r="AH153" s="14">
        <f t="shared" si="46"/>
        <v>288.20499999999998</v>
      </c>
      <c r="AI153" s="6">
        <f>VLOOKUP(C153,AWS2_30min!$C$3:$K$2935,9)</f>
        <v>30.97</v>
      </c>
      <c r="AJ153" s="6">
        <f>VLOOKUP(C153,AWS2_30min!$C$3:$L$2935,10)</f>
        <v>1.9076345193123379</v>
      </c>
      <c r="AK153" s="53">
        <f>IF(AJ153&gt;0.5,Const!$B$6*(AH153-Const!$B$4)*(Const!$B$32-Const!$B$34)/(AH153*POWER(AJ153,2)))</f>
        <v>0.28154993198967193</v>
      </c>
      <c r="AL153" s="53">
        <f>IF(AK153&lt;Const!$B$33,AK153,"ЛОЖЬ")</f>
        <v>0.28154993198967193</v>
      </c>
      <c r="AM153" s="53">
        <f t="shared" si="47"/>
        <v>0.16625978518800294</v>
      </c>
      <c r="AN153" s="6">
        <f>(AG153+VLOOKUP(C153,AWS1_30min!$C$4:$L$2747,10))/2</f>
        <v>14.919</v>
      </c>
      <c r="AO153" s="19">
        <f>VLOOKUP(C153,AWS1_30min!$C$4:$O$2747,13)/POWER(10,(L153-Const!$B$28)/18400*(1+0.003665*AN153))</f>
        <v>714.29502256199169</v>
      </c>
      <c r="AP153" s="14">
        <f>Const!$B$7*Const!$B$8*(AO153/Const!$B$11)*POWER(Const!$B$9,2)*AJ153*(AH153-Const!$B$4)/(LN(Const!$B$32/Const!$B$34)*LN(Const!$B$32/Const!$B$35))</f>
        <v>55.731633454861765</v>
      </c>
      <c r="AQ153" s="51" t="b">
        <f t="shared" si="48"/>
        <v>0</v>
      </c>
      <c r="AR153" s="18">
        <f t="shared" si="49"/>
        <v>5.4156560755892951</v>
      </c>
      <c r="AS153" s="14">
        <f>0.623*Const!$B$10*Const!$B$8*POWER(Const!$B$9,2)*AJ153*(AR153-Const!$B$12)/1013/(LN(Const!$B$32/Const!$B$34)*LN(Const!$B$32/Const!$B$36))</f>
        <v>-5.6678698777047307</v>
      </c>
      <c r="AT153" s="51" t="b">
        <f t="shared" si="50"/>
        <v>0</v>
      </c>
      <c r="AU153" s="51" t="b">
        <f t="shared" si="51"/>
        <v>0</v>
      </c>
      <c r="AV153" s="14">
        <f>VLOOKUP(C153,AWS1_30min!$C$4:$P$2747,14)</f>
        <v>0</v>
      </c>
      <c r="AW153" s="14">
        <f t="shared" si="52"/>
        <v>0</v>
      </c>
      <c r="AX153" s="51" t="b">
        <f>IF(F153=1,AW153*Const!$B$13*Const!$B$14*(AH153-Const!$B$4))</f>
        <v>0</v>
      </c>
      <c r="AY153" s="11" t="b">
        <f>IF(F153=1,-Const!$B$15*(Const!$B$4-Const!$B$31)/2)</f>
        <v>0</v>
      </c>
      <c r="AZ153" s="51" t="b">
        <f t="shared" si="53"/>
        <v>0</v>
      </c>
      <c r="BA153" s="19">
        <f>IF(V153=1,Const!$B$37,Const!$B$38)</f>
        <v>602</v>
      </c>
      <c r="BB153" s="51" t="b">
        <f>IF(F153=1,AZ153/Const!$B$17*1800/BA153*1000)</f>
        <v>0</v>
      </c>
    </row>
    <row r="154" spans="1:54" x14ac:dyDescent="0.3">
      <c r="A154" s="1">
        <f t="shared" si="54"/>
        <v>43653</v>
      </c>
      <c r="B154" s="2">
        <f t="shared" si="55"/>
        <v>0.5</v>
      </c>
      <c r="C154" s="13">
        <f t="shared" si="55"/>
        <v>43653.5</v>
      </c>
      <c r="D154" s="19">
        <f t="shared" si="56"/>
        <v>188</v>
      </c>
      <c r="E154" s="19">
        <v>151</v>
      </c>
      <c r="F154" s="19">
        <v>0</v>
      </c>
      <c r="G154" s="19">
        <v>0</v>
      </c>
      <c r="H154" s="19">
        <v>0</v>
      </c>
      <c r="I154" s="19"/>
      <c r="J154">
        <v>524745</v>
      </c>
      <c r="K154">
        <v>6300495</v>
      </c>
      <c r="L154">
        <v>2857</v>
      </c>
      <c r="M154" s="14">
        <v>58.221699999999998</v>
      </c>
      <c r="N154" s="21">
        <v>83.180700000000002</v>
      </c>
      <c r="O154" s="19">
        <v>877.90300000000002</v>
      </c>
      <c r="P154" s="19">
        <f>VLOOKUP(C154,AWS2_30min!$C$3:$G$2935,5)</f>
        <v>955.8</v>
      </c>
      <c r="Q154" s="19">
        <f t="shared" si="39"/>
        <v>856.33399999999995</v>
      </c>
      <c r="R154" s="59">
        <f t="shared" si="40"/>
        <v>1.1161532766420579</v>
      </c>
      <c r="S154" s="26" t="b">
        <f t="shared" si="41"/>
        <v>0</v>
      </c>
      <c r="T154" s="19">
        <f>VLOOKUP(A154,Albedo!$A$2:$F$63,6)</f>
        <v>0</v>
      </c>
      <c r="U154" s="19">
        <f>Const!$B$26*D154+Const!$B$27</f>
        <v>2402.4843999999998</v>
      </c>
      <c r="V154" s="19">
        <f t="shared" si="38"/>
        <v>1</v>
      </c>
      <c r="W154" s="6">
        <f>VLOOKUP(A154,Albedo!$A$2:$G$63,5)+Const!$B$20*(L154-Const!$B$29)</f>
        <v>15.393000000000001</v>
      </c>
      <c r="X154" s="19">
        <f>VLOOKUP(A154,Albedo!$A$2:$G$63,7)</f>
        <v>3</v>
      </c>
      <c r="Y154" s="6">
        <f>IF(T154=1,W154,VLOOKUP(A154,Albedo!$A$2:$H$63,8)+(X154+1)*Const!$B$20*(L154-Const!$B$29))</f>
        <v>27.304000000000002</v>
      </c>
      <c r="Z154" s="15">
        <f>Const!$B$22*V154+Const!$B$23*W154+Const!$B$24*Y154+Const!$B$25</f>
        <v>0.57055286000000005</v>
      </c>
      <c r="AA154" s="51" t="b">
        <f t="shared" si="42"/>
        <v>0</v>
      </c>
      <c r="AB154" s="51" t="b">
        <f t="shared" si="43"/>
        <v>0</v>
      </c>
      <c r="AC154" s="51" t="b">
        <f>IF(F154=1,VLOOKUP(C154,AWS1_30min!$C$3:$J$2747,8))</f>
        <v>0</v>
      </c>
      <c r="AD154" s="51" t="b">
        <f>IF(F154=1,Const!$B$5*POWER((0+Const!$B$4),4))</f>
        <v>0</v>
      </c>
      <c r="AE154" s="51" t="b">
        <f t="shared" si="44"/>
        <v>0</v>
      </c>
      <c r="AF154" s="51" t="b">
        <f t="shared" si="45"/>
        <v>0</v>
      </c>
      <c r="AG154" s="14">
        <f>VLOOKUP(C154,AWS2_30min!$C$3:$J$2935,8)+Const!$B$20*(L154-Const!$B$29)</f>
        <v>15.393000000000001</v>
      </c>
      <c r="AH154" s="14">
        <f t="shared" si="46"/>
        <v>288.54300000000001</v>
      </c>
      <c r="AI154" s="6">
        <f>VLOOKUP(C154,AWS2_30min!$C$3:$K$2935,9)</f>
        <v>30.97</v>
      </c>
      <c r="AJ154" s="6">
        <f>VLOOKUP(C154,AWS2_30min!$C$3:$L$2935,10)</f>
        <v>1.9076345193123379</v>
      </c>
      <c r="AK154" s="53">
        <f>IF(AJ154&gt;0.5,Const!$B$6*(AH154-Const!$B$4)*(Const!$B$32-Const!$B$34)/(AH154*POWER(AJ154,2)))</f>
        <v>0.28753380032663456</v>
      </c>
      <c r="AL154" s="53">
        <f>IF(AK154&lt;Const!$B$33,AK154,"ЛОЖЬ")</f>
        <v>0.28753380032663456</v>
      </c>
      <c r="AM154" s="53">
        <f t="shared" si="47"/>
        <v>0.19155415499057821</v>
      </c>
      <c r="AN154" s="6">
        <f>(AG154+VLOOKUP(C154,AWS1_30min!$C$4:$L$2747,10))/2</f>
        <v>15.088000000000001</v>
      </c>
      <c r="AO154" s="19">
        <f>VLOOKUP(C154,AWS1_30min!$C$4:$O$2747,13)/POWER(10,(L154-Const!$B$28)/18400*(1+0.003665*AN154))</f>
        <v>719.19588648612091</v>
      </c>
      <c r="AP154" s="14">
        <f>Const!$B$7*Const!$B$8*(AO154/Const!$B$11)*POWER(Const!$B$9,2)*AJ154*(AH154-Const!$B$4)/(LN(Const!$B$32/Const!$B$34)*LN(Const!$B$32/Const!$B$35))</f>
        <v>57.373831359376084</v>
      </c>
      <c r="AQ154" s="51" t="b">
        <f t="shared" si="48"/>
        <v>0</v>
      </c>
      <c r="AR154" s="18">
        <f t="shared" si="49"/>
        <v>5.5352671094529606</v>
      </c>
      <c r="AS154" s="14">
        <f>0.623*Const!$B$10*Const!$B$8*POWER(Const!$B$9,2)*AJ154*(AR154-Const!$B$12)/1013/(LN(Const!$B$32/Const!$B$34)*LN(Const!$B$32/Const!$B$36))</f>
        <v>-4.6914952713418065</v>
      </c>
      <c r="AT154" s="51" t="b">
        <f t="shared" si="50"/>
        <v>0</v>
      </c>
      <c r="AU154" s="51" t="b">
        <f t="shared" si="51"/>
        <v>0</v>
      </c>
      <c r="AV154" s="14">
        <f>VLOOKUP(C154,AWS1_30min!$C$4:$P$2747,14)</f>
        <v>0</v>
      </c>
      <c r="AW154" s="14">
        <f t="shared" si="52"/>
        <v>0</v>
      </c>
      <c r="AX154" s="51" t="b">
        <f>IF(F154=1,AW154*Const!$B$13*Const!$B$14*(AH154-Const!$B$4))</f>
        <v>0</v>
      </c>
      <c r="AY154" s="11" t="b">
        <f>IF(F154=1,-Const!$B$15*(Const!$B$4-Const!$B$31)/2)</f>
        <v>0</v>
      </c>
      <c r="AZ154" s="51" t="b">
        <f t="shared" si="53"/>
        <v>0</v>
      </c>
      <c r="BA154" s="19">
        <f>IF(V154=1,Const!$B$37,Const!$B$38)</f>
        <v>602</v>
      </c>
      <c r="BB154" s="51" t="b">
        <f>IF(F154=1,AZ154/Const!$B$17*1800/BA154*1000)</f>
        <v>0</v>
      </c>
    </row>
    <row r="155" spans="1:54" x14ac:dyDescent="0.3">
      <c r="A155" s="1">
        <f t="shared" si="54"/>
        <v>43653</v>
      </c>
      <c r="B155" s="2">
        <f t="shared" si="55"/>
        <v>0.5</v>
      </c>
      <c r="C155" s="13">
        <f t="shared" si="55"/>
        <v>43653.5</v>
      </c>
      <c r="D155" s="19">
        <f t="shared" si="56"/>
        <v>188</v>
      </c>
      <c r="E155" s="19">
        <v>152</v>
      </c>
      <c r="F155" s="19">
        <v>0</v>
      </c>
      <c r="G155" s="19">
        <v>0</v>
      </c>
      <c r="H155" s="19">
        <v>0</v>
      </c>
      <c r="I155" s="19"/>
      <c r="J155">
        <v>524835</v>
      </c>
      <c r="K155">
        <v>6300495</v>
      </c>
      <c r="L155">
        <v>2602</v>
      </c>
      <c r="M155" s="14">
        <v>59.858600000000003</v>
      </c>
      <c r="N155" s="21">
        <v>90</v>
      </c>
      <c r="O155" s="19">
        <v>901.82899999999995</v>
      </c>
      <c r="P155" s="19">
        <f>VLOOKUP(C155,AWS2_30min!$C$3:$G$2935,5)</f>
        <v>955.8</v>
      </c>
      <c r="Q155" s="19">
        <f t="shared" si="39"/>
        <v>856.33399999999995</v>
      </c>
      <c r="R155" s="59">
        <f t="shared" si="40"/>
        <v>1.1161532766420579</v>
      </c>
      <c r="S155" s="26" t="b">
        <f t="shared" si="41"/>
        <v>0</v>
      </c>
      <c r="T155" s="19">
        <f>VLOOKUP(A155,Albedo!$A$2:$F$63,6)</f>
        <v>0</v>
      </c>
      <c r="U155" s="19">
        <f>Const!$B$26*D155+Const!$B$27</f>
        <v>2402.4843999999998</v>
      </c>
      <c r="V155" s="19">
        <f t="shared" si="38"/>
        <v>1</v>
      </c>
      <c r="W155" s="6">
        <f>VLOOKUP(A155,Albedo!$A$2:$G$63,5)+Const!$B$20*(L155-Const!$B$29)</f>
        <v>17.0505</v>
      </c>
      <c r="X155" s="19">
        <f>VLOOKUP(A155,Albedo!$A$2:$G$63,7)</f>
        <v>3</v>
      </c>
      <c r="Y155" s="6">
        <f>IF(T155=1,W155,VLOOKUP(A155,Albedo!$A$2:$H$63,8)+(X155+1)*Const!$B$20*(L155-Const!$B$29))</f>
        <v>33.933999999999997</v>
      </c>
      <c r="Z155" s="15">
        <f>Const!$B$22*V155+Const!$B$23*W155+Const!$B$24*Y155+Const!$B$25</f>
        <v>0.57701711</v>
      </c>
      <c r="AA155" s="51" t="b">
        <f t="shared" si="42"/>
        <v>0</v>
      </c>
      <c r="AB155" s="51" t="b">
        <f t="shared" si="43"/>
        <v>0</v>
      </c>
      <c r="AC155" s="51" t="b">
        <f>IF(F155=1,VLOOKUP(C155,AWS1_30min!$C$3:$J$2747,8))</f>
        <v>0</v>
      </c>
      <c r="AD155" s="51" t="b">
        <f>IF(F155=1,Const!$B$5*POWER((0+Const!$B$4),4))</f>
        <v>0</v>
      </c>
      <c r="AE155" s="51" t="b">
        <f t="shared" si="44"/>
        <v>0</v>
      </c>
      <c r="AF155" s="51" t="b">
        <f t="shared" si="45"/>
        <v>0</v>
      </c>
      <c r="AG155" s="14">
        <f>VLOOKUP(C155,AWS2_30min!$C$3:$J$2935,8)+Const!$B$20*(L155-Const!$B$29)</f>
        <v>17.0505</v>
      </c>
      <c r="AH155" s="14">
        <f t="shared" si="46"/>
        <v>290.20049999999998</v>
      </c>
      <c r="AI155" s="6">
        <f>VLOOKUP(C155,AWS2_30min!$C$3:$K$2935,9)</f>
        <v>30.97</v>
      </c>
      <c r="AJ155" s="6">
        <f>VLOOKUP(C155,AWS2_30min!$C$3:$L$2935,10)</f>
        <v>1.9076345193123379</v>
      </c>
      <c r="AK155" s="53">
        <f>IF(AJ155&gt;0.5,Const!$B$6*(AH155-Const!$B$4)*(Const!$B$32-Const!$B$34)/(AH155*POWER(AJ155,2)))</f>
        <v>0.3166759926930936</v>
      </c>
      <c r="AL155" s="53">
        <f>IF(AK155&lt;Const!$B$33,AK155,"ЛОЖЬ")</f>
        <v>0.3166759926930936</v>
      </c>
      <c r="AM155" s="53">
        <f t="shared" si="47"/>
        <v>0.3403321817729707</v>
      </c>
      <c r="AN155" s="6">
        <f>(AG155+VLOOKUP(C155,AWS1_30min!$C$4:$L$2747,10))/2</f>
        <v>15.91675</v>
      </c>
      <c r="AO155" s="19">
        <f>VLOOKUP(C155,AWS1_30min!$C$4:$O$2747,13)/POWER(10,(L155-Const!$B$28)/18400*(1+0.003665*AN155))</f>
        <v>743.80688055141127</v>
      </c>
      <c r="AP155" s="14">
        <f>Const!$B$7*Const!$B$8*(AO155/Const!$B$11)*POWER(Const!$B$9,2)*AJ155*(AH155-Const!$B$4)/(LN(Const!$B$32/Const!$B$34)*LN(Const!$B$32/Const!$B$35))</f>
        <v>65.726529155506356</v>
      </c>
      <c r="AQ155" s="51" t="b">
        <f t="shared" si="48"/>
        <v>0</v>
      </c>
      <c r="AR155" s="18">
        <f t="shared" si="49"/>
        <v>6.1562610477914896</v>
      </c>
      <c r="AS155" s="14">
        <f>0.623*Const!$B$10*Const!$B$8*POWER(Const!$B$9,2)*AJ155*(AR155-Const!$B$12)/1013/(LN(Const!$B$32/Const!$B$34)*LN(Const!$B$32/Const!$B$36))</f>
        <v>0.37762496375405552</v>
      </c>
      <c r="AT155" s="51" t="b">
        <f t="shared" si="50"/>
        <v>0</v>
      </c>
      <c r="AU155" s="51" t="b">
        <f t="shared" si="51"/>
        <v>0</v>
      </c>
      <c r="AV155" s="14">
        <f>VLOOKUP(C155,AWS1_30min!$C$4:$P$2747,14)</f>
        <v>0</v>
      </c>
      <c r="AW155" s="14">
        <f t="shared" si="52"/>
        <v>0</v>
      </c>
      <c r="AX155" s="51" t="b">
        <f>IF(F155=1,AW155*Const!$B$13*Const!$B$14*(AH155-Const!$B$4))</f>
        <v>0</v>
      </c>
      <c r="AY155" s="11" t="b">
        <f>IF(F155=1,-Const!$B$15*(Const!$B$4-Const!$B$31)/2)</f>
        <v>0</v>
      </c>
      <c r="AZ155" s="51" t="b">
        <f t="shared" si="53"/>
        <v>0</v>
      </c>
      <c r="BA155" s="19">
        <f>IF(V155=1,Const!$B$37,Const!$B$38)</f>
        <v>602</v>
      </c>
      <c r="BB155" s="51" t="b">
        <f>IF(F155=1,AZ155/Const!$B$17*1800/BA155*1000)</f>
        <v>0</v>
      </c>
    </row>
    <row r="156" spans="1:54" x14ac:dyDescent="0.3">
      <c r="A156" s="1">
        <f t="shared" si="54"/>
        <v>43653</v>
      </c>
      <c r="B156" s="2">
        <f t="shared" si="55"/>
        <v>0.5</v>
      </c>
      <c r="C156" s="13">
        <f t="shared" si="55"/>
        <v>43653.5</v>
      </c>
      <c r="D156" s="19">
        <f t="shared" si="56"/>
        <v>188</v>
      </c>
      <c r="E156" s="19">
        <v>153</v>
      </c>
      <c r="F156" s="19">
        <v>1</v>
      </c>
      <c r="G156" s="19">
        <v>0</v>
      </c>
      <c r="H156" s="19">
        <v>0</v>
      </c>
      <c r="I156" s="19"/>
      <c r="J156">
        <v>524925</v>
      </c>
      <c r="K156">
        <v>6300495</v>
      </c>
      <c r="L156">
        <v>2531</v>
      </c>
      <c r="M156" s="14">
        <v>21.2288</v>
      </c>
      <c r="N156" s="21">
        <v>106.621</v>
      </c>
      <c r="O156" s="19">
        <v>658.84299999999996</v>
      </c>
      <c r="P156" s="19">
        <f>VLOOKUP(C156,AWS2_30min!$C$3:$G$2935,5)</f>
        <v>955.8</v>
      </c>
      <c r="Q156" s="19">
        <f t="shared" si="39"/>
        <v>856.33399999999995</v>
      </c>
      <c r="R156" s="59">
        <f t="shared" si="40"/>
        <v>1.1161532766420579</v>
      </c>
      <c r="S156" s="26">
        <f t="shared" si="41"/>
        <v>735.36977324268332</v>
      </c>
      <c r="T156" s="19">
        <f>VLOOKUP(A156,Albedo!$A$2:$F$63,6)</f>
        <v>0</v>
      </c>
      <c r="U156" s="19">
        <f>Const!$B$26*D156+Const!$B$27</f>
        <v>2402.4843999999998</v>
      </c>
      <c r="V156" s="19">
        <f t="shared" si="38"/>
        <v>1</v>
      </c>
      <c r="W156" s="6">
        <f>VLOOKUP(A156,Albedo!$A$2:$G$63,5)+Const!$B$20*(L156-Const!$B$29)</f>
        <v>17.512</v>
      </c>
      <c r="X156" s="19">
        <f>VLOOKUP(A156,Albedo!$A$2:$G$63,7)</f>
        <v>3</v>
      </c>
      <c r="Y156" s="6">
        <f>IF(T156=1,W156,VLOOKUP(A156,Albedo!$A$2:$H$63,8)+(X156+1)*Const!$B$20*(L156-Const!$B$29))</f>
        <v>35.78</v>
      </c>
      <c r="Z156" s="15">
        <f>Const!$B$22*V156+Const!$B$23*W156+Const!$B$24*Y156+Const!$B$25</f>
        <v>0.57881696000000005</v>
      </c>
      <c r="AA156" s="51">
        <f t="shared" si="42"/>
        <v>425.64449662421936</v>
      </c>
      <c r="AB156" s="51">
        <f t="shared" si="43"/>
        <v>309.72527661846397</v>
      </c>
      <c r="AC156" s="51">
        <f>IF(F156=1,VLOOKUP(C156,AWS1_30min!$C$3:$J$2747,8))</f>
        <v>319.54647172463041</v>
      </c>
      <c r="AD156" s="51">
        <f>IF(F156=1,Const!$B$5*POWER((0+Const!$B$4),4))</f>
        <v>315.63697918226694</v>
      </c>
      <c r="AE156" s="51">
        <f t="shared" si="44"/>
        <v>3.9094925423634663</v>
      </c>
      <c r="AF156" s="51">
        <f t="shared" si="45"/>
        <v>313.63476916082743</v>
      </c>
      <c r="AG156" s="14">
        <f>VLOOKUP(C156,AWS2_30min!$C$3:$J$2935,8)+Const!$B$20*(L156-Const!$B$29)</f>
        <v>17.512</v>
      </c>
      <c r="AH156" s="14">
        <f t="shared" si="46"/>
        <v>290.66199999999998</v>
      </c>
      <c r="AI156" s="6">
        <f>VLOOKUP(C156,AWS2_30min!$C$3:$K$2935,9)</f>
        <v>30.97</v>
      </c>
      <c r="AJ156" s="6">
        <f>VLOOKUP(C156,AWS2_30min!$C$3:$L$2935,10)</f>
        <v>1.9076345193123379</v>
      </c>
      <c r="AK156" s="53">
        <f>IF(AJ156&gt;0.5,Const!$B$6*(AH156-Const!$B$4)*(Const!$B$32-Const!$B$34)/(AH156*POWER(AJ156,2)))</f>
        <v>0.3247309394529197</v>
      </c>
      <c r="AL156" s="53">
        <f>IF(AK156&lt;Const!$B$33,AK156,"ЛОЖЬ")</f>
        <v>0.3247309394529197</v>
      </c>
      <c r="AM156" s="53">
        <f t="shared" si="47"/>
        <v>0.38894518142019791</v>
      </c>
      <c r="AN156" s="6">
        <f>(AG156+VLOOKUP(C156,AWS1_30min!$C$4:$L$2747,10))/2</f>
        <v>16.147500000000001</v>
      </c>
      <c r="AO156" s="19">
        <f>VLOOKUP(C156,AWS1_30min!$C$4:$O$2747,13)/POWER(10,(L156-Const!$B$28)/18400*(1+0.003665*AN156))</f>
        <v>750.83393297272903</v>
      </c>
      <c r="AP156" s="14">
        <f>Const!$B$7*Const!$B$8*(AO156/Const!$B$11)*POWER(Const!$B$9,2)*AJ156*(AH156-Const!$B$4)/(LN(Const!$B$32/Const!$B$34)*LN(Const!$B$32/Const!$B$35))</f>
        <v>68.143279176214804</v>
      </c>
      <c r="AQ156" s="51">
        <f t="shared" si="48"/>
        <v>26.504000081760061</v>
      </c>
      <c r="AR156" s="18">
        <f t="shared" si="49"/>
        <v>6.3397633252007664</v>
      </c>
      <c r="AS156" s="14">
        <f>0.623*Const!$B$10*Const!$B$8*POWER(Const!$B$9,2)*AJ156*(AR156-Const!$B$12)/1013/(LN(Const!$B$32/Const!$B$34)*LN(Const!$B$32/Const!$B$36))</f>
        <v>1.87553830907636</v>
      </c>
      <c r="AT156" s="51">
        <f t="shared" si="50"/>
        <v>0.729481587884236</v>
      </c>
      <c r="AU156" s="51">
        <f t="shared" si="51"/>
        <v>27.233481669644299</v>
      </c>
      <c r="AV156" s="14">
        <f>VLOOKUP(C156,AWS1_30min!$C$4:$P$2747,14)</f>
        <v>0</v>
      </c>
      <c r="AW156" s="14">
        <f t="shared" si="52"/>
        <v>0</v>
      </c>
      <c r="AX156" s="51">
        <f>IF(F156=1,AW156*Const!$B$13*Const!$B$14*(AH156-Const!$B$4))</f>
        <v>0</v>
      </c>
      <c r="AY156" s="11">
        <f>IF(F156=1,-Const!$B$15*(Const!$B$4-Const!$B$31)/2)</f>
        <v>-0.33999999999999775</v>
      </c>
      <c r="AZ156" s="51">
        <f t="shared" si="53"/>
        <v>340.52825083047173</v>
      </c>
      <c r="BA156" s="19">
        <f>IF(V156=1,Const!$B$37,Const!$B$38)</f>
        <v>602</v>
      </c>
      <c r="BB156" s="51">
        <f>IF(F156=1,AZ156/Const!$B$17*1800/BA156*1000)</f>
        <v>3.0854266158001069</v>
      </c>
    </row>
    <row r="157" spans="1:54" x14ac:dyDescent="0.3">
      <c r="A157" s="1">
        <f t="shared" si="54"/>
        <v>43653</v>
      </c>
      <c r="B157" s="2">
        <f t="shared" si="55"/>
        <v>0.5</v>
      </c>
      <c r="C157" s="13">
        <f t="shared" si="55"/>
        <v>43653.5</v>
      </c>
      <c r="D157" s="19">
        <f t="shared" si="56"/>
        <v>188</v>
      </c>
      <c r="E157" s="19">
        <v>154</v>
      </c>
      <c r="F157" s="19">
        <v>1</v>
      </c>
      <c r="G157" s="19">
        <v>0</v>
      </c>
      <c r="H157" s="19">
        <v>0</v>
      </c>
      <c r="I157" s="19"/>
      <c r="J157">
        <v>525015</v>
      </c>
      <c r="K157">
        <v>6300495</v>
      </c>
      <c r="L157">
        <v>2531</v>
      </c>
      <c r="M157" s="14">
        <v>7.5946400000000001</v>
      </c>
      <c r="N157" s="21">
        <v>180</v>
      </c>
      <c r="O157" s="19">
        <v>917.601</v>
      </c>
      <c r="P157" s="19">
        <f>VLOOKUP(C157,AWS2_30min!$C$3:$G$2935,5)</f>
        <v>955.8</v>
      </c>
      <c r="Q157" s="19">
        <f t="shared" si="39"/>
        <v>856.33399999999995</v>
      </c>
      <c r="R157" s="59">
        <f t="shared" si="40"/>
        <v>1.1161532766420579</v>
      </c>
      <c r="S157" s="26">
        <f t="shared" si="41"/>
        <v>1024.183362800029</v>
      </c>
      <c r="T157" s="19">
        <f>VLOOKUP(A157,Albedo!$A$2:$F$63,6)</f>
        <v>0</v>
      </c>
      <c r="U157" s="19">
        <f>Const!$B$26*D157+Const!$B$27</f>
        <v>2402.4843999999998</v>
      </c>
      <c r="V157" s="19">
        <f t="shared" si="38"/>
        <v>1</v>
      </c>
      <c r="W157" s="6">
        <f>VLOOKUP(A157,Albedo!$A$2:$G$63,5)+Const!$B$20*(L157-Const!$B$29)</f>
        <v>17.512</v>
      </c>
      <c r="X157" s="19">
        <f>VLOOKUP(A157,Albedo!$A$2:$G$63,7)</f>
        <v>3</v>
      </c>
      <c r="Y157" s="6">
        <f>IF(T157=1,W157,VLOOKUP(A157,Albedo!$A$2:$H$63,8)+(X157+1)*Const!$B$20*(L157-Const!$B$29))</f>
        <v>35.78</v>
      </c>
      <c r="Z157" s="15">
        <f>Const!$B$22*V157+Const!$B$23*W157+Const!$B$24*Y157+Const!$B$25</f>
        <v>0.57881696000000005</v>
      </c>
      <c r="AA157" s="51">
        <f t="shared" si="42"/>
        <v>592.81470053849</v>
      </c>
      <c r="AB157" s="51">
        <f t="shared" si="43"/>
        <v>431.36866226153904</v>
      </c>
      <c r="AC157" s="51">
        <f>IF(F157=1,VLOOKUP(C157,AWS1_30min!$C$3:$J$2747,8))</f>
        <v>319.54647172463041</v>
      </c>
      <c r="AD157" s="51">
        <f>IF(F157=1,Const!$B$5*POWER((0+Const!$B$4),4))</f>
        <v>315.63697918226694</v>
      </c>
      <c r="AE157" s="51">
        <f t="shared" si="44"/>
        <v>3.9094925423634663</v>
      </c>
      <c r="AF157" s="51">
        <f t="shared" si="45"/>
        <v>435.27815480390251</v>
      </c>
      <c r="AG157" s="14">
        <f>VLOOKUP(C157,AWS2_30min!$C$3:$J$2935,8)+Const!$B$20*(L157-Const!$B$29)</f>
        <v>17.512</v>
      </c>
      <c r="AH157" s="14">
        <f t="shared" si="46"/>
        <v>290.66199999999998</v>
      </c>
      <c r="AI157" s="6">
        <f>VLOOKUP(C157,AWS2_30min!$C$3:$K$2935,9)</f>
        <v>30.97</v>
      </c>
      <c r="AJ157" s="6">
        <f>VLOOKUP(C157,AWS2_30min!$C$3:$L$2935,10)</f>
        <v>1.9076345193123379</v>
      </c>
      <c r="AK157" s="53">
        <f>IF(AJ157&gt;0.5,Const!$B$6*(AH157-Const!$B$4)*(Const!$B$32-Const!$B$34)/(AH157*POWER(AJ157,2)))</f>
        <v>0.3247309394529197</v>
      </c>
      <c r="AL157" s="53">
        <f>IF(AK157&lt;Const!$B$33,AK157,"ЛОЖЬ")</f>
        <v>0.3247309394529197</v>
      </c>
      <c r="AM157" s="53">
        <f t="shared" si="47"/>
        <v>0.38894518142019791</v>
      </c>
      <c r="AN157" s="6">
        <f>(AG157+VLOOKUP(C157,AWS1_30min!$C$4:$L$2747,10))/2</f>
        <v>16.147500000000001</v>
      </c>
      <c r="AO157" s="19">
        <f>VLOOKUP(C157,AWS1_30min!$C$4:$O$2747,13)/POWER(10,(L157-Const!$B$28)/18400*(1+0.003665*AN157))</f>
        <v>750.83393297272903</v>
      </c>
      <c r="AP157" s="14">
        <f>Const!$B$7*Const!$B$8*(AO157/Const!$B$11)*POWER(Const!$B$9,2)*AJ157*(AH157-Const!$B$4)/(LN(Const!$B$32/Const!$B$34)*LN(Const!$B$32/Const!$B$35))</f>
        <v>68.143279176214804</v>
      </c>
      <c r="AQ157" s="51">
        <f t="shared" si="48"/>
        <v>26.504000081760061</v>
      </c>
      <c r="AR157" s="18">
        <f t="shared" si="49"/>
        <v>6.3397633252007664</v>
      </c>
      <c r="AS157" s="14">
        <f>0.623*Const!$B$10*Const!$B$8*POWER(Const!$B$9,2)*AJ157*(AR157-Const!$B$12)/1013/(LN(Const!$B$32/Const!$B$34)*LN(Const!$B$32/Const!$B$36))</f>
        <v>1.87553830907636</v>
      </c>
      <c r="AT157" s="51">
        <f t="shared" si="50"/>
        <v>0.729481587884236</v>
      </c>
      <c r="AU157" s="51">
        <f t="shared" si="51"/>
        <v>27.233481669644299</v>
      </c>
      <c r="AV157" s="14">
        <f>VLOOKUP(C157,AWS1_30min!$C$4:$P$2747,14)</f>
        <v>0</v>
      </c>
      <c r="AW157" s="14">
        <f t="shared" si="52"/>
        <v>0</v>
      </c>
      <c r="AX157" s="51">
        <f>IF(F157=1,AW157*Const!$B$13*Const!$B$14*(AH157-Const!$B$4))</f>
        <v>0</v>
      </c>
      <c r="AY157" s="11">
        <f>IF(F157=1,-Const!$B$15*(Const!$B$4-Const!$B$31)/2)</f>
        <v>-0.33999999999999775</v>
      </c>
      <c r="AZ157" s="51">
        <f t="shared" si="53"/>
        <v>462.17163647354681</v>
      </c>
      <c r="BA157" s="19">
        <f>IF(V157=1,Const!$B$37,Const!$B$38)</f>
        <v>602</v>
      </c>
      <c r="BB157" s="51">
        <f>IF(F157=1,AZ157/Const!$B$17*1800/BA157*1000)</f>
        <v>4.1876016593797658</v>
      </c>
    </row>
    <row r="158" spans="1:54" x14ac:dyDescent="0.3">
      <c r="A158" s="1">
        <f t="shared" si="54"/>
        <v>43653</v>
      </c>
      <c r="B158" s="2">
        <f t="shared" si="55"/>
        <v>0.5</v>
      </c>
      <c r="C158" s="13">
        <f t="shared" si="55"/>
        <v>43653.5</v>
      </c>
      <c r="D158" s="19">
        <f t="shared" si="56"/>
        <v>188</v>
      </c>
      <c r="E158" s="19">
        <v>155</v>
      </c>
      <c r="F158" s="19">
        <v>1</v>
      </c>
      <c r="G158" s="19">
        <v>0</v>
      </c>
      <c r="H158" s="19">
        <v>0</v>
      </c>
      <c r="I158" s="19"/>
      <c r="J158">
        <v>525105</v>
      </c>
      <c r="K158">
        <v>6300495</v>
      </c>
      <c r="L158">
        <v>2531</v>
      </c>
      <c r="M158" s="14">
        <v>10.679</v>
      </c>
      <c r="N158" s="21">
        <v>134.40299999999999</v>
      </c>
      <c r="O158" s="19">
        <v>829.91700000000003</v>
      </c>
      <c r="P158" s="19">
        <f>VLOOKUP(C158,AWS2_30min!$C$3:$G$2935,5)</f>
        <v>955.8</v>
      </c>
      <c r="Q158" s="19">
        <f t="shared" si="39"/>
        <v>856.33399999999995</v>
      </c>
      <c r="R158" s="59">
        <f t="shared" si="40"/>
        <v>1.1161532766420579</v>
      </c>
      <c r="S158" s="26">
        <f t="shared" si="41"/>
        <v>926.31457889094679</v>
      </c>
      <c r="T158" s="19">
        <f>VLOOKUP(A158,Albedo!$A$2:$F$63,6)</f>
        <v>0</v>
      </c>
      <c r="U158" s="19">
        <f>Const!$B$26*D158+Const!$B$27</f>
        <v>2402.4843999999998</v>
      </c>
      <c r="V158" s="19">
        <f t="shared" si="38"/>
        <v>1</v>
      </c>
      <c r="W158" s="6">
        <f>VLOOKUP(A158,Albedo!$A$2:$G$63,5)+Const!$B$20*(L158-Const!$B$29)</f>
        <v>17.512</v>
      </c>
      <c r="X158" s="19">
        <f>VLOOKUP(A158,Albedo!$A$2:$G$63,7)</f>
        <v>3</v>
      </c>
      <c r="Y158" s="6">
        <f>IF(T158=1,W158,VLOOKUP(A158,Albedo!$A$2:$H$63,8)+(X158+1)*Const!$B$20*(L158-Const!$B$29))</f>
        <v>35.78</v>
      </c>
      <c r="Z158" s="15">
        <f>Const!$B$22*V158+Const!$B$23*W158+Const!$B$24*Y158+Const!$B$25</f>
        <v>0.57881696000000005</v>
      </c>
      <c r="AA158" s="51">
        <f t="shared" si="42"/>
        <v>536.16658855733806</v>
      </c>
      <c r="AB158" s="51">
        <f t="shared" si="43"/>
        <v>390.14799033360873</v>
      </c>
      <c r="AC158" s="51">
        <f>IF(F158=1,VLOOKUP(C158,AWS1_30min!$C$3:$J$2747,8))</f>
        <v>319.54647172463041</v>
      </c>
      <c r="AD158" s="51">
        <f>IF(F158=1,Const!$B$5*POWER((0+Const!$B$4),4))</f>
        <v>315.63697918226694</v>
      </c>
      <c r="AE158" s="51">
        <f t="shared" si="44"/>
        <v>3.9094925423634663</v>
      </c>
      <c r="AF158" s="51">
        <f t="shared" si="45"/>
        <v>394.0574828759722</v>
      </c>
      <c r="AG158" s="14">
        <f>VLOOKUP(C158,AWS2_30min!$C$3:$J$2935,8)+Const!$B$20*(L158-Const!$B$29)</f>
        <v>17.512</v>
      </c>
      <c r="AH158" s="14">
        <f t="shared" si="46"/>
        <v>290.66199999999998</v>
      </c>
      <c r="AI158" s="6">
        <f>VLOOKUP(C158,AWS2_30min!$C$3:$K$2935,9)</f>
        <v>30.97</v>
      </c>
      <c r="AJ158" s="6">
        <f>VLOOKUP(C158,AWS2_30min!$C$3:$L$2935,10)</f>
        <v>1.9076345193123379</v>
      </c>
      <c r="AK158" s="53">
        <f>IF(AJ158&gt;0.5,Const!$B$6*(AH158-Const!$B$4)*(Const!$B$32-Const!$B$34)/(AH158*POWER(AJ158,2)))</f>
        <v>0.3247309394529197</v>
      </c>
      <c r="AL158" s="53">
        <f>IF(AK158&lt;Const!$B$33,AK158,"ЛОЖЬ")</f>
        <v>0.3247309394529197</v>
      </c>
      <c r="AM158" s="53">
        <f t="shared" si="47"/>
        <v>0.38894518142019791</v>
      </c>
      <c r="AN158" s="6">
        <f>(AG158+VLOOKUP(C158,AWS1_30min!$C$4:$L$2747,10))/2</f>
        <v>16.147500000000001</v>
      </c>
      <c r="AO158" s="19">
        <f>VLOOKUP(C158,AWS1_30min!$C$4:$O$2747,13)/POWER(10,(L158-Const!$B$28)/18400*(1+0.003665*AN158))</f>
        <v>750.83393297272903</v>
      </c>
      <c r="AP158" s="14">
        <f>Const!$B$7*Const!$B$8*(AO158/Const!$B$11)*POWER(Const!$B$9,2)*AJ158*(AH158-Const!$B$4)/(LN(Const!$B$32/Const!$B$34)*LN(Const!$B$32/Const!$B$35))</f>
        <v>68.143279176214804</v>
      </c>
      <c r="AQ158" s="51">
        <f t="shared" si="48"/>
        <v>26.504000081760061</v>
      </c>
      <c r="AR158" s="18">
        <f t="shared" si="49"/>
        <v>6.3397633252007664</v>
      </c>
      <c r="AS158" s="14">
        <f>0.623*Const!$B$10*Const!$B$8*POWER(Const!$B$9,2)*AJ158*(AR158-Const!$B$12)/1013/(LN(Const!$B$32/Const!$B$34)*LN(Const!$B$32/Const!$B$36))</f>
        <v>1.87553830907636</v>
      </c>
      <c r="AT158" s="51">
        <f t="shared" si="50"/>
        <v>0.729481587884236</v>
      </c>
      <c r="AU158" s="51">
        <f t="shared" si="51"/>
        <v>27.233481669644299</v>
      </c>
      <c r="AV158" s="14">
        <f>VLOOKUP(C158,AWS1_30min!$C$4:$P$2747,14)</f>
        <v>0</v>
      </c>
      <c r="AW158" s="14">
        <f t="shared" si="52"/>
        <v>0</v>
      </c>
      <c r="AX158" s="51">
        <f>IF(F158=1,AW158*Const!$B$13*Const!$B$14*(AH158-Const!$B$4))</f>
        <v>0</v>
      </c>
      <c r="AY158" s="11">
        <f>IF(F158=1,-Const!$B$15*(Const!$B$4-Const!$B$31)/2)</f>
        <v>-0.33999999999999775</v>
      </c>
      <c r="AZ158" s="51">
        <f t="shared" si="53"/>
        <v>420.9509645456165</v>
      </c>
      <c r="BA158" s="19">
        <f>IF(V158=1,Const!$B$37,Const!$B$38)</f>
        <v>602</v>
      </c>
      <c r="BB158" s="51">
        <f>IF(F158=1,AZ158/Const!$B$17*1800/BA158*1000)</f>
        <v>3.8141132396159754</v>
      </c>
    </row>
    <row r="159" spans="1:54" x14ac:dyDescent="0.3">
      <c r="A159" s="1">
        <f t="shared" si="54"/>
        <v>43653</v>
      </c>
      <c r="B159" s="2">
        <f t="shared" si="55"/>
        <v>0.5</v>
      </c>
      <c r="C159" s="13">
        <f t="shared" si="55"/>
        <v>43653.5</v>
      </c>
      <c r="D159" s="19">
        <f t="shared" si="56"/>
        <v>188</v>
      </c>
      <c r="E159" s="19">
        <v>156</v>
      </c>
      <c r="F159" s="19">
        <v>1</v>
      </c>
      <c r="G159" s="19">
        <v>0</v>
      </c>
      <c r="H159" s="19">
        <v>0</v>
      </c>
      <c r="I159" s="19"/>
      <c r="J159">
        <v>525195</v>
      </c>
      <c r="K159">
        <v>6300495</v>
      </c>
      <c r="L159">
        <v>2507</v>
      </c>
      <c r="M159" s="14">
        <v>13.8965</v>
      </c>
      <c r="N159" s="21">
        <v>118.867</v>
      </c>
      <c r="O159" s="19">
        <v>772.399</v>
      </c>
      <c r="P159" s="19">
        <f>VLOOKUP(C159,AWS2_30min!$C$3:$G$2935,5)</f>
        <v>955.8</v>
      </c>
      <c r="Q159" s="19">
        <f t="shared" si="39"/>
        <v>856.33399999999995</v>
      </c>
      <c r="R159" s="59">
        <f t="shared" si="40"/>
        <v>1.1161532766420579</v>
      </c>
      <c r="S159" s="26">
        <f t="shared" si="41"/>
        <v>862.11567472504885</v>
      </c>
      <c r="T159" s="19">
        <f>VLOOKUP(A159,Albedo!$A$2:$F$63,6)</f>
        <v>0</v>
      </c>
      <c r="U159" s="19">
        <f>Const!$B$26*D159+Const!$B$27</f>
        <v>2402.4843999999998</v>
      </c>
      <c r="V159" s="19">
        <f t="shared" si="38"/>
        <v>1</v>
      </c>
      <c r="W159" s="6">
        <f>VLOOKUP(A159,Albedo!$A$2:$G$63,5)+Const!$B$20*(L159-Const!$B$29)</f>
        <v>17.667999999999999</v>
      </c>
      <c r="X159" s="19">
        <f>VLOOKUP(A159,Albedo!$A$2:$G$63,7)</f>
        <v>3</v>
      </c>
      <c r="Y159" s="6">
        <f>IF(T159=1,W159,VLOOKUP(A159,Albedo!$A$2:$H$63,8)+(X159+1)*Const!$B$20*(L159-Const!$B$29))</f>
        <v>36.403999999999996</v>
      </c>
      <c r="Z159" s="15">
        <f>Const!$B$22*V159+Const!$B$23*W159+Const!$B$24*Y159+Const!$B$25</f>
        <v>0.57942536</v>
      </c>
      <c r="AA159" s="51">
        <f t="shared" si="42"/>
        <v>499.53168518920432</v>
      </c>
      <c r="AB159" s="51">
        <f t="shared" si="43"/>
        <v>362.58398953584452</v>
      </c>
      <c r="AC159" s="51">
        <f>IF(F159=1,VLOOKUP(C159,AWS1_30min!$C$3:$J$2747,8))</f>
        <v>319.54647172463041</v>
      </c>
      <c r="AD159" s="51">
        <f>IF(F159=1,Const!$B$5*POWER((0+Const!$B$4),4))</f>
        <v>315.63697918226694</v>
      </c>
      <c r="AE159" s="51">
        <f t="shared" si="44"/>
        <v>3.9094925423634663</v>
      </c>
      <c r="AF159" s="51">
        <f t="shared" si="45"/>
        <v>366.49348207820799</v>
      </c>
      <c r="AG159" s="14">
        <f>VLOOKUP(C159,AWS2_30min!$C$3:$J$2935,8)+Const!$B$20*(L159-Const!$B$29)</f>
        <v>17.667999999999999</v>
      </c>
      <c r="AH159" s="14">
        <f t="shared" si="46"/>
        <v>290.81799999999998</v>
      </c>
      <c r="AI159" s="6">
        <f>VLOOKUP(C159,AWS2_30min!$C$3:$K$2935,9)</f>
        <v>30.97</v>
      </c>
      <c r="AJ159" s="6">
        <f>VLOOKUP(C159,AWS2_30min!$C$3:$L$2935,10)</f>
        <v>1.9076345193123379</v>
      </c>
      <c r="AK159" s="53">
        <f>IF(AJ159&gt;0.5,Const!$B$6*(AH159-Const!$B$4)*(Const!$B$32-Const!$B$34)/(AH159*POWER(AJ159,2)))</f>
        <v>0.32744795698124368</v>
      </c>
      <c r="AL159" s="53">
        <f>IF(AK159&lt;Const!$B$33,AK159,"ЛОЖЬ")</f>
        <v>0.32744795698124368</v>
      </c>
      <c r="AM159" s="53">
        <f t="shared" si="47"/>
        <v>0.40607454346732341</v>
      </c>
      <c r="AN159" s="6">
        <f>(AG159+VLOOKUP(C159,AWS1_30min!$C$4:$L$2747,10))/2</f>
        <v>16.2255</v>
      </c>
      <c r="AO159" s="19">
        <f>VLOOKUP(C159,AWS1_30min!$C$4:$O$2747,13)/POWER(10,(L159-Const!$B$28)/18400*(1+0.003665*AN159))</f>
        <v>753.22681655196527</v>
      </c>
      <c r="AP159" s="14">
        <f>Const!$B$7*Const!$B$8*(AO159/Const!$B$11)*POWER(Const!$B$9,2)*AJ159*(AH159-Const!$B$4)/(LN(Const!$B$32/Const!$B$34)*LN(Const!$B$32/Const!$B$35))</f>
        <v>68.969416615839734</v>
      </c>
      <c r="AQ159" s="51">
        <f t="shared" si="48"/>
        <v>28.00672436548475</v>
      </c>
      <c r="AR159" s="18">
        <f t="shared" si="49"/>
        <v>6.4028751404032516</v>
      </c>
      <c r="AS159" s="14">
        <f>0.623*Const!$B$10*Const!$B$8*POWER(Const!$B$9,2)*AJ159*(AR159-Const!$B$12)/1013/(LN(Const!$B$32/Const!$B$34)*LN(Const!$B$32/Const!$B$36))</f>
        <v>2.3907146413486182</v>
      </c>
      <c r="AT159" s="51">
        <f t="shared" si="50"/>
        <v>0.97080835654628594</v>
      </c>
      <c r="AU159" s="51">
        <f t="shared" si="51"/>
        <v>28.977532722031036</v>
      </c>
      <c r="AV159" s="14">
        <f>VLOOKUP(C159,AWS1_30min!$C$4:$P$2747,14)</f>
        <v>0</v>
      </c>
      <c r="AW159" s="14">
        <f t="shared" si="52"/>
        <v>0</v>
      </c>
      <c r="AX159" s="51">
        <f>IF(F159=1,AW159*Const!$B$13*Const!$B$14*(AH159-Const!$B$4))</f>
        <v>0</v>
      </c>
      <c r="AY159" s="11">
        <f>IF(F159=1,-Const!$B$15*(Const!$B$4-Const!$B$31)/2)</f>
        <v>-0.33999999999999775</v>
      </c>
      <c r="AZ159" s="51">
        <f t="shared" si="53"/>
        <v>395.13101480023903</v>
      </c>
      <c r="BA159" s="19">
        <f>IF(V159=1,Const!$B$37,Const!$B$38)</f>
        <v>602</v>
      </c>
      <c r="BB159" s="51">
        <f>IF(F159=1,AZ159/Const!$B$17*1800/BA159*1000)</f>
        <v>3.5801662470574356</v>
      </c>
    </row>
    <row r="160" spans="1:54" x14ac:dyDescent="0.3">
      <c r="A160" s="1">
        <f t="shared" si="54"/>
        <v>43653</v>
      </c>
      <c r="B160" s="2">
        <f t="shared" si="55"/>
        <v>0.5</v>
      </c>
      <c r="C160" s="13">
        <f t="shared" si="55"/>
        <v>43653.5</v>
      </c>
      <c r="D160" s="19">
        <f t="shared" si="56"/>
        <v>188</v>
      </c>
      <c r="E160" s="19">
        <v>157</v>
      </c>
      <c r="F160" s="19">
        <v>1</v>
      </c>
      <c r="G160" s="19">
        <v>0</v>
      </c>
      <c r="H160" s="19">
        <v>0</v>
      </c>
      <c r="I160" s="19"/>
      <c r="J160">
        <v>525285</v>
      </c>
      <c r="K160">
        <v>6300495</v>
      </c>
      <c r="L160">
        <v>2494</v>
      </c>
      <c r="M160" s="14">
        <v>5.3322500000000002</v>
      </c>
      <c r="N160" s="21">
        <v>216.529</v>
      </c>
      <c r="O160" s="19">
        <v>954.03099999999995</v>
      </c>
      <c r="P160" s="19">
        <f>VLOOKUP(C160,AWS2_30min!$C$3:$G$2935,5)</f>
        <v>955.8</v>
      </c>
      <c r="Q160" s="19">
        <f t="shared" si="39"/>
        <v>856.33399999999995</v>
      </c>
      <c r="R160" s="59">
        <f t="shared" si="40"/>
        <v>1.1161532766420579</v>
      </c>
      <c r="S160" s="26">
        <f t="shared" si="41"/>
        <v>1064.8448266680991</v>
      </c>
      <c r="T160" s="19">
        <f>VLOOKUP(A160,Albedo!$A$2:$F$63,6)</f>
        <v>0</v>
      </c>
      <c r="U160" s="19">
        <f>Const!$B$26*D160+Const!$B$27</f>
        <v>2402.4843999999998</v>
      </c>
      <c r="V160" s="19">
        <f t="shared" si="38"/>
        <v>1</v>
      </c>
      <c r="W160" s="6">
        <f>VLOOKUP(A160,Albedo!$A$2:$G$63,5)+Const!$B$20*(L160-Const!$B$29)</f>
        <v>17.752500000000001</v>
      </c>
      <c r="X160" s="19">
        <f>VLOOKUP(A160,Albedo!$A$2:$G$63,7)</f>
        <v>3</v>
      </c>
      <c r="Y160" s="6">
        <f>IF(T160=1,W160,VLOOKUP(A160,Albedo!$A$2:$H$63,8)+(X160+1)*Const!$B$20*(L160-Const!$B$29))</f>
        <v>36.741999999999997</v>
      </c>
      <c r="Z160" s="15">
        <f>Const!$B$22*V160+Const!$B$23*W160+Const!$B$24*Y160+Const!$B$25</f>
        <v>0.57975491000000012</v>
      </c>
      <c r="AA160" s="51">
        <f t="shared" si="42"/>
        <v>617.34901664892959</v>
      </c>
      <c r="AB160" s="51">
        <f t="shared" si="43"/>
        <v>447.49581001916954</v>
      </c>
      <c r="AC160" s="51">
        <f>IF(F160=1,VLOOKUP(C160,AWS1_30min!$C$3:$J$2747,8))</f>
        <v>319.54647172463041</v>
      </c>
      <c r="AD160" s="51">
        <f>IF(F160=1,Const!$B$5*POWER((0+Const!$B$4),4))</f>
        <v>315.63697918226694</v>
      </c>
      <c r="AE160" s="51">
        <f t="shared" si="44"/>
        <v>3.9094925423634663</v>
      </c>
      <c r="AF160" s="51">
        <f t="shared" si="45"/>
        <v>451.40530256153301</v>
      </c>
      <c r="AG160" s="14">
        <f>VLOOKUP(C160,AWS2_30min!$C$3:$J$2935,8)+Const!$B$20*(L160-Const!$B$29)</f>
        <v>17.752500000000001</v>
      </c>
      <c r="AH160" s="14">
        <f t="shared" si="46"/>
        <v>290.90249999999997</v>
      </c>
      <c r="AI160" s="6">
        <f>VLOOKUP(C160,AWS2_30min!$C$3:$K$2935,9)</f>
        <v>30.97</v>
      </c>
      <c r="AJ160" s="6">
        <f>VLOOKUP(C160,AWS2_30min!$C$3:$L$2935,10)</f>
        <v>1.9076345193123379</v>
      </c>
      <c r="AK160" s="53">
        <f>IF(AJ160&gt;0.5,Const!$B$6*(AH160-Const!$B$4)*(Const!$B$32-Const!$B$34)/(AH160*POWER(AJ160,2)))</f>
        <v>0.32891845808479619</v>
      </c>
      <c r="AL160" s="53">
        <f>IF(AK160&lt;Const!$B$33,AK160,"ЛОЖЬ")</f>
        <v>0.32891845808479619</v>
      </c>
      <c r="AM160" s="53">
        <f t="shared" si="47"/>
        <v>0.41549922087403374</v>
      </c>
      <c r="AN160" s="6">
        <f>(AG160+VLOOKUP(C160,AWS1_30min!$C$4:$L$2747,10))/2</f>
        <v>16.267749999999999</v>
      </c>
      <c r="AO160" s="19">
        <f>VLOOKUP(C160,AWS1_30min!$C$4:$O$2747,13)/POWER(10,(L160-Const!$B$28)/18400*(1+0.003665*AN160))</f>
        <v>754.5266853851557</v>
      </c>
      <c r="AP160" s="14">
        <f>Const!$B$7*Const!$B$8*(AO160/Const!$B$11)*POWER(Const!$B$9,2)*AJ160*(AH160-Const!$B$4)/(LN(Const!$B$32/Const!$B$34)*LN(Const!$B$32/Const!$B$35))</f>
        <v>69.418865827782668</v>
      </c>
      <c r="AQ160" s="51">
        <f t="shared" si="48"/>
        <v>28.843484665402784</v>
      </c>
      <c r="AR160" s="18">
        <f t="shared" si="49"/>
        <v>6.4372917495644275</v>
      </c>
      <c r="AS160" s="14">
        <f>0.623*Const!$B$10*Const!$B$8*POWER(Const!$B$9,2)*AJ160*(AR160-Const!$B$12)/1013/(LN(Const!$B$32/Const!$B$34)*LN(Const!$B$32/Const!$B$36))</f>
        <v>2.6716544688597788</v>
      </c>
      <c r="AT160" s="51">
        <f t="shared" si="50"/>
        <v>1.1100703502558684</v>
      </c>
      <c r="AU160" s="51">
        <f t="shared" si="51"/>
        <v>29.953555015658651</v>
      </c>
      <c r="AV160" s="14">
        <f>VLOOKUP(C160,AWS1_30min!$C$4:$P$2747,14)</f>
        <v>0</v>
      </c>
      <c r="AW160" s="14">
        <f t="shared" si="52"/>
        <v>0</v>
      </c>
      <c r="AX160" s="51">
        <f>IF(F160=1,AW160*Const!$B$13*Const!$B$14*(AH160-Const!$B$4))</f>
        <v>0</v>
      </c>
      <c r="AY160" s="11">
        <f>IF(F160=1,-Const!$B$15*(Const!$B$4-Const!$B$31)/2)</f>
        <v>-0.33999999999999775</v>
      </c>
      <c r="AZ160" s="51">
        <f t="shared" si="53"/>
        <v>481.01885757719168</v>
      </c>
      <c r="BA160" s="19">
        <f>IF(V160=1,Const!$B$37,Const!$B$38)</f>
        <v>602</v>
      </c>
      <c r="BB160" s="51">
        <f>IF(F160=1,AZ160/Const!$B$17*1800/BA160*1000)</f>
        <v>4.3583708025719581</v>
      </c>
    </row>
    <row r="161" spans="1:54" x14ac:dyDescent="0.3">
      <c r="A161" s="1">
        <f t="shared" si="54"/>
        <v>43653</v>
      </c>
      <c r="B161" s="2">
        <f t="shared" si="55"/>
        <v>0.5</v>
      </c>
      <c r="C161" s="13">
        <f t="shared" si="55"/>
        <v>43653.5</v>
      </c>
      <c r="D161" s="19">
        <f t="shared" si="56"/>
        <v>188</v>
      </c>
      <c r="E161" s="19">
        <v>158</v>
      </c>
      <c r="F161" s="19">
        <v>0</v>
      </c>
      <c r="G161" s="19">
        <v>0</v>
      </c>
      <c r="H161" s="19">
        <v>0</v>
      </c>
      <c r="I161" s="19"/>
      <c r="J161">
        <v>525375</v>
      </c>
      <c r="K161">
        <v>6300495</v>
      </c>
      <c r="L161">
        <v>2523</v>
      </c>
      <c r="M161" s="14">
        <v>11.8048</v>
      </c>
      <c r="N161" s="21">
        <v>265.42599999999999</v>
      </c>
      <c r="O161" s="19">
        <v>1032.4000000000001</v>
      </c>
      <c r="P161" s="19">
        <f>VLOOKUP(C161,AWS2_30min!$C$3:$G$2935,5)</f>
        <v>955.8</v>
      </c>
      <c r="Q161" s="19">
        <f t="shared" si="39"/>
        <v>856.33399999999995</v>
      </c>
      <c r="R161" s="59">
        <f t="shared" si="40"/>
        <v>1.1161532766420579</v>
      </c>
      <c r="S161" s="26" t="b">
        <f t="shared" si="41"/>
        <v>0</v>
      </c>
      <c r="T161" s="19">
        <f>VLOOKUP(A161,Albedo!$A$2:$F$63,6)</f>
        <v>0</v>
      </c>
      <c r="U161" s="19">
        <f>Const!$B$26*D161+Const!$B$27</f>
        <v>2402.4843999999998</v>
      </c>
      <c r="V161" s="19">
        <f t="shared" si="38"/>
        <v>1</v>
      </c>
      <c r="W161" s="6">
        <f>VLOOKUP(A161,Albedo!$A$2:$G$63,5)+Const!$B$20*(L161-Const!$B$29)</f>
        <v>17.564</v>
      </c>
      <c r="X161" s="19">
        <f>VLOOKUP(A161,Albedo!$A$2:$G$63,7)</f>
        <v>3</v>
      </c>
      <c r="Y161" s="6">
        <f>IF(T161=1,W161,VLOOKUP(A161,Albedo!$A$2:$H$63,8)+(X161+1)*Const!$B$20*(L161-Const!$B$29))</f>
        <v>35.988</v>
      </c>
      <c r="Z161" s="15">
        <f>Const!$B$22*V161+Const!$B$23*W161+Const!$B$24*Y161+Const!$B$25</f>
        <v>0.57901975999999999</v>
      </c>
      <c r="AA161" s="51" t="b">
        <f t="shared" si="42"/>
        <v>0</v>
      </c>
      <c r="AB161" s="51" t="b">
        <f t="shared" si="43"/>
        <v>0</v>
      </c>
      <c r="AC161" s="51" t="b">
        <f>IF(F161=1,VLOOKUP(C161,AWS1_30min!$C$3:$J$2747,8))</f>
        <v>0</v>
      </c>
      <c r="AD161" s="51" t="b">
        <f>IF(F161=1,Const!$B$5*POWER((0+Const!$B$4),4))</f>
        <v>0</v>
      </c>
      <c r="AE161" s="51" t="b">
        <f t="shared" si="44"/>
        <v>0</v>
      </c>
      <c r="AF161" s="51" t="b">
        <f t="shared" si="45"/>
        <v>0</v>
      </c>
      <c r="AG161" s="14">
        <f>VLOOKUP(C161,AWS2_30min!$C$3:$J$2935,8)+Const!$B$20*(L161-Const!$B$29)</f>
        <v>17.564</v>
      </c>
      <c r="AH161" s="14">
        <f t="shared" si="46"/>
        <v>290.714</v>
      </c>
      <c r="AI161" s="6">
        <f>VLOOKUP(C161,AWS2_30min!$C$3:$K$2935,9)</f>
        <v>30.97</v>
      </c>
      <c r="AJ161" s="6">
        <f>VLOOKUP(C161,AWS2_30min!$C$3:$L$2935,10)</f>
        <v>1.9076345193123379</v>
      </c>
      <c r="AK161" s="53">
        <f>IF(AJ161&gt;0.5,Const!$B$6*(AH161-Const!$B$4)*(Const!$B$32-Const!$B$34)/(AH161*POWER(AJ161,2)))</f>
        <v>0.32563693595756282</v>
      </c>
      <c r="AL161" s="53">
        <f>IF(AK161&lt;Const!$B$33,AK161,"ЛОЖЬ")</f>
        <v>0.32563693595756282</v>
      </c>
      <c r="AM161" s="53">
        <f t="shared" si="47"/>
        <v>0.39461599192011854</v>
      </c>
      <c r="AN161" s="6">
        <f>(AG161+VLOOKUP(C161,AWS1_30min!$C$4:$L$2747,10))/2</f>
        <v>16.173500000000001</v>
      </c>
      <c r="AO161" s="19">
        <f>VLOOKUP(C161,AWS1_30min!$C$4:$O$2747,13)/POWER(10,(L161-Const!$B$28)/18400*(1+0.003665*AN161))</f>
        <v>751.6305715846629</v>
      </c>
      <c r="AP161" s="14">
        <f>Const!$B$7*Const!$B$8*(AO161/Const!$B$11)*POWER(Const!$B$9,2)*AJ161*(AH161-Const!$B$4)/(LN(Const!$B$32/Const!$B$34)*LN(Const!$B$32/Const!$B$35))</f>
        <v>68.418138365703328</v>
      </c>
      <c r="AQ161" s="51" t="b">
        <f t="shared" si="48"/>
        <v>0</v>
      </c>
      <c r="AR161" s="18">
        <f t="shared" si="49"/>
        <v>6.360739299957598</v>
      </c>
      <c r="AS161" s="14">
        <f>0.623*Const!$B$10*Const!$B$8*POWER(Const!$B$9,2)*AJ161*(AR161-Const!$B$12)/1013/(LN(Const!$B$32/Const!$B$34)*LN(Const!$B$32/Const!$B$36))</f>
        <v>2.0467633912006731</v>
      </c>
      <c r="AT161" s="51" t="b">
        <f t="shared" si="50"/>
        <v>0</v>
      </c>
      <c r="AU161" s="51" t="b">
        <f t="shared" si="51"/>
        <v>0</v>
      </c>
      <c r="AV161" s="14">
        <f>VLOOKUP(C161,AWS1_30min!$C$4:$P$2747,14)</f>
        <v>0</v>
      </c>
      <c r="AW161" s="14">
        <f t="shared" si="52"/>
        <v>0</v>
      </c>
      <c r="AX161" s="51" t="b">
        <f>IF(F161=1,AW161*Const!$B$13*Const!$B$14*(AH161-Const!$B$4))</f>
        <v>0</v>
      </c>
      <c r="AY161" s="11" t="b">
        <f>IF(F161=1,-Const!$B$15*(Const!$B$4-Const!$B$31)/2)</f>
        <v>0</v>
      </c>
      <c r="AZ161" s="51" t="b">
        <f t="shared" si="53"/>
        <v>0</v>
      </c>
      <c r="BA161" s="19">
        <f>IF(V161=1,Const!$B$37,Const!$B$38)</f>
        <v>602</v>
      </c>
      <c r="BB161" s="51" t="b">
        <f>IF(F161=1,AZ161/Const!$B$17*1800/BA161*1000)</f>
        <v>0</v>
      </c>
    </row>
    <row r="162" spans="1:54" x14ac:dyDescent="0.3">
      <c r="A162" s="1">
        <f t="shared" si="54"/>
        <v>43653</v>
      </c>
      <c r="B162" s="2">
        <f t="shared" si="55"/>
        <v>0.5</v>
      </c>
      <c r="C162" s="13">
        <f t="shared" si="55"/>
        <v>43653.5</v>
      </c>
      <c r="D162" s="19">
        <f t="shared" si="56"/>
        <v>188</v>
      </c>
      <c r="E162" s="19">
        <v>159</v>
      </c>
      <c r="F162" s="19">
        <v>0</v>
      </c>
      <c r="G162" s="19">
        <v>1</v>
      </c>
      <c r="H162" s="19">
        <v>0</v>
      </c>
      <c r="I162" s="25" t="s">
        <v>37</v>
      </c>
      <c r="J162" s="4">
        <v>525465</v>
      </c>
      <c r="K162" s="4">
        <v>6300495</v>
      </c>
      <c r="L162" s="4">
        <v>2536</v>
      </c>
      <c r="M162" s="34">
        <v>4.0895400000000004</v>
      </c>
      <c r="N162" s="35">
        <v>277.815</v>
      </c>
      <c r="O162" s="19">
        <v>965.81700000000001</v>
      </c>
      <c r="P162" s="19">
        <f>VLOOKUP(C162,AWS2_30min!$C$3:$G$2935,5)</f>
        <v>955.8</v>
      </c>
      <c r="Q162" s="19">
        <f t="shared" si="39"/>
        <v>856.33399999999995</v>
      </c>
      <c r="R162" s="59">
        <f t="shared" si="40"/>
        <v>1.1161532766420579</v>
      </c>
      <c r="S162" s="26" t="b">
        <f t="shared" si="41"/>
        <v>0</v>
      </c>
      <c r="T162" s="19">
        <f>VLOOKUP(A162,Albedo!$A$2:$F$63,6)</f>
        <v>0</v>
      </c>
      <c r="U162" s="19">
        <f>Const!$B$26*D162+Const!$B$27</f>
        <v>2402.4843999999998</v>
      </c>
      <c r="V162" s="19">
        <f t="shared" si="38"/>
        <v>1</v>
      </c>
      <c r="W162" s="6">
        <f>VLOOKUP(A162,Albedo!$A$2:$G$63,5)+Const!$B$20*(L162-Const!$B$29)</f>
        <v>17.479500000000002</v>
      </c>
      <c r="X162" s="19">
        <f>VLOOKUP(A162,Albedo!$A$2:$G$63,7)</f>
        <v>3</v>
      </c>
      <c r="Y162" s="6">
        <f>IF(T162=1,W162,VLOOKUP(A162,Albedo!$A$2:$H$63,8)+(X162+1)*Const!$B$20*(L162-Const!$B$29))</f>
        <v>35.65</v>
      </c>
      <c r="Z162" s="15">
        <f>Const!$B$22*V162+Const!$B$23*W162+Const!$B$24*Y162+Const!$B$25</f>
        <v>0.57869021000000009</v>
      </c>
      <c r="AA162" s="51" t="b">
        <f t="shared" si="42"/>
        <v>0</v>
      </c>
      <c r="AB162" s="51" t="b">
        <f t="shared" si="43"/>
        <v>0</v>
      </c>
      <c r="AC162" s="51" t="b">
        <f>IF(F162=1,VLOOKUP(C162,AWS1_30min!$C$3:$J$2747,8))</f>
        <v>0</v>
      </c>
      <c r="AD162" s="51" t="b">
        <f>IF(F162=1,Const!$B$5*POWER((0+Const!$B$4),4))</f>
        <v>0</v>
      </c>
      <c r="AE162" s="51" t="b">
        <f t="shared" si="44"/>
        <v>0</v>
      </c>
      <c r="AF162" s="51" t="b">
        <f t="shared" si="45"/>
        <v>0</v>
      </c>
      <c r="AG162" s="14">
        <f>VLOOKUP(C162,AWS2_30min!$C$3:$J$2935,8)+Const!$B$20*(L162-Const!$B$29)</f>
        <v>17.479500000000002</v>
      </c>
      <c r="AH162" s="14">
        <f t="shared" si="46"/>
        <v>290.62950000000001</v>
      </c>
      <c r="AI162" s="6">
        <f>VLOOKUP(C162,AWS2_30min!$C$3:$K$2935,9)</f>
        <v>30.97</v>
      </c>
      <c r="AJ162" s="6">
        <f>VLOOKUP(C162,AWS2_30min!$C$3:$L$2935,10)</f>
        <v>1.9076345193123379</v>
      </c>
      <c r="AK162" s="53">
        <f>IF(AJ162&gt;0.5,Const!$B$6*(AH162-Const!$B$4)*(Const!$B$32-Const!$B$34)/(AH162*POWER(AJ162,2)))</f>
        <v>0.32416452700199327</v>
      </c>
      <c r="AL162" s="53">
        <f>IF(AK162&lt;Const!$B$33,AK162,"ЛОЖЬ")</f>
        <v>0.32416452700199327</v>
      </c>
      <c r="AM162" s="53">
        <f t="shared" si="47"/>
        <v>0.38542074414071792</v>
      </c>
      <c r="AN162" s="6">
        <f>(AG162+VLOOKUP(C162,AWS1_30min!$C$4:$L$2747,10))/2</f>
        <v>16.131250000000001</v>
      </c>
      <c r="AO162" s="19">
        <f>VLOOKUP(C162,AWS1_30min!$C$4:$O$2747,13)/POWER(10,(L162-Const!$B$28)/18400*(1+0.003665*AN162))</f>
        <v>750.3365353627587</v>
      </c>
      <c r="AP162" s="14">
        <f>Const!$B$7*Const!$B$8*(AO162/Const!$B$11)*POWER(Const!$B$9,2)*AJ162*(AH162-Const!$B$4)/(LN(Const!$B$32/Const!$B$34)*LN(Const!$B$32/Const!$B$35))</f>
        <v>67.971755657541721</v>
      </c>
      <c r="AQ162" s="51" t="b">
        <f t="shared" si="48"/>
        <v>0</v>
      </c>
      <c r="AR162" s="18">
        <f t="shared" si="49"/>
        <v>6.3266843740073009</v>
      </c>
      <c r="AS162" s="14">
        <f>0.623*Const!$B$10*Const!$B$8*POWER(Const!$B$9,2)*AJ162*(AR162-Const!$B$12)/1013/(LN(Const!$B$32/Const!$B$34)*LN(Const!$B$32/Const!$B$36))</f>
        <v>1.7687759527061682</v>
      </c>
      <c r="AT162" s="51" t="b">
        <f t="shared" si="50"/>
        <v>0</v>
      </c>
      <c r="AU162" s="51" t="b">
        <f t="shared" si="51"/>
        <v>0</v>
      </c>
      <c r="AV162" s="14">
        <f>VLOOKUP(C162,AWS1_30min!$C$4:$P$2747,14)</f>
        <v>0</v>
      </c>
      <c r="AW162" s="14">
        <f t="shared" si="52"/>
        <v>0</v>
      </c>
      <c r="AX162" s="51" t="b">
        <f>IF(F162=1,AW162*Const!$B$13*Const!$B$14*(AH162-Const!$B$4))</f>
        <v>0</v>
      </c>
      <c r="AY162" s="11" t="b">
        <f>IF(F162=1,-Const!$B$15*(Const!$B$4-Const!$B$31)/2)</f>
        <v>0</v>
      </c>
      <c r="AZ162" s="51" t="b">
        <f t="shared" si="53"/>
        <v>0</v>
      </c>
      <c r="BA162" s="19">
        <f>IF(V162=1,Const!$B$37,Const!$B$38)</f>
        <v>602</v>
      </c>
      <c r="BB162" s="51" t="b">
        <f>IF(F162=1,AZ162/Const!$B$17*1800/BA162*1000)</f>
        <v>0</v>
      </c>
    </row>
    <row r="163" spans="1:54" x14ac:dyDescent="0.3">
      <c r="A163" s="1">
        <f t="shared" si="54"/>
        <v>43653</v>
      </c>
      <c r="B163" s="2">
        <f t="shared" si="55"/>
        <v>0.5</v>
      </c>
      <c r="C163" s="13">
        <f t="shared" si="55"/>
        <v>43653.5</v>
      </c>
      <c r="D163" s="19">
        <f t="shared" si="56"/>
        <v>188</v>
      </c>
      <c r="E163" s="19">
        <v>160</v>
      </c>
      <c r="F163" s="19">
        <v>0</v>
      </c>
      <c r="G163" s="19">
        <v>0</v>
      </c>
      <c r="H163" s="19">
        <v>0</v>
      </c>
      <c r="I163" s="19"/>
      <c r="J163">
        <v>525555</v>
      </c>
      <c r="K163">
        <v>6300495</v>
      </c>
      <c r="L163">
        <v>2536</v>
      </c>
      <c r="M163" s="14">
        <v>2.7841499999999999</v>
      </c>
      <c r="N163" s="21">
        <v>91.636600000000001</v>
      </c>
      <c r="O163" s="19">
        <v>893.96400000000006</v>
      </c>
      <c r="P163" s="19">
        <f>VLOOKUP(C163,AWS2_30min!$C$3:$G$2935,5)</f>
        <v>955.8</v>
      </c>
      <c r="Q163" s="19">
        <f t="shared" si="39"/>
        <v>856.33399999999995</v>
      </c>
      <c r="R163" s="59">
        <f t="shared" si="40"/>
        <v>1.1161532766420579</v>
      </c>
      <c r="S163" s="26" t="b">
        <f t="shared" si="41"/>
        <v>0</v>
      </c>
      <c r="T163" s="19">
        <f>VLOOKUP(A163,Albedo!$A$2:$F$63,6)</f>
        <v>0</v>
      </c>
      <c r="U163" s="19">
        <f>Const!$B$26*D163+Const!$B$27</f>
        <v>2402.4843999999998</v>
      </c>
      <c r="V163" s="19">
        <f t="shared" si="38"/>
        <v>1</v>
      </c>
      <c r="W163" s="6">
        <f>VLOOKUP(A163,Albedo!$A$2:$G$63,5)+Const!$B$20*(L163-Const!$B$29)</f>
        <v>17.479500000000002</v>
      </c>
      <c r="X163" s="19">
        <f>VLOOKUP(A163,Albedo!$A$2:$G$63,7)</f>
        <v>3</v>
      </c>
      <c r="Y163" s="6">
        <f>IF(T163=1,W163,VLOOKUP(A163,Albedo!$A$2:$H$63,8)+(X163+1)*Const!$B$20*(L163-Const!$B$29))</f>
        <v>35.65</v>
      </c>
      <c r="Z163" s="15">
        <f>Const!$B$22*V163+Const!$B$23*W163+Const!$B$24*Y163+Const!$B$25</f>
        <v>0.57869021000000009</v>
      </c>
      <c r="AA163" s="51" t="b">
        <f t="shared" si="42"/>
        <v>0</v>
      </c>
      <c r="AB163" s="51" t="b">
        <f t="shared" si="43"/>
        <v>0</v>
      </c>
      <c r="AC163" s="51" t="b">
        <f>IF(F163=1,VLOOKUP(C163,AWS1_30min!$C$3:$J$2747,8))</f>
        <v>0</v>
      </c>
      <c r="AD163" s="51" t="b">
        <f>IF(F163=1,Const!$B$5*POWER((0+Const!$B$4),4))</f>
        <v>0</v>
      </c>
      <c r="AE163" s="51" t="b">
        <f t="shared" si="44"/>
        <v>0</v>
      </c>
      <c r="AF163" s="51" t="b">
        <f t="shared" si="45"/>
        <v>0</v>
      </c>
      <c r="AG163" s="14">
        <f>VLOOKUP(C163,AWS2_30min!$C$3:$J$2935,8)+Const!$B$20*(L163-Const!$B$29)</f>
        <v>17.479500000000002</v>
      </c>
      <c r="AH163" s="14">
        <f t="shared" si="46"/>
        <v>290.62950000000001</v>
      </c>
      <c r="AI163" s="6">
        <f>VLOOKUP(C163,AWS2_30min!$C$3:$K$2935,9)</f>
        <v>30.97</v>
      </c>
      <c r="AJ163" s="6">
        <f>VLOOKUP(C163,AWS2_30min!$C$3:$L$2935,10)</f>
        <v>1.9076345193123379</v>
      </c>
      <c r="AK163" s="53">
        <f>IF(AJ163&gt;0.5,Const!$B$6*(AH163-Const!$B$4)*(Const!$B$32-Const!$B$34)/(AH163*POWER(AJ163,2)))</f>
        <v>0.32416452700199327</v>
      </c>
      <c r="AL163" s="53">
        <f>IF(AK163&lt;Const!$B$33,AK163,"ЛОЖЬ")</f>
        <v>0.32416452700199327</v>
      </c>
      <c r="AM163" s="53">
        <f t="shared" si="47"/>
        <v>0.38542074414071792</v>
      </c>
      <c r="AN163" s="6">
        <f>(AG163+VLOOKUP(C163,AWS1_30min!$C$4:$L$2747,10))/2</f>
        <v>16.131250000000001</v>
      </c>
      <c r="AO163" s="19">
        <f>VLOOKUP(C163,AWS1_30min!$C$4:$O$2747,13)/POWER(10,(L163-Const!$B$28)/18400*(1+0.003665*AN163))</f>
        <v>750.3365353627587</v>
      </c>
      <c r="AP163" s="14">
        <f>Const!$B$7*Const!$B$8*(AO163/Const!$B$11)*POWER(Const!$B$9,2)*AJ163*(AH163-Const!$B$4)/(LN(Const!$B$32/Const!$B$34)*LN(Const!$B$32/Const!$B$35))</f>
        <v>67.971755657541721</v>
      </c>
      <c r="AQ163" s="51" t="b">
        <f t="shared" si="48"/>
        <v>0</v>
      </c>
      <c r="AR163" s="18">
        <f t="shared" si="49"/>
        <v>6.3266843740073009</v>
      </c>
      <c r="AS163" s="14">
        <f>0.623*Const!$B$10*Const!$B$8*POWER(Const!$B$9,2)*AJ163*(AR163-Const!$B$12)/1013/(LN(Const!$B$32/Const!$B$34)*LN(Const!$B$32/Const!$B$36))</f>
        <v>1.7687759527061682</v>
      </c>
      <c r="AT163" s="51" t="b">
        <f t="shared" si="50"/>
        <v>0</v>
      </c>
      <c r="AU163" s="51" t="b">
        <f t="shared" si="51"/>
        <v>0</v>
      </c>
      <c r="AV163" s="14">
        <f>VLOOKUP(C163,AWS1_30min!$C$4:$P$2747,14)</f>
        <v>0</v>
      </c>
      <c r="AW163" s="14">
        <f t="shared" si="52"/>
        <v>0</v>
      </c>
      <c r="AX163" s="51" t="b">
        <f>IF(F163=1,AW163*Const!$B$13*Const!$B$14*(AH163-Const!$B$4))</f>
        <v>0</v>
      </c>
      <c r="AY163" s="11" t="b">
        <f>IF(F163=1,-Const!$B$15*(Const!$B$4-Const!$B$31)/2)</f>
        <v>0</v>
      </c>
      <c r="AZ163" s="51" t="b">
        <f t="shared" si="53"/>
        <v>0</v>
      </c>
      <c r="BA163" s="19">
        <f>IF(V163=1,Const!$B$37,Const!$B$38)</f>
        <v>602</v>
      </c>
      <c r="BB163" s="51" t="b">
        <f>IF(F163=1,AZ163/Const!$B$17*1800/BA163*1000)</f>
        <v>0</v>
      </c>
    </row>
    <row r="164" spans="1:54" x14ac:dyDescent="0.3">
      <c r="A164" s="1">
        <f t="shared" si="54"/>
        <v>43653</v>
      </c>
      <c r="B164" s="2">
        <f t="shared" si="55"/>
        <v>0.5</v>
      </c>
      <c r="C164" s="13">
        <f t="shared" si="55"/>
        <v>43653.5</v>
      </c>
      <c r="D164" s="19">
        <f t="shared" si="56"/>
        <v>188</v>
      </c>
      <c r="E164" s="19">
        <v>161</v>
      </c>
      <c r="F164" s="19">
        <v>0</v>
      </c>
      <c r="G164" s="19">
        <v>0</v>
      </c>
      <c r="H164" s="19">
        <v>0</v>
      </c>
      <c r="I164" s="19"/>
      <c r="J164">
        <v>525645</v>
      </c>
      <c r="K164">
        <v>6300495</v>
      </c>
      <c r="L164">
        <v>2525</v>
      </c>
      <c r="M164" s="14">
        <v>9.8740100000000002</v>
      </c>
      <c r="N164" s="21">
        <v>94.118200000000002</v>
      </c>
      <c r="O164" s="19">
        <v>808.12699999999995</v>
      </c>
      <c r="P164" s="19">
        <f>VLOOKUP(C164,AWS2_30min!$C$3:$G$2935,5)</f>
        <v>955.8</v>
      </c>
      <c r="Q164" s="19">
        <f t="shared" si="39"/>
        <v>856.33399999999995</v>
      </c>
      <c r="R164" s="59">
        <f t="shared" si="40"/>
        <v>1.1161532766420579</v>
      </c>
      <c r="S164" s="26" t="b">
        <f t="shared" si="41"/>
        <v>0</v>
      </c>
      <c r="T164" s="19">
        <f>VLOOKUP(A164,Albedo!$A$2:$F$63,6)</f>
        <v>0</v>
      </c>
      <c r="U164" s="19">
        <f>Const!$B$26*D164+Const!$B$27</f>
        <v>2402.4843999999998</v>
      </c>
      <c r="V164" s="19">
        <f t="shared" si="38"/>
        <v>1</v>
      </c>
      <c r="W164" s="6">
        <f>VLOOKUP(A164,Albedo!$A$2:$G$63,5)+Const!$B$20*(L164-Const!$B$29)</f>
        <v>17.551000000000002</v>
      </c>
      <c r="X164" s="19">
        <f>VLOOKUP(A164,Albedo!$A$2:$G$63,7)</f>
        <v>3</v>
      </c>
      <c r="Y164" s="6">
        <f>IF(T164=1,W164,VLOOKUP(A164,Albedo!$A$2:$H$63,8)+(X164+1)*Const!$B$20*(L164-Const!$B$29))</f>
        <v>35.936</v>
      </c>
      <c r="Z164" s="15">
        <f>Const!$B$22*V164+Const!$B$23*W164+Const!$B$24*Y164+Const!$B$25</f>
        <v>0.57896906000000004</v>
      </c>
      <c r="AA164" s="51" t="b">
        <f t="shared" si="42"/>
        <v>0</v>
      </c>
      <c r="AB164" s="51" t="b">
        <f t="shared" si="43"/>
        <v>0</v>
      </c>
      <c r="AC164" s="51" t="b">
        <f>IF(F164=1,VLOOKUP(C164,AWS1_30min!$C$3:$J$2747,8))</f>
        <v>0</v>
      </c>
      <c r="AD164" s="51" t="b">
        <f>IF(F164=1,Const!$B$5*POWER((0+Const!$B$4),4))</f>
        <v>0</v>
      </c>
      <c r="AE164" s="51" t="b">
        <f t="shared" si="44"/>
        <v>0</v>
      </c>
      <c r="AF164" s="51" t="b">
        <f t="shared" si="45"/>
        <v>0</v>
      </c>
      <c r="AG164" s="14">
        <f>VLOOKUP(C164,AWS2_30min!$C$3:$J$2935,8)+Const!$B$20*(L164-Const!$B$29)</f>
        <v>17.551000000000002</v>
      </c>
      <c r="AH164" s="14">
        <f t="shared" si="46"/>
        <v>290.70099999999996</v>
      </c>
      <c r="AI164" s="6">
        <f>VLOOKUP(C164,AWS2_30min!$C$3:$K$2935,9)</f>
        <v>30.97</v>
      </c>
      <c r="AJ164" s="6">
        <f>VLOOKUP(C164,AWS2_30min!$C$3:$L$2935,10)</f>
        <v>1.9076345193123379</v>
      </c>
      <c r="AK164" s="53">
        <f>IF(AJ164&gt;0.5,Const!$B$6*(AH164-Const!$B$4)*(Const!$B$32-Const!$B$34)/(AH164*POWER(AJ164,2)))</f>
        <v>0.32541046721817662</v>
      </c>
      <c r="AL164" s="53">
        <f>IF(AK164&lt;Const!$B$33,AK164,"ЛОЖЬ")</f>
        <v>0.32541046721817662</v>
      </c>
      <c r="AM164" s="53">
        <f t="shared" si="47"/>
        <v>0.39319463219703377</v>
      </c>
      <c r="AN164" s="6">
        <f>(AG164+VLOOKUP(C164,AWS1_30min!$C$4:$L$2747,10))/2</f>
        <v>16.167000000000002</v>
      </c>
      <c r="AO164" s="19">
        <f>VLOOKUP(C164,AWS1_30min!$C$4:$O$2747,13)/POWER(10,(L164-Const!$B$28)/18400*(1+0.003665*AN164))</f>
        <v>751.43131928484445</v>
      </c>
      <c r="AP164" s="14">
        <f>Const!$B$7*Const!$B$8*(AO164/Const!$B$11)*POWER(Const!$B$9,2)*AJ164*(AH164-Const!$B$4)/(LN(Const!$B$32/Const!$B$34)*LN(Const!$B$32/Const!$B$35))</f>
        <v>68.349374887246682</v>
      </c>
      <c r="AQ164" s="51" t="b">
        <f t="shared" si="48"/>
        <v>0</v>
      </c>
      <c r="AR164" s="18">
        <f t="shared" si="49"/>
        <v>6.3554895704950436</v>
      </c>
      <c r="AS164" s="14">
        <f>0.623*Const!$B$10*Const!$B$8*POWER(Const!$B$9,2)*AJ164*(AR164-Const!$B$12)/1013/(LN(Const!$B$32/Const!$B$34)*LN(Const!$B$32/Const!$B$36))</f>
        <v>2.003910300043918</v>
      </c>
      <c r="AT164" s="51" t="b">
        <f t="shared" si="50"/>
        <v>0</v>
      </c>
      <c r="AU164" s="51" t="b">
        <f t="shared" si="51"/>
        <v>0</v>
      </c>
      <c r="AV164" s="14">
        <f>VLOOKUP(C164,AWS1_30min!$C$4:$P$2747,14)</f>
        <v>0</v>
      </c>
      <c r="AW164" s="14">
        <f t="shared" si="52"/>
        <v>0</v>
      </c>
      <c r="AX164" s="51" t="b">
        <f>IF(F164=1,AW164*Const!$B$13*Const!$B$14*(AH164-Const!$B$4))</f>
        <v>0</v>
      </c>
      <c r="AY164" s="11" t="b">
        <f>IF(F164=1,-Const!$B$15*(Const!$B$4-Const!$B$31)/2)</f>
        <v>0</v>
      </c>
      <c r="AZ164" s="51" t="b">
        <f t="shared" si="53"/>
        <v>0</v>
      </c>
      <c r="BA164" s="19">
        <f>IF(V164=1,Const!$B$37,Const!$B$38)</f>
        <v>602</v>
      </c>
      <c r="BB164" s="51" t="b">
        <f>IF(F164=1,AZ164/Const!$B$17*1800/BA164*1000)</f>
        <v>0</v>
      </c>
    </row>
    <row r="165" spans="1:54" x14ac:dyDescent="0.3">
      <c r="A165" s="1">
        <f t="shared" si="54"/>
        <v>43653</v>
      </c>
      <c r="B165" s="2">
        <f t="shared" si="55"/>
        <v>0.5</v>
      </c>
      <c r="C165" s="13">
        <f t="shared" si="55"/>
        <v>43653.5</v>
      </c>
      <c r="D165" s="19">
        <f t="shared" si="56"/>
        <v>188</v>
      </c>
      <c r="E165" s="19">
        <v>162</v>
      </c>
      <c r="F165" s="19">
        <v>0</v>
      </c>
      <c r="G165" s="19">
        <v>0</v>
      </c>
      <c r="H165" s="19">
        <v>0</v>
      </c>
      <c r="I165" s="19"/>
      <c r="J165">
        <v>525735</v>
      </c>
      <c r="K165">
        <v>6300495</v>
      </c>
      <c r="L165">
        <v>2505</v>
      </c>
      <c r="M165" s="14">
        <v>7.12676</v>
      </c>
      <c r="N165" s="21">
        <v>88.727000000000004</v>
      </c>
      <c r="O165" s="19">
        <v>842.01700000000005</v>
      </c>
      <c r="P165" s="19">
        <f>VLOOKUP(C165,AWS2_30min!$C$3:$G$2935,5)</f>
        <v>955.8</v>
      </c>
      <c r="Q165" s="19">
        <f t="shared" si="39"/>
        <v>856.33399999999995</v>
      </c>
      <c r="R165" s="59">
        <f t="shared" si="40"/>
        <v>1.1161532766420579</v>
      </c>
      <c r="S165" s="26" t="b">
        <f t="shared" si="41"/>
        <v>0</v>
      </c>
      <c r="T165" s="19">
        <f>VLOOKUP(A165,Albedo!$A$2:$F$63,6)</f>
        <v>0</v>
      </c>
      <c r="U165" s="19">
        <f>Const!$B$26*D165+Const!$B$27</f>
        <v>2402.4843999999998</v>
      </c>
      <c r="V165" s="19">
        <f t="shared" si="38"/>
        <v>1</v>
      </c>
      <c r="W165" s="6">
        <f>VLOOKUP(A165,Albedo!$A$2:$G$63,5)+Const!$B$20*(L165-Const!$B$29)</f>
        <v>17.681000000000001</v>
      </c>
      <c r="X165" s="19">
        <f>VLOOKUP(A165,Albedo!$A$2:$G$63,7)</f>
        <v>3</v>
      </c>
      <c r="Y165" s="6">
        <f>IF(T165=1,W165,VLOOKUP(A165,Albedo!$A$2:$H$63,8)+(X165+1)*Const!$B$20*(L165-Const!$B$29))</f>
        <v>36.456000000000003</v>
      </c>
      <c r="Z165" s="15">
        <f>Const!$B$22*V165+Const!$B$23*W165+Const!$B$24*Y165+Const!$B$25</f>
        <v>0.57947606000000007</v>
      </c>
      <c r="AA165" s="51" t="b">
        <f t="shared" si="42"/>
        <v>0</v>
      </c>
      <c r="AB165" s="51" t="b">
        <f t="shared" si="43"/>
        <v>0</v>
      </c>
      <c r="AC165" s="51" t="b">
        <f>IF(F165=1,VLOOKUP(C165,AWS1_30min!$C$3:$J$2747,8))</f>
        <v>0</v>
      </c>
      <c r="AD165" s="51" t="b">
        <f>IF(F165=1,Const!$B$5*POWER((0+Const!$B$4),4))</f>
        <v>0</v>
      </c>
      <c r="AE165" s="51" t="b">
        <f t="shared" si="44"/>
        <v>0</v>
      </c>
      <c r="AF165" s="51" t="b">
        <f t="shared" si="45"/>
        <v>0</v>
      </c>
      <c r="AG165" s="14">
        <f>VLOOKUP(C165,AWS2_30min!$C$3:$J$2935,8)+Const!$B$20*(L165-Const!$B$29)</f>
        <v>17.681000000000001</v>
      </c>
      <c r="AH165" s="14">
        <f t="shared" si="46"/>
        <v>290.83099999999996</v>
      </c>
      <c r="AI165" s="6">
        <f>VLOOKUP(C165,AWS2_30min!$C$3:$K$2935,9)</f>
        <v>30.97</v>
      </c>
      <c r="AJ165" s="6">
        <f>VLOOKUP(C165,AWS2_30min!$C$3:$L$2935,10)</f>
        <v>1.9076345193123379</v>
      </c>
      <c r="AK165" s="53">
        <f>IF(AJ165&gt;0.5,Const!$B$6*(AH165-Const!$B$4)*(Const!$B$32-Const!$B$34)/(AH165*POWER(AJ165,2)))</f>
        <v>0.32767424353850433</v>
      </c>
      <c r="AL165" s="53">
        <f>IF(AK165&lt;Const!$B$33,AK165,"ЛОЖЬ")</f>
        <v>0.32767424353850433</v>
      </c>
      <c r="AM165" s="53">
        <f t="shared" si="47"/>
        <v>0.4075178115782328</v>
      </c>
      <c r="AN165" s="6">
        <f>(AG165+VLOOKUP(C165,AWS1_30min!$C$4:$L$2747,10))/2</f>
        <v>16.231999999999999</v>
      </c>
      <c r="AO165" s="19">
        <f>VLOOKUP(C165,AWS1_30min!$C$4:$O$2747,13)/POWER(10,(L165-Const!$B$28)/18400*(1+0.003665*AN165))</f>
        <v>753.42662581151205</v>
      </c>
      <c r="AP165" s="14">
        <f>Const!$B$7*Const!$B$8*(AO165/Const!$B$11)*POWER(Const!$B$9,2)*AJ165*(AH165-Const!$B$4)/(LN(Const!$B$32/Const!$B$34)*LN(Const!$B$32/Const!$B$35))</f>
        <v>69.038472916527923</v>
      </c>
      <c r="AQ165" s="51" t="b">
        <f t="shared" si="48"/>
        <v>0</v>
      </c>
      <c r="AR165" s="18">
        <f t="shared" si="49"/>
        <v>6.4081594071742725</v>
      </c>
      <c r="AS165" s="14">
        <f>0.623*Const!$B$10*Const!$B$8*POWER(Const!$B$9,2)*AJ165*(AR165-Const!$B$12)/1013/(LN(Const!$B$32/Const!$B$34)*LN(Const!$B$32/Const!$B$36))</f>
        <v>2.4338496575909576</v>
      </c>
      <c r="AT165" s="51" t="b">
        <f t="shared" si="50"/>
        <v>0</v>
      </c>
      <c r="AU165" s="51" t="b">
        <f t="shared" si="51"/>
        <v>0</v>
      </c>
      <c r="AV165" s="14">
        <f>VLOOKUP(C165,AWS1_30min!$C$4:$P$2747,14)</f>
        <v>0</v>
      </c>
      <c r="AW165" s="14">
        <f t="shared" si="52"/>
        <v>0</v>
      </c>
      <c r="AX165" s="51" t="b">
        <f>IF(F165=1,AW165*Const!$B$13*Const!$B$14*(AH165-Const!$B$4))</f>
        <v>0</v>
      </c>
      <c r="AY165" s="11" t="b">
        <f>IF(F165=1,-Const!$B$15*(Const!$B$4-Const!$B$31)/2)</f>
        <v>0</v>
      </c>
      <c r="AZ165" s="51" t="b">
        <f t="shared" si="53"/>
        <v>0</v>
      </c>
      <c r="BA165" s="19">
        <f>IF(V165=1,Const!$B$37,Const!$B$38)</f>
        <v>602</v>
      </c>
      <c r="BB165" s="51" t="b">
        <f>IF(F165=1,AZ165/Const!$B$17*1800/BA165*1000)</f>
        <v>0</v>
      </c>
    </row>
    <row r="166" spans="1:54" x14ac:dyDescent="0.3">
      <c r="A166" s="1">
        <f t="shared" si="54"/>
        <v>43653</v>
      </c>
      <c r="B166" s="2">
        <f t="shared" si="55"/>
        <v>0.5</v>
      </c>
      <c r="C166" s="13">
        <f t="shared" si="55"/>
        <v>43653.5</v>
      </c>
      <c r="D166" s="19">
        <f t="shared" si="56"/>
        <v>188</v>
      </c>
      <c r="E166" s="19">
        <v>163</v>
      </c>
      <c r="F166" s="19">
        <v>0</v>
      </c>
      <c r="G166" s="19">
        <v>0</v>
      </c>
      <c r="H166" s="19">
        <v>0</v>
      </c>
      <c r="I166" s="19"/>
      <c r="J166">
        <v>525825</v>
      </c>
      <c r="K166">
        <v>6300495</v>
      </c>
      <c r="L166">
        <v>2505</v>
      </c>
      <c r="M166" s="14">
        <v>14.262499999999999</v>
      </c>
      <c r="N166" s="21">
        <v>89.0608</v>
      </c>
      <c r="O166" s="19">
        <v>749.13199999999995</v>
      </c>
      <c r="P166" s="19">
        <f>VLOOKUP(C166,AWS2_30min!$C$3:$G$2935,5)</f>
        <v>955.8</v>
      </c>
      <c r="Q166" s="19">
        <f t="shared" si="39"/>
        <v>856.33399999999995</v>
      </c>
      <c r="R166" s="59">
        <f t="shared" si="40"/>
        <v>1.1161532766420579</v>
      </c>
      <c r="S166" s="26" t="b">
        <f t="shared" si="41"/>
        <v>0</v>
      </c>
      <c r="T166" s="19">
        <f>VLOOKUP(A166,Albedo!$A$2:$F$63,6)</f>
        <v>0</v>
      </c>
      <c r="U166" s="19">
        <f>Const!$B$26*D166+Const!$B$27</f>
        <v>2402.4843999999998</v>
      </c>
      <c r="V166" s="19">
        <f t="shared" si="38"/>
        <v>1</v>
      </c>
      <c r="W166" s="6">
        <f>VLOOKUP(A166,Albedo!$A$2:$G$63,5)+Const!$B$20*(L166-Const!$B$29)</f>
        <v>17.681000000000001</v>
      </c>
      <c r="X166" s="19">
        <f>VLOOKUP(A166,Albedo!$A$2:$G$63,7)</f>
        <v>3</v>
      </c>
      <c r="Y166" s="6">
        <f>IF(T166=1,W166,VLOOKUP(A166,Albedo!$A$2:$H$63,8)+(X166+1)*Const!$B$20*(L166-Const!$B$29))</f>
        <v>36.456000000000003</v>
      </c>
      <c r="Z166" s="15">
        <f>Const!$B$22*V166+Const!$B$23*W166+Const!$B$24*Y166+Const!$B$25</f>
        <v>0.57947606000000007</v>
      </c>
      <c r="AA166" s="51" t="b">
        <f t="shared" si="42"/>
        <v>0</v>
      </c>
      <c r="AB166" s="51" t="b">
        <f t="shared" si="43"/>
        <v>0</v>
      </c>
      <c r="AC166" s="51" t="b">
        <f>IF(F166=1,VLOOKUP(C166,AWS1_30min!$C$3:$J$2747,8))</f>
        <v>0</v>
      </c>
      <c r="AD166" s="51" t="b">
        <f>IF(F166=1,Const!$B$5*POWER((0+Const!$B$4),4))</f>
        <v>0</v>
      </c>
      <c r="AE166" s="51" t="b">
        <f t="shared" si="44"/>
        <v>0</v>
      </c>
      <c r="AF166" s="51" t="b">
        <f t="shared" si="45"/>
        <v>0</v>
      </c>
      <c r="AG166" s="14">
        <f>VLOOKUP(C166,AWS2_30min!$C$3:$J$2935,8)+Const!$B$20*(L166-Const!$B$29)</f>
        <v>17.681000000000001</v>
      </c>
      <c r="AH166" s="14">
        <f t="shared" si="46"/>
        <v>290.83099999999996</v>
      </c>
      <c r="AI166" s="6">
        <f>VLOOKUP(C166,AWS2_30min!$C$3:$K$2935,9)</f>
        <v>30.97</v>
      </c>
      <c r="AJ166" s="6">
        <f>VLOOKUP(C166,AWS2_30min!$C$3:$L$2935,10)</f>
        <v>1.9076345193123379</v>
      </c>
      <c r="AK166" s="53">
        <f>IF(AJ166&gt;0.5,Const!$B$6*(AH166-Const!$B$4)*(Const!$B$32-Const!$B$34)/(AH166*POWER(AJ166,2)))</f>
        <v>0.32767424353850433</v>
      </c>
      <c r="AL166" s="53">
        <f>IF(AK166&lt;Const!$B$33,AK166,"ЛОЖЬ")</f>
        <v>0.32767424353850433</v>
      </c>
      <c r="AM166" s="53">
        <f t="shared" si="47"/>
        <v>0.4075178115782328</v>
      </c>
      <c r="AN166" s="6">
        <f>(AG166+VLOOKUP(C166,AWS1_30min!$C$4:$L$2747,10))/2</f>
        <v>16.231999999999999</v>
      </c>
      <c r="AO166" s="19">
        <f>VLOOKUP(C166,AWS1_30min!$C$4:$O$2747,13)/POWER(10,(L166-Const!$B$28)/18400*(1+0.003665*AN166))</f>
        <v>753.42662581151205</v>
      </c>
      <c r="AP166" s="14">
        <f>Const!$B$7*Const!$B$8*(AO166/Const!$B$11)*POWER(Const!$B$9,2)*AJ166*(AH166-Const!$B$4)/(LN(Const!$B$32/Const!$B$34)*LN(Const!$B$32/Const!$B$35))</f>
        <v>69.038472916527923</v>
      </c>
      <c r="AQ166" s="51" t="b">
        <f t="shared" si="48"/>
        <v>0</v>
      </c>
      <c r="AR166" s="18">
        <f t="shared" si="49"/>
        <v>6.4081594071742725</v>
      </c>
      <c r="AS166" s="14">
        <f>0.623*Const!$B$10*Const!$B$8*POWER(Const!$B$9,2)*AJ166*(AR166-Const!$B$12)/1013/(LN(Const!$B$32/Const!$B$34)*LN(Const!$B$32/Const!$B$36))</f>
        <v>2.4338496575909576</v>
      </c>
      <c r="AT166" s="51" t="b">
        <f t="shared" si="50"/>
        <v>0</v>
      </c>
      <c r="AU166" s="51" t="b">
        <f t="shared" si="51"/>
        <v>0</v>
      </c>
      <c r="AV166" s="14">
        <f>VLOOKUP(C166,AWS1_30min!$C$4:$P$2747,14)</f>
        <v>0</v>
      </c>
      <c r="AW166" s="14">
        <f t="shared" si="52"/>
        <v>0</v>
      </c>
      <c r="AX166" s="51" t="b">
        <f>IF(F166=1,AW166*Const!$B$13*Const!$B$14*(AH166-Const!$B$4))</f>
        <v>0</v>
      </c>
      <c r="AY166" s="11" t="b">
        <f>IF(F166=1,-Const!$B$15*(Const!$B$4-Const!$B$31)/2)</f>
        <v>0</v>
      </c>
      <c r="AZ166" s="51" t="b">
        <f t="shared" si="53"/>
        <v>0</v>
      </c>
      <c r="BA166" s="19">
        <f>IF(V166=1,Const!$B$37,Const!$B$38)</f>
        <v>602</v>
      </c>
      <c r="BB166" s="51" t="b">
        <f>IF(F166=1,AZ166/Const!$B$17*1800/BA166*1000)</f>
        <v>0</v>
      </c>
    </row>
    <row r="167" spans="1:54" x14ac:dyDescent="0.3">
      <c r="A167" s="1">
        <f t="shared" si="54"/>
        <v>43653</v>
      </c>
      <c r="B167" s="2">
        <f t="shared" si="55"/>
        <v>0.5</v>
      </c>
      <c r="C167" s="13">
        <f t="shared" si="55"/>
        <v>43653.5</v>
      </c>
      <c r="D167" s="19">
        <f t="shared" si="56"/>
        <v>188</v>
      </c>
      <c r="E167" s="19">
        <v>164</v>
      </c>
      <c r="F167" s="19">
        <v>0</v>
      </c>
      <c r="G167" s="19">
        <v>0</v>
      </c>
      <c r="H167" s="19">
        <v>0</v>
      </c>
      <c r="I167" s="19"/>
      <c r="J167">
        <v>525915</v>
      </c>
      <c r="K167">
        <v>6300495</v>
      </c>
      <c r="L167">
        <v>2457</v>
      </c>
      <c r="M167" s="14">
        <v>14.3066</v>
      </c>
      <c r="N167" s="21">
        <v>94.685900000000004</v>
      </c>
      <c r="O167" s="19">
        <v>748.14</v>
      </c>
      <c r="P167" s="19">
        <f>VLOOKUP(C167,AWS2_30min!$C$3:$G$2935,5)</f>
        <v>955.8</v>
      </c>
      <c r="Q167" s="19">
        <f t="shared" si="39"/>
        <v>856.33399999999995</v>
      </c>
      <c r="R167" s="59">
        <f t="shared" si="40"/>
        <v>1.1161532766420579</v>
      </c>
      <c r="S167" s="26" t="b">
        <f t="shared" si="41"/>
        <v>0</v>
      </c>
      <c r="T167" s="19">
        <f>VLOOKUP(A167,Albedo!$A$2:$F$63,6)</f>
        <v>0</v>
      </c>
      <c r="U167" s="19">
        <f>Const!$B$26*D167+Const!$B$27</f>
        <v>2402.4843999999998</v>
      </c>
      <c r="V167" s="19">
        <f t="shared" si="38"/>
        <v>1</v>
      </c>
      <c r="W167" s="6">
        <f>VLOOKUP(A167,Albedo!$A$2:$G$63,5)+Const!$B$20*(L167-Const!$B$29)</f>
        <v>17.992999999999999</v>
      </c>
      <c r="X167" s="19">
        <f>VLOOKUP(A167,Albedo!$A$2:$G$63,7)</f>
        <v>3</v>
      </c>
      <c r="Y167" s="6">
        <f>IF(T167=1,W167,VLOOKUP(A167,Albedo!$A$2:$H$63,8)+(X167+1)*Const!$B$20*(L167-Const!$B$29))</f>
        <v>37.704000000000001</v>
      </c>
      <c r="Z167" s="15">
        <f>Const!$B$22*V167+Const!$B$23*W167+Const!$B$24*Y167+Const!$B$25</f>
        <v>0.58069285999999998</v>
      </c>
      <c r="AA167" s="51" t="b">
        <f t="shared" si="42"/>
        <v>0</v>
      </c>
      <c r="AB167" s="51" t="b">
        <f t="shared" si="43"/>
        <v>0</v>
      </c>
      <c r="AC167" s="51" t="b">
        <f>IF(F167=1,VLOOKUP(C167,AWS1_30min!$C$3:$J$2747,8))</f>
        <v>0</v>
      </c>
      <c r="AD167" s="51" t="b">
        <f>IF(F167=1,Const!$B$5*POWER((0+Const!$B$4),4))</f>
        <v>0</v>
      </c>
      <c r="AE167" s="51" t="b">
        <f t="shared" si="44"/>
        <v>0</v>
      </c>
      <c r="AF167" s="51" t="b">
        <f t="shared" si="45"/>
        <v>0</v>
      </c>
      <c r="AG167" s="14">
        <f>VLOOKUP(C167,AWS2_30min!$C$3:$J$2935,8)+Const!$B$20*(L167-Const!$B$29)</f>
        <v>17.992999999999999</v>
      </c>
      <c r="AH167" s="14">
        <f t="shared" si="46"/>
        <v>291.14299999999997</v>
      </c>
      <c r="AI167" s="6">
        <f>VLOOKUP(C167,AWS2_30min!$C$3:$K$2935,9)</f>
        <v>30.97</v>
      </c>
      <c r="AJ167" s="6">
        <f>VLOOKUP(C167,AWS2_30min!$C$3:$L$2935,10)</f>
        <v>1.9076345193123379</v>
      </c>
      <c r="AK167" s="53">
        <f>IF(AJ167&gt;0.5,Const!$B$6*(AH167-Const!$B$4)*(Const!$B$32-Const!$B$34)/(AH167*POWER(AJ167,2)))</f>
        <v>0.33309905847903032</v>
      </c>
      <c r="AL167" s="53">
        <f>IF(AK167&lt;Const!$B$33,AK167,"ЛОЖЬ")</f>
        <v>0.33309905847903032</v>
      </c>
      <c r="AM167" s="53">
        <f t="shared" si="47"/>
        <v>0.44288398420010833</v>
      </c>
      <c r="AN167" s="6">
        <f>(AG167+VLOOKUP(C167,AWS1_30min!$C$4:$L$2747,10))/2</f>
        <v>16.387999999999998</v>
      </c>
      <c r="AO167" s="19">
        <f>VLOOKUP(C167,AWS1_30min!$C$4:$O$2747,13)/POWER(10,(L167-Const!$B$28)/18400*(1+0.003665*AN167))</f>
        <v>758.24069402833766</v>
      </c>
      <c r="AP167" s="14">
        <f>Const!$B$7*Const!$B$8*(AO167/Const!$B$11)*POWER(Const!$B$9,2)*AJ167*(AH167-Const!$B$4)/(LN(Const!$B$32/Const!$B$34)*LN(Const!$B$32/Const!$B$35))</f>
        <v>70.705639929344457</v>
      </c>
      <c r="AQ167" s="51" t="b">
        <f t="shared" si="48"/>
        <v>0</v>
      </c>
      <c r="AR167" s="18">
        <f t="shared" si="49"/>
        <v>6.5361422395884974</v>
      </c>
      <c r="AS167" s="14">
        <f>0.623*Const!$B$10*Const!$B$8*POWER(Const!$B$9,2)*AJ167*(AR167-Const!$B$12)/1013/(LN(Const!$B$32/Const!$B$34)*LN(Const!$B$32/Const!$B$36))</f>
        <v>3.4785625371910234</v>
      </c>
      <c r="AT167" s="51" t="b">
        <f t="shared" si="50"/>
        <v>0</v>
      </c>
      <c r="AU167" s="51" t="b">
        <f t="shared" si="51"/>
        <v>0</v>
      </c>
      <c r="AV167" s="14">
        <f>VLOOKUP(C167,AWS1_30min!$C$4:$P$2747,14)</f>
        <v>0</v>
      </c>
      <c r="AW167" s="14">
        <f t="shared" si="52"/>
        <v>0</v>
      </c>
      <c r="AX167" s="51" t="b">
        <f>IF(F167=1,AW167*Const!$B$13*Const!$B$14*(AH167-Const!$B$4))</f>
        <v>0</v>
      </c>
      <c r="AY167" s="11" t="b">
        <f>IF(F167=1,-Const!$B$15*(Const!$B$4-Const!$B$31)/2)</f>
        <v>0</v>
      </c>
      <c r="AZ167" s="51" t="b">
        <f t="shared" si="53"/>
        <v>0</v>
      </c>
      <c r="BA167" s="19">
        <f>IF(V167=1,Const!$B$37,Const!$B$38)</f>
        <v>602</v>
      </c>
      <c r="BB167" s="51" t="b">
        <f>IF(F167=1,AZ167/Const!$B$17*1800/BA167*1000)</f>
        <v>0</v>
      </c>
    </row>
    <row r="168" spans="1:54" x14ac:dyDescent="0.3">
      <c r="A168" s="1">
        <f t="shared" si="54"/>
        <v>43653</v>
      </c>
      <c r="B168" s="2">
        <f t="shared" si="55"/>
        <v>0.5</v>
      </c>
      <c r="C168" s="13">
        <f t="shared" si="55"/>
        <v>43653.5</v>
      </c>
      <c r="D168" s="19">
        <f t="shared" si="56"/>
        <v>188</v>
      </c>
      <c r="E168" s="19">
        <v>165</v>
      </c>
      <c r="F168" s="19">
        <v>0</v>
      </c>
      <c r="G168" s="19">
        <v>0</v>
      </c>
      <c r="H168" s="19">
        <v>0</v>
      </c>
      <c r="I168" s="19"/>
      <c r="J168">
        <v>526005</v>
      </c>
      <c r="K168">
        <v>6300495</v>
      </c>
      <c r="L168">
        <v>2457</v>
      </c>
      <c r="M168" s="14">
        <v>6.0379899999999997</v>
      </c>
      <c r="N168" s="21">
        <v>113.199</v>
      </c>
      <c r="O168" s="19">
        <v>859.41399999999999</v>
      </c>
      <c r="P168" s="19">
        <f>VLOOKUP(C168,AWS2_30min!$C$3:$G$2935,5)</f>
        <v>955.8</v>
      </c>
      <c r="Q168" s="19">
        <f t="shared" si="39"/>
        <v>856.33399999999995</v>
      </c>
      <c r="R168" s="59">
        <f t="shared" si="40"/>
        <v>1.1161532766420579</v>
      </c>
      <c r="S168" s="26" t="b">
        <f t="shared" si="41"/>
        <v>0</v>
      </c>
      <c r="T168" s="19">
        <f>VLOOKUP(A168,Albedo!$A$2:$F$63,6)</f>
        <v>0</v>
      </c>
      <c r="U168" s="19">
        <f>Const!$B$26*D168+Const!$B$27</f>
        <v>2402.4843999999998</v>
      </c>
      <c r="V168" s="19">
        <f t="shared" si="38"/>
        <v>1</v>
      </c>
      <c r="W168" s="6">
        <f>VLOOKUP(A168,Albedo!$A$2:$G$63,5)+Const!$B$20*(L168-Const!$B$29)</f>
        <v>17.992999999999999</v>
      </c>
      <c r="X168" s="19">
        <f>VLOOKUP(A168,Albedo!$A$2:$G$63,7)</f>
        <v>3</v>
      </c>
      <c r="Y168" s="6">
        <f>IF(T168=1,W168,VLOOKUP(A168,Albedo!$A$2:$H$63,8)+(X168+1)*Const!$B$20*(L168-Const!$B$29))</f>
        <v>37.704000000000001</v>
      </c>
      <c r="Z168" s="15">
        <f>Const!$B$22*V168+Const!$B$23*W168+Const!$B$24*Y168+Const!$B$25</f>
        <v>0.58069285999999998</v>
      </c>
      <c r="AA168" s="51" t="b">
        <f t="shared" si="42"/>
        <v>0</v>
      </c>
      <c r="AB168" s="51" t="b">
        <f t="shared" si="43"/>
        <v>0</v>
      </c>
      <c r="AC168" s="51" t="b">
        <f>IF(F168=1,VLOOKUP(C168,AWS1_30min!$C$3:$J$2747,8))</f>
        <v>0</v>
      </c>
      <c r="AD168" s="51" t="b">
        <f>IF(F168=1,Const!$B$5*POWER((0+Const!$B$4),4))</f>
        <v>0</v>
      </c>
      <c r="AE168" s="51" t="b">
        <f t="shared" si="44"/>
        <v>0</v>
      </c>
      <c r="AF168" s="51" t="b">
        <f t="shared" si="45"/>
        <v>0</v>
      </c>
      <c r="AG168" s="14">
        <f>VLOOKUP(C168,AWS2_30min!$C$3:$J$2935,8)+Const!$B$20*(L168-Const!$B$29)</f>
        <v>17.992999999999999</v>
      </c>
      <c r="AH168" s="14">
        <f t="shared" si="46"/>
        <v>291.14299999999997</v>
      </c>
      <c r="AI168" s="6">
        <f>VLOOKUP(C168,AWS2_30min!$C$3:$K$2935,9)</f>
        <v>30.97</v>
      </c>
      <c r="AJ168" s="6">
        <f>VLOOKUP(C168,AWS2_30min!$C$3:$L$2935,10)</f>
        <v>1.9076345193123379</v>
      </c>
      <c r="AK168" s="53">
        <f>IF(AJ168&gt;0.5,Const!$B$6*(AH168-Const!$B$4)*(Const!$B$32-Const!$B$34)/(AH168*POWER(AJ168,2)))</f>
        <v>0.33309905847903032</v>
      </c>
      <c r="AL168" s="53">
        <f>IF(AK168&lt;Const!$B$33,AK168,"ЛОЖЬ")</f>
        <v>0.33309905847903032</v>
      </c>
      <c r="AM168" s="53">
        <f t="shared" si="47"/>
        <v>0.44288398420010833</v>
      </c>
      <c r="AN168" s="6">
        <f>(AG168+VLOOKUP(C168,AWS1_30min!$C$4:$L$2747,10))/2</f>
        <v>16.387999999999998</v>
      </c>
      <c r="AO168" s="19">
        <f>VLOOKUP(C168,AWS1_30min!$C$4:$O$2747,13)/POWER(10,(L168-Const!$B$28)/18400*(1+0.003665*AN168))</f>
        <v>758.24069402833766</v>
      </c>
      <c r="AP168" s="14">
        <f>Const!$B$7*Const!$B$8*(AO168/Const!$B$11)*POWER(Const!$B$9,2)*AJ168*(AH168-Const!$B$4)/(LN(Const!$B$32/Const!$B$34)*LN(Const!$B$32/Const!$B$35))</f>
        <v>70.705639929344457</v>
      </c>
      <c r="AQ168" s="51" t="b">
        <f t="shared" si="48"/>
        <v>0</v>
      </c>
      <c r="AR168" s="18">
        <f t="shared" si="49"/>
        <v>6.5361422395884974</v>
      </c>
      <c r="AS168" s="14">
        <f>0.623*Const!$B$10*Const!$B$8*POWER(Const!$B$9,2)*AJ168*(AR168-Const!$B$12)/1013/(LN(Const!$B$32/Const!$B$34)*LN(Const!$B$32/Const!$B$36))</f>
        <v>3.4785625371910234</v>
      </c>
      <c r="AT168" s="51" t="b">
        <f t="shared" si="50"/>
        <v>0</v>
      </c>
      <c r="AU168" s="51" t="b">
        <f t="shared" si="51"/>
        <v>0</v>
      </c>
      <c r="AV168" s="14">
        <f>VLOOKUP(C168,AWS1_30min!$C$4:$P$2747,14)</f>
        <v>0</v>
      </c>
      <c r="AW168" s="14">
        <f t="shared" si="52"/>
        <v>0</v>
      </c>
      <c r="AX168" s="51" t="b">
        <f>IF(F168=1,AW168*Const!$B$13*Const!$B$14*(AH168-Const!$B$4))</f>
        <v>0</v>
      </c>
      <c r="AY168" s="11" t="b">
        <f>IF(F168=1,-Const!$B$15*(Const!$B$4-Const!$B$31)/2)</f>
        <v>0</v>
      </c>
      <c r="AZ168" s="51" t="b">
        <f t="shared" si="53"/>
        <v>0</v>
      </c>
      <c r="BA168" s="19">
        <f>IF(V168=1,Const!$B$37,Const!$B$38)</f>
        <v>602</v>
      </c>
      <c r="BB168" s="51" t="b">
        <f>IF(F168=1,AZ168/Const!$B$17*1800/BA168*1000)</f>
        <v>0</v>
      </c>
    </row>
    <row r="169" spans="1:54" x14ac:dyDescent="0.3">
      <c r="A169" s="1">
        <f t="shared" si="54"/>
        <v>43653</v>
      </c>
      <c r="B169" s="2">
        <f t="shared" si="55"/>
        <v>0.5</v>
      </c>
      <c r="C169" s="13">
        <f t="shared" si="55"/>
        <v>43653.5</v>
      </c>
      <c r="D169" s="19">
        <f t="shared" si="56"/>
        <v>188</v>
      </c>
      <c r="E169" s="19">
        <v>166</v>
      </c>
      <c r="F169" s="19">
        <v>0</v>
      </c>
      <c r="G169" s="19">
        <v>0</v>
      </c>
      <c r="H169" s="19">
        <v>0</v>
      </c>
      <c r="I169" s="19"/>
      <c r="J169">
        <v>526095</v>
      </c>
      <c r="K169">
        <v>6300495</v>
      </c>
      <c r="L169">
        <v>2438</v>
      </c>
      <c r="M169" s="14">
        <v>6.3126199999999999</v>
      </c>
      <c r="N169" s="21">
        <v>128.88399999999999</v>
      </c>
      <c r="O169" s="19">
        <v>865.37199999999996</v>
      </c>
      <c r="P169" s="19">
        <f>VLOOKUP(C169,AWS2_30min!$C$3:$G$2935,5)</f>
        <v>955.8</v>
      </c>
      <c r="Q169" s="19">
        <f t="shared" si="39"/>
        <v>856.33399999999995</v>
      </c>
      <c r="R169" s="59">
        <f t="shared" si="40"/>
        <v>1.1161532766420579</v>
      </c>
      <c r="S169" s="26" t="b">
        <f t="shared" si="41"/>
        <v>0</v>
      </c>
      <c r="T169" s="19">
        <f>VLOOKUP(A169,Albedo!$A$2:$F$63,6)</f>
        <v>0</v>
      </c>
      <c r="U169" s="19">
        <f>Const!$B$26*D169+Const!$B$27</f>
        <v>2402.4843999999998</v>
      </c>
      <c r="V169" s="19">
        <f t="shared" si="38"/>
        <v>1</v>
      </c>
      <c r="W169" s="6">
        <f>VLOOKUP(A169,Albedo!$A$2:$G$63,5)+Const!$B$20*(L169-Const!$B$29)</f>
        <v>18.116499999999998</v>
      </c>
      <c r="X169" s="19">
        <f>VLOOKUP(A169,Albedo!$A$2:$G$63,7)</f>
        <v>3</v>
      </c>
      <c r="Y169" s="6">
        <f>IF(T169=1,W169,VLOOKUP(A169,Albedo!$A$2:$H$63,8)+(X169+1)*Const!$B$20*(L169-Const!$B$29))</f>
        <v>38.198</v>
      </c>
      <c r="Z169" s="15">
        <f>Const!$B$22*V169+Const!$B$23*W169+Const!$B$24*Y169+Const!$B$25</f>
        <v>0.58117450999999998</v>
      </c>
      <c r="AA169" s="51" t="b">
        <f t="shared" si="42"/>
        <v>0</v>
      </c>
      <c r="AB169" s="51" t="b">
        <f t="shared" si="43"/>
        <v>0</v>
      </c>
      <c r="AC169" s="51" t="b">
        <f>IF(F169=1,VLOOKUP(C169,AWS1_30min!$C$3:$J$2747,8))</f>
        <v>0</v>
      </c>
      <c r="AD169" s="51" t="b">
        <f>IF(F169=1,Const!$B$5*POWER((0+Const!$B$4),4))</f>
        <v>0</v>
      </c>
      <c r="AE169" s="51" t="b">
        <f t="shared" si="44"/>
        <v>0</v>
      </c>
      <c r="AF169" s="51" t="b">
        <f t="shared" si="45"/>
        <v>0</v>
      </c>
      <c r="AG169" s="14">
        <f>VLOOKUP(C169,AWS2_30min!$C$3:$J$2935,8)+Const!$B$20*(L169-Const!$B$29)</f>
        <v>18.116499999999998</v>
      </c>
      <c r="AH169" s="14">
        <f t="shared" si="46"/>
        <v>291.26649999999995</v>
      </c>
      <c r="AI169" s="6">
        <f>VLOOKUP(C169,AWS2_30min!$C$3:$K$2935,9)</f>
        <v>30.97</v>
      </c>
      <c r="AJ169" s="6">
        <f>VLOOKUP(C169,AWS2_30min!$C$3:$L$2935,10)</f>
        <v>1.9076345193123379</v>
      </c>
      <c r="AK169" s="53">
        <f>IF(AJ169&gt;0.5,Const!$B$6*(AH169-Const!$B$4)*(Const!$B$32-Const!$B$34)/(AH169*POWER(AJ169,2)))</f>
        <v>0.33524317039524987</v>
      </c>
      <c r="AL169" s="53">
        <f>IF(AK169&lt;Const!$B$33,AK169,"ЛОЖЬ")</f>
        <v>0.33524317039524987</v>
      </c>
      <c r="AM169" s="53">
        <f t="shared" si="47"/>
        <v>0.45726787846396477</v>
      </c>
      <c r="AN169" s="6">
        <f>(AG169+VLOOKUP(C169,AWS1_30min!$C$4:$L$2747,10))/2</f>
        <v>16.449749999999998</v>
      </c>
      <c r="AO169" s="19">
        <f>VLOOKUP(C169,AWS1_30min!$C$4:$O$2747,13)/POWER(10,(L169-Const!$B$28)/18400*(1+0.003665*AN169))</f>
        <v>760.15619185374192</v>
      </c>
      <c r="AP169" s="14">
        <f>Const!$B$7*Const!$B$8*(AO169/Const!$B$11)*POWER(Const!$B$9,2)*AJ169*(AH169-Const!$B$4)/(LN(Const!$B$32/Const!$B$34)*LN(Const!$B$32/Const!$B$35))</f>
        <v>71.370793318558185</v>
      </c>
      <c r="AQ169" s="51" t="b">
        <f t="shared" si="48"/>
        <v>0</v>
      </c>
      <c r="AR169" s="18">
        <f t="shared" si="49"/>
        <v>6.5874220730603996</v>
      </c>
      <c r="AS169" s="14">
        <f>0.623*Const!$B$10*Const!$B$8*POWER(Const!$B$9,2)*AJ169*(AR169-Const!$B$12)/1013/(LN(Const!$B$32/Const!$B$34)*LN(Const!$B$32/Const!$B$36))</f>
        <v>3.8971554178240386</v>
      </c>
      <c r="AT169" s="51" t="b">
        <f t="shared" si="50"/>
        <v>0</v>
      </c>
      <c r="AU169" s="51" t="b">
        <f t="shared" si="51"/>
        <v>0</v>
      </c>
      <c r="AV169" s="14">
        <f>VLOOKUP(C169,AWS1_30min!$C$4:$P$2747,14)</f>
        <v>0</v>
      </c>
      <c r="AW169" s="14">
        <f t="shared" si="52"/>
        <v>0</v>
      </c>
      <c r="AX169" s="51" t="b">
        <f>IF(F169=1,AW169*Const!$B$13*Const!$B$14*(AH169-Const!$B$4))</f>
        <v>0</v>
      </c>
      <c r="AY169" s="11" t="b">
        <f>IF(F169=1,-Const!$B$15*(Const!$B$4-Const!$B$31)/2)</f>
        <v>0</v>
      </c>
      <c r="AZ169" s="51" t="b">
        <f t="shared" si="53"/>
        <v>0</v>
      </c>
      <c r="BA169" s="19">
        <f>IF(V169=1,Const!$B$37,Const!$B$38)</f>
        <v>602</v>
      </c>
      <c r="BB169" s="51" t="b">
        <f>IF(F169=1,AZ169/Const!$B$17*1800/BA169*1000)</f>
        <v>0</v>
      </c>
    </row>
    <row r="170" spans="1:54" x14ac:dyDescent="0.3">
      <c r="A170" s="1">
        <f t="shared" si="54"/>
        <v>43653</v>
      </c>
      <c r="B170" s="2">
        <f t="shared" si="55"/>
        <v>0.5</v>
      </c>
      <c r="C170" s="13">
        <f t="shared" si="55"/>
        <v>43653.5</v>
      </c>
      <c r="D170" s="19">
        <f t="shared" si="56"/>
        <v>188</v>
      </c>
      <c r="E170" s="19">
        <v>167</v>
      </c>
      <c r="F170" s="19">
        <v>0</v>
      </c>
      <c r="G170" s="19">
        <v>0</v>
      </c>
      <c r="H170" s="19">
        <v>0</v>
      </c>
      <c r="I170" s="19"/>
      <c r="J170">
        <v>526185</v>
      </c>
      <c r="K170">
        <v>6300495</v>
      </c>
      <c r="L170">
        <v>2438</v>
      </c>
      <c r="M170" s="14">
        <v>7.0285700000000002</v>
      </c>
      <c r="N170" s="21">
        <v>157.47900000000001</v>
      </c>
      <c r="O170" s="19">
        <v>887.85900000000004</v>
      </c>
      <c r="P170" s="19">
        <f>VLOOKUP(C170,AWS2_30min!$C$3:$G$2935,5)</f>
        <v>955.8</v>
      </c>
      <c r="Q170" s="19">
        <f t="shared" si="39"/>
        <v>856.33399999999995</v>
      </c>
      <c r="R170" s="59">
        <f t="shared" si="40"/>
        <v>1.1161532766420579</v>
      </c>
      <c r="S170" s="26" t="b">
        <f t="shared" si="41"/>
        <v>0</v>
      </c>
      <c r="T170" s="19">
        <f>VLOOKUP(A170,Albedo!$A$2:$F$63,6)</f>
        <v>0</v>
      </c>
      <c r="U170" s="19">
        <f>Const!$B$26*D170+Const!$B$27</f>
        <v>2402.4843999999998</v>
      </c>
      <c r="V170" s="19">
        <f t="shared" si="38"/>
        <v>1</v>
      </c>
      <c r="W170" s="6">
        <f>VLOOKUP(A170,Albedo!$A$2:$G$63,5)+Const!$B$20*(L170-Const!$B$29)</f>
        <v>18.116499999999998</v>
      </c>
      <c r="X170" s="19">
        <f>VLOOKUP(A170,Albedo!$A$2:$G$63,7)</f>
        <v>3</v>
      </c>
      <c r="Y170" s="6">
        <f>IF(T170=1,W170,VLOOKUP(A170,Albedo!$A$2:$H$63,8)+(X170+1)*Const!$B$20*(L170-Const!$B$29))</f>
        <v>38.198</v>
      </c>
      <c r="Z170" s="15">
        <f>Const!$B$22*V170+Const!$B$23*W170+Const!$B$24*Y170+Const!$B$25</f>
        <v>0.58117450999999998</v>
      </c>
      <c r="AA170" s="51" t="b">
        <f t="shared" si="42"/>
        <v>0</v>
      </c>
      <c r="AB170" s="51" t="b">
        <f t="shared" si="43"/>
        <v>0</v>
      </c>
      <c r="AC170" s="51" t="b">
        <f>IF(F170=1,VLOOKUP(C170,AWS1_30min!$C$3:$J$2747,8))</f>
        <v>0</v>
      </c>
      <c r="AD170" s="51" t="b">
        <f>IF(F170=1,Const!$B$5*POWER((0+Const!$B$4),4))</f>
        <v>0</v>
      </c>
      <c r="AE170" s="51" t="b">
        <f t="shared" si="44"/>
        <v>0</v>
      </c>
      <c r="AF170" s="51" t="b">
        <f t="shared" si="45"/>
        <v>0</v>
      </c>
      <c r="AG170" s="14">
        <f>VLOOKUP(C170,AWS2_30min!$C$3:$J$2935,8)+Const!$B$20*(L170-Const!$B$29)</f>
        <v>18.116499999999998</v>
      </c>
      <c r="AH170" s="14">
        <f t="shared" si="46"/>
        <v>291.26649999999995</v>
      </c>
      <c r="AI170" s="6">
        <f>VLOOKUP(C170,AWS2_30min!$C$3:$K$2935,9)</f>
        <v>30.97</v>
      </c>
      <c r="AJ170" s="6">
        <f>VLOOKUP(C170,AWS2_30min!$C$3:$L$2935,10)</f>
        <v>1.9076345193123379</v>
      </c>
      <c r="AK170" s="53">
        <f>IF(AJ170&gt;0.5,Const!$B$6*(AH170-Const!$B$4)*(Const!$B$32-Const!$B$34)/(AH170*POWER(AJ170,2)))</f>
        <v>0.33524317039524987</v>
      </c>
      <c r="AL170" s="53">
        <f>IF(AK170&lt;Const!$B$33,AK170,"ЛОЖЬ")</f>
        <v>0.33524317039524987</v>
      </c>
      <c r="AM170" s="53">
        <f t="shared" si="47"/>
        <v>0.45726787846396477</v>
      </c>
      <c r="AN170" s="6">
        <f>(AG170+VLOOKUP(C170,AWS1_30min!$C$4:$L$2747,10))/2</f>
        <v>16.449749999999998</v>
      </c>
      <c r="AO170" s="19">
        <f>VLOOKUP(C170,AWS1_30min!$C$4:$O$2747,13)/POWER(10,(L170-Const!$B$28)/18400*(1+0.003665*AN170))</f>
        <v>760.15619185374192</v>
      </c>
      <c r="AP170" s="14">
        <f>Const!$B$7*Const!$B$8*(AO170/Const!$B$11)*POWER(Const!$B$9,2)*AJ170*(AH170-Const!$B$4)/(LN(Const!$B$32/Const!$B$34)*LN(Const!$B$32/Const!$B$35))</f>
        <v>71.370793318558185</v>
      </c>
      <c r="AQ170" s="51" t="b">
        <f t="shared" si="48"/>
        <v>0</v>
      </c>
      <c r="AR170" s="18">
        <f t="shared" si="49"/>
        <v>6.5874220730603996</v>
      </c>
      <c r="AS170" s="14">
        <f>0.623*Const!$B$10*Const!$B$8*POWER(Const!$B$9,2)*AJ170*(AR170-Const!$B$12)/1013/(LN(Const!$B$32/Const!$B$34)*LN(Const!$B$32/Const!$B$36))</f>
        <v>3.8971554178240386</v>
      </c>
      <c r="AT170" s="51" t="b">
        <f t="shared" si="50"/>
        <v>0</v>
      </c>
      <c r="AU170" s="51" t="b">
        <f t="shared" si="51"/>
        <v>0</v>
      </c>
      <c r="AV170" s="14">
        <f>VLOOKUP(C170,AWS1_30min!$C$4:$P$2747,14)</f>
        <v>0</v>
      </c>
      <c r="AW170" s="14">
        <f t="shared" si="52"/>
        <v>0</v>
      </c>
      <c r="AX170" s="51" t="b">
        <f>IF(F170=1,AW170*Const!$B$13*Const!$B$14*(AH170-Const!$B$4))</f>
        <v>0</v>
      </c>
      <c r="AY170" s="11" t="b">
        <f>IF(F170=1,-Const!$B$15*(Const!$B$4-Const!$B$31)/2)</f>
        <v>0</v>
      </c>
      <c r="AZ170" s="51" t="b">
        <f t="shared" si="53"/>
        <v>0</v>
      </c>
      <c r="BA170" s="19">
        <f>IF(V170=1,Const!$B$37,Const!$B$38)</f>
        <v>602</v>
      </c>
      <c r="BB170" s="51" t="b">
        <f>IF(F170=1,AZ170/Const!$B$17*1800/BA170*1000)</f>
        <v>0</v>
      </c>
    </row>
    <row r="171" spans="1:54" x14ac:dyDescent="0.3">
      <c r="A171" s="1">
        <f t="shared" si="54"/>
        <v>43653</v>
      </c>
      <c r="B171" s="2">
        <f t="shared" si="55"/>
        <v>0.5</v>
      </c>
      <c r="C171" s="13">
        <f t="shared" si="55"/>
        <v>43653.5</v>
      </c>
      <c r="D171" s="19">
        <f t="shared" si="56"/>
        <v>188</v>
      </c>
      <c r="E171" s="19">
        <v>168</v>
      </c>
      <c r="F171" s="19">
        <v>0</v>
      </c>
      <c r="G171" s="19">
        <v>0</v>
      </c>
      <c r="H171" s="19">
        <v>0</v>
      </c>
      <c r="I171" s="19"/>
      <c r="J171">
        <v>526275</v>
      </c>
      <c r="K171">
        <v>6300495</v>
      </c>
      <c r="L171">
        <v>2425</v>
      </c>
      <c r="M171" s="14">
        <v>9.2876700000000003</v>
      </c>
      <c r="N171" s="21">
        <v>159.102</v>
      </c>
      <c r="O171" s="19">
        <v>876.66800000000001</v>
      </c>
      <c r="P171" s="19">
        <f>VLOOKUP(C171,AWS2_30min!$C$3:$G$2935,5)</f>
        <v>955.8</v>
      </c>
      <c r="Q171" s="19">
        <f t="shared" si="39"/>
        <v>856.33399999999995</v>
      </c>
      <c r="R171" s="59">
        <f t="shared" si="40"/>
        <v>1.1161532766420579</v>
      </c>
      <c r="S171" s="26" t="b">
        <f t="shared" si="41"/>
        <v>0</v>
      </c>
      <c r="T171" s="19">
        <f>VLOOKUP(A171,Albedo!$A$2:$F$63,6)</f>
        <v>0</v>
      </c>
      <c r="U171" s="19">
        <f>Const!$B$26*D171+Const!$B$27</f>
        <v>2402.4843999999998</v>
      </c>
      <c r="V171" s="19">
        <f t="shared" si="38"/>
        <v>1</v>
      </c>
      <c r="W171" s="6">
        <f>VLOOKUP(A171,Albedo!$A$2:$G$63,5)+Const!$B$20*(L171-Const!$B$29)</f>
        <v>18.201000000000001</v>
      </c>
      <c r="X171" s="19">
        <f>VLOOKUP(A171,Albedo!$A$2:$G$63,7)</f>
        <v>3</v>
      </c>
      <c r="Y171" s="6">
        <f>IF(T171=1,W171,VLOOKUP(A171,Albedo!$A$2:$H$63,8)+(X171+1)*Const!$B$20*(L171-Const!$B$29))</f>
        <v>38.536000000000001</v>
      </c>
      <c r="Z171" s="15">
        <f>Const!$B$22*V171+Const!$B$23*W171+Const!$B$24*Y171+Const!$B$25</f>
        <v>0.5815040600000001</v>
      </c>
      <c r="AA171" s="51" t="b">
        <f t="shared" si="42"/>
        <v>0</v>
      </c>
      <c r="AB171" s="51" t="b">
        <f t="shared" si="43"/>
        <v>0</v>
      </c>
      <c r="AC171" s="51" t="b">
        <f>IF(F171=1,VLOOKUP(C171,AWS1_30min!$C$3:$J$2747,8))</f>
        <v>0</v>
      </c>
      <c r="AD171" s="51" t="b">
        <f>IF(F171=1,Const!$B$5*POWER((0+Const!$B$4),4))</f>
        <v>0</v>
      </c>
      <c r="AE171" s="51" t="b">
        <f t="shared" si="44"/>
        <v>0</v>
      </c>
      <c r="AF171" s="51" t="b">
        <f t="shared" si="45"/>
        <v>0</v>
      </c>
      <c r="AG171" s="14">
        <f>VLOOKUP(C171,AWS2_30min!$C$3:$J$2935,8)+Const!$B$20*(L171-Const!$B$29)</f>
        <v>18.201000000000001</v>
      </c>
      <c r="AH171" s="14">
        <f t="shared" si="46"/>
        <v>291.351</v>
      </c>
      <c r="AI171" s="6">
        <f>VLOOKUP(C171,AWS2_30min!$C$3:$K$2935,9)</f>
        <v>30.97</v>
      </c>
      <c r="AJ171" s="6">
        <f>VLOOKUP(C171,AWS2_30min!$C$3:$L$2935,10)</f>
        <v>1.9076345193123379</v>
      </c>
      <c r="AK171" s="53">
        <f>IF(AJ171&gt;0.5,Const!$B$6*(AH171-Const!$B$4)*(Const!$B$32-Const!$B$34)/(AH171*POWER(AJ171,2)))</f>
        <v>0.33670914700676996</v>
      </c>
      <c r="AL171" s="53">
        <f>IF(AK171&lt;Const!$B$33,AK171,"ЛОЖЬ")</f>
        <v>0.33670914700676996</v>
      </c>
      <c r="AM171" s="53">
        <f t="shared" si="47"/>
        <v>0.46723477188296608</v>
      </c>
      <c r="AN171" s="6">
        <f>(AG171+VLOOKUP(C171,AWS1_30min!$C$4:$L$2747,10))/2</f>
        <v>16.492000000000001</v>
      </c>
      <c r="AO171" s="19">
        <f>VLOOKUP(C171,AWS1_30min!$C$4:$O$2747,13)/POWER(10,(L171-Const!$B$28)/18400*(1+0.003665*AN171))</f>
        <v>761.47005518713991</v>
      </c>
      <c r="AP171" s="14">
        <f>Const!$B$7*Const!$B$8*(AO171/Const!$B$11)*POWER(Const!$B$9,2)*AJ171*(AH171-Const!$B$4)/(LN(Const!$B$32/Const!$B$34)*LN(Const!$B$32/Const!$B$35))</f>
        <v>71.827618526974405</v>
      </c>
      <c r="AQ171" s="51" t="b">
        <f t="shared" si="48"/>
        <v>0</v>
      </c>
      <c r="AR171" s="18">
        <f t="shared" si="49"/>
        <v>6.6227125660186115</v>
      </c>
      <c r="AS171" s="14">
        <f>0.623*Const!$B$10*Const!$B$8*POWER(Const!$B$9,2)*AJ171*(AR171-Const!$B$12)/1013/(LN(Const!$B$32/Const!$B$34)*LN(Const!$B$32/Const!$B$36))</f>
        <v>4.1852286837879618</v>
      </c>
      <c r="AT171" s="51" t="b">
        <f t="shared" si="50"/>
        <v>0</v>
      </c>
      <c r="AU171" s="51" t="b">
        <f t="shared" si="51"/>
        <v>0</v>
      </c>
      <c r="AV171" s="14">
        <f>VLOOKUP(C171,AWS1_30min!$C$4:$P$2747,14)</f>
        <v>0</v>
      </c>
      <c r="AW171" s="14">
        <f t="shared" si="52"/>
        <v>0</v>
      </c>
      <c r="AX171" s="51" t="b">
        <f>IF(F171=1,AW171*Const!$B$13*Const!$B$14*(AH171-Const!$B$4))</f>
        <v>0</v>
      </c>
      <c r="AY171" s="11" t="b">
        <f>IF(F171=1,-Const!$B$15*(Const!$B$4-Const!$B$31)/2)</f>
        <v>0</v>
      </c>
      <c r="AZ171" s="51" t="b">
        <f t="shared" si="53"/>
        <v>0</v>
      </c>
      <c r="BA171" s="19">
        <f>IF(V171=1,Const!$B$37,Const!$B$38)</f>
        <v>602</v>
      </c>
      <c r="BB171" s="51" t="b">
        <f>IF(F171=1,AZ171/Const!$B$17*1800/BA171*1000)</f>
        <v>0</v>
      </c>
    </row>
    <row r="172" spans="1:54" x14ac:dyDescent="0.3">
      <c r="A172" s="1">
        <f t="shared" si="54"/>
        <v>43653</v>
      </c>
      <c r="B172" s="2">
        <f t="shared" si="55"/>
        <v>0.5</v>
      </c>
      <c r="C172" s="13">
        <f t="shared" si="55"/>
        <v>43653.5</v>
      </c>
      <c r="D172" s="19">
        <f t="shared" si="56"/>
        <v>188</v>
      </c>
      <c r="E172" s="19">
        <v>169</v>
      </c>
      <c r="F172" s="19">
        <v>0</v>
      </c>
      <c r="G172" s="19">
        <v>0</v>
      </c>
      <c r="H172" s="19">
        <v>0</v>
      </c>
      <c r="I172" s="19"/>
      <c r="J172">
        <v>524475</v>
      </c>
      <c r="K172">
        <v>6300405</v>
      </c>
      <c r="L172">
        <v>2890</v>
      </c>
      <c r="M172" s="14">
        <v>33.4114</v>
      </c>
      <c r="N172" s="21">
        <v>240.899</v>
      </c>
      <c r="O172" s="19">
        <v>1097.93</v>
      </c>
      <c r="P172" s="19">
        <f>VLOOKUP(C172,AWS2_30min!$C$3:$G$2935,5)</f>
        <v>955.8</v>
      </c>
      <c r="Q172" s="19">
        <f t="shared" si="39"/>
        <v>856.33399999999995</v>
      </c>
      <c r="R172" s="59">
        <f t="shared" si="40"/>
        <v>1.1161532766420579</v>
      </c>
      <c r="S172" s="26" t="b">
        <f t="shared" si="41"/>
        <v>0</v>
      </c>
      <c r="T172" s="19">
        <f>VLOOKUP(A172,Albedo!$A$2:$F$63,6)</f>
        <v>0</v>
      </c>
      <c r="U172" s="19">
        <f>Const!$B$26*D172+Const!$B$27</f>
        <v>2402.4843999999998</v>
      </c>
      <c r="V172" s="19">
        <f t="shared" si="38"/>
        <v>1</v>
      </c>
      <c r="W172" s="6">
        <f>VLOOKUP(A172,Albedo!$A$2:$G$63,5)+Const!$B$20*(L172-Const!$B$29)</f>
        <v>15.1785</v>
      </c>
      <c r="X172" s="19">
        <f>VLOOKUP(A172,Albedo!$A$2:$G$63,7)</f>
        <v>3</v>
      </c>
      <c r="Y172" s="6">
        <f>IF(T172=1,W172,VLOOKUP(A172,Albedo!$A$2:$H$63,8)+(X172+1)*Const!$B$20*(L172-Const!$B$29))</f>
        <v>26.445999999999998</v>
      </c>
      <c r="Z172" s="15">
        <f>Const!$B$22*V172+Const!$B$23*W172+Const!$B$24*Y172+Const!$B$25</f>
        <v>0.56971631</v>
      </c>
      <c r="AA172" s="51" t="b">
        <f t="shared" si="42"/>
        <v>0</v>
      </c>
      <c r="AB172" s="51" t="b">
        <f t="shared" si="43"/>
        <v>0</v>
      </c>
      <c r="AC172" s="51" t="b">
        <f>IF(F172=1,VLOOKUP(C172,AWS1_30min!$C$3:$J$2747,8))</f>
        <v>0</v>
      </c>
      <c r="AD172" s="51" t="b">
        <f>IF(F172=1,Const!$B$5*POWER((0+Const!$B$4),4))</f>
        <v>0</v>
      </c>
      <c r="AE172" s="51" t="b">
        <f t="shared" si="44"/>
        <v>0</v>
      </c>
      <c r="AF172" s="51" t="b">
        <f t="shared" si="45"/>
        <v>0</v>
      </c>
      <c r="AG172" s="14">
        <f>VLOOKUP(C172,AWS2_30min!$C$3:$J$2935,8)+Const!$B$20*(L172-Const!$B$29)</f>
        <v>15.1785</v>
      </c>
      <c r="AH172" s="14">
        <f t="shared" si="46"/>
        <v>288.32849999999996</v>
      </c>
      <c r="AI172" s="6">
        <f>VLOOKUP(C172,AWS2_30min!$C$3:$K$2935,9)</f>
        <v>30.97</v>
      </c>
      <c r="AJ172" s="6">
        <f>VLOOKUP(C172,AWS2_30min!$C$3:$L$2935,10)</f>
        <v>1.9076345193123379</v>
      </c>
      <c r="AK172" s="53">
        <f>IF(AJ172&gt;0.5,Const!$B$6*(AH172-Const!$B$4)*(Const!$B$32-Const!$B$34)/(AH172*POWER(AJ172,2)))</f>
        <v>0.28373797198768458</v>
      </c>
      <c r="AL172" s="53">
        <f>IF(AK172&lt;Const!$B$33,AK172,"ЛОЖЬ")</f>
        <v>0.28373797198768458</v>
      </c>
      <c r="AM172" s="53">
        <f t="shared" si="47"/>
        <v>0.17530119881525608</v>
      </c>
      <c r="AN172" s="6">
        <f>(AG172+VLOOKUP(C172,AWS1_30min!$C$4:$L$2747,10))/2</f>
        <v>14.98075</v>
      </c>
      <c r="AO172" s="19">
        <f>VLOOKUP(C172,AWS1_30min!$C$4:$O$2747,13)/POWER(10,(L172-Const!$B$28)/18400*(1+0.003665*AN172))</f>
        <v>716.08116959679512</v>
      </c>
      <c r="AP172" s="14">
        <f>Const!$B$7*Const!$B$8*(AO172/Const!$B$11)*POWER(Const!$B$9,2)*AJ172*(AH172-Const!$B$4)/(LN(Const!$B$32/Const!$B$34)*LN(Const!$B$32/Const!$B$35))</f>
        <v>56.329318487288482</v>
      </c>
      <c r="AQ172" s="51" t="b">
        <f t="shared" si="48"/>
        <v>0</v>
      </c>
      <c r="AR172" s="18">
        <f t="shared" si="49"/>
        <v>5.459092645412932</v>
      </c>
      <c r="AS172" s="14">
        <f>0.623*Const!$B$10*Const!$B$8*POWER(Const!$B$9,2)*AJ172*(AR172-Const!$B$12)/1013/(LN(Const!$B$32/Const!$B$34)*LN(Const!$B$32/Const!$B$36))</f>
        <v>-5.3133008852516665</v>
      </c>
      <c r="AT172" s="51" t="b">
        <f t="shared" si="50"/>
        <v>0</v>
      </c>
      <c r="AU172" s="51" t="b">
        <f t="shared" si="51"/>
        <v>0</v>
      </c>
      <c r="AV172" s="14">
        <f>VLOOKUP(C172,AWS1_30min!$C$4:$P$2747,14)</f>
        <v>0</v>
      </c>
      <c r="AW172" s="14">
        <f t="shared" si="52"/>
        <v>0</v>
      </c>
      <c r="AX172" s="51" t="b">
        <f>IF(F172=1,AW172*Const!$B$13*Const!$B$14*(AH172-Const!$B$4))</f>
        <v>0</v>
      </c>
      <c r="AY172" s="11" t="b">
        <f>IF(F172=1,-Const!$B$15*(Const!$B$4-Const!$B$31)/2)</f>
        <v>0</v>
      </c>
      <c r="AZ172" s="51" t="b">
        <f t="shared" si="53"/>
        <v>0</v>
      </c>
      <c r="BA172" s="19">
        <f>IF(V172=1,Const!$B$37,Const!$B$38)</f>
        <v>602</v>
      </c>
      <c r="BB172" s="51" t="b">
        <f>IF(F172=1,AZ172/Const!$B$17*1800/BA172*1000)</f>
        <v>0</v>
      </c>
    </row>
    <row r="173" spans="1:54" x14ac:dyDescent="0.3">
      <c r="A173" s="1">
        <f t="shared" si="54"/>
        <v>43653</v>
      </c>
      <c r="B173" s="2">
        <f t="shared" si="55"/>
        <v>0.5</v>
      </c>
      <c r="C173" s="13">
        <f t="shared" si="55"/>
        <v>43653.5</v>
      </c>
      <c r="D173" s="19">
        <f t="shared" si="56"/>
        <v>188</v>
      </c>
      <c r="E173" s="19">
        <v>170</v>
      </c>
      <c r="F173" s="19">
        <v>0</v>
      </c>
      <c r="G173" s="19">
        <v>0</v>
      </c>
      <c r="H173" s="19">
        <v>0</v>
      </c>
      <c r="I173" s="19"/>
      <c r="J173">
        <v>524565</v>
      </c>
      <c r="K173">
        <v>6300405</v>
      </c>
      <c r="L173">
        <v>2909</v>
      </c>
      <c r="M173" s="14">
        <v>18.059999999999999</v>
      </c>
      <c r="N173" s="21">
        <v>203.07</v>
      </c>
      <c r="O173" s="19">
        <v>969.05100000000004</v>
      </c>
      <c r="P173" s="19">
        <f>VLOOKUP(C173,AWS2_30min!$C$3:$G$2935,5)</f>
        <v>955.8</v>
      </c>
      <c r="Q173" s="19">
        <f t="shared" si="39"/>
        <v>856.33399999999995</v>
      </c>
      <c r="R173" s="59">
        <f t="shared" si="40"/>
        <v>1.1161532766420579</v>
      </c>
      <c r="S173" s="26" t="b">
        <f t="shared" si="41"/>
        <v>0</v>
      </c>
      <c r="T173" s="19">
        <f>VLOOKUP(A173,Albedo!$A$2:$F$63,6)</f>
        <v>0</v>
      </c>
      <c r="U173" s="19">
        <f>Const!$B$26*D173+Const!$B$27</f>
        <v>2402.4843999999998</v>
      </c>
      <c r="V173" s="19">
        <f t="shared" si="38"/>
        <v>1</v>
      </c>
      <c r="W173" s="6">
        <f>VLOOKUP(A173,Albedo!$A$2:$G$63,5)+Const!$B$20*(L173-Const!$B$29)</f>
        <v>15.055</v>
      </c>
      <c r="X173" s="19">
        <f>VLOOKUP(A173,Albedo!$A$2:$G$63,7)</f>
        <v>3</v>
      </c>
      <c r="Y173" s="6">
        <f>IF(T173=1,W173,VLOOKUP(A173,Albedo!$A$2:$H$63,8)+(X173+1)*Const!$B$20*(L173-Const!$B$29))</f>
        <v>25.951999999999998</v>
      </c>
      <c r="Z173" s="15">
        <f>Const!$B$22*V173+Const!$B$23*W173+Const!$B$24*Y173+Const!$B$25</f>
        <v>0.56923466</v>
      </c>
      <c r="AA173" s="51" t="b">
        <f t="shared" si="42"/>
        <v>0</v>
      </c>
      <c r="AB173" s="51" t="b">
        <f t="shared" si="43"/>
        <v>0</v>
      </c>
      <c r="AC173" s="51" t="b">
        <f>IF(F173=1,VLOOKUP(C173,AWS1_30min!$C$3:$J$2747,8))</f>
        <v>0</v>
      </c>
      <c r="AD173" s="51" t="b">
        <f>IF(F173=1,Const!$B$5*POWER((0+Const!$B$4),4))</f>
        <v>0</v>
      </c>
      <c r="AE173" s="51" t="b">
        <f t="shared" si="44"/>
        <v>0</v>
      </c>
      <c r="AF173" s="51" t="b">
        <f t="shared" si="45"/>
        <v>0</v>
      </c>
      <c r="AG173" s="14">
        <f>VLOOKUP(C173,AWS2_30min!$C$3:$J$2935,8)+Const!$B$20*(L173-Const!$B$29)</f>
        <v>15.055</v>
      </c>
      <c r="AH173" s="14">
        <f t="shared" si="46"/>
        <v>288.20499999999998</v>
      </c>
      <c r="AI173" s="6">
        <f>VLOOKUP(C173,AWS2_30min!$C$3:$K$2935,9)</f>
        <v>30.97</v>
      </c>
      <c r="AJ173" s="6">
        <f>VLOOKUP(C173,AWS2_30min!$C$3:$L$2935,10)</f>
        <v>1.9076345193123379</v>
      </c>
      <c r="AK173" s="53">
        <f>IF(AJ173&gt;0.5,Const!$B$6*(AH173-Const!$B$4)*(Const!$B$32-Const!$B$34)/(AH173*POWER(AJ173,2)))</f>
        <v>0.28154993198967193</v>
      </c>
      <c r="AL173" s="53">
        <f>IF(AK173&lt;Const!$B$33,AK173,"ЛОЖЬ")</f>
        <v>0.28154993198967193</v>
      </c>
      <c r="AM173" s="53">
        <f t="shared" si="47"/>
        <v>0.16625978518800294</v>
      </c>
      <c r="AN173" s="6">
        <f>(AG173+VLOOKUP(C173,AWS1_30min!$C$4:$L$2747,10))/2</f>
        <v>14.919</v>
      </c>
      <c r="AO173" s="19">
        <f>VLOOKUP(C173,AWS1_30min!$C$4:$O$2747,13)/POWER(10,(L173-Const!$B$28)/18400*(1+0.003665*AN173))</f>
        <v>714.29502256199169</v>
      </c>
      <c r="AP173" s="14">
        <f>Const!$B$7*Const!$B$8*(AO173/Const!$B$11)*POWER(Const!$B$9,2)*AJ173*(AH173-Const!$B$4)/(LN(Const!$B$32/Const!$B$34)*LN(Const!$B$32/Const!$B$35))</f>
        <v>55.731633454861765</v>
      </c>
      <c r="AQ173" s="51" t="b">
        <f t="shared" si="48"/>
        <v>0</v>
      </c>
      <c r="AR173" s="18">
        <f t="shared" si="49"/>
        <v>5.4156560755892951</v>
      </c>
      <c r="AS173" s="14">
        <f>0.623*Const!$B$10*Const!$B$8*POWER(Const!$B$9,2)*AJ173*(AR173-Const!$B$12)/1013/(LN(Const!$B$32/Const!$B$34)*LN(Const!$B$32/Const!$B$36))</f>
        <v>-5.6678698777047307</v>
      </c>
      <c r="AT173" s="51" t="b">
        <f t="shared" si="50"/>
        <v>0</v>
      </c>
      <c r="AU173" s="51" t="b">
        <f t="shared" si="51"/>
        <v>0</v>
      </c>
      <c r="AV173" s="14">
        <f>VLOOKUP(C173,AWS1_30min!$C$4:$P$2747,14)</f>
        <v>0</v>
      </c>
      <c r="AW173" s="14">
        <f t="shared" si="52"/>
        <v>0</v>
      </c>
      <c r="AX173" s="51" t="b">
        <f>IF(F173=1,AW173*Const!$B$13*Const!$B$14*(AH173-Const!$B$4))</f>
        <v>0</v>
      </c>
      <c r="AY173" s="11" t="b">
        <f>IF(F173=1,-Const!$B$15*(Const!$B$4-Const!$B$31)/2)</f>
        <v>0</v>
      </c>
      <c r="AZ173" s="51" t="b">
        <f t="shared" si="53"/>
        <v>0</v>
      </c>
      <c r="BA173" s="19">
        <f>IF(V173=1,Const!$B$37,Const!$B$38)</f>
        <v>602</v>
      </c>
      <c r="BB173" s="51" t="b">
        <f>IF(F173=1,AZ173/Const!$B$17*1800/BA173*1000)</f>
        <v>0</v>
      </c>
    </row>
    <row r="174" spans="1:54" x14ac:dyDescent="0.3">
      <c r="A174" s="1">
        <f t="shared" si="54"/>
        <v>43653</v>
      </c>
      <c r="B174" s="2">
        <f t="shared" si="55"/>
        <v>0.5</v>
      </c>
      <c r="C174" s="13">
        <f t="shared" si="55"/>
        <v>43653.5</v>
      </c>
      <c r="D174" s="19">
        <f t="shared" si="56"/>
        <v>188</v>
      </c>
      <c r="E174" s="19">
        <v>171</v>
      </c>
      <c r="F174" s="19">
        <v>0</v>
      </c>
      <c r="G174" s="19">
        <v>0</v>
      </c>
      <c r="H174" s="19">
        <v>0</v>
      </c>
      <c r="I174" s="19"/>
      <c r="J174">
        <v>524655</v>
      </c>
      <c r="K174">
        <v>6300405</v>
      </c>
      <c r="L174">
        <v>2909</v>
      </c>
      <c r="M174" s="14">
        <v>18.9741</v>
      </c>
      <c r="N174" s="21">
        <v>133.691</v>
      </c>
      <c r="O174" s="19">
        <v>744.60900000000004</v>
      </c>
      <c r="P174" s="19">
        <f>VLOOKUP(C174,AWS2_30min!$C$3:$G$2935,5)</f>
        <v>955.8</v>
      </c>
      <c r="Q174" s="19">
        <f t="shared" si="39"/>
        <v>856.33399999999995</v>
      </c>
      <c r="R174" s="59">
        <f t="shared" si="40"/>
        <v>1.1161532766420579</v>
      </c>
      <c r="S174" s="26" t="b">
        <f t="shared" si="41"/>
        <v>0</v>
      </c>
      <c r="T174" s="19">
        <f>VLOOKUP(A174,Albedo!$A$2:$F$63,6)</f>
        <v>0</v>
      </c>
      <c r="U174" s="19">
        <f>Const!$B$26*D174+Const!$B$27</f>
        <v>2402.4843999999998</v>
      </c>
      <c r="V174" s="19">
        <f t="shared" si="38"/>
        <v>1</v>
      </c>
      <c r="W174" s="6">
        <f>VLOOKUP(A174,Albedo!$A$2:$G$63,5)+Const!$B$20*(L174-Const!$B$29)</f>
        <v>15.055</v>
      </c>
      <c r="X174" s="19">
        <f>VLOOKUP(A174,Albedo!$A$2:$G$63,7)</f>
        <v>3</v>
      </c>
      <c r="Y174" s="6">
        <f>IF(T174=1,W174,VLOOKUP(A174,Albedo!$A$2:$H$63,8)+(X174+1)*Const!$B$20*(L174-Const!$B$29))</f>
        <v>25.951999999999998</v>
      </c>
      <c r="Z174" s="15">
        <f>Const!$B$22*V174+Const!$B$23*W174+Const!$B$24*Y174+Const!$B$25</f>
        <v>0.56923466</v>
      </c>
      <c r="AA174" s="51" t="b">
        <f t="shared" si="42"/>
        <v>0</v>
      </c>
      <c r="AB174" s="51" t="b">
        <f t="shared" si="43"/>
        <v>0</v>
      </c>
      <c r="AC174" s="51" t="b">
        <f>IF(F174=1,VLOOKUP(C174,AWS1_30min!$C$3:$J$2747,8))</f>
        <v>0</v>
      </c>
      <c r="AD174" s="51" t="b">
        <f>IF(F174=1,Const!$B$5*POWER((0+Const!$B$4),4))</f>
        <v>0</v>
      </c>
      <c r="AE174" s="51" t="b">
        <f t="shared" si="44"/>
        <v>0</v>
      </c>
      <c r="AF174" s="51" t="b">
        <f t="shared" si="45"/>
        <v>0</v>
      </c>
      <c r="AG174" s="14">
        <f>VLOOKUP(C174,AWS2_30min!$C$3:$J$2935,8)+Const!$B$20*(L174-Const!$B$29)</f>
        <v>15.055</v>
      </c>
      <c r="AH174" s="14">
        <f t="shared" si="46"/>
        <v>288.20499999999998</v>
      </c>
      <c r="AI174" s="6">
        <f>VLOOKUP(C174,AWS2_30min!$C$3:$K$2935,9)</f>
        <v>30.97</v>
      </c>
      <c r="AJ174" s="6">
        <f>VLOOKUP(C174,AWS2_30min!$C$3:$L$2935,10)</f>
        <v>1.9076345193123379</v>
      </c>
      <c r="AK174" s="53">
        <f>IF(AJ174&gt;0.5,Const!$B$6*(AH174-Const!$B$4)*(Const!$B$32-Const!$B$34)/(AH174*POWER(AJ174,2)))</f>
        <v>0.28154993198967193</v>
      </c>
      <c r="AL174" s="53">
        <f>IF(AK174&lt;Const!$B$33,AK174,"ЛОЖЬ")</f>
        <v>0.28154993198967193</v>
      </c>
      <c r="AM174" s="53">
        <f t="shared" si="47"/>
        <v>0.16625978518800294</v>
      </c>
      <c r="AN174" s="6">
        <f>(AG174+VLOOKUP(C174,AWS1_30min!$C$4:$L$2747,10))/2</f>
        <v>14.919</v>
      </c>
      <c r="AO174" s="19">
        <f>VLOOKUP(C174,AWS1_30min!$C$4:$O$2747,13)/POWER(10,(L174-Const!$B$28)/18400*(1+0.003665*AN174))</f>
        <v>714.29502256199169</v>
      </c>
      <c r="AP174" s="14">
        <f>Const!$B$7*Const!$B$8*(AO174/Const!$B$11)*POWER(Const!$B$9,2)*AJ174*(AH174-Const!$B$4)/(LN(Const!$B$32/Const!$B$34)*LN(Const!$B$32/Const!$B$35))</f>
        <v>55.731633454861765</v>
      </c>
      <c r="AQ174" s="51" t="b">
        <f t="shared" si="48"/>
        <v>0</v>
      </c>
      <c r="AR174" s="18">
        <f t="shared" si="49"/>
        <v>5.4156560755892951</v>
      </c>
      <c r="AS174" s="14">
        <f>0.623*Const!$B$10*Const!$B$8*POWER(Const!$B$9,2)*AJ174*(AR174-Const!$B$12)/1013/(LN(Const!$B$32/Const!$B$34)*LN(Const!$B$32/Const!$B$36))</f>
        <v>-5.6678698777047307</v>
      </c>
      <c r="AT174" s="51" t="b">
        <f t="shared" si="50"/>
        <v>0</v>
      </c>
      <c r="AU174" s="51" t="b">
        <f t="shared" si="51"/>
        <v>0</v>
      </c>
      <c r="AV174" s="14">
        <f>VLOOKUP(C174,AWS1_30min!$C$4:$P$2747,14)</f>
        <v>0</v>
      </c>
      <c r="AW174" s="14">
        <f t="shared" si="52"/>
        <v>0</v>
      </c>
      <c r="AX174" s="51" t="b">
        <f>IF(F174=1,AW174*Const!$B$13*Const!$B$14*(AH174-Const!$B$4))</f>
        <v>0</v>
      </c>
      <c r="AY174" s="11" t="b">
        <f>IF(F174=1,-Const!$B$15*(Const!$B$4-Const!$B$31)/2)</f>
        <v>0</v>
      </c>
      <c r="AZ174" s="51" t="b">
        <f t="shared" si="53"/>
        <v>0</v>
      </c>
      <c r="BA174" s="19">
        <f>IF(V174=1,Const!$B$37,Const!$B$38)</f>
        <v>602</v>
      </c>
      <c r="BB174" s="51" t="b">
        <f>IF(F174=1,AZ174/Const!$B$17*1800/BA174*1000)</f>
        <v>0</v>
      </c>
    </row>
    <row r="175" spans="1:54" x14ac:dyDescent="0.3">
      <c r="A175" s="1">
        <f t="shared" si="54"/>
        <v>43653</v>
      </c>
      <c r="B175" s="2">
        <f t="shared" si="55"/>
        <v>0.5</v>
      </c>
      <c r="C175" s="13">
        <f t="shared" si="55"/>
        <v>43653.5</v>
      </c>
      <c r="D175" s="19">
        <f t="shared" si="56"/>
        <v>188</v>
      </c>
      <c r="E175" s="19">
        <v>172</v>
      </c>
      <c r="F175" s="19">
        <v>0</v>
      </c>
      <c r="G175" s="19">
        <v>0</v>
      </c>
      <c r="H175" s="19">
        <v>0</v>
      </c>
      <c r="I175" s="19"/>
      <c r="J175">
        <v>524745</v>
      </c>
      <c r="K175">
        <v>6300405</v>
      </c>
      <c r="L175">
        <v>2857</v>
      </c>
      <c r="M175" s="14">
        <v>58.966700000000003</v>
      </c>
      <c r="N175" s="21">
        <v>95.081699999999998</v>
      </c>
      <c r="O175" s="19">
        <v>891.31899999999996</v>
      </c>
      <c r="P175" s="19">
        <f>VLOOKUP(C175,AWS2_30min!$C$3:$G$2935,5)</f>
        <v>955.8</v>
      </c>
      <c r="Q175" s="19">
        <f t="shared" si="39"/>
        <v>856.33399999999995</v>
      </c>
      <c r="R175" s="59">
        <f t="shared" si="40"/>
        <v>1.1161532766420579</v>
      </c>
      <c r="S175" s="26" t="b">
        <f t="shared" si="41"/>
        <v>0</v>
      </c>
      <c r="T175" s="19">
        <f>VLOOKUP(A175,Albedo!$A$2:$F$63,6)</f>
        <v>0</v>
      </c>
      <c r="U175" s="19">
        <f>Const!$B$26*D175+Const!$B$27</f>
        <v>2402.4843999999998</v>
      </c>
      <c r="V175" s="19">
        <f t="shared" si="38"/>
        <v>1</v>
      </c>
      <c r="W175" s="6">
        <f>VLOOKUP(A175,Albedo!$A$2:$G$63,5)+Const!$B$20*(L175-Const!$B$29)</f>
        <v>15.393000000000001</v>
      </c>
      <c r="X175" s="19">
        <f>VLOOKUP(A175,Albedo!$A$2:$G$63,7)</f>
        <v>3</v>
      </c>
      <c r="Y175" s="6">
        <f>IF(T175=1,W175,VLOOKUP(A175,Albedo!$A$2:$H$63,8)+(X175+1)*Const!$B$20*(L175-Const!$B$29))</f>
        <v>27.304000000000002</v>
      </c>
      <c r="Z175" s="15">
        <f>Const!$B$22*V175+Const!$B$23*W175+Const!$B$24*Y175+Const!$B$25</f>
        <v>0.57055286000000005</v>
      </c>
      <c r="AA175" s="51" t="b">
        <f t="shared" si="42"/>
        <v>0</v>
      </c>
      <c r="AB175" s="51" t="b">
        <f t="shared" si="43"/>
        <v>0</v>
      </c>
      <c r="AC175" s="51" t="b">
        <f>IF(F175=1,VLOOKUP(C175,AWS1_30min!$C$3:$J$2747,8))</f>
        <v>0</v>
      </c>
      <c r="AD175" s="51" t="b">
        <f>IF(F175=1,Const!$B$5*POWER((0+Const!$B$4),4))</f>
        <v>0</v>
      </c>
      <c r="AE175" s="51" t="b">
        <f t="shared" si="44"/>
        <v>0</v>
      </c>
      <c r="AF175" s="51" t="b">
        <f t="shared" si="45"/>
        <v>0</v>
      </c>
      <c r="AG175" s="14">
        <f>VLOOKUP(C175,AWS2_30min!$C$3:$J$2935,8)+Const!$B$20*(L175-Const!$B$29)</f>
        <v>15.393000000000001</v>
      </c>
      <c r="AH175" s="14">
        <f t="shared" si="46"/>
        <v>288.54300000000001</v>
      </c>
      <c r="AI175" s="6">
        <f>VLOOKUP(C175,AWS2_30min!$C$3:$K$2935,9)</f>
        <v>30.97</v>
      </c>
      <c r="AJ175" s="6">
        <f>VLOOKUP(C175,AWS2_30min!$C$3:$L$2935,10)</f>
        <v>1.9076345193123379</v>
      </c>
      <c r="AK175" s="53">
        <f>IF(AJ175&gt;0.5,Const!$B$6*(AH175-Const!$B$4)*(Const!$B$32-Const!$B$34)/(AH175*POWER(AJ175,2)))</f>
        <v>0.28753380032663456</v>
      </c>
      <c r="AL175" s="53">
        <f>IF(AK175&lt;Const!$B$33,AK175,"ЛОЖЬ")</f>
        <v>0.28753380032663456</v>
      </c>
      <c r="AM175" s="53">
        <f t="shared" si="47"/>
        <v>0.19155415499057821</v>
      </c>
      <c r="AN175" s="6">
        <f>(AG175+VLOOKUP(C175,AWS1_30min!$C$4:$L$2747,10))/2</f>
        <v>15.088000000000001</v>
      </c>
      <c r="AO175" s="19">
        <f>VLOOKUP(C175,AWS1_30min!$C$4:$O$2747,13)/POWER(10,(L175-Const!$B$28)/18400*(1+0.003665*AN175))</f>
        <v>719.19588648612091</v>
      </c>
      <c r="AP175" s="14">
        <f>Const!$B$7*Const!$B$8*(AO175/Const!$B$11)*POWER(Const!$B$9,2)*AJ175*(AH175-Const!$B$4)/(LN(Const!$B$32/Const!$B$34)*LN(Const!$B$32/Const!$B$35))</f>
        <v>57.373831359376084</v>
      </c>
      <c r="AQ175" s="51" t="b">
        <f t="shared" si="48"/>
        <v>0</v>
      </c>
      <c r="AR175" s="18">
        <f t="shared" si="49"/>
        <v>5.5352671094529606</v>
      </c>
      <c r="AS175" s="14">
        <f>0.623*Const!$B$10*Const!$B$8*POWER(Const!$B$9,2)*AJ175*(AR175-Const!$B$12)/1013/(LN(Const!$B$32/Const!$B$34)*LN(Const!$B$32/Const!$B$36))</f>
        <v>-4.6914952713418065</v>
      </c>
      <c r="AT175" s="51" t="b">
        <f t="shared" si="50"/>
        <v>0</v>
      </c>
      <c r="AU175" s="51" t="b">
        <f t="shared" si="51"/>
        <v>0</v>
      </c>
      <c r="AV175" s="14">
        <f>VLOOKUP(C175,AWS1_30min!$C$4:$P$2747,14)</f>
        <v>0</v>
      </c>
      <c r="AW175" s="14">
        <f t="shared" si="52"/>
        <v>0</v>
      </c>
      <c r="AX175" s="51" t="b">
        <f>IF(F175=1,AW175*Const!$B$13*Const!$B$14*(AH175-Const!$B$4))</f>
        <v>0</v>
      </c>
      <c r="AY175" s="11" t="b">
        <f>IF(F175=1,-Const!$B$15*(Const!$B$4-Const!$B$31)/2)</f>
        <v>0</v>
      </c>
      <c r="AZ175" s="51" t="b">
        <f t="shared" si="53"/>
        <v>0</v>
      </c>
      <c r="BA175" s="19">
        <f>IF(V175=1,Const!$B$37,Const!$B$38)</f>
        <v>602</v>
      </c>
      <c r="BB175" s="51" t="b">
        <f>IF(F175=1,AZ175/Const!$B$17*1800/BA175*1000)</f>
        <v>0</v>
      </c>
    </row>
    <row r="176" spans="1:54" x14ac:dyDescent="0.3">
      <c r="A176" s="1">
        <f t="shared" si="54"/>
        <v>43653</v>
      </c>
      <c r="B176" s="2">
        <f t="shared" si="55"/>
        <v>0.5</v>
      </c>
      <c r="C176" s="13">
        <f t="shared" si="55"/>
        <v>43653.5</v>
      </c>
      <c r="D176" s="19">
        <f t="shared" si="56"/>
        <v>188</v>
      </c>
      <c r="E176" s="19">
        <v>173</v>
      </c>
      <c r="F176" s="19">
        <v>0</v>
      </c>
      <c r="G176" s="19">
        <v>0</v>
      </c>
      <c r="H176" s="19">
        <v>0</v>
      </c>
      <c r="I176" s="19"/>
      <c r="J176">
        <v>524835</v>
      </c>
      <c r="K176">
        <v>6300405</v>
      </c>
      <c r="L176">
        <v>2602</v>
      </c>
      <c r="M176" s="14">
        <v>61.207700000000003</v>
      </c>
      <c r="N176" s="21">
        <v>93.238100000000003</v>
      </c>
      <c r="O176" s="19">
        <v>918.697</v>
      </c>
      <c r="P176" s="19">
        <f>VLOOKUP(C176,AWS2_30min!$C$3:$G$2935,5)</f>
        <v>955.8</v>
      </c>
      <c r="Q176" s="19">
        <f t="shared" si="39"/>
        <v>856.33399999999995</v>
      </c>
      <c r="R176" s="59">
        <f t="shared" si="40"/>
        <v>1.1161532766420579</v>
      </c>
      <c r="S176" s="26" t="b">
        <f t="shared" si="41"/>
        <v>0</v>
      </c>
      <c r="T176" s="19">
        <f>VLOOKUP(A176,Albedo!$A$2:$F$63,6)</f>
        <v>0</v>
      </c>
      <c r="U176" s="19">
        <f>Const!$B$26*D176+Const!$B$27</f>
        <v>2402.4843999999998</v>
      </c>
      <c r="V176" s="19">
        <f t="shared" si="38"/>
        <v>1</v>
      </c>
      <c r="W176" s="6">
        <f>VLOOKUP(A176,Albedo!$A$2:$G$63,5)+Const!$B$20*(L176-Const!$B$29)</f>
        <v>17.0505</v>
      </c>
      <c r="X176" s="19">
        <f>VLOOKUP(A176,Albedo!$A$2:$G$63,7)</f>
        <v>3</v>
      </c>
      <c r="Y176" s="6">
        <f>IF(T176=1,W176,VLOOKUP(A176,Albedo!$A$2:$H$63,8)+(X176+1)*Const!$B$20*(L176-Const!$B$29))</f>
        <v>33.933999999999997</v>
      </c>
      <c r="Z176" s="15">
        <f>Const!$B$22*V176+Const!$B$23*W176+Const!$B$24*Y176+Const!$B$25</f>
        <v>0.57701711</v>
      </c>
      <c r="AA176" s="51" t="b">
        <f t="shared" si="42"/>
        <v>0</v>
      </c>
      <c r="AB176" s="51" t="b">
        <f t="shared" si="43"/>
        <v>0</v>
      </c>
      <c r="AC176" s="51" t="b">
        <f>IF(F176=1,VLOOKUP(C176,AWS1_30min!$C$3:$J$2747,8))</f>
        <v>0</v>
      </c>
      <c r="AD176" s="51" t="b">
        <f>IF(F176=1,Const!$B$5*POWER((0+Const!$B$4),4))</f>
        <v>0</v>
      </c>
      <c r="AE176" s="51" t="b">
        <f t="shared" si="44"/>
        <v>0</v>
      </c>
      <c r="AF176" s="51" t="b">
        <f t="shared" si="45"/>
        <v>0</v>
      </c>
      <c r="AG176" s="14">
        <f>VLOOKUP(C176,AWS2_30min!$C$3:$J$2935,8)+Const!$B$20*(L176-Const!$B$29)</f>
        <v>17.0505</v>
      </c>
      <c r="AH176" s="14">
        <f t="shared" si="46"/>
        <v>290.20049999999998</v>
      </c>
      <c r="AI176" s="6">
        <f>VLOOKUP(C176,AWS2_30min!$C$3:$K$2935,9)</f>
        <v>30.97</v>
      </c>
      <c r="AJ176" s="6">
        <f>VLOOKUP(C176,AWS2_30min!$C$3:$L$2935,10)</f>
        <v>1.9076345193123379</v>
      </c>
      <c r="AK176" s="53">
        <f>IF(AJ176&gt;0.5,Const!$B$6*(AH176-Const!$B$4)*(Const!$B$32-Const!$B$34)/(AH176*POWER(AJ176,2)))</f>
        <v>0.3166759926930936</v>
      </c>
      <c r="AL176" s="53">
        <f>IF(AK176&lt;Const!$B$33,AK176,"ЛОЖЬ")</f>
        <v>0.3166759926930936</v>
      </c>
      <c r="AM176" s="53">
        <f t="shared" si="47"/>
        <v>0.3403321817729707</v>
      </c>
      <c r="AN176" s="6">
        <f>(AG176+VLOOKUP(C176,AWS1_30min!$C$4:$L$2747,10))/2</f>
        <v>15.91675</v>
      </c>
      <c r="AO176" s="19">
        <f>VLOOKUP(C176,AWS1_30min!$C$4:$O$2747,13)/POWER(10,(L176-Const!$B$28)/18400*(1+0.003665*AN176))</f>
        <v>743.80688055141127</v>
      </c>
      <c r="AP176" s="14">
        <f>Const!$B$7*Const!$B$8*(AO176/Const!$B$11)*POWER(Const!$B$9,2)*AJ176*(AH176-Const!$B$4)/(LN(Const!$B$32/Const!$B$34)*LN(Const!$B$32/Const!$B$35))</f>
        <v>65.726529155506356</v>
      </c>
      <c r="AQ176" s="51" t="b">
        <f t="shared" si="48"/>
        <v>0</v>
      </c>
      <c r="AR176" s="18">
        <f t="shared" si="49"/>
        <v>6.1562610477914896</v>
      </c>
      <c r="AS176" s="14">
        <f>0.623*Const!$B$10*Const!$B$8*POWER(Const!$B$9,2)*AJ176*(AR176-Const!$B$12)/1013/(LN(Const!$B$32/Const!$B$34)*LN(Const!$B$32/Const!$B$36))</f>
        <v>0.37762496375405552</v>
      </c>
      <c r="AT176" s="51" t="b">
        <f t="shared" si="50"/>
        <v>0</v>
      </c>
      <c r="AU176" s="51" t="b">
        <f t="shared" si="51"/>
        <v>0</v>
      </c>
      <c r="AV176" s="14">
        <f>VLOOKUP(C176,AWS1_30min!$C$4:$P$2747,14)</f>
        <v>0</v>
      </c>
      <c r="AW176" s="14">
        <f t="shared" si="52"/>
        <v>0</v>
      </c>
      <c r="AX176" s="51" t="b">
        <f>IF(F176=1,AW176*Const!$B$13*Const!$B$14*(AH176-Const!$B$4))</f>
        <v>0</v>
      </c>
      <c r="AY176" s="11" t="b">
        <f>IF(F176=1,-Const!$B$15*(Const!$B$4-Const!$B$31)/2)</f>
        <v>0</v>
      </c>
      <c r="AZ176" s="51" t="b">
        <f t="shared" si="53"/>
        <v>0</v>
      </c>
      <c r="BA176" s="19">
        <f>IF(V176=1,Const!$B$37,Const!$B$38)</f>
        <v>602</v>
      </c>
      <c r="BB176" s="51" t="b">
        <f>IF(F176=1,AZ176/Const!$B$17*1800/BA176*1000)</f>
        <v>0</v>
      </c>
    </row>
    <row r="177" spans="1:54" x14ac:dyDescent="0.3">
      <c r="A177" s="1">
        <f t="shared" si="54"/>
        <v>43653</v>
      </c>
      <c r="B177" s="2">
        <f t="shared" si="55"/>
        <v>0.5</v>
      </c>
      <c r="C177" s="13">
        <f t="shared" si="55"/>
        <v>43653.5</v>
      </c>
      <c r="D177" s="19">
        <f t="shared" si="56"/>
        <v>188</v>
      </c>
      <c r="E177" s="19">
        <v>174</v>
      </c>
      <c r="F177" s="19">
        <v>0</v>
      </c>
      <c r="G177" s="19">
        <v>0</v>
      </c>
      <c r="H177" s="19">
        <v>0</v>
      </c>
      <c r="I177" s="19"/>
      <c r="J177">
        <v>524925</v>
      </c>
      <c r="K177">
        <v>6300405</v>
      </c>
      <c r="L177">
        <v>2531</v>
      </c>
      <c r="M177" s="14">
        <v>23.1691</v>
      </c>
      <c r="N177" s="21">
        <v>106.788</v>
      </c>
      <c r="O177" s="19">
        <v>630.56799999999998</v>
      </c>
      <c r="P177" s="19">
        <f>VLOOKUP(C177,AWS2_30min!$C$3:$G$2935,5)</f>
        <v>955.8</v>
      </c>
      <c r="Q177" s="19">
        <f t="shared" si="39"/>
        <v>856.33399999999995</v>
      </c>
      <c r="R177" s="59">
        <f t="shared" si="40"/>
        <v>1.1161532766420579</v>
      </c>
      <c r="S177" s="26" t="b">
        <f t="shared" si="41"/>
        <v>0</v>
      </c>
      <c r="T177" s="19">
        <f>VLOOKUP(A177,Albedo!$A$2:$F$63,6)</f>
        <v>0</v>
      </c>
      <c r="U177" s="19">
        <f>Const!$B$26*D177+Const!$B$27</f>
        <v>2402.4843999999998</v>
      </c>
      <c r="V177" s="19">
        <f t="shared" si="38"/>
        <v>1</v>
      </c>
      <c r="W177" s="6">
        <f>VLOOKUP(A177,Albedo!$A$2:$G$63,5)+Const!$B$20*(L177-Const!$B$29)</f>
        <v>17.512</v>
      </c>
      <c r="X177" s="19">
        <f>VLOOKUP(A177,Albedo!$A$2:$G$63,7)</f>
        <v>3</v>
      </c>
      <c r="Y177" s="6">
        <f>IF(T177=1,W177,VLOOKUP(A177,Albedo!$A$2:$H$63,8)+(X177+1)*Const!$B$20*(L177-Const!$B$29))</f>
        <v>35.78</v>
      </c>
      <c r="Z177" s="15">
        <f>Const!$B$22*V177+Const!$B$23*W177+Const!$B$24*Y177+Const!$B$25</f>
        <v>0.57881696000000005</v>
      </c>
      <c r="AA177" s="51" t="b">
        <f t="shared" si="42"/>
        <v>0</v>
      </c>
      <c r="AB177" s="51" t="b">
        <f t="shared" si="43"/>
        <v>0</v>
      </c>
      <c r="AC177" s="51" t="b">
        <f>IF(F177=1,VLOOKUP(C177,AWS1_30min!$C$3:$J$2747,8))</f>
        <v>0</v>
      </c>
      <c r="AD177" s="51" t="b">
        <f>IF(F177=1,Const!$B$5*POWER((0+Const!$B$4),4))</f>
        <v>0</v>
      </c>
      <c r="AE177" s="51" t="b">
        <f t="shared" si="44"/>
        <v>0</v>
      </c>
      <c r="AF177" s="51" t="b">
        <f t="shared" si="45"/>
        <v>0</v>
      </c>
      <c r="AG177" s="14">
        <f>VLOOKUP(C177,AWS2_30min!$C$3:$J$2935,8)+Const!$B$20*(L177-Const!$B$29)</f>
        <v>17.512</v>
      </c>
      <c r="AH177" s="14">
        <f t="shared" si="46"/>
        <v>290.66199999999998</v>
      </c>
      <c r="AI177" s="6">
        <f>VLOOKUP(C177,AWS2_30min!$C$3:$K$2935,9)</f>
        <v>30.97</v>
      </c>
      <c r="AJ177" s="6">
        <f>VLOOKUP(C177,AWS2_30min!$C$3:$L$2935,10)</f>
        <v>1.9076345193123379</v>
      </c>
      <c r="AK177" s="53">
        <f>IF(AJ177&gt;0.5,Const!$B$6*(AH177-Const!$B$4)*(Const!$B$32-Const!$B$34)/(AH177*POWER(AJ177,2)))</f>
        <v>0.3247309394529197</v>
      </c>
      <c r="AL177" s="53">
        <f>IF(AK177&lt;Const!$B$33,AK177,"ЛОЖЬ")</f>
        <v>0.3247309394529197</v>
      </c>
      <c r="AM177" s="53">
        <f t="shared" si="47"/>
        <v>0.38894518142019791</v>
      </c>
      <c r="AN177" s="6">
        <f>(AG177+VLOOKUP(C177,AWS1_30min!$C$4:$L$2747,10))/2</f>
        <v>16.147500000000001</v>
      </c>
      <c r="AO177" s="19">
        <f>VLOOKUP(C177,AWS1_30min!$C$4:$O$2747,13)/POWER(10,(L177-Const!$B$28)/18400*(1+0.003665*AN177))</f>
        <v>750.83393297272903</v>
      </c>
      <c r="AP177" s="14">
        <f>Const!$B$7*Const!$B$8*(AO177/Const!$B$11)*POWER(Const!$B$9,2)*AJ177*(AH177-Const!$B$4)/(LN(Const!$B$32/Const!$B$34)*LN(Const!$B$32/Const!$B$35))</f>
        <v>68.143279176214804</v>
      </c>
      <c r="AQ177" s="51" t="b">
        <f t="shared" si="48"/>
        <v>0</v>
      </c>
      <c r="AR177" s="18">
        <f t="shared" si="49"/>
        <v>6.3397633252007664</v>
      </c>
      <c r="AS177" s="14">
        <f>0.623*Const!$B$10*Const!$B$8*POWER(Const!$B$9,2)*AJ177*(AR177-Const!$B$12)/1013/(LN(Const!$B$32/Const!$B$34)*LN(Const!$B$32/Const!$B$36))</f>
        <v>1.87553830907636</v>
      </c>
      <c r="AT177" s="51" t="b">
        <f t="shared" si="50"/>
        <v>0</v>
      </c>
      <c r="AU177" s="51" t="b">
        <f t="shared" si="51"/>
        <v>0</v>
      </c>
      <c r="AV177" s="14">
        <f>VLOOKUP(C177,AWS1_30min!$C$4:$P$2747,14)</f>
        <v>0</v>
      </c>
      <c r="AW177" s="14">
        <f t="shared" si="52"/>
        <v>0</v>
      </c>
      <c r="AX177" s="51" t="b">
        <f>IF(F177=1,AW177*Const!$B$13*Const!$B$14*(AH177-Const!$B$4))</f>
        <v>0</v>
      </c>
      <c r="AY177" s="11" t="b">
        <f>IF(F177=1,-Const!$B$15*(Const!$B$4-Const!$B$31)/2)</f>
        <v>0</v>
      </c>
      <c r="AZ177" s="51" t="b">
        <f t="shared" si="53"/>
        <v>0</v>
      </c>
      <c r="BA177" s="19">
        <f>IF(V177=1,Const!$B$37,Const!$B$38)</f>
        <v>602</v>
      </c>
      <c r="BB177" s="51" t="b">
        <f>IF(F177=1,AZ177/Const!$B$17*1800/BA177*1000)</f>
        <v>0</v>
      </c>
    </row>
    <row r="178" spans="1:54" x14ac:dyDescent="0.3">
      <c r="A178" s="1">
        <f t="shared" si="54"/>
        <v>43653</v>
      </c>
      <c r="B178" s="2">
        <f t="shared" si="55"/>
        <v>0.5</v>
      </c>
      <c r="C178" s="13">
        <f t="shared" si="55"/>
        <v>43653.5</v>
      </c>
      <c r="D178" s="19">
        <f t="shared" si="56"/>
        <v>188</v>
      </c>
      <c r="E178" s="19">
        <v>175</v>
      </c>
      <c r="F178" s="19">
        <v>1</v>
      </c>
      <c r="G178" s="19">
        <v>0</v>
      </c>
      <c r="H178" s="19">
        <v>0</v>
      </c>
      <c r="I178" s="19"/>
      <c r="J178">
        <v>525015</v>
      </c>
      <c r="K178">
        <v>6300405</v>
      </c>
      <c r="L178">
        <v>2531</v>
      </c>
      <c r="M178" s="14">
        <v>7.9071600000000002</v>
      </c>
      <c r="N178" s="21">
        <v>180</v>
      </c>
      <c r="O178" s="19">
        <v>917.03399999999999</v>
      </c>
      <c r="P178" s="19">
        <f>VLOOKUP(C178,AWS2_30min!$C$3:$G$2935,5)</f>
        <v>955.8</v>
      </c>
      <c r="Q178" s="19">
        <f t="shared" si="39"/>
        <v>856.33399999999995</v>
      </c>
      <c r="R178" s="59">
        <f t="shared" si="40"/>
        <v>1.1161532766420579</v>
      </c>
      <c r="S178" s="26">
        <f t="shared" si="41"/>
        <v>1023.5505038921729</v>
      </c>
      <c r="T178" s="19">
        <f>VLOOKUP(A178,Albedo!$A$2:$F$63,6)</f>
        <v>0</v>
      </c>
      <c r="U178" s="19">
        <f>Const!$B$26*D178+Const!$B$27</f>
        <v>2402.4843999999998</v>
      </c>
      <c r="V178" s="19">
        <f t="shared" si="38"/>
        <v>1</v>
      </c>
      <c r="W178" s="6">
        <f>VLOOKUP(A178,Albedo!$A$2:$G$63,5)+Const!$B$20*(L178-Const!$B$29)</f>
        <v>17.512</v>
      </c>
      <c r="X178" s="19">
        <f>VLOOKUP(A178,Albedo!$A$2:$G$63,7)</f>
        <v>3</v>
      </c>
      <c r="Y178" s="6">
        <f>IF(T178=1,W178,VLOOKUP(A178,Albedo!$A$2:$H$63,8)+(X178+1)*Const!$B$20*(L178-Const!$B$29))</f>
        <v>35.78</v>
      </c>
      <c r="Z178" s="15">
        <f>Const!$B$22*V178+Const!$B$23*W178+Const!$B$24*Y178+Const!$B$25</f>
        <v>0.57881696000000005</v>
      </c>
      <c r="AA178" s="51">
        <f t="shared" si="42"/>
        <v>592.44839106933568</v>
      </c>
      <c r="AB178" s="51">
        <f t="shared" si="43"/>
        <v>431.10211282283717</v>
      </c>
      <c r="AC178" s="51">
        <f>IF(F178=1,VLOOKUP(C178,AWS1_30min!$C$3:$J$2747,8))</f>
        <v>319.54647172463041</v>
      </c>
      <c r="AD178" s="51">
        <f>IF(F178=1,Const!$B$5*POWER((0+Const!$B$4),4))</f>
        <v>315.63697918226694</v>
      </c>
      <c r="AE178" s="51">
        <f t="shared" si="44"/>
        <v>3.9094925423634663</v>
      </c>
      <c r="AF178" s="51">
        <f t="shared" si="45"/>
        <v>435.01160536520064</v>
      </c>
      <c r="AG178" s="14">
        <f>VLOOKUP(C178,AWS2_30min!$C$3:$J$2935,8)+Const!$B$20*(L178-Const!$B$29)</f>
        <v>17.512</v>
      </c>
      <c r="AH178" s="14">
        <f t="shared" si="46"/>
        <v>290.66199999999998</v>
      </c>
      <c r="AI178" s="6">
        <f>VLOOKUP(C178,AWS2_30min!$C$3:$K$2935,9)</f>
        <v>30.97</v>
      </c>
      <c r="AJ178" s="6">
        <f>VLOOKUP(C178,AWS2_30min!$C$3:$L$2935,10)</f>
        <v>1.9076345193123379</v>
      </c>
      <c r="AK178" s="53">
        <f>IF(AJ178&gt;0.5,Const!$B$6*(AH178-Const!$B$4)*(Const!$B$32-Const!$B$34)/(AH178*POWER(AJ178,2)))</f>
        <v>0.3247309394529197</v>
      </c>
      <c r="AL178" s="53">
        <f>IF(AK178&lt;Const!$B$33,AK178,"ЛОЖЬ")</f>
        <v>0.3247309394529197</v>
      </c>
      <c r="AM178" s="53">
        <f t="shared" si="47"/>
        <v>0.38894518142019791</v>
      </c>
      <c r="AN178" s="6">
        <f>(AG178+VLOOKUP(C178,AWS1_30min!$C$4:$L$2747,10))/2</f>
        <v>16.147500000000001</v>
      </c>
      <c r="AO178" s="19">
        <f>VLOOKUP(C178,AWS1_30min!$C$4:$O$2747,13)/POWER(10,(L178-Const!$B$28)/18400*(1+0.003665*AN178))</f>
        <v>750.83393297272903</v>
      </c>
      <c r="AP178" s="14">
        <f>Const!$B$7*Const!$B$8*(AO178/Const!$B$11)*POWER(Const!$B$9,2)*AJ178*(AH178-Const!$B$4)/(LN(Const!$B$32/Const!$B$34)*LN(Const!$B$32/Const!$B$35))</f>
        <v>68.143279176214804</v>
      </c>
      <c r="AQ178" s="51">
        <f t="shared" si="48"/>
        <v>26.504000081760061</v>
      </c>
      <c r="AR178" s="18">
        <f t="shared" si="49"/>
        <v>6.3397633252007664</v>
      </c>
      <c r="AS178" s="14">
        <f>0.623*Const!$B$10*Const!$B$8*POWER(Const!$B$9,2)*AJ178*(AR178-Const!$B$12)/1013/(LN(Const!$B$32/Const!$B$34)*LN(Const!$B$32/Const!$B$36))</f>
        <v>1.87553830907636</v>
      </c>
      <c r="AT178" s="51">
        <f t="shared" si="50"/>
        <v>0.729481587884236</v>
      </c>
      <c r="AU178" s="51">
        <f t="shared" si="51"/>
        <v>27.233481669644299</v>
      </c>
      <c r="AV178" s="14">
        <f>VLOOKUP(C178,AWS1_30min!$C$4:$P$2747,14)</f>
        <v>0</v>
      </c>
      <c r="AW178" s="14">
        <f t="shared" si="52"/>
        <v>0</v>
      </c>
      <c r="AX178" s="51">
        <f>IF(F178=1,AW178*Const!$B$13*Const!$B$14*(AH178-Const!$B$4))</f>
        <v>0</v>
      </c>
      <c r="AY178" s="11">
        <f>IF(F178=1,-Const!$B$15*(Const!$B$4-Const!$B$31)/2)</f>
        <v>-0.33999999999999775</v>
      </c>
      <c r="AZ178" s="51">
        <f t="shared" si="53"/>
        <v>461.90508703484494</v>
      </c>
      <c r="BA178" s="19">
        <f>IF(V178=1,Const!$B$37,Const!$B$38)</f>
        <v>602</v>
      </c>
      <c r="BB178" s="51">
        <f>IF(F178=1,AZ178/Const!$B$17*1800/BA178*1000)</f>
        <v>4.1851865330852762</v>
      </c>
    </row>
    <row r="179" spans="1:54" x14ac:dyDescent="0.3">
      <c r="A179" s="1">
        <f t="shared" si="54"/>
        <v>43653</v>
      </c>
      <c r="B179" s="2">
        <f t="shared" si="55"/>
        <v>0.5</v>
      </c>
      <c r="C179" s="13">
        <f t="shared" si="55"/>
        <v>43653.5</v>
      </c>
      <c r="D179" s="19">
        <f t="shared" si="56"/>
        <v>188</v>
      </c>
      <c r="E179" s="19">
        <v>176</v>
      </c>
      <c r="F179" s="19">
        <v>1</v>
      </c>
      <c r="G179" s="19">
        <v>0</v>
      </c>
      <c r="H179" s="19">
        <v>0</v>
      </c>
      <c r="I179" s="19"/>
      <c r="J179">
        <v>525105</v>
      </c>
      <c r="K179">
        <v>6300405</v>
      </c>
      <c r="L179">
        <v>2531</v>
      </c>
      <c r="M179" s="14">
        <v>10.571999999999999</v>
      </c>
      <c r="N179" s="21">
        <v>136.20599999999999</v>
      </c>
      <c r="O179" s="19">
        <v>833.51</v>
      </c>
      <c r="P179" s="19">
        <f>VLOOKUP(C179,AWS2_30min!$C$3:$G$2935,5)</f>
        <v>955.8</v>
      </c>
      <c r="Q179" s="19">
        <f t="shared" si="39"/>
        <v>856.33399999999995</v>
      </c>
      <c r="R179" s="59">
        <f t="shared" si="40"/>
        <v>1.1161532766420579</v>
      </c>
      <c r="S179" s="26">
        <f t="shared" si="41"/>
        <v>930.32491761392168</v>
      </c>
      <c r="T179" s="19">
        <f>VLOOKUP(A179,Albedo!$A$2:$F$63,6)</f>
        <v>0</v>
      </c>
      <c r="U179" s="19">
        <f>Const!$B$26*D179+Const!$B$27</f>
        <v>2402.4843999999998</v>
      </c>
      <c r="V179" s="19">
        <f t="shared" si="38"/>
        <v>1</v>
      </c>
      <c r="W179" s="6">
        <f>VLOOKUP(A179,Albedo!$A$2:$G$63,5)+Const!$B$20*(L179-Const!$B$29)</f>
        <v>17.512</v>
      </c>
      <c r="X179" s="19">
        <f>VLOOKUP(A179,Albedo!$A$2:$G$63,7)</f>
        <v>3</v>
      </c>
      <c r="Y179" s="6">
        <f>IF(T179=1,W179,VLOOKUP(A179,Albedo!$A$2:$H$63,8)+(X179+1)*Const!$B$20*(L179-Const!$B$29))</f>
        <v>35.78</v>
      </c>
      <c r="Z179" s="15">
        <f>Const!$B$22*V179+Const!$B$23*W179+Const!$B$24*Y179+Const!$B$25</f>
        <v>0.57881696000000005</v>
      </c>
      <c r="AA179" s="51">
        <f t="shared" si="42"/>
        <v>538.48784062554068</v>
      </c>
      <c r="AB179" s="51">
        <f t="shared" si="43"/>
        <v>391.837076988381</v>
      </c>
      <c r="AC179" s="51">
        <f>IF(F179=1,VLOOKUP(C179,AWS1_30min!$C$3:$J$2747,8))</f>
        <v>319.54647172463041</v>
      </c>
      <c r="AD179" s="51">
        <f>IF(F179=1,Const!$B$5*POWER((0+Const!$B$4),4))</f>
        <v>315.63697918226694</v>
      </c>
      <c r="AE179" s="51">
        <f t="shared" si="44"/>
        <v>3.9094925423634663</v>
      </c>
      <c r="AF179" s="51">
        <f t="shared" si="45"/>
        <v>395.74656953074447</v>
      </c>
      <c r="AG179" s="14">
        <f>VLOOKUP(C179,AWS2_30min!$C$3:$J$2935,8)+Const!$B$20*(L179-Const!$B$29)</f>
        <v>17.512</v>
      </c>
      <c r="AH179" s="14">
        <f t="shared" si="46"/>
        <v>290.66199999999998</v>
      </c>
      <c r="AI179" s="6">
        <f>VLOOKUP(C179,AWS2_30min!$C$3:$K$2935,9)</f>
        <v>30.97</v>
      </c>
      <c r="AJ179" s="6">
        <f>VLOOKUP(C179,AWS2_30min!$C$3:$L$2935,10)</f>
        <v>1.9076345193123379</v>
      </c>
      <c r="AK179" s="53">
        <f>IF(AJ179&gt;0.5,Const!$B$6*(AH179-Const!$B$4)*(Const!$B$32-Const!$B$34)/(AH179*POWER(AJ179,2)))</f>
        <v>0.3247309394529197</v>
      </c>
      <c r="AL179" s="53">
        <f>IF(AK179&lt;Const!$B$33,AK179,"ЛОЖЬ")</f>
        <v>0.3247309394529197</v>
      </c>
      <c r="AM179" s="53">
        <f t="shared" si="47"/>
        <v>0.38894518142019791</v>
      </c>
      <c r="AN179" s="6">
        <f>(AG179+VLOOKUP(C179,AWS1_30min!$C$4:$L$2747,10))/2</f>
        <v>16.147500000000001</v>
      </c>
      <c r="AO179" s="19">
        <f>VLOOKUP(C179,AWS1_30min!$C$4:$O$2747,13)/POWER(10,(L179-Const!$B$28)/18400*(1+0.003665*AN179))</f>
        <v>750.83393297272903</v>
      </c>
      <c r="AP179" s="14">
        <f>Const!$B$7*Const!$B$8*(AO179/Const!$B$11)*POWER(Const!$B$9,2)*AJ179*(AH179-Const!$B$4)/(LN(Const!$B$32/Const!$B$34)*LN(Const!$B$32/Const!$B$35))</f>
        <v>68.143279176214804</v>
      </c>
      <c r="AQ179" s="51">
        <f t="shared" si="48"/>
        <v>26.504000081760061</v>
      </c>
      <c r="AR179" s="18">
        <f t="shared" si="49"/>
        <v>6.3397633252007664</v>
      </c>
      <c r="AS179" s="14">
        <f>0.623*Const!$B$10*Const!$B$8*POWER(Const!$B$9,2)*AJ179*(AR179-Const!$B$12)/1013/(LN(Const!$B$32/Const!$B$34)*LN(Const!$B$32/Const!$B$36))</f>
        <v>1.87553830907636</v>
      </c>
      <c r="AT179" s="51">
        <f t="shared" si="50"/>
        <v>0.729481587884236</v>
      </c>
      <c r="AU179" s="51">
        <f t="shared" si="51"/>
        <v>27.233481669644299</v>
      </c>
      <c r="AV179" s="14">
        <f>VLOOKUP(C179,AWS1_30min!$C$4:$P$2747,14)</f>
        <v>0</v>
      </c>
      <c r="AW179" s="14">
        <f t="shared" si="52"/>
        <v>0</v>
      </c>
      <c r="AX179" s="51">
        <f>IF(F179=1,AW179*Const!$B$13*Const!$B$14*(AH179-Const!$B$4))</f>
        <v>0</v>
      </c>
      <c r="AY179" s="11">
        <f>IF(F179=1,-Const!$B$15*(Const!$B$4-Const!$B$31)/2)</f>
        <v>-0.33999999999999775</v>
      </c>
      <c r="AZ179" s="51">
        <f t="shared" si="53"/>
        <v>422.64005120038877</v>
      </c>
      <c r="BA179" s="19">
        <f>IF(V179=1,Const!$B$37,Const!$B$38)</f>
        <v>602</v>
      </c>
      <c r="BB179" s="51">
        <f>IF(F179=1,AZ179/Const!$B$17*1800/BA179*1000)</f>
        <v>3.8294175584450811</v>
      </c>
    </row>
    <row r="180" spans="1:54" x14ac:dyDescent="0.3">
      <c r="A180" s="1">
        <f t="shared" si="54"/>
        <v>43653</v>
      </c>
      <c r="B180" s="2">
        <f t="shared" si="55"/>
        <v>0.5</v>
      </c>
      <c r="C180" s="13">
        <f t="shared" si="55"/>
        <v>43653.5</v>
      </c>
      <c r="D180" s="19">
        <f t="shared" si="56"/>
        <v>188</v>
      </c>
      <c r="E180" s="19">
        <v>177</v>
      </c>
      <c r="F180" s="19">
        <v>1</v>
      </c>
      <c r="G180" s="19">
        <v>0</v>
      </c>
      <c r="H180" s="19">
        <v>0</v>
      </c>
      <c r="I180" s="19"/>
      <c r="J180">
        <v>525195</v>
      </c>
      <c r="K180">
        <v>6300405</v>
      </c>
      <c r="L180">
        <v>2507</v>
      </c>
      <c r="M180" s="14">
        <v>13.6858</v>
      </c>
      <c r="N180" s="21">
        <v>122.42100000000001</v>
      </c>
      <c r="O180" s="19">
        <v>779.58299999999997</v>
      </c>
      <c r="P180" s="19">
        <f>VLOOKUP(C180,AWS2_30min!$C$3:$G$2935,5)</f>
        <v>955.8</v>
      </c>
      <c r="Q180" s="19">
        <f t="shared" si="39"/>
        <v>856.33399999999995</v>
      </c>
      <c r="R180" s="59">
        <f t="shared" si="40"/>
        <v>1.1161532766420579</v>
      </c>
      <c r="S180" s="26">
        <f t="shared" si="41"/>
        <v>870.13411986444532</v>
      </c>
      <c r="T180" s="19">
        <f>VLOOKUP(A180,Albedo!$A$2:$F$63,6)</f>
        <v>0</v>
      </c>
      <c r="U180" s="19">
        <f>Const!$B$26*D180+Const!$B$27</f>
        <v>2402.4843999999998</v>
      </c>
      <c r="V180" s="19">
        <f t="shared" si="38"/>
        <v>1</v>
      </c>
      <c r="W180" s="6">
        <f>VLOOKUP(A180,Albedo!$A$2:$G$63,5)+Const!$B$20*(L180-Const!$B$29)</f>
        <v>17.667999999999999</v>
      </c>
      <c r="X180" s="19">
        <f>VLOOKUP(A180,Albedo!$A$2:$G$63,7)</f>
        <v>3</v>
      </c>
      <c r="Y180" s="6">
        <f>IF(T180=1,W180,VLOOKUP(A180,Albedo!$A$2:$H$63,8)+(X180+1)*Const!$B$20*(L180-Const!$B$29))</f>
        <v>36.403999999999996</v>
      </c>
      <c r="Z180" s="15">
        <f>Const!$B$22*V180+Const!$B$23*W180+Const!$B$24*Y180+Const!$B$25</f>
        <v>0.57942536</v>
      </c>
      <c r="AA180" s="51">
        <f t="shared" si="42"/>
        <v>504.17777565073936</v>
      </c>
      <c r="AB180" s="51">
        <f t="shared" si="43"/>
        <v>365.95634421370596</v>
      </c>
      <c r="AC180" s="51">
        <f>IF(F180=1,VLOOKUP(C180,AWS1_30min!$C$3:$J$2747,8))</f>
        <v>319.54647172463041</v>
      </c>
      <c r="AD180" s="51">
        <f>IF(F180=1,Const!$B$5*POWER((0+Const!$B$4),4))</f>
        <v>315.63697918226694</v>
      </c>
      <c r="AE180" s="51">
        <f t="shared" si="44"/>
        <v>3.9094925423634663</v>
      </c>
      <c r="AF180" s="51">
        <f t="shared" si="45"/>
        <v>369.86583675606943</v>
      </c>
      <c r="AG180" s="14">
        <f>VLOOKUP(C180,AWS2_30min!$C$3:$J$2935,8)+Const!$B$20*(L180-Const!$B$29)</f>
        <v>17.667999999999999</v>
      </c>
      <c r="AH180" s="14">
        <f t="shared" si="46"/>
        <v>290.81799999999998</v>
      </c>
      <c r="AI180" s="6">
        <f>VLOOKUP(C180,AWS2_30min!$C$3:$K$2935,9)</f>
        <v>30.97</v>
      </c>
      <c r="AJ180" s="6">
        <f>VLOOKUP(C180,AWS2_30min!$C$3:$L$2935,10)</f>
        <v>1.9076345193123379</v>
      </c>
      <c r="AK180" s="53">
        <f>IF(AJ180&gt;0.5,Const!$B$6*(AH180-Const!$B$4)*(Const!$B$32-Const!$B$34)/(AH180*POWER(AJ180,2)))</f>
        <v>0.32744795698124368</v>
      </c>
      <c r="AL180" s="53">
        <f>IF(AK180&lt;Const!$B$33,AK180,"ЛОЖЬ")</f>
        <v>0.32744795698124368</v>
      </c>
      <c r="AM180" s="53">
        <f t="shared" si="47"/>
        <v>0.40607454346732341</v>
      </c>
      <c r="AN180" s="6">
        <f>(AG180+VLOOKUP(C180,AWS1_30min!$C$4:$L$2747,10))/2</f>
        <v>16.2255</v>
      </c>
      <c r="AO180" s="19">
        <f>VLOOKUP(C180,AWS1_30min!$C$4:$O$2747,13)/POWER(10,(L180-Const!$B$28)/18400*(1+0.003665*AN180))</f>
        <v>753.22681655196527</v>
      </c>
      <c r="AP180" s="14">
        <f>Const!$B$7*Const!$B$8*(AO180/Const!$B$11)*POWER(Const!$B$9,2)*AJ180*(AH180-Const!$B$4)/(LN(Const!$B$32/Const!$B$34)*LN(Const!$B$32/Const!$B$35))</f>
        <v>68.969416615839734</v>
      </c>
      <c r="AQ180" s="51">
        <f t="shared" si="48"/>
        <v>28.00672436548475</v>
      </c>
      <c r="AR180" s="18">
        <f t="shared" si="49"/>
        <v>6.4028751404032516</v>
      </c>
      <c r="AS180" s="14">
        <f>0.623*Const!$B$10*Const!$B$8*POWER(Const!$B$9,2)*AJ180*(AR180-Const!$B$12)/1013/(LN(Const!$B$32/Const!$B$34)*LN(Const!$B$32/Const!$B$36))</f>
        <v>2.3907146413486182</v>
      </c>
      <c r="AT180" s="51">
        <f t="shared" si="50"/>
        <v>0.97080835654628594</v>
      </c>
      <c r="AU180" s="51">
        <f t="shared" si="51"/>
        <v>28.977532722031036</v>
      </c>
      <c r="AV180" s="14">
        <f>VLOOKUP(C180,AWS1_30min!$C$4:$P$2747,14)</f>
        <v>0</v>
      </c>
      <c r="AW180" s="14">
        <f t="shared" si="52"/>
        <v>0</v>
      </c>
      <c r="AX180" s="51">
        <f>IF(F180=1,AW180*Const!$B$13*Const!$B$14*(AH180-Const!$B$4))</f>
        <v>0</v>
      </c>
      <c r="AY180" s="11">
        <f>IF(F180=1,-Const!$B$15*(Const!$B$4-Const!$B$31)/2)</f>
        <v>-0.33999999999999775</v>
      </c>
      <c r="AZ180" s="51">
        <f t="shared" si="53"/>
        <v>398.50336947810047</v>
      </c>
      <c r="BA180" s="19">
        <f>IF(V180=1,Const!$B$37,Const!$B$38)</f>
        <v>602</v>
      </c>
      <c r="BB180" s="51">
        <f>IF(F180=1,AZ180/Const!$B$17*1800/BA180*1000)</f>
        <v>3.610722163800367</v>
      </c>
    </row>
    <row r="181" spans="1:54" x14ac:dyDescent="0.3">
      <c r="A181" s="1">
        <f t="shared" si="54"/>
        <v>43653</v>
      </c>
      <c r="B181" s="2">
        <f t="shared" si="55"/>
        <v>0.5</v>
      </c>
      <c r="C181" s="13">
        <f t="shared" si="55"/>
        <v>43653.5</v>
      </c>
      <c r="D181" s="19">
        <f t="shared" si="56"/>
        <v>188</v>
      </c>
      <c r="E181" s="19">
        <v>178</v>
      </c>
      <c r="F181" s="19">
        <v>1</v>
      </c>
      <c r="G181" s="19">
        <v>0</v>
      </c>
      <c r="H181" s="19">
        <v>0</v>
      </c>
      <c r="I181" s="19"/>
      <c r="J181">
        <v>525285</v>
      </c>
      <c r="K181">
        <v>6300405</v>
      </c>
      <c r="L181">
        <v>2494</v>
      </c>
      <c r="M181" s="14">
        <v>8.8542900000000007</v>
      </c>
      <c r="N181" s="21">
        <v>219.93600000000001</v>
      </c>
      <c r="O181" s="19">
        <v>974.66899999999998</v>
      </c>
      <c r="P181" s="19">
        <f>VLOOKUP(C181,AWS2_30min!$C$3:$G$2935,5)</f>
        <v>955.8</v>
      </c>
      <c r="Q181" s="19">
        <f t="shared" si="39"/>
        <v>856.33399999999995</v>
      </c>
      <c r="R181" s="59">
        <f t="shared" si="40"/>
        <v>1.1161532766420579</v>
      </c>
      <c r="S181" s="26">
        <f t="shared" si="41"/>
        <v>1087.8799979914379</v>
      </c>
      <c r="T181" s="19">
        <f>VLOOKUP(A181,Albedo!$A$2:$F$63,6)</f>
        <v>0</v>
      </c>
      <c r="U181" s="19">
        <f>Const!$B$26*D181+Const!$B$27</f>
        <v>2402.4843999999998</v>
      </c>
      <c r="V181" s="19">
        <f t="shared" si="38"/>
        <v>1</v>
      </c>
      <c r="W181" s="6">
        <f>VLOOKUP(A181,Albedo!$A$2:$G$63,5)+Const!$B$20*(L181-Const!$B$29)</f>
        <v>17.752500000000001</v>
      </c>
      <c r="X181" s="19">
        <f>VLOOKUP(A181,Albedo!$A$2:$G$63,7)</f>
        <v>3</v>
      </c>
      <c r="Y181" s="6">
        <f>IF(T181=1,W181,VLOOKUP(A181,Albedo!$A$2:$H$63,8)+(X181+1)*Const!$B$20*(L181-Const!$B$29))</f>
        <v>36.741999999999997</v>
      </c>
      <c r="Z181" s="15">
        <f>Const!$B$22*V181+Const!$B$23*W181+Const!$B$24*Y181+Const!$B$25</f>
        <v>0.57975491000000012</v>
      </c>
      <c r="AA181" s="51">
        <f t="shared" si="42"/>
        <v>630.70377032632643</v>
      </c>
      <c r="AB181" s="51">
        <f t="shared" si="43"/>
        <v>457.17622766511147</v>
      </c>
      <c r="AC181" s="51">
        <f>IF(F181=1,VLOOKUP(C181,AWS1_30min!$C$3:$J$2747,8))</f>
        <v>319.54647172463041</v>
      </c>
      <c r="AD181" s="51">
        <f>IF(F181=1,Const!$B$5*POWER((0+Const!$B$4),4))</f>
        <v>315.63697918226694</v>
      </c>
      <c r="AE181" s="51">
        <f t="shared" si="44"/>
        <v>3.9094925423634663</v>
      </c>
      <c r="AF181" s="51">
        <f t="shared" si="45"/>
        <v>461.08572020747494</v>
      </c>
      <c r="AG181" s="14">
        <f>VLOOKUP(C181,AWS2_30min!$C$3:$J$2935,8)+Const!$B$20*(L181-Const!$B$29)</f>
        <v>17.752500000000001</v>
      </c>
      <c r="AH181" s="14">
        <f t="shared" si="46"/>
        <v>290.90249999999997</v>
      </c>
      <c r="AI181" s="6">
        <f>VLOOKUP(C181,AWS2_30min!$C$3:$K$2935,9)</f>
        <v>30.97</v>
      </c>
      <c r="AJ181" s="6">
        <f>VLOOKUP(C181,AWS2_30min!$C$3:$L$2935,10)</f>
        <v>1.9076345193123379</v>
      </c>
      <c r="AK181" s="53">
        <f>IF(AJ181&gt;0.5,Const!$B$6*(AH181-Const!$B$4)*(Const!$B$32-Const!$B$34)/(AH181*POWER(AJ181,2)))</f>
        <v>0.32891845808479619</v>
      </c>
      <c r="AL181" s="53">
        <f>IF(AK181&lt;Const!$B$33,AK181,"ЛОЖЬ")</f>
        <v>0.32891845808479619</v>
      </c>
      <c r="AM181" s="53">
        <f t="shared" si="47"/>
        <v>0.41549922087403374</v>
      </c>
      <c r="AN181" s="6">
        <f>(AG181+VLOOKUP(C181,AWS1_30min!$C$4:$L$2747,10))/2</f>
        <v>16.267749999999999</v>
      </c>
      <c r="AO181" s="19">
        <f>VLOOKUP(C181,AWS1_30min!$C$4:$O$2747,13)/POWER(10,(L181-Const!$B$28)/18400*(1+0.003665*AN181))</f>
        <v>754.5266853851557</v>
      </c>
      <c r="AP181" s="14">
        <f>Const!$B$7*Const!$B$8*(AO181/Const!$B$11)*POWER(Const!$B$9,2)*AJ181*(AH181-Const!$B$4)/(LN(Const!$B$32/Const!$B$34)*LN(Const!$B$32/Const!$B$35))</f>
        <v>69.418865827782668</v>
      </c>
      <c r="AQ181" s="51">
        <f t="shared" si="48"/>
        <v>28.843484665402784</v>
      </c>
      <c r="AR181" s="18">
        <f t="shared" si="49"/>
        <v>6.4372917495644275</v>
      </c>
      <c r="AS181" s="14">
        <f>0.623*Const!$B$10*Const!$B$8*POWER(Const!$B$9,2)*AJ181*(AR181-Const!$B$12)/1013/(LN(Const!$B$32/Const!$B$34)*LN(Const!$B$32/Const!$B$36))</f>
        <v>2.6716544688597788</v>
      </c>
      <c r="AT181" s="51">
        <f t="shared" si="50"/>
        <v>1.1100703502558684</v>
      </c>
      <c r="AU181" s="51">
        <f t="shared" si="51"/>
        <v>29.953555015658651</v>
      </c>
      <c r="AV181" s="14">
        <f>VLOOKUP(C181,AWS1_30min!$C$4:$P$2747,14)</f>
        <v>0</v>
      </c>
      <c r="AW181" s="14">
        <f t="shared" si="52"/>
        <v>0</v>
      </c>
      <c r="AX181" s="51">
        <f>IF(F181=1,AW181*Const!$B$13*Const!$B$14*(AH181-Const!$B$4))</f>
        <v>0</v>
      </c>
      <c r="AY181" s="11">
        <f>IF(F181=1,-Const!$B$15*(Const!$B$4-Const!$B$31)/2)</f>
        <v>-0.33999999999999775</v>
      </c>
      <c r="AZ181" s="51">
        <f t="shared" si="53"/>
        <v>490.69927522313361</v>
      </c>
      <c r="BA181" s="19">
        <f>IF(V181=1,Const!$B$37,Const!$B$38)</f>
        <v>602</v>
      </c>
      <c r="BB181" s="51">
        <f>IF(F181=1,AZ181/Const!$B$17*1800/BA181*1000)</f>
        <v>4.4460822279353698</v>
      </c>
    </row>
    <row r="182" spans="1:54" x14ac:dyDescent="0.3">
      <c r="A182" s="1">
        <f t="shared" si="54"/>
        <v>43653</v>
      </c>
      <c r="B182" s="2">
        <f t="shared" si="55"/>
        <v>0.5</v>
      </c>
      <c r="C182" s="13">
        <f t="shared" si="55"/>
        <v>43653.5</v>
      </c>
      <c r="D182" s="19">
        <f t="shared" si="56"/>
        <v>188</v>
      </c>
      <c r="E182" s="19">
        <v>179</v>
      </c>
      <c r="F182" s="19">
        <v>0</v>
      </c>
      <c r="G182" s="19">
        <v>0</v>
      </c>
      <c r="H182" s="19">
        <v>0</v>
      </c>
      <c r="I182" s="19"/>
      <c r="J182">
        <v>525375</v>
      </c>
      <c r="K182">
        <v>6300405</v>
      </c>
      <c r="L182">
        <v>2523</v>
      </c>
      <c r="M182" s="14">
        <v>15.3325</v>
      </c>
      <c r="N182" s="21">
        <v>253.21700000000001</v>
      </c>
      <c r="O182" s="19">
        <v>1051.1500000000001</v>
      </c>
      <c r="P182" s="19">
        <f>VLOOKUP(C182,AWS2_30min!$C$3:$G$2935,5)</f>
        <v>955.8</v>
      </c>
      <c r="Q182" s="19">
        <f t="shared" si="39"/>
        <v>856.33399999999995</v>
      </c>
      <c r="R182" s="59">
        <f t="shared" si="40"/>
        <v>1.1161532766420579</v>
      </c>
      <c r="S182" s="26" t="b">
        <f t="shared" si="41"/>
        <v>0</v>
      </c>
      <c r="T182" s="19">
        <f>VLOOKUP(A182,Albedo!$A$2:$F$63,6)</f>
        <v>0</v>
      </c>
      <c r="U182" s="19">
        <f>Const!$B$26*D182+Const!$B$27</f>
        <v>2402.4843999999998</v>
      </c>
      <c r="V182" s="19">
        <f t="shared" si="38"/>
        <v>1</v>
      </c>
      <c r="W182" s="6">
        <f>VLOOKUP(A182,Albedo!$A$2:$G$63,5)+Const!$B$20*(L182-Const!$B$29)</f>
        <v>17.564</v>
      </c>
      <c r="X182" s="19">
        <f>VLOOKUP(A182,Albedo!$A$2:$G$63,7)</f>
        <v>3</v>
      </c>
      <c r="Y182" s="6">
        <f>IF(T182=1,W182,VLOOKUP(A182,Albedo!$A$2:$H$63,8)+(X182+1)*Const!$B$20*(L182-Const!$B$29))</f>
        <v>35.988</v>
      </c>
      <c r="Z182" s="15">
        <f>Const!$B$22*V182+Const!$B$23*W182+Const!$B$24*Y182+Const!$B$25</f>
        <v>0.57901975999999999</v>
      </c>
      <c r="AA182" s="51" t="b">
        <f t="shared" si="42"/>
        <v>0</v>
      </c>
      <c r="AB182" s="51" t="b">
        <f t="shared" si="43"/>
        <v>0</v>
      </c>
      <c r="AC182" s="51" t="b">
        <f>IF(F182=1,VLOOKUP(C182,AWS1_30min!$C$3:$J$2747,8))</f>
        <v>0</v>
      </c>
      <c r="AD182" s="51" t="b">
        <f>IF(F182=1,Const!$B$5*POWER((0+Const!$B$4),4))</f>
        <v>0</v>
      </c>
      <c r="AE182" s="51" t="b">
        <f t="shared" si="44"/>
        <v>0</v>
      </c>
      <c r="AF182" s="51" t="b">
        <f t="shared" si="45"/>
        <v>0</v>
      </c>
      <c r="AG182" s="14">
        <f>VLOOKUP(C182,AWS2_30min!$C$3:$J$2935,8)+Const!$B$20*(L182-Const!$B$29)</f>
        <v>17.564</v>
      </c>
      <c r="AH182" s="14">
        <f t="shared" si="46"/>
        <v>290.714</v>
      </c>
      <c r="AI182" s="6">
        <f>VLOOKUP(C182,AWS2_30min!$C$3:$K$2935,9)</f>
        <v>30.97</v>
      </c>
      <c r="AJ182" s="6">
        <f>VLOOKUP(C182,AWS2_30min!$C$3:$L$2935,10)</f>
        <v>1.9076345193123379</v>
      </c>
      <c r="AK182" s="53">
        <f>IF(AJ182&gt;0.5,Const!$B$6*(AH182-Const!$B$4)*(Const!$B$32-Const!$B$34)/(AH182*POWER(AJ182,2)))</f>
        <v>0.32563693595756282</v>
      </c>
      <c r="AL182" s="53">
        <f>IF(AK182&lt;Const!$B$33,AK182,"ЛОЖЬ")</f>
        <v>0.32563693595756282</v>
      </c>
      <c r="AM182" s="53">
        <f t="shared" si="47"/>
        <v>0.39461599192011854</v>
      </c>
      <c r="AN182" s="6">
        <f>(AG182+VLOOKUP(C182,AWS1_30min!$C$4:$L$2747,10))/2</f>
        <v>16.173500000000001</v>
      </c>
      <c r="AO182" s="19">
        <f>VLOOKUP(C182,AWS1_30min!$C$4:$O$2747,13)/POWER(10,(L182-Const!$B$28)/18400*(1+0.003665*AN182))</f>
        <v>751.6305715846629</v>
      </c>
      <c r="AP182" s="14">
        <f>Const!$B$7*Const!$B$8*(AO182/Const!$B$11)*POWER(Const!$B$9,2)*AJ182*(AH182-Const!$B$4)/(LN(Const!$B$32/Const!$B$34)*LN(Const!$B$32/Const!$B$35))</f>
        <v>68.418138365703328</v>
      </c>
      <c r="AQ182" s="51" t="b">
        <f t="shared" si="48"/>
        <v>0</v>
      </c>
      <c r="AR182" s="18">
        <f t="shared" si="49"/>
        <v>6.360739299957598</v>
      </c>
      <c r="AS182" s="14">
        <f>0.623*Const!$B$10*Const!$B$8*POWER(Const!$B$9,2)*AJ182*(AR182-Const!$B$12)/1013/(LN(Const!$B$32/Const!$B$34)*LN(Const!$B$32/Const!$B$36))</f>
        <v>2.0467633912006731</v>
      </c>
      <c r="AT182" s="51" t="b">
        <f t="shared" si="50"/>
        <v>0</v>
      </c>
      <c r="AU182" s="51" t="b">
        <f t="shared" si="51"/>
        <v>0</v>
      </c>
      <c r="AV182" s="14">
        <f>VLOOKUP(C182,AWS1_30min!$C$4:$P$2747,14)</f>
        <v>0</v>
      </c>
      <c r="AW182" s="14">
        <f t="shared" si="52"/>
        <v>0</v>
      </c>
      <c r="AX182" s="51" t="b">
        <f>IF(F182=1,AW182*Const!$B$13*Const!$B$14*(AH182-Const!$B$4))</f>
        <v>0</v>
      </c>
      <c r="AY182" s="11" t="b">
        <f>IF(F182=1,-Const!$B$15*(Const!$B$4-Const!$B$31)/2)</f>
        <v>0</v>
      </c>
      <c r="AZ182" s="51" t="b">
        <f t="shared" si="53"/>
        <v>0</v>
      </c>
      <c r="BA182" s="19">
        <f>IF(V182=1,Const!$B$37,Const!$B$38)</f>
        <v>602</v>
      </c>
      <c r="BB182" s="51" t="b">
        <f>IF(F182=1,AZ182/Const!$B$17*1800/BA182*1000)</f>
        <v>0</v>
      </c>
    </row>
    <row r="183" spans="1:54" x14ac:dyDescent="0.3">
      <c r="A183" s="1">
        <f t="shared" si="54"/>
        <v>43653</v>
      </c>
      <c r="B183" s="2">
        <f t="shared" si="55"/>
        <v>0.5</v>
      </c>
      <c r="C183" s="13">
        <f t="shared" si="55"/>
        <v>43653.5</v>
      </c>
      <c r="D183" s="19">
        <f t="shared" si="56"/>
        <v>188</v>
      </c>
      <c r="E183" s="19">
        <v>180</v>
      </c>
      <c r="F183" s="19">
        <v>0</v>
      </c>
      <c r="G183" s="19">
        <v>0</v>
      </c>
      <c r="H183" s="19">
        <v>0</v>
      </c>
      <c r="I183" s="19"/>
      <c r="J183">
        <v>525465</v>
      </c>
      <c r="K183">
        <v>6300405</v>
      </c>
      <c r="L183">
        <v>2536</v>
      </c>
      <c r="M183" s="14">
        <v>5.3346</v>
      </c>
      <c r="N183" s="21">
        <v>247.249</v>
      </c>
      <c r="O183" s="19">
        <v>973.65499999999997</v>
      </c>
      <c r="P183" s="19">
        <f>VLOOKUP(C183,AWS2_30min!$C$3:$G$2935,5)</f>
        <v>955.8</v>
      </c>
      <c r="Q183" s="19">
        <f t="shared" si="39"/>
        <v>856.33399999999995</v>
      </c>
      <c r="R183" s="59">
        <f t="shared" si="40"/>
        <v>1.1161532766420579</v>
      </c>
      <c r="S183" s="26" t="b">
        <f t="shared" si="41"/>
        <v>0</v>
      </c>
      <c r="T183" s="19">
        <f>VLOOKUP(A183,Albedo!$A$2:$F$63,6)</f>
        <v>0</v>
      </c>
      <c r="U183" s="19">
        <f>Const!$B$26*D183+Const!$B$27</f>
        <v>2402.4843999999998</v>
      </c>
      <c r="V183" s="19">
        <f t="shared" si="38"/>
        <v>1</v>
      </c>
      <c r="W183" s="6">
        <f>VLOOKUP(A183,Albedo!$A$2:$G$63,5)+Const!$B$20*(L183-Const!$B$29)</f>
        <v>17.479500000000002</v>
      </c>
      <c r="X183" s="19">
        <f>VLOOKUP(A183,Albedo!$A$2:$G$63,7)</f>
        <v>3</v>
      </c>
      <c r="Y183" s="6">
        <f>IF(T183=1,W183,VLOOKUP(A183,Albedo!$A$2:$H$63,8)+(X183+1)*Const!$B$20*(L183-Const!$B$29))</f>
        <v>35.65</v>
      </c>
      <c r="Z183" s="15">
        <f>Const!$B$22*V183+Const!$B$23*W183+Const!$B$24*Y183+Const!$B$25</f>
        <v>0.57869021000000009</v>
      </c>
      <c r="AA183" s="51" t="b">
        <f t="shared" si="42"/>
        <v>0</v>
      </c>
      <c r="AB183" s="51" t="b">
        <f t="shared" si="43"/>
        <v>0</v>
      </c>
      <c r="AC183" s="51" t="b">
        <f>IF(F183=1,VLOOKUP(C183,AWS1_30min!$C$3:$J$2747,8))</f>
        <v>0</v>
      </c>
      <c r="AD183" s="51" t="b">
        <f>IF(F183=1,Const!$B$5*POWER((0+Const!$B$4),4))</f>
        <v>0</v>
      </c>
      <c r="AE183" s="51" t="b">
        <f t="shared" si="44"/>
        <v>0</v>
      </c>
      <c r="AF183" s="51" t="b">
        <f t="shared" si="45"/>
        <v>0</v>
      </c>
      <c r="AG183" s="14">
        <f>VLOOKUP(C183,AWS2_30min!$C$3:$J$2935,8)+Const!$B$20*(L183-Const!$B$29)</f>
        <v>17.479500000000002</v>
      </c>
      <c r="AH183" s="14">
        <f t="shared" si="46"/>
        <v>290.62950000000001</v>
      </c>
      <c r="AI183" s="6">
        <f>VLOOKUP(C183,AWS2_30min!$C$3:$K$2935,9)</f>
        <v>30.97</v>
      </c>
      <c r="AJ183" s="6">
        <f>VLOOKUP(C183,AWS2_30min!$C$3:$L$2935,10)</f>
        <v>1.9076345193123379</v>
      </c>
      <c r="AK183" s="53">
        <f>IF(AJ183&gt;0.5,Const!$B$6*(AH183-Const!$B$4)*(Const!$B$32-Const!$B$34)/(AH183*POWER(AJ183,2)))</f>
        <v>0.32416452700199327</v>
      </c>
      <c r="AL183" s="53">
        <f>IF(AK183&lt;Const!$B$33,AK183,"ЛОЖЬ")</f>
        <v>0.32416452700199327</v>
      </c>
      <c r="AM183" s="53">
        <f t="shared" si="47"/>
        <v>0.38542074414071792</v>
      </c>
      <c r="AN183" s="6">
        <f>(AG183+VLOOKUP(C183,AWS1_30min!$C$4:$L$2747,10))/2</f>
        <v>16.131250000000001</v>
      </c>
      <c r="AO183" s="19">
        <f>VLOOKUP(C183,AWS1_30min!$C$4:$O$2747,13)/POWER(10,(L183-Const!$B$28)/18400*(1+0.003665*AN183))</f>
        <v>750.3365353627587</v>
      </c>
      <c r="AP183" s="14">
        <f>Const!$B$7*Const!$B$8*(AO183/Const!$B$11)*POWER(Const!$B$9,2)*AJ183*(AH183-Const!$B$4)/(LN(Const!$B$32/Const!$B$34)*LN(Const!$B$32/Const!$B$35))</f>
        <v>67.971755657541721</v>
      </c>
      <c r="AQ183" s="51" t="b">
        <f t="shared" si="48"/>
        <v>0</v>
      </c>
      <c r="AR183" s="18">
        <f t="shared" si="49"/>
        <v>6.3266843740073009</v>
      </c>
      <c r="AS183" s="14">
        <f>0.623*Const!$B$10*Const!$B$8*POWER(Const!$B$9,2)*AJ183*(AR183-Const!$B$12)/1013/(LN(Const!$B$32/Const!$B$34)*LN(Const!$B$32/Const!$B$36))</f>
        <v>1.7687759527061682</v>
      </c>
      <c r="AT183" s="51" t="b">
        <f t="shared" si="50"/>
        <v>0</v>
      </c>
      <c r="AU183" s="51" t="b">
        <f t="shared" si="51"/>
        <v>0</v>
      </c>
      <c r="AV183" s="14">
        <f>VLOOKUP(C183,AWS1_30min!$C$4:$P$2747,14)</f>
        <v>0</v>
      </c>
      <c r="AW183" s="14">
        <f t="shared" si="52"/>
        <v>0</v>
      </c>
      <c r="AX183" s="51" t="b">
        <f>IF(F183=1,AW183*Const!$B$13*Const!$B$14*(AH183-Const!$B$4))</f>
        <v>0</v>
      </c>
      <c r="AY183" s="11" t="b">
        <f>IF(F183=1,-Const!$B$15*(Const!$B$4-Const!$B$31)/2)</f>
        <v>0</v>
      </c>
      <c r="AZ183" s="51" t="b">
        <f t="shared" si="53"/>
        <v>0</v>
      </c>
      <c r="BA183" s="19">
        <f>IF(V183=1,Const!$B$37,Const!$B$38)</f>
        <v>602</v>
      </c>
      <c r="BB183" s="51" t="b">
        <f>IF(F183=1,AZ183/Const!$B$17*1800/BA183*1000)</f>
        <v>0</v>
      </c>
    </row>
    <row r="184" spans="1:54" x14ac:dyDescent="0.3">
      <c r="A184" s="1">
        <f t="shared" si="54"/>
        <v>43653</v>
      </c>
      <c r="B184" s="2">
        <f t="shared" si="55"/>
        <v>0.5</v>
      </c>
      <c r="C184" s="13">
        <f t="shared" si="55"/>
        <v>43653.5</v>
      </c>
      <c r="D184" s="19">
        <f t="shared" si="56"/>
        <v>188</v>
      </c>
      <c r="E184" s="19">
        <v>181</v>
      </c>
      <c r="F184" s="19">
        <v>0</v>
      </c>
      <c r="G184" s="19">
        <v>0</v>
      </c>
      <c r="H184" s="19">
        <v>0</v>
      </c>
      <c r="I184" s="19"/>
      <c r="J184">
        <v>525555</v>
      </c>
      <c r="K184">
        <v>6300405</v>
      </c>
      <c r="L184">
        <v>2536</v>
      </c>
      <c r="M184" s="14">
        <v>5.2886300000000004</v>
      </c>
      <c r="N184" s="21">
        <v>117.71899999999999</v>
      </c>
      <c r="O184" s="19">
        <v>871.35299999999995</v>
      </c>
      <c r="P184" s="19">
        <f>VLOOKUP(C184,AWS2_30min!$C$3:$G$2935,5)</f>
        <v>955.8</v>
      </c>
      <c r="Q184" s="19">
        <f t="shared" si="39"/>
        <v>856.33399999999995</v>
      </c>
      <c r="R184" s="59">
        <f t="shared" si="40"/>
        <v>1.1161532766420579</v>
      </c>
      <c r="S184" s="26" t="b">
        <f t="shared" si="41"/>
        <v>0</v>
      </c>
      <c r="T184" s="19">
        <f>VLOOKUP(A184,Albedo!$A$2:$F$63,6)</f>
        <v>0</v>
      </c>
      <c r="U184" s="19">
        <f>Const!$B$26*D184+Const!$B$27</f>
        <v>2402.4843999999998</v>
      </c>
      <c r="V184" s="19">
        <f t="shared" si="38"/>
        <v>1</v>
      </c>
      <c r="W184" s="6">
        <f>VLOOKUP(A184,Albedo!$A$2:$G$63,5)+Const!$B$20*(L184-Const!$B$29)</f>
        <v>17.479500000000002</v>
      </c>
      <c r="X184" s="19">
        <f>VLOOKUP(A184,Albedo!$A$2:$G$63,7)</f>
        <v>3</v>
      </c>
      <c r="Y184" s="6">
        <f>IF(T184=1,W184,VLOOKUP(A184,Albedo!$A$2:$H$63,8)+(X184+1)*Const!$B$20*(L184-Const!$B$29))</f>
        <v>35.65</v>
      </c>
      <c r="Z184" s="15">
        <f>Const!$B$22*V184+Const!$B$23*W184+Const!$B$24*Y184+Const!$B$25</f>
        <v>0.57869021000000009</v>
      </c>
      <c r="AA184" s="51" t="b">
        <f t="shared" si="42"/>
        <v>0</v>
      </c>
      <c r="AB184" s="51" t="b">
        <f t="shared" si="43"/>
        <v>0</v>
      </c>
      <c r="AC184" s="51" t="b">
        <f>IF(F184=1,VLOOKUP(C184,AWS1_30min!$C$3:$J$2747,8))</f>
        <v>0</v>
      </c>
      <c r="AD184" s="51" t="b">
        <f>IF(F184=1,Const!$B$5*POWER((0+Const!$B$4),4))</f>
        <v>0</v>
      </c>
      <c r="AE184" s="51" t="b">
        <f t="shared" si="44"/>
        <v>0</v>
      </c>
      <c r="AF184" s="51" t="b">
        <f t="shared" si="45"/>
        <v>0</v>
      </c>
      <c r="AG184" s="14">
        <f>VLOOKUP(C184,AWS2_30min!$C$3:$J$2935,8)+Const!$B$20*(L184-Const!$B$29)</f>
        <v>17.479500000000002</v>
      </c>
      <c r="AH184" s="14">
        <f t="shared" si="46"/>
        <v>290.62950000000001</v>
      </c>
      <c r="AI184" s="6">
        <f>VLOOKUP(C184,AWS2_30min!$C$3:$K$2935,9)</f>
        <v>30.97</v>
      </c>
      <c r="AJ184" s="6">
        <f>VLOOKUP(C184,AWS2_30min!$C$3:$L$2935,10)</f>
        <v>1.9076345193123379</v>
      </c>
      <c r="AK184" s="53">
        <f>IF(AJ184&gt;0.5,Const!$B$6*(AH184-Const!$B$4)*(Const!$B$32-Const!$B$34)/(AH184*POWER(AJ184,2)))</f>
        <v>0.32416452700199327</v>
      </c>
      <c r="AL184" s="53">
        <f>IF(AK184&lt;Const!$B$33,AK184,"ЛОЖЬ")</f>
        <v>0.32416452700199327</v>
      </c>
      <c r="AM184" s="53">
        <f t="shared" si="47"/>
        <v>0.38542074414071792</v>
      </c>
      <c r="AN184" s="6">
        <f>(AG184+VLOOKUP(C184,AWS1_30min!$C$4:$L$2747,10))/2</f>
        <v>16.131250000000001</v>
      </c>
      <c r="AO184" s="19">
        <f>VLOOKUP(C184,AWS1_30min!$C$4:$O$2747,13)/POWER(10,(L184-Const!$B$28)/18400*(1+0.003665*AN184))</f>
        <v>750.3365353627587</v>
      </c>
      <c r="AP184" s="14">
        <f>Const!$B$7*Const!$B$8*(AO184/Const!$B$11)*POWER(Const!$B$9,2)*AJ184*(AH184-Const!$B$4)/(LN(Const!$B$32/Const!$B$34)*LN(Const!$B$32/Const!$B$35))</f>
        <v>67.971755657541721</v>
      </c>
      <c r="AQ184" s="51" t="b">
        <f t="shared" si="48"/>
        <v>0</v>
      </c>
      <c r="AR184" s="18">
        <f t="shared" si="49"/>
        <v>6.3266843740073009</v>
      </c>
      <c r="AS184" s="14">
        <f>0.623*Const!$B$10*Const!$B$8*POWER(Const!$B$9,2)*AJ184*(AR184-Const!$B$12)/1013/(LN(Const!$B$32/Const!$B$34)*LN(Const!$B$32/Const!$B$36))</f>
        <v>1.7687759527061682</v>
      </c>
      <c r="AT184" s="51" t="b">
        <f t="shared" si="50"/>
        <v>0</v>
      </c>
      <c r="AU184" s="51" t="b">
        <f t="shared" si="51"/>
        <v>0</v>
      </c>
      <c r="AV184" s="14">
        <f>VLOOKUP(C184,AWS1_30min!$C$4:$P$2747,14)</f>
        <v>0</v>
      </c>
      <c r="AW184" s="14">
        <f t="shared" si="52"/>
        <v>0</v>
      </c>
      <c r="AX184" s="51" t="b">
        <f>IF(F184=1,AW184*Const!$B$13*Const!$B$14*(AH184-Const!$B$4))</f>
        <v>0</v>
      </c>
      <c r="AY184" s="11" t="b">
        <f>IF(F184=1,-Const!$B$15*(Const!$B$4-Const!$B$31)/2)</f>
        <v>0</v>
      </c>
      <c r="AZ184" s="51" t="b">
        <f t="shared" si="53"/>
        <v>0</v>
      </c>
      <c r="BA184" s="19">
        <f>IF(V184=1,Const!$B$37,Const!$B$38)</f>
        <v>602</v>
      </c>
      <c r="BB184" s="51" t="b">
        <f>IF(F184=1,AZ184/Const!$B$17*1800/BA184*1000)</f>
        <v>0</v>
      </c>
    </row>
    <row r="185" spans="1:54" x14ac:dyDescent="0.3">
      <c r="A185" s="1">
        <f t="shared" si="54"/>
        <v>43653</v>
      </c>
      <c r="B185" s="2">
        <f t="shared" si="55"/>
        <v>0.5</v>
      </c>
      <c r="C185" s="13">
        <f t="shared" si="55"/>
        <v>43653.5</v>
      </c>
      <c r="D185" s="19">
        <f t="shared" si="56"/>
        <v>188</v>
      </c>
      <c r="E185" s="19">
        <v>182</v>
      </c>
      <c r="F185" s="19">
        <v>0</v>
      </c>
      <c r="G185" s="19">
        <v>0</v>
      </c>
      <c r="H185" s="19">
        <v>0</v>
      </c>
      <c r="I185" s="19"/>
      <c r="J185">
        <v>525645</v>
      </c>
      <c r="K185">
        <v>6300405</v>
      </c>
      <c r="L185">
        <v>2525</v>
      </c>
      <c r="M185" s="14">
        <v>12.911300000000001</v>
      </c>
      <c r="N185" s="21">
        <v>115.47799999999999</v>
      </c>
      <c r="O185" s="19">
        <v>781.15300000000002</v>
      </c>
      <c r="P185" s="19">
        <f>VLOOKUP(C185,AWS2_30min!$C$3:$G$2935,5)</f>
        <v>955.8</v>
      </c>
      <c r="Q185" s="19">
        <f t="shared" si="39"/>
        <v>856.33399999999995</v>
      </c>
      <c r="R185" s="59">
        <f t="shared" si="40"/>
        <v>1.1161532766420579</v>
      </c>
      <c r="S185" s="26" t="b">
        <f t="shared" si="41"/>
        <v>0</v>
      </c>
      <c r="T185" s="19">
        <f>VLOOKUP(A185,Albedo!$A$2:$F$63,6)</f>
        <v>0</v>
      </c>
      <c r="U185" s="19">
        <f>Const!$B$26*D185+Const!$B$27</f>
        <v>2402.4843999999998</v>
      </c>
      <c r="V185" s="19">
        <f t="shared" si="38"/>
        <v>1</v>
      </c>
      <c r="W185" s="6">
        <f>VLOOKUP(A185,Albedo!$A$2:$G$63,5)+Const!$B$20*(L185-Const!$B$29)</f>
        <v>17.551000000000002</v>
      </c>
      <c r="X185" s="19">
        <f>VLOOKUP(A185,Albedo!$A$2:$G$63,7)</f>
        <v>3</v>
      </c>
      <c r="Y185" s="6">
        <f>IF(T185=1,W185,VLOOKUP(A185,Albedo!$A$2:$H$63,8)+(X185+1)*Const!$B$20*(L185-Const!$B$29))</f>
        <v>35.936</v>
      </c>
      <c r="Z185" s="15">
        <f>Const!$B$22*V185+Const!$B$23*W185+Const!$B$24*Y185+Const!$B$25</f>
        <v>0.57896906000000004</v>
      </c>
      <c r="AA185" s="51" t="b">
        <f t="shared" si="42"/>
        <v>0</v>
      </c>
      <c r="AB185" s="51" t="b">
        <f t="shared" si="43"/>
        <v>0</v>
      </c>
      <c r="AC185" s="51" t="b">
        <f>IF(F185=1,VLOOKUP(C185,AWS1_30min!$C$3:$J$2747,8))</f>
        <v>0</v>
      </c>
      <c r="AD185" s="51" t="b">
        <f>IF(F185=1,Const!$B$5*POWER((0+Const!$B$4),4))</f>
        <v>0</v>
      </c>
      <c r="AE185" s="51" t="b">
        <f t="shared" si="44"/>
        <v>0</v>
      </c>
      <c r="AF185" s="51" t="b">
        <f t="shared" si="45"/>
        <v>0</v>
      </c>
      <c r="AG185" s="14">
        <f>VLOOKUP(C185,AWS2_30min!$C$3:$J$2935,8)+Const!$B$20*(L185-Const!$B$29)</f>
        <v>17.551000000000002</v>
      </c>
      <c r="AH185" s="14">
        <f t="shared" si="46"/>
        <v>290.70099999999996</v>
      </c>
      <c r="AI185" s="6">
        <f>VLOOKUP(C185,AWS2_30min!$C$3:$K$2935,9)</f>
        <v>30.97</v>
      </c>
      <c r="AJ185" s="6">
        <f>VLOOKUP(C185,AWS2_30min!$C$3:$L$2935,10)</f>
        <v>1.9076345193123379</v>
      </c>
      <c r="AK185" s="53">
        <f>IF(AJ185&gt;0.5,Const!$B$6*(AH185-Const!$B$4)*(Const!$B$32-Const!$B$34)/(AH185*POWER(AJ185,2)))</f>
        <v>0.32541046721817662</v>
      </c>
      <c r="AL185" s="53">
        <f>IF(AK185&lt;Const!$B$33,AK185,"ЛОЖЬ")</f>
        <v>0.32541046721817662</v>
      </c>
      <c r="AM185" s="53">
        <f t="shared" si="47"/>
        <v>0.39319463219703377</v>
      </c>
      <c r="AN185" s="6">
        <f>(AG185+VLOOKUP(C185,AWS1_30min!$C$4:$L$2747,10))/2</f>
        <v>16.167000000000002</v>
      </c>
      <c r="AO185" s="19">
        <f>VLOOKUP(C185,AWS1_30min!$C$4:$O$2747,13)/POWER(10,(L185-Const!$B$28)/18400*(1+0.003665*AN185))</f>
        <v>751.43131928484445</v>
      </c>
      <c r="AP185" s="14">
        <f>Const!$B$7*Const!$B$8*(AO185/Const!$B$11)*POWER(Const!$B$9,2)*AJ185*(AH185-Const!$B$4)/(LN(Const!$B$32/Const!$B$34)*LN(Const!$B$32/Const!$B$35))</f>
        <v>68.349374887246682</v>
      </c>
      <c r="AQ185" s="51" t="b">
        <f t="shared" si="48"/>
        <v>0</v>
      </c>
      <c r="AR185" s="18">
        <f t="shared" si="49"/>
        <v>6.3554895704950436</v>
      </c>
      <c r="AS185" s="14">
        <f>0.623*Const!$B$10*Const!$B$8*POWER(Const!$B$9,2)*AJ185*(AR185-Const!$B$12)/1013/(LN(Const!$B$32/Const!$B$34)*LN(Const!$B$32/Const!$B$36))</f>
        <v>2.003910300043918</v>
      </c>
      <c r="AT185" s="51" t="b">
        <f t="shared" si="50"/>
        <v>0</v>
      </c>
      <c r="AU185" s="51" t="b">
        <f t="shared" si="51"/>
        <v>0</v>
      </c>
      <c r="AV185" s="14">
        <f>VLOOKUP(C185,AWS1_30min!$C$4:$P$2747,14)</f>
        <v>0</v>
      </c>
      <c r="AW185" s="14">
        <f t="shared" si="52"/>
        <v>0</v>
      </c>
      <c r="AX185" s="51" t="b">
        <f>IF(F185=1,AW185*Const!$B$13*Const!$B$14*(AH185-Const!$B$4))</f>
        <v>0</v>
      </c>
      <c r="AY185" s="11" t="b">
        <f>IF(F185=1,-Const!$B$15*(Const!$B$4-Const!$B$31)/2)</f>
        <v>0</v>
      </c>
      <c r="AZ185" s="51" t="b">
        <f t="shared" si="53"/>
        <v>0</v>
      </c>
      <c r="BA185" s="19">
        <f>IF(V185=1,Const!$B$37,Const!$B$38)</f>
        <v>602</v>
      </c>
      <c r="BB185" s="51" t="b">
        <f>IF(F185=1,AZ185/Const!$B$17*1800/BA185*1000)</f>
        <v>0</v>
      </c>
    </row>
    <row r="186" spans="1:54" x14ac:dyDescent="0.3">
      <c r="A186" s="1">
        <f t="shared" si="54"/>
        <v>43653</v>
      </c>
      <c r="B186" s="2">
        <f t="shared" si="55"/>
        <v>0.5</v>
      </c>
      <c r="C186" s="13">
        <f t="shared" si="55"/>
        <v>43653.5</v>
      </c>
      <c r="D186" s="19">
        <f t="shared" si="56"/>
        <v>188</v>
      </c>
      <c r="E186" s="19">
        <v>183</v>
      </c>
      <c r="F186" s="19">
        <v>0</v>
      </c>
      <c r="G186" s="19">
        <v>0</v>
      </c>
      <c r="H186" s="19">
        <v>0</v>
      </c>
      <c r="I186" s="19"/>
      <c r="J186">
        <v>525735</v>
      </c>
      <c r="K186">
        <v>6300405</v>
      </c>
      <c r="L186">
        <v>2505</v>
      </c>
      <c r="M186" s="14">
        <v>10.930999999999999</v>
      </c>
      <c r="N186" s="21">
        <v>139.667</v>
      </c>
      <c r="O186" s="19">
        <v>834.65200000000004</v>
      </c>
      <c r="P186" s="19">
        <f>VLOOKUP(C186,AWS2_30min!$C$3:$G$2935,5)</f>
        <v>955.8</v>
      </c>
      <c r="Q186" s="19">
        <f t="shared" si="39"/>
        <v>856.33399999999995</v>
      </c>
      <c r="R186" s="59">
        <f t="shared" si="40"/>
        <v>1.1161532766420579</v>
      </c>
      <c r="S186" s="26" t="b">
        <f t="shared" si="41"/>
        <v>0</v>
      </c>
      <c r="T186" s="19">
        <f>VLOOKUP(A186,Albedo!$A$2:$F$63,6)</f>
        <v>0</v>
      </c>
      <c r="U186" s="19">
        <f>Const!$B$26*D186+Const!$B$27</f>
        <v>2402.4843999999998</v>
      </c>
      <c r="V186" s="19">
        <f t="shared" si="38"/>
        <v>1</v>
      </c>
      <c r="W186" s="6">
        <f>VLOOKUP(A186,Albedo!$A$2:$G$63,5)+Const!$B$20*(L186-Const!$B$29)</f>
        <v>17.681000000000001</v>
      </c>
      <c r="X186" s="19">
        <f>VLOOKUP(A186,Albedo!$A$2:$G$63,7)</f>
        <v>3</v>
      </c>
      <c r="Y186" s="6">
        <f>IF(T186=1,W186,VLOOKUP(A186,Albedo!$A$2:$H$63,8)+(X186+1)*Const!$B$20*(L186-Const!$B$29))</f>
        <v>36.456000000000003</v>
      </c>
      <c r="Z186" s="15">
        <f>Const!$B$22*V186+Const!$B$23*W186+Const!$B$24*Y186+Const!$B$25</f>
        <v>0.57947606000000007</v>
      </c>
      <c r="AA186" s="51" t="b">
        <f t="shared" si="42"/>
        <v>0</v>
      </c>
      <c r="AB186" s="51" t="b">
        <f t="shared" si="43"/>
        <v>0</v>
      </c>
      <c r="AC186" s="51" t="b">
        <f>IF(F186=1,VLOOKUP(C186,AWS1_30min!$C$3:$J$2747,8))</f>
        <v>0</v>
      </c>
      <c r="AD186" s="51" t="b">
        <f>IF(F186=1,Const!$B$5*POWER((0+Const!$B$4),4))</f>
        <v>0</v>
      </c>
      <c r="AE186" s="51" t="b">
        <f t="shared" si="44"/>
        <v>0</v>
      </c>
      <c r="AF186" s="51" t="b">
        <f t="shared" si="45"/>
        <v>0</v>
      </c>
      <c r="AG186" s="14">
        <f>VLOOKUP(C186,AWS2_30min!$C$3:$J$2935,8)+Const!$B$20*(L186-Const!$B$29)</f>
        <v>17.681000000000001</v>
      </c>
      <c r="AH186" s="14">
        <f t="shared" si="46"/>
        <v>290.83099999999996</v>
      </c>
      <c r="AI186" s="6">
        <f>VLOOKUP(C186,AWS2_30min!$C$3:$K$2935,9)</f>
        <v>30.97</v>
      </c>
      <c r="AJ186" s="6">
        <f>VLOOKUP(C186,AWS2_30min!$C$3:$L$2935,10)</f>
        <v>1.9076345193123379</v>
      </c>
      <c r="AK186" s="53">
        <f>IF(AJ186&gt;0.5,Const!$B$6*(AH186-Const!$B$4)*(Const!$B$32-Const!$B$34)/(AH186*POWER(AJ186,2)))</f>
        <v>0.32767424353850433</v>
      </c>
      <c r="AL186" s="53">
        <f>IF(AK186&lt;Const!$B$33,AK186,"ЛОЖЬ")</f>
        <v>0.32767424353850433</v>
      </c>
      <c r="AM186" s="53">
        <f t="shared" si="47"/>
        <v>0.4075178115782328</v>
      </c>
      <c r="AN186" s="6">
        <f>(AG186+VLOOKUP(C186,AWS1_30min!$C$4:$L$2747,10))/2</f>
        <v>16.231999999999999</v>
      </c>
      <c r="AO186" s="19">
        <f>VLOOKUP(C186,AWS1_30min!$C$4:$O$2747,13)/POWER(10,(L186-Const!$B$28)/18400*(1+0.003665*AN186))</f>
        <v>753.42662581151205</v>
      </c>
      <c r="AP186" s="14">
        <f>Const!$B$7*Const!$B$8*(AO186/Const!$B$11)*POWER(Const!$B$9,2)*AJ186*(AH186-Const!$B$4)/(LN(Const!$B$32/Const!$B$34)*LN(Const!$B$32/Const!$B$35))</f>
        <v>69.038472916527923</v>
      </c>
      <c r="AQ186" s="51" t="b">
        <f t="shared" si="48"/>
        <v>0</v>
      </c>
      <c r="AR186" s="18">
        <f t="shared" si="49"/>
        <v>6.4081594071742725</v>
      </c>
      <c r="AS186" s="14">
        <f>0.623*Const!$B$10*Const!$B$8*POWER(Const!$B$9,2)*AJ186*(AR186-Const!$B$12)/1013/(LN(Const!$B$32/Const!$B$34)*LN(Const!$B$32/Const!$B$36))</f>
        <v>2.4338496575909576</v>
      </c>
      <c r="AT186" s="51" t="b">
        <f t="shared" si="50"/>
        <v>0</v>
      </c>
      <c r="AU186" s="51" t="b">
        <f t="shared" si="51"/>
        <v>0</v>
      </c>
      <c r="AV186" s="14">
        <f>VLOOKUP(C186,AWS1_30min!$C$4:$P$2747,14)</f>
        <v>0</v>
      </c>
      <c r="AW186" s="14">
        <f t="shared" si="52"/>
        <v>0</v>
      </c>
      <c r="AX186" s="51" t="b">
        <f>IF(F186=1,AW186*Const!$B$13*Const!$B$14*(AH186-Const!$B$4))</f>
        <v>0</v>
      </c>
      <c r="AY186" s="11" t="b">
        <f>IF(F186=1,-Const!$B$15*(Const!$B$4-Const!$B$31)/2)</f>
        <v>0</v>
      </c>
      <c r="AZ186" s="51" t="b">
        <f t="shared" si="53"/>
        <v>0</v>
      </c>
      <c r="BA186" s="19">
        <f>IF(V186=1,Const!$B$37,Const!$B$38)</f>
        <v>602</v>
      </c>
      <c r="BB186" s="51" t="b">
        <f>IF(F186=1,AZ186/Const!$B$17*1800/BA186*1000)</f>
        <v>0</v>
      </c>
    </row>
    <row r="187" spans="1:54" x14ac:dyDescent="0.3">
      <c r="A187" s="1">
        <f t="shared" si="54"/>
        <v>43653</v>
      </c>
      <c r="B187" s="2">
        <f t="shared" si="55"/>
        <v>0.5</v>
      </c>
      <c r="C187" s="13">
        <f t="shared" si="55"/>
        <v>43653.5</v>
      </c>
      <c r="D187" s="19">
        <f t="shared" si="56"/>
        <v>188</v>
      </c>
      <c r="E187" s="19">
        <v>184</v>
      </c>
      <c r="F187" s="19">
        <v>0</v>
      </c>
      <c r="G187" s="19">
        <v>0</v>
      </c>
      <c r="H187" s="19">
        <v>0</v>
      </c>
      <c r="I187" s="19"/>
      <c r="J187">
        <v>525825</v>
      </c>
      <c r="K187">
        <v>6300405</v>
      </c>
      <c r="L187">
        <v>2505</v>
      </c>
      <c r="M187" s="14">
        <v>17.205200000000001</v>
      </c>
      <c r="N187" s="21">
        <v>121.05200000000001</v>
      </c>
      <c r="O187" s="19">
        <v>733.85900000000004</v>
      </c>
      <c r="P187" s="19">
        <f>VLOOKUP(C187,AWS2_30min!$C$3:$G$2935,5)</f>
        <v>955.8</v>
      </c>
      <c r="Q187" s="19">
        <f t="shared" si="39"/>
        <v>856.33399999999995</v>
      </c>
      <c r="R187" s="59">
        <f t="shared" si="40"/>
        <v>1.1161532766420579</v>
      </c>
      <c r="S187" s="26" t="b">
        <f t="shared" si="41"/>
        <v>0</v>
      </c>
      <c r="T187" s="19">
        <f>VLOOKUP(A187,Albedo!$A$2:$F$63,6)</f>
        <v>0</v>
      </c>
      <c r="U187" s="19">
        <f>Const!$B$26*D187+Const!$B$27</f>
        <v>2402.4843999999998</v>
      </c>
      <c r="V187" s="19">
        <f t="shared" si="38"/>
        <v>1</v>
      </c>
      <c r="W187" s="6">
        <f>VLOOKUP(A187,Albedo!$A$2:$G$63,5)+Const!$B$20*(L187-Const!$B$29)</f>
        <v>17.681000000000001</v>
      </c>
      <c r="X187" s="19">
        <f>VLOOKUP(A187,Albedo!$A$2:$G$63,7)</f>
        <v>3</v>
      </c>
      <c r="Y187" s="6">
        <f>IF(T187=1,W187,VLOOKUP(A187,Albedo!$A$2:$H$63,8)+(X187+1)*Const!$B$20*(L187-Const!$B$29))</f>
        <v>36.456000000000003</v>
      </c>
      <c r="Z187" s="15">
        <f>Const!$B$22*V187+Const!$B$23*W187+Const!$B$24*Y187+Const!$B$25</f>
        <v>0.57947606000000007</v>
      </c>
      <c r="AA187" s="51" t="b">
        <f t="shared" si="42"/>
        <v>0</v>
      </c>
      <c r="AB187" s="51" t="b">
        <f t="shared" si="43"/>
        <v>0</v>
      </c>
      <c r="AC187" s="51" t="b">
        <f>IF(F187=1,VLOOKUP(C187,AWS1_30min!$C$3:$J$2747,8))</f>
        <v>0</v>
      </c>
      <c r="AD187" s="51" t="b">
        <f>IF(F187=1,Const!$B$5*POWER((0+Const!$B$4),4))</f>
        <v>0</v>
      </c>
      <c r="AE187" s="51" t="b">
        <f t="shared" si="44"/>
        <v>0</v>
      </c>
      <c r="AF187" s="51" t="b">
        <f t="shared" si="45"/>
        <v>0</v>
      </c>
      <c r="AG187" s="14">
        <f>VLOOKUP(C187,AWS2_30min!$C$3:$J$2935,8)+Const!$B$20*(L187-Const!$B$29)</f>
        <v>17.681000000000001</v>
      </c>
      <c r="AH187" s="14">
        <f t="shared" si="46"/>
        <v>290.83099999999996</v>
      </c>
      <c r="AI187" s="6">
        <f>VLOOKUP(C187,AWS2_30min!$C$3:$K$2935,9)</f>
        <v>30.97</v>
      </c>
      <c r="AJ187" s="6">
        <f>VLOOKUP(C187,AWS2_30min!$C$3:$L$2935,10)</f>
        <v>1.9076345193123379</v>
      </c>
      <c r="AK187" s="53">
        <f>IF(AJ187&gt;0.5,Const!$B$6*(AH187-Const!$B$4)*(Const!$B$32-Const!$B$34)/(AH187*POWER(AJ187,2)))</f>
        <v>0.32767424353850433</v>
      </c>
      <c r="AL187" s="53">
        <f>IF(AK187&lt;Const!$B$33,AK187,"ЛОЖЬ")</f>
        <v>0.32767424353850433</v>
      </c>
      <c r="AM187" s="53">
        <f t="shared" si="47"/>
        <v>0.4075178115782328</v>
      </c>
      <c r="AN187" s="6">
        <f>(AG187+VLOOKUP(C187,AWS1_30min!$C$4:$L$2747,10))/2</f>
        <v>16.231999999999999</v>
      </c>
      <c r="AO187" s="19">
        <f>VLOOKUP(C187,AWS1_30min!$C$4:$O$2747,13)/POWER(10,(L187-Const!$B$28)/18400*(1+0.003665*AN187))</f>
        <v>753.42662581151205</v>
      </c>
      <c r="AP187" s="14">
        <f>Const!$B$7*Const!$B$8*(AO187/Const!$B$11)*POWER(Const!$B$9,2)*AJ187*(AH187-Const!$B$4)/(LN(Const!$B$32/Const!$B$34)*LN(Const!$B$32/Const!$B$35))</f>
        <v>69.038472916527923</v>
      </c>
      <c r="AQ187" s="51" t="b">
        <f t="shared" si="48"/>
        <v>0</v>
      </c>
      <c r="AR187" s="18">
        <f t="shared" si="49"/>
        <v>6.4081594071742725</v>
      </c>
      <c r="AS187" s="14">
        <f>0.623*Const!$B$10*Const!$B$8*POWER(Const!$B$9,2)*AJ187*(AR187-Const!$B$12)/1013/(LN(Const!$B$32/Const!$B$34)*LN(Const!$B$32/Const!$B$36))</f>
        <v>2.4338496575909576</v>
      </c>
      <c r="AT187" s="51" t="b">
        <f t="shared" si="50"/>
        <v>0</v>
      </c>
      <c r="AU187" s="51" t="b">
        <f t="shared" si="51"/>
        <v>0</v>
      </c>
      <c r="AV187" s="14">
        <f>VLOOKUP(C187,AWS1_30min!$C$4:$P$2747,14)</f>
        <v>0</v>
      </c>
      <c r="AW187" s="14">
        <f t="shared" si="52"/>
        <v>0</v>
      </c>
      <c r="AX187" s="51" t="b">
        <f>IF(F187=1,AW187*Const!$B$13*Const!$B$14*(AH187-Const!$B$4))</f>
        <v>0</v>
      </c>
      <c r="AY187" s="11" t="b">
        <f>IF(F187=1,-Const!$B$15*(Const!$B$4-Const!$B$31)/2)</f>
        <v>0</v>
      </c>
      <c r="AZ187" s="51" t="b">
        <f t="shared" si="53"/>
        <v>0</v>
      </c>
      <c r="BA187" s="19">
        <f>IF(V187=1,Const!$B$37,Const!$B$38)</f>
        <v>602</v>
      </c>
      <c r="BB187" s="51" t="b">
        <f>IF(F187=1,AZ187/Const!$B$17*1800/BA187*1000)</f>
        <v>0</v>
      </c>
    </row>
    <row r="188" spans="1:54" x14ac:dyDescent="0.3">
      <c r="A188" s="1">
        <f t="shared" si="54"/>
        <v>43653</v>
      </c>
      <c r="B188" s="2">
        <f t="shared" si="55"/>
        <v>0.5</v>
      </c>
      <c r="C188" s="13">
        <f t="shared" si="55"/>
        <v>43653.5</v>
      </c>
      <c r="D188" s="19">
        <f t="shared" si="56"/>
        <v>188</v>
      </c>
      <c r="E188" s="19">
        <v>185</v>
      </c>
      <c r="F188" s="19">
        <v>0</v>
      </c>
      <c r="G188" s="19">
        <v>0</v>
      </c>
      <c r="H188" s="19">
        <v>0</v>
      </c>
      <c r="I188" s="19"/>
      <c r="J188">
        <v>525915</v>
      </c>
      <c r="K188">
        <v>6300405</v>
      </c>
      <c r="L188">
        <v>2457</v>
      </c>
      <c r="M188" s="14">
        <v>17.130700000000001</v>
      </c>
      <c r="N188" s="21">
        <v>120.61</v>
      </c>
      <c r="O188" s="19">
        <v>733.24699999999996</v>
      </c>
      <c r="P188" s="19">
        <f>VLOOKUP(C188,AWS2_30min!$C$3:$G$2935,5)</f>
        <v>955.8</v>
      </c>
      <c r="Q188" s="19">
        <f t="shared" si="39"/>
        <v>856.33399999999995</v>
      </c>
      <c r="R188" s="59">
        <f t="shared" si="40"/>
        <v>1.1161532766420579</v>
      </c>
      <c r="S188" s="26" t="b">
        <f t="shared" si="41"/>
        <v>0</v>
      </c>
      <c r="T188" s="19">
        <f>VLOOKUP(A188,Albedo!$A$2:$F$63,6)</f>
        <v>0</v>
      </c>
      <c r="U188" s="19">
        <f>Const!$B$26*D188+Const!$B$27</f>
        <v>2402.4843999999998</v>
      </c>
      <c r="V188" s="19">
        <f t="shared" si="38"/>
        <v>1</v>
      </c>
      <c r="W188" s="6">
        <f>VLOOKUP(A188,Albedo!$A$2:$G$63,5)+Const!$B$20*(L188-Const!$B$29)</f>
        <v>17.992999999999999</v>
      </c>
      <c r="X188" s="19">
        <f>VLOOKUP(A188,Albedo!$A$2:$G$63,7)</f>
        <v>3</v>
      </c>
      <c r="Y188" s="6">
        <f>IF(T188=1,W188,VLOOKUP(A188,Albedo!$A$2:$H$63,8)+(X188+1)*Const!$B$20*(L188-Const!$B$29))</f>
        <v>37.704000000000001</v>
      </c>
      <c r="Z188" s="15">
        <f>Const!$B$22*V188+Const!$B$23*W188+Const!$B$24*Y188+Const!$B$25</f>
        <v>0.58069285999999998</v>
      </c>
      <c r="AA188" s="51" t="b">
        <f t="shared" si="42"/>
        <v>0</v>
      </c>
      <c r="AB188" s="51" t="b">
        <f t="shared" si="43"/>
        <v>0</v>
      </c>
      <c r="AC188" s="51" t="b">
        <f>IF(F188=1,VLOOKUP(C188,AWS1_30min!$C$3:$J$2747,8))</f>
        <v>0</v>
      </c>
      <c r="AD188" s="51" t="b">
        <f>IF(F188=1,Const!$B$5*POWER((0+Const!$B$4),4))</f>
        <v>0</v>
      </c>
      <c r="AE188" s="51" t="b">
        <f t="shared" si="44"/>
        <v>0</v>
      </c>
      <c r="AF188" s="51" t="b">
        <f t="shared" si="45"/>
        <v>0</v>
      </c>
      <c r="AG188" s="14">
        <f>VLOOKUP(C188,AWS2_30min!$C$3:$J$2935,8)+Const!$B$20*(L188-Const!$B$29)</f>
        <v>17.992999999999999</v>
      </c>
      <c r="AH188" s="14">
        <f t="shared" si="46"/>
        <v>291.14299999999997</v>
      </c>
      <c r="AI188" s="6">
        <f>VLOOKUP(C188,AWS2_30min!$C$3:$K$2935,9)</f>
        <v>30.97</v>
      </c>
      <c r="AJ188" s="6">
        <f>VLOOKUP(C188,AWS2_30min!$C$3:$L$2935,10)</f>
        <v>1.9076345193123379</v>
      </c>
      <c r="AK188" s="53">
        <f>IF(AJ188&gt;0.5,Const!$B$6*(AH188-Const!$B$4)*(Const!$B$32-Const!$B$34)/(AH188*POWER(AJ188,2)))</f>
        <v>0.33309905847903032</v>
      </c>
      <c r="AL188" s="53">
        <f>IF(AK188&lt;Const!$B$33,AK188,"ЛОЖЬ")</f>
        <v>0.33309905847903032</v>
      </c>
      <c r="AM188" s="53">
        <f t="shared" si="47"/>
        <v>0.44288398420010833</v>
      </c>
      <c r="AN188" s="6">
        <f>(AG188+VLOOKUP(C188,AWS1_30min!$C$4:$L$2747,10))/2</f>
        <v>16.387999999999998</v>
      </c>
      <c r="AO188" s="19">
        <f>VLOOKUP(C188,AWS1_30min!$C$4:$O$2747,13)/POWER(10,(L188-Const!$B$28)/18400*(1+0.003665*AN188))</f>
        <v>758.24069402833766</v>
      </c>
      <c r="AP188" s="14">
        <f>Const!$B$7*Const!$B$8*(AO188/Const!$B$11)*POWER(Const!$B$9,2)*AJ188*(AH188-Const!$B$4)/(LN(Const!$B$32/Const!$B$34)*LN(Const!$B$32/Const!$B$35))</f>
        <v>70.705639929344457</v>
      </c>
      <c r="AQ188" s="51" t="b">
        <f t="shared" si="48"/>
        <v>0</v>
      </c>
      <c r="AR188" s="18">
        <f t="shared" si="49"/>
        <v>6.5361422395884974</v>
      </c>
      <c r="AS188" s="14">
        <f>0.623*Const!$B$10*Const!$B$8*POWER(Const!$B$9,2)*AJ188*(AR188-Const!$B$12)/1013/(LN(Const!$B$32/Const!$B$34)*LN(Const!$B$32/Const!$B$36))</f>
        <v>3.4785625371910234</v>
      </c>
      <c r="AT188" s="51" t="b">
        <f t="shared" si="50"/>
        <v>0</v>
      </c>
      <c r="AU188" s="51" t="b">
        <f t="shared" si="51"/>
        <v>0</v>
      </c>
      <c r="AV188" s="14">
        <f>VLOOKUP(C188,AWS1_30min!$C$4:$P$2747,14)</f>
        <v>0</v>
      </c>
      <c r="AW188" s="14">
        <f t="shared" si="52"/>
        <v>0</v>
      </c>
      <c r="AX188" s="51" t="b">
        <f>IF(F188=1,AW188*Const!$B$13*Const!$B$14*(AH188-Const!$B$4))</f>
        <v>0</v>
      </c>
      <c r="AY188" s="11" t="b">
        <f>IF(F188=1,-Const!$B$15*(Const!$B$4-Const!$B$31)/2)</f>
        <v>0</v>
      </c>
      <c r="AZ188" s="51" t="b">
        <f t="shared" si="53"/>
        <v>0</v>
      </c>
      <c r="BA188" s="19">
        <f>IF(V188=1,Const!$B$37,Const!$B$38)</f>
        <v>602</v>
      </c>
      <c r="BB188" s="51" t="b">
        <f>IF(F188=1,AZ188/Const!$B$17*1800/BA188*1000)</f>
        <v>0</v>
      </c>
    </row>
    <row r="189" spans="1:54" x14ac:dyDescent="0.3">
      <c r="A189" s="1">
        <f t="shared" si="54"/>
        <v>43653</v>
      </c>
      <c r="B189" s="2">
        <f t="shared" si="55"/>
        <v>0.5</v>
      </c>
      <c r="C189" s="13">
        <f t="shared" si="55"/>
        <v>43653.5</v>
      </c>
      <c r="D189" s="19">
        <f t="shared" si="56"/>
        <v>188</v>
      </c>
      <c r="E189" s="19">
        <v>186</v>
      </c>
      <c r="F189" s="19">
        <v>0</v>
      </c>
      <c r="G189" s="19">
        <v>0</v>
      </c>
      <c r="H189" s="19">
        <v>0</v>
      </c>
      <c r="I189" s="19"/>
      <c r="J189">
        <v>526005</v>
      </c>
      <c r="K189">
        <v>6300405</v>
      </c>
      <c r="L189">
        <v>2457</v>
      </c>
      <c r="M189" s="14">
        <v>12.1371</v>
      </c>
      <c r="N189" s="21">
        <v>144.46199999999999</v>
      </c>
      <c r="O189" s="19">
        <v>830.68200000000002</v>
      </c>
      <c r="P189" s="19">
        <f>VLOOKUP(C189,AWS2_30min!$C$3:$G$2935,5)</f>
        <v>955.8</v>
      </c>
      <c r="Q189" s="19">
        <f t="shared" si="39"/>
        <v>856.33399999999995</v>
      </c>
      <c r="R189" s="59">
        <f t="shared" si="40"/>
        <v>1.1161532766420579</v>
      </c>
      <c r="S189" s="26" t="b">
        <f t="shared" si="41"/>
        <v>0</v>
      </c>
      <c r="T189" s="19">
        <f>VLOOKUP(A189,Albedo!$A$2:$F$63,6)</f>
        <v>0</v>
      </c>
      <c r="U189" s="19">
        <f>Const!$B$26*D189+Const!$B$27</f>
        <v>2402.4843999999998</v>
      </c>
      <c r="V189" s="19">
        <f t="shared" si="38"/>
        <v>1</v>
      </c>
      <c r="W189" s="6">
        <f>VLOOKUP(A189,Albedo!$A$2:$G$63,5)+Const!$B$20*(L189-Const!$B$29)</f>
        <v>17.992999999999999</v>
      </c>
      <c r="X189" s="19">
        <f>VLOOKUP(A189,Albedo!$A$2:$G$63,7)</f>
        <v>3</v>
      </c>
      <c r="Y189" s="6">
        <f>IF(T189=1,W189,VLOOKUP(A189,Albedo!$A$2:$H$63,8)+(X189+1)*Const!$B$20*(L189-Const!$B$29))</f>
        <v>37.704000000000001</v>
      </c>
      <c r="Z189" s="15">
        <f>Const!$B$22*V189+Const!$B$23*W189+Const!$B$24*Y189+Const!$B$25</f>
        <v>0.58069285999999998</v>
      </c>
      <c r="AA189" s="51" t="b">
        <f t="shared" si="42"/>
        <v>0</v>
      </c>
      <c r="AB189" s="51" t="b">
        <f t="shared" si="43"/>
        <v>0</v>
      </c>
      <c r="AC189" s="51" t="b">
        <f>IF(F189=1,VLOOKUP(C189,AWS1_30min!$C$3:$J$2747,8))</f>
        <v>0</v>
      </c>
      <c r="AD189" s="51" t="b">
        <f>IF(F189=1,Const!$B$5*POWER((0+Const!$B$4),4))</f>
        <v>0</v>
      </c>
      <c r="AE189" s="51" t="b">
        <f t="shared" si="44"/>
        <v>0</v>
      </c>
      <c r="AF189" s="51" t="b">
        <f t="shared" si="45"/>
        <v>0</v>
      </c>
      <c r="AG189" s="14">
        <f>VLOOKUP(C189,AWS2_30min!$C$3:$J$2935,8)+Const!$B$20*(L189-Const!$B$29)</f>
        <v>17.992999999999999</v>
      </c>
      <c r="AH189" s="14">
        <f t="shared" si="46"/>
        <v>291.14299999999997</v>
      </c>
      <c r="AI189" s="6">
        <f>VLOOKUP(C189,AWS2_30min!$C$3:$K$2935,9)</f>
        <v>30.97</v>
      </c>
      <c r="AJ189" s="6">
        <f>VLOOKUP(C189,AWS2_30min!$C$3:$L$2935,10)</f>
        <v>1.9076345193123379</v>
      </c>
      <c r="AK189" s="53">
        <f>IF(AJ189&gt;0.5,Const!$B$6*(AH189-Const!$B$4)*(Const!$B$32-Const!$B$34)/(AH189*POWER(AJ189,2)))</f>
        <v>0.33309905847903032</v>
      </c>
      <c r="AL189" s="53">
        <f>IF(AK189&lt;Const!$B$33,AK189,"ЛОЖЬ")</f>
        <v>0.33309905847903032</v>
      </c>
      <c r="AM189" s="53">
        <f t="shared" si="47"/>
        <v>0.44288398420010833</v>
      </c>
      <c r="AN189" s="6">
        <f>(AG189+VLOOKUP(C189,AWS1_30min!$C$4:$L$2747,10))/2</f>
        <v>16.387999999999998</v>
      </c>
      <c r="AO189" s="19">
        <f>VLOOKUP(C189,AWS1_30min!$C$4:$O$2747,13)/POWER(10,(L189-Const!$B$28)/18400*(1+0.003665*AN189))</f>
        <v>758.24069402833766</v>
      </c>
      <c r="AP189" s="14">
        <f>Const!$B$7*Const!$B$8*(AO189/Const!$B$11)*POWER(Const!$B$9,2)*AJ189*(AH189-Const!$B$4)/(LN(Const!$B$32/Const!$B$34)*LN(Const!$B$32/Const!$B$35))</f>
        <v>70.705639929344457</v>
      </c>
      <c r="AQ189" s="51" t="b">
        <f t="shared" si="48"/>
        <v>0</v>
      </c>
      <c r="AR189" s="18">
        <f t="shared" si="49"/>
        <v>6.5361422395884974</v>
      </c>
      <c r="AS189" s="14">
        <f>0.623*Const!$B$10*Const!$B$8*POWER(Const!$B$9,2)*AJ189*(AR189-Const!$B$12)/1013/(LN(Const!$B$32/Const!$B$34)*LN(Const!$B$32/Const!$B$36))</f>
        <v>3.4785625371910234</v>
      </c>
      <c r="AT189" s="51" t="b">
        <f t="shared" si="50"/>
        <v>0</v>
      </c>
      <c r="AU189" s="51" t="b">
        <f t="shared" si="51"/>
        <v>0</v>
      </c>
      <c r="AV189" s="14">
        <f>VLOOKUP(C189,AWS1_30min!$C$4:$P$2747,14)</f>
        <v>0</v>
      </c>
      <c r="AW189" s="14">
        <f t="shared" si="52"/>
        <v>0</v>
      </c>
      <c r="AX189" s="51" t="b">
        <f>IF(F189=1,AW189*Const!$B$13*Const!$B$14*(AH189-Const!$B$4))</f>
        <v>0</v>
      </c>
      <c r="AY189" s="11" t="b">
        <f>IF(F189=1,-Const!$B$15*(Const!$B$4-Const!$B$31)/2)</f>
        <v>0</v>
      </c>
      <c r="AZ189" s="51" t="b">
        <f t="shared" si="53"/>
        <v>0</v>
      </c>
      <c r="BA189" s="19">
        <f>IF(V189=1,Const!$B$37,Const!$B$38)</f>
        <v>602</v>
      </c>
      <c r="BB189" s="51" t="b">
        <f>IF(F189=1,AZ189/Const!$B$17*1800/BA189*1000)</f>
        <v>0</v>
      </c>
    </row>
    <row r="190" spans="1:54" x14ac:dyDescent="0.3">
      <c r="A190" s="1">
        <f t="shared" si="54"/>
        <v>43653</v>
      </c>
      <c r="B190" s="2">
        <f t="shared" si="55"/>
        <v>0.5</v>
      </c>
      <c r="C190" s="13">
        <f t="shared" si="55"/>
        <v>43653.5</v>
      </c>
      <c r="D190" s="19">
        <f t="shared" si="56"/>
        <v>188</v>
      </c>
      <c r="E190" s="19">
        <v>187</v>
      </c>
      <c r="F190" s="19">
        <v>0</v>
      </c>
      <c r="G190" s="19">
        <v>0</v>
      </c>
      <c r="H190" s="19">
        <v>0</v>
      </c>
      <c r="I190" s="19"/>
      <c r="J190">
        <v>526095</v>
      </c>
      <c r="K190">
        <v>6300405</v>
      </c>
      <c r="L190">
        <v>2438</v>
      </c>
      <c r="M190" s="14">
        <v>14.119199999999999</v>
      </c>
      <c r="N190" s="21">
        <v>149.47</v>
      </c>
      <c r="O190" s="19">
        <v>823.08299999999997</v>
      </c>
      <c r="P190" s="19">
        <f>VLOOKUP(C190,AWS2_30min!$C$3:$G$2935,5)</f>
        <v>955.8</v>
      </c>
      <c r="Q190" s="19">
        <f t="shared" si="39"/>
        <v>856.33399999999995</v>
      </c>
      <c r="R190" s="59">
        <f t="shared" si="40"/>
        <v>1.1161532766420579</v>
      </c>
      <c r="S190" s="26" t="b">
        <f t="shared" si="41"/>
        <v>0</v>
      </c>
      <c r="T190" s="19">
        <f>VLOOKUP(A190,Albedo!$A$2:$F$63,6)</f>
        <v>0</v>
      </c>
      <c r="U190" s="19">
        <f>Const!$B$26*D190+Const!$B$27</f>
        <v>2402.4843999999998</v>
      </c>
      <c r="V190" s="19">
        <f t="shared" si="38"/>
        <v>1</v>
      </c>
      <c r="W190" s="6">
        <f>VLOOKUP(A190,Albedo!$A$2:$G$63,5)+Const!$B$20*(L190-Const!$B$29)</f>
        <v>18.116499999999998</v>
      </c>
      <c r="X190" s="19">
        <f>VLOOKUP(A190,Albedo!$A$2:$G$63,7)</f>
        <v>3</v>
      </c>
      <c r="Y190" s="6">
        <f>IF(T190=1,W190,VLOOKUP(A190,Albedo!$A$2:$H$63,8)+(X190+1)*Const!$B$20*(L190-Const!$B$29))</f>
        <v>38.198</v>
      </c>
      <c r="Z190" s="15">
        <f>Const!$B$22*V190+Const!$B$23*W190+Const!$B$24*Y190+Const!$B$25</f>
        <v>0.58117450999999998</v>
      </c>
      <c r="AA190" s="51" t="b">
        <f t="shared" si="42"/>
        <v>0</v>
      </c>
      <c r="AB190" s="51" t="b">
        <f t="shared" si="43"/>
        <v>0</v>
      </c>
      <c r="AC190" s="51" t="b">
        <f>IF(F190=1,VLOOKUP(C190,AWS1_30min!$C$3:$J$2747,8))</f>
        <v>0</v>
      </c>
      <c r="AD190" s="51" t="b">
        <f>IF(F190=1,Const!$B$5*POWER((0+Const!$B$4),4))</f>
        <v>0</v>
      </c>
      <c r="AE190" s="51" t="b">
        <f t="shared" si="44"/>
        <v>0</v>
      </c>
      <c r="AF190" s="51" t="b">
        <f t="shared" si="45"/>
        <v>0</v>
      </c>
      <c r="AG190" s="14">
        <f>VLOOKUP(C190,AWS2_30min!$C$3:$J$2935,8)+Const!$B$20*(L190-Const!$B$29)</f>
        <v>18.116499999999998</v>
      </c>
      <c r="AH190" s="14">
        <f t="shared" si="46"/>
        <v>291.26649999999995</v>
      </c>
      <c r="AI190" s="6">
        <f>VLOOKUP(C190,AWS2_30min!$C$3:$K$2935,9)</f>
        <v>30.97</v>
      </c>
      <c r="AJ190" s="6">
        <f>VLOOKUP(C190,AWS2_30min!$C$3:$L$2935,10)</f>
        <v>1.9076345193123379</v>
      </c>
      <c r="AK190" s="53">
        <f>IF(AJ190&gt;0.5,Const!$B$6*(AH190-Const!$B$4)*(Const!$B$32-Const!$B$34)/(AH190*POWER(AJ190,2)))</f>
        <v>0.33524317039524987</v>
      </c>
      <c r="AL190" s="53">
        <f>IF(AK190&lt;Const!$B$33,AK190,"ЛОЖЬ")</f>
        <v>0.33524317039524987</v>
      </c>
      <c r="AM190" s="53">
        <f t="shared" si="47"/>
        <v>0.45726787846396477</v>
      </c>
      <c r="AN190" s="6">
        <f>(AG190+VLOOKUP(C190,AWS1_30min!$C$4:$L$2747,10))/2</f>
        <v>16.449749999999998</v>
      </c>
      <c r="AO190" s="19">
        <f>VLOOKUP(C190,AWS1_30min!$C$4:$O$2747,13)/POWER(10,(L190-Const!$B$28)/18400*(1+0.003665*AN190))</f>
        <v>760.15619185374192</v>
      </c>
      <c r="AP190" s="14">
        <f>Const!$B$7*Const!$B$8*(AO190/Const!$B$11)*POWER(Const!$B$9,2)*AJ190*(AH190-Const!$B$4)/(LN(Const!$B$32/Const!$B$34)*LN(Const!$B$32/Const!$B$35))</f>
        <v>71.370793318558185</v>
      </c>
      <c r="AQ190" s="51" t="b">
        <f t="shared" si="48"/>
        <v>0</v>
      </c>
      <c r="AR190" s="18">
        <f t="shared" si="49"/>
        <v>6.5874220730603996</v>
      </c>
      <c r="AS190" s="14">
        <f>0.623*Const!$B$10*Const!$B$8*POWER(Const!$B$9,2)*AJ190*(AR190-Const!$B$12)/1013/(LN(Const!$B$32/Const!$B$34)*LN(Const!$B$32/Const!$B$36))</f>
        <v>3.8971554178240386</v>
      </c>
      <c r="AT190" s="51" t="b">
        <f t="shared" si="50"/>
        <v>0</v>
      </c>
      <c r="AU190" s="51" t="b">
        <f t="shared" si="51"/>
        <v>0</v>
      </c>
      <c r="AV190" s="14">
        <f>VLOOKUP(C190,AWS1_30min!$C$4:$P$2747,14)</f>
        <v>0</v>
      </c>
      <c r="AW190" s="14">
        <f t="shared" si="52"/>
        <v>0</v>
      </c>
      <c r="AX190" s="51" t="b">
        <f>IF(F190=1,AW190*Const!$B$13*Const!$B$14*(AH190-Const!$B$4))</f>
        <v>0</v>
      </c>
      <c r="AY190" s="11" t="b">
        <f>IF(F190=1,-Const!$B$15*(Const!$B$4-Const!$B$31)/2)</f>
        <v>0</v>
      </c>
      <c r="AZ190" s="51" t="b">
        <f t="shared" si="53"/>
        <v>0</v>
      </c>
      <c r="BA190" s="19">
        <f>IF(V190=1,Const!$B$37,Const!$B$38)</f>
        <v>602</v>
      </c>
      <c r="BB190" s="51" t="b">
        <f>IF(F190=1,AZ190/Const!$B$17*1800/BA190*1000)</f>
        <v>0</v>
      </c>
    </row>
    <row r="191" spans="1:54" x14ac:dyDescent="0.3">
      <c r="A191" s="1">
        <f t="shared" si="54"/>
        <v>43653</v>
      </c>
      <c r="B191" s="2">
        <f t="shared" si="55"/>
        <v>0.5</v>
      </c>
      <c r="C191" s="13">
        <f t="shared" si="55"/>
        <v>43653.5</v>
      </c>
      <c r="D191" s="19">
        <f t="shared" si="56"/>
        <v>188</v>
      </c>
      <c r="E191" s="19">
        <v>188</v>
      </c>
      <c r="F191" s="19">
        <v>0</v>
      </c>
      <c r="G191" s="19">
        <v>0</v>
      </c>
      <c r="H191" s="19">
        <v>0</v>
      </c>
      <c r="I191" s="19"/>
      <c r="J191">
        <v>526185</v>
      </c>
      <c r="K191">
        <v>6300405</v>
      </c>
      <c r="L191">
        <v>2438</v>
      </c>
      <c r="M191" s="14">
        <v>14.574999999999999</v>
      </c>
      <c r="N191" s="21">
        <v>161.952</v>
      </c>
      <c r="O191" s="19">
        <v>849.56799999999998</v>
      </c>
      <c r="P191" s="19">
        <f>VLOOKUP(C191,AWS2_30min!$C$3:$G$2935,5)</f>
        <v>955.8</v>
      </c>
      <c r="Q191" s="19">
        <f t="shared" si="39"/>
        <v>856.33399999999995</v>
      </c>
      <c r="R191" s="59">
        <f t="shared" si="40"/>
        <v>1.1161532766420579</v>
      </c>
      <c r="S191" s="26" t="b">
        <f t="shared" si="41"/>
        <v>0</v>
      </c>
      <c r="T191" s="19">
        <f>VLOOKUP(A191,Albedo!$A$2:$F$63,6)</f>
        <v>0</v>
      </c>
      <c r="U191" s="19">
        <f>Const!$B$26*D191+Const!$B$27</f>
        <v>2402.4843999999998</v>
      </c>
      <c r="V191" s="19">
        <f t="shared" si="38"/>
        <v>1</v>
      </c>
      <c r="W191" s="6">
        <f>VLOOKUP(A191,Albedo!$A$2:$G$63,5)+Const!$B$20*(L191-Const!$B$29)</f>
        <v>18.116499999999998</v>
      </c>
      <c r="X191" s="19">
        <f>VLOOKUP(A191,Albedo!$A$2:$G$63,7)</f>
        <v>3</v>
      </c>
      <c r="Y191" s="6">
        <f>IF(T191=1,W191,VLOOKUP(A191,Albedo!$A$2:$H$63,8)+(X191+1)*Const!$B$20*(L191-Const!$B$29))</f>
        <v>38.198</v>
      </c>
      <c r="Z191" s="15">
        <f>Const!$B$22*V191+Const!$B$23*W191+Const!$B$24*Y191+Const!$B$25</f>
        <v>0.58117450999999998</v>
      </c>
      <c r="AA191" s="51" t="b">
        <f t="shared" si="42"/>
        <v>0</v>
      </c>
      <c r="AB191" s="51" t="b">
        <f t="shared" si="43"/>
        <v>0</v>
      </c>
      <c r="AC191" s="51" t="b">
        <f>IF(F191=1,VLOOKUP(C191,AWS1_30min!$C$3:$J$2747,8))</f>
        <v>0</v>
      </c>
      <c r="AD191" s="51" t="b">
        <f>IF(F191=1,Const!$B$5*POWER((0+Const!$B$4),4))</f>
        <v>0</v>
      </c>
      <c r="AE191" s="51" t="b">
        <f t="shared" si="44"/>
        <v>0</v>
      </c>
      <c r="AF191" s="51" t="b">
        <f t="shared" si="45"/>
        <v>0</v>
      </c>
      <c r="AG191" s="14">
        <f>VLOOKUP(C191,AWS2_30min!$C$3:$J$2935,8)+Const!$B$20*(L191-Const!$B$29)</f>
        <v>18.116499999999998</v>
      </c>
      <c r="AH191" s="14">
        <f t="shared" si="46"/>
        <v>291.26649999999995</v>
      </c>
      <c r="AI191" s="6">
        <f>VLOOKUP(C191,AWS2_30min!$C$3:$K$2935,9)</f>
        <v>30.97</v>
      </c>
      <c r="AJ191" s="6">
        <f>VLOOKUP(C191,AWS2_30min!$C$3:$L$2935,10)</f>
        <v>1.9076345193123379</v>
      </c>
      <c r="AK191" s="53">
        <f>IF(AJ191&gt;0.5,Const!$B$6*(AH191-Const!$B$4)*(Const!$B$32-Const!$B$34)/(AH191*POWER(AJ191,2)))</f>
        <v>0.33524317039524987</v>
      </c>
      <c r="AL191" s="53">
        <f>IF(AK191&lt;Const!$B$33,AK191,"ЛОЖЬ")</f>
        <v>0.33524317039524987</v>
      </c>
      <c r="AM191" s="53">
        <f t="shared" si="47"/>
        <v>0.45726787846396477</v>
      </c>
      <c r="AN191" s="6">
        <f>(AG191+VLOOKUP(C191,AWS1_30min!$C$4:$L$2747,10))/2</f>
        <v>16.449749999999998</v>
      </c>
      <c r="AO191" s="19">
        <f>VLOOKUP(C191,AWS1_30min!$C$4:$O$2747,13)/POWER(10,(L191-Const!$B$28)/18400*(1+0.003665*AN191))</f>
        <v>760.15619185374192</v>
      </c>
      <c r="AP191" s="14">
        <f>Const!$B$7*Const!$B$8*(AO191/Const!$B$11)*POWER(Const!$B$9,2)*AJ191*(AH191-Const!$B$4)/(LN(Const!$B$32/Const!$B$34)*LN(Const!$B$32/Const!$B$35))</f>
        <v>71.370793318558185</v>
      </c>
      <c r="AQ191" s="51" t="b">
        <f t="shared" si="48"/>
        <v>0</v>
      </c>
      <c r="AR191" s="18">
        <f t="shared" si="49"/>
        <v>6.5874220730603996</v>
      </c>
      <c r="AS191" s="14">
        <f>0.623*Const!$B$10*Const!$B$8*POWER(Const!$B$9,2)*AJ191*(AR191-Const!$B$12)/1013/(LN(Const!$B$32/Const!$B$34)*LN(Const!$B$32/Const!$B$36))</f>
        <v>3.8971554178240386</v>
      </c>
      <c r="AT191" s="51" t="b">
        <f t="shared" si="50"/>
        <v>0</v>
      </c>
      <c r="AU191" s="51" t="b">
        <f t="shared" si="51"/>
        <v>0</v>
      </c>
      <c r="AV191" s="14">
        <f>VLOOKUP(C191,AWS1_30min!$C$4:$P$2747,14)</f>
        <v>0</v>
      </c>
      <c r="AW191" s="14">
        <f t="shared" si="52"/>
        <v>0</v>
      </c>
      <c r="AX191" s="51" t="b">
        <f>IF(F191=1,AW191*Const!$B$13*Const!$B$14*(AH191-Const!$B$4))</f>
        <v>0</v>
      </c>
      <c r="AY191" s="11" t="b">
        <f>IF(F191=1,-Const!$B$15*(Const!$B$4-Const!$B$31)/2)</f>
        <v>0</v>
      </c>
      <c r="AZ191" s="51" t="b">
        <f t="shared" si="53"/>
        <v>0</v>
      </c>
      <c r="BA191" s="19">
        <f>IF(V191=1,Const!$B$37,Const!$B$38)</f>
        <v>602</v>
      </c>
      <c r="BB191" s="51" t="b">
        <f>IF(F191=1,AZ191/Const!$B$17*1800/BA191*1000)</f>
        <v>0</v>
      </c>
    </row>
    <row r="192" spans="1:54" x14ac:dyDescent="0.3">
      <c r="A192" s="1">
        <f t="shared" si="54"/>
        <v>43653</v>
      </c>
      <c r="B192" s="2">
        <f t="shared" si="55"/>
        <v>0.5</v>
      </c>
      <c r="C192" s="13">
        <f t="shared" si="55"/>
        <v>43653.5</v>
      </c>
      <c r="D192" s="19">
        <f t="shared" si="56"/>
        <v>188</v>
      </c>
      <c r="E192" s="19">
        <v>189</v>
      </c>
      <c r="F192" s="19">
        <v>0</v>
      </c>
      <c r="G192" s="19">
        <v>0</v>
      </c>
      <c r="H192" s="19">
        <v>0</v>
      </c>
      <c r="I192" s="19"/>
      <c r="J192">
        <v>526275</v>
      </c>
      <c r="K192">
        <v>6300405</v>
      </c>
      <c r="L192">
        <v>2425</v>
      </c>
      <c r="M192" s="14">
        <v>15.2403</v>
      </c>
      <c r="N192" s="21">
        <v>163.41300000000001</v>
      </c>
      <c r="O192" s="19">
        <v>848.73</v>
      </c>
      <c r="P192" s="19">
        <f>VLOOKUP(C192,AWS2_30min!$C$3:$G$2935,5)</f>
        <v>955.8</v>
      </c>
      <c r="Q192" s="19">
        <f t="shared" si="39"/>
        <v>856.33399999999995</v>
      </c>
      <c r="R192" s="59">
        <f t="shared" si="40"/>
        <v>1.1161532766420579</v>
      </c>
      <c r="S192" s="26" t="b">
        <f t="shared" si="41"/>
        <v>0</v>
      </c>
      <c r="T192" s="19">
        <f>VLOOKUP(A192,Albedo!$A$2:$F$63,6)</f>
        <v>0</v>
      </c>
      <c r="U192" s="19">
        <f>Const!$B$26*D192+Const!$B$27</f>
        <v>2402.4843999999998</v>
      </c>
      <c r="V192" s="19">
        <f t="shared" si="38"/>
        <v>1</v>
      </c>
      <c r="W192" s="6">
        <f>VLOOKUP(A192,Albedo!$A$2:$G$63,5)+Const!$B$20*(L192-Const!$B$29)</f>
        <v>18.201000000000001</v>
      </c>
      <c r="X192" s="19">
        <f>VLOOKUP(A192,Albedo!$A$2:$G$63,7)</f>
        <v>3</v>
      </c>
      <c r="Y192" s="6">
        <f>IF(T192=1,W192,VLOOKUP(A192,Albedo!$A$2:$H$63,8)+(X192+1)*Const!$B$20*(L192-Const!$B$29))</f>
        <v>38.536000000000001</v>
      </c>
      <c r="Z192" s="15">
        <f>Const!$B$22*V192+Const!$B$23*W192+Const!$B$24*Y192+Const!$B$25</f>
        <v>0.5815040600000001</v>
      </c>
      <c r="AA192" s="51" t="b">
        <f t="shared" si="42"/>
        <v>0</v>
      </c>
      <c r="AB192" s="51" t="b">
        <f t="shared" si="43"/>
        <v>0</v>
      </c>
      <c r="AC192" s="51" t="b">
        <f>IF(F192=1,VLOOKUP(C192,AWS1_30min!$C$3:$J$2747,8))</f>
        <v>0</v>
      </c>
      <c r="AD192" s="51" t="b">
        <f>IF(F192=1,Const!$B$5*POWER((0+Const!$B$4),4))</f>
        <v>0</v>
      </c>
      <c r="AE192" s="51" t="b">
        <f t="shared" si="44"/>
        <v>0</v>
      </c>
      <c r="AF192" s="51" t="b">
        <f t="shared" si="45"/>
        <v>0</v>
      </c>
      <c r="AG192" s="14">
        <f>VLOOKUP(C192,AWS2_30min!$C$3:$J$2935,8)+Const!$B$20*(L192-Const!$B$29)</f>
        <v>18.201000000000001</v>
      </c>
      <c r="AH192" s="14">
        <f t="shared" si="46"/>
        <v>291.351</v>
      </c>
      <c r="AI192" s="6">
        <f>VLOOKUP(C192,AWS2_30min!$C$3:$K$2935,9)</f>
        <v>30.97</v>
      </c>
      <c r="AJ192" s="6">
        <f>VLOOKUP(C192,AWS2_30min!$C$3:$L$2935,10)</f>
        <v>1.9076345193123379</v>
      </c>
      <c r="AK192" s="53">
        <f>IF(AJ192&gt;0.5,Const!$B$6*(AH192-Const!$B$4)*(Const!$B$32-Const!$B$34)/(AH192*POWER(AJ192,2)))</f>
        <v>0.33670914700676996</v>
      </c>
      <c r="AL192" s="53">
        <f>IF(AK192&lt;Const!$B$33,AK192,"ЛОЖЬ")</f>
        <v>0.33670914700676996</v>
      </c>
      <c r="AM192" s="53">
        <f t="shared" si="47"/>
        <v>0.46723477188296608</v>
      </c>
      <c r="AN192" s="6">
        <f>(AG192+VLOOKUP(C192,AWS1_30min!$C$4:$L$2747,10))/2</f>
        <v>16.492000000000001</v>
      </c>
      <c r="AO192" s="19">
        <f>VLOOKUP(C192,AWS1_30min!$C$4:$O$2747,13)/POWER(10,(L192-Const!$B$28)/18400*(1+0.003665*AN192))</f>
        <v>761.47005518713991</v>
      </c>
      <c r="AP192" s="14">
        <f>Const!$B$7*Const!$B$8*(AO192/Const!$B$11)*POWER(Const!$B$9,2)*AJ192*(AH192-Const!$B$4)/(LN(Const!$B$32/Const!$B$34)*LN(Const!$B$32/Const!$B$35))</f>
        <v>71.827618526974405</v>
      </c>
      <c r="AQ192" s="51" t="b">
        <f t="shared" si="48"/>
        <v>0</v>
      </c>
      <c r="AR192" s="18">
        <f t="shared" si="49"/>
        <v>6.6227125660186115</v>
      </c>
      <c r="AS192" s="14">
        <f>0.623*Const!$B$10*Const!$B$8*POWER(Const!$B$9,2)*AJ192*(AR192-Const!$B$12)/1013/(LN(Const!$B$32/Const!$B$34)*LN(Const!$B$32/Const!$B$36))</f>
        <v>4.1852286837879618</v>
      </c>
      <c r="AT192" s="51" t="b">
        <f t="shared" si="50"/>
        <v>0</v>
      </c>
      <c r="AU192" s="51" t="b">
        <f t="shared" si="51"/>
        <v>0</v>
      </c>
      <c r="AV192" s="14">
        <f>VLOOKUP(C192,AWS1_30min!$C$4:$P$2747,14)</f>
        <v>0</v>
      </c>
      <c r="AW192" s="14">
        <f t="shared" si="52"/>
        <v>0</v>
      </c>
      <c r="AX192" s="51" t="b">
        <f>IF(F192=1,AW192*Const!$B$13*Const!$B$14*(AH192-Const!$B$4))</f>
        <v>0</v>
      </c>
      <c r="AY192" s="11" t="b">
        <f>IF(F192=1,-Const!$B$15*(Const!$B$4-Const!$B$31)/2)</f>
        <v>0</v>
      </c>
      <c r="AZ192" s="51" t="b">
        <f t="shared" si="53"/>
        <v>0</v>
      </c>
      <c r="BA192" s="19">
        <f>IF(V192=1,Const!$B$37,Const!$B$38)</f>
        <v>602</v>
      </c>
      <c r="BB192" s="51" t="b">
        <f>IF(F192=1,AZ192/Const!$B$17*1800/BA192*1000)</f>
        <v>0</v>
      </c>
    </row>
    <row r="193" spans="1:54" x14ac:dyDescent="0.3">
      <c r="A193" s="1">
        <f t="shared" si="54"/>
        <v>43653</v>
      </c>
      <c r="B193" s="2">
        <f t="shared" si="55"/>
        <v>0.5</v>
      </c>
      <c r="C193" s="13">
        <f t="shared" si="55"/>
        <v>43653.5</v>
      </c>
      <c r="D193" s="19">
        <f t="shared" si="56"/>
        <v>188</v>
      </c>
      <c r="E193" s="19">
        <v>190</v>
      </c>
      <c r="F193" s="19">
        <v>0</v>
      </c>
      <c r="G193" s="19">
        <v>0</v>
      </c>
      <c r="H193" s="19">
        <v>0</v>
      </c>
      <c r="I193" s="19"/>
      <c r="J193">
        <v>524475</v>
      </c>
      <c r="K193">
        <v>6300315</v>
      </c>
      <c r="L193">
        <v>2824</v>
      </c>
      <c r="M193" s="14">
        <v>33.314500000000002</v>
      </c>
      <c r="N193" s="21">
        <v>240.78100000000001</v>
      </c>
      <c r="O193" s="19">
        <v>1095.79</v>
      </c>
      <c r="P193" s="19">
        <f>VLOOKUP(C193,AWS2_30min!$C$3:$G$2935,5)</f>
        <v>955.8</v>
      </c>
      <c r="Q193" s="19">
        <f t="shared" si="39"/>
        <v>856.33399999999995</v>
      </c>
      <c r="R193" s="59">
        <f t="shared" si="40"/>
        <v>1.1161532766420579</v>
      </c>
      <c r="S193" s="26" t="b">
        <f t="shared" si="41"/>
        <v>0</v>
      </c>
      <c r="T193" s="19">
        <f>VLOOKUP(A193,Albedo!$A$2:$F$63,6)</f>
        <v>0</v>
      </c>
      <c r="U193" s="19">
        <f>Const!$B$26*D193+Const!$B$27</f>
        <v>2402.4843999999998</v>
      </c>
      <c r="V193" s="19">
        <f t="shared" si="38"/>
        <v>1</v>
      </c>
      <c r="W193" s="6">
        <f>VLOOKUP(A193,Albedo!$A$2:$G$63,5)+Const!$B$20*(L193-Const!$B$29)</f>
        <v>15.6075</v>
      </c>
      <c r="X193" s="19">
        <f>VLOOKUP(A193,Albedo!$A$2:$G$63,7)</f>
        <v>3</v>
      </c>
      <c r="Y193" s="6">
        <f>IF(T193=1,W193,VLOOKUP(A193,Albedo!$A$2:$H$63,8)+(X193+1)*Const!$B$20*(L193-Const!$B$29))</f>
        <v>28.161999999999999</v>
      </c>
      <c r="Z193" s="15">
        <f>Const!$B$22*V193+Const!$B$23*W193+Const!$B$24*Y193+Const!$B$25</f>
        <v>0.5713894100000001</v>
      </c>
      <c r="AA193" s="51" t="b">
        <f t="shared" si="42"/>
        <v>0</v>
      </c>
      <c r="AB193" s="51" t="b">
        <f t="shared" si="43"/>
        <v>0</v>
      </c>
      <c r="AC193" s="51" t="b">
        <f>IF(F193=1,VLOOKUP(C193,AWS1_30min!$C$3:$J$2747,8))</f>
        <v>0</v>
      </c>
      <c r="AD193" s="51" t="b">
        <f>IF(F193=1,Const!$B$5*POWER((0+Const!$B$4),4))</f>
        <v>0</v>
      </c>
      <c r="AE193" s="51" t="b">
        <f t="shared" si="44"/>
        <v>0</v>
      </c>
      <c r="AF193" s="51" t="b">
        <f t="shared" si="45"/>
        <v>0</v>
      </c>
      <c r="AG193" s="14">
        <f>VLOOKUP(C193,AWS2_30min!$C$3:$J$2935,8)+Const!$B$20*(L193-Const!$B$29)</f>
        <v>15.6075</v>
      </c>
      <c r="AH193" s="14">
        <f t="shared" si="46"/>
        <v>288.75749999999999</v>
      </c>
      <c r="AI193" s="6">
        <f>VLOOKUP(C193,AWS2_30min!$C$3:$K$2935,9)</f>
        <v>30.97</v>
      </c>
      <c r="AJ193" s="6">
        <f>VLOOKUP(C193,AWS2_30min!$C$3:$L$2935,10)</f>
        <v>1.9076345193123379</v>
      </c>
      <c r="AK193" s="53">
        <f>IF(AJ193&gt;0.5,Const!$B$6*(AH193-Const!$B$4)*(Const!$B$32-Const!$B$34)/(AH193*POWER(AJ193,2)))</f>
        <v>0.29132398929567133</v>
      </c>
      <c r="AL193" s="53">
        <f>IF(AK193&lt;Const!$B$33,AK193,"ЛОЖЬ")</f>
        <v>0.29132398929567133</v>
      </c>
      <c r="AM193" s="53">
        <f t="shared" si="47"/>
        <v>0.20850177552189733</v>
      </c>
      <c r="AN193" s="6">
        <f>(AG193+VLOOKUP(C193,AWS1_30min!$C$4:$L$2747,10))/2</f>
        <v>15.19525</v>
      </c>
      <c r="AO193" s="19">
        <f>VLOOKUP(C193,AWS1_30min!$C$4:$O$2747,13)/POWER(10,(L193-Const!$B$28)/18400*(1+0.003665*AN193))</f>
        <v>722.32649638313364</v>
      </c>
      <c r="AP193" s="14">
        <f>Const!$B$7*Const!$B$8*(AO193/Const!$B$11)*POWER(Const!$B$9,2)*AJ193*(AH193-Const!$B$4)/(LN(Const!$B$32/Const!$B$34)*LN(Const!$B$32/Const!$B$35))</f>
        <v>58.426554754986547</v>
      </c>
      <c r="AQ193" s="51" t="b">
        <f t="shared" si="48"/>
        <v>0</v>
      </c>
      <c r="AR193" s="18">
        <f t="shared" si="49"/>
        <v>5.6123791097025491</v>
      </c>
      <c r="AS193" s="14">
        <f>0.623*Const!$B$10*Const!$B$8*POWER(Const!$B$9,2)*AJ193*(AR193-Const!$B$12)/1013/(LN(Const!$B$32/Const!$B$34)*LN(Const!$B$32/Const!$B$36))</f>
        <v>-4.0620366297973609</v>
      </c>
      <c r="AT193" s="51" t="b">
        <f t="shared" si="50"/>
        <v>0</v>
      </c>
      <c r="AU193" s="51" t="b">
        <f t="shared" si="51"/>
        <v>0</v>
      </c>
      <c r="AV193" s="14">
        <f>VLOOKUP(C193,AWS1_30min!$C$4:$P$2747,14)</f>
        <v>0</v>
      </c>
      <c r="AW193" s="14">
        <f t="shared" si="52"/>
        <v>0</v>
      </c>
      <c r="AX193" s="51" t="b">
        <f>IF(F193=1,AW193*Const!$B$13*Const!$B$14*(AH193-Const!$B$4))</f>
        <v>0</v>
      </c>
      <c r="AY193" s="11" t="b">
        <f>IF(F193=1,-Const!$B$15*(Const!$B$4-Const!$B$31)/2)</f>
        <v>0</v>
      </c>
      <c r="AZ193" s="51" t="b">
        <f t="shared" si="53"/>
        <v>0</v>
      </c>
      <c r="BA193" s="19">
        <f>IF(V193=1,Const!$B$37,Const!$B$38)</f>
        <v>602</v>
      </c>
      <c r="BB193" s="51" t="b">
        <f>IF(F193=1,AZ193/Const!$B$17*1800/BA193*1000)</f>
        <v>0</v>
      </c>
    </row>
    <row r="194" spans="1:54" x14ac:dyDescent="0.3">
      <c r="A194" s="1">
        <f t="shared" si="54"/>
        <v>43653</v>
      </c>
      <c r="B194" s="2">
        <f t="shared" si="55"/>
        <v>0.5</v>
      </c>
      <c r="C194" s="13">
        <f t="shared" si="55"/>
        <v>43653.5</v>
      </c>
      <c r="D194" s="19">
        <f t="shared" si="56"/>
        <v>188</v>
      </c>
      <c r="E194" s="19">
        <v>191</v>
      </c>
      <c r="F194" s="19">
        <v>0</v>
      </c>
      <c r="G194" s="19">
        <v>0</v>
      </c>
      <c r="H194" s="19">
        <v>0</v>
      </c>
      <c r="I194" s="19"/>
      <c r="J194">
        <v>524565</v>
      </c>
      <c r="K194">
        <v>6300315</v>
      </c>
      <c r="L194">
        <v>2859</v>
      </c>
      <c r="M194" s="14">
        <v>19.081499999999998</v>
      </c>
      <c r="N194" s="21">
        <v>209.85900000000001</v>
      </c>
      <c r="O194" s="19">
        <v>988.83299999999997</v>
      </c>
      <c r="P194" s="19">
        <f>VLOOKUP(C194,AWS2_30min!$C$3:$G$2935,5)</f>
        <v>955.8</v>
      </c>
      <c r="Q194" s="19">
        <f t="shared" si="39"/>
        <v>856.33399999999995</v>
      </c>
      <c r="R194" s="59">
        <f t="shared" si="40"/>
        <v>1.1161532766420579</v>
      </c>
      <c r="S194" s="26" t="b">
        <f t="shared" si="41"/>
        <v>0</v>
      </c>
      <c r="T194" s="19">
        <f>VLOOKUP(A194,Albedo!$A$2:$F$63,6)</f>
        <v>0</v>
      </c>
      <c r="U194" s="19">
        <f>Const!$B$26*D194+Const!$B$27</f>
        <v>2402.4843999999998</v>
      </c>
      <c r="V194" s="19">
        <f t="shared" si="38"/>
        <v>1</v>
      </c>
      <c r="W194" s="6">
        <f>VLOOKUP(A194,Albedo!$A$2:$G$63,5)+Const!$B$20*(L194-Const!$B$29)</f>
        <v>15.38</v>
      </c>
      <c r="X194" s="19">
        <f>VLOOKUP(A194,Albedo!$A$2:$G$63,7)</f>
        <v>3</v>
      </c>
      <c r="Y194" s="6">
        <f>IF(T194=1,W194,VLOOKUP(A194,Albedo!$A$2:$H$63,8)+(X194+1)*Const!$B$20*(L194-Const!$B$29))</f>
        <v>27.252000000000002</v>
      </c>
      <c r="Z194" s="15">
        <f>Const!$B$22*V194+Const!$B$23*W194+Const!$B$24*Y194+Const!$B$25</f>
        <v>0.57050216000000009</v>
      </c>
      <c r="AA194" s="51" t="b">
        <f t="shared" si="42"/>
        <v>0</v>
      </c>
      <c r="AB194" s="51" t="b">
        <f t="shared" si="43"/>
        <v>0</v>
      </c>
      <c r="AC194" s="51" t="b">
        <f>IF(F194=1,VLOOKUP(C194,AWS1_30min!$C$3:$J$2747,8))</f>
        <v>0</v>
      </c>
      <c r="AD194" s="51" t="b">
        <f>IF(F194=1,Const!$B$5*POWER((0+Const!$B$4),4))</f>
        <v>0</v>
      </c>
      <c r="AE194" s="51" t="b">
        <f t="shared" si="44"/>
        <v>0</v>
      </c>
      <c r="AF194" s="51" t="b">
        <f t="shared" si="45"/>
        <v>0</v>
      </c>
      <c r="AG194" s="14">
        <f>VLOOKUP(C194,AWS2_30min!$C$3:$J$2935,8)+Const!$B$20*(L194-Const!$B$29)</f>
        <v>15.38</v>
      </c>
      <c r="AH194" s="14">
        <f t="shared" si="46"/>
        <v>288.52999999999997</v>
      </c>
      <c r="AI194" s="6">
        <f>VLOOKUP(C194,AWS2_30min!$C$3:$K$2935,9)</f>
        <v>30.97</v>
      </c>
      <c r="AJ194" s="6">
        <f>VLOOKUP(C194,AWS2_30min!$C$3:$L$2935,10)</f>
        <v>1.9076345193123379</v>
      </c>
      <c r="AK194" s="53">
        <f>IF(AJ194&gt;0.5,Const!$B$6*(AH194-Const!$B$4)*(Const!$B$32-Const!$B$34)/(AH194*POWER(AJ194,2)))</f>
        <v>0.28730391078387818</v>
      </c>
      <c r="AL194" s="53">
        <f>IF(AK194&lt;Const!$B$33,AK194,"ЛОЖЬ")</f>
        <v>0.28730391078387818</v>
      </c>
      <c r="AM194" s="53">
        <f t="shared" si="47"/>
        <v>0.19054932095398402</v>
      </c>
      <c r="AN194" s="6">
        <f>(AG194+VLOOKUP(C194,AWS1_30min!$C$4:$L$2747,10))/2</f>
        <v>15.0815</v>
      </c>
      <c r="AO194" s="19">
        <f>VLOOKUP(C194,AWS1_30min!$C$4:$O$2747,13)/POWER(10,(L194-Const!$B$28)/18400*(1+0.003665*AN194))</f>
        <v>719.00666424594999</v>
      </c>
      <c r="AP194" s="14">
        <f>Const!$B$7*Const!$B$8*(AO194/Const!$B$11)*POWER(Const!$B$9,2)*AJ194*(AH194-Const!$B$4)/(LN(Const!$B$32/Const!$B$34)*LN(Const!$B$32/Const!$B$35))</f>
        <v>57.310294429243889</v>
      </c>
      <c r="AQ194" s="51" t="b">
        <f t="shared" si="48"/>
        <v>0</v>
      </c>
      <c r="AR194" s="18">
        <f t="shared" si="49"/>
        <v>5.5306238863856763</v>
      </c>
      <c r="AS194" s="14">
        <f>0.623*Const!$B$10*Const!$B$8*POWER(Const!$B$9,2)*AJ194*(AR194-Const!$B$12)/1013/(LN(Const!$B$32/Const!$B$34)*LN(Const!$B$32/Const!$B$36))</f>
        <v>-4.7293975028344493</v>
      </c>
      <c r="AT194" s="51" t="b">
        <f t="shared" si="50"/>
        <v>0</v>
      </c>
      <c r="AU194" s="51" t="b">
        <f t="shared" si="51"/>
        <v>0</v>
      </c>
      <c r="AV194" s="14">
        <f>VLOOKUP(C194,AWS1_30min!$C$4:$P$2747,14)</f>
        <v>0</v>
      </c>
      <c r="AW194" s="14">
        <f t="shared" si="52"/>
        <v>0</v>
      </c>
      <c r="AX194" s="51" t="b">
        <f>IF(F194=1,AW194*Const!$B$13*Const!$B$14*(AH194-Const!$B$4))</f>
        <v>0</v>
      </c>
      <c r="AY194" s="11" t="b">
        <f>IF(F194=1,-Const!$B$15*(Const!$B$4-Const!$B$31)/2)</f>
        <v>0</v>
      </c>
      <c r="AZ194" s="51" t="b">
        <f t="shared" si="53"/>
        <v>0</v>
      </c>
      <c r="BA194" s="19">
        <f>IF(V194=1,Const!$B$37,Const!$B$38)</f>
        <v>602</v>
      </c>
      <c r="BB194" s="51" t="b">
        <f>IF(F194=1,AZ194/Const!$B$17*1800/BA194*1000)</f>
        <v>0</v>
      </c>
    </row>
    <row r="195" spans="1:54" x14ac:dyDescent="0.3">
      <c r="A195" s="1">
        <f t="shared" si="54"/>
        <v>43653</v>
      </c>
      <c r="B195" s="2">
        <f t="shared" si="55"/>
        <v>0.5</v>
      </c>
      <c r="C195" s="13">
        <f t="shared" si="55"/>
        <v>43653.5</v>
      </c>
      <c r="D195" s="19">
        <f t="shared" si="56"/>
        <v>188</v>
      </c>
      <c r="E195" s="19">
        <v>192</v>
      </c>
      <c r="F195" s="19">
        <v>0</v>
      </c>
      <c r="G195" s="19">
        <v>0</v>
      </c>
      <c r="H195" s="19">
        <v>0</v>
      </c>
      <c r="I195" s="19"/>
      <c r="J195">
        <v>524655</v>
      </c>
      <c r="K195">
        <v>6300315</v>
      </c>
      <c r="L195">
        <v>2859</v>
      </c>
      <c r="M195" s="14">
        <v>16.222100000000001</v>
      </c>
      <c r="N195" s="21">
        <v>144.71700000000001</v>
      </c>
      <c r="O195" s="19">
        <v>800.82299999999998</v>
      </c>
      <c r="P195" s="19">
        <f>VLOOKUP(C195,AWS2_30min!$C$3:$G$2935,5)</f>
        <v>955.8</v>
      </c>
      <c r="Q195" s="19">
        <f t="shared" si="39"/>
        <v>856.33399999999995</v>
      </c>
      <c r="R195" s="59">
        <f t="shared" si="40"/>
        <v>1.1161532766420579</v>
      </c>
      <c r="S195" s="26" t="b">
        <f t="shared" si="41"/>
        <v>0</v>
      </c>
      <c r="T195" s="19">
        <f>VLOOKUP(A195,Albedo!$A$2:$F$63,6)</f>
        <v>0</v>
      </c>
      <c r="U195" s="19">
        <f>Const!$B$26*D195+Const!$B$27</f>
        <v>2402.4843999999998</v>
      </c>
      <c r="V195" s="19">
        <f t="shared" si="38"/>
        <v>1</v>
      </c>
      <c r="W195" s="6">
        <f>VLOOKUP(A195,Albedo!$A$2:$G$63,5)+Const!$B$20*(L195-Const!$B$29)</f>
        <v>15.38</v>
      </c>
      <c r="X195" s="19">
        <f>VLOOKUP(A195,Albedo!$A$2:$G$63,7)</f>
        <v>3</v>
      </c>
      <c r="Y195" s="6">
        <f>IF(T195=1,W195,VLOOKUP(A195,Albedo!$A$2:$H$63,8)+(X195+1)*Const!$B$20*(L195-Const!$B$29))</f>
        <v>27.252000000000002</v>
      </c>
      <c r="Z195" s="15">
        <f>Const!$B$22*V195+Const!$B$23*W195+Const!$B$24*Y195+Const!$B$25</f>
        <v>0.57050216000000009</v>
      </c>
      <c r="AA195" s="51" t="b">
        <f t="shared" si="42"/>
        <v>0</v>
      </c>
      <c r="AB195" s="51" t="b">
        <f t="shared" si="43"/>
        <v>0</v>
      </c>
      <c r="AC195" s="51" t="b">
        <f>IF(F195=1,VLOOKUP(C195,AWS1_30min!$C$3:$J$2747,8))</f>
        <v>0</v>
      </c>
      <c r="AD195" s="51" t="b">
        <f>IF(F195=1,Const!$B$5*POWER((0+Const!$B$4),4))</f>
        <v>0</v>
      </c>
      <c r="AE195" s="51" t="b">
        <f t="shared" si="44"/>
        <v>0</v>
      </c>
      <c r="AF195" s="51" t="b">
        <f t="shared" si="45"/>
        <v>0</v>
      </c>
      <c r="AG195" s="14">
        <f>VLOOKUP(C195,AWS2_30min!$C$3:$J$2935,8)+Const!$B$20*(L195-Const!$B$29)</f>
        <v>15.38</v>
      </c>
      <c r="AH195" s="14">
        <f t="shared" si="46"/>
        <v>288.52999999999997</v>
      </c>
      <c r="AI195" s="6">
        <f>VLOOKUP(C195,AWS2_30min!$C$3:$K$2935,9)</f>
        <v>30.97</v>
      </c>
      <c r="AJ195" s="6">
        <f>VLOOKUP(C195,AWS2_30min!$C$3:$L$2935,10)</f>
        <v>1.9076345193123379</v>
      </c>
      <c r="AK195" s="53">
        <f>IF(AJ195&gt;0.5,Const!$B$6*(AH195-Const!$B$4)*(Const!$B$32-Const!$B$34)/(AH195*POWER(AJ195,2)))</f>
        <v>0.28730391078387818</v>
      </c>
      <c r="AL195" s="53">
        <f>IF(AK195&lt;Const!$B$33,AK195,"ЛОЖЬ")</f>
        <v>0.28730391078387818</v>
      </c>
      <c r="AM195" s="53">
        <f t="shared" si="47"/>
        <v>0.19054932095398402</v>
      </c>
      <c r="AN195" s="6">
        <f>(AG195+VLOOKUP(C195,AWS1_30min!$C$4:$L$2747,10))/2</f>
        <v>15.0815</v>
      </c>
      <c r="AO195" s="19">
        <f>VLOOKUP(C195,AWS1_30min!$C$4:$O$2747,13)/POWER(10,(L195-Const!$B$28)/18400*(1+0.003665*AN195))</f>
        <v>719.00666424594999</v>
      </c>
      <c r="AP195" s="14">
        <f>Const!$B$7*Const!$B$8*(AO195/Const!$B$11)*POWER(Const!$B$9,2)*AJ195*(AH195-Const!$B$4)/(LN(Const!$B$32/Const!$B$34)*LN(Const!$B$32/Const!$B$35))</f>
        <v>57.310294429243889</v>
      </c>
      <c r="AQ195" s="51" t="b">
        <f t="shared" si="48"/>
        <v>0</v>
      </c>
      <c r="AR195" s="18">
        <f t="shared" si="49"/>
        <v>5.5306238863856763</v>
      </c>
      <c r="AS195" s="14">
        <f>0.623*Const!$B$10*Const!$B$8*POWER(Const!$B$9,2)*AJ195*(AR195-Const!$B$12)/1013/(LN(Const!$B$32/Const!$B$34)*LN(Const!$B$32/Const!$B$36))</f>
        <v>-4.7293975028344493</v>
      </c>
      <c r="AT195" s="51" t="b">
        <f t="shared" si="50"/>
        <v>0</v>
      </c>
      <c r="AU195" s="51" t="b">
        <f t="shared" si="51"/>
        <v>0</v>
      </c>
      <c r="AV195" s="14">
        <f>VLOOKUP(C195,AWS1_30min!$C$4:$P$2747,14)</f>
        <v>0</v>
      </c>
      <c r="AW195" s="14">
        <f t="shared" si="52"/>
        <v>0</v>
      </c>
      <c r="AX195" s="51" t="b">
        <f>IF(F195=1,AW195*Const!$B$13*Const!$B$14*(AH195-Const!$B$4))</f>
        <v>0</v>
      </c>
      <c r="AY195" s="11" t="b">
        <f>IF(F195=1,-Const!$B$15*(Const!$B$4-Const!$B$31)/2)</f>
        <v>0</v>
      </c>
      <c r="AZ195" s="51" t="b">
        <f t="shared" si="53"/>
        <v>0</v>
      </c>
      <c r="BA195" s="19">
        <f>IF(V195=1,Const!$B$37,Const!$B$38)</f>
        <v>602</v>
      </c>
      <c r="BB195" s="51" t="b">
        <f>IF(F195=1,AZ195/Const!$B$17*1800/BA195*1000)</f>
        <v>0</v>
      </c>
    </row>
    <row r="196" spans="1:54" x14ac:dyDescent="0.3">
      <c r="A196" s="1">
        <f t="shared" si="54"/>
        <v>43653</v>
      </c>
      <c r="B196" s="2">
        <f t="shared" si="55"/>
        <v>0.5</v>
      </c>
      <c r="C196" s="13">
        <f t="shared" si="55"/>
        <v>43653.5</v>
      </c>
      <c r="D196" s="19">
        <f t="shared" si="56"/>
        <v>188</v>
      </c>
      <c r="E196" s="19">
        <v>193</v>
      </c>
      <c r="F196" s="19">
        <v>0</v>
      </c>
      <c r="G196" s="19">
        <v>0</v>
      </c>
      <c r="H196" s="19">
        <v>0</v>
      </c>
      <c r="I196" s="19"/>
      <c r="J196">
        <v>524745</v>
      </c>
      <c r="K196">
        <v>6300315</v>
      </c>
      <c r="L196">
        <v>2836</v>
      </c>
      <c r="M196" s="14">
        <v>57.380899999999997</v>
      </c>
      <c r="N196" s="21">
        <v>95.406499999999994</v>
      </c>
      <c r="O196" s="19">
        <v>867.803</v>
      </c>
      <c r="P196" s="19">
        <f>VLOOKUP(C196,AWS2_30min!$C$3:$G$2935,5)</f>
        <v>955.8</v>
      </c>
      <c r="Q196" s="19">
        <f t="shared" si="39"/>
        <v>856.33399999999995</v>
      </c>
      <c r="R196" s="59">
        <f t="shared" si="40"/>
        <v>1.1161532766420579</v>
      </c>
      <c r="S196" s="26" t="b">
        <f t="shared" si="41"/>
        <v>0</v>
      </c>
      <c r="T196" s="19">
        <f>VLOOKUP(A196,Albedo!$A$2:$F$63,6)</f>
        <v>0</v>
      </c>
      <c r="U196" s="19">
        <f>Const!$B$26*D196+Const!$B$27</f>
        <v>2402.4843999999998</v>
      </c>
      <c r="V196" s="19">
        <f t="shared" ref="V196:V259" si="57">IF(T196=1,1,IF(L196&gt;=U196,1,0))</f>
        <v>1</v>
      </c>
      <c r="W196" s="6">
        <f>VLOOKUP(A196,Albedo!$A$2:$G$63,5)+Const!$B$20*(L196-Const!$B$29)</f>
        <v>15.529500000000001</v>
      </c>
      <c r="X196" s="19">
        <f>VLOOKUP(A196,Albedo!$A$2:$G$63,7)</f>
        <v>3</v>
      </c>
      <c r="Y196" s="6">
        <f>IF(T196=1,W196,VLOOKUP(A196,Albedo!$A$2:$H$63,8)+(X196+1)*Const!$B$20*(L196-Const!$B$29))</f>
        <v>27.85</v>
      </c>
      <c r="Z196" s="15">
        <f>Const!$B$22*V196+Const!$B$23*W196+Const!$B$24*Y196+Const!$B$25</f>
        <v>0.57108521000000001</v>
      </c>
      <c r="AA196" s="51" t="b">
        <f t="shared" si="42"/>
        <v>0</v>
      </c>
      <c r="AB196" s="51" t="b">
        <f t="shared" si="43"/>
        <v>0</v>
      </c>
      <c r="AC196" s="51" t="b">
        <f>IF(F196=1,VLOOKUP(C196,AWS1_30min!$C$3:$J$2747,8))</f>
        <v>0</v>
      </c>
      <c r="AD196" s="51" t="b">
        <f>IF(F196=1,Const!$B$5*POWER((0+Const!$B$4),4))</f>
        <v>0</v>
      </c>
      <c r="AE196" s="51" t="b">
        <f t="shared" si="44"/>
        <v>0</v>
      </c>
      <c r="AF196" s="51" t="b">
        <f t="shared" si="45"/>
        <v>0</v>
      </c>
      <c r="AG196" s="14">
        <f>VLOOKUP(C196,AWS2_30min!$C$3:$J$2935,8)+Const!$B$20*(L196-Const!$B$29)</f>
        <v>15.529500000000001</v>
      </c>
      <c r="AH196" s="14">
        <f t="shared" si="46"/>
        <v>288.67949999999996</v>
      </c>
      <c r="AI196" s="6">
        <f>VLOOKUP(C196,AWS2_30min!$C$3:$K$2935,9)</f>
        <v>30.97</v>
      </c>
      <c r="AJ196" s="6">
        <f>VLOOKUP(C196,AWS2_30min!$C$3:$L$2935,10)</f>
        <v>1.9076345193123379</v>
      </c>
      <c r="AK196" s="53">
        <f>IF(AJ196&gt;0.5,Const!$B$6*(AH196-Const!$B$4)*(Const!$B$32-Const!$B$34)/(AH196*POWER(AJ196,2)))</f>
        <v>0.28994639045720699</v>
      </c>
      <c r="AL196" s="53">
        <f>IF(AK196&lt;Const!$B$33,AK196,"ЛОЖЬ")</f>
        <v>0.28994639045720699</v>
      </c>
      <c r="AM196" s="53">
        <f t="shared" si="47"/>
        <v>0.20225882890700847</v>
      </c>
      <c r="AN196" s="6">
        <f>(AG196+VLOOKUP(C196,AWS1_30min!$C$4:$L$2747,10))/2</f>
        <v>15.15625</v>
      </c>
      <c r="AO196" s="19">
        <f>VLOOKUP(C196,AWS1_30min!$C$4:$O$2747,13)/POWER(10,(L196-Const!$B$28)/18400*(1+0.003665*AN196))</f>
        <v>721.18624828384657</v>
      </c>
      <c r="AP196" s="14">
        <f>Const!$B$7*Const!$B$8*(AO196/Const!$B$11)*POWER(Const!$B$9,2)*AJ196*(AH196-Const!$B$4)/(LN(Const!$B$32/Const!$B$34)*LN(Const!$B$32/Const!$B$35))</f>
        <v>58.042792470620164</v>
      </c>
      <c r="AQ196" s="51" t="b">
        <f t="shared" si="48"/>
        <v>0</v>
      </c>
      <c r="AR196" s="18">
        <f t="shared" si="49"/>
        <v>5.5842292823125579</v>
      </c>
      <c r="AS196" s="14">
        <f>0.623*Const!$B$10*Const!$B$8*POWER(Const!$B$9,2)*AJ196*(AR196-Const!$B$12)/1013/(LN(Const!$B$32/Const!$B$34)*LN(Const!$B$32/Const!$B$36))</f>
        <v>-4.2918212554232413</v>
      </c>
      <c r="AT196" s="51" t="b">
        <f t="shared" si="50"/>
        <v>0</v>
      </c>
      <c r="AU196" s="51" t="b">
        <f t="shared" si="51"/>
        <v>0</v>
      </c>
      <c r="AV196" s="14">
        <f>VLOOKUP(C196,AWS1_30min!$C$4:$P$2747,14)</f>
        <v>0</v>
      </c>
      <c r="AW196" s="14">
        <f t="shared" si="52"/>
        <v>0</v>
      </c>
      <c r="AX196" s="51" t="b">
        <f>IF(F196=1,AW196*Const!$B$13*Const!$B$14*(AH196-Const!$B$4))</f>
        <v>0</v>
      </c>
      <c r="AY196" s="11" t="b">
        <f>IF(F196=1,-Const!$B$15*(Const!$B$4-Const!$B$31)/2)</f>
        <v>0</v>
      </c>
      <c r="AZ196" s="51" t="b">
        <f t="shared" si="53"/>
        <v>0</v>
      </c>
      <c r="BA196" s="19">
        <f>IF(V196=1,Const!$B$37,Const!$B$38)</f>
        <v>602</v>
      </c>
      <c r="BB196" s="51" t="b">
        <f>IF(F196=1,AZ196/Const!$B$17*1800/BA196*1000)</f>
        <v>0</v>
      </c>
    </row>
    <row r="197" spans="1:54" x14ac:dyDescent="0.3">
      <c r="A197" s="1">
        <f t="shared" si="54"/>
        <v>43653</v>
      </c>
      <c r="B197" s="2">
        <f t="shared" si="55"/>
        <v>0.5</v>
      </c>
      <c r="C197" s="13">
        <f t="shared" si="55"/>
        <v>43653.5</v>
      </c>
      <c r="D197" s="19">
        <f t="shared" si="56"/>
        <v>188</v>
      </c>
      <c r="E197" s="19">
        <v>194</v>
      </c>
      <c r="F197" s="19">
        <v>0</v>
      </c>
      <c r="G197" s="19">
        <v>0</v>
      </c>
      <c r="H197" s="19">
        <v>0</v>
      </c>
      <c r="I197" s="19"/>
      <c r="J197">
        <v>524835</v>
      </c>
      <c r="K197">
        <v>6300315</v>
      </c>
      <c r="L197">
        <v>2588</v>
      </c>
      <c r="M197" s="14">
        <v>61.354500000000002</v>
      </c>
      <c r="N197" s="21">
        <v>93.218400000000003</v>
      </c>
      <c r="O197" s="19">
        <v>920.35799999999995</v>
      </c>
      <c r="P197" s="19">
        <f>VLOOKUP(C197,AWS2_30min!$C$3:$G$2935,5)</f>
        <v>955.8</v>
      </c>
      <c r="Q197" s="19">
        <f t="shared" ref="Q197:Q260" si="58">INDEX($O$4:$O$423,MATCH(1,$H$4:$H$423,0))</f>
        <v>856.33399999999995</v>
      </c>
      <c r="R197" s="59">
        <f t="shared" ref="R197:R260" si="59">P197/Q197</f>
        <v>1.1161532766420579</v>
      </c>
      <c r="S197" s="26" t="b">
        <f t="shared" ref="S197:S260" si="60">IF(F197=1,R197*O197)</f>
        <v>0</v>
      </c>
      <c r="T197" s="19">
        <f>VLOOKUP(A197,Albedo!$A$2:$F$63,6)</f>
        <v>0</v>
      </c>
      <c r="U197" s="19">
        <f>Const!$B$26*D197+Const!$B$27</f>
        <v>2402.4843999999998</v>
      </c>
      <c r="V197" s="19">
        <f t="shared" si="57"/>
        <v>1</v>
      </c>
      <c r="W197" s="6">
        <f>VLOOKUP(A197,Albedo!$A$2:$G$63,5)+Const!$B$20*(L197-Const!$B$29)</f>
        <v>17.141500000000001</v>
      </c>
      <c r="X197" s="19">
        <f>VLOOKUP(A197,Albedo!$A$2:$G$63,7)</f>
        <v>3</v>
      </c>
      <c r="Y197" s="6">
        <f>IF(T197=1,W197,VLOOKUP(A197,Albedo!$A$2:$H$63,8)+(X197+1)*Const!$B$20*(L197-Const!$B$29))</f>
        <v>34.298000000000002</v>
      </c>
      <c r="Z197" s="15">
        <f>Const!$B$22*V197+Const!$B$23*W197+Const!$B$24*Y197+Const!$B$25</f>
        <v>0.57737201000000005</v>
      </c>
      <c r="AA197" s="51" t="b">
        <f t="shared" ref="AA197:AA260" si="61">IF(F197=1,S197*Z197)</f>
        <v>0</v>
      </c>
      <c r="AB197" s="51" t="b">
        <f t="shared" ref="AB197:AB260" si="62">IF(F197=1,S197-AA197)</f>
        <v>0</v>
      </c>
      <c r="AC197" s="51" t="b">
        <f>IF(F197=1,VLOOKUP(C197,AWS1_30min!$C$3:$J$2747,8))</f>
        <v>0</v>
      </c>
      <c r="AD197" s="51" t="b">
        <f>IF(F197=1,Const!$B$5*POWER((0+Const!$B$4),4))</f>
        <v>0</v>
      </c>
      <c r="AE197" s="51" t="b">
        <f t="shared" ref="AE197:AE260" si="63">IF(F197=1,AC197-AD197)</f>
        <v>0</v>
      </c>
      <c r="AF197" s="51" t="b">
        <f t="shared" ref="AF197:AF260" si="64">IF(F197=1,AB197+AE197)</f>
        <v>0</v>
      </c>
      <c r="AG197" s="14">
        <f>VLOOKUP(C197,AWS2_30min!$C$3:$J$2935,8)+Const!$B$20*(L197-Const!$B$29)</f>
        <v>17.141500000000001</v>
      </c>
      <c r="AH197" s="14">
        <f t="shared" ref="AH197:AH260" si="65">AG197+273.15</f>
        <v>290.29149999999998</v>
      </c>
      <c r="AI197" s="6">
        <f>VLOOKUP(C197,AWS2_30min!$C$3:$K$2935,9)</f>
        <v>30.97</v>
      </c>
      <c r="AJ197" s="6">
        <f>VLOOKUP(C197,AWS2_30min!$C$3:$L$2935,10)</f>
        <v>1.9076345193123379</v>
      </c>
      <c r="AK197" s="53">
        <f>IF(AJ197&gt;0.5,Const!$B$6*(AH197-Const!$B$4)*(Const!$B$32-Const!$B$34)/(AH197*POWER(AJ197,2)))</f>
        <v>0.31826631920590531</v>
      </c>
      <c r="AL197" s="53">
        <f>IF(AK197&lt;Const!$B$33,AK197,"ЛОЖЬ")</f>
        <v>0.31826631920590531</v>
      </c>
      <c r="AM197" s="53">
        <f t="shared" ref="AM197:AM260" si="66">IF(AND(ISNUMBER(AL197),AL197&gt;0),POWER((1-5*AL197),2),IF(ISNUMBER(AL197),POWER((1-16*AL197),0.75)))</f>
        <v>0.34967305646282704</v>
      </c>
      <c r="AN197" s="6">
        <f>(AG197+VLOOKUP(C197,AWS1_30min!$C$4:$L$2747,10))/2</f>
        <v>15.962250000000001</v>
      </c>
      <c r="AO197" s="19">
        <f>VLOOKUP(C197,AWS1_30min!$C$4:$O$2747,13)/POWER(10,(L197-Const!$B$28)/18400*(1+0.003665*AN197))</f>
        <v>745.18638513814005</v>
      </c>
      <c r="AP197" s="14">
        <f>Const!$B$7*Const!$B$8*(AO197/Const!$B$11)*POWER(Const!$B$9,2)*AJ197*(AH197-Const!$B$4)/(LN(Const!$B$32/Const!$B$34)*LN(Const!$B$32/Const!$B$35))</f>
        <v>66.199867929489201</v>
      </c>
      <c r="AQ197" s="51" t="b">
        <f t="shared" ref="AQ197:AQ260" si="67">IF(F197=1,AM197*AP197)</f>
        <v>0</v>
      </c>
      <c r="AR197" s="18">
        <f t="shared" ref="AR197:AR260" si="68">AI197*((6.112*EXP(((17.62*AG197)/(243.12+AG197))))*(1.0016+0.0000315*AO197-0.074/AO197))/100</f>
        <v>6.1920687962211378</v>
      </c>
      <c r="AS197" s="14">
        <f>0.623*Const!$B$10*Const!$B$8*POWER(Const!$B$9,2)*AJ197*(AR197-Const!$B$12)/1013/(LN(Const!$B$32/Const!$B$34)*LN(Const!$B$32/Const!$B$36))</f>
        <v>0.66992054174889437</v>
      </c>
      <c r="AT197" s="51" t="b">
        <f t="shared" ref="AT197:AT260" si="69">IF(F197=1,AM197*AS197)</f>
        <v>0</v>
      </c>
      <c r="AU197" s="51" t="b">
        <f t="shared" ref="AU197:AU260" si="70">IF(F197=1,AQ197+AT197)</f>
        <v>0</v>
      </c>
      <c r="AV197" s="14">
        <f>VLOOKUP(C197,AWS1_30min!$C$4:$P$2747,14)</f>
        <v>0</v>
      </c>
      <c r="AW197" s="14">
        <f t="shared" ref="AW197:AW260" si="71">IF(AG197&gt;=2,AV197/1000/1800)</f>
        <v>0</v>
      </c>
      <c r="AX197" s="51" t="b">
        <f>IF(F197=1,AW197*Const!$B$13*Const!$B$14*(AH197-Const!$B$4))</f>
        <v>0</v>
      </c>
      <c r="AY197" s="11" t="b">
        <f>IF(F197=1,-Const!$B$15*(Const!$B$4-Const!$B$31)/2)</f>
        <v>0</v>
      </c>
      <c r="AZ197" s="51" t="b">
        <f t="shared" ref="AZ197:AZ260" si="72">IF(F197=1,AB197+AE197+AQ197+AT197+AY197+AX197)</f>
        <v>0</v>
      </c>
      <c r="BA197" s="19">
        <f>IF(V197=1,Const!$B$37,Const!$B$38)</f>
        <v>602</v>
      </c>
      <c r="BB197" s="51" t="b">
        <f>IF(F197=1,AZ197/Const!$B$17*1800/BA197*1000)</f>
        <v>0</v>
      </c>
    </row>
    <row r="198" spans="1:54" x14ac:dyDescent="0.3">
      <c r="A198" s="1">
        <f t="shared" ref="A198:A261" si="73">A197</f>
        <v>43653</v>
      </c>
      <c r="B198" s="2">
        <f t="shared" ref="B198:C261" si="74">B197</f>
        <v>0.5</v>
      </c>
      <c r="C198" s="13">
        <f t="shared" si="74"/>
        <v>43653.5</v>
      </c>
      <c r="D198" s="19">
        <f t="shared" ref="D198:D261" si="75">D197</f>
        <v>188</v>
      </c>
      <c r="E198" s="19">
        <v>195</v>
      </c>
      <c r="F198" s="19">
        <v>0</v>
      </c>
      <c r="G198" s="19">
        <v>0</v>
      </c>
      <c r="H198" s="19">
        <v>0</v>
      </c>
      <c r="I198" s="19"/>
      <c r="J198">
        <v>524925</v>
      </c>
      <c r="K198">
        <v>6300315</v>
      </c>
      <c r="L198">
        <v>2506</v>
      </c>
      <c r="M198" s="14">
        <v>24.5747</v>
      </c>
      <c r="N198" s="21">
        <v>105.682</v>
      </c>
      <c r="O198" s="19">
        <v>607.86599999999999</v>
      </c>
      <c r="P198" s="19">
        <f>VLOOKUP(C198,AWS2_30min!$C$3:$G$2935,5)</f>
        <v>955.8</v>
      </c>
      <c r="Q198" s="19">
        <f t="shared" si="58"/>
        <v>856.33399999999995</v>
      </c>
      <c r="R198" s="59">
        <f t="shared" si="59"/>
        <v>1.1161532766420579</v>
      </c>
      <c r="S198" s="26" t="b">
        <f t="shared" si="60"/>
        <v>0</v>
      </c>
      <c r="T198" s="19">
        <f>VLOOKUP(A198,Albedo!$A$2:$F$63,6)</f>
        <v>0</v>
      </c>
      <c r="U198" s="19">
        <f>Const!$B$26*D198+Const!$B$27</f>
        <v>2402.4843999999998</v>
      </c>
      <c r="V198" s="19">
        <f t="shared" si="57"/>
        <v>1</v>
      </c>
      <c r="W198" s="6">
        <f>VLOOKUP(A198,Albedo!$A$2:$G$63,5)+Const!$B$20*(L198-Const!$B$29)</f>
        <v>17.674500000000002</v>
      </c>
      <c r="X198" s="19">
        <f>VLOOKUP(A198,Albedo!$A$2:$G$63,7)</f>
        <v>3</v>
      </c>
      <c r="Y198" s="6">
        <f>IF(T198=1,W198,VLOOKUP(A198,Albedo!$A$2:$H$63,8)+(X198+1)*Const!$B$20*(L198-Const!$B$29))</f>
        <v>36.43</v>
      </c>
      <c r="Z198" s="15">
        <f>Const!$B$22*V198+Const!$B$23*W198+Const!$B$24*Y198+Const!$B$25</f>
        <v>0.57945071000000004</v>
      </c>
      <c r="AA198" s="51" t="b">
        <f t="shared" si="61"/>
        <v>0</v>
      </c>
      <c r="AB198" s="51" t="b">
        <f t="shared" si="62"/>
        <v>0</v>
      </c>
      <c r="AC198" s="51" t="b">
        <f>IF(F198=1,VLOOKUP(C198,AWS1_30min!$C$3:$J$2747,8))</f>
        <v>0</v>
      </c>
      <c r="AD198" s="51" t="b">
        <f>IF(F198=1,Const!$B$5*POWER((0+Const!$B$4),4))</f>
        <v>0</v>
      </c>
      <c r="AE198" s="51" t="b">
        <f t="shared" si="63"/>
        <v>0</v>
      </c>
      <c r="AF198" s="51" t="b">
        <f t="shared" si="64"/>
        <v>0</v>
      </c>
      <c r="AG198" s="14">
        <f>VLOOKUP(C198,AWS2_30min!$C$3:$J$2935,8)+Const!$B$20*(L198-Const!$B$29)</f>
        <v>17.674500000000002</v>
      </c>
      <c r="AH198" s="14">
        <f t="shared" si="65"/>
        <v>290.8245</v>
      </c>
      <c r="AI198" s="6">
        <f>VLOOKUP(C198,AWS2_30min!$C$3:$K$2935,9)</f>
        <v>30.97</v>
      </c>
      <c r="AJ198" s="6">
        <f>VLOOKUP(C198,AWS2_30min!$C$3:$L$2935,10)</f>
        <v>1.9076345193123379</v>
      </c>
      <c r="AK198" s="53">
        <f>IF(AJ198&gt;0.5,Const!$B$6*(AH198-Const!$B$4)*(Const!$B$32-Const!$B$34)/(AH198*POWER(AJ198,2)))</f>
        <v>0.32756110278865497</v>
      </c>
      <c r="AL198" s="53">
        <f>IF(AK198&lt;Const!$B$33,AK198,"ЛОЖЬ")</f>
        <v>0.32756110278865497</v>
      </c>
      <c r="AM198" s="53">
        <f t="shared" si="66"/>
        <v>0.40679587361644487</v>
      </c>
      <c r="AN198" s="6">
        <f>(AG198+VLOOKUP(C198,AWS1_30min!$C$4:$L$2747,10))/2</f>
        <v>16.228750000000002</v>
      </c>
      <c r="AO198" s="19">
        <f>VLOOKUP(C198,AWS1_30min!$C$4:$O$2747,13)/POWER(10,(L198-Const!$B$28)/18400*(1+0.003665*AN198))</f>
        <v>753.32671343427239</v>
      </c>
      <c r="AP198" s="14">
        <f>Const!$B$7*Const!$B$8*(AO198/Const!$B$11)*POWER(Const!$B$9,2)*AJ198*(AH198-Const!$B$4)/(LN(Const!$B$32/Const!$B$34)*LN(Const!$B$32/Const!$B$35))</f>
        <v>69.003940691080174</v>
      </c>
      <c r="AQ198" s="51" t="b">
        <f t="shared" si="67"/>
        <v>0</v>
      </c>
      <c r="AR198" s="18">
        <f t="shared" si="68"/>
        <v>6.4055167927482843</v>
      </c>
      <c r="AS198" s="14">
        <f>0.623*Const!$B$10*Const!$B$8*POWER(Const!$B$9,2)*AJ198*(AR198-Const!$B$12)/1013/(LN(Const!$B$32/Const!$B$34)*LN(Const!$B$32/Const!$B$36))</f>
        <v>2.412278222777644</v>
      </c>
      <c r="AT198" s="51" t="b">
        <f t="shared" si="69"/>
        <v>0</v>
      </c>
      <c r="AU198" s="51" t="b">
        <f t="shared" si="70"/>
        <v>0</v>
      </c>
      <c r="AV198" s="14">
        <f>VLOOKUP(C198,AWS1_30min!$C$4:$P$2747,14)</f>
        <v>0</v>
      </c>
      <c r="AW198" s="14">
        <f t="shared" si="71"/>
        <v>0</v>
      </c>
      <c r="AX198" s="51" t="b">
        <f>IF(F198=1,AW198*Const!$B$13*Const!$B$14*(AH198-Const!$B$4))</f>
        <v>0</v>
      </c>
      <c r="AY198" s="11" t="b">
        <f>IF(F198=1,-Const!$B$15*(Const!$B$4-Const!$B$31)/2)</f>
        <v>0</v>
      </c>
      <c r="AZ198" s="51" t="b">
        <f t="shared" si="72"/>
        <v>0</v>
      </c>
      <c r="BA198" s="19">
        <f>IF(V198=1,Const!$B$37,Const!$B$38)</f>
        <v>602</v>
      </c>
      <c r="BB198" s="51" t="b">
        <f>IF(F198=1,AZ198/Const!$B$17*1800/BA198*1000)</f>
        <v>0</v>
      </c>
    </row>
    <row r="199" spans="1:54" x14ac:dyDescent="0.3">
      <c r="A199" s="1">
        <f t="shared" si="73"/>
        <v>43653</v>
      </c>
      <c r="B199" s="2">
        <f t="shared" si="74"/>
        <v>0.5</v>
      </c>
      <c r="C199" s="13">
        <f t="shared" si="74"/>
        <v>43653.5</v>
      </c>
      <c r="D199" s="19">
        <f t="shared" si="75"/>
        <v>188</v>
      </c>
      <c r="E199" s="19">
        <v>196</v>
      </c>
      <c r="F199" s="19">
        <v>1</v>
      </c>
      <c r="G199" s="19">
        <v>0</v>
      </c>
      <c r="H199" s="19">
        <v>0</v>
      </c>
      <c r="I199" s="19"/>
      <c r="J199">
        <v>525015</v>
      </c>
      <c r="K199">
        <v>6300315</v>
      </c>
      <c r="L199">
        <v>2506</v>
      </c>
      <c r="M199" s="14">
        <v>7.9071600000000002</v>
      </c>
      <c r="N199" s="21">
        <v>180</v>
      </c>
      <c r="O199" s="19">
        <v>916.471</v>
      </c>
      <c r="P199" s="19">
        <f>VLOOKUP(C199,AWS2_30min!$C$3:$G$2935,5)</f>
        <v>955.8</v>
      </c>
      <c r="Q199" s="19">
        <f t="shared" si="58"/>
        <v>856.33399999999995</v>
      </c>
      <c r="R199" s="59">
        <f t="shared" si="59"/>
        <v>1.1161532766420579</v>
      </c>
      <c r="S199" s="26">
        <f t="shared" si="60"/>
        <v>1022.9221095974234</v>
      </c>
      <c r="T199" s="19">
        <f>VLOOKUP(A199,Albedo!$A$2:$F$63,6)</f>
        <v>0</v>
      </c>
      <c r="U199" s="19">
        <f>Const!$B$26*D199+Const!$B$27</f>
        <v>2402.4843999999998</v>
      </c>
      <c r="V199" s="19">
        <f t="shared" si="57"/>
        <v>1</v>
      </c>
      <c r="W199" s="6">
        <f>VLOOKUP(A199,Albedo!$A$2:$G$63,5)+Const!$B$20*(L199-Const!$B$29)</f>
        <v>17.674500000000002</v>
      </c>
      <c r="X199" s="19">
        <f>VLOOKUP(A199,Albedo!$A$2:$G$63,7)</f>
        <v>3</v>
      </c>
      <c r="Y199" s="6">
        <f>IF(T199=1,W199,VLOOKUP(A199,Albedo!$A$2:$H$63,8)+(X199+1)*Const!$B$20*(L199-Const!$B$29))</f>
        <v>36.43</v>
      </c>
      <c r="Z199" s="15">
        <f>Const!$B$22*V199+Const!$B$23*W199+Const!$B$24*Y199+Const!$B$25</f>
        <v>0.57945071000000004</v>
      </c>
      <c r="AA199" s="51">
        <f t="shared" si="61"/>
        <v>592.73294268092479</v>
      </c>
      <c r="AB199" s="51">
        <f t="shared" si="62"/>
        <v>430.18916691649861</v>
      </c>
      <c r="AC199" s="51">
        <f>IF(F199=1,VLOOKUP(C199,AWS1_30min!$C$3:$J$2747,8))</f>
        <v>319.54647172463041</v>
      </c>
      <c r="AD199" s="51">
        <f>IF(F199=1,Const!$B$5*POWER((0+Const!$B$4),4))</f>
        <v>315.63697918226694</v>
      </c>
      <c r="AE199" s="51">
        <f t="shared" si="63"/>
        <v>3.9094925423634663</v>
      </c>
      <c r="AF199" s="51">
        <f t="shared" si="64"/>
        <v>434.09865945886207</v>
      </c>
      <c r="AG199" s="14">
        <f>VLOOKUP(C199,AWS2_30min!$C$3:$J$2935,8)+Const!$B$20*(L199-Const!$B$29)</f>
        <v>17.674500000000002</v>
      </c>
      <c r="AH199" s="14">
        <f t="shared" si="65"/>
        <v>290.8245</v>
      </c>
      <c r="AI199" s="6">
        <f>VLOOKUP(C199,AWS2_30min!$C$3:$K$2935,9)</f>
        <v>30.97</v>
      </c>
      <c r="AJ199" s="6">
        <f>VLOOKUP(C199,AWS2_30min!$C$3:$L$2935,10)</f>
        <v>1.9076345193123379</v>
      </c>
      <c r="AK199" s="53">
        <f>IF(AJ199&gt;0.5,Const!$B$6*(AH199-Const!$B$4)*(Const!$B$32-Const!$B$34)/(AH199*POWER(AJ199,2)))</f>
        <v>0.32756110278865497</v>
      </c>
      <c r="AL199" s="53">
        <f>IF(AK199&lt;Const!$B$33,AK199,"ЛОЖЬ")</f>
        <v>0.32756110278865497</v>
      </c>
      <c r="AM199" s="53">
        <f t="shared" si="66"/>
        <v>0.40679587361644487</v>
      </c>
      <c r="AN199" s="6">
        <f>(AG199+VLOOKUP(C199,AWS1_30min!$C$4:$L$2747,10))/2</f>
        <v>16.228750000000002</v>
      </c>
      <c r="AO199" s="19">
        <f>VLOOKUP(C199,AWS1_30min!$C$4:$O$2747,13)/POWER(10,(L199-Const!$B$28)/18400*(1+0.003665*AN199))</f>
        <v>753.32671343427239</v>
      </c>
      <c r="AP199" s="14">
        <f>Const!$B$7*Const!$B$8*(AO199/Const!$B$11)*POWER(Const!$B$9,2)*AJ199*(AH199-Const!$B$4)/(LN(Const!$B$32/Const!$B$34)*LN(Const!$B$32/Const!$B$35))</f>
        <v>69.003940691080174</v>
      </c>
      <c r="AQ199" s="51">
        <f t="shared" si="67"/>
        <v>28.070518336405307</v>
      </c>
      <c r="AR199" s="18">
        <f t="shared" si="68"/>
        <v>6.4055167927482843</v>
      </c>
      <c r="AS199" s="14">
        <f>0.623*Const!$B$10*Const!$B$8*POWER(Const!$B$9,2)*AJ199*(AR199-Const!$B$12)/1013/(LN(Const!$B$32/Const!$B$34)*LN(Const!$B$32/Const!$B$36))</f>
        <v>2.412278222777644</v>
      </c>
      <c r="AT199" s="51">
        <f t="shared" si="69"/>
        <v>0.98130482704075672</v>
      </c>
      <c r="AU199" s="51">
        <f t="shared" si="70"/>
        <v>29.051823163446063</v>
      </c>
      <c r="AV199" s="14">
        <f>VLOOKUP(C199,AWS1_30min!$C$4:$P$2747,14)</f>
        <v>0</v>
      </c>
      <c r="AW199" s="14">
        <f t="shared" si="71"/>
        <v>0</v>
      </c>
      <c r="AX199" s="51">
        <f>IF(F199=1,AW199*Const!$B$13*Const!$B$14*(AH199-Const!$B$4))</f>
        <v>0</v>
      </c>
      <c r="AY199" s="11">
        <f>IF(F199=1,-Const!$B$15*(Const!$B$4-Const!$B$31)/2)</f>
        <v>-0.33999999999999775</v>
      </c>
      <c r="AZ199" s="51">
        <f t="shared" si="72"/>
        <v>462.81048262230814</v>
      </c>
      <c r="BA199" s="19">
        <f>IF(V199=1,Const!$B$37,Const!$B$38)</f>
        <v>602</v>
      </c>
      <c r="BB199" s="51">
        <f>IF(F199=1,AZ199/Const!$B$17*1800/BA199*1000)</f>
        <v>4.1933900569825564</v>
      </c>
    </row>
    <row r="200" spans="1:54" x14ac:dyDescent="0.3">
      <c r="A200" s="1">
        <f t="shared" si="73"/>
        <v>43653</v>
      </c>
      <c r="B200" s="2">
        <f t="shared" si="74"/>
        <v>0.5</v>
      </c>
      <c r="C200" s="13">
        <f t="shared" si="74"/>
        <v>43653.5</v>
      </c>
      <c r="D200" s="19">
        <f t="shared" si="75"/>
        <v>188</v>
      </c>
      <c r="E200" s="19">
        <v>197</v>
      </c>
      <c r="F200" s="19">
        <v>1</v>
      </c>
      <c r="G200" s="19">
        <v>0</v>
      </c>
      <c r="H200" s="19">
        <v>0</v>
      </c>
      <c r="I200" s="19"/>
      <c r="J200">
        <v>525105</v>
      </c>
      <c r="K200">
        <v>6300315</v>
      </c>
      <c r="L200">
        <v>2506</v>
      </c>
      <c r="M200" s="14">
        <v>10.257899999999999</v>
      </c>
      <c r="N200" s="21">
        <v>138.11099999999999</v>
      </c>
      <c r="O200" s="19">
        <v>838.72</v>
      </c>
      <c r="P200" s="19">
        <f>VLOOKUP(C200,AWS2_30min!$C$3:$G$2935,5)</f>
        <v>955.8</v>
      </c>
      <c r="Q200" s="19">
        <f t="shared" si="58"/>
        <v>856.33399999999995</v>
      </c>
      <c r="R200" s="59">
        <f t="shared" si="59"/>
        <v>1.1161532766420579</v>
      </c>
      <c r="S200" s="26">
        <f t="shared" si="60"/>
        <v>936.1400761852268</v>
      </c>
      <c r="T200" s="19">
        <f>VLOOKUP(A200,Albedo!$A$2:$F$63,6)</f>
        <v>0</v>
      </c>
      <c r="U200" s="19">
        <f>Const!$B$26*D200+Const!$B$27</f>
        <v>2402.4843999999998</v>
      </c>
      <c r="V200" s="19">
        <f t="shared" si="57"/>
        <v>1</v>
      </c>
      <c r="W200" s="6">
        <f>VLOOKUP(A200,Albedo!$A$2:$G$63,5)+Const!$B$20*(L200-Const!$B$29)</f>
        <v>17.674500000000002</v>
      </c>
      <c r="X200" s="19">
        <f>VLOOKUP(A200,Albedo!$A$2:$G$63,7)</f>
        <v>3</v>
      </c>
      <c r="Y200" s="6">
        <f>IF(T200=1,W200,VLOOKUP(A200,Albedo!$A$2:$H$63,8)+(X200+1)*Const!$B$20*(L200-Const!$B$29))</f>
        <v>36.43</v>
      </c>
      <c r="Z200" s="15">
        <f>Const!$B$22*V200+Const!$B$23*W200+Const!$B$24*Y200+Const!$B$25</f>
        <v>0.57945071000000004</v>
      </c>
      <c r="AA200" s="51">
        <f t="shared" si="61"/>
        <v>542.44703180498379</v>
      </c>
      <c r="AB200" s="51">
        <f t="shared" si="62"/>
        <v>393.69304438024301</v>
      </c>
      <c r="AC200" s="51">
        <f>IF(F200=1,VLOOKUP(C200,AWS1_30min!$C$3:$J$2747,8))</f>
        <v>319.54647172463041</v>
      </c>
      <c r="AD200" s="51">
        <f>IF(F200=1,Const!$B$5*POWER((0+Const!$B$4),4))</f>
        <v>315.63697918226694</v>
      </c>
      <c r="AE200" s="51">
        <f t="shared" si="63"/>
        <v>3.9094925423634663</v>
      </c>
      <c r="AF200" s="51">
        <f t="shared" si="64"/>
        <v>397.60253692260648</v>
      </c>
      <c r="AG200" s="14">
        <f>VLOOKUP(C200,AWS2_30min!$C$3:$J$2935,8)+Const!$B$20*(L200-Const!$B$29)</f>
        <v>17.674500000000002</v>
      </c>
      <c r="AH200" s="14">
        <f t="shared" si="65"/>
        <v>290.8245</v>
      </c>
      <c r="AI200" s="6">
        <f>VLOOKUP(C200,AWS2_30min!$C$3:$K$2935,9)</f>
        <v>30.97</v>
      </c>
      <c r="AJ200" s="6">
        <f>VLOOKUP(C200,AWS2_30min!$C$3:$L$2935,10)</f>
        <v>1.9076345193123379</v>
      </c>
      <c r="AK200" s="53">
        <f>IF(AJ200&gt;0.5,Const!$B$6*(AH200-Const!$B$4)*(Const!$B$32-Const!$B$34)/(AH200*POWER(AJ200,2)))</f>
        <v>0.32756110278865497</v>
      </c>
      <c r="AL200" s="53">
        <f>IF(AK200&lt;Const!$B$33,AK200,"ЛОЖЬ")</f>
        <v>0.32756110278865497</v>
      </c>
      <c r="AM200" s="53">
        <f t="shared" si="66"/>
        <v>0.40679587361644487</v>
      </c>
      <c r="AN200" s="6">
        <f>(AG200+VLOOKUP(C200,AWS1_30min!$C$4:$L$2747,10))/2</f>
        <v>16.228750000000002</v>
      </c>
      <c r="AO200" s="19">
        <f>VLOOKUP(C200,AWS1_30min!$C$4:$O$2747,13)/POWER(10,(L200-Const!$B$28)/18400*(1+0.003665*AN200))</f>
        <v>753.32671343427239</v>
      </c>
      <c r="AP200" s="14">
        <f>Const!$B$7*Const!$B$8*(AO200/Const!$B$11)*POWER(Const!$B$9,2)*AJ200*(AH200-Const!$B$4)/(LN(Const!$B$32/Const!$B$34)*LN(Const!$B$32/Const!$B$35))</f>
        <v>69.003940691080174</v>
      </c>
      <c r="AQ200" s="51">
        <f t="shared" si="67"/>
        <v>28.070518336405307</v>
      </c>
      <c r="AR200" s="18">
        <f t="shared" si="68"/>
        <v>6.4055167927482843</v>
      </c>
      <c r="AS200" s="14">
        <f>0.623*Const!$B$10*Const!$B$8*POWER(Const!$B$9,2)*AJ200*(AR200-Const!$B$12)/1013/(LN(Const!$B$32/Const!$B$34)*LN(Const!$B$32/Const!$B$36))</f>
        <v>2.412278222777644</v>
      </c>
      <c r="AT200" s="51">
        <f t="shared" si="69"/>
        <v>0.98130482704075672</v>
      </c>
      <c r="AU200" s="51">
        <f t="shared" si="70"/>
        <v>29.051823163446063</v>
      </c>
      <c r="AV200" s="14">
        <f>VLOOKUP(C200,AWS1_30min!$C$4:$P$2747,14)</f>
        <v>0</v>
      </c>
      <c r="AW200" s="14">
        <f t="shared" si="71"/>
        <v>0</v>
      </c>
      <c r="AX200" s="51">
        <f>IF(F200=1,AW200*Const!$B$13*Const!$B$14*(AH200-Const!$B$4))</f>
        <v>0</v>
      </c>
      <c r="AY200" s="11">
        <f>IF(F200=1,-Const!$B$15*(Const!$B$4-Const!$B$31)/2)</f>
        <v>-0.33999999999999775</v>
      </c>
      <c r="AZ200" s="51">
        <f t="shared" si="72"/>
        <v>426.31436008605255</v>
      </c>
      <c r="BA200" s="19">
        <f>IF(V200=1,Const!$B$37,Const!$B$38)</f>
        <v>602</v>
      </c>
      <c r="BB200" s="51">
        <f>IF(F200=1,AZ200/Const!$B$17*1800/BA200*1000)</f>
        <v>3.862709393712346</v>
      </c>
    </row>
    <row r="201" spans="1:54" x14ac:dyDescent="0.3">
      <c r="A201" s="1">
        <f t="shared" si="73"/>
        <v>43653</v>
      </c>
      <c r="B201" s="2">
        <f t="shared" si="74"/>
        <v>0.5</v>
      </c>
      <c r="C201" s="13">
        <f t="shared" si="74"/>
        <v>43653.5</v>
      </c>
      <c r="D201" s="19">
        <f t="shared" si="75"/>
        <v>188</v>
      </c>
      <c r="E201" s="19">
        <v>198</v>
      </c>
      <c r="F201" s="19">
        <v>1</v>
      </c>
      <c r="G201" s="19">
        <v>0</v>
      </c>
      <c r="H201" s="19">
        <v>0</v>
      </c>
      <c r="I201" s="19"/>
      <c r="J201">
        <v>525195</v>
      </c>
      <c r="K201">
        <v>6300315</v>
      </c>
      <c r="L201">
        <v>2485</v>
      </c>
      <c r="M201" s="14">
        <v>15.1318</v>
      </c>
      <c r="N201" s="21">
        <v>123.69</v>
      </c>
      <c r="O201" s="19">
        <v>763.56200000000001</v>
      </c>
      <c r="P201" s="19">
        <f>VLOOKUP(C201,AWS2_30min!$C$3:$G$2935,5)</f>
        <v>955.8</v>
      </c>
      <c r="Q201" s="19">
        <f t="shared" si="58"/>
        <v>856.33399999999995</v>
      </c>
      <c r="R201" s="59">
        <f t="shared" si="59"/>
        <v>1.1161532766420579</v>
      </c>
      <c r="S201" s="26">
        <f t="shared" si="60"/>
        <v>852.25222821936302</v>
      </c>
      <c r="T201" s="19">
        <f>VLOOKUP(A201,Albedo!$A$2:$F$63,6)</f>
        <v>0</v>
      </c>
      <c r="U201" s="19">
        <f>Const!$B$26*D201+Const!$B$27</f>
        <v>2402.4843999999998</v>
      </c>
      <c r="V201" s="19">
        <f t="shared" si="57"/>
        <v>1</v>
      </c>
      <c r="W201" s="6">
        <f>VLOOKUP(A201,Albedo!$A$2:$G$63,5)+Const!$B$20*(L201-Const!$B$29)</f>
        <v>17.811</v>
      </c>
      <c r="X201" s="19">
        <f>VLOOKUP(A201,Albedo!$A$2:$G$63,7)</f>
        <v>3</v>
      </c>
      <c r="Y201" s="6">
        <f>IF(T201=1,W201,VLOOKUP(A201,Albedo!$A$2:$H$63,8)+(X201+1)*Const!$B$20*(L201-Const!$B$29))</f>
        <v>36.975999999999999</v>
      </c>
      <c r="Z201" s="15">
        <f>Const!$B$22*V201+Const!$B$23*W201+Const!$B$24*Y201+Const!$B$25</f>
        <v>0.57998305999999999</v>
      </c>
      <c r="AA201" s="51">
        <f t="shared" si="61"/>
        <v>494.29185521448449</v>
      </c>
      <c r="AB201" s="51">
        <f t="shared" si="62"/>
        <v>357.96037300487853</v>
      </c>
      <c r="AC201" s="51">
        <f>IF(F201=1,VLOOKUP(C201,AWS1_30min!$C$3:$J$2747,8))</f>
        <v>319.54647172463041</v>
      </c>
      <c r="AD201" s="51">
        <f>IF(F201=1,Const!$B$5*POWER((0+Const!$B$4),4))</f>
        <v>315.63697918226694</v>
      </c>
      <c r="AE201" s="51">
        <f t="shared" si="63"/>
        <v>3.9094925423634663</v>
      </c>
      <c r="AF201" s="51">
        <f t="shared" si="64"/>
        <v>361.869865547242</v>
      </c>
      <c r="AG201" s="14">
        <f>VLOOKUP(C201,AWS2_30min!$C$3:$J$2935,8)+Const!$B$20*(L201-Const!$B$29)</f>
        <v>17.811</v>
      </c>
      <c r="AH201" s="14">
        <f t="shared" si="65"/>
        <v>290.96099999999996</v>
      </c>
      <c r="AI201" s="6">
        <f>VLOOKUP(C201,AWS2_30min!$C$3:$K$2935,9)</f>
        <v>30.97</v>
      </c>
      <c r="AJ201" s="6">
        <f>VLOOKUP(C201,AWS2_30min!$C$3:$L$2935,10)</f>
        <v>1.9076345193123379</v>
      </c>
      <c r="AK201" s="53">
        <f>IF(AJ201&gt;0.5,Const!$B$6*(AH201-Const!$B$4)*(Const!$B$32-Const!$B$34)/(AH201*POWER(AJ201,2)))</f>
        <v>0.32993599696970505</v>
      </c>
      <c r="AL201" s="53">
        <f>IF(AK201&lt;Const!$B$33,AK201,"ЛОЖЬ")</f>
        <v>0.32993599696970505</v>
      </c>
      <c r="AM201" s="53">
        <f t="shared" si="66"/>
        <v>0.42208408271278003</v>
      </c>
      <c r="AN201" s="6">
        <f>(AG201+VLOOKUP(C201,AWS1_30min!$C$4:$L$2747,10))/2</f>
        <v>16.297000000000001</v>
      </c>
      <c r="AO201" s="19">
        <f>VLOOKUP(C201,AWS1_30min!$C$4:$O$2747,13)/POWER(10,(L201-Const!$B$28)/18400*(1+0.003665*AN201))</f>
        <v>755.42813137790779</v>
      </c>
      <c r="AP201" s="14">
        <f>Const!$B$7*Const!$B$8*(AO201/Const!$B$11)*POWER(Const!$B$9,2)*AJ201*(AH201-Const!$B$4)/(LN(Const!$B$32/Const!$B$34)*LN(Const!$B$32/Const!$B$35))</f>
        <v>69.73083175771275</v>
      </c>
      <c r="AQ201" s="51">
        <f t="shared" si="67"/>
        <v>29.432274159253378</v>
      </c>
      <c r="AR201" s="18">
        <f t="shared" si="68"/>
        <v>6.4612141979895457</v>
      </c>
      <c r="AS201" s="14">
        <f>0.623*Const!$B$10*Const!$B$8*POWER(Const!$B$9,2)*AJ201*(AR201-Const!$B$12)/1013/(LN(Const!$B$32/Const!$B$34)*LN(Const!$B$32/Const!$B$36))</f>
        <v>2.8669313627200483</v>
      </c>
      <c r="AT201" s="51">
        <f t="shared" si="69"/>
        <v>1.210086094434192</v>
      </c>
      <c r="AU201" s="51">
        <f t="shared" si="70"/>
        <v>30.642360253687571</v>
      </c>
      <c r="AV201" s="14">
        <f>VLOOKUP(C201,AWS1_30min!$C$4:$P$2747,14)</f>
        <v>0</v>
      </c>
      <c r="AW201" s="14">
        <f t="shared" si="71"/>
        <v>0</v>
      </c>
      <c r="AX201" s="51">
        <f>IF(F201=1,AW201*Const!$B$13*Const!$B$14*(AH201-Const!$B$4))</f>
        <v>0</v>
      </c>
      <c r="AY201" s="11">
        <f>IF(F201=1,-Const!$B$15*(Const!$B$4-Const!$B$31)/2)</f>
        <v>-0.33999999999999775</v>
      </c>
      <c r="AZ201" s="51">
        <f t="shared" si="72"/>
        <v>392.1722258009296</v>
      </c>
      <c r="BA201" s="19">
        <f>IF(V201=1,Const!$B$37,Const!$B$38)</f>
        <v>602</v>
      </c>
      <c r="BB201" s="51">
        <f>IF(F201=1,AZ201/Const!$B$17*1800/BA201*1000)</f>
        <v>3.5533575276435787</v>
      </c>
    </row>
    <row r="202" spans="1:54" x14ac:dyDescent="0.3">
      <c r="A202" s="1">
        <f t="shared" si="73"/>
        <v>43653</v>
      </c>
      <c r="B202" s="2">
        <f t="shared" si="74"/>
        <v>0.5</v>
      </c>
      <c r="C202" s="13">
        <f t="shared" si="74"/>
        <v>43653.5</v>
      </c>
      <c r="D202" s="19">
        <f t="shared" si="75"/>
        <v>188</v>
      </c>
      <c r="E202" s="19">
        <v>199</v>
      </c>
      <c r="F202" s="19">
        <v>1</v>
      </c>
      <c r="G202" s="19">
        <v>0</v>
      </c>
      <c r="H202" s="19">
        <v>0</v>
      </c>
      <c r="I202" s="19"/>
      <c r="J202">
        <v>525285</v>
      </c>
      <c r="K202">
        <v>6300315</v>
      </c>
      <c r="L202">
        <v>2469</v>
      </c>
      <c r="M202" s="14">
        <v>11.9672</v>
      </c>
      <c r="N202" s="21">
        <v>204.38200000000001</v>
      </c>
      <c r="O202" s="19">
        <v>958.29899999999998</v>
      </c>
      <c r="P202" s="19">
        <f>VLOOKUP(C202,AWS2_30min!$C$3:$G$2935,5)</f>
        <v>955.8</v>
      </c>
      <c r="Q202" s="19">
        <f t="shared" si="58"/>
        <v>856.33399999999995</v>
      </c>
      <c r="R202" s="59">
        <f t="shared" si="59"/>
        <v>1.1161532766420579</v>
      </c>
      <c r="S202" s="26">
        <f t="shared" si="60"/>
        <v>1069.6085688528074</v>
      </c>
      <c r="T202" s="19">
        <f>VLOOKUP(A202,Albedo!$A$2:$F$63,6)</f>
        <v>0</v>
      </c>
      <c r="U202" s="19">
        <f>Const!$B$26*D202+Const!$B$27</f>
        <v>2402.4843999999998</v>
      </c>
      <c r="V202" s="19">
        <f t="shared" si="57"/>
        <v>1</v>
      </c>
      <c r="W202" s="6">
        <f>VLOOKUP(A202,Albedo!$A$2:$G$63,5)+Const!$B$20*(L202-Const!$B$29)</f>
        <v>17.914999999999999</v>
      </c>
      <c r="X202" s="19">
        <f>VLOOKUP(A202,Albedo!$A$2:$G$63,7)</f>
        <v>3</v>
      </c>
      <c r="Y202" s="6">
        <f>IF(T202=1,W202,VLOOKUP(A202,Albedo!$A$2:$H$63,8)+(X202+1)*Const!$B$20*(L202-Const!$B$29))</f>
        <v>37.392000000000003</v>
      </c>
      <c r="Z202" s="15">
        <f>Const!$B$22*V202+Const!$B$23*W202+Const!$B$24*Y202+Const!$B$25</f>
        <v>0.58038866</v>
      </c>
      <c r="AA202" s="51">
        <f t="shared" si="61"/>
        <v>620.78868400099861</v>
      </c>
      <c r="AB202" s="51">
        <f t="shared" si="62"/>
        <v>448.81988485180875</v>
      </c>
      <c r="AC202" s="51">
        <f>IF(F202=1,VLOOKUP(C202,AWS1_30min!$C$3:$J$2747,8))</f>
        <v>319.54647172463041</v>
      </c>
      <c r="AD202" s="51">
        <f>IF(F202=1,Const!$B$5*POWER((0+Const!$B$4),4))</f>
        <v>315.63697918226694</v>
      </c>
      <c r="AE202" s="51">
        <f t="shared" si="63"/>
        <v>3.9094925423634663</v>
      </c>
      <c r="AF202" s="51">
        <f t="shared" si="64"/>
        <v>452.72937739417222</v>
      </c>
      <c r="AG202" s="14">
        <f>VLOOKUP(C202,AWS2_30min!$C$3:$J$2935,8)+Const!$B$20*(L202-Const!$B$29)</f>
        <v>17.914999999999999</v>
      </c>
      <c r="AH202" s="14">
        <f t="shared" si="65"/>
        <v>291.065</v>
      </c>
      <c r="AI202" s="6">
        <f>VLOOKUP(C202,AWS2_30min!$C$3:$K$2935,9)</f>
        <v>30.97</v>
      </c>
      <c r="AJ202" s="6">
        <f>VLOOKUP(C202,AWS2_30min!$C$3:$L$2935,10)</f>
        <v>1.9076345193123379</v>
      </c>
      <c r="AK202" s="53">
        <f>IF(AJ202&gt;0.5,Const!$B$6*(AH202-Const!$B$4)*(Const!$B$32-Const!$B$34)/(AH202*POWER(AJ202,2)))</f>
        <v>0.33174394505593963</v>
      </c>
      <c r="AL202" s="53">
        <f>IF(AK202&lt;Const!$B$33,AK202,"ЛОЖЬ")</f>
        <v>0.33174394505593963</v>
      </c>
      <c r="AM202" s="53">
        <f t="shared" si="66"/>
        <v>0.43391167647256096</v>
      </c>
      <c r="AN202" s="6">
        <f>(AG202+VLOOKUP(C202,AWS1_30min!$C$4:$L$2747,10))/2</f>
        <v>16.349</v>
      </c>
      <c r="AO202" s="19">
        <f>VLOOKUP(C202,AWS1_30min!$C$4:$O$2747,13)/POWER(10,(L202-Const!$B$28)/18400*(1+0.003665*AN202))</f>
        <v>757.0338134154847</v>
      </c>
      <c r="AP202" s="14">
        <f>Const!$B$7*Const!$B$8*(AO202/Const!$B$11)*POWER(Const!$B$9,2)*AJ202*(AH202-Const!$B$4)/(LN(Const!$B$32/Const!$B$34)*LN(Const!$B$32/Const!$B$35))</f>
        <v>70.287076360476703</v>
      </c>
      <c r="AQ202" s="51">
        <f t="shared" si="67"/>
        <v>30.498383137929356</v>
      </c>
      <c r="AR202" s="18">
        <f t="shared" si="68"/>
        <v>6.503936823936912</v>
      </c>
      <c r="AS202" s="14">
        <f>0.623*Const!$B$10*Const!$B$8*POWER(Const!$B$9,2)*AJ202*(AR202-Const!$B$12)/1013/(LN(Const!$B$32/Const!$B$34)*LN(Const!$B$32/Const!$B$36))</f>
        <v>3.2156724925701226</v>
      </c>
      <c r="AT202" s="51">
        <f t="shared" si="69"/>
        <v>1.3953178422378008</v>
      </c>
      <c r="AU202" s="51">
        <f t="shared" si="70"/>
        <v>31.893700980167157</v>
      </c>
      <c r="AV202" s="14">
        <f>VLOOKUP(C202,AWS1_30min!$C$4:$P$2747,14)</f>
        <v>0</v>
      </c>
      <c r="AW202" s="14">
        <f t="shared" si="71"/>
        <v>0</v>
      </c>
      <c r="AX202" s="51">
        <f>IF(F202=1,AW202*Const!$B$13*Const!$B$14*(AH202-Const!$B$4))</f>
        <v>0</v>
      </c>
      <c r="AY202" s="11">
        <f>IF(F202=1,-Const!$B$15*(Const!$B$4-Const!$B$31)/2)</f>
        <v>-0.33999999999999775</v>
      </c>
      <c r="AZ202" s="51">
        <f t="shared" si="72"/>
        <v>484.28307837433937</v>
      </c>
      <c r="BA202" s="19">
        <f>IF(V202=1,Const!$B$37,Const!$B$38)</f>
        <v>602</v>
      </c>
      <c r="BB202" s="51">
        <f>IF(F202=1,AZ202/Const!$B$17*1800/BA202*1000)</f>
        <v>4.3879469499336095</v>
      </c>
    </row>
    <row r="203" spans="1:54" x14ac:dyDescent="0.3">
      <c r="A203" s="1">
        <f t="shared" si="73"/>
        <v>43653</v>
      </c>
      <c r="B203" s="2">
        <f t="shared" si="74"/>
        <v>0.5</v>
      </c>
      <c r="C203" s="13">
        <f t="shared" si="74"/>
        <v>43653.5</v>
      </c>
      <c r="D203" s="19">
        <f t="shared" si="75"/>
        <v>188</v>
      </c>
      <c r="E203" s="19">
        <v>200</v>
      </c>
      <c r="F203" s="19">
        <v>0</v>
      </c>
      <c r="G203" s="19">
        <v>0</v>
      </c>
      <c r="H203" s="19">
        <v>0</v>
      </c>
      <c r="I203" s="19"/>
      <c r="J203">
        <v>525375</v>
      </c>
      <c r="K203">
        <v>6300315</v>
      </c>
      <c r="L203">
        <v>2509</v>
      </c>
      <c r="M203" s="14">
        <v>21.661000000000001</v>
      </c>
      <c r="N203" s="21">
        <v>250.17099999999999</v>
      </c>
      <c r="O203" s="19">
        <v>1080.67</v>
      </c>
      <c r="P203" s="19">
        <f>VLOOKUP(C203,AWS2_30min!$C$3:$G$2935,5)</f>
        <v>955.8</v>
      </c>
      <c r="Q203" s="19">
        <f t="shared" si="58"/>
        <v>856.33399999999995</v>
      </c>
      <c r="R203" s="59">
        <f t="shared" si="59"/>
        <v>1.1161532766420579</v>
      </c>
      <c r="S203" s="26" t="b">
        <f t="shared" si="60"/>
        <v>0</v>
      </c>
      <c r="T203" s="19">
        <f>VLOOKUP(A203,Albedo!$A$2:$F$63,6)</f>
        <v>0</v>
      </c>
      <c r="U203" s="19">
        <f>Const!$B$26*D203+Const!$B$27</f>
        <v>2402.4843999999998</v>
      </c>
      <c r="V203" s="19">
        <f t="shared" si="57"/>
        <v>1</v>
      </c>
      <c r="W203" s="6">
        <f>VLOOKUP(A203,Albedo!$A$2:$G$63,5)+Const!$B$20*(L203-Const!$B$29)</f>
        <v>17.655000000000001</v>
      </c>
      <c r="X203" s="19">
        <f>VLOOKUP(A203,Albedo!$A$2:$G$63,7)</f>
        <v>3</v>
      </c>
      <c r="Y203" s="6">
        <f>IF(T203=1,W203,VLOOKUP(A203,Albedo!$A$2:$H$63,8)+(X203+1)*Const!$B$20*(L203-Const!$B$29))</f>
        <v>36.351999999999997</v>
      </c>
      <c r="Z203" s="15">
        <f>Const!$B$22*V203+Const!$B$23*W203+Const!$B$24*Y203+Const!$B$25</f>
        <v>0.57937466000000004</v>
      </c>
      <c r="AA203" s="51" t="b">
        <f t="shared" si="61"/>
        <v>0</v>
      </c>
      <c r="AB203" s="51" t="b">
        <f t="shared" si="62"/>
        <v>0</v>
      </c>
      <c r="AC203" s="51" t="b">
        <f>IF(F203=1,VLOOKUP(C203,AWS1_30min!$C$3:$J$2747,8))</f>
        <v>0</v>
      </c>
      <c r="AD203" s="51" t="b">
        <f>IF(F203=1,Const!$B$5*POWER((0+Const!$B$4),4))</f>
        <v>0</v>
      </c>
      <c r="AE203" s="51" t="b">
        <f t="shared" si="63"/>
        <v>0</v>
      </c>
      <c r="AF203" s="51" t="b">
        <f t="shared" si="64"/>
        <v>0</v>
      </c>
      <c r="AG203" s="14">
        <f>VLOOKUP(C203,AWS2_30min!$C$3:$J$2935,8)+Const!$B$20*(L203-Const!$B$29)</f>
        <v>17.655000000000001</v>
      </c>
      <c r="AH203" s="14">
        <f t="shared" si="65"/>
        <v>290.80499999999995</v>
      </c>
      <c r="AI203" s="6">
        <f>VLOOKUP(C203,AWS2_30min!$C$3:$K$2935,9)</f>
        <v>30.97</v>
      </c>
      <c r="AJ203" s="6">
        <f>VLOOKUP(C203,AWS2_30min!$C$3:$L$2935,10)</f>
        <v>1.9076345193123379</v>
      </c>
      <c r="AK203" s="53">
        <f>IF(AJ203&gt;0.5,Const!$B$6*(AH203-Const!$B$4)*(Const!$B$32-Const!$B$34)/(AH203*POWER(AJ203,2)))</f>
        <v>0.32722165019238181</v>
      </c>
      <c r="AL203" s="53">
        <f>IF(AK203&lt;Const!$B$33,AK203,"ЛОЖЬ")</f>
        <v>0.32722165019238181</v>
      </c>
      <c r="AM203" s="53">
        <f t="shared" si="66"/>
        <v>0.40463370694181922</v>
      </c>
      <c r="AN203" s="6">
        <f>(AG203+VLOOKUP(C203,AWS1_30min!$C$4:$L$2747,10))/2</f>
        <v>16.219000000000001</v>
      </c>
      <c r="AO203" s="19">
        <f>VLOOKUP(C203,AWS1_30min!$C$4:$O$2747,13)/POWER(10,(L203-Const!$B$28)/18400*(1+0.003665*AN203))</f>
        <v>753.02706926154644</v>
      </c>
      <c r="AP203" s="14">
        <f>Const!$B$7*Const!$B$8*(AO203/Const!$B$11)*POWER(Const!$B$9,2)*AJ203*(AH203-Const!$B$4)/(LN(Const!$B$32/Const!$B$34)*LN(Const!$B$32/Const!$B$35))</f>
        <v>68.900392908747662</v>
      </c>
      <c r="AQ203" s="51" t="b">
        <f t="shared" si="67"/>
        <v>0</v>
      </c>
      <c r="AR203" s="18">
        <f t="shared" si="68"/>
        <v>6.3975947207493986</v>
      </c>
      <c r="AS203" s="14">
        <f>0.623*Const!$B$10*Const!$B$8*POWER(Const!$B$9,2)*AJ203*(AR203-Const!$B$12)/1013/(LN(Const!$B$32/Const!$B$34)*LN(Const!$B$32/Const!$B$36))</f>
        <v>2.3476110287936245</v>
      </c>
      <c r="AT203" s="51" t="b">
        <f t="shared" si="69"/>
        <v>0</v>
      </c>
      <c r="AU203" s="51" t="b">
        <f t="shared" si="70"/>
        <v>0</v>
      </c>
      <c r="AV203" s="14">
        <f>VLOOKUP(C203,AWS1_30min!$C$4:$P$2747,14)</f>
        <v>0</v>
      </c>
      <c r="AW203" s="14">
        <f t="shared" si="71"/>
        <v>0</v>
      </c>
      <c r="AX203" s="51" t="b">
        <f>IF(F203=1,AW203*Const!$B$13*Const!$B$14*(AH203-Const!$B$4))</f>
        <v>0</v>
      </c>
      <c r="AY203" s="11" t="b">
        <f>IF(F203=1,-Const!$B$15*(Const!$B$4-Const!$B$31)/2)</f>
        <v>0</v>
      </c>
      <c r="AZ203" s="51" t="b">
        <f t="shared" si="72"/>
        <v>0</v>
      </c>
      <c r="BA203" s="19">
        <f>IF(V203=1,Const!$B$37,Const!$B$38)</f>
        <v>602</v>
      </c>
      <c r="BB203" s="51" t="b">
        <f>IF(F203=1,AZ203/Const!$B$17*1800/BA203*1000)</f>
        <v>0</v>
      </c>
    </row>
    <row r="204" spans="1:54" x14ac:dyDescent="0.3">
      <c r="A204" s="1">
        <f t="shared" si="73"/>
        <v>43653</v>
      </c>
      <c r="B204" s="2">
        <f t="shared" si="74"/>
        <v>0.5</v>
      </c>
      <c r="C204" s="13">
        <f t="shared" si="74"/>
        <v>43653.5</v>
      </c>
      <c r="D204" s="19">
        <f t="shared" si="75"/>
        <v>188</v>
      </c>
      <c r="E204" s="19">
        <v>201</v>
      </c>
      <c r="F204" s="19">
        <v>0</v>
      </c>
      <c r="G204" s="19">
        <v>0</v>
      </c>
      <c r="H204" s="19">
        <v>0</v>
      </c>
      <c r="I204" s="19"/>
      <c r="J204">
        <v>525465</v>
      </c>
      <c r="K204">
        <v>6300315</v>
      </c>
      <c r="L204">
        <v>2532</v>
      </c>
      <c r="M204" s="14">
        <v>10.4406</v>
      </c>
      <c r="N204" s="21">
        <v>279.10700000000003</v>
      </c>
      <c r="O204" s="19">
        <v>1020.97</v>
      </c>
      <c r="P204" s="19">
        <f>VLOOKUP(C204,AWS2_30min!$C$3:$G$2935,5)</f>
        <v>955.8</v>
      </c>
      <c r="Q204" s="19">
        <f t="shared" si="58"/>
        <v>856.33399999999995</v>
      </c>
      <c r="R204" s="59">
        <f t="shared" si="59"/>
        <v>1.1161532766420579</v>
      </c>
      <c r="S204" s="26" t="b">
        <f t="shared" si="60"/>
        <v>0</v>
      </c>
      <c r="T204" s="19">
        <f>VLOOKUP(A204,Albedo!$A$2:$F$63,6)</f>
        <v>0</v>
      </c>
      <c r="U204" s="19">
        <f>Const!$B$26*D204+Const!$B$27</f>
        <v>2402.4843999999998</v>
      </c>
      <c r="V204" s="19">
        <f t="shared" si="57"/>
        <v>1</v>
      </c>
      <c r="W204" s="6">
        <f>VLOOKUP(A204,Albedo!$A$2:$G$63,5)+Const!$B$20*(L204-Const!$B$29)</f>
        <v>17.505500000000001</v>
      </c>
      <c r="X204" s="19">
        <f>VLOOKUP(A204,Albedo!$A$2:$G$63,7)</f>
        <v>3</v>
      </c>
      <c r="Y204" s="6">
        <f>IF(T204=1,W204,VLOOKUP(A204,Albedo!$A$2:$H$63,8)+(X204+1)*Const!$B$20*(L204-Const!$B$29))</f>
        <v>35.753999999999998</v>
      </c>
      <c r="Z204" s="15">
        <f>Const!$B$22*V204+Const!$B$23*W204+Const!$B$24*Y204+Const!$B$25</f>
        <v>0.57879161000000012</v>
      </c>
      <c r="AA204" s="51" t="b">
        <f t="shared" si="61"/>
        <v>0</v>
      </c>
      <c r="AB204" s="51" t="b">
        <f t="shared" si="62"/>
        <v>0</v>
      </c>
      <c r="AC204" s="51" t="b">
        <f>IF(F204=1,VLOOKUP(C204,AWS1_30min!$C$3:$J$2747,8))</f>
        <v>0</v>
      </c>
      <c r="AD204" s="51" t="b">
        <f>IF(F204=1,Const!$B$5*POWER((0+Const!$B$4),4))</f>
        <v>0</v>
      </c>
      <c r="AE204" s="51" t="b">
        <f t="shared" si="63"/>
        <v>0</v>
      </c>
      <c r="AF204" s="51" t="b">
        <f t="shared" si="64"/>
        <v>0</v>
      </c>
      <c r="AG204" s="14">
        <f>VLOOKUP(C204,AWS2_30min!$C$3:$J$2935,8)+Const!$B$20*(L204-Const!$B$29)</f>
        <v>17.505500000000001</v>
      </c>
      <c r="AH204" s="14">
        <f t="shared" si="65"/>
        <v>290.65549999999996</v>
      </c>
      <c r="AI204" s="6">
        <f>VLOOKUP(C204,AWS2_30min!$C$3:$K$2935,9)</f>
        <v>30.97</v>
      </c>
      <c r="AJ204" s="6">
        <f>VLOOKUP(C204,AWS2_30min!$C$3:$L$2935,10)</f>
        <v>1.9076345193123379</v>
      </c>
      <c r="AK204" s="53">
        <f>IF(AJ204&gt;0.5,Const!$B$6*(AH204-Const!$B$4)*(Const!$B$32-Const!$B$34)/(AH204*POWER(AJ204,2)))</f>
        <v>0.32461766709619011</v>
      </c>
      <c r="AL204" s="53">
        <f>IF(AK204&lt;Const!$B$33,AK204,"ЛОЖЬ")</f>
        <v>0.32461766709619011</v>
      </c>
      <c r="AM204" s="53">
        <f t="shared" si="66"/>
        <v>0.38823907381242173</v>
      </c>
      <c r="AN204" s="6">
        <f>(AG204+VLOOKUP(C204,AWS1_30min!$C$4:$L$2747,10))/2</f>
        <v>16.14425</v>
      </c>
      <c r="AO204" s="19">
        <f>VLOOKUP(C204,AWS1_30min!$C$4:$O$2747,13)/POWER(10,(L204-Const!$B$28)/18400*(1+0.003665*AN204))</f>
        <v>750.73442260364413</v>
      </c>
      <c r="AP204" s="14">
        <f>Const!$B$7*Const!$B$8*(AO204/Const!$B$11)*POWER(Const!$B$9,2)*AJ204*(AH204-Const!$B$4)/(LN(Const!$B$32/Const!$B$34)*LN(Const!$B$32/Const!$B$35))</f>
        <v>68.108958269442184</v>
      </c>
      <c r="AQ204" s="51" t="b">
        <f t="shared" si="67"/>
        <v>0</v>
      </c>
      <c r="AR204" s="18">
        <f t="shared" si="68"/>
        <v>6.3371456270359916</v>
      </c>
      <c r="AS204" s="14">
        <f>0.623*Const!$B$10*Const!$B$8*POWER(Const!$B$9,2)*AJ204*(AR204-Const!$B$12)/1013/(LN(Const!$B$32/Const!$B$34)*LN(Const!$B$32/Const!$B$36))</f>
        <v>1.8541702635654242</v>
      </c>
      <c r="AT204" s="51" t="b">
        <f t="shared" si="69"/>
        <v>0</v>
      </c>
      <c r="AU204" s="51" t="b">
        <f t="shared" si="70"/>
        <v>0</v>
      </c>
      <c r="AV204" s="14">
        <f>VLOOKUP(C204,AWS1_30min!$C$4:$P$2747,14)</f>
        <v>0</v>
      </c>
      <c r="AW204" s="14">
        <f t="shared" si="71"/>
        <v>0</v>
      </c>
      <c r="AX204" s="51" t="b">
        <f>IF(F204=1,AW204*Const!$B$13*Const!$B$14*(AH204-Const!$B$4))</f>
        <v>0</v>
      </c>
      <c r="AY204" s="11" t="b">
        <f>IF(F204=1,-Const!$B$15*(Const!$B$4-Const!$B$31)/2)</f>
        <v>0</v>
      </c>
      <c r="AZ204" s="51" t="b">
        <f t="shared" si="72"/>
        <v>0</v>
      </c>
      <c r="BA204" s="19">
        <f>IF(V204=1,Const!$B$37,Const!$B$38)</f>
        <v>602</v>
      </c>
      <c r="BB204" s="51" t="b">
        <f>IF(F204=1,AZ204/Const!$B$17*1800/BA204*1000)</f>
        <v>0</v>
      </c>
    </row>
    <row r="205" spans="1:54" x14ac:dyDescent="0.3">
      <c r="A205" s="1">
        <f t="shared" si="73"/>
        <v>43653</v>
      </c>
      <c r="B205" s="2">
        <f t="shared" si="74"/>
        <v>0.5</v>
      </c>
      <c r="C205" s="13">
        <f t="shared" si="74"/>
        <v>43653.5</v>
      </c>
      <c r="D205" s="19">
        <f t="shared" si="75"/>
        <v>188</v>
      </c>
      <c r="E205" s="19">
        <v>202</v>
      </c>
      <c r="F205" s="19">
        <v>0</v>
      </c>
      <c r="G205" s="19">
        <v>0</v>
      </c>
      <c r="H205" s="19">
        <v>0</v>
      </c>
      <c r="I205" s="19"/>
      <c r="J205">
        <v>525555</v>
      </c>
      <c r="K205">
        <v>6300315</v>
      </c>
      <c r="L205">
        <v>2532</v>
      </c>
      <c r="M205" s="14">
        <v>11.336499999999999</v>
      </c>
      <c r="N205" s="21">
        <v>86.027500000000003</v>
      </c>
      <c r="O205" s="19">
        <v>789.27099999999996</v>
      </c>
      <c r="P205" s="19">
        <f>VLOOKUP(C205,AWS2_30min!$C$3:$G$2935,5)</f>
        <v>955.8</v>
      </c>
      <c r="Q205" s="19">
        <f t="shared" si="58"/>
        <v>856.33399999999995</v>
      </c>
      <c r="R205" s="59">
        <f t="shared" si="59"/>
        <v>1.1161532766420579</v>
      </c>
      <c r="S205" s="26" t="b">
        <f t="shared" si="60"/>
        <v>0</v>
      </c>
      <c r="T205" s="19">
        <f>VLOOKUP(A205,Albedo!$A$2:$F$63,6)</f>
        <v>0</v>
      </c>
      <c r="U205" s="19">
        <f>Const!$B$26*D205+Const!$B$27</f>
        <v>2402.4843999999998</v>
      </c>
      <c r="V205" s="19">
        <f t="shared" si="57"/>
        <v>1</v>
      </c>
      <c r="W205" s="6">
        <f>VLOOKUP(A205,Albedo!$A$2:$G$63,5)+Const!$B$20*(L205-Const!$B$29)</f>
        <v>17.505500000000001</v>
      </c>
      <c r="X205" s="19">
        <f>VLOOKUP(A205,Albedo!$A$2:$G$63,7)</f>
        <v>3</v>
      </c>
      <c r="Y205" s="6">
        <f>IF(T205=1,W205,VLOOKUP(A205,Albedo!$A$2:$H$63,8)+(X205+1)*Const!$B$20*(L205-Const!$B$29))</f>
        <v>35.753999999999998</v>
      </c>
      <c r="Z205" s="15">
        <f>Const!$B$22*V205+Const!$B$23*W205+Const!$B$24*Y205+Const!$B$25</f>
        <v>0.57879161000000012</v>
      </c>
      <c r="AA205" s="51" t="b">
        <f t="shared" si="61"/>
        <v>0</v>
      </c>
      <c r="AB205" s="51" t="b">
        <f t="shared" si="62"/>
        <v>0</v>
      </c>
      <c r="AC205" s="51" t="b">
        <f>IF(F205=1,VLOOKUP(C205,AWS1_30min!$C$3:$J$2747,8))</f>
        <v>0</v>
      </c>
      <c r="AD205" s="51" t="b">
        <f>IF(F205=1,Const!$B$5*POWER((0+Const!$B$4),4))</f>
        <v>0</v>
      </c>
      <c r="AE205" s="51" t="b">
        <f t="shared" si="63"/>
        <v>0</v>
      </c>
      <c r="AF205" s="51" t="b">
        <f t="shared" si="64"/>
        <v>0</v>
      </c>
      <c r="AG205" s="14">
        <f>VLOOKUP(C205,AWS2_30min!$C$3:$J$2935,8)+Const!$B$20*(L205-Const!$B$29)</f>
        <v>17.505500000000001</v>
      </c>
      <c r="AH205" s="14">
        <f t="shared" si="65"/>
        <v>290.65549999999996</v>
      </c>
      <c r="AI205" s="6">
        <f>VLOOKUP(C205,AWS2_30min!$C$3:$K$2935,9)</f>
        <v>30.97</v>
      </c>
      <c r="AJ205" s="6">
        <f>VLOOKUP(C205,AWS2_30min!$C$3:$L$2935,10)</f>
        <v>1.9076345193123379</v>
      </c>
      <c r="AK205" s="53">
        <f>IF(AJ205&gt;0.5,Const!$B$6*(AH205-Const!$B$4)*(Const!$B$32-Const!$B$34)/(AH205*POWER(AJ205,2)))</f>
        <v>0.32461766709619011</v>
      </c>
      <c r="AL205" s="53">
        <f>IF(AK205&lt;Const!$B$33,AK205,"ЛОЖЬ")</f>
        <v>0.32461766709619011</v>
      </c>
      <c r="AM205" s="53">
        <f t="shared" si="66"/>
        <v>0.38823907381242173</v>
      </c>
      <c r="AN205" s="6">
        <f>(AG205+VLOOKUP(C205,AWS1_30min!$C$4:$L$2747,10))/2</f>
        <v>16.14425</v>
      </c>
      <c r="AO205" s="19">
        <f>VLOOKUP(C205,AWS1_30min!$C$4:$O$2747,13)/POWER(10,(L205-Const!$B$28)/18400*(1+0.003665*AN205))</f>
        <v>750.73442260364413</v>
      </c>
      <c r="AP205" s="14">
        <f>Const!$B$7*Const!$B$8*(AO205/Const!$B$11)*POWER(Const!$B$9,2)*AJ205*(AH205-Const!$B$4)/(LN(Const!$B$32/Const!$B$34)*LN(Const!$B$32/Const!$B$35))</f>
        <v>68.108958269442184</v>
      </c>
      <c r="AQ205" s="51" t="b">
        <f t="shared" si="67"/>
        <v>0</v>
      </c>
      <c r="AR205" s="18">
        <f t="shared" si="68"/>
        <v>6.3371456270359916</v>
      </c>
      <c r="AS205" s="14">
        <f>0.623*Const!$B$10*Const!$B$8*POWER(Const!$B$9,2)*AJ205*(AR205-Const!$B$12)/1013/(LN(Const!$B$32/Const!$B$34)*LN(Const!$B$32/Const!$B$36))</f>
        <v>1.8541702635654242</v>
      </c>
      <c r="AT205" s="51" t="b">
        <f t="shared" si="69"/>
        <v>0</v>
      </c>
      <c r="AU205" s="51" t="b">
        <f t="shared" si="70"/>
        <v>0</v>
      </c>
      <c r="AV205" s="14">
        <f>VLOOKUP(C205,AWS1_30min!$C$4:$P$2747,14)</f>
        <v>0</v>
      </c>
      <c r="AW205" s="14">
        <f t="shared" si="71"/>
        <v>0</v>
      </c>
      <c r="AX205" s="51" t="b">
        <f>IF(F205=1,AW205*Const!$B$13*Const!$B$14*(AH205-Const!$B$4))</f>
        <v>0</v>
      </c>
      <c r="AY205" s="11" t="b">
        <f>IF(F205=1,-Const!$B$15*(Const!$B$4-Const!$B$31)/2)</f>
        <v>0</v>
      </c>
      <c r="AZ205" s="51" t="b">
        <f t="shared" si="72"/>
        <v>0</v>
      </c>
      <c r="BA205" s="19">
        <f>IF(V205=1,Const!$B$37,Const!$B$38)</f>
        <v>602</v>
      </c>
      <c r="BB205" s="51" t="b">
        <f>IF(F205=1,AZ205/Const!$B$17*1800/BA205*1000)</f>
        <v>0</v>
      </c>
    </row>
    <row r="206" spans="1:54" x14ac:dyDescent="0.3">
      <c r="A206" s="1">
        <f t="shared" si="73"/>
        <v>43653</v>
      </c>
      <c r="B206" s="2">
        <f t="shared" si="74"/>
        <v>0.5</v>
      </c>
      <c r="C206" s="13">
        <f t="shared" si="74"/>
        <v>43653.5</v>
      </c>
      <c r="D206" s="19">
        <f t="shared" si="75"/>
        <v>188</v>
      </c>
      <c r="E206" s="19">
        <v>203</v>
      </c>
      <c r="F206" s="19">
        <v>0</v>
      </c>
      <c r="G206" s="19">
        <v>0</v>
      </c>
      <c r="H206" s="19">
        <v>0</v>
      </c>
      <c r="I206" s="19"/>
      <c r="J206">
        <v>525645</v>
      </c>
      <c r="K206">
        <v>6300315</v>
      </c>
      <c r="L206">
        <v>2506</v>
      </c>
      <c r="M206" s="14">
        <v>22.4969</v>
      </c>
      <c r="N206" s="21">
        <v>119.316</v>
      </c>
      <c r="O206" s="19">
        <v>660.12099999999998</v>
      </c>
      <c r="P206" s="19">
        <f>VLOOKUP(C206,AWS2_30min!$C$3:$G$2935,5)</f>
        <v>955.8</v>
      </c>
      <c r="Q206" s="19">
        <f t="shared" si="58"/>
        <v>856.33399999999995</v>
      </c>
      <c r="R206" s="59">
        <f t="shared" si="59"/>
        <v>1.1161532766420579</v>
      </c>
      <c r="S206" s="26" t="b">
        <f t="shared" si="60"/>
        <v>0</v>
      </c>
      <c r="T206" s="19">
        <f>VLOOKUP(A206,Albedo!$A$2:$F$63,6)</f>
        <v>0</v>
      </c>
      <c r="U206" s="19">
        <f>Const!$B$26*D206+Const!$B$27</f>
        <v>2402.4843999999998</v>
      </c>
      <c r="V206" s="19">
        <f t="shared" si="57"/>
        <v>1</v>
      </c>
      <c r="W206" s="6">
        <f>VLOOKUP(A206,Albedo!$A$2:$G$63,5)+Const!$B$20*(L206-Const!$B$29)</f>
        <v>17.674500000000002</v>
      </c>
      <c r="X206" s="19">
        <f>VLOOKUP(A206,Albedo!$A$2:$G$63,7)</f>
        <v>3</v>
      </c>
      <c r="Y206" s="6">
        <f>IF(T206=1,W206,VLOOKUP(A206,Albedo!$A$2:$H$63,8)+(X206+1)*Const!$B$20*(L206-Const!$B$29))</f>
        <v>36.43</v>
      </c>
      <c r="Z206" s="15">
        <f>Const!$B$22*V206+Const!$B$23*W206+Const!$B$24*Y206+Const!$B$25</f>
        <v>0.57945071000000004</v>
      </c>
      <c r="AA206" s="51" t="b">
        <f t="shared" si="61"/>
        <v>0</v>
      </c>
      <c r="AB206" s="51" t="b">
        <f t="shared" si="62"/>
        <v>0</v>
      </c>
      <c r="AC206" s="51" t="b">
        <f>IF(F206=1,VLOOKUP(C206,AWS1_30min!$C$3:$J$2747,8))</f>
        <v>0</v>
      </c>
      <c r="AD206" s="51" t="b">
        <f>IF(F206=1,Const!$B$5*POWER((0+Const!$B$4),4))</f>
        <v>0</v>
      </c>
      <c r="AE206" s="51" t="b">
        <f t="shared" si="63"/>
        <v>0</v>
      </c>
      <c r="AF206" s="51" t="b">
        <f t="shared" si="64"/>
        <v>0</v>
      </c>
      <c r="AG206" s="14">
        <f>VLOOKUP(C206,AWS2_30min!$C$3:$J$2935,8)+Const!$B$20*(L206-Const!$B$29)</f>
        <v>17.674500000000002</v>
      </c>
      <c r="AH206" s="14">
        <f t="shared" si="65"/>
        <v>290.8245</v>
      </c>
      <c r="AI206" s="6">
        <f>VLOOKUP(C206,AWS2_30min!$C$3:$K$2935,9)</f>
        <v>30.97</v>
      </c>
      <c r="AJ206" s="6">
        <f>VLOOKUP(C206,AWS2_30min!$C$3:$L$2935,10)</f>
        <v>1.9076345193123379</v>
      </c>
      <c r="AK206" s="53">
        <f>IF(AJ206&gt;0.5,Const!$B$6*(AH206-Const!$B$4)*(Const!$B$32-Const!$B$34)/(AH206*POWER(AJ206,2)))</f>
        <v>0.32756110278865497</v>
      </c>
      <c r="AL206" s="53">
        <f>IF(AK206&lt;Const!$B$33,AK206,"ЛОЖЬ")</f>
        <v>0.32756110278865497</v>
      </c>
      <c r="AM206" s="53">
        <f t="shared" si="66"/>
        <v>0.40679587361644487</v>
      </c>
      <c r="AN206" s="6">
        <f>(AG206+VLOOKUP(C206,AWS1_30min!$C$4:$L$2747,10))/2</f>
        <v>16.228750000000002</v>
      </c>
      <c r="AO206" s="19">
        <f>VLOOKUP(C206,AWS1_30min!$C$4:$O$2747,13)/POWER(10,(L206-Const!$B$28)/18400*(1+0.003665*AN206))</f>
        <v>753.32671343427239</v>
      </c>
      <c r="AP206" s="14">
        <f>Const!$B$7*Const!$B$8*(AO206/Const!$B$11)*POWER(Const!$B$9,2)*AJ206*(AH206-Const!$B$4)/(LN(Const!$B$32/Const!$B$34)*LN(Const!$B$32/Const!$B$35))</f>
        <v>69.003940691080174</v>
      </c>
      <c r="AQ206" s="51" t="b">
        <f t="shared" si="67"/>
        <v>0</v>
      </c>
      <c r="AR206" s="18">
        <f t="shared" si="68"/>
        <v>6.4055167927482843</v>
      </c>
      <c r="AS206" s="14">
        <f>0.623*Const!$B$10*Const!$B$8*POWER(Const!$B$9,2)*AJ206*(AR206-Const!$B$12)/1013/(LN(Const!$B$32/Const!$B$34)*LN(Const!$B$32/Const!$B$36))</f>
        <v>2.412278222777644</v>
      </c>
      <c r="AT206" s="51" t="b">
        <f t="shared" si="69"/>
        <v>0</v>
      </c>
      <c r="AU206" s="51" t="b">
        <f t="shared" si="70"/>
        <v>0</v>
      </c>
      <c r="AV206" s="14">
        <f>VLOOKUP(C206,AWS1_30min!$C$4:$P$2747,14)</f>
        <v>0</v>
      </c>
      <c r="AW206" s="14">
        <f t="shared" si="71"/>
        <v>0</v>
      </c>
      <c r="AX206" s="51" t="b">
        <f>IF(F206=1,AW206*Const!$B$13*Const!$B$14*(AH206-Const!$B$4))</f>
        <v>0</v>
      </c>
      <c r="AY206" s="11" t="b">
        <f>IF(F206=1,-Const!$B$15*(Const!$B$4-Const!$B$31)/2)</f>
        <v>0</v>
      </c>
      <c r="AZ206" s="51" t="b">
        <f t="shared" si="72"/>
        <v>0</v>
      </c>
      <c r="BA206" s="19">
        <f>IF(V206=1,Const!$B$37,Const!$B$38)</f>
        <v>602</v>
      </c>
      <c r="BB206" s="51" t="b">
        <f>IF(F206=1,AZ206/Const!$B$17*1800/BA206*1000)</f>
        <v>0</v>
      </c>
    </row>
    <row r="207" spans="1:54" x14ac:dyDescent="0.3">
      <c r="A207" s="1">
        <f t="shared" si="73"/>
        <v>43653</v>
      </c>
      <c r="B207" s="2">
        <f t="shared" si="74"/>
        <v>0.5</v>
      </c>
      <c r="C207" s="13">
        <f t="shared" si="74"/>
        <v>43653.5</v>
      </c>
      <c r="D207" s="19">
        <f t="shared" si="75"/>
        <v>188</v>
      </c>
      <c r="E207" s="19">
        <v>204</v>
      </c>
      <c r="F207" s="19">
        <v>0</v>
      </c>
      <c r="G207" s="19">
        <v>0</v>
      </c>
      <c r="H207" s="19">
        <v>0</v>
      </c>
      <c r="I207" s="19"/>
      <c r="J207">
        <v>525735</v>
      </c>
      <c r="K207">
        <v>6300315</v>
      </c>
      <c r="L207">
        <v>2476</v>
      </c>
      <c r="M207" s="14">
        <v>20.819900000000001</v>
      </c>
      <c r="N207" s="21">
        <v>154.93299999999999</v>
      </c>
      <c r="O207" s="19">
        <v>779.952</v>
      </c>
      <c r="P207" s="19">
        <f>VLOOKUP(C207,AWS2_30min!$C$3:$G$2935,5)</f>
        <v>955.8</v>
      </c>
      <c r="Q207" s="19">
        <f t="shared" si="58"/>
        <v>856.33399999999995</v>
      </c>
      <c r="R207" s="59">
        <f t="shared" si="59"/>
        <v>1.1161532766420579</v>
      </c>
      <c r="S207" s="26" t="b">
        <f t="shared" si="60"/>
        <v>0</v>
      </c>
      <c r="T207" s="19">
        <f>VLOOKUP(A207,Albedo!$A$2:$F$63,6)</f>
        <v>0</v>
      </c>
      <c r="U207" s="19">
        <f>Const!$B$26*D207+Const!$B$27</f>
        <v>2402.4843999999998</v>
      </c>
      <c r="V207" s="19">
        <f t="shared" si="57"/>
        <v>1</v>
      </c>
      <c r="W207" s="6">
        <f>VLOOKUP(A207,Albedo!$A$2:$G$63,5)+Const!$B$20*(L207-Const!$B$29)</f>
        <v>17.869499999999999</v>
      </c>
      <c r="X207" s="19">
        <f>VLOOKUP(A207,Albedo!$A$2:$G$63,7)</f>
        <v>3</v>
      </c>
      <c r="Y207" s="6">
        <f>IF(T207=1,W207,VLOOKUP(A207,Albedo!$A$2:$H$63,8)+(X207+1)*Const!$B$20*(L207-Const!$B$29))</f>
        <v>37.21</v>
      </c>
      <c r="Z207" s="15">
        <f>Const!$B$22*V207+Const!$B$23*W207+Const!$B$24*Y207+Const!$B$25</f>
        <v>0.58021120999999998</v>
      </c>
      <c r="AA207" s="51" t="b">
        <f t="shared" si="61"/>
        <v>0</v>
      </c>
      <c r="AB207" s="51" t="b">
        <f t="shared" si="62"/>
        <v>0</v>
      </c>
      <c r="AC207" s="51" t="b">
        <f>IF(F207=1,VLOOKUP(C207,AWS1_30min!$C$3:$J$2747,8))</f>
        <v>0</v>
      </c>
      <c r="AD207" s="51" t="b">
        <f>IF(F207=1,Const!$B$5*POWER((0+Const!$B$4),4))</f>
        <v>0</v>
      </c>
      <c r="AE207" s="51" t="b">
        <f t="shared" si="63"/>
        <v>0</v>
      </c>
      <c r="AF207" s="51" t="b">
        <f t="shared" si="64"/>
        <v>0</v>
      </c>
      <c r="AG207" s="14">
        <f>VLOOKUP(C207,AWS2_30min!$C$3:$J$2935,8)+Const!$B$20*(L207-Const!$B$29)</f>
        <v>17.869499999999999</v>
      </c>
      <c r="AH207" s="14">
        <f t="shared" si="65"/>
        <v>291.01949999999999</v>
      </c>
      <c r="AI207" s="6">
        <f>VLOOKUP(C207,AWS2_30min!$C$3:$K$2935,9)</f>
        <v>30.97</v>
      </c>
      <c r="AJ207" s="6">
        <f>VLOOKUP(C207,AWS2_30min!$C$3:$L$2935,10)</f>
        <v>1.9076345193123379</v>
      </c>
      <c r="AK207" s="53">
        <f>IF(AJ207&gt;0.5,Const!$B$6*(AH207-Const!$B$4)*(Const!$B$32-Const!$B$34)/(AH207*POWER(AJ207,2)))</f>
        <v>0.33095312676845562</v>
      </c>
      <c r="AL207" s="53">
        <f>IF(AK207&lt;Const!$B$33,AK207,"ЛОЖЬ")</f>
        <v>0.33095312676845562</v>
      </c>
      <c r="AM207" s="53">
        <f t="shared" si="66"/>
        <v>0.42871803526088009</v>
      </c>
      <c r="AN207" s="6">
        <f>(AG207+VLOOKUP(C207,AWS1_30min!$C$4:$L$2747,10))/2</f>
        <v>16.326249999999998</v>
      </c>
      <c r="AO207" s="19">
        <f>VLOOKUP(C207,AWS1_30min!$C$4:$O$2747,13)/POWER(10,(L207-Const!$B$28)/18400*(1+0.003665*AN207))</f>
        <v>756.33083697781785</v>
      </c>
      <c r="AP207" s="14">
        <f>Const!$B$7*Const!$B$8*(AO207/Const!$B$11)*POWER(Const!$B$9,2)*AJ207*(AH207-Const!$B$4)/(LN(Const!$B$32/Const!$B$34)*LN(Const!$B$32/Const!$B$35))</f>
        <v>70.043460938462658</v>
      </c>
      <c r="AQ207" s="51" t="b">
        <f t="shared" si="67"/>
        <v>0</v>
      </c>
      <c r="AR207" s="18">
        <f t="shared" si="68"/>
        <v>6.4852150896581851</v>
      </c>
      <c r="AS207" s="14">
        <f>0.623*Const!$B$10*Const!$B$8*POWER(Const!$B$9,2)*AJ207*(AR207-Const!$B$12)/1013/(LN(Const!$B$32/Const!$B$34)*LN(Const!$B$32/Const!$B$36))</f>
        <v>3.0628485820464628</v>
      </c>
      <c r="AT207" s="51" t="b">
        <f t="shared" si="69"/>
        <v>0</v>
      </c>
      <c r="AU207" s="51" t="b">
        <f t="shared" si="70"/>
        <v>0</v>
      </c>
      <c r="AV207" s="14">
        <f>VLOOKUP(C207,AWS1_30min!$C$4:$P$2747,14)</f>
        <v>0</v>
      </c>
      <c r="AW207" s="14">
        <f t="shared" si="71"/>
        <v>0</v>
      </c>
      <c r="AX207" s="51" t="b">
        <f>IF(F207=1,AW207*Const!$B$13*Const!$B$14*(AH207-Const!$B$4))</f>
        <v>0</v>
      </c>
      <c r="AY207" s="11" t="b">
        <f>IF(F207=1,-Const!$B$15*(Const!$B$4-Const!$B$31)/2)</f>
        <v>0</v>
      </c>
      <c r="AZ207" s="51" t="b">
        <f t="shared" si="72"/>
        <v>0</v>
      </c>
      <c r="BA207" s="19">
        <f>IF(V207=1,Const!$B$37,Const!$B$38)</f>
        <v>602</v>
      </c>
      <c r="BB207" s="51" t="b">
        <f>IF(F207=1,AZ207/Const!$B$17*1800/BA207*1000)</f>
        <v>0</v>
      </c>
    </row>
    <row r="208" spans="1:54" x14ac:dyDescent="0.3">
      <c r="A208" s="1">
        <f t="shared" si="73"/>
        <v>43653</v>
      </c>
      <c r="B208" s="2">
        <f t="shared" si="74"/>
        <v>0.5</v>
      </c>
      <c r="C208" s="13">
        <f t="shared" si="74"/>
        <v>43653.5</v>
      </c>
      <c r="D208" s="19">
        <f t="shared" si="75"/>
        <v>188</v>
      </c>
      <c r="E208" s="19">
        <v>205</v>
      </c>
      <c r="F208" s="19">
        <v>0</v>
      </c>
      <c r="G208" s="19">
        <v>0</v>
      </c>
      <c r="H208" s="19">
        <v>0</v>
      </c>
      <c r="I208" s="19"/>
      <c r="J208">
        <v>525825</v>
      </c>
      <c r="K208">
        <v>6300315</v>
      </c>
      <c r="L208">
        <v>2476</v>
      </c>
      <c r="M208" s="14">
        <v>23.662500000000001</v>
      </c>
      <c r="N208" s="21">
        <v>144.547</v>
      </c>
      <c r="O208" s="19">
        <v>714.93100000000004</v>
      </c>
      <c r="P208" s="19">
        <f>VLOOKUP(C208,AWS2_30min!$C$3:$G$2935,5)</f>
        <v>955.8</v>
      </c>
      <c r="Q208" s="19">
        <f t="shared" si="58"/>
        <v>856.33399999999995</v>
      </c>
      <c r="R208" s="59">
        <f t="shared" si="59"/>
        <v>1.1161532766420579</v>
      </c>
      <c r="S208" s="26" t="b">
        <f t="shared" si="60"/>
        <v>0</v>
      </c>
      <c r="T208" s="19">
        <f>VLOOKUP(A208,Albedo!$A$2:$F$63,6)</f>
        <v>0</v>
      </c>
      <c r="U208" s="19">
        <f>Const!$B$26*D208+Const!$B$27</f>
        <v>2402.4843999999998</v>
      </c>
      <c r="V208" s="19">
        <f t="shared" si="57"/>
        <v>1</v>
      </c>
      <c r="W208" s="6">
        <f>VLOOKUP(A208,Albedo!$A$2:$G$63,5)+Const!$B$20*(L208-Const!$B$29)</f>
        <v>17.869499999999999</v>
      </c>
      <c r="X208" s="19">
        <f>VLOOKUP(A208,Albedo!$A$2:$G$63,7)</f>
        <v>3</v>
      </c>
      <c r="Y208" s="6">
        <f>IF(T208=1,W208,VLOOKUP(A208,Albedo!$A$2:$H$63,8)+(X208+1)*Const!$B$20*(L208-Const!$B$29))</f>
        <v>37.21</v>
      </c>
      <c r="Z208" s="15">
        <f>Const!$B$22*V208+Const!$B$23*W208+Const!$B$24*Y208+Const!$B$25</f>
        <v>0.58021120999999998</v>
      </c>
      <c r="AA208" s="51" t="b">
        <f t="shared" si="61"/>
        <v>0</v>
      </c>
      <c r="AB208" s="51" t="b">
        <f t="shared" si="62"/>
        <v>0</v>
      </c>
      <c r="AC208" s="51" t="b">
        <f>IF(F208=1,VLOOKUP(C208,AWS1_30min!$C$3:$J$2747,8))</f>
        <v>0</v>
      </c>
      <c r="AD208" s="51" t="b">
        <f>IF(F208=1,Const!$B$5*POWER((0+Const!$B$4),4))</f>
        <v>0</v>
      </c>
      <c r="AE208" s="51" t="b">
        <f t="shared" si="63"/>
        <v>0</v>
      </c>
      <c r="AF208" s="51" t="b">
        <f t="shared" si="64"/>
        <v>0</v>
      </c>
      <c r="AG208" s="14">
        <f>VLOOKUP(C208,AWS2_30min!$C$3:$J$2935,8)+Const!$B$20*(L208-Const!$B$29)</f>
        <v>17.869499999999999</v>
      </c>
      <c r="AH208" s="14">
        <f t="shared" si="65"/>
        <v>291.01949999999999</v>
      </c>
      <c r="AI208" s="6">
        <f>VLOOKUP(C208,AWS2_30min!$C$3:$K$2935,9)</f>
        <v>30.97</v>
      </c>
      <c r="AJ208" s="6">
        <f>VLOOKUP(C208,AWS2_30min!$C$3:$L$2935,10)</f>
        <v>1.9076345193123379</v>
      </c>
      <c r="AK208" s="53">
        <f>IF(AJ208&gt;0.5,Const!$B$6*(AH208-Const!$B$4)*(Const!$B$32-Const!$B$34)/(AH208*POWER(AJ208,2)))</f>
        <v>0.33095312676845562</v>
      </c>
      <c r="AL208" s="53">
        <f>IF(AK208&lt;Const!$B$33,AK208,"ЛОЖЬ")</f>
        <v>0.33095312676845562</v>
      </c>
      <c r="AM208" s="53">
        <f t="shared" si="66"/>
        <v>0.42871803526088009</v>
      </c>
      <c r="AN208" s="6">
        <f>(AG208+VLOOKUP(C208,AWS1_30min!$C$4:$L$2747,10))/2</f>
        <v>16.326249999999998</v>
      </c>
      <c r="AO208" s="19">
        <f>VLOOKUP(C208,AWS1_30min!$C$4:$O$2747,13)/POWER(10,(L208-Const!$B$28)/18400*(1+0.003665*AN208))</f>
        <v>756.33083697781785</v>
      </c>
      <c r="AP208" s="14">
        <f>Const!$B$7*Const!$B$8*(AO208/Const!$B$11)*POWER(Const!$B$9,2)*AJ208*(AH208-Const!$B$4)/(LN(Const!$B$32/Const!$B$34)*LN(Const!$B$32/Const!$B$35))</f>
        <v>70.043460938462658</v>
      </c>
      <c r="AQ208" s="51" t="b">
        <f t="shared" si="67"/>
        <v>0</v>
      </c>
      <c r="AR208" s="18">
        <f t="shared" si="68"/>
        <v>6.4852150896581851</v>
      </c>
      <c r="AS208" s="14">
        <f>0.623*Const!$B$10*Const!$B$8*POWER(Const!$B$9,2)*AJ208*(AR208-Const!$B$12)/1013/(LN(Const!$B$32/Const!$B$34)*LN(Const!$B$32/Const!$B$36))</f>
        <v>3.0628485820464628</v>
      </c>
      <c r="AT208" s="51" t="b">
        <f t="shared" si="69"/>
        <v>0</v>
      </c>
      <c r="AU208" s="51" t="b">
        <f t="shared" si="70"/>
        <v>0</v>
      </c>
      <c r="AV208" s="14">
        <f>VLOOKUP(C208,AWS1_30min!$C$4:$P$2747,14)</f>
        <v>0</v>
      </c>
      <c r="AW208" s="14">
        <f t="shared" si="71"/>
        <v>0</v>
      </c>
      <c r="AX208" s="51" t="b">
        <f>IF(F208=1,AW208*Const!$B$13*Const!$B$14*(AH208-Const!$B$4))</f>
        <v>0</v>
      </c>
      <c r="AY208" s="11" t="b">
        <f>IF(F208=1,-Const!$B$15*(Const!$B$4-Const!$B$31)/2)</f>
        <v>0</v>
      </c>
      <c r="AZ208" s="51" t="b">
        <f t="shared" si="72"/>
        <v>0</v>
      </c>
      <c r="BA208" s="19">
        <f>IF(V208=1,Const!$B$37,Const!$B$38)</f>
        <v>602</v>
      </c>
      <c r="BB208" s="51" t="b">
        <f>IF(F208=1,AZ208/Const!$B$17*1800/BA208*1000)</f>
        <v>0</v>
      </c>
    </row>
    <row r="209" spans="1:54" x14ac:dyDescent="0.3">
      <c r="A209" s="1">
        <f t="shared" si="73"/>
        <v>43653</v>
      </c>
      <c r="B209" s="2">
        <f t="shared" si="74"/>
        <v>0.5</v>
      </c>
      <c r="C209" s="13">
        <f t="shared" si="74"/>
        <v>43653.5</v>
      </c>
      <c r="D209" s="19">
        <f t="shared" si="75"/>
        <v>188</v>
      </c>
      <c r="E209" s="19">
        <v>206</v>
      </c>
      <c r="F209" s="19">
        <v>0</v>
      </c>
      <c r="G209" s="19">
        <v>0</v>
      </c>
      <c r="H209" s="19">
        <v>0</v>
      </c>
      <c r="I209" s="19"/>
      <c r="J209">
        <v>525915</v>
      </c>
      <c r="K209">
        <v>6300315</v>
      </c>
      <c r="L209">
        <v>2429</v>
      </c>
      <c r="M209" s="14">
        <v>22.9041</v>
      </c>
      <c r="N209" s="21">
        <v>143.017</v>
      </c>
      <c r="O209" s="19">
        <v>717.43700000000001</v>
      </c>
      <c r="P209" s="19">
        <f>VLOOKUP(C209,AWS2_30min!$C$3:$G$2935,5)</f>
        <v>955.8</v>
      </c>
      <c r="Q209" s="19">
        <f t="shared" si="58"/>
        <v>856.33399999999995</v>
      </c>
      <c r="R209" s="59">
        <f t="shared" si="59"/>
        <v>1.1161532766420579</v>
      </c>
      <c r="S209" s="26" t="b">
        <f t="shared" si="60"/>
        <v>0</v>
      </c>
      <c r="T209" s="19">
        <f>VLOOKUP(A209,Albedo!$A$2:$F$63,6)</f>
        <v>0</v>
      </c>
      <c r="U209" s="19">
        <f>Const!$B$26*D209+Const!$B$27</f>
        <v>2402.4843999999998</v>
      </c>
      <c r="V209" s="19">
        <f t="shared" si="57"/>
        <v>1</v>
      </c>
      <c r="W209" s="6">
        <f>VLOOKUP(A209,Albedo!$A$2:$G$63,5)+Const!$B$20*(L209-Const!$B$29)</f>
        <v>18.175000000000001</v>
      </c>
      <c r="X209" s="19">
        <f>VLOOKUP(A209,Albedo!$A$2:$G$63,7)</f>
        <v>3</v>
      </c>
      <c r="Y209" s="6">
        <f>IF(T209=1,W209,VLOOKUP(A209,Albedo!$A$2:$H$63,8)+(X209+1)*Const!$B$20*(L209-Const!$B$29))</f>
        <v>38.432000000000002</v>
      </c>
      <c r="Z209" s="15">
        <f>Const!$B$22*V209+Const!$B$23*W209+Const!$B$24*Y209+Const!$B$25</f>
        <v>0.58140266000000007</v>
      </c>
      <c r="AA209" s="51" t="b">
        <f t="shared" si="61"/>
        <v>0</v>
      </c>
      <c r="AB209" s="51" t="b">
        <f t="shared" si="62"/>
        <v>0</v>
      </c>
      <c r="AC209" s="51" t="b">
        <f>IF(F209=1,VLOOKUP(C209,AWS1_30min!$C$3:$J$2747,8))</f>
        <v>0</v>
      </c>
      <c r="AD209" s="51" t="b">
        <f>IF(F209=1,Const!$B$5*POWER((0+Const!$B$4),4))</f>
        <v>0</v>
      </c>
      <c r="AE209" s="51" t="b">
        <f t="shared" si="63"/>
        <v>0</v>
      </c>
      <c r="AF209" s="51" t="b">
        <f t="shared" si="64"/>
        <v>0</v>
      </c>
      <c r="AG209" s="14">
        <f>VLOOKUP(C209,AWS2_30min!$C$3:$J$2935,8)+Const!$B$20*(L209-Const!$B$29)</f>
        <v>18.175000000000001</v>
      </c>
      <c r="AH209" s="14">
        <f t="shared" si="65"/>
        <v>291.32499999999999</v>
      </c>
      <c r="AI209" s="6">
        <f>VLOOKUP(C209,AWS2_30min!$C$3:$K$2935,9)</f>
        <v>30.97</v>
      </c>
      <c r="AJ209" s="6">
        <f>VLOOKUP(C209,AWS2_30min!$C$3:$L$2935,10)</f>
        <v>1.9076345193123379</v>
      </c>
      <c r="AK209" s="53">
        <f>IF(AJ209&gt;0.5,Const!$B$6*(AH209-Const!$B$4)*(Const!$B$32-Const!$B$34)/(AH209*POWER(AJ209,2)))</f>
        <v>0.33625816785795337</v>
      </c>
      <c r="AL209" s="53">
        <f>IF(AK209&lt;Const!$B$33,AK209,"ЛОЖЬ")</f>
        <v>0.33625816785795337</v>
      </c>
      <c r="AM209" s="53">
        <f t="shared" si="66"/>
        <v>0.46415720770015478</v>
      </c>
      <c r="AN209" s="6">
        <f>(AG209+VLOOKUP(C209,AWS1_30min!$C$4:$L$2747,10))/2</f>
        <v>16.478999999999999</v>
      </c>
      <c r="AO209" s="19">
        <f>VLOOKUP(C209,AWS1_30min!$C$4:$O$2747,13)/POWER(10,(L209-Const!$B$28)/18400*(1+0.003665*AN209))</f>
        <v>761.06550701795436</v>
      </c>
      <c r="AP209" s="14">
        <f>Const!$B$7*Const!$B$8*(AO209/Const!$B$11)*POWER(Const!$B$9,2)*AJ209*(AH209-Const!$B$4)/(LN(Const!$B$32/Const!$B$34)*LN(Const!$B$32/Const!$B$35))</f>
        <v>71.686907747370228</v>
      </c>
      <c r="AQ209" s="51" t="b">
        <f t="shared" si="67"/>
        <v>0</v>
      </c>
      <c r="AR209" s="18">
        <f t="shared" si="68"/>
        <v>6.611836222156799</v>
      </c>
      <c r="AS209" s="14">
        <f>0.623*Const!$B$10*Const!$B$8*POWER(Const!$B$9,2)*AJ209*(AR209-Const!$B$12)/1013/(LN(Const!$B$32/Const!$B$34)*LN(Const!$B$32/Const!$B$36))</f>
        <v>4.096446022074252</v>
      </c>
      <c r="AT209" s="51" t="b">
        <f t="shared" si="69"/>
        <v>0</v>
      </c>
      <c r="AU209" s="51" t="b">
        <f t="shared" si="70"/>
        <v>0</v>
      </c>
      <c r="AV209" s="14">
        <f>VLOOKUP(C209,AWS1_30min!$C$4:$P$2747,14)</f>
        <v>0</v>
      </c>
      <c r="AW209" s="14">
        <f t="shared" si="71"/>
        <v>0</v>
      </c>
      <c r="AX209" s="51" t="b">
        <f>IF(F209=1,AW209*Const!$B$13*Const!$B$14*(AH209-Const!$B$4))</f>
        <v>0</v>
      </c>
      <c r="AY209" s="11" t="b">
        <f>IF(F209=1,-Const!$B$15*(Const!$B$4-Const!$B$31)/2)</f>
        <v>0</v>
      </c>
      <c r="AZ209" s="51" t="b">
        <f t="shared" si="72"/>
        <v>0</v>
      </c>
      <c r="BA209" s="19">
        <f>IF(V209=1,Const!$B$37,Const!$B$38)</f>
        <v>602</v>
      </c>
      <c r="BB209" s="51" t="b">
        <f>IF(F209=1,AZ209/Const!$B$17*1800/BA209*1000)</f>
        <v>0</v>
      </c>
    </row>
    <row r="210" spans="1:54" x14ac:dyDescent="0.3">
      <c r="A210" s="1">
        <f t="shared" si="73"/>
        <v>43653</v>
      </c>
      <c r="B210" s="2">
        <f t="shared" si="74"/>
        <v>0.5</v>
      </c>
      <c r="C210" s="13">
        <f t="shared" si="74"/>
        <v>43653.5</v>
      </c>
      <c r="D210" s="19">
        <f t="shared" si="75"/>
        <v>188</v>
      </c>
      <c r="E210" s="19">
        <v>207</v>
      </c>
      <c r="F210" s="19">
        <v>0</v>
      </c>
      <c r="G210" s="19">
        <v>0</v>
      </c>
      <c r="H210" s="19">
        <v>0</v>
      </c>
      <c r="I210" s="19"/>
      <c r="J210">
        <v>526005</v>
      </c>
      <c r="K210">
        <v>6300315</v>
      </c>
      <c r="L210">
        <v>2429</v>
      </c>
      <c r="M210" s="14">
        <v>21.465499999999999</v>
      </c>
      <c r="N210" s="21">
        <v>154.25</v>
      </c>
      <c r="O210" s="19">
        <v>770.73599999999999</v>
      </c>
      <c r="P210" s="19">
        <f>VLOOKUP(C210,AWS2_30min!$C$3:$G$2935,5)</f>
        <v>955.8</v>
      </c>
      <c r="Q210" s="19">
        <f t="shared" si="58"/>
        <v>856.33399999999995</v>
      </c>
      <c r="R210" s="59">
        <f t="shared" si="59"/>
        <v>1.1161532766420579</v>
      </c>
      <c r="S210" s="26" t="b">
        <f t="shared" si="60"/>
        <v>0</v>
      </c>
      <c r="T210" s="19">
        <f>VLOOKUP(A210,Albedo!$A$2:$F$63,6)</f>
        <v>0</v>
      </c>
      <c r="U210" s="19">
        <f>Const!$B$26*D210+Const!$B$27</f>
        <v>2402.4843999999998</v>
      </c>
      <c r="V210" s="19">
        <f t="shared" si="57"/>
        <v>1</v>
      </c>
      <c r="W210" s="6">
        <f>VLOOKUP(A210,Albedo!$A$2:$G$63,5)+Const!$B$20*(L210-Const!$B$29)</f>
        <v>18.175000000000001</v>
      </c>
      <c r="X210" s="19">
        <f>VLOOKUP(A210,Albedo!$A$2:$G$63,7)</f>
        <v>3</v>
      </c>
      <c r="Y210" s="6">
        <f>IF(T210=1,W210,VLOOKUP(A210,Albedo!$A$2:$H$63,8)+(X210+1)*Const!$B$20*(L210-Const!$B$29))</f>
        <v>38.432000000000002</v>
      </c>
      <c r="Z210" s="15">
        <f>Const!$B$22*V210+Const!$B$23*W210+Const!$B$24*Y210+Const!$B$25</f>
        <v>0.58140266000000007</v>
      </c>
      <c r="AA210" s="51" t="b">
        <f t="shared" si="61"/>
        <v>0</v>
      </c>
      <c r="AB210" s="51" t="b">
        <f t="shared" si="62"/>
        <v>0</v>
      </c>
      <c r="AC210" s="51" t="b">
        <f>IF(F210=1,VLOOKUP(C210,AWS1_30min!$C$3:$J$2747,8))</f>
        <v>0</v>
      </c>
      <c r="AD210" s="51" t="b">
        <f>IF(F210=1,Const!$B$5*POWER((0+Const!$B$4),4))</f>
        <v>0</v>
      </c>
      <c r="AE210" s="51" t="b">
        <f t="shared" si="63"/>
        <v>0</v>
      </c>
      <c r="AF210" s="51" t="b">
        <f t="shared" si="64"/>
        <v>0</v>
      </c>
      <c r="AG210" s="14">
        <f>VLOOKUP(C210,AWS2_30min!$C$3:$J$2935,8)+Const!$B$20*(L210-Const!$B$29)</f>
        <v>18.175000000000001</v>
      </c>
      <c r="AH210" s="14">
        <f t="shared" si="65"/>
        <v>291.32499999999999</v>
      </c>
      <c r="AI210" s="6">
        <f>VLOOKUP(C210,AWS2_30min!$C$3:$K$2935,9)</f>
        <v>30.97</v>
      </c>
      <c r="AJ210" s="6">
        <f>VLOOKUP(C210,AWS2_30min!$C$3:$L$2935,10)</f>
        <v>1.9076345193123379</v>
      </c>
      <c r="AK210" s="53">
        <f>IF(AJ210&gt;0.5,Const!$B$6*(AH210-Const!$B$4)*(Const!$B$32-Const!$B$34)/(AH210*POWER(AJ210,2)))</f>
        <v>0.33625816785795337</v>
      </c>
      <c r="AL210" s="53">
        <f>IF(AK210&lt;Const!$B$33,AK210,"ЛОЖЬ")</f>
        <v>0.33625816785795337</v>
      </c>
      <c r="AM210" s="53">
        <f t="shared" si="66"/>
        <v>0.46415720770015478</v>
      </c>
      <c r="AN210" s="6">
        <f>(AG210+VLOOKUP(C210,AWS1_30min!$C$4:$L$2747,10))/2</f>
        <v>16.478999999999999</v>
      </c>
      <c r="AO210" s="19">
        <f>VLOOKUP(C210,AWS1_30min!$C$4:$O$2747,13)/POWER(10,(L210-Const!$B$28)/18400*(1+0.003665*AN210))</f>
        <v>761.06550701795436</v>
      </c>
      <c r="AP210" s="14">
        <f>Const!$B$7*Const!$B$8*(AO210/Const!$B$11)*POWER(Const!$B$9,2)*AJ210*(AH210-Const!$B$4)/(LN(Const!$B$32/Const!$B$34)*LN(Const!$B$32/Const!$B$35))</f>
        <v>71.686907747370228</v>
      </c>
      <c r="AQ210" s="51" t="b">
        <f t="shared" si="67"/>
        <v>0</v>
      </c>
      <c r="AR210" s="18">
        <f t="shared" si="68"/>
        <v>6.611836222156799</v>
      </c>
      <c r="AS210" s="14">
        <f>0.623*Const!$B$10*Const!$B$8*POWER(Const!$B$9,2)*AJ210*(AR210-Const!$B$12)/1013/(LN(Const!$B$32/Const!$B$34)*LN(Const!$B$32/Const!$B$36))</f>
        <v>4.096446022074252</v>
      </c>
      <c r="AT210" s="51" t="b">
        <f t="shared" si="69"/>
        <v>0</v>
      </c>
      <c r="AU210" s="51" t="b">
        <f t="shared" si="70"/>
        <v>0</v>
      </c>
      <c r="AV210" s="14">
        <f>VLOOKUP(C210,AWS1_30min!$C$4:$P$2747,14)</f>
        <v>0</v>
      </c>
      <c r="AW210" s="14">
        <f t="shared" si="71"/>
        <v>0</v>
      </c>
      <c r="AX210" s="51" t="b">
        <f>IF(F210=1,AW210*Const!$B$13*Const!$B$14*(AH210-Const!$B$4))</f>
        <v>0</v>
      </c>
      <c r="AY210" s="11" t="b">
        <f>IF(F210=1,-Const!$B$15*(Const!$B$4-Const!$B$31)/2)</f>
        <v>0</v>
      </c>
      <c r="AZ210" s="51" t="b">
        <f t="shared" si="72"/>
        <v>0</v>
      </c>
      <c r="BA210" s="19">
        <f>IF(V210=1,Const!$B$37,Const!$B$38)</f>
        <v>602</v>
      </c>
      <c r="BB210" s="51" t="b">
        <f>IF(F210=1,AZ210/Const!$B$17*1800/BA210*1000)</f>
        <v>0</v>
      </c>
    </row>
    <row r="211" spans="1:54" x14ac:dyDescent="0.3">
      <c r="A211" s="1">
        <f t="shared" si="73"/>
        <v>43653</v>
      </c>
      <c r="B211" s="2">
        <f t="shared" si="74"/>
        <v>0.5</v>
      </c>
      <c r="C211" s="13">
        <f t="shared" si="74"/>
        <v>43653.5</v>
      </c>
      <c r="D211" s="19">
        <f t="shared" si="75"/>
        <v>188</v>
      </c>
      <c r="E211" s="19">
        <v>208</v>
      </c>
      <c r="F211" s="19">
        <v>0</v>
      </c>
      <c r="G211" s="19">
        <v>0</v>
      </c>
      <c r="H211" s="19">
        <v>0</v>
      </c>
      <c r="I211" s="19"/>
      <c r="J211">
        <v>526095</v>
      </c>
      <c r="K211">
        <v>6300315</v>
      </c>
      <c r="L211">
        <v>2396</v>
      </c>
      <c r="M211" s="14">
        <v>24.529199999999999</v>
      </c>
      <c r="N211" s="21">
        <v>155.93100000000001</v>
      </c>
      <c r="O211" s="19">
        <v>747.36400000000003</v>
      </c>
      <c r="P211" s="19">
        <f>VLOOKUP(C211,AWS2_30min!$C$3:$G$2935,5)</f>
        <v>955.8</v>
      </c>
      <c r="Q211" s="19">
        <f t="shared" si="58"/>
        <v>856.33399999999995</v>
      </c>
      <c r="R211" s="59">
        <f t="shared" si="59"/>
        <v>1.1161532766420579</v>
      </c>
      <c r="S211" s="26" t="b">
        <f t="shared" si="60"/>
        <v>0</v>
      </c>
      <c r="T211" s="19">
        <f>VLOOKUP(A211,Albedo!$A$2:$F$63,6)</f>
        <v>0</v>
      </c>
      <c r="U211" s="19">
        <f>Const!$B$26*D211+Const!$B$27</f>
        <v>2402.4843999999998</v>
      </c>
      <c r="V211" s="19">
        <f t="shared" si="57"/>
        <v>0</v>
      </c>
      <c r="W211" s="6">
        <f>VLOOKUP(A211,Albedo!$A$2:$G$63,5)+Const!$B$20*(L211-Const!$B$29)</f>
        <v>18.389500000000002</v>
      </c>
      <c r="X211" s="19">
        <f>VLOOKUP(A211,Albedo!$A$2:$G$63,7)</f>
        <v>3</v>
      </c>
      <c r="Y211" s="6">
        <f>IF(T211=1,W211,VLOOKUP(A211,Albedo!$A$2:$H$63,8)+(X211+1)*Const!$B$20*(L211-Const!$B$29))</f>
        <v>39.29</v>
      </c>
      <c r="Z211" s="15">
        <f>Const!$B$22*V211+Const!$B$23*W211+Const!$B$24*Y211+Const!$B$25</f>
        <v>0.24478921000000003</v>
      </c>
      <c r="AA211" s="51" t="b">
        <f t="shared" si="61"/>
        <v>0</v>
      </c>
      <c r="AB211" s="51" t="b">
        <f t="shared" si="62"/>
        <v>0</v>
      </c>
      <c r="AC211" s="51" t="b">
        <f>IF(F211=1,VLOOKUP(C211,AWS1_30min!$C$3:$J$2747,8))</f>
        <v>0</v>
      </c>
      <c r="AD211" s="51" t="b">
        <f>IF(F211=1,Const!$B$5*POWER((0+Const!$B$4),4))</f>
        <v>0</v>
      </c>
      <c r="AE211" s="51" t="b">
        <f t="shared" si="63"/>
        <v>0</v>
      </c>
      <c r="AF211" s="51" t="b">
        <f t="shared" si="64"/>
        <v>0</v>
      </c>
      <c r="AG211" s="14">
        <f>VLOOKUP(C211,AWS2_30min!$C$3:$J$2935,8)+Const!$B$20*(L211-Const!$B$29)</f>
        <v>18.389500000000002</v>
      </c>
      <c r="AH211" s="14">
        <f t="shared" si="65"/>
        <v>291.53949999999998</v>
      </c>
      <c r="AI211" s="6">
        <f>VLOOKUP(C211,AWS2_30min!$C$3:$K$2935,9)</f>
        <v>30.97</v>
      </c>
      <c r="AJ211" s="6">
        <f>VLOOKUP(C211,AWS2_30min!$C$3:$L$2935,10)</f>
        <v>1.9076345193123379</v>
      </c>
      <c r="AK211" s="53">
        <f>IF(AJ211&gt;0.5,Const!$B$6*(AH211-Const!$B$4)*(Const!$B$32-Const!$B$34)/(AH211*POWER(AJ211,2)))</f>
        <v>0.33997634023044893</v>
      </c>
      <c r="AL211" s="53">
        <f>IF(AK211&lt;Const!$B$33,AK211,"ЛОЖЬ")</f>
        <v>0.33997634023044893</v>
      </c>
      <c r="AM211" s="53">
        <f t="shared" si="66"/>
        <v>0.48983439560775993</v>
      </c>
      <c r="AN211" s="6">
        <f>(AG211+VLOOKUP(C211,AWS1_30min!$C$4:$L$2747,10))/2</f>
        <v>16.58625</v>
      </c>
      <c r="AO211" s="19">
        <f>VLOOKUP(C211,AWS1_30min!$C$4:$O$2747,13)/POWER(10,(L211-Const!$B$28)/18400*(1+0.003665*AN211))</f>
        <v>764.41055798771652</v>
      </c>
      <c r="AP211" s="14">
        <f>Const!$B$7*Const!$B$8*(AO211/Const!$B$11)*POWER(Const!$B$9,2)*AJ211*(AH211-Const!$B$4)/(LN(Const!$B$32/Const!$B$34)*LN(Const!$B$32/Const!$B$35))</f>
        <v>72.851749646335335</v>
      </c>
      <c r="AQ211" s="51" t="b">
        <f t="shared" si="67"/>
        <v>0</v>
      </c>
      <c r="AR211" s="18">
        <f t="shared" si="68"/>
        <v>6.7020394645788732</v>
      </c>
      <c r="AS211" s="14">
        <f>0.623*Const!$B$10*Const!$B$8*POWER(Const!$B$9,2)*AJ211*(AR211-Const!$B$12)/1013/(LN(Const!$B$32/Const!$B$34)*LN(Const!$B$32/Const!$B$36))</f>
        <v>4.8327673501960211</v>
      </c>
      <c r="AT211" s="51" t="b">
        <f t="shared" si="69"/>
        <v>0</v>
      </c>
      <c r="AU211" s="51" t="b">
        <f t="shared" si="70"/>
        <v>0</v>
      </c>
      <c r="AV211" s="14">
        <f>VLOOKUP(C211,AWS1_30min!$C$4:$P$2747,14)</f>
        <v>0</v>
      </c>
      <c r="AW211" s="14">
        <f t="shared" si="71"/>
        <v>0</v>
      </c>
      <c r="AX211" s="51" t="b">
        <f>IF(F211=1,AW211*Const!$B$13*Const!$B$14*(AH211-Const!$B$4))</f>
        <v>0</v>
      </c>
      <c r="AY211" s="11" t="b">
        <f>IF(F211=1,-Const!$B$15*(Const!$B$4-Const!$B$31)/2)</f>
        <v>0</v>
      </c>
      <c r="AZ211" s="51" t="b">
        <f t="shared" si="72"/>
        <v>0</v>
      </c>
      <c r="BA211" s="19">
        <f>IF(V211=1,Const!$B$37,Const!$B$38)</f>
        <v>784</v>
      </c>
      <c r="BB211" s="51" t="b">
        <f>IF(F211=1,AZ211/Const!$B$17*1800/BA211*1000)</f>
        <v>0</v>
      </c>
    </row>
    <row r="212" spans="1:54" x14ac:dyDescent="0.3">
      <c r="A212" s="1">
        <f t="shared" si="73"/>
        <v>43653</v>
      </c>
      <c r="B212" s="2">
        <f t="shared" si="74"/>
        <v>0.5</v>
      </c>
      <c r="C212" s="13">
        <f t="shared" si="74"/>
        <v>43653.5</v>
      </c>
      <c r="D212" s="19">
        <f t="shared" si="75"/>
        <v>188</v>
      </c>
      <c r="E212" s="19">
        <v>209</v>
      </c>
      <c r="F212" s="19">
        <v>0</v>
      </c>
      <c r="G212" s="19">
        <v>0</v>
      </c>
      <c r="H212" s="19">
        <v>0</v>
      </c>
      <c r="I212" s="19"/>
      <c r="J212">
        <v>526185</v>
      </c>
      <c r="K212">
        <v>6300315</v>
      </c>
      <c r="L212">
        <v>2394</v>
      </c>
      <c r="M212" s="14">
        <v>25.386399999999998</v>
      </c>
      <c r="N212" s="21">
        <v>167.83500000000001</v>
      </c>
      <c r="O212" s="19">
        <v>790.46299999999997</v>
      </c>
      <c r="P212" s="19">
        <f>VLOOKUP(C212,AWS2_30min!$C$3:$G$2935,5)</f>
        <v>955.8</v>
      </c>
      <c r="Q212" s="19">
        <f t="shared" si="58"/>
        <v>856.33399999999995</v>
      </c>
      <c r="R212" s="59">
        <f t="shared" si="59"/>
        <v>1.1161532766420579</v>
      </c>
      <c r="S212" s="26" t="b">
        <f t="shared" si="60"/>
        <v>0</v>
      </c>
      <c r="T212" s="19">
        <f>VLOOKUP(A212,Albedo!$A$2:$F$63,6)</f>
        <v>0</v>
      </c>
      <c r="U212" s="19">
        <f>Const!$B$26*D212+Const!$B$27</f>
        <v>2402.4843999999998</v>
      </c>
      <c r="V212" s="19">
        <f t="shared" si="57"/>
        <v>0</v>
      </c>
      <c r="W212" s="6">
        <f>VLOOKUP(A212,Albedo!$A$2:$G$63,5)+Const!$B$20*(L212-Const!$B$29)</f>
        <v>18.4025</v>
      </c>
      <c r="X212" s="19">
        <f>VLOOKUP(A212,Albedo!$A$2:$G$63,7)</f>
        <v>3</v>
      </c>
      <c r="Y212" s="6">
        <f>IF(T212=1,W212,VLOOKUP(A212,Albedo!$A$2:$H$63,8)+(X212+1)*Const!$B$20*(L212-Const!$B$29))</f>
        <v>39.341999999999999</v>
      </c>
      <c r="Z212" s="15">
        <f>Const!$B$22*V212+Const!$B$23*W212+Const!$B$24*Y212+Const!$B$25</f>
        <v>0.24483991000000002</v>
      </c>
      <c r="AA212" s="51" t="b">
        <f t="shared" si="61"/>
        <v>0</v>
      </c>
      <c r="AB212" s="51" t="b">
        <f t="shared" si="62"/>
        <v>0</v>
      </c>
      <c r="AC212" s="51" t="b">
        <f>IF(F212=1,VLOOKUP(C212,AWS1_30min!$C$3:$J$2747,8))</f>
        <v>0</v>
      </c>
      <c r="AD212" s="51" t="b">
        <f>IF(F212=1,Const!$B$5*POWER((0+Const!$B$4),4))</f>
        <v>0</v>
      </c>
      <c r="AE212" s="51" t="b">
        <f t="shared" si="63"/>
        <v>0</v>
      </c>
      <c r="AF212" s="51" t="b">
        <f t="shared" si="64"/>
        <v>0</v>
      </c>
      <c r="AG212" s="14">
        <f>VLOOKUP(C212,AWS2_30min!$C$3:$J$2935,8)+Const!$B$20*(L212-Const!$B$29)</f>
        <v>18.4025</v>
      </c>
      <c r="AH212" s="14">
        <f t="shared" si="65"/>
        <v>291.55249999999995</v>
      </c>
      <c r="AI212" s="6">
        <f>VLOOKUP(C212,AWS2_30min!$C$3:$K$2935,9)</f>
        <v>30.97</v>
      </c>
      <c r="AJ212" s="6">
        <f>VLOOKUP(C212,AWS2_30min!$C$3:$L$2935,10)</f>
        <v>1.9076345193123379</v>
      </c>
      <c r="AK212" s="53">
        <f>IF(AJ212&gt;0.5,Const!$B$6*(AH212-Const!$B$4)*(Const!$B$32-Const!$B$34)/(AH212*POWER(AJ212,2)))</f>
        <v>0.34020150817362366</v>
      </c>
      <c r="AL212" s="53">
        <f>IF(AK212&lt;Const!$B$33,AK212,"ЛОЖЬ")</f>
        <v>0.34020150817362366</v>
      </c>
      <c r="AM212" s="53">
        <f t="shared" si="66"/>
        <v>0.49141157235396643</v>
      </c>
      <c r="AN212" s="6">
        <f>(AG212+VLOOKUP(C212,AWS1_30min!$C$4:$L$2747,10))/2</f>
        <v>16.592749999999999</v>
      </c>
      <c r="AO212" s="19">
        <f>VLOOKUP(C212,AWS1_30min!$C$4:$O$2747,13)/POWER(10,(L212-Const!$B$28)/18400*(1+0.003665*AN212))</f>
        <v>764.61384000453347</v>
      </c>
      <c r="AP212" s="14">
        <f>Const!$B$7*Const!$B$8*(AO212/Const!$B$11)*POWER(Const!$B$9,2)*AJ212*(AH212-Const!$B$4)/(LN(Const!$B$32/Const!$B$34)*LN(Const!$B$32/Const!$B$35))</f>
        <v>72.922637762562502</v>
      </c>
      <c r="AQ212" s="51" t="b">
        <f t="shared" si="67"/>
        <v>0</v>
      </c>
      <c r="AR212" s="18">
        <f t="shared" si="68"/>
        <v>6.7075410669776394</v>
      </c>
      <c r="AS212" s="14">
        <f>0.623*Const!$B$10*Const!$B$8*POWER(Const!$B$9,2)*AJ212*(AR212-Const!$B$12)/1013/(LN(Const!$B$32/Const!$B$34)*LN(Const!$B$32/Const!$B$36))</f>
        <v>4.877676458519451</v>
      </c>
      <c r="AT212" s="51" t="b">
        <f t="shared" si="69"/>
        <v>0</v>
      </c>
      <c r="AU212" s="51" t="b">
        <f t="shared" si="70"/>
        <v>0</v>
      </c>
      <c r="AV212" s="14">
        <f>VLOOKUP(C212,AWS1_30min!$C$4:$P$2747,14)</f>
        <v>0</v>
      </c>
      <c r="AW212" s="14">
        <f t="shared" si="71"/>
        <v>0</v>
      </c>
      <c r="AX212" s="51" t="b">
        <f>IF(F212=1,AW212*Const!$B$13*Const!$B$14*(AH212-Const!$B$4))</f>
        <v>0</v>
      </c>
      <c r="AY212" s="11" t="b">
        <f>IF(F212=1,-Const!$B$15*(Const!$B$4-Const!$B$31)/2)</f>
        <v>0</v>
      </c>
      <c r="AZ212" s="51" t="b">
        <f t="shared" si="72"/>
        <v>0</v>
      </c>
      <c r="BA212" s="19">
        <f>IF(V212=1,Const!$B$37,Const!$B$38)</f>
        <v>784</v>
      </c>
      <c r="BB212" s="51" t="b">
        <f>IF(F212=1,AZ212/Const!$B$17*1800/BA212*1000)</f>
        <v>0</v>
      </c>
    </row>
    <row r="213" spans="1:54" x14ac:dyDescent="0.3">
      <c r="A213" s="1">
        <f t="shared" si="73"/>
        <v>43653</v>
      </c>
      <c r="B213" s="2">
        <f t="shared" si="74"/>
        <v>0.5</v>
      </c>
      <c r="C213" s="13">
        <f t="shared" si="74"/>
        <v>43653.5</v>
      </c>
      <c r="D213" s="19">
        <f t="shared" si="75"/>
        <v>188</v>
      </c>
      <c r="E213" s="19">
        <v>210</v>
      </c>
      <c r="F213" s="19">
        <v>0</v>
      </c>
      <c r="G213" s="19">
        <v>0</v>
      </c>
      <c r="H213" s="19">
        <v>0</v>
      </c>
      <c r="I213" s="19"/>
      <c r="J213">
        <v>526275</v>
      </c>
      <c r="K213">
        <v>6300315</v>
      </c>
      <c r="L213">
        <v>2377</v>
      </c>
      <c r="M213" s="14">
        <v>25.820699999999999</v>
      </c>
      <c r="N213" s="21">
        <v>169.916</v>
      </c>
      <c r="O213" s="19">
        <v>796.12400000000002</v>
      </c>
      <c r="P213" s="19">
        <f>VLOOKUP(C213,AWS2_30min!$C$3:$G$2935,5)</f>
        <v>955.8</v>
      </c>
      <c r="Q213" s="19">
        <f t="shared" si="58"/>
        <v>856.33399999999995</v>
      </c>
      <c r="R213" s="59">
        <f t="shared" si="59"/>
        <v>1.1161532766420579</v>
      </c>
      <c r="S213" s="26" t="b">
        <f t="shared" si="60"/>
        <v>0</v>
      </c>
      <c r="T213" s="19">
        <f>VLOOKUP(A213,Albedo!$A$2:$F$63,6)</f>
        <v>0</v>
      </c>
      <c r="U213" s="19">
        <f>Const!$B$26*D213+Const!$B$27</f>
        <v>2402.4843999999998</v>
      </c>
      <c r="V213" s="19">
        <f t="shared" si="57"/>
        <v>0</v>
      </c>
      <c r="W213" s="6">
        <f>VLOOKUP(A213,Albedo!$A$2:$G$63,5)+Const!$B$20*(L213-Const!$B$29)</f>
        <v>18.513000000000002</v>
      </c>
      <c r="X213" s="19">
        <f>VLOOKUP(A213,Albedo!$A$2:$G$63,7)</f>
        <v>3</v>
      </c>
      <c r="Y213" s="6">
        <f>IF(T213=1,W213,VLOOKUP(A213,Albedo!$A$2:$H$63,8)+(X213+1)*Const!$B$20*(L213-Const!$B$29))</f>
        <v>39.783999999999999</v>
      </c>
      <c r="Z213" s="15">
        <f>Const!$B$22*V213+Const!$B$23*W213+Const!$B$24*Y213+Const!$B$25</f>
        <v>0.24527086000000003</v>
      </c>
      <c r="AA213" s="51" t="b">
        <f t="shared" si="61"/>
        <v>0</v>
      </c>
      <c r="AB213" s="51" t="b">
        <f t="shared" si="62"/>
        <v>0</v>
      </c>
      <c r="AC213" s="51" t="b">
        <f>IF(F213=1,VLOOKUP(C213,AWS1_30min!$C$3:$J$2747,8))</f>
        <v>0</v>
      </c>
      <c r="AD213" s="51" t="b">
        <f>IF(F213=1,Const!$B$5*POWER((0+Const!$B$4),4))</f>
        <v>0</v>
      </c>
      <c r="AE213" s="51" t="b">
        <f t="shared" si="63"/>
        <v>0</v>
      </c>
      <c r="AF213" s="51" t="b">
        <f t="shared" si="64"/>
        <v>0</v>
      </c>
      <c r="AG213" s="14">
        <f>VLOOKUP(C213,AWS2_30min!$C$3:$J$2935,8)+Const!$B$20*(L213-Const!$B$29)</f>
        <v>18.513000000000002</v>
      </c>
      <c r="AH213" s="14">
        <f t="shared" si="65"/>
        <v>291.66299999999995</v>
      </c>
      <c r="AI213" s="6">
        <f>VLOOKUP(C213,AWS2_30min!$C$3:$K$2935,9)</f>
        <v>30.97</v>
      </c>
      <c r="AJ213" s="6">
        <f>VLOOKUP(C213,AWS2_30min!$C$3:$L$2935,10)</f>
        <v>1.9076345193123379</v>
      </c>
      <c r="AK213" s="53">
        <f>IF(AJ213&gt;0.5,Const!$B$6*(AH213-Const!$B$4)*(Const!$B$32-Const!$B$34)/(AH213*POWER(AJ213,2)))</f>
        <v>0.3421146252688298</v>
      </c>
      <c r="AL213" s="53">
        <f>IF(AK213&lt;Const!$B$33,AK213,"ЛОЖЬ")</f>
        <v>0.3421146252688298</v>
      </c>
      <c r="AM213" s="53">
        <f t="shared" si="66"/>
        <v>0.50491416788249799</v>
      </c>
      <c r="AN213" s="6">
        <f>(AG213+VLOOKUP(C213,AWS1_30min!$C$4:$L$2747,10))/2</f>
        <v>16.648</v>
      </c>
      <c r="AO213" s="19">
        <f>VLOOKUP(C213,AWS1_30min!$C$4:$O$2747,13)/POWER(10,(L213-Const!$B$28)/18400*(1+0.003665*AN213))</f>
        <v>766.34429020951904</v>
      </c>
      <c r="AP213" s="14">
        <f>Const!$B$7*Const!$B$8*(AO213/Const!$B$11)*POWER(Const!$B$9,2)*AJ213*(AH213-Const!$B$4)/(LN(Const!$B$32/Const!$B$34)*LN(Const!$B$32/Const!$B$35))</f>
        <v>73.526537634326132</v>
      </c>
      <c r="AQ213" s="51" t="b">
        <f t="shared" si="67"/>
        <v>0</v>
      </c>
      <c r="AR213" s="18">
        <f t="shared" si="68"/>
        <v>6.7544658525344721</v>
      </c>
      <c r="AS213" s="14">
        <f>0.623*Const!$B$10*Const!$B$8*POWER(Const!$B$9,2)*AJ213*(AR213-Const!$B$12)/1013/(LN(Const!$B$32/Const!$B$34)*LN(Const!$B$32/Const!$B$36))</f>
        <v>5.2607194567008646</v>
      </c>
      <c r="AT213" s="51" t="b">
        <f t="shared" si="69"/>
        <v>0</v>
      </c>
      <c r="AU213" s="51" t="b">
        <f t="shared" si="70"/>
        <v>0</v>
      </c>
      <c r="AV213" s="14">
        <f>VLOOKUP(C213,AWS1_30min!$C$4:$P$2747,14)</f>
        <v>0</v>
      </c>
      <c r="AW213" s="14">
        <f t="shared" si="71"/>
        <v>0</v>
      </c>
      <c r="AX213" s="51" t="b">
        <f>IF(F213=1,AW213*Const!$B$13*Const!$B$14*(AH213-Const!$B$4))</f>
        <v>0</v>
      </c>
      <c r="AY213" s="11" t="b">
        <f>IF(F213=1,-Const!$B$15*(Const!$B$4-Const!$B$31)/2)</f>
        <v>0</v>
      </c>
      <c r="AZ213" s="51" t="b">
        <f t="shared" si="72"/>
        <v>0</v>
      </c>
      <c r="BA213" s="19">
        <f>IF(V213=1,Const!$B$37,Const!$B$38)</f>
        <v>784</v>
      </c>
      <c r="BB213" s="51" t="b">
        <f>IF(F213=1,AZ213/Const!$B$17*1800/BA213*1000)</f>
        <v>0</v>
      </c>
    </row>
    <row r="214" spans="1:54" x14ac:dyDescent="0.3">
      <c r="A214" s="1">
        <f t="shared" si="73"/>
        <v>43653</v>
      </c>
      <c r="B214" s="2">
        <f t="shared" si="74"/>
        <v>0.5</v>
      </c>
      <c r="C214" s="13">
        <f t="shared" si="74"/>
        <v>43653.5</v>
      </c>
      <c r="D214" s="19">
        <f t="shared" si="75"/>
        <v>188</v>
      </c>
      <c r="E214" s="19">
        <v>211</v>
      </c>
      <c r="F214" s="19">
        <v>0</v>
      </c>
      <c r="G214" s="19">
        <v>0</v>
      </c>
      <c r="H214" s="19">
        <v>0</v>
      </c>
      <c r="I214" s="19"/>
      <c r="J214">
        <v>524475</v>
      </c>
      <c r="K214">
        <v>6300225</v>
      </c>
      <c r="L214">
        <v>2824</v>
      </c>
      <c r="M214" s="14">
        <v>31.148700000000002</v>
      </c>
      <c r="N214" s="21">
        <v>250.816</v>
      </c>
      <c r="O214" s="19">
        <v>1117.6099999999999</v>
      </c>
      <c r="P214" s="19">
        <f>VLOOKUP(C214,AWS2_30min!$C$3:$G$2935,5)</f>
        <v>955.8</v>
      </c>
      <c r="Q214" s="19">
        <f t="shared" si="58"/>
        <v>856.33399999999995</v>
      </c>
      <c r="R214" s="59">
        <f t="shared" si="59"/>
        <v>1.1161532766420579</v>
      </c>
      <c r="S214" s="26" t="b">
        <f t="shared" si="60"/>
        <v>0</v>
      </c>
      <c r="T214" s="19">
        <f>VLOOKUP(A214,Albedo!$A$2:$F$63,6)</f>
        <v>0</v>
      </c>
      <c r="U214" s="19">
        <f>Const!$B$26*D214+Const!$B$27</f>
        <v>2402.4843999999998</v>
      </c>
      <c r="V214" s="19">
        <f t="shared" si="57"/>
        <v>1</v>
      </c>
      <c r="W214" s="6">
        <f>VLOOKUP(A214,Albedo!$A$2:$G$63,5)+Const!$B$20*(L214-Const!$B$29)</f>
        <v>15.6075</v>
      </c>
      <c r="X214" s="19">
        <f>VLOOKUP(A214,Albedo!$A$2:$G$63,7)</f>
        <v>3</v>
      </c>
      <c r="Y214" s="6">
        <f>IF(T214=1,W214,VLOOKUP(A214,Albedo!$A$2:$H$63,8)+(X214+1)*Const!$B$20*(L214-Const!$B$29))</f>
        <v>28.161999999999999</v>
      </c>
      <c r="Z214" s="15">
        <f>Const!$B$22*V214+Const!$B$23*W214+Const!$B$24*Y214+Const!$B$25</f>
        <v>0.5713894100000001</v>
      </c>
      <c r="AA214" s="51" t="b">
        <f t="shared" si="61"/>
        <v>0</v>
      </c>
      <c r="AB214" s="51" t="b">
        <f t="shared" si="62"/>
        <v>0</v>
      </c>
      <c r="AC214" s="51" t="b">
        <f>IF(F214=1,VLOOKUP(C214,AWS1_30min!$C$3:$J$2747,8))</f>
        <v>0</v>
      </c>
      <c r="AD214" s="51" t="b">
        <f>IF(F214=1,Const!$B$5*POWER((0+Const!$B$4),4))</f>
        <v>0</v>
      </c>
      <c r="AE214" s="51" t="b">
        <f t="shared" si="63"/>
        <v>0</v>
      </c>
      <c r="AF214" s="51" t="b">
        <f t="shared" si="64"/>
        <v>0</v>
      </c>
      <c r="AG214" s="14">
        <f>VLOOKUP(C214,AWS2_30min!$C$3:$J$2935,8)+Const!$B$20*(L214-Const!$B$29)</f>
        <v>15.6075</v>
      </c>
      <c r="AH214" s="14">
        <f t="shared" si="65"/>
        <v>288.75749999999999</v>
      </c>
      <c r="AI214" s="6">
        <f>VLOOKUP(C214,AWS2_30min!$C$3:$K$2935,9)</f>
        <v>30.97</v>
      </c>
      <c r="AJ214" s="6">
        <f>VLOOKUP(C214,AWS2_30min!$C$3:$L$2935,10)</f>
        <v>1.9076345193123379</v>
      </c>
      <c r="AK214" s="53">
        <f>IF(AJ214&gt;0.5,Const!$B$6*(AH214-Const!$B$4)*(Const!$B$32-Const!$B$34)/(AH214*POWER(AJ214,2)))</f>
        <v>0.29132398929567133</v>
      </c>
      <c r="AL214" s="53">
        <f>IF(AK214&lt;Const!$B$33,AK214,"ЛОЖЬ")</f>
        <v>0.29132398929567133</v>
      </c>
      <c r="AM214" s="53">
        <f t="shared" si="66"/>
        <v>0.20850177552189733</v>
      </c>
      <c r="AN214" s="6">
        <f>(AG214+VLOOKUP(C214,AWS1_30min!$C$4:$L$2747,10))/2</f>
        <v>15.19525</v>
      </c>
      <c r="AO214" s="19">
        <f>VLOOKUP(C214,AWS1_30min!$C$4:$O$2747,13)/POWER(10,(L214-Const!$B$28)/18400*(1+0.003665*AN214))</f>
        <v>722.32649638313364</v>
      </c>
      <c r="AP214" s="14">
        <f>Const!$B$7*Const!$B$8*(AO214/Const!$B$11)*POWER(Const!$B$9,2)*AJ214*(AH214-Const!$B$4)/(LN(Const!$B$32/Const!$B$34)*LN(Const!$B$32/Const!$B$35))</f>
        <v>58.426554754986547</v>
      </c>
      <c r="AQ214" s="51" t="b">
        <f t="shared" si="67"/>
        <v>0</v>
      </c>
      <c r="AR214" s="18">
        <f t="shared" si="68"/>
        <v>5.6123791097025491</v>
      </c>
      <c r="AS214" s="14">
        <f>0.623*Const!$B$10*Const!$B$8*POWER(Const!$B$9,2)*AJ214*(AR214-Const!$B$12)/1013/(LN(Const!$B$32/Const!$B$34)*LN(Const!$B$32/Const!$B$36))</f>
        <v>-4.0620366297973609</v>
      </c>
      <c r="AT214" s="51" t="b">
        <f t="shared" si="69"/>
        <v>0</v>
      </c>
      <c r="AU214" s="51" t="b">
        <f t="shared" si="70"/>
        <v>0</v>
      </c>
      <c r="AV214" s="14">
        <f>VLOOKUP(C214,AWS1_30min!$C$4:$P$2747,14)</f>
        <v>0</v>
      </c>
      <c r="AW214" s="14">
        <f t="shared" si="71"/>
        <v>0</v>
      </c>
      <c r="AX214" s="51" t="b">
        <f>IF(F214=1,AW214*Const!$B$13*Const!$B$14*(AH214-Const!$B$4))</f>
        <v>0</v>
      </c>
      <c r="AY214" s="11" t="b">
        <f>IF(F214=1,-Const!$B$15*(Const!$B$4-Const!$B$31)/2)</f>
        <v>0</v>
      </c>
      <c r="AZ214" s="51" t="b">
        <f t="shared" si="72"/>
        <v>0</v>
      </c>
      <c r="BA214" s="19">
        <f>IF(V214=1,Const!$B$37,Const!$B$38)</f>
        <v>602</v>
      </c>
      <c r="BB214" s="51" t="b">
        <f>IF(F214=1,AZ214/Const!$B$17*1800/BA214*1000)</f>
        <v>0</v>
      </c>
    </row>
    <row r="215" spans="1:54" x14ac:dyDescent="0.3">
      <c r="A215" s="1">
        <f t="shared" si="73"/>
        <v>43653</v>
      </c>
      <c r="B215" s="2">
        <f t="shared" si="74"/>
        <v>0.5</v>
      </c>
      <c r="C215" s="13">
        <f t="shared" si="74"/>
        <v>43653.5</v>
      </c>
      <c r="D215" s="19">
        <f t="shared" si="75"/>
        <v>188</v>
      </c>
      <c r="E215" s="19">
        <v>212</v>
      </c>
      <c r="F215" s="19">
        <v>0</v>
      </c>
      <c r="G215" s="19">
        <v>0</v>
      </c>
      <c r="H215" s="19">
        <v>0</v>
      </c>
      <c r="I215" s="19"/>
      <c r="J215">
        <v>524565</v>
      </c>
      <c r="K215">
        <v>6300225</v>
      </c>
      <c r="L215">
        <v>2859</v>
      </c>
      <c r="M215" s="14">
        <v>15.597799999999999</v>
      </c>
      <c r="N215" s="21">
        <v>222.58</v>
      </c>
      <c r="O215" s="19">
        <v>1015.1</v>
      </c>
      <c r="P215" s="19">
        <f>VLOOKUP(C215,AWS2_30min!$C$3:$G$2935,5)</f>
        <v>955.8</v>
      </c>
      <c r="Q215" s="19">
        <f t="shared" si="58"/>
        <v>856.33399999999995</v>
      </c>
      <c r="R215" s="59">
        <f t="shared" si="59"/>
        <v>1.1161532766420579</v>
      </c>
      <c r="S215" s="26" t="b">
        <f t="shared" si="60"/>
        <v>0</v>
      </c>
      <c r="T215" s="19">
        <f>VLOOKUP(A215,Albedo!$A$2:$F$63,6)</f>
        <v>0</v>
      </c>
      <c r="U215" s="19">
        <f>Const!$B$26*D215+Const!$B$27</f>
        <v>2402.4843999999998</v>
      </c>
      <c r="V215" s="19">
        <f t="shared" si="57"/>
        <v>1</v>
      </c>
      <c r="W215" s="6">
        <f>VLOOKUP(A215,Albedo!$A$2:$G$63,5)+Const!$B$20*(L215-Const!$B$29)</f>
        <v>15.38</v>
      </c>
      <c r="X215" s="19">
        <f>VLOOKUP(A215,Albedo!$A$2:$G$63,7)</f>
        <v>3</v>
      </c>
      <c r="Y215" s="6">
        <f>IF(T215=1,W215,VLOOKUP(A215,Albedo!$A$2:$H$63,8)+(X215+1)*Const!$B$20*(L215-Const!$B$29))</f>
        <v>27.252000000000002</v>
      </c>
      <c r="Z215" s="15">
        <f>Const!$B$22*V215+Const!$B$23*W215+Const!$B$24*Y215+Const!$B$25</f>
        <v>0.57050216000000009</v>
      </c>
      <c r="AA215" s="51" t="b">
        <f t="shared" si="61"/>
        <v>0</v>
      </c>
      <c r="AB215" s="51" t="b">
        <f t="shared" si="62"/>
        <v>0</v>
      </c>
      <c r="AC215" s="51" t="b">
        <f>IF(F215=1,VLOOKUP(C215,AWS1_30min!$C$3:$J$2747,8))</f>
        <v>0</v>
      </c>
      <c r="AD215" s="51" t="b">
        <f>IF(F215=1,Const!$B$5*POWER((0+Const!$B$4),4))</f>
        <v>0</v>
      </c>
      <c r="AE215" s="51" t="b">
        <f t="shared" si="63"/>
        <v>0</v>
      </c>
      <c r="AF215" s="51" t="b">
        <f t="shared" si="64"/>
        <v>0</v>
      </c>
      <c r="AG215" s="14">
        <f>VLOOKUP(C215,AWS2_30min!$C$3:$J$2935,8)+Const!$B$20*(L215-Const!$B$29)</f>
        <v>15.38</v>
      </c>
      <c r="AH215" s="14">
        <f t="shared" si="65"/>
        <v>288.52999999999997</v>
      </c>
      <c r="AI215" s="6">
        <f>VLOOKUP(C215,AWS2_30min!$C$3:$K$2935,9)</f>
        <v>30.97</v>
      </c>
      <c r="AJ215" s="6">
        <f>VLOOKUP(C215,AWS2_30min!$C$3:$L$2935,10)</f>
        <v>1.9076345193123379</v>
      </c>
      <c r="AK215" s="53">
        <f>IF(AJ215&gt;0.5,Const!$B$6*(AH215-Const!$B$4)*(Const!$B$32-Const!$B$34)/(AH215*POWER(AJ215,2)))</f>
        <v>0.28730391078387818</v>
      </c>
      <c r="AL215" s="53">
        <f>IF(AK215&lt;Const!$B$33,AK215,"ЛОЖЬ")</f>
        <v>0.28730391078387818</v>
      </c>
      <c r="AM215" s="53">
        <f t="shared" si="66"/>
        <v>0.19054932095398402</v>
      </c>
      <c r="AN215" s="6">
        <f>(AG215+VLOOKUP(C215,AWS1_30min!$C$4:$L$2747,10))/2</f>
        <v>15.0815</v>
      </c>
      <c r="AO215" s="19">
        <f>VLOOKUP(C215,AWS1_30min!$C$4:$O$2747,13)/POWER(10,(L215-Const!$B$28)/18400*(1+0.003665*AN215))</f>
        <v>719.00666424594999</v>
      </c>
      <c r="AP215" s="14">
        <f>Const!$B$7*Const!$B$8*(AO215/Const!$B$11)*POWER(Const!$B$9,2)*AJ215*(AH215-Const!$B$4)/(LN(Const!$B$32/Const!$B$34)*LN(Const!$B$32/Const!$B$35))</f>
        <v>57.310294429243889</v>
      </c>
      <c r="AQ215" s="51" t="b">
        <f t="shared" si="67"/>
        <v>0</v>
      </c>
      <c r="AR215" s="18">
        <f t="shared" si="68"/>
        <v>5.5306238863856763</v>
      </c>
      <c r="AS215" s="14">
        <f>0.623*Const!$B$10*Const!$B$8*POWER(Const!$B$9,2)*AJ215*(AR215-Const!$B$12)/1013/(LN(Const!$B$32/Const!$B$34)*LN(Const!$B$32/Const!$B$36))</f>
        <v>-4.7293975028344493</v>
      </c>
      <c r="AT215" s="51" t="b">
        <f t="shared" si="69"/>
        <v>0</v>
      </c>
      <c r="AU215" s="51" t="b">
        <f t="shared" si="70"/>
        <v>0</v>
      </c>
      <c r="AV215" s="14">
        <f>VLOOKUP(C215,AWS1_30min!$C$4:$P$2747,14)</f>
        <v>0</v>
      </c>
      <c r="AW215" s="14">
        <f t="shared" si="71"/>
        <v>0</v>
      </c>
      <c r="AX215" s="51" t="b">
        <f>IF(F215=1,AW215*Const!$B$13*Const!$B$14*(AH215-Const!$B$4))</f>
        <v>0</v>
      </c>
      <c r="AY215" s="11" t="b">
        <f>IF(F215=1,-Const!$B$15*(Const!$B$4-Const!$B$31)/2)</f>
        <v>0</v>
      </c>
      <c r="AZ215" s="51" t="b">
        <f t="shared" si="72"/>
        <v>0</v>
      </c>
      <c r="BA215" s="19">
        <f>IF(V215=1,Const!$B$37,Const!$B$38)</f>
        <v>602</v>
      </c>
      <c r="BB215" s="51" t="b">
        <f>IF(F215=1,AZ215/Const!$B$17*1800/BA215*1000)</f>
        <v>0</v>
      </c>
    </row>
    <row r="216" spans="1:54" x14ac:dyDescent="0.3">
      <c r="A216" s="1">
        <f t="shared" si="73"/>
        <v>43653</v>
      </c>
      <c r="B216" s="2">
        <f t="shared" si="74"/>
        <v>0.5</v>
      </c>
      <c r="C216" s="13">
        <f t="shared" si="74"/>
        <v>43653.5</v>
      </c>
      <c r="D216" s="19">
        <f t="shared" si="75"/>
        <v>188</v>
      </c>
      <c r="E216" s="19">
        <v>213</v>
      </c>
      <c r="F216" s="19">
        <v>0</v>
      </c>
      <c r="G216" s="19">
        <v>0</v>
      </c>
      <c r="H216" s="19">
        <v>0</v>
      </c>
      <c r="I216" s="19"/>
      <c r="J216">
        <v>524655</v>
      </c>
      <c r="K216">
        <v>6300225</v>
      </c>
      <c r="L216">
        <v>2859</v>
      </c>
      <c r="M216" s="14">
        <v>13.4495</v>
      </c>
      <c r="N216" s="21">
        <v>149.26499999999999</v>
      </c>
      <c r="O216" s="19">
        <v>836.91200000000003</v>
      </c>
      <c r="P216" s="19">
        <f>VLOOKUP(C216,AWS2_30min!$C$3:$G$2935,5)</f>
        <v>955.8</v>
      </c>
      <c r="Q216" s="19">
        <f t="shared" si="58"/>
        <v>856.33399999999995</v>
      </c>
      <c r="R216" s="59">
        <f t="shared" si="59"/>
        <v>1.1161532766420579</v>
      </c>
      <c r="S216" s="26" t="b">
        <f t="shared" si="60"/>
        <v>0</v>
      </c>
      <c r="T216" s="19">
        <f>VLOOKUP(A216,Albedo!$A$2:$F$63,6)</f>
        <v>0</v>
      </c>
      <c r="U216" s="19">
        <f>Const!$B$26*D216+Const!$B$27</f>
        <v>2402.4843999999998</v>
      </c>
      <c r="V216" s="19">
        <f t="shared" si="57"/>
        <v>1</v>
      </c>
      <c r="W216" s="6">
        <f>VLOOKUP(A216,Albedo!$A$2:$G$63,5)+Const!$B$20*(L216-Const!$B$29)</f>
        <v>15.38</v>
      </c>
      <c r="X216" s="19">
        <f>VLOOKUP(A216,Albedo!$A$2:$G$63,7)</f>
        <v>3</v>
      </c>
      <c r="Y216" s="6">
        <f>IF(T216=1,W216,VLOOKUP(A216,Albedo!$A$2:$H$63,8)+(X216+1)*Const!$B$20*(L216-Const!$B$29))</f>
        <v>27.252000000000002</v>
      </c>
      <c r="Z216" s="15">
        <f>Const!$B$22*V216+Const!$B$23*W216+Const!$B$24*Y216+Const!$B$25</f>
        <v>0.57050216000000009</v>
      </c>
      <c r="AA216" s="51" t="b">
        <f t="shared" si="61"/>
        <v>0</v>
      </c>
      <c r="AB216" s="51" t="b">
        <f t="shared" si="62"/>
        <v>0</v>
      </c>
      <c r="AC216" s="51" t="b">
        <f>IF(F216=1,VLOOKUP(C216,AWS1_30min!$C$3:$J$2747,8))</f>
        <v>0</v>
      </c>
      <c r="AD216" s="51" t="b">
        <f>IF(F216=1,Const!$B$5*POWER((0+Const!$B$4),4))</f>
        <v>0</v>
      </c>
      <c r="AE216" s="51" t="b">
        <f t="shared" si="63"/>
        <v>0</v>
      </c>
      <c r="AF216" s="51" t="b">
        <f t="shared" si="64"/>
        <v>0</v>
      </c>
      <c r="AG216" s="14">
        <f>VLOOKUP(C216,AWS2_30min!$C$3:$J$2935,8)+Const!$B$20*(L216-Const!$B$29)</f>
        <v>15.38</v>
      </c>
      <c r="AH216" s="14">
        <f t="shared" si="65"/>
        <v>288.52999999999997</v>
      </c>
      <c r="AI216" s="6">
        <f>VLOOKUP(C216,AWS2_30min!$C$3:$K$2935,9)</f>
        <v>30.97</v>
      </c>
      <c r="AJ216" s="6">
        <f>VLOOKUP(C216,AWS2_30min!$C$3:$L$2935,10)</f>
        <v>1.9076345193123379</v>
      </c>
      <c r="AK216" s="53">
        <f>IF(AJ216&gt;0.5,Const!$B$6*(AH216-Const!$B$4)*(Const!$B$32-Const!$B$34)/(AH216*POWER(AJ216,2)))</f>
        <v>0.28730391078387818</v>
      </c>
      <c r="AL216" s="53">
        <f>IF(AK216&lt;Const!$B$33,AK216,"ЛОЖЬ")</f>
        <v>0.28730391078387818</v>
      </c>
      <c r="AM216" s="53">
        <f t="shared" si="66"/>
        <v>0.19054932095398402</v>
      </c>
      <c r="AN216" s="6">
        <f>(AG216+VLOOKUP(C216,AWS1_30min!$C$4:$L$2747,10))/2</f>
        <v>15.0815</v>
      </c>
      <c r="AO216" s="19">
        <f>VLOOKUP(C216,AWS1_30min!$C$4:$O$2747,13)/POWER(10,(L216-Const!$B$28)/18400*(1+0.003665*AN216))</f>
        <v>719.00666424594999</v>
      </c>
      <c r="AP216" s="14">
        <f>Const!$B$7*Const!$B$8*(AO216/Const!$B$11)*POWER(Const!$B$9,2)*AJ216*(AH216-Const!$B$4)/(LN(Const!$B$32/Const!$B$34)*LN(Const!$B$32/Const!$B$35))</f>
        <v>57.310294429243889</v>
      </c>
      <c r="AQ216" s="51" t="b">
        <f t="shared" si="67"/>
        <v>0</v>
      </c>
      <c r="AR216" s="18">
        <f t="shared" si="68"/>
        <v>5.5306238863856763</v>
      </c>
      <c r="AS216" s="14">
        <f>0.623*Const!$B$10*Const!$B$8*POWER(Const!$B$9,2)*AJ216*(AR216-Const!$B$12)/1013/(LN(Const!$B$32/Const!$B$34)*LN(Const!$B$32/Const!$B$36))</f>
        <v>-4.7293975028344493</v>
      </c>
      <c r="AT216" s="51" t="b">
        <f t="shared" si="69"/>
        <v>0</v>
      </c>
      <c r="AU216" s="51" t="b">
        <f t="shared" si="70"/>
        <v>0</v>
      </c>
      <c r="AV216" s="14">
        <f>VLOOKUP(C216,AWS1_30min!$C$4:$P$2747,14)</f>
        <v>0</v>
      </c>
      <c r="AW216" s="14">
        <f t="shared" si="71"/>
        <v>0</v>
      </c>
      <c r="AX216" s="51" t="b">
        <f>IF(F216=1,AW216*Const!$B$13*Const!$B$14*(AH216-Const!$B$4))</f>
        <v>0</v>
      </c>
      <c r="AY216" s="11" t="b">
        <f>IF(F216=1,-Const!$B$15*(Const!$B$4-Const!$B$31)/2)</f>
        <v>0</v>
      </c>
      <c r="AZ216" s="51" t="b">
        <f t="shared" si="72"/>
        <v>0</v>
      </c>
      <c r="BA216" s="19">
        <f>IF(V216=1,Const!$B$37,Const!$B$38)</f>
        <v>602</v>
      </c>
      <c r="BB216" s="51" t="b">
        <f>IF(F216=1,AZ216/Const!$B$17*1800/BA216*1000)</f>
        <v>0</v>
      </c>
    </row>
    <row r="217" spans="1:54" x14ac:dyDescent="0.3">
      <c r="A217" s="1">
        <f t="shared" si="73"/>
        <v>43653</v>
      </c>
      <c r="B217" s="2">
        <f t="shared" si="74"/>
        <v>0.5</v>
      </c>
      <c r="C217" s="13">
        <f t="shared" si="74"/>
        <v>43653.5</v>
      </c>
      <c r="D217" s="19">
        <f t="shared" si="75"/>
        <v>188</v>
      </c>
      <c r="E217" s="19">
        <v>214</v>
      </c>
      <c r="F217" s="19">
        <v>0</v>
      </c>
      <c r="G217" s="19">
        <v>0</v>
      </c>
      <c r="H217" s="19">
        <v>0</v>
      </c>
      <c r="I217" s="19"/>
      <c r="J217">
        <v>524745</v>
      </c>
      <c r="K217">
        <v>6300225</v>
      </c>
      <c r="L217">
        <v>2836</v>
      </c>
      <c r="M217" s="14">
        <v>55.7622</v>
      </c>
      <c r="N217" s="21">
        <v>96.076999999999998</v>
      </c>
      <c r="O217" s="19">
        <v>843.1</v>
      </c>
      <c r="P217" s="19">
        <f>VLOOKUP(C217,AWS2_30min!$C$3:$G$2935,5)</f>
        <v>955.8</v>
      </c>
      <c r="Q217" s="19">
        <f t="shared" si="58"/>
        <v>856.33399999999995</v>
      </c>
      <c r="R217" s="59">
        <f t="shared" si="59"/>
        <v>1.1161532766420579</v>
      </c>
      <c r="S217" s="26" t="b">
        <f t="shared" si="60"/>
        <v>0</v>
      </c>
      <c r="T217" s="19">
        <f>VLOOKUP(A217,Albedo!$A$2:$F$63,6)</f>
        <v>0</v>
      </c>
      <c r="U217" s="19">
        <f>Const!$B$26*D217+Const!$B$27</f>
        <v>2402.4843999999998</v>
      </c>
      <c r="V217" s="19">
        <f t="shared" si="57"/>
        <v>1</v>
      </c>
      <c r="W217" s="6">
        <f>VLOOKUP(A217,Albedo!$A$2:$G$63,5)+Const!$B$20*(L217-Const!$B$29)</f>
        <v>15.529500000000001</v>
      </c>
      <c r="X217" s="19">
        <f>VLOOKUP(A217,Albedo!$A$2:$G$63,7)</f>
        <v>3</v>
      </c>
      <c r="Y217" s="6">
        <f>IF(T217=1,W217,VLOOKUP(A217,Albedo!$A$2:$H$63,8)+(X217+1)*Const!$B$20*(L217-Const!$B$29))</f>
        <v>27.85</v>
      </c>
      <c r="Z217" s="15">
        <f>Const!$B$22*V217+Const!$B$23*W217+Const!$B$24*Y217+Const!$B$25</f>
        <v>0.57108521000000001</v>
      </c>
      <c r="AA217" s="51" t="b">
        <f t="shared" si="61"/>
        <v>0</v>
      </c>
      <c r="AB217" s="51" t="b">
        <f t="shared" si="62"/>
        <v>0</v>
      </c>
      <c r="AC217" s="51" t="b">
        <f>IF(F217=1,VLOOKUP(C217,AWS1_30min!$C$3:$J$2747,8))</f>
        <v>0</v>
      </c>
      <c r="AD217" s="51" t="b">
        <f>IF(F217=1,Const!$B$5*POWER((0+Const!$B$4),4))</f>
        <v>0</v>
      </c>
      <c r="AE217" s="51" t="b">
        <f t="shared" si="63"/>
        <v>0</v>
      </c>
      <c r="AF217" s="51" t="b">
        <f t="shared" si="64"/>
        <v>0</v>
      </c>
      <c r="AG217" s="14">
        <f>VLOOKUP(C217,AWS2_30min!$C$3:$J$2935,8)+Const!$B$20*(L217-Const!$B$29)</f>
        <v>15.529500000000001</v>
      </c>
      <c r="AH217" s="14">
        <f t="shared" si="65"/>
        <v>288.67949999999996</v>
      </c>
      <c r="AI217" s="6">
        <f>VLOOKUP(C217,AWS2_30min!$C$3:$K$2935,9)</f>
        <v>30.97</v>
      </c>
      <c r="AJ217" s="6">
        <f>VLOOKUP(C217,AWS2_30min!$C$3:$L$2935,10)</f>
        <v>1.9076345193123379</v>
      </c>
      <c r="AK217" s="53">
        <f>IF(AJ217&gt;0.5,Const!$B$6*(AH217-Const!$B$4)*(Const!$B$32-Const!$B$34)/(AH217*POWER(AJ217,2)))</f>
        <v>0.28994639045720699</v>
      </c>
      <c r="AL217" s="53">
        <f>IF(AK217&lt;Const!$B$33,AK217,"ЛОЖЬ")</f>
        <v>0.28994639045720699</v>
      </c>
      <c r="AM217" s="53">
        <f t="shared" si="66"/>
        <v>0.20225882890700847</v>
      </c>
      <c r="AN217" s="6">
        <f>(AG217+VLOOKUP(C217,AWS1_30min!$C$4:$L$2747,10))/2</f>
        <v>15.15625</v>
      </c>
      <c r="AO217" s="19">
        <f>VLOOKUP(C217,AWS1_30min!$C$4:$O$2747,13)/POWER(10,(L217-Const!$B$28)/18400*(1+0.003665*AN217))</f>
        <v>721.18624828384657</v>
      </c>
      <c r="AP217" s="14">
        <f>Const!$B$7*Const!$B$8*(AO217/Const!$B$11)*POWER(Const!$B$9,2)*AJ217*(AH217-Const!$B$4)/(LN(Const!$B$32/Const!$B$34)*LN(Const!$B$32/Const!$B$35))</f>
        <v>58.042792470620164</v>
      </c>
      <c r="AQ217" s="51" t="b">
        <f t="shared" si="67"/>
        <v>0</v>
      </c>
      <c r="AR217" s="18">
        <f t="shared" si="68"/>
        <v>5.5842292823125579</v>
      </c>
      <c r="AS217" s="14">
        <f>0.623*Const!$B$10*Const!$B$8*POWER(Const!$B$9,2)*AJ217*(AR217-Const!$B$12)/1013/(LN(Const!$B$32/Const!$B$34)*LN(Const!$B$32/Const!$B$36))</f>
        <v>-4.2918212554232413</v>
      </c>
      <c r="AT217" s="51" t="b">
        <f t="shared" si="69"/>
        <v>0</v>
      </c>
      <c r="AU217" s="51" t="b">
        <f t="shared" si="70"/>
        <v>0</v>
      </c>
      <c r="AV217" s="14">
        <f>VLOOKUP(C217,AWS1_30min!$C$4:$P$2747,14)</f>
        <v>0</v>
      </c>
      <c r="AW217" s="14">
        <f t="shared" si="71"/>
        <v>0</v>
      </c>
      <c r="AX217" s="51" t="b">
        <f>IF(F217=1,AW217*Const!$B$13*Const!$B$14*(AH217-Const!$B$4))</f>
        <v>0</v>
      </c>
      <c r="AY217" s="11" t="b">
        <f>IF(F217=1,-Const!$B$15*(Const!$B$4-Const!$B$31)/2)</f>
        <v>0</v>
      </c>
      <c r="AZ217" s="51" t="b">
        <f t="shared" si="72"/>
        <v>0</v>
      </c>
      <c r="BA217" s="19">
        <f>IF(V217=1,Const!$B$37,Const!$B$38)</f>
        <v>602</v>
      </c>
      <c r="BB217" s="51" t="b">
        <f>IF(F217=1,AZ217/Const!$B$17*1800/BA217*1000)</f>
        <v>0</v>
      </c>
    </row>
    <row r="218" spans="1:54" x14ac:dyDescent="0.3">
      <c r="A218" s="1">
        <f t="shared" si="73"/>
        <v>43653</v>
      </c>
      <c r="B218" s="2">
        <f t="shared" si="74"/>
        <v>0.5</v>
      </c>
      <c r="C218" s="13">
        <f t="shared" si="74"/>
        <v>43653.5</v>
      </c>
      <c r="D218" s="19">
        <f t="shared" si="75"/>
        <v>188</v>
      </c>
      <c r="E218" s="19">
        <v>215</v>
      </c>
      <c r="F218" s="19">
        <v>0</v>
      </c>
      <c r="G218" s="19">
        <v>0</v>
      </c>
      <c r="H218" s="19">
        <v>0</v>
      </c>
      <c r="I218" s="19"/>
      <c r="J218">
        <v>524835</v>
      </c>
      <c r="K218">
        <v>6300225</v>
      </c>
      <c r="L218">
        <v>2588</v>
      </c>
      <c r="M218" s="14">
        <v>61.104500000000002</v>
      </c>
      <c r="N218" s="21">
        <v>92.768100000000004</v>
      </c>
      <c r="O218" s="19">
        <v>917.37900000000002</v>
      </c>
      <c r="P218" s="19">
        <f>VLOOKUP(C218,AWS2_30min!$C$3:$G$2935,5)</f>
        <v>955.8</v>
      </c>
      <c r="Q218" s="19">
        <f t="shared" si="58"/>
        <v>856.33399999999995</v>
      </c>
      <c r="R218" s="59">
        <f t="shared" si="59"/>
        <v>1.1161532766420579</v>
      </c>
      <c r="S218" s="26" t="b">
        <f t="shared" si="60"/>
        <v>0</v>
      </c>
      <c r="T218" s="19">
        <f>VLOOKUP(A218,Albedo!$A$2:$F$63,6)</f>
        <v>0</v>
      </c>
      <c r="U218" s="19">
        <f>Const!$B$26*D218+Const!$B$27</f>
        <v>2402.4843999999998</v>
      </c>
      <c r="V218" s="19">
        <f t="shared" si="57"/>
        <v>1</v>
      </c>
      <c r="W218" s="6">
        <f>VLOOKUP(A218,Albedo!$A$2:$G$63,5)+Const!$B$20*(L218-Const!$B$29)</f>
        <v>17.141500000000001</v>
      </c>
      <c r="X218" s="19">
        <f>VLOOKUP(A218,Albedo!$A$2:$G$63,7)</f>
        <v>3</v>
      </c>
      <c r="Y218" s="6">
        <f>IF(T218=1,W218,VLOOKUP(A218,Albedo!$A$2:$H$63,8)+(X218+1)*Const!$B$20*(L218-Const!$B$29))</f>
        <v>34.298000000000002</v>
      </c>
      <c r="Z218" s="15">
        <f>Const!$B$22*V218+Const!$B$23*W218+Const!$B$24*Y218+Const!$B$25</f>
        <v>0.57737201000000005</v>
      </c>
      <c r="AA218" s="51" t="b">
        <f t="shared" si="61"/>
        <v>0</v>
      </c>
      <c r="AB218" s="51" t="b">
        <f t="shared" si="62"/>
        <v>0</v>
      </c>
      <c r="AC218" s="51" t="b">
        <f>IF(F218=1,VLOOKUP(C218,AWS1_30min!$C$3:$J$2747,8))</f>
        <v>0</v>
      </c>
      <c r="AD218" s="51" t="b">
        <f>IF(F218=1,Const!$B$5*POWER((0+Const!$B$4),4))</f>
        <v>0</v>
      </c>
      <c r="AE218" s="51" t="b">
        <f t="shared" si="63"/>
        <v>0</v>
      </c>
      <c r="AF218" s="51" t="b">
        <f t="shared" si="64"/>
        <v>0</v>
      </c>
      <c r="AG218" s="14">
        <f>VLOOKUP(C218,AWS2_30min!$C$3:$J$2935,8)+Const!$B$20*(L218-Const!$B$29)</f>
        <v>17.141500000000001</v>
      </c>
      <c r="AH218" s="14">
        <f t="shared" si="65"/>
        <v>290.29149999999998</v>
      </c>
      <c r="AI218" s="6">
        <f>VLOOKUP(C218,AWS2_30min!$C$3:$K$2935,9)</f>
        <v>30.97</v>
      </c>
      <c r="AJ218" s="6">
        <f>VLOOKUP(C218,AWS2_30min!$C$3:$L$2935,10)</f>
        <v>1.9076345193123379</v>
      </c>
      <c r="AK218" s="53">
        <f>IF(AJ218&gt;0.5,Const!$B$6*(AH218-Const!$B$4)*(Const!$B$32-Const!$B$34)/(AH218*POWER(AJ218,2)))</f>
        <v>0.31826631920590531</v>
      </c>
      <c r="AL218" s="53">
        <f>IF(AK218&lt;Const!$B$33,AK218,"ЛОЖЬ")</f>
        <v>0.31826631920590531</v>
      </c>
      <c r="AM218" s="53">
        <f t="shared" si="66"/>
        <v>0.34967305646282704</v>
      </c>
      <c r="AN218" s="6">
        <f>(AG218+VLOOKUP(C218,AWS1_30min!$C$4:$L$2747,10))/2</f>
        <v>15.962250000000001</v>
      </c>
      <c r="AO218" s="19">
        <f>VLOOKUP(C218,AWS1_30min!$C$4:$O$2747,13)/POWER(10,(L218-Const!$B$28)/18400*(1+0.003665*AN218))</f>
        <v>745.18638513814005</v>
      </c>
      <c r="AP218" s="14">
        <f>Const!$B$7*Const!$B$8*(AO218/Const!$B$11)*POWER(Const!$B$9,2)*AJ218*(AH218-Const!$B$4)/(LN(Const!$B$32/Const!$B$34)*LN(Const!$B$32/Const!$B$35))</f>
        <v>66.199867929489201</v>
      </c>
      <c r="AQ218" s="51" t="b">
        <f t="shared" si="67"/>
        <v>0</v>
      </c>
      <c r="AR218" s="18">
        <f t="shared" si="68"/>
        <v>6.1920687962211378</v>
      </c>
      <c r="AS218" s="14">
        <f>0.623*Const!$B$10*Const!$B$8*POWER(Const!$B$9,2)*AJ218*(AR218-Const!$B$12)/1013/(LN(Const!$B$32/Const!$B$34)*LN(Const!$B$32/Const!$B$36))</f>
        <v>0.66992054174889437</v>
      </c>
      <c r="AT218" s="51" t="b">
        <f t="shared" si="69"/>
        <v>0</v>
      </c>
      <c r="AU218" s="51" t="b">
        <f t="shared" si="70"/>
        <v>0</v>
      </c>
      <c r="AV218" s="14">
        <f>VLOOKUP(C218,AWS1_30min!$C$4:$P$2747,14)</f>
        <v>0</v>
      </c>
      <c r="AW218" s="14">
        <f t="shared" si="71"/>
        <v>0</v>
      </c>
      <c r="AX218" s="51" t="b">
        <f>IF(F218=1,AW218*Const!$B$13*Const!$B$14*(AH218-Const!$B$4))</f>
        <v>0</v>
      </c>
      <c r="AY218" s="11" t="b">
        <f>IF(F218=1,-Const!$B$15*(Const!$B$4-Const!$B$31)/2)</f>
        <v>0</v>
      </c>
      <c r="AZ218" s="51" t="b">
        <f t="shared" si="72"/>
        <v>0</v>
      </c>
      <c r="BA218" s="19">
        <f>IF(V218=1,Const!$B$37,Const!$B$38)</f>
        <v>602</v>
      </c>
      <c r="BB218" s="51" t="b">
        <f>IF(F218=1,AZ218/Const!$B$17*1800/BA218*1000)</f>
        <v>0</v>
      </c>
    </row>
    <row r="219" spans="1:54" x14ac:dyDescent="0.3">
      <c r="A219" s="1">
        <f t="shared" si="73"/>
        <v>43653</v>
      </c>
      <c r="B219" s="2">
        <f t="shared" si="74"/>
        <v>0.5</v>
      </c>
      <c r="C219" s="13">
        <f t="shared" si="74"/>
        <v>43653.5</v>
      </c>
      <c r="D219" s="19">
        <f t="shared" si="75"/>
        <v>188</v>
      </c>
      <c r="E219" s="19">
        <v>216</v>
      </c>
      <c r="F219" s="19">
        <v>1</v>
      </c>
      <c r="G219" s="19">
        <v>0</v>
      </c>
      <c r="H219" s="19">
        <v>0</v>
      </c>
      <c r="I219" s="19"/>
      <c r="J219">
        <v>524925</v>
      </c>
      <c r="K219">
        <v>6300225</v>
      </c>
      <c r="L219">
        <v>2506</v>
      </c>
      <c r="M219" s="14">
        <v>25.521799999999999</v>
      </c>
      <c r="N219" s="21">
        <v>99.544499999999999</v>
      </c>
      <c r="O219" s="19">
        <v>587.37400000000002</v>
      </c>
      <c r="P219" s="19">
        <f>VLOOKUP(C219,AWS2_30min!$C$3:$G$2935,5)</f>
        <v>955.8</v>
      </c>
      <c r="Q219" s="19">
        <f t="shared" si="58"/>
        <v>856.33399999999995</v>
      </c>
      <c r="R219" s="59">
        <f t="shared" si="59"/>
        <v>1.1161532766420579</v>
      </c>
      <c r="S219" s="26">
        <f t="shared" si="60"/>
        <v>655.59941471435218</v>
      </c>
      <c r="T219" s="19">
        <f>VLOOKUP(A219,Albedo!$A$2:$F$63,6)</f>
        <v>0</v>
      </c>
      <c r="U219" s="19">
        <f>Const!$B$26*D219+Const!$B$27</f>
        <v>2402.4843999999998</v>
      </c>
      <c r="V219" s="19">
        <f t="shared" si="57"/>
        <v>1</v>
      </c>
      <c r="W219" s="6">
        <f>VLOOKUP(A219,Albedo!$A$2:$G$63,5)+Const!$B$20*(L219-Const!$B$29)</f>
        <v>17.674500000000002</v>
      </c>
      <c r="X219" s="19">
        <f>VLOOKUP(A219,Albedo!$A$2:$G$63,7)</f>
        <v>3</v>
      </c>
      <c r="Y219" s="6">
        <f>IF(T219=1,W219,VLOOKUP(A219,Albedo!$A$2:$H$63,8)+(X219+1)*Const!$B$20*(L219-Const!$B$29))</f>
        <v>36.43</v>
      </c>
      <c r="Z219" s="15">
        <f>Const!$B$22*V219+Const!$B$23*W219+Const!$B$24*Y219+Const!$B$25</f>
        <v>0.57945071000000004</v>
      </c>
      <c r="AA219" s="51">
        <f t="shared" si="61"/>
        <v>379.88754633181583</v>
      </c>
      <c r="AB219" s="51">
        <f t="shared" si="62"/>
        <v>275.71186838253635</v>
      </c>
      <c r="AC219" s="51">
        <f>IF(F219=1,VLOOKUP(C219,AWS1_30min!$C$3:$J$2747,8))</f>
        <v>319.54647172463041</v>
      </c>
      <c r="AD219" s="51">
        <f>IF(F219=1,Const!$B$5*POWER((0+Const!$B$4),4))</f>
        <v>315.63697918226694</v>
      </c>
      <c r="AE219" s="51">
        <f t="shared" si="63"/>
        <v>3.9094925423634663</v>
      </c>
      <c r="AF219" s="51">
        <f t="shared" si="64"/>
        <v>279.62136092489982</v>
      </c>
      <c r="AG219" s="14">
        <f>VLOOKUP(C219,AWS2_30min!$C$3:$J$2935,8)+Const!$B$20*(L219-Const!$B$29)</f>
        <v>17.674500000000002</v>
      </c>
      <c r="AH219" s="14">
        <f t="shared" si="65"/>
        <v>290.8245</v>
      </c>
      <c r="AI219" s="6">
        <f>VLOOKUP(C219,AWS2_30min!$C$3:$K$2935,9)</f>
        <v>30.97</v>
      </c>
      <c r="AJ219" s="6">
        <f>VLOOKUP(C219,AWS2_30min!$C$3:$L$2935,10)</f>
        <v>1.9076345193123379</v>
      </c>
      <c r="AK219" s="53">
        <f>IF(AJ219&gt;0.5,Const!$B$6*(AH219-Const!$B$4)*(Const!$B$32-Const!$B$34)/(AH219*POWER(AJ219,2)))</f>
        <v>0.32756110278865497</v>
      </c>
      <c r="AL219" s="53">
        <f>IF(AK219&lt;Const!$B$33,AK219,"ЛОЖЬ")</f>
        <v>0.32756110278865497</v>
      </c>
      <c r="AM219" s="53">
        <f t="shared" si="66"/>
        <v>0.40679587361644487</v>
      </c>
      <c r="AN219" s="6">
        <f>(AG219+VLOOKUP(C219,AWS1_30min!$C$4:$L$2747,10))/2</f>
        <v>16.228750000000002</v>
      </c>
      <c r="AO219" s="19">
        <f>VLOOKUP(C219,AWS1_30min!$C$4:$O$2747,13)/POWER(10,(L219-Const!$B$28)/18400*(1+0.003665*AN219))</f>
        <v>753.32671343427239</v>
      </c>
      <c r="AP219" s="14">
        <f>Const!$B$7*Const!$B$8*(AO219/Const!$B$11)*POWER(Const!$B$9,2)*AJ219*(AH219-Const!$B$4)/(LN(Const!$B$32/Const!$B$34)*LN(Const!$B$32/Const!$B$35))</f>
        <v>69.003940691080174</v>
      </c>
      <c r="AQ219" s="51">
        <f t="shared" si="67"/>
        <v>28.070518336405307</v>
      </c>
      <c r="AR219" s="18">
        <f t="shared" si="68"/>
        <v>6.4055167927482843</v>
      </c>
      <c r="AS219" s="14">
        <f>0.623*Const!$B$10*Const!$B$8*POWER(Const!$B$9,2)*AJ219*(AR219-Const!$B$12)/1013/(LN(Const!$B$32/Const!$B$34)*LN(Const!$B$32/Const!$B$36))</f>
        <v>2.412278222777644</v>
      </c>
      <c r="AT219" s="51">
        <f t="shared" si="69"/>
        <v>0.98130482704075672</v>
      </c>
      <c r="AU219" s="51">
        <f t="shared" si="70"/>
        <v>29.051823163446063</v>
      </c>
      <c r="AV219" s="14">
        <f>VLOOKUP(C219,AWS1_30min!$C$4:$P$2747,14)</f>
        <v>0</v>
      </c>
      <c r="AW219" s="14">
        <f t="shared" si="71"/>
        <v>0</v>
      </c>
      <c r="AX219" s="51">
        <f>IF(F219=1,AW219*Const!$B$13*Const!$B$14*(AH219-Const!$B$4))</f>
        <v>0</v>
      </c>
      <c r="AY219" s="11">
        <f>IF(F219=1,-Const!$B$15*(Const!$B$4-Const!$B$31)/2)</f>
        <v>-0.33999999999999775</v>
      </c>
      <c r="AZ219" s="51">
        <f t="shared" si="72"/>
        <v>308.33318408834589</v>
      </c>
      <c r="BA219" s="19">
        <f>IF(V219=1,Const!$B$37,Const!$B$38)</f>
        <v>602</v>
      </c>
      <c r="BB219" s="51">
        <f>IF(F219=1,AZ219/Const!$B$17*1800/BA219*1000)</f>
        <v>2.793716557731917</v>
      </c>
    </row>
    <row r="220" spans="1:54" x14ac:dyDescent="0.3">
      <c r="A220" s="1">
        <f t="shared" si="73"/>
        <v>43653</v>
      </c>
      <c r="B220" s="2">
        <f t="shared" si="74"/>
        <v>0.5</v>
      </c>
      <c r="C220" s="13">
        <f t="shared" si="74"/>
        <v>43653.5</v>
      </c>
      <c r="D220" s="19">
        <f t="shared" si="75"/>
        <v>188</v>
      </c>
      <c r="E220" s="19">
        <v>217</v>
      </c>
      <c r="F220" s="19">
        <v>1</v>
      </c>
      <c r="G220" s="19">
        <v>0</v>
      </c>
      <c r="H220" s="19">
        <v>0</v>
      </c>
      <c r="I220" s="19"/>
      <c r="J220">
        <v>525015</v>
      </c>
      <c r="K220">
        <v>6300225</v>
      </c>
      <c r="L220">
        <v>2506</v>
      </c>
      <c r="M220" s="14">
        <v>5.3952600000000004</v>
      </c>
      <c r="N220" s="21">
        <v>180</v>
      </c>
      <c r="O220" s="19">
        <v>920.45899999999995</v>
      </c>
      <c r="P220" s="19">
        <f>VLOOKUP(C220,AWS2_30min!$C$3:$G$2935,5)</f>
        <v>955.8</v>
      </c>
      <c r="Q220" s="19">
        <f t="shared" si="58"/>
        <v>856.33399999999995</v>
      </c>
      <c r="R220" s="59">
        <f t="shared" si="59"/>
        <v>1.1161532766420579</v>
      </c>
      <c r="S220" s="26">
        <f t="shared" si="60"/>
        <v>1027.373328864672</v>
      </c>
      <c r="T220" s="19">
        <f>VLOOKUP(A220,Albedo!$A$2:$F$63,6)</f>
        <v>0</v>
      </c>
      <c r="U220" s="19">
        <f>Const!$B$26*D220+Const!$B$27</f>
        <v>2402.4843999999998</v>
      </c>
      <c r="V220" s="19">
        <f t="shared" si="57"/>
        <v>1</v>
      </c>
      <c r="W220" s="6">
        <f>VLOOKUP(A220,Albedo!$A$2:$G$63,5)+Const!$B$20*(L220-Const!$B$29)</f>
        <v>17.674500000000002</v>
      </c>
      <c r="X220" s="19">
        <f>VLOOKUP(A220,Albedo!$A$2:$G$63,7)</f>
        <v>3</v>
      </c>
      <c r="Y220" s="6">
        <f>IF(T220=1,W220,VLOOKUP(A220,Albedo!$A$2:$H$63,8)+(X220+1)*Const!$B$20*(L220-Const!$B$29))</f>
        <v>36.43</v>
      </c>
      <c r="Z220" s="15">
        <f>Const!$B$22*V220+Const!$B$23*W220+Const!$B$24*Y220+Const!$B$25</f>
        <v>0.57945071000000004</v>
      </c>
      <c r="AA220" s="51">
        <f t="shared" si="61"/>
        <v>595.31220484569769</v>
      </c>
      <c r="AB220" s="51">
        <f t="shared" si="62"/>
        <v>432.06112401897428</v>
      </c>
      <c r="AC220" s="51">
        <f>IF(F220=1,VLOOKUP(C220,AWS1_30min!$C$3:$J$2747,8))</f>
        <v>319.54647172463041</v>
      </c>
      <c r="AD220" s="51">
        <f>IF(F220=1,Const!$B$5*POWER((0+Const!$B$4),4))</f>
        <v>315.63697918226694</v>
      </c>
      <c r="AE220" s="51">
        <f t="shared" si="63"/>
        <v>3.9094925423634663</v>
      </c>
      <c r="AF220" s="51">
        <f t="shared" si="64"/>
        <v>435.97061656133775</v>
      </c>
      <c r="AG220" s="14">
        <f>VLOOKUP(C220,AWS2_30min!$C$3:$J$2935,8)+Const!$B$20*(L220-Const!$B$29)</f>
        <v>17.674500000000002</v>
      </c>
      <c r="AH220" s="14">
        <f t="shared" si="65"/>
        <v>290.8245</v>
      </c>
      <c r="AI220" s="6">
        <f>VLOOKUP(C220,AWS2_30min!$C$3:$K$2935,9)</f>
        <v>30.97</v>
      </c>
      <c r="AJ220" s="6">
        <f>VLOOKUP(C220,AWS2_30min!$C$3:$L$2935,10)</f>
        <v>1.9076345193123379</v>
      </c>
      <c r="AK220" s="53">
        <f>IF(AJ220&gt;0.5,Const!$B$6*(AH220-Const!$B$4)*(Const!$B$32-Const!$B$34)/(AH220*POWER(AJ220,2)))</f>
        <v>0.32756110278865497</v>
      </c>
      <c r="AL220" s="53">
        <f>IF(AK220&lt;Const!$B$33,AK220,"ЛОЖЬ")</f>
        <v>0.32756110278865497</v>
      </c>
      <c r="AM220" s="53">
        <f t="shared" si="66"/>
        <v>0.40679587361644487</v>
      </c>
      <c r="AN220" s="6">
        <f>(AG220+VLOOKUP(C220,AWS1_30min!$C$4:$L$2747,10))/2</f>
        <v>16.228750000000002</v>
      </c>
      <c r="AO220" s="19">
        <f>VLOOKUP(C220,AWS1_30min!$C$4:$O$2747,13)/POWER(10,(L220-Const!$B$28)/18400*(1+0.003665*AN220))</f>
        <v>753.32671343427239</v>
      </c>
      <c r="AP220" s="14">
        <f>Const!$B$7*Const!$B$8*(AO220/Const!$B$11)*POWER(Const!$B$9,2)*AJ220*(AH220-Const!$B$4)/(LN(Const!$B$32/Const!$B$34)*LN(Const!$B$32/Const!$B$35))</f>
        <v>69.003940691080174</v>
      </c>
      <c r="AQ220" s="51">
        <f t="shared" si="67"/>
        <v>28.070518336405307</v>
      </c>
      <c r="AR220" s="18">
        <f t="shared" si="68"/>
        <v>6.4055167927482843</v>
      </c>
      <c r="AS220" s="14">
        <f>0.623*Const!$B$10*Const!$B$8*POWER(Const!$B$9,2)*AJ220*(AR220-Const!$B$12)/1013/(LN(Const!$B$32/Const!$B$34)*LN(Const!$B$32/Const!$B$36))</f>
        <v>2.412278222777644</v>
      </c>
      <c r="AT220" s="51">
        <f t="shared" si="69"/>
        <v>0.98130482704075672</v>
      </c>
      <c r="AU220" s="51">
        <f t="shared" si="70"/>
        <v>29.051823163446063</v>
      </c>
      <c r="AV220" s="14">
        <f>VLOOKUP(C220,AWS1_30min!$C$4:$P$2747,14)</f>
        <v>0</v>
      </c>
      <c r="AW220" s="14">
        <f t="shared" si="71"/>
        <v>0</v>
      </c>
      <c r="AX220" s="51">
        <f>IF(F220=1,AW220*Const!$B$13*Const!$B$14*(AH220-Const!$B$4))</f>
        <v>0</v>
      </c>
      <c r="AY220" s="11">
        <f>IF(F220=1,-Const!$B$15*(Const!$B$4-Const!$B$31)/2)</f>
        <v>-0.33999999999999775</v>
      </c>
      <c r="AZ220" s="51">
        <f t="shared" si="72"/>
        <v>464.68243972478382</v>
      </c>
      <c r="BA220" s="19">
        <f>IF(V220=1,Const!$B$37,Const!$B$38)</f>
        <v>602</v>
      </c>
      <c r="BB220" s="51">
        <f>IF(F220=1,AZ220/Const!$B$17*1800/BA220*1000)</f>
        <v>4.2103513113088233</v>
      </c>
    </row>
    <row r="221" spans="1:54" x14ac:dyDescent="0.3">
      <c r="A221" s="1">
        <f t="shared" si="73"/>
        <v>43653</v>
      </c>
      <c r="B221" s="2">
        <f t="shared" si="74"/>
        <v>0.5</v>
      </c>
      <c r="C221" s="13">
        <f t="shared" si="74"/>
        <v>43653.5</v>
      </c>
      <c r="D221" s="19">
        <f t="shared" si="75"/>
        <v>188</v>
      </c>
      <c r="E221" s="19">
        <v>218</v>
      </c>
      <c r="F221" s="19">
        <v>1</v>
      </c>
      <c r="G221" s="19">
        <v>0</v>
      </c>
      <c r="H221" s="19">
        <v>0</v>
      </c>
      <c r="I221" s="19"/>
      <c r="J221">
        <v>525105</v>
      </c>
      <c r="K221">
        <v>6300225</v>
      </c>
      <c r="L221">
        <v>2506</v>
      </c>
      <c r="M221" s="14">
        <v>7.5497100000000001</v>
      </c>
      <c r="N221" s="21">
        <v>128.191</v>
      </c>
      <c r="O221" s="19">
        <v>854.02599999999995</v>
      </c>
      <c r="P221" s="19">
        <f>VLOOKUP(C221,AWS2_30min!$C$3:$G$2935,5)</f>
        <v>955.8</v>
      </c>
      <c r="Q221" s="19">
        <f t="shared" si="58"/>
        <v>856.33399999999995</v>
      </c>
      <c r="R221" s="59">
        <f t="shared" si="59"/>
        <v>1.1161532766420579</v>
      </c>
      <c r="S221" s="26">
        <f t="shared" si="60"/>
        <v>953.22391823751002</v>
      </c>
      <c r="T221" s="19">
        <f>VLOOKUP(A221,Albedo!$A$2:$F$63,6)</f>
        <v>0</v>
      </c>
      <c r="U221" s="19">
        <f>Const!$B$26*D221+Const!$B$27</f>
        <v>2402.4843999999998</v>
      </c>
      <c r="V221" s="19">
        <f t="shared" si="57"/>
        <v>1</v>
      </c>
      <c r="W221" s="6">
        <f>VLOOKUP(A221,Albedo!$A$2:$G$63,5)+Const!$B$20*(L221-Const!$B$29)</f>
        <v>17.674500000000002</v>
      </c>
      <c r="X221" s="19">
        <f>VLOOKUP(A221,Albedo!$A$2:$G$63,7)</f>
        <v>3</v>
      </c>
      <c r="Y221" s="6">
        <f>IF(T221=1,W221,VLOOKUP(A221,Albedo!$A$2:$H$63,8)+(X221+1)*Const!$B$20*(L221-Const!$B$29))</f>
        <v>36.43</v>
      </c>
      <c r="Z221" s="15">
        <f>Const!$B$22*V221+Const!$B$23*W221+Const!$B$24*Y221+Const!$B$25</f>
        <v>0.57945071000000004</v>
      </c>
      <c r="AA221" s="51">
        <f t="shared" si="61"/>
        <v>552.34627621170716</v>
      </c>
      <c r="AB221" s="51">
        <f t="shared" si="62"/>
        <v>400.87764202580286</v>
      </c>
      <c r="AC221" s="51">
        <f>IF(F221=1,VLOOKUP(C221,AWS1_30min!$C$3:$J$2747,8))</f>
        <v>319.54647172463041</v>
      </c>
      <c r="AD221" s="51">
        <f>IF(F221=1,Const!$B$5*POWER((0+Const!$B$4),4))</f>
        <v>315.63697918226694</v>
      </c>
      <c r="AE221" s="51">
        <f t="shared" si="63"/>
        <v>3.9094925423634663</v>
      </c>
      <c r="AF221" s="51">
        <f t="shared" si="64"/>
        <v>404.78713456816632</v>
      </c>
      <c r="AG221" s="14">
        <f>VLOOKUP(C221,AWS2_30min!$C$3:$J$2935,8)+Const!$B$20*(L221-Const!$B$29)</f>
        <v>17.674500000000002</v>
      </c>
      <c r="AH221" s="14">
        <f t="shared" si="65"/>
        <v>290.8245</v>
      </c>
      <c r="AI221" s="6">
        <f>VLOOKUP(C221,AWS2_30min!$C$3:$K$2935,9)</f>
        <v>30.97</v>
      </c>
      <c r="AJ221" s="6">
        <f>VLOOKUP(C221,AWS2_30min!$C$3:$L$2935,10)</f>
        <v>1.9076345193123379</v>
      </c>
      <c r="AK221" s="53">
        <f>IF(AJ221&gt;0.5,Const!$B$6*(AH221-Const!$B$4)*(Const!$B$32-Const!$B$34)/(AH221*POWER(AJ221,2)))</f>
        <v>0.32756110278865497</v>
      </c>
      <c r="AL221" s="53">
        <f>IF(AK221&lt;Const!$B$33,AK221,"ЛОЖЬ")</f>
        <v>0.32756110278865497</v>
      </c>
      <c r="AM221" s="53">
        <f t="shared" si="66"/>
        <v>0.40679587361644487</v>
      </c>
      <c r="AN221" s="6">
        <f>(AG221+VLOOKUP(C221,AWS1_30min!$C$4:$L$2747,10))/2</f>
        <v>16.228750000000002</v>
      </c>
      <c r="AO221" s="19">
        <f>VLOOKUP(C221,AWS1_30min!$C$4:$O$2747,13)/POWER(10,(L221-Const!$B$28)/18400*(1+0.003665*AN221))</f>
        <v>753.32671343427239</v>
      </c>
      <c r="AP221" s="14">
        <f>Const!$B$7*Const!$B$8*(AO221/Const!$B$11)*POWER(Const!$B$9,2)*AJ221*(AH221-Const!$B$4)/(LN(Const!$B$32/Const!$B$34)*LN(Const!$B$32/Const!$B$35))</f>
        <v>69.003940691080174</v>
      </c>
      <c r="AQ221" s="51">
        <f t="shared" si="67"/>
        <v>28.070518336405307</v>
      </c>
      <c r="AR221" s="18">
        <f t="shared" si="68"/>
        <v>6.4055167927482843</v>
      </c>
      <c r="AS221" s="14">
        <f>0.623*Const!$B$10*Const!$B$8*POWER(Const!$B$9,2)*AJ221*(AR221-Const!$B$12)/1013/(LN(Const!$B$32/Const!$B$34)*LN(Const!$B$32/Const!$B$36))</f>
        <v>2.412278222777644</v>
      </c>
      <c r="AT221" s="51">
        <f t="shared" si="69"/>
        <v>0.98130482704075672</v>
      </c>
      <c r="AU221" s="51">
        <f t="shared" si="70"/>
        <v>29.051823163446063</v>
      </c>
      <c r="AV221" s="14">
        <f>VLOOKUP(C221,AWS1_30min!$C$4:$P$2747,14)</f>
        <v>0</v>
      </c>
      <c r="AW221" s="14">
        <f t="shared" si="71"/>
        <v>0</v>
      </c>
      <c r="AX221" s="51">
        <f>IF(F221=1,AW221*Const!$B$13*Const!$B$14*(AH221-Const!$B$4))</f>
        <v>0</v>
      </c>
      <c r="AY221" s="11">
        <f>IF(F221=1,-Const!$B$15*(Const!$B$4-Const!$B$31)/2)</f>
        <v>-0.33999999999999775</v>
      </c>
      <c r="AZ221" s="51">
        <f t="shared" si="72"/>
        <v>433.49895773161239</v>
      </c>
      <c r="BA221" s="19">
        <f>IF(V221=1,Const!$B$37,Const!$B$38)</f>
        <v>602</v>
      </c>
      <c r="BB221" s="51">
        <f>IF(F221=1,AZ221/Const!$B$17*1800/BA221*1000)</f>
        <v>3.9278069259886355</v>
      </c>
    </row>
    <row r="222" spans="1:54" x14ac:dyDescent="0.3">
      <c r="A222" s="1">
        <f t="shared" si="73"/>
        <v>43653</v>
      </c>
      <c r="B222" s="2">
        <f t="shared" si="74"/>
        <v>0.5</v>
      </c>
      <c r="C222" s="13">
        <f t="shared" si="74"/>
        <v>43653.5</v>
      </c>
      <c r="D222" s="19">
        <f t="shared" si="75"/>
        <v>188</v>
      </c>
      <c r="E222" s="19">
        <v>219</v>
      </c>
      <c r="F222" s="19">
        <v>1</v>
      </c>
      <c r="G222" s="19">
        <v>0</v>
      </c>
      <c r="H222" s="19">
        <v>0</v>
      </c>
      <c r="I222" s="19"/>
      <c r="J222">
        <v>525195</v>
      </c>
      <c r="K222">
        <v>6300225</v>
      </c>
      <c r="L222">
        <v>2485</v>
      </c>
      <c r="M222" s="14">
        <v>13.9816</v>
      </c>
      <c r="N222" s="21">
        <v>105.199</v>
      </c>
      <c r="O222" s="19">
        <v>757.79200000000003</v>
      </c>
      <c r="P222" s="19">
        <f>VLOOKUP(C222,AWS2_30min!$C$3:$G$2935,5)</f>
        <v>955.8</v>
      </c>
      <c r="Q222" s="19">
        <f t="shared" si="58"/>
        <v>856.33399999999995</v>
      </c>
      <c r="R222" s="59">
        <f t="shared" si="59"/>
        <v>1.1161532766420579</v>
      </c>
      <c r="S222" s="26">
        <f t="shared" si="60"/>
        <v>845.81202381313835</v>
      </c>
      <c r="T222" s="19">
        <f>VLOOKUP(A222,Albedo!$A$2:$F$63,6)</f>
        <v>0</v>
      </c>
      <c r="U222" s="19">
        <f>Const!$B$26*D222+Const!$B$27</f>
        <v>2402.4843999999998</v>
      </c>
      <c r="V222" s="19">
        <f t="shared" si="57"/>
        <v>1</v>
      </c>
      <c r="W222" s="6">
        <f>VLOOKUP(A222,Albedo!$A$2:$G$63,5)+Const!$B$20*(L222-Const!$B$29)</f>
        <v>17.811</v>
      </c>
      <c r="X222" s="19">
        <f>VLOOKUP(A222,Albedo!$A$2:$G$63,7)</f>
        <v>3</v>
      </c>
      <c r="Y222" s="6">
        <f>IF(T222=1,W222,VLOOKUP(A222,Albedo!$A$2:$H$63,8)+(X222+1)*Const!$B$20*(L222-Const!$B$29))</f>
        <v>36.975999999999999</v>
      </c>
      <c r="Z222" s="15">
        <f>Const!$B$22*V222+Const!$B$23*W222+Const!$B$24*Y222+Const!$B$25</f>
        <v>0.57998305999999999</v>
      </c>
      <c r="AA222" s="51">
        <f t="shared" si="61"/>
        <v>490.55664575593687</v>
      </c>
      <c r="AB222" s="51">
        <f t="shared" si="62"/>
        <v>355.25537805720148</v>
      </c>
      <c r="AC222" s="51">
        <f>IF(F222=1,VLOOKUP(C222,AWS1_30min!$C$3:$J$2747,8))</f>
        <v>319.54647172463041</v>
      </c>
      <c r="AD222" s="51">
        <f>IF(F222=1,Const!$B$5*POWER((0+Const!$B$4),4))</f>
        <v>315.63697918226694</v>
      </c>
      <c r="AE222" s="51">
        <f t="shared" si="63"/>
        <v>3.9094925423634663</v>
      </c>
      <c r="AF222" s="51">
        <f t="shared" si="64"/>
        <v>359.16487059956495</v>
      </c>
      <c r="AG222" s="14">
        <f>VLOOKUP(C222,AWS2_30min!$C$3:$J$2935,8)+Const!$B$20*(L222-Const!$B$29)</f>
        <v>17.811</v>
      </c>
      <c r="AH222" s="14">
        <f t="shared" si="65"/>
        <v>290.96099999999996</v>
      </c>
      <c r="AI222" s="6">
        <f>VLOOKUP(C222,AWS2_30min!$C$3:$K$2935,9)</f>
        <v>30.97</v>
      </c>
      <c r="AJ222" s="6">
        <f>VLOOKUP(C222,AWS2_30min!$C$3:$L$2935,10)</f>
        <v>1.9076345193123379</v>
      </c>
      <c r="AK222" s="53">
        <f>IF(AJ222&gt;0.5,Const!$B$6*(AH222-Const!$B$4)*(Const!$B$32-Const!$B$34)/(AH222*POWER(AJ222,2)))</f>
        <v>0.32993599696970505</v>
      </c>
      <c r="AL222" s="53">
        <f>IF(AK222&lt;Const!$B$33,AK222,"ЛОЖЬ")</f>
        <v>0.32993599696970505</v>
      </c>
      <c r="AM222" s="53">
        <f t="shared" si="66"/>
        <v>0.42208408271278003</v>
      </c>
      <c r="AN222" s="6">
        <f>(AG222+VLOOKUP(C222,AWS1_30min!$C$4:$L$2747,10))/2</f>
        <v>16.297000000000001</v>
      </c>
      <c r="AO222" s="19">
        <f>VLOOKUP(C222,AWS1_30min!$C$4:$O$2747,13)/POWER(10,(L222-Const!$B$28)/18400*(1+0.003665*AN222))</f>
        <v>755.42813137790779</v>
      </c>
      <c r="AP222" s="14">
        <f>Const!$B$7*Const!$B$8*(AO222/Const!$B$11)*POWER(Const!$B$9,2)*AJ222*(AH222-Const!$B$4)/(LN(Const!$B$32/Const!$B$34)*LN(Const!$B$32/Const!$B$35))</f>
        <v>69.73083175771275</v>
      </c>
      <c r="AQ222" s="51">
        <f t="shared" si="67"/>
        <v>29.432274159253378</v>
      </c>
      <c r="AR222" s="18">
        <f t="shared" si="68"/>
        <v>6.4612141979895457</v>
      </c>
      <c r="AS222" s="14">
        <f>0.623*Const!$B$10*Const!$B$8*POWER(Const!$B$9,2)*AJ222*(AR222-Const!$B$12)/1013/(LN(Const!$B$32/Const!$B$34)*LN(Const!$B$32/Const!$B$36))</f>
        <v>2.8669313627200483</v>
      </c>
      <c r="AT222" s="51">
        <f t="shared" si="69"/>
        <v>1.210086094434192</v>
      </c>
      <c r="AU222" s="51">
        <f t="shared" si="70"/>
        <v>30.642360253687571</v>
      </c>
      <c r="AV222" s="14">
        <f>VLOOKUP(C222,AWS1_30min!$C$4:$P$2747,14)</f>
        <v>0</v>
      </c>
      <c r="AW222" s="14">
        <f t="shared" si="71"/>
        <v>0</v>
      </c>
      <c r="AX222" s="51">
        <f>IF(F222=1,AW222*Const!$B$13*Const!$B$14*(AH222-Const!$B$4))</f>
        <v>0</v>
      </c>
      <c r="AY222" s="11">
        <f>IF(F222=1,-Const!$B$15*(Const!$B$4-Const!$B$31)/2)</f>
        <v>-0.33999999999999775</v>
      </c>
      <c r="AZ222" s="51">
        <f t="shared" si="72"/>
        <v>389.46723085325254</v>
      </c>
      <c r="BA222" s="19">
        <f>IF(V222=1,Const!$B$37,Const!$B$38)</f>
        <v>602</v>
      </c>
      <c r="BB222" s="51">
        <f>IF(F222=1,AZ222/Const!$B$17*1800/BA222*1000)</f>
        <v>3.5288483617026811</v>
      </c>
    </row>
    <row r="223" spans="1:54" x14ac:dyDescent="0.3">
      <c r="A223" s="1">
        <f t="shared" si="73"/>
        <v>43653</v>
      </c>
      <c r="B223" s="2">
        <f t="shared" si="74"/>
        <v>0.5</v>
      </c>
      <c r="C223" s="13">
        <f t="shared" si="74"/>
        <v>43653.5</v>
      </c>
      <c r="D223" s="19">
        <f t="shared" si="75"/>
        <v>188</v>
      </c>
      <c r="E223" s="19">
        <v>220</v>
      </c>
      <c r="F223" s="19">
        <v>1</v>
      </c>
      <c r="G223" s="19">
        <v>0</v>
      </c>
      <c r="H223" s="19">
        <v>0</v>
      </c>
      <c r="I223" s="19"/>
      <c r="J223">
        <v>525285</v>
      </c>
      <c r="K223">
        <v>6300225</v>
      </c>
      <c r="L223">
        <v>2455</v>
      </c>
      <c r="M223" s="14">
        <v>5.3591800000000003</v>
      </c>
      <c r="N223" s="21">
        <v>205.42699999999999</v>
      </c>
      <c r="O223" s="19">
        <v>943.80200000000002</v>
      </c>
      <c r="P223" s="19">
        <f>VLOOKUP(C223,AWS2_30min!$C$3:$G$2935,5)</f>
        <v>955.8</v>
      </c>
      <c r="Q223" s="19">
        <f t="shared" si="58"/>
        <v>856.33399999999995</v>
      </c>
      <c r="R223" s="59">
        <f t="shared" si="59"/>
        <v>1.1161532766420579</v>
      </c>
      <c r="S223" s="26">
        <f t="shared" si="60"/>
        <v>1053.4276948013276</v>
      </c>
      <c r="T223" s="19">
        <f>VLOOKUP(A223,Albedo!$A$2:$F$63,6)</f>
        <v>0</v>
      </c>
      <c r="U223" s="19">
        <f>Const!$B$26*D223+Const!$B$27</f>
        <v>2402.4843999999998</v>
      </c>
      <c r="V223" s="19">
        <f t="shared" si="57"/>
        <v>1</v>
      </c>
      <c r="W223" s="6">
        <f>VLOOKUP(A223,Albedo!$A$2:$G$63,5)+Const!$B$20*(L223-Const!$B$29)</f>
        <v>18.006</v>
      </c>
      <c r="X223" s="19">
        <f>VLOOKUP(A223,Albedo!$A$2:$G$63,7)</f>
        <v>3</v>
      </c>
      <c r="Y223" s="6">
        <f>IF(T223=1,W223,VLOOKUP(A223,Albedo!$A$2:$H$63,8)+(X223+1)*Const!$B$20*(L223-Const!$B$29))</f>
        <v>37.756</v>
      </c>
      <c r="Z223" s="15">
        <f>Const!$B$22*V223+Const!$B$23*W223+Const!$B$24*Y223+Const!$B$25</f>
        <v>0.58074356000000005</v>
      </c>
      <c r="AA223" s="51">
        <f t="shared" si="61"/>
        <v>611.77134968151654</v>
      </c>
      <c r="AB223" s="51">
        <f t="shared" si="62"/>
        <v>441.65634511981102</v>
      </c>
      <c r="AC223" s="51">
        <f>IF(F223=1,VLOOKUP(C223,AWS1_30min!$C$3:$J$2747,8))</f>
        <v>319.54647172463041</v>
      </c>
      <c r="AD223" s="51">
        <f>IF(F223=1,Const!$B$5*POWER((0+Const!$B$4),4))</f>
        <v>315.63697918226694</v>
      </c>
      <c r="AE223" s="51">
        <f t="shared" si="63"/>
        <v>3.9094925423634663</v>
      </c>
      <c r="AF223" s="51">
        <f t="shared" si="64"/>
        <v>445.56583766217449</v>
      </c>
      <c r="AG223" s="14">
        <f>VLOOKUP(C223,AWS2_30min!$C$3:$J$2935,8)+Const!$B$20*(L223-Const!$B$29)</f>
        <v>18.006</v>
      </c>
      <c r="AH223" s="14">
        <f t="shared" si="65"/>
        <v>291.15599999999995</v>
      </c>
      <c r="AI223" s="6">
        <f>VLOOKUP(C223,AWS2_30min!$C$3:$K$2935,9)</f>
        <v>30.97</v>
      </c>
      <c r="AJ223" s="6">
        <f>VLOOKUP(C223,AWS2_30min!$C$3:$L$2935,10)</f>
        <v>1.9076345193123379</v>
      </c>
      <c r="AK223" s="53">
        <f>IF(AJ223&gt;0.5,Const!$B$6*(AH223-Const!$B$4)*(Const!$B$32-Const!$B$34)/(AH223*POWER(AJ223,2)))</f>
        <v>0.33332484012672159</v>
      </c>
      <c r="AL223" s="53">
        <f>IF(AK223&lt;Const!$B$33,AK223,"ЛОЖЬ")</f>
        <v>0.33332484012672159</v>
      </c>
      <c r="AM223" s="53">
        <f t="shared" si="66"/>
        <v>0.44438782487039691</v>
      </c>
      <c r="AN223" s="6">
        <f>(AG223+VLOOKUP(C223,AWS1_30min!$C$4:$L$2747,10))/2</f>
        <v>16.394500000000001</v>
      </c>
      <c r="AO223" s="19">
        <f>VLOOKUP(C223,AWS1_30min!$C$4:$O$2747,13)/POWER(10,(L223-Const!$B$28)/18400*(1+0.003665*AN223))</f>
        <v>758.44205942800295</v>
      </c>
      <c r="AP223" s="14">
        <f>Const!$B$7*Const!$B$8*(AO223/Const!$B$11)*POWER(Const!$B$9,2)*AJ223*(AH223-Const!$B$4)/(LN(Const!$B$32/Const!$B$34)*LN(Const!$B$32/Const!$B$35))</f>
        <v>70.775515789340432</v>
      </c>
      <c r="AQ223" s="51">
        <f t="shared" si="67"/>
        <v>31.451777515705427</v>
      </c>
      <c r="AR223" s="18">
        <f t="shared" si="68"/>
        <v>6.541523472058393</v>
      </c>
      <c r="AS223" s="14">
        <f>0.623*Const!$B$10*Const!$B$8*POWER(Const!$B$9,2)*AJ223*(AR223-Const!$B$12)/1013/(LN(Const!$B$32/Const!$B$34)*LN(Const!$B$32/Const!$B$36))</f>
        <v>3.5224890761132639</v>
      </c>
      <c r="AT223" s="51">
        <f t="shared" si="69"/>
        <v>1.5653512586637073</v>
      </c>
      <c r="AU223" s="51">
        <f t="shared" si="70"/>
        <v>33.017128774369134</v>
      </c>
      <c r="AV223" s="14">
        <f>VLOOKUP(C223,AWS1_30min!$C$4:$P$2747,14)</f>
        <v>0</v>
      </c>
      <c r="AW223" s="14">
        <f t="shared" si="71"/>
        <v>0</v>
      </c>
      <c r="AX223" s="51">
        <f>IF(F223=1,AW223*Const!$B$13*Const!$B$14*(AH223-Const!$B$4))</f>
        <v>0</v>
      </c>
      <c r="AY223" s="11">
        <f>IF(F223=1,-Const!$B$15*(Const!$B$4-Const!$B$31)/2)</f>
        <v>-0.33999999999999775</v>
      </c>
      <c r="AZ223" s="51">
        <f t="shared" si="72"/>
        <v>478.24296643654367</v>
      </c>
      <c r="BA223" s="19">
        <f>IF(V223=1,Const!$B$37,Const!$B$38)</f>
        <v>602</v>
      </c>
      <c r="BB223" s="51">
        <f>IF(F223=1,AZ223/Const!$B$17*1800/BA223*1000)</f>
        <v>4.3332192670179133</v>
      </c>
    </row>
    <row r="224" spans="1:54" x14ac:dyDescent="0.3">
      <c r="A224" s="1">
        <f t="shared" si="73"/>
        <v>43653</v>
      </c>
      <c r="B224" s="2">
        <f t="shared" si="74"/>
        <v>0.5</v>
      </c>
      <c r="C224" s="13">
        <f t="shared" si="74"/>
        <v>43653.5</v>
      </c>
      <c r="D224" s="19">
        <f t="shared" si="75"/>
        <v>188</v>
      </c>
      <c r="E224" s="19">
        <v>221</v>
      </c>
      <c r="F224" s="19">
        <v>0</v>
      </c>
      <c r="G224" s="19">
        <v>0</v>
      </c>
      <c r="H224" s="19">
        <v>0</v>
      </c>
      <c r="I224" s="19"/>
      <c r="J224">
        <v>525375</v>
      </c>
      <c r="K224">
        <v>6300225</v>
      </c>
      <c r="L224">
        <v>2484</v>
      </c>
      <c r="M224" s="14">
        <v>27.083400000000001</v>
      </c>
      <c r="N224" s="21">
        <v>263.76299999999998</v>
      </c>
      <c r="O224" s="19">
        <v>1113.48</v>
      </c>
      <c r="P224" s="19">
        <f>VLOOKUP(C224,AWS2_30min!$C$3:$G$2935,5)</f>
        <v>955.8</v>
      </c>
      <c r="Q224" s="19">
        <f t="shared" si="58"/>
        <v>856.33399999999995</v>
      </c>
      <c r="R224" s="59">
        <f t="shared" si="59"/>
        <v>1.1161532766420579</v>
      </c>
      <c r="S224" s="26" t="b">
        <f t="shared" si="60"/>
        <v>0</v>
      </c>
      <c r="T224" s="19">
        <f>VLOOKUP(A224,Albedo!$A$2:$F$63,6)</f>
        <v>0</v>
      </c>
      <c r="U224" s="19">
        <f>Const!$B$26*D224+Const!$B$27</f>
        <v>2402.4843999999998</v>
      </c>
      <c r="V224" s="19">
        <f t="shared" si="57"/>
        <v>1</v>
      </c>
      <c r="W224" s="6">
        <f>VLOOKUP(A224,Albedo!$A$2:$G$63,5)+Const!$B$20*(L224-Const!$B$29)</f>
        <v>17.817499999999999</v>
      </c>
      <c r="X224" s="19">
        <f>VLOOKUP(A224,Albedo!$A$2:$G$63,7)</f>
        <v>3</v>
      </c>
      <c r="Y224" s="6">
        <f>IF(T224=1,W224,VLOOKUP(A224,Albedo!$A$2:$H$63,8)+(X224+1)*Const!$B$20*(L224-Const!$B$29))</f>
        <v>37.002000000000002</v>
      </c>
      <c r="Z224" s="15">
        <f>Const!$B$22*V224+Const!$B$23*W224+Const!$B$24*Y224+Const!$B$25</f>
        <v>0.58000841000000003</v>
      </c>
      <c r="AA224" s="51" t="b">
        <f t="shared" si="61"/>
        <v>0</v>
      </c>
      <c r="AB224" s="51" t="b">
        <f t="shared" si="62"/>
        <v>0</v>
      </c>
      <c r="AC224" s="51" t="b">
        <f>IF(F224=1,VLOOKUP(C224,AWS1_30min!$C$3:$J$2747,8))</f>
        <v>0</v>
      </c>
      <c r="AD224" s="51" t="b">
        <f>IF(F224=1,Const!$B$5*POWER((0+Const!$B$4),4))</f>
        <v>0</v>
      </c>
      <c r="AE224" s="51" t="b">
        <f t="shared" si="63"/>
        <v>0</v>
      </c>
      <c r="AF224" s="51" t="b">
        <f t="shared" si="64"/>
        <v>0</v>
      </c>
      <c r="AG224" s="14">
        <f>VLOOKUP(C224,AWS2_30min!$C$3:$J$2935,8)+Const!$B$20*(L224-Const!$B$29)</f>
        <v>17.817499999999999</v>
      </c>
      <c r="AH224" s="14">
        <f t="shared" si="65"/>
        <v>290.96749999999997</v>
      </c>
      <c r="AI224" s="6">
        <f>VLOOKUP(C224,AWS2_30min!$C$3:$K$2935,9)</f>
        <v>30.97</v>
      </c>
      <c r="AJ224" s="6">
        <f>VLOOKUP(C224,AWS2_30min!$C$3:$L$2935,10)</f>
        <v>1.9076345193123379</v>
      </c>
      <c r="AK224" s="53">
        <f>IF(AJ224&gt;0.5,Const!$B$6*(AH224-Const!$B$4)*(Const!$B$32-Const!$B$34)/(AH224*POWER(AJ224,2)))</f>
        <v>0.3300490315890614</v>
      </c>
      <c r="AL224" s="53">
        <f>IF(AK224&lt;Const!$B$33,AK224,"ЛОЖЬ")</f>
        <v>0.3300490315890614</v>
      </c>
      <c r="AM224" s="53">
        <f t="shared" si="66"/>
        <v>0.42281876543131724</v>
      </c>
      <c r="AN224" s="6">
        <f>(AG224+VLOOKUP(C224,AWS1_30min!$C$4:$L$2747,10))/2</f>
        <v>16.300249999999998</v>
      </c>
      <c r="AO224" s="19">
        <f>VLOOKUP(C224,AWS1_30min!$C$4:$O$2747,13)/POWER(10,(L224-Const!$B$28)/18400*(1+0.003665*AN224))</f>
        <v>755.52836976181732</v>
      </c>
      <c r="AP224" s="14">
        <f>Const!$B$7*Const!$B$8*(AO224/Const!$B$11)*POWER(Const!$B$9,2)*AJ224*(AH224-Const!$B$4)/(LN(Const!$B$32/Const!$B$34)*LN(Const!$B$32/Const!$B$35))</f>
        <v>69.765535555994546</v>
      </c>
      <c r="AQ224" s="51" t="b">
        <f t="shared" si="67"/>
        <v>0</v>
      </c>
      <c r="AR224" s="18">
        <f t="shared" si="68"/>
        <v>6.4638770859447199</v>
      </c>
      <c r="AS224" s="14">
        <f>0.623*Const!$B$10*Const!$B$8*POWER(Const!$B$9,2)*AJ224*(AR224-Const!$B$12)/1013/(LN(Const!$B$32/Const!$B$34)*LN(Const!$B$32/Const!$B$36))</f>
        <v>2.888668288612565</v>
      </c>
      <c r="AT224" s="51" t="b">
        <f t="shared" si="69"/>
        <v>0</v>
      </c>
      <c r="AU224" s="51" t="b">
        <f t="shared" si="70"/>
        <v>0</v>
      </c>
      <c r="AV224" s="14">
        <f>VLOOKUP(C224,AWS1_30min!$C$4:$P$2747,14)</f>
        <v>0</v>
      </c>
      <c r="AW224" s="14">
        <f t="shared" si="71"/>
        <v>0</v>
      </c>
      <c r="AX224" s="51" t="b">
        <f>IF(F224=1,AW224*Const!$B$13*Const!$B$14*(AH224-Const!$B$4))</f>
        <v>0</v>
      </c>
      <c r="AY224" s="11" t="b">
        <f>IF(F224=1,-Const!$B$15*(Const!$B$4-Const!$B$31)/2)</f>
        <v>0</v>
      </c>
      <c r="AZ224" s="51" t="b">
        <f t="shared" si="72"/>
        <v>0</v>
      </c>
      <c r="BA224" s="19">
        <f>IF(V224=1,Const!$B$37,Const!$B$38)</f>
        <v>602</v>
      </c>
      <c r="BB224" s="51" t="b">
        <f>IF(F224=1,AZ224/Const!$B$17*1800/BA224*1000)</f>
        <v>0</v>
      </c>
    </row>
    <row r="225" spans="1:54" x14ac:dyDescent="0.3">
      <c r="A225" s="1">
        <f t="shared" si="73"/>
        <v>43653</v>
      </c>
      <c r="B225" s="2">
        <f t="shared" si="74"/>
        <v>0.5</v>
      </c>
      <c r="C225" s="13">
        <f t="shared" si="74"/>
        <v>43653.5</v>
      </c>
      <c r="D225" s="19">
        <f t="shared" si="75"/>
        <v>188</v>
      </c>
      <c r="E225" s="19">
        <v>222</v>
      </c>
      <c r="F225" s="19">
        <v>0</v>
      </c>
      <c r="G225" s="19">
        <v>0</v>
      </c>
      <c r="H225" s="19">
        <v>0</v>
      </c>
      <c r="I225" s="19"/>
      <c r="J225">
        <v>525465</v>
      </c>
      <c r="K225">
        <v>6300225</v>
      </c>
      <c r="L225">
        <v>2556</v>
      </c>
      <c r="M225" s="14">
        <v>18.690799999999999</v>
      </c>
      <c r="N225" s="21">
        <v>281.125</v>
      </c>
      <c r="O225" s="19">
        <v>1076.02</v>
      </c>
      <c r="P225" s="19">
        <f>VLOOKUP(C225,AWS2_30min!$C$3:$G$2935,5)</f>
        <v>955.8</v>
      </c>
      <c r="Q225" s="19">
        <f t="shared" si="58"/>
        <v>856.33399999999995</v>
      </c>
      <c r="R225" s="59">
        <f t="shared" si="59"/>
        <v>1.1161532766420579</v>
      </c>
      <c r="S225" s="26" t="b">
        <f t="shared" si="60"/>
        <v>0</v>
      </c>
      <c r="T225" s="19">
        <f>VLOOKUP(A225,Albedo!$A$2:$F$63,6)</f>
        <v>0</v>
      </c>
      <c r="U225" s="19">
        <f>Const!$B$26*D225+Const!$B$27</f>
        <v>2402.4843999999998</v>
      </c>
      <c r="V225" s="19">
        <f t="shared" si="57"/>
        <v>1</v>
      </c>
      <c r="W225" s="6">
        <f>VLOOKUP(A225,Albedo!$A$2:$G$63,5)+Const!$B$20*(L225-Const!$B$29)</f>
        <v>17.349499999999999</v>
      </c>
      <c r="X225" s="19">
        <f>VLOOKUP(A225,Albedo!$A$2:$G$63,7)</f>
        <v>3</v>
      </c>
      <c r="Y225" s="6">
        <f>IF(T225=1,W225,VLOOKUP(A225,Albedo!$A$2:$H$63,8)+(X225+1)*Const!$B$20*(L225-Const!$B$29))</f>
        <v>35.130000000000003</v>
      </c>
      <c r="Z225" s="15">
        <f>Const!$B$22*V225+Const!$B$23*W225+Const!$B$24*Y225+Const!$B$25</f>
        <v>0.57818321000000006</v>
      </c>
      <c r="AA225" s="51" t="b">
        <f t="shared" si="61"/>
        <v>0</v>
      </c>
      <c r="AB225" s="51" t="b">
        <f t="shared" si="62"/>
        <v>0</v>
      </c>
      <c r="AC225" s="51" t="b">
        <f>IF(F225=1,VLOOKUP(C225,AWS1_30min!$C$3:$J$2747,8))</f>
        <v>0</v>
      </c>
      <c r="AD225" s="51" t="b">
        <f>IF(F225=1,Const!$B$5*POWER((0+Const!$B$4),4))</f>
        <v>0</v>
      </c>
      <c r="AE225" s="51" t="b">
        <f t="shared" si="63"/>
        <v>0</v>
      </c>
      <c r="AF225" s="51" t="b">
        <f t="shared" si="64"/>
        <v>0</v>
      </c>
      <c r="AG225" s="14">
        <f>VLOOKUP(C225,AWS2_30min!$C$3:$J$2935,8)+Const!$B$20*(L225-Const!$B$29)</f>
        <v>17.349499999999999</v>
      </c>
      <c r="AH225" s="14">
        <f t="shared" si="65"/>
        <v>290.49949999999995</v>
      </c>
      <c r="AI225" s="6">
        <f>VLOOKUP(C225,AWS2_30min!$C$3:$K$2935,9)</f>
        <v>30.97</v>
      </c>
      <c r="AJ225" s="6">
        <f>VLOOKUP(C225,AWS2_30min!$C$3:$L$2935,10)</f>
        <v>1.9076345193123379</v>
      </c>
      <c r="AK225" s="53">
        <f>IF(AJ225&gt;0.5,Const!$B$6*(AH225-Const!$B$4)*(Const!$B$32-Const!$B$34)/(AH225*POWER(AJ225,2)))</f>
        <v>0.32189760983605792</v>
      </c>
      <c r="AL225" s="53">
        <f>IF(AK225&lt;Const!$B$33,AK225,"ЛОЖЬ")</f>
        <v>0.32189760983605792</v>
      </c>
      <c r="AM225" s="53">
        <f t="shared" si="66"/>
        <v>0.37147568209359516</v>
      </c>
      <c r="AN225" s="6">
        <f>(AG225+VLOOKUP(C225,AWS1_30min!$C$4:$L$2747,10))/2</f>
        <v>16.06625</v>
      </c>
      <c r="AO225" s="19">
        <f>VLOOKUP(C225,AWS1_30min!$C$4:$O$2747,13)/POWER(10,(L225-Const!$B$28)/18400*(1+0.003665*AN225))</f>
        <v>748.35079554008723</v>
      </c>
      <c r="AP225" s="14">
        <f>Const!$B$7*Const!$B$8*(AO225/Const!$B$11)*POWER(Const!$B$9,2)*AJ225*(AH225-Const!$B$4)/(LN(Const!$B$32/Const!$B$34)*LN(Const!$B$32/Const!$B$35))</f>
        <v>67.287683371418495</v>
      </c>
      <c r="AQ225" s="51" t="b">
        <f t="shared" si="67"/>
        <v>0</v>
      </c>
      <c r="AR225" s="18">
        <f t="shared" si="68"/>
        <v>6.2746064616805928</v>
      </c>
      <c r="AS225" s="14">
        <f>0.623*Const!$B$10*Const!$B$8*POWER(Const!$B$9,2)*AJ225*(AR225-Const!$B$12)/1013/(LN(Const!$B$32/Const!$B$34)*LN(Const!$B$32/Const!$B$36))</f>
        <v>1.3436684228594709</v>
      </c>
      <c r="AT225" s="51" t="b">
        <f t="shared" si="69"/>
        <v>0</v>
      </c>
      <c r="AU225" s="51" t="b">
        <f t="shared" si="70"/>
        <v>0</v>
      </c>
      <c r="AV225" s="14">
        <f>VLOOKUP(C225,AWS1_30min!$C$4:$P$2747,14)</f>
        <v>0</v>
      </c>
      <c r="AW225" s="14">
        <f t="shared" si="71"/>
        <v>0</v>
      </c>
      <c r="AX225" s="51" t="b">
        <f>IF(F225=1,AW225*Const!$B$13*Const!$B$14*(AH225-Const!$B$4))</f>
        <v>0</v>
      </c>
      <c r="AY225" s="11" t="b">
        <f>IF(F225=1,-Const!$B$15*(Const!$B$4-Const!$B$31)/2)</f>
        <v>0</v>
      </c>
      <c r="AZ225" s="51" t="b">
        <f t="shared" si="72"/>
        <v>0</v>
      </c>
      <c r="BA225" s="19">
        <f>IF(V225=1,Const!$B$37,Const!$B$38)</f>
        <v>602</v>
      </c>
      <c r="BB225" s="51" t="b">
        <f>IF(F225=1,AZ225/Const!$B$17*1800/BA225*1000)</f>
        <v>0</v>
      </c>
    </row>
    <row r="226" spans="1:54" x14ac:dyDescent="0.3">
      <c r="A226" s="1">
        <f t="shared" si="73"/>
        <v>43653</v>
      </c>
      <c r="B226" s="2">
        <f t="shared" si="74"/>
        <v>0.5</v>
      </c>
      <c r="C226" s="13">
        <f t="shared" si="74"/>
        <v>43653.5</v>
      </c>
      <c r="D226" s="19">
        <f t="shared" si="75"/>
        <v>188</v>
      </c>
      <c r="E226" s="19">
        <v>223</v>
      </c>
      <c r="F226" s="19">
        <v>0</v>
      </c>
      <c r="G226" s="19">
        <v>0</v>
      </c>
      <c r="H226" s="19">
        <v>0</v>
      </c>
      <c r="I226" s="19"/>
      <c r="J226">
        <v>525555</v>
      </c>
      <c r="K226">
        <v>6300225</v>
      </c>
      <c r="L226">
        <v>2556</v>
      </c>
      <c r="M226" s="14">
        <v>20.7029</v>
      </c>
      <c r="N226" s="21">
        <v>81.3339</v>
      </c>
      <c r="O226" s="19">
        <v>660.32500000000005</v>
      </c>
      <c r="P226" s="19">
        <f>VLOOKUP(C226,AWS2_30min!$C$3:$G$2935,5)</f>
        <v>955.8</v>
      </c>
      <c r="Q226" s="19">
        <f t="shared" si="58"/>
        <v>856.33399999999995</v>
      </c>
      <c r="R226" s="59">
        <f t="shared" si="59"/>
        <v>1.1161532766420579</v>
      </c>
      <c r="S226" s="26" t="b">
        <f t="shared" si="60"/>
        <v>0</v>
      </c>
      <c r="T226" s="19">
        <f>VLOOKUP(A226,Albedo!$A$2:$F$63,6)</f>
        <v>0</v>
      </c>
      <c r="U226" s="19">
        <f>Const!$B$26*D226+Const!$B$27</f>
        <v>2402.4843999999998</v>
      </c>
      <c r="V226" s="19">
        <f t="shared" si="57"/>
        <v>1</v>
      </c>
      <c r="W226" s="6">
        <f>VLOOKUP(A226,Albedo!$A$2:$G$63,5)+Const!$B$20*(L226-Const!$B$29)</f>
        <v>17.349499999999999</v>
      </c>
      <c r="X226" s="19">
        <f>VLOOKUP(A226,Albedo!$A$2:$G$63,7)</f>
        <v>3</v>
      </c>
      <c r="Y226" s="6">
        <f>IF(T226=1,W226,VLOOKUP(A226,Albedo!$A$2:$H$63,8)+(X226+1)*Const!$B$20*(L226-Const!$B$29))</f>
        <v>35.130000000000003</v>
      </c>
      <c r="Z226" s="15">
        <f>Const!$B$22*V226+Const!$B$23*W226+Const!$B$24*Y226+Const!$B$25</f>
        <v>0.57818321000000006</v>
      </c>
      <c r="AA226" s="51" t="b">
        <f t="shared" si="61"/>
        <v>0</v>
      </c>
      <c r="AB226" s="51" t="b">
        <f t="shared" si="62"/>
        <v>0</v>
      </c>
      <c r="AC226" s="51" t="b">
        <f>IF(F226=1,VLOOKUP(C226,AWS1_30min!$C$3:$J$2747,8))</f>
        <v>0</v>
      </c>
      <c r="AD226" s="51" t="b">
        <f>IF(F226=1,Const!$B$5*POWER((0+Const!$B$4),4))</f>
        <v>0</v>
      </c>
      <c r="AE226" s="51" t="b">
        <f t="shared" si="63"/>
        <v>0</v>
      </c>
      <c r="AF226" s="51" t="b">
        <f t="shared" si="64"/>
        <v>0</v>
      </c>
      <c r="AG226" s="14">
        <f>VLOOKUP(C226,AWS2_30min!$C$3:$J$2935,8)+Const!$B$20*(L226-Const!$B$29)</f>
        <v>17.349499999999999</v>
      </c>
      <c r="AH226" s="14">
        <f t="shared" si="65"/>
        <v>290.49949999999995</v>
      </c>
      <c r="AI226" s="6">
        <f>VLOOKUP(C226,AWS2_30min!$C$3:$K$2935,9)</f>
        <v>30.97</v>
      </c>
      <c r="AJ226" s="6">
        <f>VLOOKUP(C226,AWS2_30min!$C$3:$L$2935,10)</f>
        <v>1.9076345193123379</v>
      </c>
      <c r="AK226" s="53">
        <f>IF(AJ226&gt;0.5,Const!$B$6*(AH226-Const!$B$4)*(Const!$B$32-Const!$B$34)/(AH226*POWER(AJ226,2)))</f>
        <v>0.32189760983605792</v>
      </c>
      <c r="AL226" s="53">
        <f>IF(AK226&lt;Const!$B$33,AK226,"ЛОЖЬ")</f>
        <v>0.32189760983605792</v>
      </c>
      <c r="AM226" s="53">
        <f t="shared" si="66"/>
        <v>0.37147568209359516</v>
      </c>
      <c r="AN226" s="6">
        <f>(AG226+VLOOKUP(C226,AWS1_30min!$C$4:$L$2747,10))/2</f>
        <v>16.06625</v>
      </c>
      <c r="AO226" s="19">
        <f>VLOOKUP(C226,AWS1_30min!$C$4:$O$2747,13)/POWER(10,(L226-Const!$B$28)/18400*(1+0.003665*AN226))</f>
        <v>748.35079554008723</v>
      </c>
      <c r="AP226" s="14">
        <f>Const!$B$7*Const!$B$8*(AO226/Const!$B$11)*POWER(Const!$B$9,2)*AJ226*(AH226-Const!$B$4)/(LN(Const!$B$32/Const!$B$34)*LN(Const!$B$32/Const!$B$35))</f>
        <v>67.287683371418495</v>
      </c>
      <c r="AQ226" s="51" t="b">
        <f t="shared" si="67"/>
        <v>0</v>
      </c>
      <c r="AR226" s="18">
        <f t="shared" si="68"/>
        <v>6.2746064616805928</v>
      </c>
      <c r="AS226" s="14">
        <f>0.623*Const!$B$10*Const!$B$8*POWER(Const!$B$9,2)*AJ226*(AR226-Const!$B$12)/1013/(LN(Const!$B$32/Const!$B$34)*LN(Const!$B$32/Const!$B$36))</f>
        <v>1.3436684228594709</v>
      </c>
      <c r="AT226" s="51" t="b">
        <f t="shared" si="69"/>
        <v>0</v>
      </c>
      <c r="AU226" s="51" t="b">
        <f t="shared" si="70"/>
        <v>0</v>
      </c>
      <c r="AV226" s="14">
        <f>VLOOKUP(C226,AWS1_30min!$C$4:$P$2747,14)</f>
        <v>0</v>
      </c>
      <c r="AW226" s="14">
        <f t="shared" si="71"/>
        <v>0</v>
      </c>
      <c r="AX226" s="51" t="b">
        <f>IF(F226=1,AW226*Const!$B$13*Const!$B$14*(AH226-Const!$B$4))</f>
        <v>0</v>
      </c>
      <c r="AY226" s="11" t="b">
        <f>IF(F226=1,-Const!$B$15*(Const!$B$4-Const!$B$31)/2)</f>
        <v>0</v>
      </c>
      <c r="AZ226" s="51" t="b">
        <f t="shared" si="72"/>
        <v>0</v>
      </c>
      <c r="BA226" s="19">
        <f>IF(V226=1,Const!$B$37,Const!$B$38)</f>
        <v>602</v>
      </c>
      <c r="BB226" s="51" t="b">
        <f>IF(F226=1,AZ226/Const!$B$17*1800/BA226*1000)</f>
        <v>0</v>
      </c>
    </row>
    <row r="227" spans="1:54" x14ac:dyDescent="0.3">
      <c r="A227" s="1">
        <f t="shared" si="73"/>
        <v>43653</v>
      </c>
      <c r="B227" s="2">
        <f t="shared" si="74"/>
        <v>0.5</v>
      </c>
      <c r="C227" s="13">
        <f t="shared" si="74"/>
        <v>43653.5</v>
      </c>
      <c r="D227" s="19">
        <f t="shared" si="75"/>
        <v>188</v>
      </c>
      <c r="E227" s="19">
        <v>224</v>
      </c>
      <c r="F227" s="19">
        <v>0</v>
      </c>
      <c r="G227" s="19">
        <v>0</v>
      </c>
      <c r="H227" s="19">
        <v>0</v>
      </c>
      <c r="I227" s="19"/>
      <c r="J227">
        <v>525645</v>
      </c>
      <c r="K227">
        <v>6300225</v>
      </c>
      <c r="L227">
        <v>2475</v>
      </c>
      <c r="M227" s="14">
        <v>29.8901</v>
      </c>
      <c r="N227" s="21">
        <v>100.441</v>
      </c>
      <c r="O227" s="19">
        <v>519.09100000000001</v>
      </c>
      <c r="P227" s="19">
        <f>VLOOKUP(C227,AWS2_30min!$C$3:$G$2935,5)</f>
        <v>955.8</v>
      </c>
      <c r="Q227" s="19">
        <f t="shared" si="58"/>
        <v>856.33399999999995</v>
      </c>
      <c r="R227" s="59">
        <f t="shared" si="59"/>
        <v>1.1161532766420579</v>
      </c>
      <c r="S227" s="26" t="b">
        <f t="shared" si="60"/>
        <v>0</v>
      </c>
      <c r="T227" s="19">
        <f>VLOOKUP(A227,Albedo!$A$2:$F$63,6)</f>
        <v>0</v>
      </c>
      <c r="U227" s="19">
        <f>Const!$B$26*D227+Const!$B$27</f>
        <v>2402.4843999999998</v>
      </c>
      <c r="V227" s="19">
        <f t="shared" si="57"/>
        <v>1</v>
      </c>
      <c r="W227" s="6">
        <f>VLOOKUP(A227,Albedo!$A$2:$G$63,5)+Const!$B$20*(L227-Const!$B$29)</f>
        <v>17.876000000000001</v>
      </c>
      <c r="X227" s="19">
        <f>VLOOKUP(A227,Albedo!$A$2:$G$63,7)</f>
        <v>3</v>
      </c>
      <c r="Y227" s="6">
        <f>IF(T227=1,W227,VLOOKUP(A227,Albedo!$A$2:$H$63,8)+(X227+1)*Const!$B$20*(L227-Const!$B$29))</f>
        <v>37.235999999999997</v>
      </c>
      <c r="Z227" s="15">
        <f>Const!$B$22*V227+Const!$B$23*W227+Const!$B$24*Y227+Const!$B$25</f>
        <v>0.58023656000000001</v>
      </c>
      <c r="AA227" s="51" t="b">
        <f t="shared" si="61"/>
        <v>0</v>
      </c>
      <c r="AB227" s="51" t="b">
        <f t="shared" si="62"/>
        <v>0</v>
      </c>
      <c r="AC227" s="51" t="b">
        <f>IF(F227=1,VLOOKUP(C227,AWS1_30min!$C$3:$J$2747,8))</f>
        <v>0</v>
      </c>
      <c r="AD227" s="51" t="b">
        <f>IF(F227=1,Const!$B$5*POWER((0+Const!$B$4),4))</f>
        <v>0</v>
      </c>
      <c r="AE227" s="51" t="b">
        <f t="shared" si="63"/>
        <v>0</v>
      </c>
      <c r="AF227" s="51" t="b">
        <f t="shared" si="64"/>
        <v>0</v>
      </c>
      <c r="AG227" s="14">
        <f>VLOOKUP(C227,AWS2_30min!$C$3:$J$2935,8)+Const!$B$20*(L227-Const!$B$29)</f>
        <v>17.876000000000001</v>
      </c>
      <c r="AH227" s="14">
        <f t="shared" si="65"/>
        <v>291.02599999999995</v>
      </c>
      <c r="AI227" s="6">
        <f>VLOOKUP(C227,AWS2_30min!$C$3:$K$2935,9)</f>
        <v>30.97</v>
      </c>
      <c r="AJ227" s="6">
        <f>VLOOKUP(C227,AWS2_30min!$C$3:$L$2935,10)</f>
        <v>1.9076345193123379</v>
      </c>
      <c r="AK227" s="53">
        <f>IF(AJ227&gt;0.5,Const!$B$6*(AH227-Const!$B$4)*(Const!$B$32-Const!$B$34)/(AH227*POWER(AJ227,2)))</f>
        <v>0.3310661159490223</v>
      </c>
      <c r="AL227" s="53">
        <f>IF(AK227&lt;Const!$B$33,AK227,"ЛОЖЬ")</f>
        <v>0.3310661159490223</v>
      </c>
      <c r="AM227" s="53">
        <f t="shared" si="66"/>
        <v>0.42945816874906384</v>
      </c>
      <c r="AN227" s="6">
        <f>(AG227+VLOOKUP(C227,AWS1_30min!$C$4:$L$2747,10))/2</f>
        <v>16.329499999999999</v>
      </c>
      <c r="AO227" s="19">
        <f>VLOOKUP(C227,AWS1_30min!$C$4:$O$2747,13)/POWER(10,(L227-Const!$B$28)/18400*(1+0.003665*AN227))</f>
        <v>756.43121543785878</v>
      </c>
      <c r="AP227" s="14">
        <f>Const!$B$7*Const!$B$8*(AO227/Const!$B$11)*POWER(Const!$B$9,2)*AJ227*(AH227-Const!$B$4)/(LN(Const!$B$32/Const!$B$34)*LN(Const!$B$32/Const!$B$35))</f>
        <v>70.07823851308558</v>
      </c>
      <c r="AQ227" s="51" t="b">
        <f t="shared" si="67"/>
        <v>0</v>
      </c>
      <c r="AR227" s="18">
        <f t="shared" si="68"/>
        <v>6.4878867071880437</v>
      </c>
      <c r="AS227" s="14">
        <f>0.623*Const!$B$10*Const!$B$8*POWER(Const!$B$9,2)*AJ227*(AR227-Const!$B$12)/1013/(LN(Const!$B$32/Const!$B$34)*LN(Const!$B$32/Const!$B$36))</f>
        <v>3.0846567667080991</v>
      </c>
      <c r="AT227" s="51" t="b">
        <f t="shared" si="69"/>
        <v>0</v>
      </c>
      <c r="AU227" s="51" t="b">
        <f t="shared" si="70"/>
        <v>0</v>
      </c>
      <c r="AV227" s="14">
        <f>VLOOKUP(C227,AWS1_30min!$C$4:$P$2747,14)</f>
        <v>0</v>
      </c>
      <c r="AW227" s="14">
        <f t="shared" si="71"/>
        <v>0</v>
      </c>
      <c r="AX227" s="51" t="b">
        <f>IF(F227=1,AW227*Const!$B$13*Const!$B$14*(AH227-Const!$B$4))</f>
        <v>0</v>
      </c>
      <c r="AY227" s="11" t="b">
        <f>IF(F227=1,-Const!$B$15*(Const!$B$4-Const!$B$31)/2)</f>
        <v>0</v>
      </c>
      <c r="AZ227" s="51" t="b">
        <f t="shared" si="72"/>
        <v>0</v>
      </c>
      <c r="BA227" s="19">
        <f>IF(V227=1,Const!$B$37,Const!$B$38)</f>
        <v>602</v>
      </c>
      <c r="BB227" s="51" t="b">
        <f>IF(F227=1,AZ227/Const!$B$17*1800/BA227*1000)</f>
        <v>0</v>
      </c>
    </row>
    <row r="228" spans="1:54" x14ac:dyDescent="0.3">
      <c r="A228" s="1">
        <f t="shared" si="73"/>
        <v>43653</v>
      </c>
      <c r="B228" s="2">
        <f t="shared" si="74"/>
        <v>0.5</v>
      </c>
      <c r="C228" s="13">
        <f t="shared" si="74"/>
        <v>43653.5</v>
      </c>
      <c r="D228" s="19">
        <f t="shared" si="75"/>
        <v>188</v>
      </c>
      <c r="E228" s="19">
        <v>225</v>
      </c>
      <c r="F228" s="19">
        <v>0</v>
      </c>
      <c r="G228" s="19">
        <v>0</v>
      </c>
      <c r="H228" s="19">
        <v>0</v>
      </c>
      <c r="I228" s="19"/>
      <c r="J228">
        <v>525735</v>
      </c>
      <c r="K228">
        <v>6300225</v>
      </c>
      <c r="L228">
        <v>2439</v>
      </c>
      <c r="M228" s="14">
        <v>15.377000000000001</v>
      </c>
      <c r="N228" s="21">
        <v>135.81800000000001</v>
      </c>
      <c r="O228" s="19">
        <v>781.59400000000005</v>
      </c>
      <c r="P228" s="19">
        <f>VLOOKUP(C228,AWS2_30min!$C$3:$G$2935,5)</f>
        <v>955.8</v>
      </c>
      <c r="Q228" s="19">
        <f t="shared" si="58"/>
        <v>856.33399999999995</v>
      </c>
      <c r="R228" s="59">
        <f t="shared" si="59"/>
        <v>1.1161532766420579</v>
      </c>
      <c r="S228" s="26" t="b">
        <f t="shared" si="60"/>
        <v>0</v>
      </c>
      <c r="T228" s="19">
        <f>VLOOKUP(A228,Albedo!$A$2:$F$63,6)</f>
        <v>0</v>
      </c>
      <c r="U228" s="19">
        <f>Const!$B$26*D228+Const!$B$27</f>
        <v>2402.4843999999998</v>
      </c>
      <c r="V228" s="19">
        <f t="shared" si="57"/>
        <v>1</v>
      </c>
      <c r="W228" s="6">
        <f>VLOOKUP(A228,Albedo!$A$2:$G$63,5)+Const!$B$20*(L228-Const!$B$29)</f>
        <v>18.11</v>
      </c>
      <c r="X228" s="19">
        <f>VLOOKUP(A228,Albedo!$A$2:$G$63,7)</f>
        <v>3</v>
      </c>
      <c r="Y228" s="6">
        <f>IF(T228=1,W228,VLOOKUP(A228,Albedo!$A$2:$H$63,8)+(X228+1)*Const!$B$20*(L228-Const!$B$29))</f>
        <v>38.171999999999997</v>
      </c>
      <c r="Z228" s="15">
        <f>Const!$B$22*V228+Const!$B$23*W228+Const!$B$24*Y228+Const!$B$25</f>
        <v>0.58114916000000005</v>
      </c>
      <c r="AA228" s="51" t="b">
        <f t="shared" si="61"/>
        <v>0</v>
      </c>
      <c r="AB228" s="51" t="b">
        <f t="shared" si="62"/>
        <v>0</v>
      </c>
      <c r="AC228" s="51" t="b">
        <f>IF(F228=1,VLOOKUP(C228,AWS1_30min!$C$3:$J$2747,8))</f>
        <v>0</v>
      </c>
      <c r="AD228" s="51" t="b">
        <f>IF(F228=1,Const!$B$5*POWER((0+Const!$B$4),4))</f>
        <v>0</v>
      </c>
      <c r="AE228" s="51" t="b">
        <f t="shared" si="63"/>
        <v>0</v>
      </c>
      <c r="AF228" s="51" t="b">
        <f t="shared" si="64"/>
        <v>0</v>
      </c>
      <c r="AG228" s="14">
        <f>VLOOKUP(C228,AWS2_30min!$C$3:$J$2935,8)+Const!$B$20*(L228-Const!$B$29)</f>
        <v>18.11</v>
      </c>
      <c r="AH228" s="14">
        <f t="shared" si="65"/>
        <v>291.26</v>
      </c>
      <c r="AI228" s="6">
        <f>VLOOKUP(C228,AWS2_30min!$C$3:$K$2935,9)</f>
        <v>30.97</v>
      </c>
      <c r="AJ228" s="6">
        <f>VLOOKUP(C228,AWS2_30min!$C$3:$L$2935,10)</f>
        <v>1.9076345193123379</v>
      </c>
      <c r="AK228" s="53">
        <f>IF(AJ228&gt;0.5,Const!$B$6*(AH228-Const!$B$4)*(Const!$B$32-Const!$B$34)/(AH228*POWER(AJ228,2)))</f>
        <v>0.33513036773103227</v>
      </c>
      <c r="AL228" s="53">
        <f>IF(AK228&lt;Const!$B$33,AK228,"ЛОЖЬ")</f>
        <v>0.33513036773103227</v>
      </c>
      <c r="AM228" s="53">
        <f t="shared" si="66"/>
        <v>0.45650540707810017</v>
      </c>
      <c r="AN228" s="6">
        <f>(AG228+VLOOKUP(C228,AWS1_30min!$C$4:$L$2747,10))/2</f>
        <v>16.4465</v>
      </c>
      <c r="AO228" s="19">
        <f>VLOOKUP(C228,AWS1_30min!$C$4:$O$2747,13)/POWER(10,(L228-Const!$B$28)/18400*(1+0.003665*AN228))</f>
        <v>760.0552352528448</v>
      </c>
      <c r="AP228" s="14">
        <f>Const!$B$7*Const!$B$8*(AO228/Const!$B$11)*POWER(Const!$B$9,2)*AJ228*(AH228-Const!$B$4)/(LN(Const!$B$32/Const!$B$34)*LN(Const!$B$32/Const!$B$35))</f>
        <v>71.335710888298451</v>
      </c>
      <c r="AQ228" s="51" t="b">
        <f t="shared" si="67"/>
        <v>0</v>
      </c>
      <c r="AR228" s="18">
        <f t="shared" si="68"/>
        <v>6.5847143078304988</v>
      </c>
      <c r="AS228" s="14">
        <f>0.623*Const!$B$10*Const!$B$8*POWER(Const!$B$9,2)*AJ228*(AR228-Const!$B$12)/1013/(LN(Const!$B$32/Const!$B$34)*LN(Const!$B$32/Const!$B$36))</f>
        <v>3.8750521625885637</v>
      </c>
      <c r="AT228" s="51" t="b">
        <f t="shared" si="69"/>
        <v>0</v>
      </c>
      <c r="AU228" s="51" t="b">
        <f t="shared" si="70"/>
        <v>0</v>
      </c>
      <c r="AV228" s="14">
        <f>VLOOKUP(C228,AWS1_30min!$C$4:$P$2747,14)</f>
        <v>0</v>
      </c>
      <c r="AW228" s="14">
        <f t="shared" si="71"/>
        <v>0</v>
      </c>
      <c r="AX228" s="51" t="b">
        <f>IF(F228=1,AW228*Const!$B$13*Const!$B$14*(AH228-Const!$B$4))</f>
        <v>0</v>
      </c>
      <c r="AY228" s="11" t="b">
        <f>IF(F228=1,-Const!$B$15*(Const!$B$4-Const!$B$31)/2)</f>
        <v>0</v>
      </c>
      <c r="AZ228" s="51" t="b">
        <f t="shared" si="72"/>
        <v>0</v>
      </c>
      <c r="BA228" s="19">
        <f>IF(V228=1,Const!$B$37,Const!$B$38)</f>
        <v>602</v>
      </c>
      <c r="BB228" s="51" t="b">
        <f>IF(F228=1,AZ228/Const!$B$17*1800/BA228*1000)</f>
        <v>0</v>
      </c>
    </row>
    <row r="229" spans="1:54" x14ac:dyDescent="0.3">
      <c r="A229" s="1">
        <f t="shared" si="73"/>
        <v>43653</v>
      </c>
      <c r="B229" s="2">
        <f t="shared" si="74"/>
        <v>0.5</v>
      </c>
      <c r="C229" s="13">
        <f t="shared" si="74"/>
        <v>43653.5</v>
      </c>
      <c r="D229" s="19">
        <f t="shared" si="75"/>
        <v>188</v>
      </c>
      <c r="E229" s="19">
        <v>226</v>
      </c>
      <c r="F229" s="19">
        <v>0</v>
      </c>
      <c r="G229" s="19">
        <v>0</v>
      </c>
      <c r="H229" s="19">
        <v>0</v>
      </c>
      <c r="I229" s="19"/>
      <c r="J229">
        <v>525825</v>
      </c>
      <c r="K229">
        <v>6300225</v>
      </c>
      <c r="L229">
        <v>2439</v>
      </c>
      <c r="M229" s="14">
        <v>17.100200000000001</v>
      </c>
      <c r="N229" s="21">
        <v>129.87200000000001</v>
      </c>
      <c r="O229" s="19">
        <v>750.05499999999995</v>
      </c>
      <c r="P229" s="19">
        <f>VLOOKUP(C229,AWS2_30min!$C$3:$G$2935,5)</f>
        <v>955.8</v>
      </c>
      <c r="Q229" s="19">
        <f t="shared" si="58"/>
        <v>856.33399999999995</v>
      </c>
      <c r="R229" s="59">
        <f t="shared" si="59"/>
        <v>1.1161532766420579</v>
      </c>
      <c r="S229" s="26" t="b">
        <f t="shared" si="60"/>
        <v>0</v>
      </c>
      <c r="T229" s="19">
        <f>VLOOKUP(A229,Albedo!$A$2:$F$63,6)</f>
        <v>0</v>
      </c>
      <c r="U229" s="19">
        <f>Const!$B$26*D229+Const!$B$27</f>
        <v>2402.4843999999998</v>
      </c>
      <c r="V229" s="19">
        <f t="shared" si="57"/>
        <v>1</v>
      </c>
      <c r="W229" s="6">
        <f>VLOOKUP(A229,Albedo!$A$2:$G$63,5)+Const!$B$20*(L229-Const!$B$29)</f>
        <v>18.11</v>
      </c>
      <c r="X229" s="19">
        <f>VLOOKUP(A229,Albedo!$A$2:$G$63,7)</f>
        <v>3</v>
      </c>
      <c r="Y229" s="6">
        <f>IF(T229=1,W229,VLOOKUP(A229,Albedo!$A$2:$H$63,8)+(X229+1)*Const!$B$20*(L229-Const!$B$29))</f>
        <v>38.171999999999997</v>
      </c>
      <c r="Z229" s="15">
        <f>Const!$B$22*V229+Const!$B$23*W229+Const!$B$24*Y229+Const!$B$25</f>
        <v>0.58114916000000005</v>
      </c>
      <c r="AA229" s="51" t="b">
        <f t="shared" si="61"/>
        <v>0</v>
      </c>
      <c r="AB229" s="51" t="b">
        <f t="shared" si="62"/>
        <v>0</v>
      </c>
      <c r="AC229" s="51" t="b">
        <f>IF(F229=1,VLOOKUP(C229,AWS1_30min!$C$3:$J$2747,8))</f>
        <v>0</v>
      </c>
      <c r="AD229" s="51" t="b">
        <f>IF(F229=1,Const!$B$5*POWER((0+Const!$B$4),4))</f>
        <v>0</v>
      </c>
      <c r="AE229" s="51" t="b">
        <f t="shared" si="63"/>
        <v>0</v>
      </c>
      <c r="AF229" s="51" t="b">
        <f t="shared" si="64"/>
        <v>0</v>
      </c>
      <c r="AG229" s="14">
        <f>VLOOKUP(C229,AWS2_30min!$C$3:$J$2935,8)+Const!$B$20*(L229-Const!$B$29)</f>
        <v>18.11</v>
      </c>
      <c r="AH229" s="14">
        <f t="shared" si="65"/>
        <v>291.26</v>
      </c>
      <c r="AI229" s="6">
        <f>VLOOKUP(C229,AWS2_30min!$C$3:$K$2935,9)</f>
        <v>30.97</v>
      </c>
      <c r="AJ229" s="6">
        <f>VLOOKUP(C229,AWS2_30min!$C$3:$L$2935,10)</f>
        <v>1.9076345193123379</v>
      </c>
      <c r="AK229" s="53">
        <f>IF(AJ229&gt;0.5,Const!$B$6*(AH229-Const!$B$4)*(Const!$B$32-Const!$B$34)/(AH229*POWER(AJ229,2)))</f>
        <v>0.33513036773103227</v>
      </c>
      <c r="AL229" s="53">
        <f>IF(AK229&lt;Const!$B$33,AK229,"ЛОЖЬ")</f>
        <v>0.33513036773103227</v>
      </c>
      <c r="AM229" s="53">
        <f t="shared" si="66"/>
        <v>0.45650540707810017</v>
      </c>
      <c r="AN229" s="6">
        <f>(AG229+VLOOKUP(C229,AWS1_30min!$C$4:$L$2747,10))/2</f>
        <v>16.4465</v>
      </c>
      <c r="AO229" s="19">
        <f>VLOOKUP(C229,AWS1_30min!$C$4:$O$2747,13)/POWER(10,(L229-Const!$B$28)/18400*(1+0.003665*AN229))</f>
        <v>760.0552352528448</v>
      </c>
      <c r="AP229" s="14">
        <f>Const!$B$7*Const!$B$8*(AO229/Const!$B$11)*POWER(Const!$B$9,2)*AJ229*(AH229-Const!$B$4)/(LN(Const!$B$32/Const!$B$34)*LN(Const!$B$32/Const!$B$35))</f>
        <v>71.335710888298451</v>
      </c>
      <c r="AQ229" s="51" t="b">
        <f t="shared" si="67"/>
        <v>0</v>
      </c>
      <c r="AR229" s="18">
        <f t="shared" si="68"/>
        <v>6.5847143078304988</v>
      </c>
      <c r="AS229" s="14">
        <f>0.623*Const!$B$10*Const!$B$8*POWER(Const!$B$9,2)*AJ229*(AR229-Const!$B$12)/1013/(LN(Const!$B$32/Const!$B$34)*LN(Const!$B$32/Const!$B$36))</f>
        <v>3.8750521625885637</v>
      </c>
      <c r="AT229" s="51" t="b">
        <f t="shared" si="69"/>
        <v>0</v>
      </c>
      <c r="AU229" s="51" t="b">
        <f t="shared" si="70"/>
        <v>0</v>
      </c>
      <c r="AV229" s="14">
        <f>VLOOKUP(C229,AWS1_30min!$C$4:$P$2747,14)</f>
        <v>0</v>
      </c>
      <c r="AW229" s="14">
        <f t="shared" si="71"/>
        <v>0</v>
      </c>
      <c r="AX229" s="51" t="b">
        <f>IF(F229=1,AW229*Const!$B$13*Const!$B$14*(AH229-Const!$B$4))</f>
        <v>0</v>
      </c>
      <c r="AY229" s="11" t="b">
        <f>IF(F229=1,-Const!$B$15*(Const!$B$4-Const!$B$31)/2)</f>
        <v>0</v>
      </c>
      <c r="AZ229" s="51" t="b">
        <f t="shared" si="72"/>
        <v>0</v>
      </c>
      <c r="BA229" s="19">
        <f>IF(V229=1,Const!$B$37,Const!$B$38)</f>
        <v>602</v>
      </c>
      <c r="BB229" s="51" t="b">
        <f>IF(F229=1,AZ229/Const!$B$17*1800/BA229*1000)</f>
        <v>0</v>
      </c>
    </row>
    <row r="230" spans="1:54" x14ac:dyDescent="0.3">
      <c r="A230" s="1">
        <f t="shared" si="73"/>
        <v>43653</v>
      </c>
      <c r="B230" s="2">
        <f t="shared" si="74"/>
        <v>0.5</v>
      </c>
      <c r="C230" s="13">
        <f t="shared" si="74"/>
        <v>43653.5</v>
      </c>
      <c r="D230" s="19">
        <f t="shared" si="75"/>
        <v>188</v>
      </c>
      <c r="E230" s="19">
        <v>227</v>
      </c>
      <c r="F230" s="19">
        <v>0</v>
      </c>
      <c r="G230" s="19">
        <v>0</v>
      </c>
      <c r="H230" s="19">
        <v>0</v>
      </c>
      <c r="I230" s="19"/>
      <c r="J230">
        <v>525915</v>
      </c>
      <c r="K230">
        <v>6300225</v>
      </c>
      <c r="L230">
        <v>2398</v>
      </c>
      <c r="M230" s="14">
        <v>16.553799999999999</v>
      </c>
      <c r="N230" s="21">
        <v>127.405</v>
      </c>
      <c r="O230" s="19">
        <v>751.07500000000005</v>
      </c>
      <c r="P230" s="19">
        <f>VLOOKUP(C230,AWS2_30min!$C$3:$G$2935,5)</f>
        <v>955.8</v>
      </c>
      <c r="Q230" s="19">
        <f t="shared" si="58"/>
        <v>856.33399999999995</v>
      </c>
      <c r="R230" s="59">
        <f t="shared" si="59"/>
        <v>1.1161532766420579</v>
      </c>
      <c r="S230" s="26" t="b">
        <f t="shared" si="60"/>
        <v>0</v>
      </c>
      <c r="T230" s="19">
        <f>VLOOKUP(A230,Albedo!$A$2:$F$63,6)</f>
        <v>0</v>
      </c>
      <c r="U230" s="19">
        <f>Const!$B$26*D230+Const!$B$27</f>
        <v>2402.4843999999998</v>
      </c>
      <c r="V230" s="19">
        <f t="shared" si="57"/>
        <v>0</v>
      </c>
      <c r="W230" s="6">
        <f>VLOOKUP(A230,Albedo!$A$2:$G$63,5)+Const!$B$20*(L230-Const!$B$29)</f>
        <v>18.3765</v>
      </c>
      <c r="X230" s="19">
        <f>VLOOKUP(A230,Albedo!$A$2:$G$63,7)</f>
        <v>3</v>
      </c>
      <c r="Y230" s="6">
        <f>IF(T230=1,W230,VLOOKUP(A230,Albedo!$A$2:$H$63,8)+(X230+1)*Const!$B$20*(L230-Const!$B$29))</f>
        <v>39.238</v>
      </c>
      <c r="Z230" s="15">
        <f>Const!$B$22*V230+Const!$B$23*W230+Const!$B$24*Y230+Const!$B$25</f>
        <v>0.24473851000000002</v>
      </c>
      <c r="AA230" s="51" t="b">
        <f t="shared" si="61"/>
        <v>0</v>
      </c>
      <c r="AB230" s="51" t="b">
        <f t="shared" si="62"/>
        <v>0</v>
      </c>
      <c r="AC230" s="51" t="b">
        <f>IF(F230=1,VLOOKUP(C230,AWS1_30min!$C$3:$J$2747,8))</f>
        <v>0</v>
      </c>
      <c r="AD230" s="51" t="b">
        <f>IF(F230=1,Const!$B$5*POWER((0+Const!$B$4),4))</f>
        <v>0</v>
      </c>
      <c r="AE230" s="51" t="b">
        <f t="shared" si="63"/>
        <v>0</v>
      </c>
      <c r="AF230" s="51" t="b">
        <f t="shared" si="64"/>
        <v>0</v>
      </c>
      <c r="AG230" s="14">
        <f>VLOOKUP(C230,AWS2_30min!$C$3:$J$2935,8)+Const!$B$20*(L230-Const!$B$29)</f>
        <v>18.3765</v>
      </c>
      <c r="AH230" s="14">
        <f t="shared" si="65"/>
        <v>291.5265</v>
      </c>
      <c r="AI230" s="6">
        <f>VLOOKUP(C230,AWS2_30min!$C$3:$K$2935,9)</f>
        <v>30.97</v>
      </c>
      <c r="AJ230" s="6">
        <f>VLOOKUP(C230,AWS2_30min!$C$3:$L$2935,10)</f>
        <v>1.9076345193123379</v>
      </c>
      <c r="AK230" s="53">
        <f>IF(AJ230&gt;0.5,Const!$B$6*(AH230-Const!$B$4)*(Const!$B$32-Const!$B$34)/(AH230*POWER(AJ230,2)))</f>
        <v>0.33975115220550972</v>
      </c>
      <c r="AL230" s="53">
        <f>IF(AK230&lt;Const!$B$33,AK230,"ЛОЖЬ")</f>
        <v>0.33975115220550972</v>
      </c>
      <c r="AM230" s="53">
        <f t="shared" si="66"/>
        <v>0.48825961356918851</v>
      </c>
      <c r="AN230" s="6">
        <f>(AG230+VLOOKUP(C230,AWS1_30min!$C$4:$L$2747,10))/2</f>
        <v>16.579750000000001</v>
      </c>
      <c r="AO230" s="19">
        <f>VLOOKUP(C230,AWS1_30min!$C$4:$O$2747,13)/POWER(10,(L230-Const!$B$28)/18400*(1+0.003665*AN230))</f>
        <v>764.20733912882542</v>
      </c>
      <c r="AP230" s="14">
        <f>Const!$B$7*Const!$B$8*(AO230/Const!$B$11)*POWER(Const!$B$9,2)*AJ230*(AH230-Const!$B$4)/(LN(Const!$B$32/Const!$B$34)*LN(Const!$B$32/Const!$B$35))</f>
        <v>72.780894936578733</v>
      </c>
      <c r="AQ230" s="51" t="b">
        <f t="shared" si="67"/>
        <v>0</v>
      </c>
      <c r="AR230" s="18">
        <f t="shared" si="68"/>
        <v>6.6965418451827734</v>
      </c>
      <c r="AS230" s="14">
        <f>0.623*Const!$B$10*Const!$B$8*POWER(Const!$B$9,2)*AJ230*(AR230-Const!$B$12)/1013/(LN(Const!$B$32/Const!$B$34)*LN(Const!$B$32/Const!$B$36))</f>
        <v>4.7878907547816016</v>
      </c>
      <c r="AT230" s="51" t="b">
        <f t="shared" si="69"/>
        <v>0</v>
      </c>
      <c r="AU230" s="51" t="b">
        <f t="shared" si="70"/>
        <v>0</v>
      </c>
      <c r="AV230" s="14">
        <f>VLOOKUP(C230,AWS1_30min!$C$4:$P$2747,14)</f>
        <v>0</v>
      </c>
      <c r="AW230" s="14">
        <f t="shared" si="71"/>
        <v>0</v>
      </c>
      <c r="AX230" s="51" t="b">
        <f>IF(F230=1,AW230*Const!$B$13*Const!$B$14*(AH230-Const!$B$4))</f>
        <v>0</v>
      </c>
      <c r="AY230" s="11" t="b">
        <f>IF(F230=1,-Const!$B$15*(Const!$B$4-Const!$B$31)/2)</f>
        <v>0</v>
      </c>
      <c r="AZ230" s="51" t="b">
        <f t="shared" si="72"/>
        <v>0</v>
      </c>
      <c r="BA230" s="19">
        <f>IF(V230=1,Const!$B$37,Const!$B$38)</f>
        <v>784</v>
      </c>
      <c r="BB230" s="51" t="b">
        <f>IF(F230=1,AZ230/Const!$B$17*1800/BA230*1000)</f>
        <v>0</v>
      </c>
    </row>
    <row r="231" spans="1:54" x14ac:dyDescent="0.3">
      <c r="A231" s="1">
        <f t="shared" si="73"/>
        <v>43653</v>
      </c>
      <c r="B231" s="2">
        <f t="shared" si="74"/>
        <v>0.5</v>
      </c>
      <c r="C231" s="13">
        <f t="shared" si="74"/>
        <v>43653.5</v>
      </c>
      <c r="D231" s="19">
        <f t="shared" si="75"/>
        <v>188</v>
      </c>
      <c r="E231" s="19">
        <v>228</v>
      </c>
      <c r="F231" s="19">
        <v>0</v>
      </c>
      <c r="G231" s="19">
        <v>0</v>
      </c>
      <c r="H231" s="19">
        <v>0</v>
      </c>
      <c r="I231" s="19"/>
      <c r="J231">
        <v>526005</v>
      </c>
      <c r="K231">
        <v>6300225</v>
      </c>
      <c r="L231">
        <v>2398</v>
      </c>
      <c r="M231" s="14">
        <v>15.1968</v>
      </c>
      <c r="N231" s="21">
        <v>131.26900000000001</v>
      </c>
      <c r="O231" s="19">
        <v>774.01099999999997</v>
      </c>
      <c r="P231" s="19">
        <f>VLOOKUP(C231,AWS2_30min!$C$3:$G$2935,5)</f>
        <v>955.8</v>
      </c>
      <c r="Q231" s="19">
        <f t="shared" si="58"/>
        <v>856.33399999999995</v>
      </c>
      <c r="R231" s="59">
        <f t="shared" si="59"/>
        <v>1.1161532766420579</v>
      </c>
      <c r="S231" s="26" t="b">
        <f t="shared" si="60"/>
        <v>0</v>
      </c>
      <c r="T231" s="19">
        <f>VLOOKUP(A231,Albedo!$A$2:$F$63,6)</f>
        <v>0</v>
      </c>
      <c r="U231" s="19">
        <f>Const!$B$26*D231+Const!$B$27</f>
        <v>2402.4843999999998</v>
      </c>
      <c r="V231" s="19">
        <f t="shared" si="57"/>
        <v>0</v>
      </c>
      <c r="W231" s="6">
        <f>VLOOKUP(A231,Albedo!$A$2:$G$63,5)+Const!$B$20*(L231-Const!$B$29)</f>
        <v>18.3765</v>
      </c>
      <c r="X231" s="19">
        <f>VLOOKUP(A231,Albedo!$A$2:$G$63,7)</f>
        <v>3</v>
      </c>
      <c r="Y231" s="6">
        <f>IF(T231=1,W231,VLOOKUP(A231,Albedo!$A$2:$H$63,8)+(X231+1)*Const!$B$20*(L231-Const!$B$29))</f>
        <v>39.238</v>
      </c>
      <c r="Z231" s="15">
        <f>Const!$B$22*V231+Const!$B$23*W231+Const!$B$24*Y231+Const!$B$25</f>
        <v>0.24473851000000002</v>
      </c>
      <c r="AA231" s="51" t="b">
        <f t="shared" si="61"/>
        <v>0</v>
      </c>
      <c r="AB231" s="51" t="b">
        <f t="shared" si="62"/>
        <v>0</v>
      </c>
      <c r="AC231" s="51" t="b">
        <f>IF(F231=1,VLOOKUP(C231,AWS1_30min!$C$3:$J$2747,8))</f>
        <v>0</v>
      </c>
      <c r="AD231" s="51" t="b">
        <f>IF(F231=1,Const!$B$5*POWER((0+Const!$B$4),4))</f>
        <v>0</v>
      </c>
      <c r="AE231" s="51" t="b">
        <f t="shared" si="63"/>
        <v>0</v>
      </c>
      <c r="AF231" s="51" t="b">
        <f t="shared" si="64"/>
        <v>0</v>
      </c>
      <c r="AG231" s="14">
        <f>VLOOKUP(C231,AWS2_30min!$C$3:$J$2935,8)+Const!$B$20*(L231-Const!$B$29)</f>
        <v>18.3765</v>
      </c>
      <c r="AH231" s="14">
        <f t="shared" si="65"/>
        <v>291.5265</v>
      </c>
      <c r="AI231" s="6">
        <f>VLOOKUP(C231,AWS2_30min!$C$3:$K$2935,9)</f>
        <v>30.97</v>
      </c>
      <c r="AJ231" s="6">
        <f>VLOOKUP(C231,AWS2_30min!$C$3:$L$2935,10)</f>
        <v>1.9076345193123379</v>
      </c>
      <c r="AK231" s="53">
        <f>IF(AJ231&gt;0.5,Const!$B$6*(AH231-Const!$B$4)*(Const!$B$32-Const!$B$34)/(AH231*POWER(AJ231,2)))</f>
        <v>0.33975115220550972</v>
      </c>
      <c r="AL231" s="53">
        <f>IF(AK231&lt;Const!$B$33,AK231,"ЛОЖЬ")</f>
        <v>0.33975115220550972</v>
      </c>
      <c r="AM231" s="53">
        <f t="shared" si="66"/>
        <v>0.48825961356918851</v>
      </c>
      <c r="AN231" s="6">
        <f>(AG231+VLOOKUP(C231,AWS1_30min!$C$4:$L$2747,10))/2</f>
        <v>16.579750000000001</v>
      </c>
      <c r="AO231" s="19">
        <f>VLOOKUP(C231,AWS1_30min!$C$4:$O$2747,13)/POWER(10,(L231-Const!$B$28)/18400*(1+0.003665*AN231))</f>
        <v>764.20733912882542</v>
      </c>
      <c r="AP231" s="14">
        <f>Const!$B$7*Const!$B$8*(AO231/Const!$B$11)*POWER(Const!$B$9,2)*AJ231*(AH231-Const!$B$4)/(LN(Const!$B$32/Const!$B$34)*LN(Const!$B$32/Const!$B$35))</f>
        <v>72.780894936578733</v>
      </c>
      <c r="AQ231" s="51" t="b">
        <f t="shared" si="67"/>
        <v>0</v>
      </c>
      <c r="AR231" s="18">
        <f t="shared" si="68"/>
        <v>6.6965418451827734</v>
      </c>
      <c r="AS231" s="14">
        <f>0.623*Const!$B$10*Const!$B$8*POWER(Const!$B$9,2)*AJ231*(AR231-Const!$B$12)/1013/(LN(Const!$B$32/Const!$B$34)*LN(Const!$B$32/Const!$B$36))</f>
        <v>4.7878907547816016</v>
      </c>
      <c r="AT231" s="51" t="b">
        <f t="shared" si="69"/>
        <v>0</v>
      </c>
      <c r="AU231" s="51" t="b">
        <f t="shared" si="70"/>
        <v>0</v>
      </c>
      <c r="AV231" s="14">
        <f>VLOOKUP(C231,AWS1_30min!$C$4:$P$2747,14)</f>
        <v>0</v>
      </c>
      <c r="AW231" s="14">
        <f t="shared" si="71"/>
        <v>0</v>
      </c>
      <c r="AX231" s="51" t="b">
        <f>IF(F231=1,AW231*Const!$B$13*Const!$B$14*(AH231-Const!$B$4))</f>
        <v>0</v>
      </c>
      <c r="AY231" s="11" t="b">
        <f>IF(F231=1,-Const!$B$15*(Const!$B$4-Const!$B$31)/2)</f>
        <v>0</v>
      </c>
      <c r="AZ231" s="51" t="b">
        <f t="shared" si="72"/>
        <v>0</v>
      </c>
      <c r="BA231" s="19">
        <f>IF(V231=1,Const!$B$37,Const!$B$38)</f>
        <v>784</v>
      </c>
      <c r="BB231" s="51" t="b">
        <f>IF(F231=1,AZ231/Const!$B$17*1800/BA231*1000)</f>
        <v>0</v>
      </c>
    </row>
    <row r="232" spans="1:54" x14ac:dyDescent="0.3">
      <c r="A232" s="1">
        <f t="shared" si="73"/>
        <v>43653</v>
      </c>
      <c r="B232" s="2">
        <f t="shared" si="74"/>
        <v>0.5</v>
      </c>
      <c r="C232" s="13">
        <f t="shared" si="74"/>
        <v>43653.5</v>
      </c>
      <c r="D232" s="19">
        <f t="shared" si="75"/>
        <v>188</v>
      </c>
      <c r="E232" s="19">
        <v>229</v>
      </c>
      <c r="F232" s="19">
        <v>0</v>
      </c>
      <c r="G232" s="19">
        <v>0</v>
      </c>
      <c r="H232" s="19">
        <v>0</v>
      </c>
      <c r="I232" s="19"/>
      <c r="J232">
        <v>526095</v>
      </c>
      <c r="K232">
        <v>6300225</v>
      </c>
      <c r="L232">
        <v>2360</v>
      </c>
      <c r="M232" s="14">
        <v>17.1938</v>
      </c>
      <c r="N232" s="21">
        <v>130.267</v>
      </c>
      <c r="O232" s="19">
        <v>748.3</v>
      </c>
      <c r="P232" s="19">
        <f>VLOOKUP(C232,AWS2_30min!$C$3:$G$2935,5)</f>
        <v>955.8</v>
      </c>
      <c r="Q232" s="19">
        <f t="shared" si="58"/>
        <v>856.33399999999995</v>
      </c>
      <c r="R232" s="59">
        <f t="shared" si="59"/>
        <v>1.1161532766420579</v>
      </c>
      <c r="S232" s="26" t="b">
        <f t="shared" si="60"/>
        <v>0</v>
      </c>
      <c r="T232" s="19">
        <f>VLOOKUP(A232,Albedo!$A$2:$F$63,6)</f>
        <v>0</v>
      </c>
      <c r="U232" s="19">
        <f>Const!$B$26*D232+Const!$B$27</f>
        <v>2402.4843999999998</v>
      </c>
      <c r="V232" s="19">
        <f t="shared" si="57"/>
        <v>0</v>
      </c>
      <c r="W232" s="6">
        <f>VLOOKUP(A232,Albedo!$A$2:$G$63,5)+Const!$B$20*(L232-Const!$B$29)</f>
        <v>18.6235</v>
      </c>
      <c r="X232" s="19">
        <f>VLOOKUP(A232,Albedo!$A$2:$G$63,7)</f>
        <v>3</v>
      </c>
      <c r="Y232" s="6">
        <f>IF(T232=1,W232,VLOOKUP(A232,Albedo!$A$2:$H$63,8)+(X232+1)*Const!$B$20*(L232-Const!$B$29))</f>
        <v>40.225999999999999</v>
      </c>
      <c r="Z232" s="15">
        <f>Const!$B$22*V232+Const!$B$23*W232+Const!$B$24*Y232+Const!$B$25</f>
        <v>0.24570181000000002</v>
      </c>
      <c r="AA232" s="51" t="b">
        <f t="shared" si="61"/>
        <v>0</v>
      </c>
      <c r="AB232" s="51" t="b">
        <f t="shared" si="62"/>
        <v>0</v>
      </c>
      <c r="AC232" s="51" t="b">
        <f>IF(F232=1,VLOOKUP(C232,AWS1_30min!$C$3:$J$2747,8))</f>
        <v>0</v>
      </c>
      <c r="AD232" s="51" t="b">
        <f>IF(F232=1,Const!$B$5*POWER((0+Const!$B$4),4))</f>
        <v>0</v>
      </c>
      <c r="AE232" s="51" t="b">
        <f t="shared" si="63"/>
        <v>0</v>
      </c>
      <c r="AF232" s="51" t="b">
        <f t="shared" si="64"/>
        <v>0</v>
      </c>
      <c r="AG232" s="14">
        <f>VLOOKUP(C232,AWS2_30min!$C$3:$J$2935,8)+Const!$B$20*(L232-Const!$B$29)</f>
        <v>18.6235</v>
      </c>
      <c r="AH232" s="14">
        <f t="shared" si="65"/>
        <v>291.77349999999996</v>
      </c>
      <c r="AI232" s="6">
        <f>VLOOKUP(C232,AWS2_30min!$C$3:$K$2935,9)</f>
        <v>30.97</v>
      </c>
      <c r="AJ232" s="6">
        <f>VLOOKUP(C232,AWS2_30min!$C$3:$L$2935,10)</f>
        <v>1.9076345193123379</v>
      </c>
      <c r="AK232" s="53">
        <f>IF(AJ232&gt;0.5,Const!$B$6*(AH232-Const!$B$4)*(Const!$B$32-Const!$B$34)/(AH232*POWER(AJ232,2)))</f>
        <v>0.34402629329865453</v>
      </c>
      <c r="AL232" s="53">
        <f>IF(AK232&lt;Const!$B$33,AK232,"ЛОЖЬ")</f>
        <v>0.34402629329865453</v>
      </c>
      <c r="AM232" s="53">
        <f t="shared" si="66"/>
        <v>0.51858932903375166</v>
      </c>
      <c r="AN232" s="6">
        <f>(AG232+VLOOKUP(C232,AWS1_30min!$C$4:$L$2747,10))/2</f>
        <v>16.703250000000001</v>
      </c>
      <c r="AO232" s="19">
        <f>VLOOKUP(C232,AWS1_30min!$C$4:$O$2747,13)/POWER(10,(L232-Const!$B$28)/18400*(1+0.003665*AN232))</f>
        <v>768.07931845780797</v>
      </c>
      <c r="AP232" s="14">
        <f>Const!$B$7*Const!$B$8*(AO232/Const!$B$11)*POWER(Const!$B$9,2)*AJ232*(AH232-Const!$B$4)/(LN(Const!$B$32/Const!$B$34)*LN(Const!$B$32/Const!$B$35))</f>
        <v>74.132861325456076</v>
      </c>
      <c r="AQ232" s="51" t="b">
        <f t="shared" si="67"/>
        <v>0</v>
      </c>
      <c r="AR232" s="18">
        <f t="shared" si="68"/>
        <v>6.8016801196612269</v>
      </c>
      <c r="AS232" s="14">
        <f>0.623*Const!$B$10*Const!$B$8*POWER(Const!$B$9,2)*AJ232*(AR232-Const!$B$12)/1013/(LN(Const!$B$32/Const!$B$34)*LN(Const!$B$32/Const!$B$36))</f>
        <v>5.6461254680989708</v>
      </c>
      <c r="AT232" s="51" t="b">
        <f t="shared" si="69"/>
        <v>0</v>
      </c>
      <c r="AU232" s="51" t="b">
        <f t="shared" si="70"/>
        <v>0</v>
      </c>
      <c r="AV232" s="14">
        <f>VLOOKUP(C232,AWS1_30min!$C$4:$P$2747,14)</f>
        <v>0</v>
      </c>
      <c r="AW232" s="14">
        <f t="shared" si="71"/>
        <v>0</v>
      </c>
      <c r="AX232" s="51" t="b">
        <f>IF(F232=1,AW232*Const!$B$13*Const!$B$14*(AH232-Const!$B$4))</f>
        <v>0</v>
      </c>
      <c r="AY232" s="11" t="b">
        <f>IF(F232=1,-Const!$B$15*(Const!$B$4-Const!$B$31)/2)</f>
        <v>0</v>
      </c>
      <c r="AZ232" s="51" t="b">
        <f t="shared" si="72"/>
        <v>0</v>
      </c>
      <c r="BA232" s="19">
        <f>IF(V232=1,Const!$B$37,Const!$B$38)</f>
        <v>784</v>
      </c>
      <c r="BB232" s="51" t="b">
        <f>IF(F232=1,AZ232/Const!$B$17*1800/BA232*1000)</f>
        <v>0</v>
      </c>
    </row>
    <row r="233" spans="1:54" x14ac:dyDescent="0.3">
      <c r="A233" s="1">
        <f t="shared" si="73"/>
        <v>43653</v>
      </c>
      <c r="B233" s="2">
        <f t="shared" si="74"/>
        <v>0.5</v>
      </c>
      <c r="C233" s="13">
        <f t="shared" si="74"/>
        <v>43653.5</v>
      </c>
      <c r="D233" s="19">
        <f t="shared" si="75"/>
        <v>188</v>
      </c>
      <c r="E233" s="19">
        <v>230</v>
      </c>
      <c r="F233" s="19">
        <v>0</v>
      </c>
      <c r="G233" s="19">
        <v>0</v>
      </c>
      <c r="H233" s="19">
        <v>0</v>
      </c>
      <c r="I233" s="19"/>
      <c r="J233">
        <v>526185</v>
      </c>
      <c r="K233">
        <v>6300225</v>
      </c>
      <c r="L233">
        <v>2353</v>
      </c>
      <c r="M233" s="14">
        <v>13.754200000000001</v>
      </c>
      <c r="N233" s="21">
        <v>152.27199999999999</v>
      </c>
      <c r="O233" s="19">
        <v>830.66099999999994</v>
      </c>
      <c r="P233" s="19">
        <f>VLOOKUP(C233,AWS2_30min!$C$3:$G$2935,5)</f>
        <v>955.8</v>
      </c>
      <c r="Q233" s="19">
        <f t="shared" si="58"/>
        <v>856.33399999999995</v>
      </c>
      <c r="R233" s="59">
        <f t="shared" si="59"/>
        <v>1.1161532766420579</v>
      </c>
      <c r="S233" s="26" t="b">
        <f t="shared" si="60"/>
        <v>0</v>
      </c>
      <c r="T233" s="19">
        <f>VLOOKUP(A233,Albedo!$A$2:$F$63,6)</f>
        <v>0</v>
      </c>
      <c r="U233" s="19">
        <f>Const!$B$26*D233+Const!$B$27</f>
        <v>2402.4843999999998</v>
      </c>
      <c r="V233" s="19">
        <f t="shared" si="57"/>
        <v>0</v>
      </c>
      <c r="W233" s="6">
        <f>VLOOKUP(A233,Albedo!$A$2:$G$63,5)+Const!$B$20*(L233-Const!$B$29)</f>
        <v>18.669</v>
      </c>
      <c r="X233" s="19">
        <f>VLOOKUP(A233,Albedo!$A$2:$G$63,7)</f>
        <v>3</v>
      </c>
      <c r="Y233" s="6">
        <f>IF(T233=1,W233,VLOOKUP(A233,Albedo!$A$2:$H$63,8)+(X233+1)*Const!$B$20*(L233-Const!$B$29))</f>
        <v>40.408000000000001</v>
      </c>
      <c r="Z233" s="15">
        <f>Const!$B$22*V233+Const!$B$23*W233+Const!$B$24*Y233+Const!$B$25</f>
        <v>0.24587925999999999</v>
      </c>
      <c r="AA233" s="51" t="b">
        <f t="shared" si="61"/>
        <v>0</v>
      </c>
      <c r="AB233" s="51" t="b">
        <f t="shared" si="62"/>
        <v>0</v>
      </c>
      <c r="AC233" s="51" t="b">
        <f>IF(F233=1,VLOOKUP(C233,AWS1_30min!$C$3:$J$2747,8))</f>
        <v>0</v>
      </c>
      <c r="AD233" s="51" t="b">
        <f>IF(F233=1,Const!$B$5*POWER((0+Const!$B$4),4))</f>
        <v>0</v>
      </c>
      <c r="AE233" s="51" t="b">
        <f t="shared" si="63"/>
        <v>0</v>
      </c>
      <c r="AF233" s="51" t="b">
        <f t="shared" si="64"/>
        <v>0</v>
      </c>
      <c r="AG233" s="14">
        <f>VLOOKUP(C233,AWS2_30min!$C$3:$J$2935,8)+Const!$B$20*(L233-Const!$B$29)</f>
        <v>18.669</v>
      </c>
      <c r="AH233" s="14">
        <f t="shared" si="65"/>
        <v>291.81899999999996</v>
      </c>
      <c r="AI233" s="6">
        <f>VLOOKUP(C233,AWS2_30min!$C$3:$K$2935,9)</f>
        <v>30.97</v>
      </c>
      <c r="AJ233" s="6">
        <f>VLOOKUP(C233,AWS2_30min!$C$3:$L$2935,10)</f>
        <v>1.9076345193123379</v>
      </c>
      <c r="AK233" s="53">
        <f>IF(AJ233&gt;0.5,Const!$B$6*(AH233-Const!$B$4)*(Const!$B$32-Const!$B$34)/(AH233*POWER(AJ233,2)))</f>
        <v>0.34481302992570556</v>
      </c>
      <c r="AL233" s="53">
        <f>IF(AK233&lt;Const!$B$33,AK233,"ЛОЖЬ")</f>
        <v>0.34481302992570556</v>
      </c>
      <c r="AM233" s="53">
        <f t="shared" si="66"/>
        <v>0.52427034090658231</v>
      </c>
      <c r="AN233" s="6">
        <f>(AG233+VLOOKUP(C233,AWS1_30min!$C$4:$L$2747,10))/2</f>
        <v>16.725999999999999</v>
      </c>
      <c r="AO233" s="19">
        <f>VLOOKUP(C233,AWS1_30min!$C$4:$O$2747,13)/POWER(10,(L233-Const!$B$28)/18400*(1+0.003665*AN233))</f>
        <v>768.79507561633716</v>
      </c>
      <c r="AP233" s="14">
        <f>Const!$B$7*Const!$B$8*(AO233/Const!$B$11)*POWER(Const!$B$9,2)*AJ233*(AH233-Const!$B$4)/(LN(Const!$B$32/Const!$B$34)*LN(Const!$B$32/Const!$B$35))</f>
        <v>74.38323066260304</v>
      </c>
      <c r="AQ233" s="51" t="b">
        <f t="shared" si="67"/>
        <v>0</v>
      </c>
      <c r="AR233" s="18">
        <f t="shared" si="68"/>
        <v>6.8212057872029117</v>
      </c>
      <c r="AS233" s="14">
        <f>0.623*Const!$B$10*Const!$B$8*POWER(Const!$B$9,2)*AJ233*(AR233-Const!$B$12)/1013/(LN(Const!$B$32/Const!$B$34)*LN(Const!$B$32/Const!$B$36))</f>
        <v>5.8055118168677273</v>
      </c>
      <c r="AT233" s="51" t="b">
        <f t="shared" si="69"/>
        <v>0</v>
      </c>
      <c r="AU233" s="51" t="b">
        <f t="shared" si="70"/>
        <v>0</v>
      </c>
      <c r="AV233" s="14">
        <f>VLOOKUP(C233,AWS1_30min!$C$4:$P$2747,14)</f>
        <v>0</v>
      </c>
      <c r="AW233" s="14">
        <f t="shared" si="71"/>
        <v>0</v>
      </c>
      <c r="AX233" s="51" t="b">
        <f>IF(F233=1,AW233*Const!$B$13*Const!$B$14*(AH233-Const!$B$4))</f>
        <v>0</v>
      </c>
      <c r="AY233" s="11" t="b">
        <f>IF(F233=1,-Const!$B$15*(Const!$B$4-Const!$B$31)/2)</f>
        <v>0</v>
      </c>
      <c r="AZ233" s="51" t="b">
        <f t="shared" si="72"/>
        <v>0</v>
      </c>
      <c r="BA233" s="19">
        <f>IF(V233=1,Const!$B$37,Const!$B$38)</f>
        <v>784</v>
      </c>
      <c r="BB233" s="51" t="b">
        <f>IF(F233=1,AZ233/Const!$B$17*1800/BA233*1000)</f>
        <v>0</v>
      </c>
    </row>
    <row r="234" spans="1:54" x14ac:dyDescent="0.3">
      <c r="A234" s="1">
        <f t="shared" si="73"/>
        <v>43653</v>
      </c>
      <c r="B234" s="2">
        <f t="shared" si="74"/>
        <v>0.5</v>
      </c>
      <c r="C234" s="13">
        <f t="shared" si="74"/>
        <v>43653.5</v>
      </c>
      <c r="D234" s="19">
        <f t="shared" si="75"/>
        <v>188</v>
      </c>
      <c r="E234" s="19">
        <v>231</v>
      </c>
      <c r="F234" s="19">
        <v>0</v>
      </c>
      <c r="G234" s="19">
        <v>0</v>
      </c>
      <c r="H234" s="19">
        <v>0</v>
      </c>
      <c r="I234" s="19"/>
      <c r="J234">
        <v>526275</v>
      </c>
      <c r="K234">
        <v>6300225</v>
      </c>
      <c r="L234">
        <v>2339</v>
      </c>
      <c r="M234" s="14">
        <v>12.9716</v>
      </c>
      <c r="N234" s="21">
        <v>159.161</v>
      </c>
      <c r="O234" s="19">
        <v>851.55700000000002</v>
      </c>
      <c r="P234" s="19">
        <f>VLOOKUP(C234,AWS2_30min!$C$3:$G$2935,5)</f>
        <v>955.8</v>
      </c>
      <c r="Q234" s="19">
        <f t="shared" si="58"/>
        <v>856.33399999999995</v>
      </c>
      <c r="R234" s="59">
        <f t="shared" si="59"/>
        <v>1.1161532766420579</v>
      </c>
      <c r="S234" s="26" t="b">
        <f t="shared" si="60"/>
        <v>0</v>
      </c>
      <c r="T234" s="19">
        <f>VLOOKUP(A234,Albedo!$A$2:$F$63,6)</f>
        <v>0</v>
      </c>
      <c r="U234" s="19">
        <f>Const!$B$26*D234+Const!$B$27</f>
        <v>2402.4843999999998</v>
      </c>
      <c r="V234" s="19">
        <f t="shared" si="57"/>
        <v>0</v>
      </c>
      <c r="W234" s="6">
        <f>VLOOKUP(A234,Albedo!$A$2:$G$63,5)+Const!$B$20*(L234-Const!$B$29)</f>
        <v>18.760000000000002</v>
      </c>
      <c r="X234" s="19">
        <f>VLOOKUP(A234,Albedo!$A$2:$G$63,7)</f>
        <v>3</v>
      </c>
      <c r="Y234" s="6">
        <f>IF(T234=1,W234,VLOOKUP(A234,Albedo!$A$2:$H$63,8)+(X234+1)*Const!$B$20*(L234-Const!$B$29))</f>
        <v>40.771999999999998</v>
      </c>
      <c r="Z234" s="15">
        <f>Const!$B$22*V234+Const!$B$23*W234+Const!$B$24*Y234+Const!$B$25</f>
        <v>0.24623416000000004</v>
      </c>
      <c r="AA234" s="51" t="b">
        <f t="shared" si="61"/>
        <v>0</v>
      </c>
      <c r="AB234" s="51" t="b">
        <f t="shared" si="62"/>
        <v>0</v>
      </c>
      <c r="AC234" s="51" t="b">
        <f>IF(F234=1,VLOOKUP(C234,AWS1_30min!$C$3:$J$2747,8))</f>
        <v>0</v>
      </c>
      <c r="AD234" s="51" t="b">
        <f>IF(F234=1,Const!$B$5*POWER((0+Const!$B$4),4))</f>
        <v>0</v>
      </c>
      <c r="AE234" s="51" t="b">
        <f t="shared" si="63"/>
        <v>0</v>
      </c>
      <c r="AF234" s="51" t="b">
        <f t="shared" si="64"/>
        <v>0</v>
      </c>
      <c r="AG234" s="14">
        <f>VLOOKUP(C234,AWS2_30min!$C$3:$J$2935,8)+Const!$B$20*(L234-Const!$B$29)</f>
        <v>18.760000000000002</v>
      </c>
      <c r="AH234" s="14">
        <f t="shared" si="65"/>
        <v>291.90999999999997</v>
      </c>
      <c r="AI234" s="6">
        <f>VLOOKUP(C234,AWS2_30min!$C$3:$K$2935,9)</f>
        <v>30.97</v>
      </c>
      <c r="AJ234" s="6">
        <f>VLOOKUP(C234,AWS2_30min!$C$3:$L$2935,10)</f>
        <v>1.9076345193123379</v>
      </c>
      <c r="AK234" s="53">
        <f>IF(AJ234&gt;0.5,Const!$B$6*(AH234-Const!$B$4)*(Const!$B$32-Const!$B$34)/(AH234*POWER(AJ234,2)))</f>
        <v>0.34638576740816851</v>
      </c>
      <c r="AL234" s="53">
        <f>IF(AK234&lt;Const!$B$33,AK234,"ЛОЖЬ")</f>
        <v>0.34638576740816851</v>
      </c>
      <c r="AM234" s="53">
        <f t="shared" si="66"/>
        <v>0.53571982249196026</v>
      </c>
      <c r="AN234" s="6">
        <f>(AG234+VLOOKUP(C234,AWS1_30min!$C$4:$L$2747,10))/2</f>
        <v>16.7715</v>
      </c>
      <c r="AO234" s="19">
        <f>VLOOKUP(C234,AWS1_30min!$C$4:$O$2747,13)/POWER(10,(L234-Const!$B$28)/18400*(1+0.003665*AN234))</f>
        <v>770.22892909031737</v>
      </c>
      <c r="AP234" s="14">
        <f>Const!$B$7*Const!$B$8*(AO234/Const!$B$11)*POWER(Const!$B$9,2)*AJ234*(AH234-Const!$B$4)/(LN(Const!$B$32/Const!$B$34)*LN(Const!$B$32/Const!$B$35))</f>
        <v>74.885209439363621</v>
      </c>
      <c r="AQ234" s="51" t="b">
        <f t="shared" si="67"/>
        <v>0</v>
      </c>
      <c r="AR234" s="18">
        <f t="shared" si="68"/>
        <v>6.8604055790094618</v>
      </c>
      <c r="AS234" s="14">
        <f>0.623*Const!$B$10*Const!$B$8*POWER(Const!$B$9,2)*AJ234*(AR234-Const!$B$12)/1013/(LN(Const!$B$32/Const!$B$34)*LN(Const!$B$32/Const!$B$36))</f>
        <v>6.1254963538984333</v>
      </c>
      <c r="AT234" s="51" t="b">
        <f t="shared" si="69"/>
        <v>0</v>
      </c>
      <c r="AU234" s="51" t="b">
        <f t="shared" si="70"/>
        <v>0</v>
      </c>
      <c r="AV234" s="14">
        <f>VLOOKUP(C234,AWS1_30min!$C$4:$P$2747,14)</f>
        <v>0</v>
      </c>
      <c r="AW234" s="14">
        <f t="shared" si="71"/>
        <v>0</v>
      </c>
      <c r="AX234" s="51" t="b">
        <f>IF(F234=1,AW234*Const!$B$13*Const!$B$14*(AH234-Const!$B$4))</f>
        <v>0</v>
      </c>
      <c r="AY234" s="11" t="b">
        <f>IF(F234=1,-Const!$B$15*(Const!$B$4-Const!$B$31)/2)</f>
        <v>0</v>
      </c>
      <c r="AZ234" s="51" t="b">
        <f t="shared" si="72"/>
        <v>0</v>
      </c>
      <c r="BA234" s="19">
        <f>IF(V234=1,Const!$B$37,Const!$B$38)</f>
        <v>784</v>
      </c>
      <c r="BB234" s="51" t="b">
        <f>IF(F234=1,AZ234/Const!$B$17*1800/BA234*1000)</f>
        <v>0</v>
      </c>
    </row>
    <row r="235" spans="1:54" x14ac:dyDescent="0.3">
      <c r="A235" s="1">
        <f t="shared" si="73"/>
        <v>43653</v>
      </c>
      <c r="B235" s="2">
        <f t="shared" si="74"/>
        <v>0.5</v>
      </c>
      <c r="C235" s="13">
        <f t="shared" si="74"/>
        <v>43653.5</v>
      </c>
      <c r="D235" s="19">
        <f t="shared" si="75"/>
        <v>188</v>
      </c>
      <c r="E235" s="19">
        <v>232</v>
      </c>
      <c r="F235" s="19">
        <v>0</v>
      </c>
      <c r="G235" s="19">
        <v>0</v>
      </c>
      <c r="H235" s="19">
        <v>0</v>
      </c>
      <c r="I235" s="19"/>
      <c r="J235">
        <v>524475</v>
      </c>
      <c r="K235">
        <v>6300135</v>
      </c>
      <c r="L235">
        <v>2790</v>
      </c>
      <c r="M235" s="14">
        <v>36.071300000000001</v>
      </c>
      <c r="N235" s="21">
        <v>232.125</v>
      </c>
      <c r="O235" s="19">
        <v>1063.93</v>
      </c>
      <c r="P235" s="19">
        <f>VLOOKUP(C235,AWS2_30min!$C$3:$G$2935,5)</f>
        <v>955.8</v>
      </c>
      <c r="Q235" s="19">
        <f t="shared" si="58"/>
        <v>856.33399999999995</v>
      </c>
      <c r="R235" s="59">
        <f t="shared" si="59"/>
        <v>1.1161532766420579</v>
      </c>
      <c r="S235" s="26" t="b">
        <f t="shared" si="60"/>
        <v>0</v>
      </c>
      <c r="T235" s="19">
        <f>VLOOKUP(A235,Albedo!$A$2:$F$63,6)</f>
        <v>0</v>
      </c>
      <c r="U235" s="19">
        <f>Const!$B$26*D235+Const!$B$27</f>
        <v>2402.4843999999998</v>
      </c>
      <c r="V235" s="19">
        <f t="shared" si="57"/>
        <v>1</v>
      </c>
      <c r="W235" s="6">
        <f>VLOOKUP(A235,Albedo!$A$2:$G$63,5)+Const!$B$20*(L235-Const!$B$29)</f>
        <v>15.8285</v>
      </c>
      <c r="X235" s="19">
        <f>VLOOKUP(A235,Albedo!$A$2:$G$63,7)</f>
        <v>3</v>
      </c>
      <c r="Y235" s="6">
        <f>IF(T235=1,W235,VLOOKUP(A235,Albedo!$A$2:$H$63,8)+(X235+1)*Const!$B$20*(L235-Const!$B$29))</f>
        <v>29.045999999999999</v>
      </c>
      <c r="Z235" s="15">
        <f>Const!$B$22*V235+Const!$B$23*W235+Const!$B$24*Y235+Const!$B$25</f>
        <v>0.57225131000000007</v>
      </c>
      <c r="AA235" s="51" t="b">
        <f t="shared" si="61"/>
        <v>0</v>
      </c>
      <c r="AB235" s="51" t="b">
        <f t="shared" si="62"/>
        <v>0</v>
      </c>
      <c r="AC235" s="51" t="b">
        <f>IF(F235=1,VLOOKUP(C235,AWS1_30min!$C$3:$J$2747,8))</f>
        <v>0</v>
      </c>
      <c r="AD235" s="51" t="b">
        <f>IF(F235=1,Const!$B$5*POWER((0+Const!$B$4),4))</f>
        <v>0</v>
      </c>
      <c r="AE235" s="51" t="b">
        <f t="shared" si="63"/>
        <v>0</v>
      </c>
      <c r="AF235" s="51" t="b">
        <f t="shared" si="64"/>
        <v>0</v>
      </c>
      <c r="AG235" s="14">
        <f>VLOOKUP(C235,AWS2_30min!$C$3:$J$2935,8)+Const!$B$20*(L235-Const!$B$29)</f>
        <v>15.8285</v>
      </c>
      <c r="AH235" s="14">
        <f t="shared" si="65"/>
        <v>288.9785</v>
      </c>
      <c r="AI235" s="6">
        <f>VLOOKUP(C235,AWS2_30min!$C$3:$K$2935,9)</f>
        <v>30.97</v>
      </c>
      <c r="AJ235" s="6">
        <f>VLOOKUP(C235,AWS2_30min!$C$3:$L$2935,10)</f>
        <v>1.9076345193123379</v>
      </c>
      <c r="AK235" s="53">
        <f>IF(AJ235&gt;0.5,Const!$B$6*(AH235-Const!$B$4)*(Const!$B$32-Const!$B$34)/(AH235*POWER(AJ235,2)))</f>
        <v>0.2952231474487873</v>
      </c>
      <c r="AL235" s="53">
        <f>IF(AK235&lt;Const!$B$33,AK235,"ЛОЖЬ")</f>
        <v>0.2952231474487873</v>
      </c>
      <c r="AM235" s="53">
        <f t="shared" si="66"/>
        <v>0.22668619525133732</v>
      </c>
      <c r="AN235" s="6">
        <f>(AG235+VLOOKUP(C235,AWS1_30min!$C$4:$L$2747,10))/2</f>
        <v>15.30575</v>
      </c>
      <c r="AO235" s="19">
        <f>VLOOKUP(C235,AWS1_30min!$C$4:$O$2747,13)/POWER(10,(L235-Const!$B$28)/18400*(1+0.003665*AN235))</f>
        <v>725.56869057543736</v>
      </c>
      <c r="AP235" s="14">
        <f>Const!$B$7*Const!$B$8*(AO235/Const!$B$11)*POWER(Const!$B$9,2)*AJ235*(AH235-Const!$B$4)/(LN(Const!$B$32/Const!$B$34)*LN(Const!$B$32/Const!$B$35))</f>
        <v>59.519830116078538</v>
      </c>
      <c r="AQ235" s="51" t="b">
        <f t="shared" si="67"/>
        <v>0</v>
      </c>
      <c r="AR235" s="18">
        <f t="shared" si="68"/>
        <v>5.6928189098582287</v>
      </c>
      <c r="AS235" s="14">
        <f>0.623*Const!$B$10*Const!$B$8*POWER(Const!$B$9,2)*AJ235*(AR235-Const!$B$12)/1013/(LN(Const!$B$32/Const!$B$34)*LN(Const!$B$32/Const!$B$36))</f>
        <v>-3.4054134431569509</v>
      </c>
      <c r="AT235" s="51" t="b">
        <f t="shared" si="69"/>
        <v>0</v>
      </c>
      <c r="AU235" s="51" t="b">
        <f t="shared" si="70"/>
        <v>0</v>
      </c>
      <c r="AV235" s="14">
        <f>VLOOKUP(C235,AWS1_30min!$C$4:$P$2747,14)</f>
        <v>0</v>
      </c>
      <c r="AW235" s="14">
        <f t="shared" si="71"/>
        <v>0</v>
      </c>
      <c r="AX235" s="51" t="b">
        <f>IF(F235=1,AW235*Const!$B$13*Const!$B$14*(AH235-Const!$B$4))</f>
        <v>0</v>
      </c>
      <c r="AY235" s="11" t="b">
        <f>IF(F235=1,-Const!$B$15*(Const!$B$4-Const!$B$31)/2)</f>
        <v>0</v>
      </c>
      <c r="AZ235" s="51" t="b">
        <f t="shared" si="72"/>
        <v>0</v>
      </c>
      <c r="BA235" s="19">
        <f>IF(V235=1,Const!$B$37,Const!$B$38)</f>
        <v>602</v>
      </c>
      <c r="BB235" s="51" t="b">
        <f>IF(F235=1,AZ235/Const!$B$17*1800/BA235*1000)</f>
        <v>0</v>
      </c>
    </row>
    <row r="236" spans="1:54" x14ac:dyDescent="0.3">
      <c r="A236" s="1">
        <f t="shared" si="73"/>
        <v>43653</v>
      </c>
      <c r="B236" s="2">
        <f t="shared" si="74"/>
        <v>0.5</v>
      </c>
      <c r="C236" s="13">
        <f t="shared" si="74"/>
        <v>43653.5</v>
      </c>
      <c r="D236" s="19">
        <f t="shared" si="75"/>
        <v>188</v>
      </c>
      <c r="E236" s="19">
        <v>233</v>
      </c>
      <c r="F236" s="19">
        <v>0</v>
      </c>
      <c r="G236" s="19">
        <v>0</v>
      </c>
      <c r="H236" s="19">
        <v>0</v>
      </c>
      <c r="I236" s="19"/>
      <c r="J236">
        <v>524565</v>
      </c>
      <c r="K236">
        <v>6300135</v>
      </c>
      <c r="L236">
        <v>2821</v>
      </c>
      <c r="M236" s="14">
        <v>25.32</v>
      </c>
      <c r="N236" s="21">
        <v>204.08199999999999</v>
      </c>
      <c r="O236" s="19">
        <v>962.38699999999994</v>
      </c>
      <c r="P236" s="19">
        <f>VLOOKUP(C236,AWS2_30min!$C$3:$G$2935,5)</f>
        <v>955.8</v>
      </c>
      <c r="Q236" s="19">
        <f t="shared" si="58"/>
        <v>856.33399999999995</v>
      </c>
      <c r="R236" s="59">
        <f t="shared" si="59"/>
        <v>1.1161532766420579</v>
      </c>
      <c r="S236" s="26" t="b">
        <f t="shared" si="60"/>
        <v>0</v>
      </c>
      <c r="T236" s="19">
        <f>VLOOKUP(A236,Albedo!$A$2:$F$63,6)</f>
        <v>0</v>
      </c>
      <c r="U236" s="19">
        <f>Const!$B$26*D236+Const!$B$27</f>
        <v>2402.4843999999998</v>
      </c>
      <c r="V236" s="19">
        <f t="shared" si="57"/>
        <v>1</v>
      </c>
      <c r="W236" s="6">
        <f>VLOOKUP(A236,Albedo!$A$2:$G$63,5)+Const!$B$20*(L236-Const!$B$29)</f>
        <v>15.627000000000001</v>
      </c>
      <c r="X236" s="19">
        <f>VLOOKUP(A236,Albedo!$A$2:$G$63,7)</f>
        <v>3</v>
      </c>
      <c r="Y236" s="6">
        <f>IF(T236=1,W236,VLOOKUP(A236,Albedo!$A$2:$H$63,8)+(X236+1)*Const!$B$20*(L236-Const!$B$29))</f>
        <v>28.240000000000002</v>
      </c>
      <c r="Z236" s="15">
        <f>Const!$B$22*V236+Const!$B$23*W236+Const!$B$24*Y236+Const!$B$25</f>
        <v>0.57146545999999998</v>
      </c>
      <c r="AA236" s="51" t="b">
        <f t="shared" si="61"/>
        <v>0</v>
      </c>
      <c r="AB236" s="51" t="b">
        <f t="shared" si="62"/>
        <v>0</v>
      </c>
      <c r="AC236" s="51" t="b">
        <f>IF(F236=1,VLOOKUP(C236,AWS1_30min!$C$3:$J$2747,8))</f>
        <v>0</v>
      </c>
      <c r="AD236" s="51" t="b">
        <f>IF(F236=1,Const!$B$5*POWER((0+Const!$B$4),4))</f>
        <v>0</v>
      </c>
      <c r="AE236" s="51" t="b">
        <f t="shared" si="63"/>
        <v>0</v>
      </c>
      <c r="AF236" s="51" t="b">
        <f t="shared" si="64"/>
        <v>0</v>
      </c>
      <c r="AG236" s="14">
        <f>VLOOKUP(C236,AWS2_30min!$C$3:$J$2935,8)+Const!$B$20*(L236-Const!$B$29)</f>
        <v>15.627000000000001</v>
      </c>
      <c r="AH236" s="14">
        <f t="shared" si="65"/>
        <v>288.77699999999999</v>
      </c>
      <c r="AI236" s="6">
        <f>VLOOKUP(C236,AWS2_30min!$C$3:$K$2935,9)</f>
        <v>30.97</v>
      </c>
      <c r="AJ236" s="6">
        <f>VLOOKUP(C236,AWS2_30min!$C$3:$L$2935,10)</f>
        <v>1.9076345193123379</v>
      </c>
      <c r="AK236" s="53">
        <f>IF(AJ236&gt;0.5,Const!$B$6*(AH236-Const!$B$4)*(Const!$B$32-Const!$B$34)/(AH236*POWER(AJ236,2)))</f>
        <v>0.29166827272534906</v>
      </c>
      <c r="AL236" s="53">
        <f>IF(AK236&lt;Const!$B$33,AK236,"ЛОЖЬ")</f>
        <v>0.29166827272534906</v>
      </c>
      <c r="AM236" s="53">
        <f t="shared" si="66"/>
        <v>0.21007680561122433</v>
      </c>
      <c r="AN236" s="6">
        <f>(AG236+VLOOKUP(C236,AWS1_30min!$C$4:$L$2747,10))/2</f>
        <v>15.205</v>
      </c>
      <c r="AO236" s="19">
        <f>VLOOKUP(C236,AWS1_30min!$C$4:$O$2747,13)/POWER(10,(L236-Const!$B$28)/18400*(1+0.003665*AN236))</f>
        <v>722.61188845658342</v>
      </c>
      <c r="AP236" s="14">
        <f>Const!$B$7*Const!$B$8*(AO236/Const!$B$11)*POWER(Const!$B$9,2)*AJ236*(AH236-Const!$B$4)/(LN(Const!$B$32/Const!$B$34)*LN(Const!$B$32/Const!$B$35))</f>
        <v>58.522666097365295</v>
      </c>
      <c r="AQ236" s="51" t="b">
        <f t="shared" si="67"/>
        <v>0</v>
      </c>
      <c r="AR236" s="18">
        <f t="shared" si="68"/>
        <v>5.6194361234156318</v>
      </c>
      <c r="AS236" s="14">
        <f>0.623*Const!$B$10*Const!$B$8*POWER(Const!$B$9,2)*AJ236*(AR236-Const!$B$12)/1013/(LN(Const!$B$32/Const!$B$34)*LN(Const!$B$32/Const!$B$36))</f>
        <v>-4.0044308323751707</v>
      </c>
      <c r="AT236" s="51" t="b">
        <f t="shared" si="69"/>
        <v>0</v>
      </c>
      <c r="AU236" s="51" t="b">
        <f t="shared" si="70"/>
        <v>0</v>
      </c>
      <c r="AV236" s="14">
        <f>VLOOKUP(C236,AWS1_30min!$C$4:$P$2747,14)</f>
        <v>0</v>
      </c>
      <c r="AW236" s="14">
        <f t="shared" si="71"/>
        <v>0</v>
      </c>
      <c r="AX236" s="51" t="b">
        <f>IF(F236=1,AW236*Const!$B$13*Const!$B$14*(AH236-Const!$B$4))</f>
        <v>0</v>
      </c>
      <c r="AY236" s="11" t="b">
        <f>IF(F236=1,-Const!$B$15*(Const!$B$4-Const!$B$31)/2)</f>
        <v>0</v>
      </c>
      <c r="AZ236" s="51" t="b">
        <f t="shared" si="72"/>
        <v>0</v>
      </c>
      <c r="BA236" s="19">
        <f>IF(V236=1,Const!$B$37,Const!$B$38)</f>
        <v>602</v>
      </c>
      <c r="BB236" s="51" t="b">
        <f>IF(F236=1,AZ236/Const!$B$17*1800/BA236*1000)</f>
        <v>0</v>
      </c>
    </row>
    <row r="237" spans="1:54" x14ac:dyDescent="0.3">
      <c r="A237" s="1">
        <f t="shared" si="73"/>
        <v>43653</v>
      </c>
      <c r="B237" s="2">
        <f t="shared" si="74"/>
        <v>0.5</v>
      </c>
      <c r="C237" s="13">
        <f t="shared" si="74"/>
        <v>43653.5</v>
      </c>
      <c r="D237" s="19">
        <f t="shared" si="75"/>
        <v>188</v>
      </c>
      <c r="E237" s="19">
        <v>234</v>
      </c>
      <c r="F237" s="19">
        <v>0</v>
      </c>
      <c r="G237" s="19">
        <v>0</v>
      </c>
      <c r="H237" s="19">
        <v>0</v>
      </c>
      <c r="I237" s="19"/>
      <c r="J237">
        <v>524655</v>
      </c>
      <c r="K237">
        <v>6300135</v>
      </c>
      <c r="L237">
        <v>2821</v>
      </c>
      <c r="M237" s="14">
        <v>22.752400000000002</v>
      </c>
      <c r="N237" s="21">
        <v>166.01</v>
      </c>
      <c r="O237" s="19">
        <v>811.70799999999997</v>
      </c>
      <c r="P237" s="19">
        <f>VLOOKUP(C237,AWS2_30min!$C$3:$G$2935,5)</f>
        <v>955.8</v>
      </c>
      <c r="Q237" s="19">
        <f t="shared" si="58"/>
        <v>856.33399999999995</v>
      </c>
      <c r="R237" s="59">
        <f t="shared" si="59"/>
        <v>1.1161532766420579</v>
      </c>
      <c r="S237" s="26" t="b">
        <f t="shared" si="60"/>
        <v>0</v>
      </c>
      <c r="T237" s="19">
        <f>VLOOKUP(A237,Albedo!$A$2:$F$63,6)</f>
        <v>0</v>
      </c>
      <c r="U237" s="19">
        <f>Const!$B$26*D237+Const!$B$27</f>
        <v>2402.4843999999998</v>
      </c>
      <c r="V237" s="19">
        <f t="shared" si="57"/>
        <v>1</v>
      </c>
      <c r="W237" s="6">
        <f>VLOOKUP(A237,Albedo!$A$2:$G$63,5)+Const!$B$20*(L237-Const!$B$29)</f>
        <v>15.627000000000001</v>
      </c>
      <c r="X237" s="19">
        <f>VLOOKUP(A237,Albedo!$A$2:$G$63,7)</f>
        <v>3</v>
      </c>
      <c r="Y237" s="6">
        <f>IF(T237=1,W237,VLOOKUP(A237,Albedo!$A$2:$H$63,8)+(X237+1)*Const!$B$20*(L237-Const!$B$29))</f>
        <v>28.240000000000002</v>
      </c>
      <c r="Z237" s="15">
        <f>Const!$B$22*V237+Const!$B$23*W237+Const!$B$24*Y237+Const!$B$25</f>
        <v>0.57146545999999998</v>
      </c>
      <c r="AA237" s="51" t="b">
        <f t="shared" si="61"/>
        <v>0</v>
      </c>
      <c r="AB237" s="51" t="b">
        <f t="shared" si="62"/>
        <v>0</v>
      </c>
      <c r="AC237" s="51" t="b">
        <f>IF(F237=1,VLOOKUP(C237,AWS1_30min!$C$3:$J$2747,8))</f>
        <v>0</v>
      </c>
      <c r="AD237" s="51" t="b">
        <f>IF(F237=1,Const!$B$5*POWER((0+Const!$B$4),4))</f>
        <v>0</v>
      </c>
      <c r="AE237" s="51" t="b">
        <f t="shared" si="63"/>
        <v>0</v>
      </c>
      <c r="AF237" s="51" t="b">
        <f t="shared" si="64"/>
        <v>0</v>
      </c>
      <c r="AG237" s="14">
        <f>VLOOKUP(C237,AWS2_30min!$C$3:$J$2935,8)+Const!$B$20*(L237-Const!$B$29)</f>
        <v>15.627000000000001</v>
      </c>
      <c r="AH237" s="14">
        <f t="shared" si="65"/>
        <v>288.77699999999999</v>
      </c>
      <c r="AI237" s="6">
        <f>VLOOKUP(C237,AWS2_30min!$C$3:$K$2935,9)</f>
        <v>30.97</v>
      </c>
      <c r="AJ237" s="6">
        <f>VLOOKUP(C237,AWS2_30min!$C$3:$L$2935,10)</f>
        <v>1.9076345193123379</v>
      </c>
      <c r="AK237" s="53">
        <f>IF(AJ237&gt;0.5,Const!$B$6*(AH237-Const!$B$4)*(Const!$B$32-Const!$B$34)/(AH237*POWER(AJ237,2)))</f>
        <v>0.29166827272534906</v>
      </c>
      <c r="AL237" s="53">
        <f>IF(AK237&lt;Const!$B$33,AK237,"ЛОЖЬ")</f>
        <v>0.29166827272534906</v>
      </c>
      <c r="AM237" s="53">
        <f t="shared" si="66"/>
        <v>0.21007680561122433</v>
      </c>
      <c r="AN237" s="6">
        <f>(AG237+VLOOKUP(C237,AWS1_30min!$C$4:$L$2747,10))/2</f>
        <v>15.205</v>
      </c>
      <c r="AO237" s="19">
        <f>VLOOKUP(C237,AWS1_30min!$C$4:$O$2747,13)/POWER(10,(L237-Const!$B$28)/18400*(1+0.003665*AN237))</f>
        <v>722.61188845658342</v>
      </c>
      <c r="AP237" s="14">
        <f>Const!$B$7*Const!$B$8*(AO237/Const!$B$11)*POWER(Const!$B$9,2)*AJ237*(AH237-Const!$B$4)/(LN(Const!$B$32/Const!$B$34)*LN(Const!$B$32/Const!$B$35))</f>
        <v>58.522666097365295</v>
      </c>
      <c r="AQ237" s="51" t="b">
        <f t="shared" si="67"/>
        <v>0</v>
      </c>
      <c r="AR237" s="18">
        <f t="shared" si="68"/>
        <v>5.6194361234156318</v>
      </c>
      <c r="AS237" s="14">
        <f>0.623*Const!$B$10*Const!$B$8*POWER(Const!$B$9,2)*AJ237*(AR237-Const!$B$12)/1013/(LN(Const!$B$32/Const!$B$34)*LN(Const!$B$32/Const!$B$36))</f>
        <v>-4.0044308323751707</v>
      </c>
      <c r="AT237" s="51" t="b">
        <f t="shared" si="69"/>
        <v>0</v>
      </c>
      <c r="AU237" s="51" t="b">
        <f t="shared" si="70"/>
        <v>0</v>
      </c>
      <c r="AV237" s="14">
        <f>VLOOKUP(C237,AWS1_30min!$C$4:$P$2747,14)</f>
        <v>0</v>
      </c>
      <c r="AW237" s="14">
        <f t="shared" si="71"/>
        <v>0</v>
      </c>
      <c r="AX237" s="51" t="b">
        <f>IF(F237=1,AW237*Const!$B$13*Const!$B$14*(AH237-Const!$B$4))</f>
        <v>0</v>
      </c>
      <c r="AY237" s="11" t="b">
        <f>IF(F237=1,-Const!$B$15*(Const!$B$4-Const!$B$31)/2)</f>
        <v>0</v>
      </c>
      <c r="AZ237" s="51" t="b">
        <f t="shared" si="72"/>
        <v>0</v>
      </c>
      <c r="BA237" s="19">
        <f>IF(V237=1,Const!$B$37,Const!$B$38)</f>
        <v>602</v>
      </c>
      <c r="BB237" s="51" t="b">
        <f>IF(F237=1,AZ237/Const!$B$17*1800/BA237*1000)</f>
        <v>0</v>
      </c>
    </row>
    <row r="238" spans="1:54" x14ac:dyDescent="0.3">
      <c r="A238" s="1">
        <f t="shared" si="73"/>
        <v>43653</v>
      </c>
      <c r="B238" s="2">
        <f t="shared" si="74"/>
        <v>0.5</v>
      </c>
      <c r="C238" s="13">
        <f t="shared" si="74"/>
        <v>43653.5</v>
      </c>
      <c r="D238" s="19">
        <f t="shared" si="75"/>
        <v>188</v>
      </c>
      <c r="E238" s="19">
        <v>235</v>
      </c>
      <c r="F238" s="19">
        <v>0</v>
      </c>
      <c r="G238" s="19">
        <v>0</v>
      </c>
      <c r="H238" s="19">
        <v>0</v>
      </c>
      <c r="I238" s="19"/>
      <c r="J238">
        <v>524745</v>
      </c>
      <c r="K238">
        <v>6300135</v>
      </c>
      <c r="L238">
        <v>2802</v>
      </c>
      <c r="M238" s="14">
        <v>53.205800000000004</v>
      </c>
      <c r="N238" s="21">
        <v>102.17400000000001</v>
      </c>
      <c r="O238" s="19">
        <v>789.38599999999997</v>
      </c>
      <c r="P238" s="19">
        <f>VLOOKUP(C238,AWS2_30min!$C$3:$G$2935,5)</f>
        <v>955.8</v>
      </c>
      <c r="Q238" s="19">
        <f t="shared" si="58"/>
        <v>856.33399999999995</v>
      </c>
      <c r="R238" s="59">
        <f t="shared" si="59"/>
        <v>1.1161532766420579</v>
      </c>
      <c r="S238" s="26" t="b">
        <f t="shared" si="60"/>
        <v>0</v>
      </c>
      <c r="T238" s="19">
        <f>VLOOKUP(A238,Albedo!$A$2:$F$63,6)</f>
        <v>0</v>
      </c>
      <c r="U238" s="19">
        <f>Const!$B$26*D238+Const!$B$27</f>
        <v>2402.4843999999998</v>
      </c>
      <c r="V238" s="19">
        <f t="shared" si="57"/>
        <v>1</v>
      </c>
      <c r="W238" s="6">
        <f>VLOOKUP(A238,Albedo!$A$2:$G$63,5)+Const!$B$20*(L238-Const!$B$29)</f>
        <v>15.750500000000001</v>
      </c>
      <c r="X238" s="19">
        <f>VLOOKUP(A238,Albedo!$A$2:$G$63,7)</f>
        <v>3</v>
      </c>
      <c r="Y238" s="6">
        <f>IF(T238=1,W238,VLOOKUP(A238,Albedo!$A$2:$H$63,8)+(X238+1)*Const!$B$20*(L238-Const!$B$29))</f>
        <v>28.734000000000002</v>
      </c>
      <c r="Z238" s="15">
        <f>Const!$B$22*V238+Const!$B$23*W238+Const!$B$24*Y238+Const!$B$25</f>
        <v>0.57194710999999998</v>
      </c>
      <c r="AA238" s="51" t="b">
        <f t="shared" si="61"/>
        <v>0</v>
      </c>
      <c r="AB238" s="51" t="b">
        <f t="shared" si="62"/>
        <v>0</v>
      </c>
      <c r="AC238" s="51" t="b">
        <f>IF(F238=1,VLOOKUP(C238,AWS1_30min!$C$3:$J$2747,8))</f>
        <v>0</v>
      </c>
      <c r="AD238" s="51" t="b">
        <f>IF(F238=1,Const!$B$5*POWER((0+Const!$B$4),4))</f>
        <v>0</v>
      </c>
      <c r="AE238" s="51" t="b">
        <f t="shared" si="63"/>
        <v>0</v>
      </c>
      <c r="AF238" s="51" t="b">
        <f t="shared" si="64"/>
        <v>0</v>
      </c>
      <c r="AG238" s="14">
        <f>VLOOKUP(C238,AWS2_30min!$C$3:$J$2935,8)+Const!$B$20*(L238-Const!$B$29)</f>
        <v>15.750500000000001</v>
      </c>
      <c r="AH238" s="14">
        <f t="shared" si="65"/>
        <v>288.90049999999997</v>
      </c>
      <c r="AI238" s="6">
        <f>VLOOKUP(C238,AWS2_30min!$C$3:$K$2935,9)</f>
        <v>30.97</v>
      </c>
      <c r="AJ238" s="6">
        <f>VLOOKUP(C238,AWS2_30min!$C$3:$L$2935,10)</f>
        <v>1.9076345193123379</v>
      </c>
      <c r="AK238" s="53">
        <f>IF(AJ238&gt;0.5,Const!$B$6*(AH238-Const!$B$4)*(Const!$B$32-Const!$B$34)/(AH238*POWER(AJ238,2)))</f>
        <v>0.2938476551614686</v>
      </c>
      <c r="AL238" s="53">
        <f>IF(AK238&lt;Const!$B$33,AK238,"ЛОЖЬ")</f>
        <v>0.2938476551614686</v>
      </c>
      <c r="AM238" s="53">
        <f t="shared" si="66"/>
        <v>0.22018455948264812</v>
      </c>
      <c r="AN238" s="6">
        <f>(AG238+VLOOKUP(C238,AWS1_30min!$C$4:$L$2747,10))/2</f>
        <v>15.26675</v>
      </c>
      <c r="AO238" s="19">
        <f>VLOOKUP(C238,AWS1_30min!$C$4:$O$2747,13)/POWER(10,(L238-Const!$B$28)/18400*(1+0.003665*AN238))</f>
        <v>724.42244329749133</v>
      </c>
      <c r="AP238" s="14">
        <f>Const!$B$7*Const!$B$8*(AO238/Const!$B$11)*POWER(Const!$B$9,2)*AJ238*(AH238-Const!$B$4)/(LN(Const!$B$32/Const!$B$34)*LN(Const!$B$32/Const!$B$35))</f>
        <v>59.132961536217351</v>
      </c>
      <c r="AQ238" s="51" t="b">
        <f t="shared" si="67"/>
        <v>0</v>
      </c>
      <c r="AR238" s="18">
        <f t="shared" si="68"/>
        <v>5.6643128630357822</v>
      </c>
      <c r="AS238" s="14">
        <f>0.623*Const!$B$10*Const!$B$8*POWER(Const!$B$9,2)*AJ238*(AR238-Const!$B$12)/1013/(LN(Const!$B$32/Const!$B$34)*LN(Const!$B$32/Const!$B$36))</f>
        <v>-3.6381058574450278</v>
      </c>
      <c r="AT238" s="51" t="b">
        <f t="shared" si="69"/>
        <v>0</v>
      </c>
      <c r="AU238" s="51" t="b">
        <f t="shared" si="70"/>
        <v>0</v>
      </c>
      <c r="AV238" s="14">
        <f>VLOOKUP(C238,AWS1_30min!$C$4:$P$2747,14)</f>
        <v>0</v>
      </c>
      <c r="AW238" s="14">
        <f t="shared" si="71"/>
        <v>0</v>
      </c>
      <c r="AX238" s="51" t="b">
        <f>IF(F238=1,AW238*Const!$B$13*Const!$B$14*(AH238-Const!$B$4))</f>
        <v>0</v>
      </c>
      <c r="AY238" s="11" t="b">
        <f>IF(F238=1,-Const!$B$15*(Const!$B$4-Const!$B$31)/2)</f>
        <v>0</v>
      </c>
      <c r="AZ238" s="51" t="b">
        <f t="shared" si="72"/>
        <v>0</v>
      </c>
      <c r="BA238" s="19">
        <f>IF(V238=1,Const!$B$37,Const!$B$38)</f>
        <v>602</v>
      </c>
      <c r="BB238" s="51" t="b">
        <f>IF(F238=1,AZ238/Const!$B$17*1800/BA238*1000)</f>
        <v>0</v>
      </c>
    </row>
    <row r="239" spans="1:54" x14ac:dyDescent="0.3">
      <c r="A239" s="1">
        <f t="shared" si="73"/>
        <v>43653</v>
      </c>
      <c r="B239" s="2">
        <f t="shared" si="74"/>
        <v>0.5</v>
      </c>
      <c r="C239" s="13">
        <f t="shared" si="74"/>
        <v>43653.5</v>
      </c>
      <c r="D239" s="19">
        <f t="shared" si="75"/>
        <v>188</v>
      </c>
      <c r="E239" s="19">
        <v>236</v>
      </c>
      <c r="F239" s="19">
        <v>0</v>
      </c>
      <c r="G239" s="19">
        <v>0</v>
      </c>
      <c r="H239" s="19">
        <v>0</v>
      </c>
      <c r="I239" s="19"/>
      <c r="J239">
        <v>524835</v>
      </c>
      <c r="K239">
        <v>6300135</v>
      </c>
      <c r="L239">
        <v>2582</v>
      </c>
      <c r="M239" s="14">
        <v>59.950099999999999</v>
      </c>
      <c r="N239" s="21">
        <v>93.685500000000005</v>
      </c>
      <c r="O239" s="19">
        <v>900.697</v>
      </c>
      <c r="P239" s="19">
        <f>VLOOKUP(C239,AWS2_30min!$C$3:$G$2935,5)</f>
        <v>955.8</v>
      </c>
      <c r="Q239" s="19">
        <f t="shared" si="58"/>
        <v>856.33399999999995</v>
      </c>
      <c r="R239" s="59">
        <f t="shared" si="59"/>
        <v>1.1161532766420579</v>
      </c>
      <c r="S239" s="26" t="b">
        <f t="shared" si="60"/>
        <v>0</v>
      </c>
      <c r="T239" s="19">
        <f>VLOOKUP(A239,Albedo!$A$2:$F$63,6)</f>
        <v>0</v>
      </c>
      <c r="U239" s="19">
        <f>Const!$B$26*D239+Const!$B$27</f>
        <v>2402.4843999999998</v>
      </c>
      <c r="V239" s="19">
        <f t="shared" si="57"/>
        <v>1</v>
      </c>
      <c r="W239" s="6">
        <f>VLOOKUP(A239,Albedo!$A$2:$G$63,5)+Const!$B$20*(L239-Const!$B$29)</f>
        <v>17.180499999999999</v>
      </c>
      <c r="X239" s="19">
        <f>VLOOKUP(A239,Albedo!$A$2:$G$63,7)</f>
        <v>3</v>
      </c>
      <c r="Y239" s="6">
        <f>IF(T239=1,W239,VLOOKUP(A239,Albedo!$A$2:$H$63,8)+(X239+1)*Const!$B$20*(L239-Const!$B$29))</f>
        <v>34.454000000000001</v>
      </c>
      <c r="Z239" s="15">
        <f>Const!$B$22*V239+Const!$B$23*W239+Const!$B$24*Y239+Const!$B$25</f>
        <v>0.57752411000000003</v>
      </c>
      <c r="AA239" s="51" t="b">
        <f t="shared" si="61"/>
        <v>0</v>
      </c>
      <c r="AB239" s="51" t="b">
        <f t="shared" si="62"/>
        <v>0</v>
      </c>
      <c r="AC239" s="51" t="b">
        <f>IF(F239=1,VLOOKUP(C239,AWS1_30min!$C$3:$J$2747,8))</f>
        <v>0</v>
      </c>
      <c r="AD239" s="51" t="b">
        <f>IF(F239=1,Const!$B$5*POWER((0+Const!$B$4),4))</f>
        <v>0</v>
      </c>
      <c r="AE239" s="51" t="b">
        <f t="shared" si="63"/>
        <v>0</v>
      </c>
      <c r="AF239" s="51" t="b">
        <f t="shared" si="64"/>
        <v>0</v>
      </c>
      <c r="AG239" s="14">
        <f>VLOOKUP(C239,AWS2_30min!$C$3:$J$2935,8)+Const!$B$20*(L239-Const!$B$29)</f>
        <v>17.180499999999999</v>
      </c>
      <c r="AH239" s="14">
        <f t="shared" si="65"/>
        <v>290.33049999999997</v>
      </c>
      <c r="AI239" s="6">
        <f>VLOOKUP(C239,AWS2_30min!$C$3:$K$2935,9)</f>
        <v>30.97</v>
      </c>
      <c r="AJ239" s="6">
        <f>VLOOKUP(C239,AWS2_30min!$C$3:$L$2935,10)</f>
        <v>1.9076345193123379</v>
      </c>
      <c r="AK239" s="53">
        <f>IF(AJ239&gt;0.5,Const!$B$6*(AH239-Const!$B$4)*(Const!$B$32-Const!$B$34)/(AH239*POWER(AJ239,2)))</f>
        <v>0.31894758252848976</v>
      </c>
      <c r="AL239" s="53">
        <f>IF(AK239&lt;Const!$B$33,AK239,"ЛОЖЬ")</f>
        <v>0.31894758252848976</v>
      </c>
      <c r="AM239" s="53">
        <f t="shared" si="66"/>
        <v>0.35371318473429708</v>
      </c>
      <c r="AN239" s="6">
        <f>(AG239+VLOOKUP(C239,AWS1_30min!$C$4:$L$2747,10))/2</f>
        <v>15.981749999999998</v>
      </c>
      <c r="AO239" s="19">
        <f>VLOOKUP(C239,AWS1_30min!$C$4:$O$2747,13)/POWER(10,(L239-Const!$B$28)/18400*(1+0.003665*AN239))</f>
        <v>745.77851772570034</v>
      </c>
      <c r="AP239" s="14">
        <f>Const!$B$7*Const!$B$8*(AO239/Const!$B$11)*POWER(Const!$B$9,2)*AJ239*(AH239-Const!$B$4)/(LN(Const!$B$32/Const!$B$34)*LN(Const!$B$32/Const!$B$35))</f>
        <v>66.403207314408462</v>
      </c>
      <c r="AQ239" s="51" t="b">
        <f t="shared" si="67"/>
        <v>0</v>
      </c>
      <c r="AR239" s="18">
        <f t="shared" si="68"/>
        <v>6.2074711830802372</v>
      </c>
      <c r="AS239" s="14">
        <f>0.623*Const!$B$10*Const!$B$8*POWER(Const!$B$9,2)*AJ239*(AR239-Const!$B$12)/1013/(LN(Const!$B$32/Const!$B$34)*LN(Const!$B$32/Const!$B$36))</f>
        <v>0.79564890409833866</v>
      </c>
      <c r="AT239" s="51" t="b">
        <f t="shared" si="69"/>
        <v>0</v>
      </c>
      <c r="AU239" s="51" t="b">
        <f t="shared" si="70"/>
        <v>0</v>
      </c>
      <c r="AV239" s="14">
        <f>VLOOKUP(C239,AWS1_30min!$C$4:$P$2747,14)</f>
        <v>0</v>
      </c>
      <c r="AW239" s="14">
        <f t="shared" si="71"/>
        <v>0</v>
      </c>
      <c r="AX239" s="51" t="b">
        <f>IF(F239=1,AW239*Const!$B$13*Const!$B$14*(AH239-Const!$B$4))</f>
        <v>0</v>
      </c>
      <c r="AY239" s="11" t="b">
        <f>IF(F239=1,-Const!$B$15*(Const!$B$4-Const!$B$31)/2)</f>
        <v>0</v>
      </c>
      <c r="AZ239" s="51" t="b">
        <f t="shared" si="72"/>
        <v>0</v>
      </c>
      <c r="BA239" s="19">
        <f>IF(V239=1,Const!$B$37,Const!$B$38)</f>
        <v>602</v>
      </c>
      <c r="BB239" s="51" t="b">
        <f>IF(F239=1,AZ239/Const!$B$17*1800/BA239*1000)</f>
        <v>0</v>
      </c>
    </row>
    <row r="240" spans="1:54" x14ac:dyDescent="0.3">
      <c r="A240" s="1">
        <f t="shared" si="73"/>
        <v>43653</v>
      </c>
      <c r="B240" s="2">
        <f t="shared" si="74"/>
        <v>0.5</v>
      </c>
      <c r="C240" s="13">
        <f t="shared" si="74"/>
        <v>43653.5</v>
      </c>
      <c r="D240" s="19">
        <f t="shared" si="75"/>
        <v>188</v>
      </c>
      <c r="E240" s="19">
        <v>237</v>
      </c>
      <c r="F240" s="19">
        <v>1</v>
      </c>
      <c r="G240" s="19">
        <v>0</v>
      </c>
      <c r="H240" s="19">
        <v>0</v>
      </c>
      <c r="I240" s="19"/>
      <c r="J240">
        <v>524925</v>
      </c>
      <c r="K240">
        <v>6300135</v>
      </c>
      <c r="L240">
        <v>2489</v>
      </c>
      <c r="M240" s="14">
        <v>27.7483</v>
      </c>
      <c r="N240" s="21">
        <v>99.114199999999997</v>
      </c>
      <c r="O240" s="19">
        <v>552.101</v>
      </c>
      <c r="P240" s="19">
        <f>VLOOKUP(C240,AWS2_30min!$C$3:$G$2935,5)</f>
        <v>955.8</v>
      </c>
      <c r="Q240" s="19">
        <f t="shared" si="58"/>
        <v>856.33399999999995</v>
      </c>
      <c r="R240" s="59">
        <f t="shared" si="59"/>
        <v>1.1161532766420579</v>
      </c>
      <c r="S240" s="26">
        <f t="shared" si="60"/>
        <v>616.2293401873568</v>
      </c>
      <c r="T240" s="19">
        <f>VLOOKUP(A240,Albedo!$A$2:$F$63,6)</f>
        <v>0</v>
      </c>
      <c r="U240" s="19">
        <f>Const!$B$26*D240+Const!$B$27</f>
        <v>2402.4843999999998</v>
      </c>
      <c r="V240" s="19">
        <f t="shared" si="57"/>
        <v>1</v>
      </c>
      <c r="W240" s="6">
        <f>VLOOKUP(A240,Albedo!$A$2:$G$63,5)+Const!$B$20*(L240-Const!$B$29)</f>
        <v>17.785</v>
      </c>
      <c r="X240" s="19">
        <f>VLOOKUP(A240,Albedo!$A$2:$G$63,7)</f>
        <v>3</v>
      </c>
      <c r="Y240" s="6">
        <f>IF(T240=1,W240,VLOOKUP(A240,Albedo!$A$2:$H$63,8)+(X240+1)*Const!$B$20*(L240-Const!$B$29))</f>
        <v>36.872</v>
      </c>
      <c r="Z240" s="15">
        <f>Const!$B$22*V240+Const!$B$23*W240+Const!$B$24*Y240+Const!$B$25</f>
        <v>0.57988166000000008</v>
      </c>
      <c r="AA240" s="51">
        <f t="shared" si="61"/>
        <v>357.34009272854922</v>
      </c>
      <c r="AB240" s="51">
        <f t="shared" si="62"/>
        <v>258.88924745880757</v>
      </c>
      <c r="AC240" s="51">
        <f>IF(F240=1,VLOOKUP(C240,AWS1_30min!$C$3:$J$2747,8))</f>
        <v>319.54647172463041</v>
      </c>
      <c r="AD240" s="51">
        <f>IF(F240=1,Const!$B$5*POWER((0+Const!$B$4),4))</f>
        <v>315.63697918226694</v>
      </c>
      <c r="AE240" s="51">
        <f t="shared" si="63"/>
        <v>3.9094925423634663</v>
      </c>
      <c r="AF240" s="51">
        <f t="shared" si="64"/>
        <v>262.79874000117104</v>
      </c>
      <c r="AG240" s="14">
        <f>VLOOKUP(C240,AWS2_30min!$C$3:$J$2935,8)+Const!$B$20*(L240-Const!$B$29)</f>
        <v>17.785</v>
      </c>
      <c r="AH240" s="14">
        <f t="shared" si="65"/>
        <v>290.935</v>
      </c>
      <c r="AI240" s="6">
        <f>VLOOKUP(C240,AWS2_30min!$C$3:$K$2935,9)</f>
        <v>30.97</v>
      </c>
      <c r="AJ240" s="6">
        <f>VLOOKUP(C240,AWS2_30min!$C$3:$L$2935,10)</f>
        <v>1.9076345193123379</v>
      </c>
      <c r="AK240" s="53">
        <f>IF(AJ240&gt;0.5,Const!$B$6*(AH240-Const!$B$4)*(Const!$B$32-Const!$B$34)/(AH240*POWER(AJ240,2)))</f>
        <v>0.32948380798443455</v>
      </c>
      <c r="AL240" s="53">
        <f>IF(AK240&lt;Const!$B$33,AK240,"ЛОЖЬ")</f>
        <v>0.32948380798443455</v>
      </c>
      <c r="AM240" s="53">
        <f t="shared" si="66"/>
        <v>0.41915141325374805</v>
      </c>
      <c r="AN240" s="6">
        <f>(AG240+VLOOKUP(C240,AWS1_30min!$C$4:$L$2747,10))/2</f>
        <v>16.283999999999999</v>
      </c>
      <c r="AO240" s="19">
        <f>VLOOKUP(C240,AWS1_30min!$C$4:$O$2747,13)/POWER(10,(L240-Const!$B$28)/18400*(1+0.003665*AN240))</f>
        <v>755.02733332268951</v>
      </c>
      <c r="AP240" s="14">
        <f>Const!$B$7*Const!$B$8*(AO240/Const!$B$11)*POWER(Const!$B$9,2)*AJ240*(AH240-Const!$B$4)/(LN(Const!$B$32/Const!$B$34)*LN(Const!$B$32/Const!$B$35))</f>
        <v>69.592098429208676</v>
      </c>
      <c r="AQ240" s="51">
        <f t="shared" si="67"/>
        <v>29.169626407896757</v>
      </c>
      <c r="AR240" s="18">
        <f t="shared" si="68"/>
        <v>6.4505723274815798</v>
      </c>
      <c r="AS240" s="14">
        <f>0.623*Const!$B$10*Const!$B$8*POWER(Const!$B$9,2)*AJ240*(AR240-Const!$B$12)/1013/(LN(Const!$B$32/Const!$B$34)*LN(Const!$B$32/Const!$B$36))</f>
        <v>2.7800626868751128</v>
      </c>
      <c r="AT240" s="51">
        <f t="shared" si="69"/>
        <v>1.1652672041377157</v>
      </c>
      <c r="AU240" s="51">
        <f t="shared" si="70"/>
        <v>30.334893612034474</v>
      </c>
      <c r="AV240" s="14">
        <f>VLOOKUP(C240,AWS1_30min!$C$4:$P$2747,14)</f>
        <v>0</v>
      </c>
      <c r="AW240" s="14">
        <f t="shared" si="71"/>
        <v>0</v>
      </c>
      <c r="AX240" s="51">
        <f>IF(F240=1,AW240*Const!$B$13*Const!$B$14*(AH240-Const!$B$4))</f>
        <v>0</v>
      </c>
      <c r="AY240" s="11">
        <f>IF(F240=1,-Const!$B$15*(Const!$B$4-Const!$B$31)/2)</f>
        <v>-0.33999999999999775</v>
      </c>
      <c r="AZ240" s="51">
        <f t="shared" si="72"/>
        <v>292.79363361320554</v>
      </c>
      <c r="BA240" s="19">
        <f>IF(V240=1,Const!$B$37,Const!$B$38)</f>
        <v>602</v>
      </c>
      <c r="BB240" s="51">
        <f>IF(F240=1,AZ240/Const!$B$17*1800/BA240*1000)</f>
        <v>2.6529172480809926</v>
      </c>
    </row>
    <row r="241" spans="1:54" x14ac:dyDescent="0.3">
      <c r="A241" s="1">
        <f t="shared" si="73"/>
        <v>43653</v>
      </c>
      <c r="B241" s="2">
        <f t="shared" si="74"/>
        <v>0.5</v>
      </c>
      <c r="C241" s="13">
        <f t="shared" si="74"/>
        <v>43653.5</v>
      </c>
      <c r="D241" s="19">
        <f t="shared" si="75"/>
        <v>188</v>
      </c>
      <c r="E241" s="19">
        <v>238</v>
      </c>
      <c r="F241" s="19">
        <v>1</v>
      </c>
      <c r="G241" s="19">
        <v>0</v>
      </c>
      <c r="H241" s="19">
        <v>0</v>
      </c>
      <c r="I241" s="19"/>
      <c r="J241">
        <v>525015</v>
      </c>
      <c r="K241">
        <v>6300135</v>
      </c>
      <c r="L241">
        <v>2489</v>
      </c>
      <c r="M241" s="14">
        <v>6.6544299999999996</v>
      </c>
      <c r="N241" s="21">
        <v>180</v>
      </c>
      <c r="O241" s="19">
        <v>918.27099999999996</v>
      </c>
      <c r="P241" s="19">
        <f>VLOOKUP(C241,AWS2_30min!$C$3:$G$2935,5)</f>
        <v>955.8</v>
      </c>
      <c r="Q241" s="19">
        <f t="shared" si="58"/>
        <v>856.33399999999995</v>
      </c>
      <c r="R241" s="59">
        <f t="shared" si="59"/>
        <v>1.1161532766420579</v>
      </c>
      <c r="S241" s="26">
        <f t="shared" si="60"/>
        <v>1024.9311854953792</v>
      </c>
      <c r="T241" s="19">
        <f>VLOOKUP(A241,Albedo!$A$2:$F$63,6)</f>
        <v>0</v>
      </c>
      <c r="U241" s="19">
        <f>Const!$B$26*D241+Const!$B$27</f>
        <v>2402.4843999999998</v>
      </c>
      <c r="V241" s="19">
        <f t="shared" si="57"/>
        <v>1</v>
      </c>
      <c r="W241" s="6">
        <f>VLOOKUP(A241,Albedo!$A$2:$G$63,5)+Const!$B$20*(L241-Const!$B$29)</f>
        <v>17.785</v>
      </c>
      <c r="X241" s="19">
        <f>VLOOKUP(A241,Albedo!$A$2:$G$63,7)</f>
        <v>3</v>
      </c>
      <c r="Y241" s="6">
        <f>IF(T241=1,W241,VLOOKUP(A241,Albedo!$A$2:$H$63,8)+(X241+1)*Const!$B$20*(L241-Const!$B$29))</f>
        <v>36.872</v>
      </c>
      <c r="Z241" s="15">
        <f>Const!$B$22*V241+Const!$B$23*W241+Const!$B$24*Y241+Const!$B$25</f>
        <v>0.57988166000000008</v>
      </c>
      <c r="AA241" s="51">
        <f t="shared" si="61"/>
        <v>594.3387972308285</v>
      </c>
      <c r="AB241" s="51">
        <f t="shared" si="62"/>
        <v>430.59238826455066</v>
      </c>
      <c r="AC241" s="51">
        <f>IF(F241=1,VLOOKUP(C241,AWS1_30min!$C$3:$J$2747,8))</f>
        <v>319.54647172463041</v>
      </c>
      <c r="AD241" s="51">
        <f>IF(F241=1,Const!$B$5*POWER((0+Const!$B$4),4))</f>
        <v>315.63697918226694</v>
      </c>
      <c r="AE241" s="51">
        <f t="shared" si="63"/>
        <v>3.9094925423634663</v>
      </c>
      <c r="AF241" s="51">
        <f t="shared" si="64"/>
        <v>434.50188080691413</v>
      </c>
      <c r="AG241" s="14">
        <f>VLOOKUP(C241,AWS2_30min!$C$3:$J$2935,8)+Const!$B$20*(L241-Const!$B$29)</f>
        <v>17.785</v>
      </c>
      <c r="AH241" s="14">
        <f t="shared" si="65"/>
        <v>290.935</v>
      </c>
      <c r="AI241" s="6">
        <f>VLOOKUP(C241,AWS2_30min!$C$3:$K$2935,9)</f>
        <v>30.97</v>
      </c>
      <c r="AJ241" s="6">
        <f>VLOOKUP(C241,AWS2_30min!$C$3:$L$2935,10)</f>
        <v>1.9076345193123379</v>
      </c>
      <c r="AK241" s="53">
        <f>IF(AJ241&gt;0.5,Const!$B$6*(AH241-Const!$B$4)*(Const!$B$32-Const!$B$34)/(AH241*POWER(AJ241,2)))</f>
        <v>0.32948380798443455</v>
      </c>
      <c r="AL241" s="53">
        <f>IF(AK241&lt;Const!$B$33,AK241,"ЛОЖЬ")</f>
        <v>0.32948380798443455</v>
      </c>
      <c r="AM241" s="53">
        <f t="shared" si="66"/>
        <v>0.41915141325374805</v>
      </c>
      <c r="AN241" s="6">
        <f>(AG241+VLOOKUP(C241,AWS1_30min!$C$4:$L$2747,10))/2</f>
        <v>16.283999999999999</v>
      </c>
      <c r="AO241" s="19">
        <f>VLOOKUP(C241,AWS1_30min!$C$4:$O$2747,13)/POWER(10,(L241-Const!$B$28)/18400*(1+0.003665*AN241))</f>
        <v>755.02733332268951</v>
      </c>
      <c r="AP241" s="14">
        <f>Const!$B$7*Const!$B$8*(AO241/Const!$B$11)*POWER(Const!$B$9,2)*AJ241*(AH241-Const!$B$4)/(LN(Const!$B$32/Const!$B$34)*LN(Const!$B$32/Const!$B$35))</f>
        <v>69.592098429208676</v>
      </c>
      <c r="AQ241" s="51">
        <f t="shared" si="67"/>
        <v>29.169626407896757</v>
      </c>
      <c r="AR241" s="18">
        <f t="shared" si="68"/>
        <v>6.4505723274815798</v>
      </c>
      <c r="AS241" s="14">
        <f>0.623*Const!$B$10*Const!$B$8*POWER(Const!$B$9,2)*AJ241*(AR241-Const!$B$12)/1013/(LN(Const!$B$32/Const!$B$34)*LN(Const!$B$32/Const!$B$36))</f>
        <v>2.7800626868751128</v>
      </c>
      <c r="AT241" s="51">
        <f t="shared" si="69"/>
        <v>1.1652672041377157</v>
      </c>
      <c r="AU241" s="51">
        <f t="shared" si="70"/>
        <v>30.334893612034474</v>
      </c>
      <c r="AV241" s="14">
        <f>VLOOKUP(C241,AWS1_30min!$C$4:$P$2747,14)</f>
        <v>0</v>
      </c>
      <c r="AW241" s="14">
        <f t="shared" si="71"/>
        <v>0</v>
      </c>
      <c r="AX241" s="51">
        <f>IF(F241=1,AW241*Const!$B$13*Const!$B$14*(AH241-Const!$B$4))</f>
        <v>0</v>
      </c>
      <c r="AY241" s="11">
        <f>IF(F241=1,-Const!$B$15*(Const!$B$4-Const!$B$31)/2)</f>
        <v>-0.33999999999999775</v>
      </c>
      <c r="AZ241" s="51">
        <f t="shared" si="72"/>
        <v>464.49677441894863</v>
      </c>
      <c r="BA241" s="19">
        <f>IF(V241=1,Const!$B$37,Const!$B$38)</f>
        <v>602</v>
      </c>
      <c r="BB241" s="51">
        <f>IF(F241=1,AZ241/Const!$B$17*1800/BA241*1000)</f>
        <v>4.2086690524217634</v>
      </c>
    </row>
    <row r="242" spans="1:54" x14ac:dyDescent="0.3">
      <c r="A242" s="1">
        <f t="shared" si="73"/>
        <v>43653</v>
      </c>
      <c r="B242" s="2">
        <f t="shared" si="74"/>
        <v>0.5</v>
      </c>
      <c r="C242" s="13">
        <f t="shared" si="74"/>
        <v>43653.5</v>
      </c>
      <c r="D242" s="19">
        <f t="shared" si="75"/>
        <v>188</v>
      </c>
      <c r="E242" s="19">
        <v>239</v>
      </c>
      <c r="F242" s="19">
        <v>1</v>
      </c>
      <c r="G242" s="19">
        <v>0</v>
      </c>
      <c r="H242" s="19">
        <v>0</v>
      </c>
      <c r="I242" s="19"/>
      <c r="J242">
        <v>525105</v>
      </c>
      <c r="K242">
        <v>6300135</v>
      </c>
      <c r="L242">
        <v>2489</v>
      </c>
      <c r="M242" s="14">
        <v>8.2207100000000004</v>
      </c>
      <c r="N242" s="21">
        <v>142.02799999999999</v>
      </c>
      <c r="O242" s="19">
        <v>861.75800000000004</v>
      </c>
      <c r="P242" s="19">
        <f>VLOOKUP(C242,AWS2_30min!$C$3:$G$2935,5)</f>
        <v>955.8</v>
      </c>
      <c r="Q242" s="19">
        <f t="shared" si="58"/>
        <v>856.33399999999995</v>
      </c>
      <c r="R242" s="59">
        <f t="shared" si="59"/>
        <v>1.1161532766420579</v>
      </c>
      <c r="S242" s="26">
        <f t="shared" si="60"/>
        <v>961.85401537250652</v>
      </c>
      <c r="T242" s="19">
        <f>VLOOKUP(A242,Albedo!$A$2:$F$63,6)</f>
        <v>0</v>
      </c>
      <c r="U242" s="19">
        <f>Const!$B$26*D242+Const!$B$27</f>
        <v>2402.4843999999998</v>
      </c>
      <c r="V242" s="19">
        <f t="shared" si="57"/>
        <v>1</v>
      </c>
      <c r="W242" s="6">
        <f>VLOOKUP(A242,Albedo!$A$2:$G$63,5)+Const!$B$20*(L242-Const!$B$29)</f>
        <v>17.785</v>
      </c>
      <c r="X242" s="19">
        <f>VLOOKUP(A242,Albedo!$A$2:$G$63,7)</f>
        <v>3</v>
      </c>
      <c r="Y242" s="6">
        <f>IF(T242=1,W242,VLOOKUP(A242,Albedo!$A$2:$H$63,8)+(X242+1)*Const!$B$20*(L242-Const!$B$29))</f>
        <v>36.872</v>
      </c>
      <c r="Z242" s="15">
        <f>Const!$B$22*V242+Const!$B$23*W242+Const!$B$24*Y242+Const!$B$25</f>
        <v>0.57988166000000008</v>
      </c>
      <c r="AA242" s="51">
        <f t="shared" si="61"/>
        <v>557.76150311187473</v>
      </c>
      <c r="AB242" s="51">
        <f t="shared" si="62"/>
        <v>404.09251226063179</v>
      </c>
      <c r="AC242" s="51">
        <f>IF(F242=1,VLOOKUP(C242,AWS1_30min!$C$3:$J$2747,8))</f>
        <v>319.54647172463041</v>
      </c>
      <c r="AD242" s="51">
        <f>IF(F242=1,Const!$B$5*POWER((0+Const!$B$4),4))</f>
        <v>315.63697918226694</v>
      </c>
      <c r="AE242" s="51">
        <f t="shared" si="63"/>
        <v>3.9094925423634663</v>
      </c>
      <c r="AF242" s="51">
        <f t="shared" si="64"/>
        <v>408.00200480299526</v>
      </c>
      <c r="AG242" s="14">
        <f>VLOOKUP(C242,AWS2_30min!$C$3:$J$2935,8)+Const!$B$20*(L242-Const!$B$29)</f>
        <v>17.785</v>
      </c>
      <c r="AH242" s="14">
        <f t="shared" si="65"/>
        <v>290.935</v>
      </c>
      <c r="AI242" s="6">
        <f>VLOOKUP(C242,AWS2_30min!$C$3:$K$2935,9)</f>
        <v>30.97</v>
      </c>
      <c r="AJ242" s="6">
        <f>VLOOKUP(C242,AWS2_30min!$C$3:$L$2935,10)</f>
        <v>1.9076345193123379</v>
      </c>
      <c r="AK242" s="53">
        <f>IF(AJ242&gt;0.5,Const!$B$6*(AH242-Const!$B$4)*(Const!$B$32-Const!$B$34)/(AH242*POWER(AJ242,2)))</f>
        <v>0.32948380798443455</v>
      </c>
      <c r="AL242" s="53">
        <f>IF(AK242&lt;Const!$B$33,AK242,"ЛОЖЬ")</f>
        <v>0.32948380798443455</v>
      </c>
      <c r="AM242" s="53">
        <f t="shared" si="66"/>
        <v>0.41915141325374805</v>
      </c>
      <c r="AN242" s="6">
        <f>(AG242+VLOOKUP(C242,AWS1_30min!$C$4:$L$2747,10))/2</f>
        <v>16.283999999999999</v>
      </c>
      <c r="AO242" s="19">
        <f>VLOOKUP(C242,AWS1_30min!$C$4:$O$2747,13)/POWER(10,(L242-Const!$B$28)/18400*(1+0.003665*AN242))</f>
        <v>755.02733332268951</v>
      </c>
      <c r="AP242" s="14">
        <f>Const!$B$7*Const!$B$8*(AO242/Const!$B$11)*POWER(Const!$B$9,2)*AJ242*(AH242-Const!$B$4)/(LN(Const!$B$32/Const!$B$34)*LN(Const!$B$32/Const!$B$35))</f>
        <v>69.592098429208676</v>
      </c>
      <c r="AQ242" s="51">
        <f t="shared" si="67"/>
        <v>29.169626407896757</v>
      </c>
      <c r="AR242" s="18">
        <f t="shared" si="68"/>
        <v>6.4505723274815798</v>
      </c>
      <c r="AS242" s="14">
        <f>0.623*Const!$B$10*Const!$B$8*POWER(Const!$B$9,2)*AJ242*(AR242-Const!$B$12)/1013/(LN(Const!$B$32/Const!$B$34)*LN(Const!$B$32/Const!$B$36))</f>
        <v>2.7800626868751128</v>
      </c>
      <c r="AT242" s="51">
        <f t="shared" si="69"/>
        <v>1.1652672041377157</v>
      </c>
      <c r="AU242" s="51">
        <f t="shared" si="70"/>
        <v>30.334893612034474</v>
      </c>
      <c r="AV242" s="14">
        <f>VLOOKUP(C242,AWS1_30min!$C$4:$P$2747,14)</f>
        <v>0</v>
      </c>
      <c r="AW242" s="14">
        <f t="shared" si="71"/>
        <v>0</v>
      </c>
      <c r="AX242" s="51">
        <f>IF(F242=1,AW242*Const!$B$13*Const!$B$14*(AH242-Const!$B$4))</f>
        <v>0</v>
      </c>
      <c r="AY242" s="11">
        <f>IF(F242=1,-Const!$B$15*(Const!$B$4-Const!$B$31)/2)</f>
        <v>-0.33999999999999775</v>
      </c>
      <c r="AZ242" s="51">
        <f t="shared" si="72"/>
        <v>437.99689841502976</v>
      </c>
      <c r="BA242" s="19">
        <f>IF(V242=1,Const!$B$37,Const!$B$38)</f>
        <v>602</v>
      </c>
      <c r="BB242" s="51">
        <f>IF(F242=1,AZ242/Const!$B$17*1800/BA242*1000)</f>
        <v>3.9685614474330695</v>
      </c>
    </row>
    <row r="243" spans="1:54" x14ac:dyDescent="0.3">
      <c r="A243" s="1">
        <f t="shared" si="73"/>
        <v>43653</v>
      </c>
      <c r="B243" s="2">
        <f t="shared" si="74"/>
        <v>0.5</v>
      </c>
      <c r="C243" s="13">
        <f t="shared" si="74"/>
        <v>43653.5</v>
      </c>
      <c r="D243" s="19">
        <f t="shared" si="75"/>
        <v>188</v>
      </c>
      <c r="E243" s="19">
        <v>240</v>
      </c>
      <c r="F243" s="19">
        <v>1</v>
      </c>
      <c r="G243" s="19">
        <v>0</v>
      </c>
      <c r="H243" s="19">
        <v>0</v>
      </c>
      <c r="I243" s="19"/>
      <c r="J243">
        <v>525195</v>
      </c>
      <c r="K243">
        <v>6300135</v>
      </c>
      <c r="L243">
        <v>2477</v>
      </c>
      <c r="M243" s="14">
        <v>13.535299999999999</v>
      </c>
      <c r="N243" s="21">
        <v>113.459</v>
      </c>
      <c r="O243" s="19">
        <v>770.38499999999999</v>
      </c>
      <c r="P243" s="19">
        <f>VLOOKUP(C243,AWS2_30min!$C$3:$G$2935,5)</f>
        <v>955.8</v>
      </c>
      <c r="Q243" s="19">
        <f t="shared" si="58"/>
        <v>856.33399999999995</v>
      </c>
      <c r="R243" s="59">
        <f t="shared" si="59"/>
        <v>1.1161532766420579</v>
      </c>
      <c r="S243" s="26">
        <f t="shared" si="60"/>
        <v>859.86774202589174</v>
      </c>
      <c r="T243" s="19">
        <f>VLOOKUP(A243,Albedo!$A$2:$F$63,6)</f>
        <v>0</v>
      </c>
      <c r="U243" s="19">
        <f>Const!$B$26*D243+Const!$B$27</f>
        <v>2402.4843999999998</v>
      </c>
      <c r="V243" s="19">
        <f t="shared" si="57"/>
        <v>1</v>
      </c>
      <c r="W243" s="6">
        <f>VLOOKUP(A243,Albedo!$A$2:$G$63,5)+Const!$B$20*(L243-Const!$B$29)</f>
        <v>17.863</v>
      </c>
      <c r="X243" s="19">
        <f>VLOOKUP(A243,Albedo!$A$2:$G$63,7)</f>
        <v>3</v>
      </c>
      <c r="Y243" s="6">
        <f>IF(T243=1,W243,VLOOKUP(A243,Albedo!$A$2:$H$63,8)+(X243+1)*Const!$B$20*(L243-Const!$B$29))</f>
        <v>37.183999999999997</v>
      </c>
      <c r="Z243" s="15">
        <f>Const!$B$22*V243+Const!$B$23*W243+Const!$B$24*Y243+Const!$B$25</f>
        <v>0.58018586000000005</v>
      </c>
      <c r="AA243" s="51">
        <f t="shared" si="61"/>
        <v>498.88310539355018</v>
      </c>
      <c r="AB243" s="51">
        <f t="shared" si="62"/>
        <v>360.98463663234156</v>
      </c>
      <c r="AC243" s="51">
        <f>IF(F243=1,VLOOKUP(C243,AWS1_30min!$C$3:$J$2747,8))</f>
        <v>319.54647172463041</v>
      </c>
      <c r="AD243" s="51">
        <f>IF(F243=1,Const!$B$5*POWER((0+Const!$B$4),4))</f>
        <v>315.63697918226694</v>
      </c>
      <c r="AE243" s="51">
        <f t="shared" si="63"/>
        <v>3.9094925423634663</v>
      </c>
      <c r="AF243" s="51">
        <f t="shared" si="64"/>
        <v>364.89412917470503</v>
      </c>
      <c r="AG243" s="14">
        <f>VLOOKUP(C243,AWS2_30min!$C$3:$J$2935,8)+Const!$B$20*(L243-Const!$B$29)</f>
        <v>17.863</v>
      </c>
      <c r="AH243" s="14">
        <f t="shared" si="65"/>
        <v>291.01299999999998</v>
      </c>
      <c r="AI243" s="6">
        <f>VLOOKUP(C243,AWS2_30min!$C$3:$K$2935,9)</f>
        <v>30.97</v>
      </c>
      <c r="AJ243" s="6">
        <f>VLOOKUP(C243,AWS2_30min!$C$3:$L$2935,10)</f>
        <v>1.9076345193123379</v>
      </c>
      <c r="AK243" s="53">
        <f>IF(AJ243&gt;0.5,Const!$B$6*(AH243-Const!$B$4)*(Const!$B$32-Const!$B$34)/(AH243*POWER(AJ243,2)))</f>
        <v>0.33084013254048694</v>
      </c>
      <c r="AL243" s="53">
        <f>IF(AK243&lt;Const!$B$33,AK243,"ЛОЖЬ")</f>
        <v>0.33084013254048694</v>
      </c>
      <c r="AM243" s="53">
        <f t="shared" si="66"/>
        <v>0.4279785070803046</v>
      </c>
      <c r="AN243" s="6">
        <f>(AG243+VLOOKUP(C243,AWS1_30min!$C$4:$L$2747,10))/2</f>
        <v>16.323</v>
      </c>
      <c r="AO243" s="19">
        <f>VLOOKUP(C243,AWS1_30min!$C$4:$O$2747,13)/POWER(10,(L243-Const!$B$28)/18400*(1+0.003665*AN243))</f>
        <v>756.23047409244759</v>
      </c>
      <c r="AP243" s="14">
        <f>Const!$B$7*Const!$B$8*(AO243/Const!$B$11)*POWER(Const!$B$9,2)*AJ243*(AH243-Const!$B$4)/(LN(Const!$B$32/Const!$B$34)*LN(Const!$B$32/Const!$B$35))</f>
        <v>70.008691568489439</v>
      </c>
      <c r="AQ243" s="51">
        <f t="shared" si="67"/>
        <v>29.962215300127617</v>
      </c>
      <c r="AR243" s="18">
        <f t="shared" si="68"/>
        <v>6.4825444432965513</v>
      </c>
      <c r="AS243" s="14">
        <f>0.623*Const!$B$10*Const!$B$8*POWER(Const!$B$9,2)*AJ243*(AR243-Const!$B$12)/1013/(LN(Const!$B$32/Const!$B$34)*LN(Const!$B$32/Const!$B$36))</f>
        <v>3.0410483249477172</v>
      </c>
      <c r="AT243" s="51">
        <f t="shared" si="69"/>
        <v>1.301503322070185</v>
      </c>
      <c r="AU243" s="51">
        <f t="shared" si="70"/>
        <v>31.263718622197803</v>
      </c>
      <c r="AV243" s="14">
        <f>VLOOKUP(C243,AWS1_30min!$C$4:$P$2747,14)</f>
        <v>0</v>
      </c>
      <c r="AW243" s="14">
        <f t="shared" si="71"/>
        <v>0</v>
      </c>
      <c r="AX243" s="51">
        <f>IF(F243=1,AW243*Const!$B$13*Const!$B$14*(AH243-Const!$B$4))</f>
        <v>0</v>
      </c>
      <c r="AY243" s="11">
        <f>IF(F243=1,-Const!$B$15*(Const!$B$4-Const!$B$31)/2)</f>
        <v>-0.33999999999999775</v>
      </c>
      <c r="AZ243" s="51">
        <f t="shared" si="72"/>
        <v>395.81784779690287</v>
      </c>
      <c r="BA243" s="19">
        <f>IF(V243=1,Const!$B$37,Const!$B$38)</f>
        <v>602</v>
      </c>
      <c r="BB243" s="51">
        <f>IF(F243=1,AZ243/Const!$B$17*1800/BA243*1000)</f>
        <v>3.5863894394162146</v>
      </c>
    </row>
    <row r="244" spans="1:54" x14ac:dyDescent="0.3">
      <c r="A244" s="1">
        <f t="shared" si="73"/>
        <v>43653</v>
      </c>
      <c r="B244" s="2">
        <f t="shared" si="74"/>
        <v>0.5</v>
      </c>
      <c r="C244" s="13">
        <f t="shared" si="74"/>
        <v>43653.5</v>
      </c>
      <c r="D244" s="19">
        <f t="shared" si="75"/>
        <v>188</v>
      </c>
      <c r="E244" s="19">
        <v>241</v>
      </c>
      <c r="F244" s="19">
        <v>1</v>
      </c>
      <c r="G244" s="19">
        <v>0</v>
      </c>
      <c r="H244" s="19">
        <v>0</v>
      </c>
      <c r="I244" s="19"/>
      <c r="J244">
        <v>525285</v>
      </c>
      <c r="K244">
        <v>6300135</v>
      </c>
      <c r="L244">
        <v>2455</v>
      </c>
      <c r="M244" s="14">
        <v>4.4727399999999999</v>
      </c>
      <c r="N244" s="21">
        <v>196.50399999999999</v>
      </c>
      <c r="O244" s="19">
        <v>933.89499999999998</v>
      </c>
      <c r="P244" s="19">
        <f>VLOOKUP(C244,AWS2_30min!$C$3:$G$2935,5)</f>
        <v>955.8</v>
      </c>
      <c r="Q244" s="19">
        <f t="shared" si="58"/>
        <v>856.33399999999995</v>
      </c>
      <c r="R244" s="59">
        <f t="shared" si="59"/>
        <v>1.1161532766420579</v>
      </c>
      <c r="S244" s="26">
        <f t="shared" si="60"/>
        <v>1042.3699642896347</v>
      </c>
      <c r="T244" s="19">
        <f>VLOOKUP(A244,Albedo!$A$2:$F$63,6)</f>
        <v>0</v>
      </c>
      <c r="U244" s="19">
        <f>Const!$B$26*D244+Const!$B$27</f>
        <v>2402.4843999999998</v>
      </c>
      <c r="V244" s="19">
        <f t="shared" si="57"/>
        <v>1</v>
      </c>
      <c r="W244" s="6">
        <f>VLOOKUP(A244,Albedo!$A$2:$G$63,5)+Const!$B$20*(L244-Const!$B$29)</f>
        <v>18.006</v>
      </c>
      <c r="X244" s="19">
        <f>VLOOKUP(A244,Albedo!$A$2:$G$63,7)</f>
        <v>3</v>
      </c>
      <c r="Y244" s="6">
        <f>IF(T244=1,W244,VLOOKUP(A244,Albedo!$A$2:$H$63,8)+(X244+1)*Const!$B$20*(L244-Const!$B$29))</f>
        <v>37.756</v>
      </c>
      <c r="Z244" s="15">
        <f>Const!$B$22*V244+Const!$B$23*W244+Const!$B$24*Y244+Const!$B$25</f>
        <v>0.58074356000000005</v>
      </c>
      <c r="AA244" s="51">
        <f t="shared" si="61"/>
        <v>605.34964389863535</v>
      </c>
      <c r="AB244" s="51">
        <f t="shared" si="62"/>
        <v>437.02032039099936</v>
      </c>
      <c r="AC244" s="51">
        <f>IF(F244=1,VLOOKUP(C244,AWS1_30min!$C$3:$J$2747,8))</f>
        <v>319.54647172463041</v>
      </c>
      <c r="AD244" s="51">
        <f>IF(F244=1,Const!$B$5*POWER((0+Const!$B$4),4))</f>
        <v>315.63697918226694</v>
      </c>
      <c r="AE244" s="51">
        <f t="shared" si="63"/>
        <v>3.9094925423634663</v>
      </c>
      <c r="AF244" s="51">
        <f t="shared" si="64"/>
        <v>440.92981293336283</v>
      </c>
      <c r="AG244" s="14">
        <f>VLOOKUP(C244,AWS2_30min!$C$3:$J$2935,8)+Const!$B$20*(L244-Const!$B$29)</f>
        <v>18.006</v>
      </c>
      <c r="AH244" s="14">
        <f t="shared" si="65"/>
        <v>291.15599999999995</v>
      </c>
      <c r="AI244" s="6">
        <f>VLOOKUP(C244,AWS2_30min!$C$3:$K$2935,9)</f>
        <v>30.97</v>
      </c>
      <c r="AJ244" s="6">
        <f>VLOOKUP(C244,AWS2_30min!$C$3:$L$2935,10)</f>
        <v>1.9076345193123379</v>
      </c>
      <c r="AK244" s="53">
        <f>IF(AJ244&gt;0.5,Const!$B$6*(AH244-Const!$B$4)*(Const!$B$32-Const!$B$34)/(AH244*POWER(AJ244,2)))</f>
        <v>0.33332484012672159</v>
      </c>
      <c r="AL244" s="53">
        <f>IF(AK244&lt;Const!$B$33,AK244,"ЛОЖЬ")</f>
        <v>0.33332484012672159</v>
      </c>
      <c r="AM244" s="53">
        <f t="shared" si="66"/>
        <v>0.44438782487039691</v>
      </c>
      <c r="AN244" s="6">
        <f>(AG244+VLOOKUP(C244,AWS1_30min!$C$4:$L$2747,10))/2</f>
        <v>16.394500000000001</v>
      </c>
      <c r="AO244" s="19">
        <f>VLOOKUP(C244,AWS1_30min!$C$4:$O$2747,13)/POWER(10,(L244-Const!$B$28)/18400*(1+0.003665*AN244))</f>
        <v>758.44205942800295</v>
      </c>
      <c r="AP244" s="14">
        <f>Const!$B$7*Const!$B$8*(AO244/Const!$B$11)*POWER(Const!$B$9,2)*AJ244*(AH244-Const!$B$4)/(LN(Const!$B$32/Const!$B$34)*LN(Const!$B$32/Const!$B$35))</f>
        <v>70.775515789340432</v>
      </c>
      <c r="AQ244" s="51">
        <f t="shared" si="67"/>
        <v>31.451777515705427</v>
      </c>
      <c r="AR244" s="18">
        <f t="shared" si="68"/>
        <v>6.541523472058393</v>
      </c>
      <c r="AS244" s="14">
        <f>0.623*Const!$B$10*Const!$B$8*POWER(Const!$B$9,2)*AJ244*(AR244-Const!$B$12)/1013/(LN(Const!$B$32/Const!$B$34)*LN(Const!$B$32/Const!$B$36))</f>
        <v>3.5224890761132639</v>
      </c>
      <c r="AT244" s="51">
        <f t="shared" si="69"/>
        <v>1.5653512586637073</v>
      </c>
      <c r="AU244" s="51">
        <f t="shared" si="70"/>
        <v>33.017128774369134</v>
      </c>
      <c r="AV244" s="14">
        <f>VLOOKUP(C244,AWS1_30min!$C$4:$P$2747,14)</f>
        <v>0</v>
      </c>
      <c r="AW244" s="14">
        <f t="shared" si="71"/>
        <v>0</v>
      </c>
      <c r="AX244" s="51">
        <f>IF(F244=1,AW244*Const!$B$13*Const!$B$14*(AH244-Const!$B$4))</f>
        <v>0</v>
      </c>
      <c r="AY244" s="11">
        <f>IF(F244=1,-Const!$B$15*(Const!$B$4-Const!$B$31)/2)</f>
        <v>-0.33999999999999775</v>
      </c>
      <c r="AZ244" s="51">
        <f t="shared" si="72"/>
        <v>473.60694170773201</v>
      </c>
      <c r="BA244" s="19">
        <f>IF(V244=1,Const!$B$37,Const!$B$38)</f>
        <v>602</v>
      </c>
      <c r="BB244" s="51">
        <f>IF(F244=1,AZ244/Const!$B$17*1800/BA244*1000)</f>
        <v>4.2912136065333621</v>
      </c>
    </row>
    <row r="245" spans="1:54" x14ac:dyDescent="0.3">
      <c r="A245" s="1">
        <f t="shared" si="73"/>
        <v>43653</v>
      </c>
      <c r="B245" s="2">
        <f t="shared" si="74"/>
        <v>0.5</v>
      </c>
      <c r="C245" s="13">
        <f t="shared" si="74"/>
        <v>43653.5</v>
      </c>
      <c r="D245" s="19">
        <f t="shared" si="75"/>
        <v>188</v>
      </c>
      <c r="E245" s="19">
        <v>242</v>
      </c>
      <c r="F245" s="19">
        <v>0</v>
      </c>
      <c r="G245" s="19">
        <v>0</v>
      </c>
      <c r="H245" s="19">
        <v>0</v>
      </c>
      <c r="I245" s="19"/>
      <c r="J245">
        <v>525375</v>
      </c>
      <c r="K245">
        <v>6300135</v>
      </c>
      <c r="L245">
        <v>2484</v>
      </c>
      <c r="M245" s="14">
        <v>28.612300000000001</v>
      </c>
      <c r="N245" s="21">
        <v>260.178</v>
      </c>
      <c r="O245" s="19">
        <v>1115.3900000000001</v>
      </c>
      <c r="P245" s="19">
        <f>VLOOKUP(C245,AWS2_30min!$C$3:$G$2935,5)</f>
        <v>955.8</v>
      </c>
      <c r="Q245" s="19">
        <f t="shared" si="58"/>
        <v>856.33399999999995</v>
      </c>
      <c r="R245" s="59">
        <f t="shared" si="59"/>
        <v>1.1161532766420579</v>
      </c>
      <c r="S245" s="26" t="b">
        <f t="shared" si="60"/>
        <v>0</v>
      </c>
      <c r="T245" s="19">
        <f>VLOOKUP(A245,Albedo!$A$2:$F$63,6)</f>
        <v>0</v>
      </c>
      <c r="U245" s="19">
        <f>Const!$B$26*D245+Const!$B$27</f>
        <v>2402.4843999999998</v>
      </c>
      <c r="V245" s="19">
        <f t="shared" si="57"/>
        <v>1</v>
      </c>
      <c r="W245" s="6">
        <f>VLOOKUP(A245,Albedo!$A$2:$G$63,5)+Const!$B$20*(L245-Const!$B$29)</f>
        <v>17.817499999999999</v>
      </c>
      <c r="X245" s="19">
        <f>VLOOKUP(A245,Albedo!$A$2:$G$63,7)</f>
        <v>3</v>
      </c>
      <c r="Y245" s="6">
        <f>IF(T245=1,W245,VLOOKUP(A245,Albedo!$A$2:$H$63,8)+(X245+1)*Const!$B$20*(L245-Const!$B$29))</f>
        <v>37.002000000000002</v>
      </c>
      <c r="Z245" s="15">
        <f>Const!$B$22*V245+Const!$B$23*W245+Const!$B$24*Y245+Const!$B$25</f>
        <v>0.58000841000000003</v>
      </c>
      <c r="AA245" s="51" t="b">
        <f t="shared" si="61"/>
        <v>0</v>
      </c>
      <c r="AB245" s="51" t="b">
        <f t="shared" si="62"/>
        <v>0</v>
      </c>
      <c r="AC245" s="51" t="b">
        <f>IF(F245=1,VLOOKUP(C245,AWS1_30min!$C$3:$J$2747,8))</f>
        <v>0</v>
      </c>
      <c r="AD245" s="51" t="b">
        <f>IF(F245=1,Const!$B$5*POWER((0+Const!$B$4),4))</f>
        <v>0</v>
      </c>
      <c r="AE245" s="51" t="b">
        <f t="shared" si="63"/>
        <v>0</v>
      </c>
      <c r="AF245" s="51" t="b">
        <f t="shared" si="64"/>
        <v>0</v>
      </c>
      <c r="AG245" s="14">
        <f>VLOOKUP(C245,AWS2_30min!$C$3:$J$2935,8)+Const!$B$20*(L245-Const!$B$29)</f>
        <v>17.817499999999999</v>
      </c>
      <c r="AH245" s="14">
        <f t="shared" si="65"/>
        <v>290.96749999999997</v>
      </c>
      <c r="AI245" s="6">
        <f>VLOOKUP(C245,AWS2_30min!$C$3:$K$2935,9)</f>
        <v>30.97</v>
      </c>
      <c r="AJ245" s="6">
        <f>VLOOKUP(C245,AWS2_30min!$C$3:$L$2935,10)</f>
        <v>1.9076345193123379</v>
      </c>
      <c r="AK245" s="53">
        <f>IF(AJ245&gt;0.5,Const!$B$6*(AH245-Const!$B$4)*(Const!$B$32-Const!$B$34)/(AH245*POWER(AJ245,2)))</f>
        <v>0.3300490315890614</v>
      </c>
      <c r="AL245" s="53">
        <f>IF(AK245&lt;Const!$B$33,AK245,"ЛОЖЬ")</f>
        <v>0.3300490315890614</v>
      </c>
      <c r="AM245" s="53">
        <f t="shared" si="66"/>
        <v>0.42281876543131724</v>
      </c>
      <c r="AN245" s="6">
        <f>(AG245+VLOOKUP(C245,AWS1_30min!$C$4:$L$2747,10))/2</f>
        <v>16.300249999999998</v>
      </c>
      <c r="AO245" s="19">
        <f>VLOOKUP(C245,AWS1_30min!$C$4:$O$2747,13)/POWER(10,(L245-Const!$B$28)/18400*(1+0.003665*AN245))</f>
        <v>755.52836976181732</v>
      </c>
      <c r="AP245" s="14">
        <f>Const!$B$7*Const!$B$8*(AO245/Const!$B$11)*POWER(Const!$B$9,2)*AJ245*(AH245-Const!$B$4)/(LN(Const!$B$32/Const!$B$34)*LN(Const!$B$32/Const!$B$35))</f>
        <v>69.765535555994546</v>
      </c>
      <c r="AQ245" s="51" t="b">
        <f t="shared" si="67"/>
        <v>0</v>
      </c>
      <c r="AR245" s="18">
        <f t="shared" si="68"/>
        <v>6.4638770859447199</v>
      </c>
      <c r="AS245" s="14">
        <f>0.623*Const!$B$10*Const!$B$8*POWER(Const!$B$9,2)*AJ245*(AR245-Const!$B$12)/1013/(LN(Const!$B$32/Const!$B$34)*LN(Const!$B$32/Const!$B$36))</f>
        <v>2.888668288612565</v>
      </c>
      <c r="AT245" s="51" t="b">
        <f t="shared" si="69"/>
        <v>0</v>
      </c>
      <c r="AU245" s="51" t="b">
        <f t="shared" si="70"/>
        <v>0</v>
      </c>
      <c r="AV245" s="14">
        <f>VLOOKUP(C245,AWS1_30min!$C$4:$P$2747,14)</f>
        <v>0</v>
      </c>
      <c r="AW245" s="14">
        <f t="shared" si="71"/>
        <v>0</v>
      </c>
      <c r="AX245" s="51" t="b">
        <f>IF(F245=1,AW245*Const!$B$13*Const!$B$14*(AH245-Const!$B$4))</f>
        <v>0</v>
      </c>
      <c r="AY245" s="11" t="b">
        <f>IF(F245=1,-Const!$B$15*(Const!$B$4-Const!$B$31)/2)</f>
        <v>0</v>
      </c>
      <c r="AZ245" s="51" t="b">
        <f t="shared" si="72"/>
        <v>0</v>
      </c>
      <c r="BA245" s="19">
        <f>IF(V245=1,Const!$B$37,Const!$B$38)</f>
        <v>602</v>
      </c>
      <c r="BB245" s="51" t="b">
        <f>IF(F245=1,AZ245/Const!$B$17*1800/BA245*1000)</f>
        <v>0</v>
      </c>
    </row>
    <row r="246" spans="1:54" x14ac:dyDescent="0.3">
      <c r="A246" s="1">
        <f t="shared" si="73"/>
        <v>43653</v>
      </c>
      <c r="B246" s="2">
        <f t="shared" si="74"/>
        <v>0.5</v>
      </c>
      <c r="C246" s="13">
        <f t="shared" si="74"/>
        <v>43653.5</v>
      </c>
      <c r="D246" s="19">
        <f t="shared" si="75"/>
        <v>188</v>
      </c>
      <c r="E246" s="19">
        <v>243</v>
      </c>
      <c r="F246" s="19">
        <v>0</v>
      </c>
      <c r="G246" s="19">
        <v>0</v>
      </c>
      <c r="H246" s="19">
        <v>0</v>
      </c>
      <c r="I246" s="19"/>
      <c r="J246">
        <v>525465</v>
      </c>
      <c r="K246">
        <v>6300135</v>
      </c>
      <c r="L246">
        <v>2556</v>
      </c>
      <c r="M246" s="14">
        <v>22.090299999999999</v>
      </c>
      <c r="N246" s="21">
        <v>250.821</v>
      </c>
      <c r="O246" s="19">
        <v>1084.6300000000001</v>
      </c>
      <c r="P246" s="19">
        <f>VLOOKUP(C246,AWS2_30min!$C$3:$G$2935,5)</f>
        <v>955.8</v>
      </c>
      <c r="Q246" s="19">
        <f t="shared" si="58"/>
        <v>856.33399999999995</v>
      </c>
      <c r="R246" s="59">
        <f t="shared" si="59"/>
        <v>1.1161532766420579</v>
      </c>
      <c r="S246" s="26" t="b">
        <f t="shared" si="60"/>
        <v>0</v>
      </c>
      <c r="T246" s="19">
        <f>VLOOKUP(A246,Albedo!$A$2:$F$63,6)</f>
        <v>0</v>
      </c>
      <c r="U246" s="19">
        <f>Const!$B$26*D246+Const!$B$27</f>
        <v>2402.4843999999998</v>
      </c>
      <c r="V246" s="19">
        <f t="shared" si="57"/>
        <v>1</v>
      </c>
      <c r="W246" s="6">
        <f>VLOOKUP(A246,Albedo!$A$2:$G$63,5)+Const!$B$20*(L246-Const!$B$29)</f>
        <v>17.349499999999999</v>
      </c>
      <c r="X246" s="19">
        <f>VLOOKUP(A246,Albedo!$A$2:$G$63,7)</f>
        <v>3</v>
      </c>
      <c r="Y246" s="6">
        <f>IF(T246=1,W246,VLOOKUP(A246,Albedo!$A$2:$H$63,8)+(X246+1)*Const!$B$20*(L246-Const!$B$29))</f>
        <v>35.130000000000003</v>
      </c>
      <c r="Z246" s="15">
        <f>Const!$B$22*V246+Const!$B$23*W246+Const!$B$24*Y246+Const!$B$25</f>
        <v>0.57818321000000006</v>
      </c>
      <c r="AA246" s="51" t="b">
        <f t="shared" si="61"/>
        <v>0</v>
      </c>
      <c r="AB246" s="51" t="b">
        <f t="shared" si="62"/>
        <v>0</v>
      </c>
      <c r="AC246" s="51" t="b">
        <f>IF(F246=1,VLOOKUP(C246,AWS1_30min!$C$3:$J$2747,8))</f>
        <v>0</v>
      </c>
      <c r="AD246" s="51" t="b">
        <f>IF(F246=1,Const!$B$5*POWER((0+Const!$B$4),4))</f>
        <v>0</v>
      </c>
      <c r="AE246" s="51" t="b">
        <f t="shared" si="63"/>
        <v>0</v>
      </c>
      <c r="AF246" s="51" t="b">
        <f t="shared" si="64"/>
        <v>0</v>
      </c>
      <c r="AG246" s="14">
        <f>VLOOKUP(C246,AWS2_30min!$C$3:$J$2935,8)+Const!$B$20*(L246-Const!$B$29)</f>
        <v>17.349499999999999</v>
      </c>
      <c r="AH246" s="14">
        <f t="shared" si="65"/>
        <v>290.49949999999995</v>
      </c>
      <c r="AI246" s="6">
        <f>VLOOKUP(C246,AWS2_30min!$C$3:$K$2935,9)</f>
        <v>30.97</v>
      </c>
      <c r="AJ246" s="6">
        <f>VLOOKUP(C246,AWS2_30min!$C$3:$L$2935,10)</f>
        <v>1.9076345193123379</v>
      </c>
      <c r="AK246" s="53">
        <f>IF(AJ246&gt;0.5,Const!$B$6*(AH246-Const!$B$4)*(Const!$B$32-Const!$B$34)/(AH246*POWER(AJ246,2)))</f>
        <v>0.32189760983605792</v>
      </c>
      <c r="AL246" s="53">
        <f>IF(AK246&lt;Const!$B$33,AK246,"ЛОЖЬ")</f>
        <v>0.32189760983605792</v>
      </c>
      <c r="AM246" s="53">
        <f t="shared" si="66"/>
        <v>0.37147568209359516</v>
      </c>
      <c r="AN246" s="6">
        <f>(AG246+VLOOKUP(C246,AWS1_30min!$C$4:$L$2747,10))/2</f>
        <v>16.06625</v>
      </c>
      <c r="AO246" s="19">
        <f>VLOOKUP(C246,AWS1_30min!$C$4:$O$2747,13)/POWER(10,(L246-Const!$B$28)/18400*(1+0.003665*AN246))</f>
        <v>748.35079554008723</v>
      </c>
      <c r="AP246" s="14">
        <f>Const!$B$7*Const!$B$8*(AO246/Const!$B$11)*POWER(Const!$B$9,2)*AJ246*(AH246-Const!$B$4)/(LN(Const!$B$32/Const!$B$34)*LN(Const!$B$32/Const!$B$35))</f>
        <v>67.287683371418495</v>
      </c>
      <c r="AQ246" s="51" t="b">
        <f t="shared" si="67"/>
        <v>0</v>
      </c>
      <c r="AR246" s="18">
        <f t="shared" si="68"/>
        <v>6.2746064616805928</v>
      </c>
      <c r="AS246" s="14">
        <f>0.623*Const!$B$10*Const!$B$8*POWER(Const!$B$9,2)*AJ246*(AR246-Const!$B$12)/1013/(LN(Const!$B$32/Const!$B$34)*LN(Const!$B$32/Const!$B$36))</f>
        <v>1.3436684228594709</v>
      </c>
      <c r="AT246" s="51" t="b">
        <f t="shared" si="69"/>
        <v>0</v>
      </c>
      <c r="AU246" s="51" t="b">
        <f t="shared" si="70"/>
        <v>0</v>
      </c>
      <c r="AV246" s="14">
        <f>VLOOKUP(C246,AWS1_30min!$C$4:$P$2747,14)</f>
        <v>0</v>
      </c>
      <c r="AW246" s="14">
        <f t="shared" si="71"/>
        <v>0</v>
      </c>
      <c r="AX246" s="51" t="b">
        <f>IF(F246=1,AW246*Const!$B$13*Const!$B$14*(AH246-Const!$B$4))</f>
        <v>0</v>
      </c>
      <c r="AY246" s="11" t="b">
        <f>IF(F246=1,-Const!$B$15*(Const!$B$4-Const!$B$31)/2)</f>
        <v>0</v>
      </c>
      <c r="AZ246" s="51" t="b">
        <f t="shared" si="72"/>
        <v>0</v>
      </c>
      <c r="BA246" s="19">
        <f>IF(V246=1,Const!$B$37,Const!$B$38)</f>
        <v>602</v>
      </c>
      <c r="BB246" s="51" t="b">
        <f>IF(F246=1,AZ246/Const!$B$17*1800/BA246*1000)</f>
        <v>0</v>
      </c>
    </row>
    <row r="247" spans="1:54" x14ac:dyDescent="0.3">
      <c r="A247" s="1">
        <f t="shared" si="73"/>
        <v>43653</v>
      </c>
      <c r="B247" s="2">
        <f t="shared" si="74"/>
        <v>0.5</v>
      </c>
      <c r="C247" s="13">
        <f t="shared" si="74"/>
        <v>43653.5</v>
      </c>
      <c r="D247" s="19">
        <f t="shared" si="75"/>
        <v>188</v>
      </c>
      <c r="E247" s="19">
        <v>244</v>
      </c>
      <c r="F247" s="19">
        <v>0</v>
      </c>
      <c r="G247" s="19">
        <v>0</v>
      </c>
      <c r="H247" s="19">
        <v>0</v>
      </c>
      <c r="I247" s="19"/>
      <c r="J247">
        <v>525555</v>
      </c>
      <c r="K247">
        <v>6300135</v>
      </c>
      <c r="L247">
        <v>2556</v>
      </c>
      <c r="M247" s="14">
        <v>22.819500000000001</v>
      </c>
      <c r="N247" s="21">
        <v>104.724</v>
      </c>
      <c r="O247" s="19">
        <v>633.83299999999997</v>
      </c>
      <c r="P247" s="19">
        <f>VLOOKUP(C247,AWS2_30min!$C$3:$G$2935,5)</f>
        <v>955.8</v>
      </c>
      <c r="Q247" s="19">
        <f t="shared" si="58"/>
        <v>856.33399999999995</v>
      </c>
      <c r="R247" s="59">
        <f t="shared" si="59"/>
        <v>1.1161532766420579</v>
      </c>
      <c r="S247" s="26" t="b">
        <f t="shared" si="60"/>
        <v>0</v>
      </c>
      <c r="T247" s="19">
        <f>VLOOKUP(A247,Albedo!$A$2:$F$63,6)</f>
        <v>0</v>
      </c>
      <c r="U247" s="19">
        <f>Const!$B$26*D247+Const!$B$27</f>
        <v>2402.4843999999998</v>
      </c>
      <c r="V247" s="19">
        <f t="shared" si="57"/>
        <v>1</v>
      </c>
      <c r="W247" s="6">
        <f>VLOOKUP(A247,Albedo!$A$2:$G$63,5)+Const!$B$20*(L247-Const!$B$29)</f>
        <v>17.349499999999999</v>
      </c>
      <c r="X247" s="19">
        <f>VLOOKUP(A247,Albedo!$A$2:$G$63,7)</f>
        <v>3</v>
      </c>
      <c r="Y247" s="6">
        <f>IF(T247=1,W247,VLOOKUP(A247,Albedo!$A$2:$H$63,8)+(X247+1)*Const!$B$20*(L247-Const!$B$29))</f>
        <v>35.130000000000003</v>
      </c>
      <c r="Z247" s="15">
        <f>Const!$B$22*V247+Const!$B$23*W247+Const!$B$24*Y247+Const!$B$25</f>
        <v>0.57818321000000006</v>
      </c>
      <c r="AA247" s="51" t="b">
        <f t="shared" si="61"/>
        <v>0</v>
      </c>
      <c r="AB247" s="51" t="b">
        <f t="shared" si="62"/>
        <v>0</v>
      </c>
      <c r="AC247" s="51" t="b">
        <f>IF(F247=1,VLOOKUP(C247,AWS1_30min!$C$3:$J$2747,8))</f>
        <v>0</v>
      </c>
      <c r="AD247" s="51" t="b">
        <f>IF(F247=1,Const!$B$5*POWER((0+Const!$B$4),4))</f>
        <v>0</v>
      </c>
      <c r="AE247" s="51" t="b">
        <f t="shared" si="63"/>
        <v>0</v>
      </c>
      <c r="AF247" s="51" t="b">
        <f t="shared" si="64"/>
        <v>0</v>
      </c>
      <c r="AG247" s="14">
        <f>VLOOKUP(C247,AWS2_30min!$C$3:$J$2935,8)+Const!$B$20*(L247-Const!$B$29)</f>
        <v>17.349499999999999</v>
      </c>
      <c r="AH247" s="14">
        <f t="shared" si="65"/>
        <v>290.49949999999995</v>
      </c>
      <c r="AI247" s="6">
        <f>VLOOKUP(C247,AWS2_30min!$C$3:$K$2935,9)</f>
        <v>30.97</v>
      </c>
      <c r="AJ247" s="6">
        <f>VLOOKUP(C247,AWS2_30min!$C$3:$L$2935,10)</f>
        <v>1.9076345193123379</v>
      </c>
      <c r="AK247" s="53">
        <f>IF(AJ247&gt;0.5,Const!$B$6*(AH247-Const!$B$4)*(Const!$B$32-Const!$B$34)/(AH247*POWER(AJ247,2)))</f>
        <v>0.32189760983605792</v>
      </c>
      <c r="AL247" s="53">
        <f>IF(AK247&lt;Const!$B$33,AK247,"ЛОЖЬ")</f>
        <v>0.32189760983605792</v>
      </c>
      <c r="AM247" s="53">
        <f t="shared" si="66"/>
        <v>0.37147568209359516</v>
      </c>
      <c r="AN247" s="6">
        <f>(AG247+VLOOKUP(C247,AWS1_30min!$C$4:$L$2747,10))/2</f>
        <v>16.06625</v>
      </c>
      <c r="AO247" s="19">
        <f>VLOOKUP(C247,AWS1_30min!$C$4:$O$2747,13)/POWER(10,(L247-Const!$B$28)/18400*(1+0.003665*AN247))</f>
        <v>748.35079554008723</v>
      </c>
      <c r="AP247" s="14">
        <f>Const!$B$7*Const!$B$8*(AO247/Const!$B$11)*POWER(Const!$B$9,2)*AJ247*(AH247-Const!$B$4)/(LN(Const!$B$32/Const!$B$34)*LN(Const!$B$32/Const!$B$35))</f>
        <v>67.287683371418495</v>
      </c>
      <c r="AQ247" s="51" t="b">
        <f t="shared" si="67"/>
        <v>0</v>
      </c>
      <c r="AR247" s="18">
        <f t="shared" si="68"/>
        <v>6.2746064616805928</v>
      </c>
      <c r="AS247" s="14">
        <f>0.623*Const!$B$10*Const!$B$8*POWER(Const!$B$9,2)*AJ247*(AR247-Const!$B$12)/1013/(LN(Const!$B$32/Const!$B$34)*LN(Const!$B$32/Const!$B$36))</f>
        <v>1.3436684228594709</v>
      </c>
      <c r="AT247" s="51" t="b">
        <f t="shared" si="69"/>
        <v>0</v>
      </c>
      <c r="AU247" s="51" t="b">
        <f t="shared" si="70"/>
        <v>0</v>
      </c>
      <c r="AV247" s="14">
        <f>VLOOKUP(C247,AWS1_30min!$C$4:$P$2747,14)</f>
        <v>0</v>
      </c>
      <c r="AW247" s="14">
        <f t="shared" si="71"/>
        <v>0</v>
      </c>
      <c r="AX247" s="51" t="b">
        <f>IF(F247=1,AW247*Const!$B$13*Const!$B$14*(AH247-Const!$B$4))</f>
        <v>0</v>
      </c>
      <c r="AY247" s="11" t="b">
        <f>IF(F247=1,-Const!$B$15*(Const!$B$4-Const!$B$31)/2)</f>
        <v>0</v>
      </c>
      <c r="AZ247" s="51" t="b">
        <f t="shared" si="72"/>
        <v>0</v>
      </c>
      <c r="BA247" s="19">
        <f>IF(V247=1,Const!$B$37,Const!$B$38)</f>
        <v>602</v>
      </c>
      <c r="BB247" s="51" t="b">
        <f>IF(F247=1,AZ247/Const!$B$17*1800/BA247*1000)</f>
        <v>0</v>
      </c>
    </row>
    <row r="248" spans="1:54" x14ac:dyDescent="0.3">
      <c r="A248" s="1">
        <f t="shared" si="73"/>
        <v>43653</v>
      </c>
      <c r="B248" s="2">
        <f t="shared" si="74"/>
        <v>0.5</v>
      </c>
      <c r="C248" s="13">
        <f t="shared" si="74"/>
        <v>43653.5</v>
      </c>
      <c r="D248" s="19">
        <f t="shared" si="75"/>
        <v>188</v>
      </c>
      <c r="E248" s="19">
        <v>245</v>
      </c>
      <c r="F248" s="19">
        <v>0</v>
      </c>
      <c r="G248" s="19">
        <v>0</v>
      </c>
      <c r="H248" s="19">
        <v>0</v>
      </c>
      <c r="I248" s="19"/>
      <c r="J248">
        <v>525645</v>
      </c>
      <c r="K248">
        <v>6300135</v>
      </c>
      <c r="L248">
        <v>2475</v>
      </c>
      <c r="M248" s="14">
        <v>32.237099999999998</v>
      </c>
      <c r="N248" s="21">
        <v>93.9148</v>
      </c>
      <c r="O248" s="19">
        <v>476.64299999999997</v>
      </c>
      <c r="P248" s="19">
        <f>VLOOKUP(C248,AWS2_30min!$C$3:$G$2935,5)</f>
        <v>955.8</v>
      </c>
      <c r="Q248" s="19">
        <f t="shared" si="58"/>
        <v>856.33399999999995</v>
      </c>
      <c r="R248" s="59">
        <f t="shared" si="59"/>
        <v>1.1161532766420579</v>
      </c>
      <c r="S248" s="26" t="b">
        <f t="shared" si="60"/>
        <v>0</v>
      </c>
      <c r="T248" s="19">
        <f>VLOOKUP(A248,Albedo!$A$2:$F$63,6)</f>
        <v>0</v>
      </c>
      <c r="U248" s="19">
        <f>Const!$B$26*D248+Const!$B$27</f>
        <v>2402.4843999999998</v>
      </c>
      <c r="V248" s="19">
        <f t="shared" si="57"/>
        <v>1</v>
      </c>
      <c r="W248" s="6">
        <f>VLOOKUP(A248,Albedo!$A$2:$G$63,5)+Const!$B$20*(L248-Const!$B$29)</f>
        <v>17.876000000000001</v>
      </c>
      <c r="X248" s="19">
        <f>VLOOKUP(A248,Albedo!$A$2:$G$63,7)</f>
        <v>3</v>
      </c>
      <c r="Y248" s="6">
        <f>IF(T248=1,W248,VLOOKUP(A248,Albedo!$A$2:$H$63,8)+(X248+1)*Const!$B$20*(L248-Const!$B$29))</f>
        <v>37.235999999999997</v>
      </c>
      <c r="Z248" s="15">
        <f>Const!$B$22*V248+Const!$B$23*W248+Const!$B$24*Y248+Const!$B$25</f>
        <v>0.58023656000000001</v>
      </c>
      <c r="AA248" s="51" t="b">
        <f t="shared" si="61"/>
        <v>0</v>
      </c>
      <c r="AB248" s="51" t="b">
        <f t="shared" si="62"/>
        <v>0</v>
      </c>
      <c r="AC248" s="51" t="b">
        <f>IF(F248=1,VLOOKUP(C248,AWS1_30min!$C$3:$J$2747,8))</f>
        <v>0</v>
      </c>
      <c r="AD248" s="51" t="b">
        <f>IF(F248=1,Const!$B$5*POWER((0+Const!$B$4),4))</f>
        <v>0</v>
      </c>
      <c r="AE248" s="51" t="b">
        <f t="shared" si="63"/>
        <v>0</v>
      </c>
      <c r="AF248" s="51" t="b">
        <f t="shared" si="64"/>
        <v>0</v>
      </c>
      <c r="AG248" s="14">
        <f>VLOOKUP(C248,AWS2_30min!$C$3:$J$2935,8)+Const!$B$20*(L248-Const!$B$29)</f>
        <v>17.876000000000001</v>
      </c>
      <c r="AH248" s="14">
        <f t="shared" si="65"/>
        <v>291.02599999999995</v>
      </c>
      <c r="AI248" s="6">
        <f>VLOOKUP(C248,AWS2_30min!$C$3:$K$2935,9)</f>
        <v>30.97</v>
      </c>
      <c r="AJ248" s="6">
        <f>VLOOKUP(C248,AWS2_30min!$C$3:$L$2935,10)</f>
        <v>1.9076345193123379</v>
      </c>
      <c r="AK248" s="53">
        <f>IF(AJ248&gt;0.5,Const!$B$6*(AH248-Const!$B$4)*(Const!$B$32-Const!$B$34)/(AH248*POWER(AJ248,2)))</f>
        <v>0.3310661159490223</v>
      </c>
      <c r="AL248" s="53">
        <f>IF(AK248&lt;Const!$B$33,AK248,"ЛОЖЬ")</f>
        <v>0.3310661159490223</v>
      </c>
      <c r="AM248" s="53">
        <f t="shared" si="66"/>
        <v>0.42945816874906384</v>
      </c>
      <c r="AN248" s="6">
        <f>(AG248+VLOOKUP(C248,AWS1_30min!$C$4:$L$2747,10))/2</f>
        <v>16.329499999999999</v>
      </c>
      <c r="AO248" s="19">
        <f>VLOOKUP(C248,AWS1_30min!$C$4:$O$2747,13)/POWER(10,(L248-Const!$B$28)/18400*(1+0.003665*AN248))</f>
        <v>756.43121543785878</v>
      </c>
      <c r="AP248" s="14">
        <f>Const!$B$7*Const!$B$8*(AO248/Const!$B$11)*POWER(Const!$B$9,2)*AJ248*(AH248-Const!$B$4)/(LN(Const!$B$32/Const!$B$34)*LN(Const!$B$32/Const!$B$35))</f>
        <v>70.07823851308558</v>
      </c>
      <c r="AQ248" s="51" t="b">
        <f t="shared" si="67"/>
        <v>0</v>
      </c>
      <c r="AR248" s="18">
        <f t="shared" si="68"/>
        <v>6.4878867071880437</v>
      </c>
      <c r="AS248" s="14">
        <f>0.623*Const!$B$10*Const!$B$8*POWER(Const!$B$9,2)*AJ248*(AR248-Const!$B$12)/1013/(LN(Const!$B$32/Const!$B$34)*LN(Const!$B$32/Const!$B$36))</f>
        <v>3.0846567667080991</v>
      </c>
      <c r="AT248" s="51" t="b">
        <f t="shared" si="69"/>
        <v>0</v>
      </c>
      <c r="AU248" s="51" t="b">
        <f t="shared" si="70"/>
        <v>0</v>
      </c>
      <c r="AV248" s="14">
        <f>VLOOKUP(C248,AWS1_30min!$C$4:$P$2747,14)</f>
        <v>0</v>
      </c>
      <c r="AW248" s="14">
        <f t="shared" si="71"/>
        <v>0</v>
      </c>
      <c r="AX248" s="51" t="b">
        <f>IF(F248=1,AW248*Const!$B$13*Const!$B$14*(AH248-Const!$B$4))</f>
        <v>0</v>
      </c>
      <c r="AY248" s="11" t="b">
        <f>IF(F248=1,-Const!$B$15*(Const!$B$4-Const!$B$31)/2)</f>
        <v>0</v>
      </c>
      <c r="AZ248" s="51" t="b">
        <f t="shared" si="72"/>
        <v>0</v>
      </c>
      <c r="BA248" s="19">
        <f>IF(V248=1,Const!$B$37,Const!$B$38)</f>
        <v>602</v>
      </c>
      <c r="BB248" s="51" t="b">
        <f>IF(F248=1,AZ248/Const!$B$17*1800/BA248*1000)</f>
        <v>0</v>
      </c>
    </row>
    <row r="249" spans="1:54" x14ac:dyDescent="0.3">
      <c r="A249" s="1">
        <f t="shared" si="73"/>
        <v>43653</v>
      </c>
      <c r="B249" s="2">
        <f t="shared" si="74"/>
        <v>0.5</v>
      </c>
      <c r="C249" s="13">
        <f t="shared" si="74"/>
        <v>43653.5</v>
      </c>
      <c r="D249" s="19">
        <f t="shared" si="75"/>
        <v>188</v>
      </c>
      <c r="E249" s="19">
        <v>246</v>
      </c>
      <c r="F249" s="19">
        <v>0</v>
      </c>
      <c r="G249" s="19">
        <v>0</v>
      </c>
      <c r="H249" s="19">
        <v>0</v>
      </c>
      <c r="I249" s="19"/>
      <c r="J249">
        <v>525735</v>
      </c>
      <c r="K249">
        <v>6300135</v>
      </c>
      <c r="L249">
        <v>2439</v>
      </c>
      <c r="M249" s="14">
        <v>12.7689</v>
      </c>
      <c r="N249" s="21">
        <v>101.31</v>
      </c>
      <c r="O249" s="19">
        <v>770.822</v>
      </c>
      <c r="P249" s="19">
        <f>VLOOKUP(C249,AWS2_30min!$C$3:$G$2935,5)</f>
        <v>955.8</v>
      </c>
      <c r="Q249" s="19">
        <f t="shared" si="58"/>
        <v>856.33399999999995</v>
      </c>
      <c r="R249" s="59">
        <f t="shared" si="59"/>
        <v>1.1161532766420579</v>
      </c>
      <c r="S249" s="26" t="b">
        <f t="shared" si="60"/>
        <v>0</v>
      </c>
      <c r="T249" s="19">
        <f>VLOOKUP(A249,Albedo!$A$2:$F$63,6)</f>
        <v>0</v>
      </c>
      <c r="U249" s="19">
        <f>Const!$B$26*D249+Const!$B$27</f>
        <v>2402.4843999999998</v>
      </c>
      <c r="V249" s="19">
        <f t="shared" si="57"/>
        <v>1</v>
      </c>
      <c r="W249" s="6">
        <f>VLOOKUP(A249,Albedo!$A$2:$G$63,5)+Const!$B$20*(L249-Const!$B$29)</f>
        <v>18.11</v>
      </c>
      <c r="X249" s="19">
        <f>VLOOKUP(A249,Albedo!$A$2:$G$63,7)</f>
        <v>3</v>
      </c>
      <c r="Y249" s="6">
        <f>IF(T249=1,W249,VLOOKUP(A249,Albedo!$A$2:$H$63,8)+(X249+1)*Const!$B$20*(L249-Const!$B$29))</f>
        <v>38.171999999999997</v>
      </c>
      <c r="Z249" s="15">
        <f>Const!$B$22*V249+Const!$B$23*W249+Const!$B$24*Y249+Const!$B$25</f>
        <v>0.58114916000000005</v>
      </c>
      <c r="AA249" s="51" t="b">
        <f t="shared" si="61"/>
        <v>0</v>
      </c>
      <c r="AB249" s="51" t="b">
        <f t="shared" si="62"/>
        <v>0</v>
      </c>
      <c r="AC249" s="51" t="b">
        <f>IF(F249=1,VLOOKUP(C249,AWS1_30min!$C$3:$J$2747,8))</f>
        <v>0</v>
      </c>
      <c r="AD249" s="51" t="b">
        <f>IF(F249=1,Const!$B$5*POWER((0+Const!$B$4),4))</f>
        <v>0</v>
      </c>
      <c r="AE249" s="51" t="b">
        <f t="shared" si="63"/>
        <v>0</v>
      </c>
      <c r="AF249" s="51" t="b">
        <f t="shared" si="64"/>
        <v>0</v>
      </c>
      <c r="AG249" s="14">
        <f>VLOOKUP(C249,AWS2_30min!$C$3:$J$2935,8)+Const!$B$20*(L249-Const!$B$29)</f>
        <v>18.11</v>
      </c>
      <c r="AH249" s="14">
        <f t="shared" si="65"/>
        <v>291.26</v>
      </c>
      <c r="AI249" s="6">
        <f>VLOOKUP(C249,AWS2_30min!$C$3:$K$2935,9)</f>
        <v>30.97</v>
      </c>
      <c r="AJ249" s="6">
        <f>VLOOKUP(C249,AWS2_30min!$C$3:$L$2935,10)</f>
        <v>1.9076345193123379</v>
      </c>
      <c r="AK249" s="53">
        <f>IF(AJ249&gt;0.5,Const!$B$6*(AH249-Const!$B$4)*(Const!$B$32-Const!$B$34)/(AH249*POWER(AJ249,2)))</f>
        <v>0.33513036773103227</v>
      </c>
      <c r="AL249" s="53">
        <f>IF(AK249&lt;Const!$B$33,AK249,"ЛОЖЬ")</f>
        <v>0.33513036773103227</v>
      </c>
      <c r="AM249" s="53">
        <f t="shared" si="66"/>
        <v>0.45650540707810017</v>
      </c>
      <c r="AN249" s="6">
        <f>(AG249+VLOOKUP(C249,AWS1_30min!$C$4:$L$2747,10))/2</f>
        <v>16.4465</v>
      </c>
      <c r="AO249" s="19">
        <f>VLOOKUP(C249,AWS1_30min!$C$4:$O$2747,13)/POWER(10,(L249-Const!$B$28)/18400*(1+0.003665*AN249))</f>
        <v>760.0552352528448</v>
      </c>
      <c r="AP249" s="14">
        <f>Const!$B$7*Const!$B$8*(AO249/Const!$B$11)*POWER(Const!$B$9,2)*AJ249*(AH249-Const!$B$4)/(LN(Const!$B$32/Const!$B$34)*LN(Const!$B$32/Const!$B$35))</f>
        <v>71.335710888298451</v>
      </c>
      <c r="AQ249" s="51" t="b">
        <f t="shared" si="67"/>
        <v>0</v>
      </c>
      <c r="AR249" s="18">
        <f t="shared" si="68"/>
        <v>6.5847143078304988</v>
      </c>
      <c r="AS249" s="14">
        <f>0.623*Const!$B$10*Const!$B$8*POWER(Const!$B$9,2)*AJ249*(AR249-Const!$B$12)/1013/(LN(Const!$B$32/Const!$B$34)*LN(Const!$B$32/Const!$B$36))</f>
        <v>3.8750521625885637</v>
      </c>
      <c r="AT249" s="51" t="b">
        <f t="shared" si="69"/>
        <v>0</v>
      </c>
      <c r="AU249" s="51" t="b">
        <f t="shared" si="70"/>
        <v>0</v>
      </c>
      <c r="AV249" s="14">
        <f>VLOOKUP(C249,AWS1_30min!$C$4:$P$2747,14)</f>
        <v>0</v>
      </c>
      <c r="AW249" s="14">
        <f t="shared" si="71"/>
        <v>0</v>
      </c>
      <c r="AX249" s="51" t="b">
        <f>IF(F249=1,AW249*Const!$B$13*Const!$B$14*(AH249-Const!$B$4))</f>
        <v>0</v>
      </c>
      <c r="AY249" s="11" t="b">
        <f>IF(F249=1,-Const!$B$15*(Const!$B$4-Const!$B$31)/2)</f>
        <v>0</v>
      </c>
      <c r="AZ249" s="51" t="b">
        <f t="shared" si="72"/>
        <v>0</v>
      </c>
      <c r="BA249" s="19">
        <f>IF(V249=1,Const!$B$37,Const!$B$38)</f>
        <v>602</v>
      </c>
      <c r="BB249" s="51" t="b">
        <f>IF(F249=1,AZ249/Const!$B$17*1800/BA249*1000)</f>
        <v>0</v>
      </c>
    </row>
    <row r="250" spans="1:54" x14ac:dyDescent="0.3">
      <c r="A250" s="1">
        <f t="shared" si="73"/>
        <v>43653</v>
      </c>
      <c r="B250" s="2">
        <f t="shared" si="74"/>
        <v>0.5</v>
      </c>
      <c r="C250" s="13">
        <f t="shared" si="74"/>
        <v>43653.5</v>
      </c>
      <c r="D250" s="19">
        <f t="shared" si="75"/>
        <v>188</v>
      </c>
      <c r="E250" s="19">
        <v>247</v>
      </c>
      <c r="F250" s="19">
        <v>0</v>
      </c>
      <c r="G250" s="19">
        <v>0</v>
      </c>
      <c r="H250" s="19">
        <v>0</v>
      </c>
      <c r="I250" s="19"/>
      <c r="J250">
        <v>525825</v>
      </c>
      <c r="K250">
        <v>6300135</v>
      </c>
      <c r="L250">
        <v>2439</v>
      </c>
      <c r="M250" s="14">
        <v>13.1645</v>
      </c>
      <c r="N250" s="21">
        <v>105.852</v>
      </c>
      <c r="O250" s="19">
        <v>768.16600000000005</v>
      </c>
      <c r="P250" s="19">
        <f>VLOOKUP(C250,AWS2_30min!$C$3:$G$2935,5)</f>
        <v>955.8</v>
      </c>
      <c r="Q250" s="19">
        <f t="shared" si="58"/>
        <v>856.33399999999995</v>
      </c>
      <c r="R250" s="59">
        <f t="shared" si="59"/>
        <v>1.1161532766420579</v>
      </c>
      <c r="S250" s="26" t="b">
        <f t="shared" si="60"/>
        <v>0</v>
      </c>
      <c r="T250" s="19">
        <f>VLOOKUP(A250,Albedo!$A$2:$F$63,6)</f>
        <v>0</v>
      </c>
      <c r="U250" s="19">
        <f>Const!$B$26*D250+Const!$B$27</f>
        <v>2402.4843999999998</v>
      </c>
      <c r="V250" s="19">
        <f t="shared" si="57"/>
        <v>1</v>
      </c>
      <c r="W250" s="6">
        <f>VLOOKUP(A250,Albedo!$A$2:$G$63,5)+Const!$B$20*(L250-Const!$B$29)</f>
        <v>18.11</v>
      </c>
      <c r="X250" s="19">
        <f>VLOOKUP(A250,Albedo!$A$2:$G$63,7)</f>
        <v>3</v>
      </c>
      <c r="Y250" s="6">
        <f>IF(T250=1,W250,VLOOKUP(A250,Albedo!$A$2:$H$63,8)+(X250+1)*Const!$B$20*(L250-Const!$B$29))</f>
        <v>38.171999999999997</v>
      </c>
      <c r="Z250" s="15">
        <f>Const!$B$22*V250+Const!$B$23*W250+Const!$B$24*Y250+Const!$B$25</f>
        <v>0.58114916000000005</v>
      </c>
      <c r="AA250" s="51" t="b">
        <f t="shared" si="61"/>
        <v>0</v>
      </c>
      <c r="AB250" s="51" t="b">
        <f t="shared" si="62"/>
        <v>0</v>
      </c>
      <c r="AC250" s="51" t="b">
        <f>IF(F250=1,VLOOKUP(C250,AWS1_30min!$C$3:$J$2747,8))</f>
        <v>0</v>
      </c>
      <c r="AD250" s="51" t="b">
        <f>IF(F250=1,Const!$B$5*POWER((0+Const!$B$4),4))</f>
        <v>0</v>
      </c>
      <c r="AE250" s="51" t="b">
        <f t="shared" si="63"/>
        <v>0</v>
      </c>
      <c r="AF250" s="51" t="b">
        <f t="shared" si="64"/>
        <v>0</v>
      </c>
      <c r="AG250" s="14">
        <f>VLOOKUP(C250,AWS2_30min!$C$3:$J$2935,8)+Const!$B$20*(L250-Const!$B$29)</f>
        <v>18.11</v>
      </c>
      <c r="AH250" s="14">
        <f t="shared" si="65"/>
        <v>291.26</v>
      </c>
      <c r="AI250" s="6">
        <f>VLOOKUP(C250,AWS2_30min!$C$3:$K$2935,9)</f>
        <v>30.97</v>
      </c>
      <c r="AJ250" s="6">
        <f>VLOOKUP(C250,AWS2_30min!$C$3:$L$2935,10)</f>
        <v>1.9076345193123379</v>
      </c>
      <c r="AK250" s="53">
        <f>IF(AJ250&gt;0.5,Const!$B$6*(AH250-Const!$B$4)*(Const!$B$32-Const!$B$34)/(AH250*POWER(AJ250,2)))</f>
        <v>0.33513036773103227</v>
      </c>
      <c r="AL250" s="53">
        <f>IF(AK250&lt;Const!$B$33,AK250,"ЛОЖЬ")</f>
        <v>0.33513036773103227</v>
      </c>
      <c r="AM250" s="53">
        <f t="shared" si="66"/>
        <v>0.45650540707810017</v>
      </c>
      <c r="AN250" s="6">
        <f>(AG250+VLOOKUP(C250,AWS1_30min!$C$4:$L$2747,10))/2</f>
        <v>16.4465</v>
      </c>
      <c r="AO250" s="19">
        <f>VLOOKUP(C250,AWS1_30min!$C$4:$O$2747,13)/POWER(10,(L250-Const!$B$28)/18400*(1+0.003665*AN250))</f>
        <v>760.0552352528448</v>
      </c>
      <c r="AP250" s="14">
        <f>Const!$B$7*Const!$B$8*(AO250/Const!$B$11)*POWER(Const!$B$9,2)*AJ250*(AH250-Const!$B$4)/(LN(Const!$B$32/Const!$B$34)*LN(Const!$B$32/Const!$B$35))</f>
        <v>71.335710888298451</v>
      </c>
      <c r="AQ250" s="51" t="b">
        <f t="shared" si="67"/>
        <v>0</v>
      </c>
      <c r="AR250" s="18">
        <f t="shared" si="68"/>
        <v>6.5847143078304988</v>
      </c>
      <c r="AS250" s="14">
        <f>0.623*Const!$B$10*Const!$B$8*POWER(Const!$B$9,2)*AJ250*(AR250-Const!$B$12)/1013/(LN(Const!$B$32/Const!$B$34)*LN(Const!$B$32/Const!$B$36))</f>
        <v>3.8750521625885637</v>
      </c>
      <c r="AT250" s="51" t="b">
        <f t="shared" si="69"/>
        <v>0</v>
      </c>
      <c r="AU250" s="51" t="b">
        <f t="shared" si="70"/>
        <v>0</v>
      </c>
      <c r="AV250" s="14">
        <f>VLOOKUP(C250,AWS1_30min!$C$4:$P$2747,14)</f>
        <v>0</v>
      </c>
      <c r="AW250" s="14">
        <f t="shared" si="71"/>
        <v>0</v>
      </c>
      <c r="AX250" s="51" t="b">
        <f>IF(F250=1,AW250*Const!$B$13*Const!$B$14*(AH250-Const!$B$4))</f>
        <v>0</v>
      </c>
      <c r="AY250" s="11" t="b">
        <f>IF(F250=1,-Const!$B$15*(Const!$B$4-Const!$B$31)/2)</f>
        <v>0</v>
      </c>
      <c r="AZ250" s="51" t="b">
        <f t="shared" si="72"/>
        <v>0</v>
      </c>
      <c r="BA250" s="19">
        <f>IF(V250=1,Const!$B$37,Const!$B$38)</f>
        <v>602</v>
      </c>
      <c r="BB250" s="51" t="b">
        <f>IF(F250=1,AZ250/Const!$B$17*1800/BA250*1000)</f>
        <v>0</v>
      </c>
    </row>
    <row r="251" spans="1:54" x14ac:dyDescent="0.3">
      <c r="A251" s="1">
        <f t="shared" si="73"/>
        <v>43653</v>
      </c>
      <c r="B251" s="2">
        <f t="shared" si="74"/>
        <v>0.5</v>
      </c>
      <c r="C251" s="13">
        <f t="shared" si="74"/>
        <v>43653.5</v>
      </c>
      <c r="D251" s="19">
        <f t="shared" si="75"/>
        <v>188</v>
      </c>
      <c r="E251" s="19">
        <v>248</v>
      </c>
      <c r="F251" s="19">
        <v>0</v>
      </c>
      <c r="G251" s="19">
        <v>0</v>
      </c>
      <c r="H251" s="19">
        <v>0</v>
      </c>
      <c r="I251" s="19"/>
      <c r="J251">
        <v>525915</v>
      </c>
      <c r="K251">
        <v>6300135</v>
      </c>
      <c r="L251">
        <v>2398</v>
      </c>
      <c r="M251" s="14">
        <v>13.0854</v>
      </c>
      <c r="N251" s="21">
        <v>104.53400000000001</v>
      </c>
      <c r="O251" s="19">
        <v>767.59699999999998</v>
      </c>
      <c r="P251" s="19">
        <f>VLOOKUP(C251,AWS2_30min!$C$3:$G$2935,5)</f>
        <v>955.8</v>
      </c>
      <c r="Q251" s="19">
        <f t="shared" si="58"/>
        <v>856.33399999999995</v>
      </c>
      <c r="R251" s="59">
        <f t="shared" si="59"/>
        <v>1.1161532766420579</v>
      </c>
      <c r="S251" s="26" t="b">
        <f t="shared" si="60"/>
        <v>0</v>
      </c>
      <c r="T251" s="19">
        <f>VLOOKUP(A251,Albedo!$A$2:$F$63,6)</f>
        <v>0</v>
      </c>
      <c r="U251" s="19">
        <f>Const!$B$26*D251+Const!$B$27</f>
        <v>2402.4843999999998</v>
      </c>
      <c r="V251" s="19">
        <f t="shared" si="57"/>
        <v>0</v>
      </c>
      <c r="W251" s="6">
        <f>VLOOKUP(A251,Albedo!$A$2:$G$63,5)+Const!$B$20*(L251-Const!$B$29)</f>
        <v>18.3765</v>
      </c>
      <c r="X251" s="19">
        <f>VLOOKUP(A251,Albedo!$A$2:$G$63,7)</f>
        <v>3</v>
      </c>
      <c r="Y251" s="6">
        <f>IF(T251=1,W251,VLOOKUP(A251,Albedo!$A$2:$H$63,8)+(X251+1)*Const!$B$20*(L251-Const!$B$29))</f>
        <v>39.238</v>
      </c>
      <c r="Z251" s="15">
        <f>Const!$B$22*V251+Const!$B$23*W251+Const!$B$24*Y251+Const!$B$25</f>
        <v>0.24473851000000002</v>
      </c>
      <c r="AA251" s="51" t="b">
        <f t="shared" si="61"/>
        <v>0</v>
      </c>
      <c r="AB251" s="51" t="b">
        <f t="shared" si="62"/>
        <v>0</v>
      </c>
      <c r="AC251" s="51" t="b">
        <f>IF(F251=1,VLOOKUP(C251,AWS1_30min!$C$3:$J$2747,8))</f>
        <v>0</v>
      </c>
      <c r="AD251" s="51" t="b">
        <f>IF(F251=1,Const!$B$5*POWER((0+Const!$B$4),4))</f>
        <v>0</v>
      </c>
      <c r="AE251" s="51" t="b">
        <f t="shared" si="63"/>
        <v>0</v>
      </c>
      <c r="AF251" s="51" t="b">
        <f t="shared" si="64"/>
        <v>0</v>
      </c>
      <c r="AG251" s="14">
        <f>VLOOKUP(C251,AWS2_30min!$C$3:$J$2935,8)+Const!$B$20*(L251-Const!$B$29)</f>
        <v>18.3765</v>
      </c>
      <c r="AH251" s="14">
        <f t="shared" si="65"/>
        <v>291.5265</v>
      </c>
      <c r="AI251" s="6">
        <f>VLOOKUP(C251,AWS2_30min!$C$3:$K$2935,9)</f>
        <v>30.97</v>
      </c>
      <c r="AJ251" s="6">
        <f>VLOOKUP(C251,AWS2_30min!$C$3:$L$2935,10)</f>
        <v>1.9076345193123379</v>
      </c>
      <c r="AK251" s="53">
        <f>IF(AJ251&gt;0.5,Const!$B$6*(AH251-Const!$B$4)*(Const!$B$32-Const!$B$34)/(AH251*POWER(AJ251,2)))</f>
        <v>0.33975115220550972</v>
      </c>
      <c r="AL251" s="53">
        <f>IF(AK251&lt;Const!$B$33,AK251,"ЛОЖЬ")</f>
        <v>0.33975115220550972</v>
      </c>
      <c r="AM251" s="53">
        <f t="shared" si="66"/>
        <v>0.48825961356918851</v>
      </c>
      <c r="AN251" s="6">
        <f>(AG251+VLOOKUP(C251,AWS1_30min!$C$4:$L$2747,10))/2</f>
        <v>16.579750000000001</v>
      </c>
      <c r="AO251" s="19">
        <f>VLOOKUP(C251,AWS1_30min!$C$4:$O$2747,13)/POWER(10,(L251-Const!$B$28)/18400*(1+0.003665*AN251))</f>
        <v>764.20733912882542</v>
      </c>
      <c r="AP251" s="14">
        <f>Const!$B$7*Const!$B$8*(AO251/Const!$B$11)*POWER(Const!$B$9,2)*AJ251*(AH251-Const!$B$4)/(LN(Const!$B$32/Const!$B$34)*LN(Const!$B$32/Const!$B$35))</f>
        <v>72.780894936578733</v>
      </c>
      <c r="AQ251" s="51" t="b">
        <f t="shared" si="67"/>
        <v>0</v>
      </c>
      <c r="AR251" s="18">
        <f t="shared" si="68"/>
        <v>6.6965418451827734</v>
      </c>
      <c r="AS251" s="14">
        <f>0.623*Const!$B$10*Const!$B$8*POWER(Const!$B$9,2)*AJ251*(AR251-Const!$B$12)/1013/(LN(Const!$B$32/Const!$B$34)*LN(Const!$B$32/Const!$B$36))</f>
        <v>4.7878907547816016</v>
      </c>
      <c r="AT251" s="51" t="b">
        <f t="shared" si="69"/>
        <v>0</v>
      </c>
      <c r="AU251" s="51" t="b">
        <f t="shared" si="70"/>
        <v>0</v>
      </c>
      <c r="AV251" s="14">
        <f>VLOOKUP(C251,AWS1_30min!$C$4:$P$2747,14)</f>
        <v>0</v>
      </c>
      <c r="AW251" s="14">
        <f t="shared" si="71"/>
        <v>0</v>
      </c>
      <c r="AX251" s="51" t="b">
        <f>IF(F251=1,AW251*Const!$B$13*Const!$B$14*(AH251-Const!$B$4))</f>
        <v>0</v>
      </c>
      <c r="AY251" s="11" t="b">
        <f>IF(F251=1,-Const!$B$15*(Const!$B$4-Const!$B$31)/2)</f>
        <v>0</v>
      </c>
      <c r="AZ251" s="51" t="b">
        <f t="shared" si="72"/>
        <v>0</v>
      </c>
      <c r="BA251" s="19">
        <f>IF(V251=1,Const!$B$37,Const!$B$38)</f>
        <v>784</v>
      </c>
      <c r="BB251" s="51" t="b">
        <f>IF(F251=1,AZ251/Const!$B$17*1800/BA251*1000)</f>
        <v>0</v>
      </c>
    </row>
    <row r="252" spans="1:54" x14ac:dyDescent="0.3">
      <c r="A252" s="1">
        <f t="shared" si="73"/>
        <v>43653</v>
      </c>
      <c r="B252" s="2">
        <f t="shared" si="74"/>
        <v>0.5</v>
      </c>
      <c r="C252" s="13">
        <f t="shared" si="74"/>
        <v>43653.5</v>
      </c>
      <c r="D252" s="19">
        <f t="shared" si="75"/>
        <v>188</v>
      </c>
      <c r="E252" s="19">
        <v>249</v>
      </c>
      <c r="F252" s="19">
        <v>0</v>
      </c>
      <c r="G252" s="19">
        <v>0</v>
      </c>
      <c r="H252" s="19">
        <v>0</v>
      </c>
      <c r="I252" s="19"/>
      <c r="J252">
        <v>526005</v>
      </c>
      <c r="K252">
        <v>6300135</v>
      </c>
      <c r="L252">
        <v>2398</v>
      </c>
      <c r="M252" s="14">
        <v>12.968</v>
      </c>
      <c r="N252" s="21">
        <v>106.468</v>
      </c>
      <c r="O252" s="19">
        <v>770.37</v>
      </c>
      <c r="P252" s="19">
        <f>VLOOKUP(C252,AWS2_30min!$C$3:$G$2935,5)</f>
        <v>955.8</v>
      </c>
      <c r="Q252" s="19">
        <f t="shared" si="58"/>
        <v>856.33399999999995</v>
      </c>
      <c r="R252" s="59">
        <f t="shared" si="59"/>
        <v>1.1161532766420579</v>
      </c>
      <c r="S252" s="26" t="b">
        <f t="shared" si="60"/>
        <v>0</v>
      </c>
      <c r="T252" s="19">
        <f>VLOOKUP(A252,Albedo!$A$2:$F$63,6)</f>
        <v>0</v>
      </c>
      <c r="U252" s="19">
        <f>Const!$B$26*D252+Const!$B$27</f>
        <v>2402.4843999999998</v>
      </c>
      <c r="V252" s="19">
        <f t="shared" si="57"/>
        <v>0</v>
      </c>
      <c r="W252" s="6">
        <f>VLOOKUP(A252,Albedo!$A$2:$G$63,5)+Const!$B$20*(L252-Const!$B$29)</f>
        <v>18.3765</v>
      </c>
      <c r="X252" s="19">
        <f>VLOOKUP(A252,Albedo!$A$2:$G$63,7)</f>
        <v>3</v>
      </c>
      <c r="Y252" s="6">
        <f>IF(T252=1,W252,VLOOKUP(A252,Albedo!$A$2:$H$63,8)+(X252+1)*Const!$B$20*(L252-Const!$B$29))</f>
        <v>39.238</v>
      </c>
      <c r="Z252" s="15">
        <f>Const!$B$22*V252+Const!$B$23*W252+Const!$B$24*Y252+Const!$B$25</f>
        <v>0.24473851000000002</v>
      </c>
      <c r="AA252" s="51" t="b">
        <f t="shared" si="61"/>
        <v>0</v>
      </c>
      <c r="AB252" s="51" t="b">
        <f t="shared" si="62"/>
        <v>0</v>
      </c>
      <c r="AC252" s="51" t="b">
        <f>IF(F252=1,VLOOKUP(C252,AWS1_30min!$C$3:$J$2747,8))</f>
        <v>0</v>
      </c>
      <c r="AD252" s="51" t="b">
        <f>IF(F252=1,Const!$B$5*POWER((0+Const!$B$4),4))</f>
        <v>0</v>
      </c>
      <c r="AE252" s="51" t="b">
        <f t="shared" si="63"/>
        <v>0</v>
      </c>
      <c r="AF252" s="51" t="b">
        <f t="shared" si="64"/>
        <v>0</v>
      </c>
      <c r="AG252" s="14">
        <f>VLOOKUP(C252,AWS2_30min!$C$3:$J$2935,8)+Const!$B$20*(L252-Const!$B$29)</f>
        <v>18.3765</v>
      </c>
      <c r="AH252" s="14">
        <f t="shared" si="65"/>
        <v>291.5265</v>
      </c>
      <c r="AI252" s="6">
        <f>VLOOKUP(C252,AWS2_30min!$C$3:$K$2935,9)</f>
        <v>30.97</v>
      </c>
      <c r="AJ252" s="6">
        <f>VLOOKUP(C252,AWS2_30min!$C$3:$L$2935,10)</f>
        <v>1.9076345193123379</v>
      </c>
      <c r="AK252" s="53">
        <f>IF(AJ252&gt;0.5,Const!$B$6*(AH252-Const!$B$4)*(Const!$B$32-Const!$B$34)/(AH252*POWER(AJ252,2)))</f>
        <v>0.33975115220550972</v>
      </c>
      <c r="AL252" s="53">
        <f>IF(AK252&lt;Const!$B$33,AK252,"ЛОЖЬ")</f>
        <v>0.33975115220550972</v>
      </c>
      <c r="AM252" s="53">
        <f t="shared" si="66"/>
        <v>0.48825961356918851</v>
      </c>
      <c r="AN252" s="6">
        <f>(AG252+VLOOKUP(C252,AWS1_30min!$C$4:$L$2747,10))/2</f>
        <v>16.579750000000001</v>
      </c>
      <c r="AO252" s="19">
        <f>VLOOKUP(C252,AWS1_30min!$C$4:$O$2747,13)/POWER(10,(L252-Const!$B$28)/18400*(1+0.003665*AN252))</f>
        <v>764.20733912882542</v>
      </c>
      <c r="AP252" s="14">
        <f>Const!$B$7*Const!$B$8*(AO252/Const!$B$11)*POWER(Const!$B$9,2)*AJ252*(AH252-Const!$B$4)/(LN(Const!$B$32/Const!$B$34)*LN(Const!$B$32/Const!$B$35))</f>
        <v>72.780894936578733</v>
      </c>
      <c r="AQ252" s="51" t="b">
        <f t="shared" si="67"/>
        <v>0</v>
      </c>
      <c r="AR252" s="18">
        <f t="shared" si="68"/>
        <v>6.6965418451827734</v>
      </c>
      <c r="AS252" s="14">
        <f>0.623*Const!$B$10*Const!$B$8*POWER(Const!$B$9,2)*AJ252*(AR252-Const!$B$12)/1013/(LN(Const!$B$32/Const!$B$34)*LN(Const!$B$32/Const!$B$36))</f>
        <v>4.7878907547816016</v>
      </c>
      <c r="AT252" s="51" t="b">
        <f t="shared" si="69"/>
        <v>0</v>
      </c>
      <c r="AU252" s="51" t="b">
        <f t="shared" si="70"/>
        <v>0</v>
      </c>
      <c r="AV252" s="14">
        <f>VLOOKUP(C252,AWS1_30min!$C$4:$P$2747,14)</f>
        <v>0</v>
      </c>
      <c r="AW252" s="14">
        <f t="shared" si="71"/>
        <v>0</v>
      </c>
      <c r="AX252" s="51" t="b">
        <f>IF(F252=1,AW252*Const!$B$13*Const!$B$14*(AH252-Const!$B$4))</f>
        <v>0</v>
      </c>
      <c r="AY252" s="11" t="b">
        <f>IF(F252=1,-Const!$B$15*(Const!$B$4-Const!$B$31)/2)</f>
        <v>0</v>
      </c>
      <c r="AZ252" s="51" t="b">
        <f t="shared" si="72"/>
        <v>0</v>
      </c>
      <c r="BA252" s="19">
        <f>IF(V252=1,Const!$B$37,Const!$B$38)</f>
        <v>784</v>
      </c>
      <c r="BB252" s="51" t="b">
        <f>IF(F252=1,AZ252/Const!$B$17*1800/BA252*1000)</f>
        <v>0</v>
      </c>
    </row>
    <row r="253" spans="1:54" x14ac:dyDescent="0.3">
      <c r="A253" s="1">
        <f t="shared" si="73"/>
        <v>43653</v>
      </c>
      <c r="B253" s="2">
        <f t="shared" si="74"/>
        <v>0.5</v>
      </c>
      <c r="C253" s="13">
        <f t="shared" si="74"/>
        <v>43653.5</v>
      </c>
      <c r="D253" s="19">
        <f t="shared" si="75"/>
        <v>188</v>
      </c>
      <c r="E253" s="19">
        <v>250</v>
      </c>
      <c r="F253" s="19">
        <v>0</v>
      </c>
      <c r="G253" s="19">
        <v>0</v>
      </c>
      <c r="H253" s="19">
        <v>0</v>
      </c>
      <c r="I253" s="19"/>
      <c r="J253">
        <v>526095</v>
      </c>
      <c r="K253">
        <v>6300135</v>
      </c>
      <c r="L253">
        <v>2360</v>
      </c>
      <c r="M253" s="14">
        <v>15.5603</v>
      </c>
      <c r="N253" s="21">
        <v>108.616</v>
      </c>
      <c r="O253" s="19">
        <v>737.173</v>
      </c>
      <c r="P253" s="19">
        <f>VLOOKUP(C253,AWS2_30min!$C$3:$G$2935,5)</f>
        <v>955.8</v>
      </c>
      <c r="Q253" s="19">
        <f t="shared" si="58"/>
        <v>856.33399999999995</v>
      </c>
      <c r="R253" s="59">
        <f t="shared" si="59"/>
        <v>1.1161532766420579</v>
      </c>
      <c r="S253" s="26" t="b">
        <f t="shared" si="60"/>
        <v>0</v>
      </c>
      <c r="T253" s="19">
        <f>VLOOKUP(A253,Albedo!$A$2:$F$63,6)</f>
        <v>0</v>
      </c>
      <c r="U253" s="19">
        <f>Const!$B$26*D253+Const!$B$27</f>
        <v>2402.4843999999998</v>
      </c>
      <c r="V253" s="19">
        <f t="shared" si="57"/>
        <v>0</v>
      </c>
      <c r="W253" s="6">
        <f>VLOOKUP(A253,Albedo!$A$2:$G$63,5)+Const!$B$20*(L253-Const!$B$29)</f>
        <v>18.6235</v>
      </c>
      <c r="X253" s="19">
        <f>VLOOKUP(A253,Albedo!$A$2:$G$63,7)</f>
        <v>3</v>
      </c>
      <c r="Y253" s="6">
        <f>IF(T253=1,W253,VLOOKUP(A253,Albedo!$A$2:$H$63,8)+(X253+1)*Const!$B$20*(L253-Const!$B$29))</f>
        <v>40.225999999999999</v>
      </c>
      <c r="Z253" s="15">
        <f>Const!$B$22*V253+Const!$B$23*W253+Const!$B$24*Y253+Const!$B$25</f>
        <v>0.24570181000000002</v>
      </c>
      <c r="AA253" s="51" t="b">
        <f t="shared" si="61"/>
        <v>0</v>
      </c>
      <c r="AB253" s="51" t="b">
        <f t="shared" si="62"/>
        <v>0</v>
      </c>
      <c r="AC253" s="51" t="b">
        <f>IF(F253=1,VLOOKUP(C253,AWS1_30min!$C$3:$J$2747,8))</f>
        <v>0</v>
      </c>
      <c r="AD253" s="51" t="b">
        <f>IF(F253=1,Const!$B$5*POWER((0+Const!$B$4),4))</f>
        <v>0</v>
      </c>
      <c r="AE253" s="51" t="b">
        <f t="shared" si="63"/>
        <v>0</v>
      </c>
      <c r="AF253" s="51" t="b">
        <f t="shared" si="64"/>
        <v>0</v>
      </c>
      <c r="AG253" s="14">
        <f>VLOOKUP(C253,AWS2_30min!$C$3:$J$2935,8)+Const!$B$20*(L253-Const!$B$29)</f>
        <v>18.6235</v>
      </c>
      <c r="AH253" s="14">
        <f t="shared" si="65"/>
        <v>291.77349999999996</v>
      </c>
      <c r="AI253" s="6">
        <f>VLOOKUP(C253,AWS2_30min!$C$3:$K$2935,9)</f>
        <v>30.97</v>
      </c>
      <c r="AJ253" s="6">
        <f>VLOOKUP(C253,AWS2_30min!$C$3:$L$2935,10)</f>
        <v>1.9076345193123379</v>
      </c>
      <c r="AK253" s="53">
        <f>IF(AJ253&gt;0.5,Const!$B$6*(AH253-Const!$B$4)*(Const!$B$32-Const!$B$34)/(AH253*POWER(AJ253,2)))</f>
        <v>0.34402629329865453</v>
      </c>
      <c r="AL253" s="53">
        <f>IF(AK253&lt;Const!$B$33,AK253,"ЛОЖЬ")</f>
        <v>0.34402629329865453</v>
      </c>
      <c r="AM253" s="53">
        <f t="shared" si="66"/>
        <v>0.51858932903375166</v>
      </c>
      <c r="AN253" s="6">
        <f>(AG253+VLOOKUP(C253,AWS1_30min!$C$4:$L$2747,10))/2</f>
        <v>16.703250000000001</v>
      </c>
      <c r="AO253" s="19">
        <f>VLOOKUP(C253,AWS1_30min!$C$4:$O$2747,13)/POWER(10,(L253-Const!$B$28)/18400*(1+0.003665*AN253))</f>
        <v>768.07931845780797</v>
      </c>
      <c r="AP253" s="14">
        <f>Const!$B$7*Const!$B$8*(AO253/Const!$B$11)*POWER(Const!$B$9,2)*AJ253*(AH253-Const!$B$4)/(LN(Const!$B$32/Const!$B$34)*LN(Const!$B$32/Const!$B$35))</f>
        <v>74.132861325456076</v>
      </c>
      <c r="AQ253" s="51" t="b">
        <f t="shared" si="67"/>
        <v>0</v>
      </c>
      <c r="AR253" s="18">
        <f t="shared" si="68"/>
        <v>6.8016801196612269</v>
      </c>
      <c r="AS253" s="14">
        <f>0.623*Const!$B$10*Const!$B$8*POWER(Const!$B$9,2)*AJ253*(AR253-Const!$B$12)/1013/(LN(Const!$B$32/Const!$B$34)*LN(Const!$B$32/Const!$B$36))</f>
        <v>5.6461254680989708</v>
      </c>
      <c r="AT253" s="51" t="b">
        <f t="shared" si="69"/>
        <v>0</v>
      </c>
      <c r="AU253" s="51" t="b">
        <f t="shared" si="70"/>
        <v>0</v>
      </c>
      <c r="AV253" s="14">
        <f>VLOOKUP(C253,AWS1_30min!$C$4:$P$2747,14)</f>
        <v>0</v>
      </c>
      <c r="AW253" s="14">
        <f t="shared" si="71"/>
        <v>0</v>
      </c>
      <c r="AX253" s="51" t="b">
        <f>IF(F253=1,AW253*Const!$B$13*Const!$B$14*(AH253-Const!$B$4))</f>
        <v>0</v>
      </c>
      <c r="AY253" s="11" t="b">
        <f>IF(F253=1,-Const!$B$15*(Const!$B$4-Const!$B$31)/2)</f>
        <v>0</v>
      </c>
      <c r="AZ253" s="51" t="b">
        <f t="shared" si="72"/>
        <v>0</v>
      </c>
      <c r="BA253" s="19">
        <f>IF(V253=1,Const!$B$37,Const!$B$38)</f>
        <v>784</v>
      </c>
      <c r="BB253" s="51" t="b">
        <f>IF(F253=1,AZ253/Const!$B$17*1800/BA253*1000)</f>
        <v>0</v>
      </c>
    </row>
    <row r="254" spans="1:54" x14ac:dyDescent="0.3">
      <c r="A254" s="1">
        <f t="shared" si="73"/>
        <v>43653</v>
      </c>
      <c r="B254" s="2">
        <f t="shared" si="74"/>
        <v>0.5</v>
      </c>
      <c r="C254" s="13">
        <f t="shared" si="74"/>
        <v>43653.5</v>
      </c>
      <c r="D254" s="19">
        <f t="shared" si="75"/>
        <v>188</v>
      </c>
      <c r="E254" s="19">
        <v>251</v>
      </c>
      <c r="F254" s="19">
        <v>0</v>
      </c>
      <c r="G254" s="19">
        <v>0</v>
      </c>
      <c r="H254" s="19">
        <v>0</v>
      </c>
      <c r="I254" s="19"/>
      <c r="J254">
        <v>526185</v>
      </c>
      <c r="K254">
        <v>6300135</v>
      </c>
      <c r="L254">
        <v>2353</v>
      </c>
      <c r="M254" s="14">
        <v>8.83765</v>
      </c>
      <c r="N254" s="21">
        <v>131.37899999999999</v>
      </c>
      <c r="O254" s="19">
        <v>840.97500000000002</v>
      </c>
      <c r="P254" s="19">
        <f>VLOOKUP(C254,AWS2_30min!$C$3:$G$2935,5)</f>
        <v>955.8</v>
      </c>
      <c r="Q254" s="19">
        <f t="shared" si="58"/>
        <v>856.33399999999995</v>
      </c>
      <c r="R254" s="59">
        <f t="shared" si="59"/>
        <v>1.1161532766420579</v>
      </c>
      <c r="S254" s="26" t="b">
        <f t="shared" si="60"/>
        <v>0</v>
      </c>
      <c r="T254" s="19">
        <f>VLOOKUP(A254,Albedo!$A$2:$F$63,6)</f>
        <v>0</v>
      </c>
      <c r="U254" s="19">
        <f>Const!$B$26*D254+Const!$B$27</f>
        <v>2402.4843999999998</v>
      </c>
      <c r="V254" s="19">
        <f t="shared" si="57"/>
        <v>0</v>
      </c>
      <c r="W254" s="6">
        <f>VLOOKUP(A254,Albedo!$A$2:$G$63,5)+Const!$B$20*(L254-Const!$B$29)</f>
        <v>18.669</v>
      </c>
      <c r="X254" s="19">
        <f>VLOOKUP(A254,Albedo!$A$2:$G$63,7)</f>
        <v>3</v>
      </c>
      <c r="Y254" s="6">
        <f>IF(T254=1,W254,VLOOKUP(A254,Albedo!$A$2:$H$63,8)+(X254+1)*Const!$B$20*(L254-Const!$B$29))</f>
        <v>40.408000000000001</v>
      </c>
      <c r="Z254" s="15">
        <f>Const!$B$22*V254+Const!$B$23*W254+Const!$B$24*Y254+Const!$B$25</f>
        <v>0.24587925999999999</v>
      </c>
      <c r="AA254" s="51" t="b">
        <f t="shared" si="61"/>
        <v>0</v>
      </c>
      <c r="AB254" s="51" t="b">
        <f t="shared" si="62"/>
        <v>0</v>
      </c>
      <c r="AC254" s="51" t="b">
        <f>IF(F254=1,VLOOKUP(C254,AWS1_30min!$C$3:$J$2747,8))</f>
        <v>0</v>
      </c>
      <c r="AD254" s="51" t="b">
        <f>IF(F254=1,Const!$B$5*POWER((0+Const!$B$4),4))</f>
        <v>0</v>
      </c>
      <c r="AE254" s="51" t="b">
        <f t="shared" si="63"/>
        <v>0</v>
      </c>
      <c r="AF254" s="51" t="b">
        <f t="shared" si="64"/>
        <v>0</v>
      </c>
      <c r="AG254" s="14">
        <f>VLOOKUP(C254,AWS2_30min!$C$3:$J$2935,8)+Const!$B$20*(L254-Const!$B$29)</f>
        <v>18.669</v>
      </c>
      <c r="AH254" s="14">
        <f t="shared" si="65"/>
        <v>291.81899999999996</v>
      </c>
      <c r="AI254" s="6">
        <f>VLOOKUP(C254,AWS2_30min!$C$3:$K$2935,9)</f>
        <v>30.97</v>
      </c>
      <c r="AJ254" s="6">
        <f>VLOOKUP(C254,AWS2_30min!$C$3:$L$2935,10)</f>
        <v>1.9076345193123379</v>
      </c>
      <c r="AK254" s="53">
        <f>IF(AJ254&gt;0.5,Const!$B$6*(AH254-Const!$B$4)*(Const!$B$32-Const!$B$34)/(AH254*POWER(AJ254,2)))</f>
        <v>0.34481302992570556</v>
      </c>
      <c r="AL254" s="53">
        <f>IF(AK254&lt;Const!$B$33,AK254,"ЛОЖЬ")</f>
        <v>0.34481302992570556</v>
      </c>
      <c r="AM254" s="53">
        <f t="shared" si="66"/>
        <v>0.52427034090658231</v>
      </c>
      <c r="AN254" s="6">
        <f>(AG254+VLOOKUP(C254,AWS1_30min!$C$4:$L$2747,10))/2</f>
        <v>16.725999999999999</v>
      </c>
      <c r="AO254" s="19">
        <f>VLOOKUP(C254,AWS1_30min!$C$4:$O$2747,13)/POWER(10,(L254-Const!$B$28)/18400*(1+0.003665*AN254))</f>
        <v>768.79507561633716</v>
      </c>
      <c r="AP254" s="14">
        <f>Const!$B$7*Const!$B$8*(AO254/Const!$B$11)*POWER(Const!$B$9,2)*AJ254*(AH254-Const!$B$4)/(LN(Const!$B$32/Const!$B$34)*LN(Const!$B$32/Const!$B$35))</f>
        <v>74.38323066260304</v>
      </c>
      <c r="AQ254" s="51" t="b">
        <f t="shared" si="67"/>
        <v>0</v>
      </c>
      <c r="AR254" s="18">
        <f t="shared" si="68"/>
        <v>6.8212057872029117</v>
      </c>
      <c r="AS254" s="14">
        <f>0.623*Const!$B$10*Const!$B$8*POWER(Const!$B$9,2)*AJ254*(AR254-Const!$B$12)/1013/(LN(Const!$B$32/Const!$B$34)*LN(Const!$B$32/Const!$B$36))</f>
        <v>5.8055118168677273</v>
      </c>
      <c r="AT254" s="51" t="b">
        <f t="shared" si="69"/>
        <v>0</v>
      </c>
      <c r="AU254" s="51" t="b">
        <f t="shared" si="70"/>
        <v>0</v>
      </c>
      <c r="AV254" s="14">
        <f>VLOOKUP(C254,AWS1_30min!$C$4:$P$2747,14)</f>
        <v>0</v>
      </c>
      <c r="AW254" s="14">
        <f t="shared" si="71"/>
        <v>0</v>
      </c>
      <c r="AX254" s="51" t="b">
        <f>IF(F254=1,AW254*Const!$B$13*Const!$B$14*(AH254-Const!$B$4))</f>
        <v>0</v>
      </c>
      <c r="AY254" s="11" t="b">
        <f>IF(F254=1,-Const!$B$15*(Const!$B$4-Const!$B$31)/2)</f>
        <v>0</v>
      </c>
      <c r="AZ254" s="51" t="b">
        <f t="shared" si="72"/>
        <v>0</v>
      </c>
      <c r="BA254" s="19">
        <f>IF(V254=1,Const!$B$37,Const!$B$38)</f>
        <v>784</v>
      </c>
      <c r="BB254" s="51" t="b">
        <f>IF(F254=1,AZ254/Const!$B$17*1800/BA254*1000)</f>
        <v>0</v>
      </c>
    </row>
    <row r="255" spans="1:54" x14ac:dyDescent="0.3">
      <c r="A255" s="1">
        <f t="shared" si="73"/>
        <v>43653</v>
      </c>
      <c r="B255" s="2">
        <f t="shared" si="74"/>
        <v>0.5</v>
      </c>
      <c r="C255" s="13">
        <f t="shared" si="74"/>
        <v>43653.5</v>
      </c>
      <c r="D255" s="19">
        <f t="shared" si="75"/>
        <v>188</v>
      </c>
      <c r="E255" s="19">
        <v>252</v>
      </c>
      <c r="F255" s="19">
        <v>0</v>
      </c>
      <c r="G255" s="19">
        <v>0</v>
      </c>
      <c r="H255" s="19">
        <v>0</v>
      </c>
      <c r="I255" s="19"/>
      <c r="J255">
        <v>526275</v>
      </c>
      <c r="K255">
        <v>6300135</v>
      </c>
      <c r="L255">
        <v>2339</v>
      </c>
      <c r="M255" s="14">
        <v>7.0153100000000004</v>
      </c>
      <c r="N255" s="21">
        <v>143.25899999999999</v>
      </c>
      <c r="O255" s="19">
        <v>869.78300000000002</v>
      </c>
      <c r="P255" s="19">
        <f>VLOOKUP(C255,AWS2_30min!$C$3:$G$2935,5)</f>
        <v>955.8</v>
      </c>
      <c r="Q255" s="19">
        <f t="shared" si="58"/>
        <v>856.33399999999995</v>
      </c>
      <c r="R255" s="59">
        <f t="shared" si="59"/>
        <v>1.1161532766420579</v>
      </c>
      <c r="S255" s="26" t="b">
        <f t="shared" si="60"/>
        <v>0</v>
      </c>
      <c r="T255" s="19">
        <f>VLOOKUP(A255,Albedo!$A$2:$F$63,6)</f>
        <v>0</v>
      </c>
      <c r="U255" s="19">
        <f>Const!$B$26*D255+Const!$B$27</f>
        <v>2402.4843999999998</v>
      </c>
      <c r="V255" s="19">
        <f t="shared" si="57"/>
        <v>0</v>
      </c>
      <c r="W255" s="6">
        <f>VLOOKUP(A255,Albedo!$A$2:$G$63,5)+Const!$B$20*(L255-Const!$B$29)</f>
        <v>18.760000000000002</v>
      </c>
      <c r="X255" s="19">
        <f>VLOOKUP(A255,Albedo!$A$2:$G$63,7)</f>
        <v>3</v>
      </c>
      <c r="Y255" s="6">
        <f>IF(T255=1,W255,VLOOKUP(A255,Albedo!$A$2:$H$63,8)+(X255+1)*Const!$B$20*(L255-Const!$B$29))</f>
        <v>40.771999999999998</v>
      </c>
      <c r="Z255" s="15">
        <f>Const!$B$22*V255+Const!$B$23*W255+Const!$B$24*Y255+Const!$B$25</f>
        <v>0.24623416000000004</v>
      </c>
      <c r="AA255" s="51" t="b">
        <f t="shared" si="61"/>
        <v>0</v>
      </c>
      <c r="AB255" s="51" t="b">
        <f t="shared" si="62"/>
        <v>0</v>
      </c>
      <c r="AC255" s="51" t="b">
        <f>IF(F255=1,VLOOKUP(C255,AWS1_30min!$C$3:$J$2747,8))</f>
        <v>0</v>
      </c>
      <c r="AD255" s="51" t="b">
        <f>IF(F255=1,Const!$B$5*POWER((0+Const!$B$4),4))</f>
        <v>0</v>
      </c>
      <c r="AE255" s="51" t="b">
        <f t="shared" si="63"/>
        <v>0</v>
      </c>
      <c r="AF255" s="51" t="b">
        <f t="shared" si="64"/>
        <v>0</v>
      </c>
      <c r="AG255" s="14">
        <f>VLOOKUP(C255,AWS2_30min!$C$3:$J$2935,8)+Const!$B$20*(L255-Const!$B$29)</f>
        <v>18.760000000000002</v>
      </c>
      <c r="AH255" s="14">
        <f t="shared" si="65"/>
        <v>291.90999999999997</v>
      </c>
      <c r="AI255" s="6">
        <f>VLOOKUP(C255,AWS2_30min!$C$3:$K$2935,9)</f>
        <v>30.97</v>
      </c>
      <c r="AJ255" s="6">
        <f>VLOOKUP(C255,AWS2_30min!$C$3:$L$2935,10)</f>
        <v>1.9076345193123379</v>
      </c>
      <c r="AK255" s="53">
        <f>IF(AJ255&gt;0.5,Const!$B$6*(AH255-Const!$B$4)*(Const!$B$32-Const!$B$34)/(AH255*POWER(AJ255,2)))</f>
        <v>0.34638576740816851</v>
      </c>
      <c r="AL255" s="53">
        <f>IF(AK255&lt;Const!$B$33,AK255,"ЛОЖЬ")</f>
        <v>0.34638576740816851</v>
      </c>
      <c r="AM255" s="53">
        <f t="shared" si="66"/>
        <v>0.53571982249196026</v>
      </c>
      <c r="AN255" s="6">
        <f>(AG255+VLOOKUP(C255,AWS1_30min!$C$4:$L$2747,10))/2</f>
        <v>16.7715</v>
      </c>
      <c r="AO255" s="19">
        <f>VLOOKUP(C255,AWS1_30min!$C$4:$O$2747,13)/POWER(10,(L255-Const!$B$28)/18400*(1+0.003665*AN255))</f>
        <v>770.22892909031737</v>
      </c>
      <c r="AP255" s="14">
        <f>Const!$B$7*Const!$B$8*(AO255/Const!$B$11)*POWER(Const!$B$9,2)*AJ255*(AH255-Const!$B$4)/(LN(Const!$B$32/Const!$B$34)*LN(Const!$B$32/Const!$B$35))</f>
        <v>74.885209439363621</v>
      </c>
      <c r="AQ255" s="51" t="b">
        <f t="shared" si="67"/>
        <v>0</v>
      </c>
      <c r="AR255" s="18">
        <f t="shared" si="68"/>
        <v>6.8604055790094618</v>
      </c>
      <c r="AS255" s="14">
        <f>0.623*Const!$B$10*Const!$B$8*POWER(Const!$B$9,2)*AJ255*(AR255-Const!$B$12)/1013/(LN(Const!$B$32/Const!$B$34)*LN(Const!$B$32/Const!$B$36))</f>
        <v>6.1254963538984333</v>
      </c>
      <c r="AT255" s="51" t="b">
        <f t="shared" si="69"/>
        <v>0</v>
      </c>
      <c r="AU255" s="51" t="b">
        <f t="shared" si="70"/>
        <v>0</v>
      </c>
      <c r="AV255" s="14">
        <f>VLOOKUP(C255,AWS1_30min!$C$4:$P$2747,14)</f>
        <v>0</v>
      </c>
      <c r="AW255" s="14">
        <f t="shared" si="71"/>
        <v>0</v>
      </c>
      <c r="AX255" s="51" t="b">
        <f>IF(F255=1,AW255*Const!$B$13*Const!$B$14*(AH255-Const!$B$4))</f>
        <v>0</v>
      </c>
      <c r="AY255" s="11" t="b">
        <f>IF(F255=1,-Const!$B$15*(Const!$B$4-Const!$B$31)/2)</f>
        <v>0</v>
      </c>
      <c r="AZ255" s="51" t="b">
        <f t="shared" si="72"/>
        <v>0</v>
      </c>
      <c r="BA255" s="19">
        <f>IF(V255=1,Const!$B$37,Const!$B$38)</f>
        <v>784</v>
      </c>
      <c r="BB255" s="51" t="b">
        <f>IF(F255=1,AZ255/Const!$B$17*1800/BA255*1000)</f>
        <v>0</v>
      </c>
    </row>
    <row r="256" spans="1:54" x14ac:dyDescent="0.3">
      <c r="A256" s="1">
        <f t="shared" si="73"/>
        <v>43653</v>
      </c>
      <c r="B256" s="2">
        <f t="shared" si="74"/>
        <v>0.5</v>
      </c>
      <c r="C256" s="13">
        <f t="shared" si="74"/>
        <v>43653.5</v>
      </c>
      <c r="D256" s="19">
        <f t="shared" si="75"/>
        <v>188</v>
      </c>
      <c r="E256" s="19">
        <v>253</v>
      </c>
      <c r="F256" s="19">
        <v>0</v>
      </c>
      <c r="G256" s="19">
        <v>0</v>
      </c>
      <c r="H256" s="19">
        <v>0</v>
      </c>
      <c r="I256" s="19"/>
      <c r="J256">
        <v>524475</v>
      </c>
      <c r="K256">
        <v>6300045</v>
      </c>
      <c r="L256">
        <v>2741</v>
      </c>
      <c r="M256" s="14">
        <v>34.4955</v>
      </c>
      <c r="N256" s="21">
        <v>250.02699999999999</v>
      </c>
      <c r="O256" s="19">
        <v>1116.9000000000001</v>
      </c>
      <c r="P256" s="19">
        <f>VLOOKUP(C256,AWS2_30min!$C$3:$G$2935,5)</f>
        <v>955.8</v>
      </c>
      <c r="Q256" s="19">
        <f t="shared" si="58"/>
        <v>856.33399999999995</v>
      </c>
      <c r="R256" s="59">
        <f t="shared" si="59"/>
        <v>1.1161532766420579</v>
      </c>
      <c r="S256" s="26" t="b">
        <f t="shared" si="60"/>
        <v>0</v>
      </c>
      <c r="T256" s="19">
        <f>VLOOKUP(A256,Albedo!$A$2:$F$63,6)</f>
        <v>0</v>
      </c>
      <c r="U256" s="19">
        <f>Const!$B$26*D256+Const!$B$27</f>
        <v>2402.4843999999998</v>
      </c>
      <c r="V256" s="19">
        <f t="shared" si="57"/>
        <v>1</v>
      </c>
      <c r="W256" s="6">
        <f>VLOOKUP(A256,Albedo!$A$2:$G$63,5)+Const!$B$20*(L256-Const!$B$29)</f>
        <v>16.146999999999998</v>
      </c>
      <c r="X256" s="19">
        <f>VLOOKUP(A256,Albedo!$A$2:$G$63,7)</f>
        <v>3</v>
      </c>
      <c r="Y256" s="6">
        <f>IF(T256=1,W256,VLOOKUP(A256,Albedo!$A$2:$H$63,8)+(X256+1)*Const!$B$20*(L256-Const!$B$29))</f>
        <v>30.32</v>
      </c>
      <c r="Z256" s="15">
        <f>Const!$B$22*V256+Const!$B$23*W256+Const!$B$24*Y256+Const!$B$25</f>
        <v>0.57349346000000001</v>
      </c>
      <c r="AA256" s="51" t="b">
        <f t="shared" si="61"/>
        <v>0</v>
      </c>
      <c r="AB256" s="51" t="b">
        <f t="shared" si="62"/>
        <v>0</v>
      </c>
      <c r="AC256" s="51" t="b">
        <f>IF(F256=1,VLOOKUP(C256,AWS1_30min!$C$3:$J$2747,8))</f>
        <v>0</v>
      </c>
      <c r="AD256" s="51" t="b">
        <f>IF(F256=1,Const!$B$5*POWER((0+Const!$B$4),4))</f>
        <v>0</v>
      </c>
      <c r="AE256" s="51" t="b">
        <f t="shared" si="63"/>
        <v>0</v>
      </c>
      <c r="AF256" s="51" t="b">
        <f t="shared" si="64"/>
        <v>0</v>
      </c>
      <c r="AG256" s="14">
        <f>VLOOKUP(C256,AWS2_30min!$C$3:$J$2935,8)+Const!$B$20*(L256-Const!$B$29)</f>
        <v>16.146999999999998</v>
      </c>
      <c r="AH256" s="14">
        <f t="shared" si="65"/>
        <v>289.29699999999997</v>
      </c>
      <c r="AI256" s="6">
        <f>VLOOKUP(C256,AWS2_30min!$C$3:$K$2935,9)</f>
        <v>30.97</v>
      </c>
      <c r="AJ256" s="6">
        <f>VLOOKUP(C256,AWS2_30min!$C$3:$L$2935,10)</f>
        <v>1.9076345193123379</v>
      </c>
      <c r="AK256" s="53">
        <f>IF(AJ256&gt;0.5,Const!$B$6*(AH256-Const!$B$4)*(Const!$B$32-Const!$B$34)/(AH256*POWER(AJ256,2)))</f>
        <v>0.30083204305551214</v>
      </c>
      <c r="AL256" s="53">
        <f>IF(AK256&lt;Const!$B$33,AK256,"ЛОЖЬ")</f>
        <v>0.30083204305551214</v>
      </c>
      <c r="AM256" s="53">
        <f t="shared" si="66"/>
        <v>0.25417752266871646</v>
      </c>
      <c r="AN256" s="6">
        <f>(AG256+VLOOKUP(C256,AWS1_30min!$C$4:$L$2747,10))/2</f>
        <v>15.465</v>
      </c>
      <c r="AO256" s="19">
        <f>VLOOKUP(C256,AWS1_30min!$C$4:$O$2747,13)/POWER(10,(L256-Const!$B$28)/18400*(1+0.003665*AN256))</f>
        <v>730.27130793620904</v>
      </c>
      <c r="AP256" s="14">
        <f>Const!$B$7*Const!$B$8*(AO256/Const!$B$11)*POWER(Const!$B$9,2)*AJ256*(AH256-Const!$B$4)/(LN(Const!$B$32/Const!$B$34)*LN(Const!$B$32/Const!$B$35))</f>
        <v>61.111011397493854</v>
      </c>
      <c r="AQ256" s="51" t="b">
        <f t="shared" si="67"/>
        <v>0</v>
      </c>
      <c r="AR256" s="18">
        <f t="shared" si="68"/>
        <v>5.8105381987822531</v>
      </c>
      <c r="AS256" s="14">
        <f>0.623*Const!$B$10*Const!$B$8*POWER(Const!$B$9,2)*AJ256*(AR256-Const!$B$12)/1013/(LN(Const!$B$32/Const!$B$34)*LN(Const!$B$32/Const!$B$36))</f>
        <v>-2.4444809884176508</v>
      </c>
      <c r="AT256" s="51" t="b">
        <f t="shared" si="69"/>
        <v>0</v>
      </c>
      <c r="AU256" s="51" t="b">
        <f t="shared" si="70"/>
        <v>0</v>
      </c>
      <c r="AV256" s="14">
        <f>VLOOKUP(C256,AWS1_30min!$C$4:$P$2747,14)</f>
        <v>0</v>
      </c>
      <c r="AW256" s="14">
        <f t="shared" si="71"/>
        <v>0</v>
      </c>
      <c r="AX256" s="51" t="b">
        <f>IF(F256=1,AW256*Const!$B$13*Const!$B$14*(AH256-Const!$B$4))</f>
        <v>0</v>
      </c>
      <c r="AY256" s="11" t="b">
        <f>IF(F256=1,-Const!$B$15*(Const!$B$4-Const!$B$31)/2)</f>
        <v>0</v>
      </c>
      <c r="AZ256" s="51" t="b">
        <f t="shared" si="72"/>
        <v>0</v>
      </c>
      <c r="BA256" s="19">
        <f>IF(V256=1,Const!$B$37,Const!$B$38)</f>
        <v>602</v>
      </c>
      <c r="BB256" s="51" t="b">
        <f>IF(F256=1,AZ256/Const!$B$17*1800/BA256*1000)</f>
        <v>0</v>
      </c>
    </row>
    <row r="257" spans="1:54" x14ac:dyDescent="0.3">
      <c r="A257" s="1">
        <f t="shared" si="73"/>
        <v>43653</v>
      </c>
      <c r="B257" s="2">
        <f t="shared" si="74"/>
        <v>0.5</v>
      </c>
      <c r="C257" s="13">
        <f t="shared" si="74"/>
        <v>43653.5</v>
      </c>
      <c r="D257" s="19">
        <f t="shared" si="75"/>
        <v>188</v>
      </c>
      <c r="E257" s="19">
        <v>254</v>
      </c>
      <c r="F257" s="19">
        <v>0</v>
      </c>
      <c r="G257" s="19">
        <v>0</v>
      </c>
      <c r="H257" s="19">
        <v>0</v>
      </c>
      <c r="I257" s="19"/>
      <c r="J257">
        <v>524565</v>
      </c>
      <c r="K257">
        <v>6300045</v>
      </c>
      <c r="L257">
        <v>2783</v>
      </c>
      <c r="M257" s="14">
        <v>15.4519</v>
      </c>
      <c r="N257" s="21">
        <v>242.791</v>
      </c>
      <c r="O257" s="19">
        <v>1047.6400000000001</v>
      </c>
      <c r="P257" s="19">
        <f>VLOOKUP(C257,AWS2_30min!$C$3:$G$2935,5)</f>
        <v>955.8</v>
      </c>
      <c r="Q257" s="19">
        <f t="shared" si="58"/>
        <v>856.33399999999995</v>
      </c>
      <c r="R257" s="59">
        <f t="shared" si="59"/>
        <v>1.1161532766420579</v>
      </c>
      <c r="S257" s="26" t="b">
        <f t="shared" si="60"/>
        <v>0</v>
      </c>
      <c r="T257" s="19">
        <f>VLOOKUP(A257,Albedo!$A$2:$F$63,6)</f>
        <v>0</v>
      </c>
      <c r="U257" s="19">
        <f>Const!$B$26*D257+Const!$B$27</f>
        <v>2402.4843999999998</v>
      </c>
      <c r="V257" s="19">
        <f t="shared" si="57"/>
        <v>1</v>
      </c>
      <c r="W257" s="6">
        <f>VLOOKUP(A257,Albedo!$A$2:$G$63,5)+Const!$B$20*(L257-Const!$B$29)</f>
        <v>15.874000000000001</v>
      </c>
      <c r="X257" s="19">
        <f>VLOOKUP(A257,Albedo!$A$2:$G$63,7)</f>
        <v>3</v>
      </c>
      <c r="Y257" s="6">
        <f>IF(T257=1,W257,VLOOKUP(A257,Albedo!$A$2:$H$63,8)+(X257+1)*Const!$B$20*(L257-Const!$B$29))</f>
        <v>29.228000000000002</v>
      </c>
      <c r="Z257" s="15">
        <f>Const!$B$22*V257+Const!$B$23*W257+Const!$B$24*Y257+Const!$B$25</f>
        <v>0.57242875999999998</v>
      </c>
      <c r="AA257" s="51" t="b">
        <f t="shared" si="61"/>
        <v>0</v>
      </c>
      <c r="AB257" s="51" t="b">
        <f t="shared" si="62"/>
        <v>0</v>
      </c>
      <c r="AC257" s="51" t="b">
        <f>IF(F257=1,VLOOKUP(C257,AWS1_30min!$C$3:$J$2747,8))</f>
        <v>0</v>
      </c>
      <c r="AD257" s="51" t="b">
        <f>IF(F257=1,Const!$B$5*POWER((0+Const!$B$4),4))</f>
        <v>0</v>
      </c>
      <c r="AE257" s="51" t="b">
        <f t="shared" si="63"/>
        <v>0</v>
      </c>
      <c r="AF257" s="51" t="b">
        <f t="shared" si="64"/>
        <v>0</v>
      </c>
      <c r="AG257" s="14">
        <f>VLOOKUP(C257,AWS2_30min!$C$3:$J$2935,8)+Const!$B$20*(L257-Const!$B$29)</f>
        <v>15.874000000000001</v>
      </c>
      <c r="AH257" s="14">
        <f t="shared" si="65"/>
        <v>289.024</v>
      </c>
      <c r="AI257" s="6">
        <f>VLOOKUP(C257,AWS2_30min!$C$3:$K$2935,9)</f>
        <v>30.97</v>
      </c>
      <c r="AJ257" s="6">
        <f>VLOOKUP(C257,AWS2_30min!$C$3:$L$2935,10)</f>
        <v>1.9076345193123379</v>
      </c>
      <c r="AK257" s="53">
        <f>IF(AJ257&gt;0.5,Const!$B$6*(AH257-Const!$B$4)*(Const!$B$32-Const!$B$34)/(AH257*POWER(AJ257,2)))</f>
        <v>0.29602517509668352</v>
      </c>
      <c r="AL257" s="53">
        <f>IF(AK257&lt;Const!$B$33,AK257,"ЛОЖЬ")</f>
        <v>0.29602517509668352</v>
      </c>
      <c r="AM257" s="53">
        <f t="shared" si="66"/>
        <v>0.2305208563087183</v>
      </c>
      <c r="AN257" s="6">
        <f>(AG257+VLOOKUP(C257,AWS1_30min!$C$4:$L$2747,10))/2</f>
        <v>15.3285</v>
      </c>
      <c r="AO257" s="19">
        <f>VLOOKUP(C257,AWS1_30min!$C$4:$O$2747,13)/POWER(10,(L257-Const!$B$28)/18400*(1+0.003665*AN257))</f>
        <v>726.2383161869252</v>
      </c>
      <c r="AP257" s="14">
        <f>Const!$B$7*Const!$B$8*(AO257/Const!$B$11)*POWER(Const!$B$9,2)*AJ257*(AH257-Const!$B$4)/(LN(Const!$B$32/Const!$B$34)*LN(Const!$B$32/Const!$B$35))</f>
        <v>59.746012151377336</v>
      </c>
      <c r="AQ257" s="51" t="b">
        <f t="shared" si="67"/>
        <v>0</v>
      </c>
      <c r="AR257" s="18">
        <f t="shared" si="68"/>
        <v>5.7095058931759368</v>
      </c>
      <c r="AS257" s="14">
        <f>0.623*Const!$B$10*Const!$B$8*POWER(Const!$B$9,2)*AJ257*(AR257-Const!$B$12)/1013/(LN(Const!$B$32/Const!$B$34)*LN(Const!$B$32/Const!$B$36))</f>
        <v>-3.2691990301389788</v>
      </c>
      <c r="AT257" s="51" t="b">
        <f t="shared" si="69"/>
        <v>0</v>
      </c>
      <c r="AU257" s="51" t="b">
        <f t="shared" si="70"/>
        <v>0</v>
      </c>
      <c r="AV257" s="14">
        <f>VLOOKUP(C257,AWS1_30min!$C$4:$P$2747,14)</f>
        <v>0</v>
      </c>
      <c r="AW257" s="14">
        <f t="shared" si="71"/>
        <v>0</v>
      </c>
      <c r="AX257" s="51" t="b">
        <f>IF(F257=1,AW257*Const!$B$13*Const!$B$14*(AH257-Const!$B$4))</f>
        <v>0</v>
      </c>
      <c r="AY257" s="11" t="b">
        <f>IF(F257=1,-Const!$B$15*(Const!$B$4-Const!$B$31)/2)</f>
        <v>0</v>
      </c>
      <c r="AZ257" s="51" t="b">
        <f t="shared" si="72"/>
        <v>0</v>
      </c>
      <c r="BA257" s="19">
        <f>IF(V257=1,Const!$B$37,Const!$B$38)</f>
        <v>602</v>
      </c>
      <c r="BB257" s="51" t="b">
        <f>IF(F257=1,AZ257/Const!$B$17*1800/BA257*1000)</f>
        <v>0</v>
      </c>
    </row>
    <row r="258" spans="1:54" x14ac:dyDescent="0.3">
      <c r="A258" s="1">
        <f t="shared" si="73"/>
        <v>43653</v>
      </c>
      <c r="B258" s="2">
        <f t="shared" si="74"/>
        <v>0.5</v>
      </c>
      <c r="C258" s="13">
        <f t="shared" si="74"/>
        <v>43653.5</v>
      </c>
      <c r="D258" s="19">
        <f t="shared" si="75"/>
        <v>188</v>
      </c>
      <c r="E258" s="19">
        <v>255</v>
      </c>
      <c r="F258" s="19">
        <v>0</v>
      </c>
      <c r="G258" s="19">
        <v>0</v>
      </c>
      <c r="H258" s="19">
        <v>0</v>
      </c>
      <c r="I258" s="19"/>
      <c r="J258">
        <v>524655</v>
      </c>
      <c r="K258">
        <v>6300045</v>
      </c>
      <c r="L258">
        <v>2783</v>
      </c>
      <c r="M258" s="14">
        <v>10.5703</v>
      </c>
      <c r="N258" s="21">
        <v>134.39699999999999</v>
      </c>
      <c r="O258" s="19">
        <v>836.17399999999998</v>
      </c>
      <c r="P258" s="19">
        <f>VLOOKUP(C258,AWS2_30min!$C$3:$G$2935,5)</f>
        <v>955.8</v>
      </c>
      <c r="Q258" s="19">
        <f t="shared" si="58"/>
        <v>856.33399999999995</v>
      </c>
      <c r="R258" s="59">
        <f t="shared" si="59"/>
        <v>1.1161532766420579</v>
      </c>
      <c r="S258" s="26" t="b">
        <f t="shared" si="60"/>
        <v>0</v>
      </c>
      <c r="T258" s="19">
        <f>VLOOKUP(A258,Albedo!$A$2:$F$63,6)</f>
        <v>0</v>
      </c>
      <c r="U258" s="19">
        <f>Const!$B$26*D258+Const!$B$27</f>
        <v>2402.4843999999998</v>
      </c>
      <c r="V258" s="19">
        <f t="shared" si="57"/>
        <v>1</v>
      </c>
      <c r="W258" s="6">
        <f>VLOOKUP(A258,Albedo!$A$2:$G$63,5)+Const!$B$20*(L258-Const!$B$29)</f>
        <v>15.874000000000001</v>
      </c>
      <c r="X258" s="19">
        <f>VLOOKUP(A258,Albedo!$A$2:$G$63,7)</f>
        <v>3</v>
      </c>
      <c r="Y258" s="6">
        <f>IF(T258=1,W258,VLOOKUP(A258,Albedo!$A$2:$H$63,8)+(X258+1)*Const!$B$20*(L258-Const!$B$29))</f>
        <v>29.228000000000002</v>
      </c>
      <c r="Z258" s="15">
        <f>Const!$B$22*V258+Const!$B$23*W258+Const!$B$24*Y258+Const!$B$25</f>
        <v>0.57242875999999998</v>
      </c>
      <c r="AA258" s="51" t="b">
        <f t="shared" si="61"/>
        <v>0</v>
      </c>
      <c r="AB258" s="51" t="b">
        <f t="shared" si="62"/>
        <v>0</v>
      </c>
      <c r="AC258" s="51" t="b">
        <f>IF(F258=1,VLOOKUP(C258,AWS1_30min!$C$3:$J$2747,8))</f>
        <v>0</v>
      </c>
      <c r="AD258" s="51" t="b">
        <f>IF(F258=1,Const!$B$5*POWER((0+Const!$B$4),4))</f>
        <v>0</v>
      </c>
      <c r="AE258" s="51" t="b">
        <f t="shared" si="63"/>
        <v>0</v>
      </c>
      <c r="AF258" s="51" t="b">
        <f t="shared" si="64"/>
        <v>0</v>
      </c>
      <c r="AG258" s="14">
        <f>VLOOKUP(C258,AWS2_30min!$C$3:$J$2935,8)+Const!$B$20*(L258-Const!$B$29)</f>
        <v>15.874000000000001</v>
      </c>
      <c r="AH258" s="14">
        <f t="shared" si="65"/>
        <v>289.024</v>
      </c>
      <c r="AI258" s="6">
        <f>VLOOKUP(C258,AWS2_30min!$C$3:$K$2935,9)</f>
        <v>30.97</v>
      </c>
      <c r="AJ258" s="6">
        <f>VLOOKUP(C258,AWS2_30min!$C$3:$L$2935,10)</f>
        <v>1.9076345193123379</v>
      </c>
      <c r="AK258" s="53">
        <f>IF(AJ258&gt;0.5,Const!$B$6*(AH258-Const!$B$4)*(Const!$B$32-Const!$B$34)/(AH258*POWER(AJ258,2)))</f>
        <v>0.29602517509668352</v>
      </c>
      <c r="AL258" s="53">
        <f>IF(AK258&lt;Const!$B$33,AK258,"ЛОЖЬ")</f>
        <v>0.29602517509668352</v>
      </c>
      <c r="AM258" s="53">
        <f t="shared" si="66"/>
        <v>0.2305208563087183</v>
      </c>
      <c r="AN258" s="6">
        <f>(AG258+VLOOKUP(C258,AWS1_30min!$C$4:$L$2747,10))/2</f>
        <v>15.3285</v>
      </c>
      <c r="AO258" s="19">
        <f>VLOOKUP(C258,AWS1_30min!$C$4:$O$2747,13)/POWER(10,(L258-Const!$B$28)/18400*(1+0.003665*AN258))</f>
        <v>726.2383161869252</v>
      </c>
      <c r="AP258" s="14">
        <f>Const!$B$7*Const!$B$8*(AO258/Const!$B$11)*POWER(Const!$B$9,2)*AJ258*(AH258-Const!$B$4)/(LN(Const!$B$32/Const!$B$34)*LN(Const!$B$32/Const!$B$35))</f>
        <v>59.746012151377336</v>
      </c>
      <c r="AQ258" s="51" t="b">
        <f t="shared" si="67"/>
        <v>0</v>
      </c>
      <c r="AR258" s="18">
        <f t="shared" si="68"/>
        <v>5.7095058931759368</v>
      </c>
      <c r="AS258" s="14">
        <f>0.623*Const!$B$10*Const!$B$8*POWER(Const!$B$9,2)*AJ258*(AR258-Const!$B$12)/1013/(LN(Const!$B$32/Const!$B$34)*LN(Const!$B$32/Const!$B$36))</f>
        <v>-3.2691990301389788</v>
      </c>
      <c r="AT258" s="51" t="b">
        <f t="shared" si="69"/>
        <v>0</v>
      </c>
      <c r="AU258" s="51" t="b">
        <f t="shared" si="70"/>
        <v>0</v>
      </c>
      <c r="AV258" s="14">
        <f>VLOOKUP(C258,AWS1_30min!$C$4:$P$2747,14)</f>
        <v>0</v>
      </c>
      <c r="AW258" s="14">
        <f t="shared" si="71"/>
        <v>0</v>
      </c>
      <c r="AX258" s="51" t="b">
        <f>IF(F258=1,AW258*Const!$B$13*Const!$B$14*(AH258-Const!$B$4))</f>
        <v>0</v>
      </c>
      <c r="AY258" s="11" t="b">
        <f>IF(F258=1,-Const!$B$15*(Const!$B$4-Const!$B$31)/2)</f>
        <v>0</v>
      </c>
      <c r="AZ258" s="51" t="b">
        <f t="shared" si="72"/>
        <v>0</v>
      </c>
      <c r="BA258" s="19">
        <f>IF(V258=1,Const!$B$37,Const!$B$38)</f>
        <v>602</v>
      </c>
      <c r="BB258" s="51" t="b">
        <f>IF(F258=1,AZ258/Const!$B$17*1800/BA258*1000)</f>
        <v>0</v>
      </c>
    </row>
    <row r="259" spans="1:54" x14ac:dyDescent="0.3">
      <c r="A259" s="1">
        <f t="shared" si="73"/>
        <v>43653</v>
      </c>
      <c r="B259" s="2">
        <f t="shared" si="74"/>
        <v>0.5</v>
      </c>
      <c r="C259" s="13">
        <f t="shared" si="74"/>
        <v>43653.5</v>
      </c>
      <c r="D259" s="19">
        <f t="shared" si="75"/>
        <v>188</v>
      </c>
      <c r="E259" s="19">
        <v>256</v>
      </c>
      <c r="F259" s="19">
        <v>0</v>
      </c>
      <c r="G259" s="19">
        <v>0</v>
      </c>
      <c r="H259" s="19">
        <v>0</v>
      </c>
      <c r="I259" s="19"/>
      <c r="J259">
        <v>524745</v>
      </c>
      <c r="K259">
        <v>6300045</v>
      </c>
      <c r="L259">
        <v>2771</v>
      </c>
      <c r="M259" s="14">
        <v>49.397799999999997</v>
      </c>
      <c r="N259" s="21">
        <v>96.837400000000002</v>
      </c>
      <c r="O259" s="19">
        <v>742.28300000000002</v>
      </c>
      <c r="P259" s="19">
        <f>VLOOKUP(C259,AWS2_30min!$C$3:$G$2935,5)</f>
        <v>955.8</v>
      </c>
      <c r="Q259" s="19">
        <f t="shared" si="58"/>
        <v>856.33399999999995</v>
      </c>
      <c r="R259" s="59">
        <f t="shared" si="59"/>
        <v>1.1161532766420579</v>
      </c>
      <c r="S259" s="26" t="b">
        <f t="shared" si="60"/>
        <v>0</v>
      </c>
      <c r="T259" s="19">
        <f>VLOOKUP(A259,Albedo!$A$2:$F$63,6)</f>
        <v>0</v>
      </c>
      <c r="U259" s="19">
        <f>Const!$B$26*D259+Const!$B$27</f>
        <v>2402.4843999999998</v>
      </c>
      <c r="V259" s="19">
        <f t="shared" si="57"/>
        <v>1</v>
      </c>
      <c r="W259" s="6">
        <f>VLOOKUP(A259,Albedo!$A$2:$G$63,5)+Const!$B$20*(L259-Const!$B$29)</f>
        <v>15.952</v>
      </c>
      <c r="X259" s="19">
        <f>VLOOKUP(A259,Albedo!$A$2:$G$63,7)</f>
        <v>3</v>
      </c>
      <c r="Y259" s="6">
        <f>IF(T259=1,W259,VLOOKUP(A259,Albedo!$A$2:$H$63,8)+(X259+1)*Const!$B$20*(L259-Const!$B$29))</f>
        <v>29.54</v>
      </c>
      <c r="Z259" s="15">
        <f>Const!$B$22*V259+Const!$B$23*W259+Const!$B$24*Y259+Const!$B$25</f>
        <v>0.57273295999999996</v>
      </c>
      <c r="AA259" s="51" t="b">
        <f t="shared" si="61"/>
        <v>0</v>
      </c>
      <c r="AB259" s="51" t="b">
        <f t="shared" si="62"/>
        <v>0</v>
      </c>
      <c r="AC259" s="51" t="b">
        <f>IF(F259=1,VLOOKUP(C259,AWS1_30min!$C$3:$J$2747,8))</f>
        <v>0</v>
      </c>
      <c r="AD259" s="51" t="b">
        <f>IF(F259=1,Const!$B$5*POWER((0+Const!$B$4),4))</f>
        <v>0</v>
      </c>
      <c r="AE259" s="51" t="b">
        <f t="shared" si="63"/>
        <v>0</v>
      </c>
      <c r="AF259" s="51" t="b">
        <f t="shared" si="64"/>
        <v>0</v>
      </c>
      <c r="AG259" s="14">
        <f>VLOOKUP(C259,AWS2_30min!$C$3:$J$2935,8)+Const!$B$20*(L259-Const!$B$29)</f>
        <v>15.952</v>
      </c>
      <c r="AH259" s="14">
        <f t="shared" si="65"/>
        <v>289.10199999999998</v>
      </c>
      <c r="AI259" s="6">
        <f>VLOOKUP(C259,AWS2_30min!$C$3:$K$2935,9)</f>
        <v>30.97</v>
      </c>
      <c r="AJ259" s="6">
        <f>VLOOKUP(C259,AWS2_30min!$C$3:$L$2935,10)</f>
        <v>1.9076345193123379</v>
      </c>
      <c r="AK259" s="53">
        <f>IF(AJ259&gt;0.5,Const!$B$6*(AH259-Const!$B$4)*(Const!$B$32-Const!$B$34)/(AH259*POWER(AJ259,2)))</f>
        <v>0.29739949229751822</v>
      </c>
      <c r="AL259" s="53">
        <f>IF(AK259&lt;Const!$B$33,AK259,"ЛОЖЬ")</f>
        <v>0.29739949229751822</v>
      </c>
      <c r="AM259" s="53">
        <f t="shared" si="66"/>
        <v>0.23716652749535783</v>
      </c>
      <c r="AN259" s="6">
        <f>(AG259+VLOOKUP(C259,AWS1_30min!$C$4:$L$2747,10))/2</f>
        <v>15.3675</v>
      </c>
      <c r="AO259" s="19">
        <f>VLOOKUP(C259,AWS1_30min!$C$4:$O$2747,13)/POWER(10,(L259-Const!$B$28)/18400*(1+0.003665*AN259))</f>
        <v>727.38793111318842</v>
      </c>
      <c r="AP259" s="14">
        <f>Const!$B$7*Const!$B$8*(AO259/Const!$B$11)*POWER(Const!$B$9,2)*AJ259*(AH259-Const!$B$4)/(LN(Const!$B$32/Const!$B$34)*LN(Const!$B$32/Const!$B$35))</f>
        <v>60.13462683734739</v>
      </c>
      <c r="AQ259" s="51" t="b">
        <f t="shared" si="67"/>
        <v>0</v>
      </c>
      <c r="AR259" s="18">
        <f t="shared" si="68"/>
        <v>5.7382126907540103</v>
      </c>
      <c r="AS259" s="14">
        <f>0.623*Const!$B$10*Const!$B$8*POWER(Const!$B$9,2)*AJ259*(AR259-Const!$B$12)/1013/(LN(Const!$B$32/Const!$B$34)*LN(Const!$B$32/Const!$B$36))</f>
        <v>-3.034867904657871</v>
      </c>
      <c r="AT259" s="51" t="b">
        <f t="shared" si="69"/>
        <v>0</v>
      </c>
      <c r="AU259" s="51" t="b">
        <f t="shared" si="70"/>
        <v>0</v>
      </c>
      <c r="AV259" s="14">
        <f>VLOOKUP(C259,AWS1_30min!$C$4:$P$2747,14)</f>
        <v>0</v>
      </c>
      <c r="AW259" s="14">
        <f t="shared" si="71"/>
        <v>0</v>
      </c>
      <c r="AX259" s="51" t="b">
        <f>IF(F259=1,AW259*Const!$B$13*Const!$B$14*(AH259-Const!$B$4))</f>
        <v>0</v>
      </c>
      <c r="AY259" s="11" t="b">
        <f>IF(F259=1,-Const!$B$15*(Const!$B$4-Const!$B$31)/2)</f>
        <v>0</v>
      </c>
      <c r="AZ259" s="51" t="b">
        <f t="shared" si="72"/>
        <v>0</v>
      </c>
      <c r="BA259" s="19">
        <f>IF(V259=1,Const!$B$37,Const!$B$38)</f>
        <v>602</v>
      </c>
      <c r="BB259" s="51" t="b">
        <f>IF(F259=1,AZ259/Const!$B$17*1800/BA259*1000)</f>
        <v>0</v>
      </c>
    </row>
    <row r="260" spans="1:54" x14ac:dyDescent="0.3">
      <c r="A260" s="1">
        <f t="shared" si="73"/>
        <v>43653</v>
      </c>
      <c r="B260" s="2">
        <f t="shared" si="74"/>
        <v>0.5</v>
      </c>
      <c r="C260" s="13">
        <f t="shared" si="74"/>
        <v>43653.5</v>
      </c>
      <c r="D260" s="19">
        <f t="shared" si="75"/>
        <v>188</v>
      </c>
      <c r="E260" s="19">
        <v>257</v>
      </c>
      <c r="F260" s="19">
        <v>0</v>
      </c>
      <c r="G260" s="19">
        <v>0</v>
      </c>
      <c r="H260" s="19">
        <v>0</v>
      </c>
      <c r="I260" s="19"/>
      <c r="J260">
        <v>524835</v>
      </c>
      <c r="K260">
        <v>6300045</v>
      </c>
      <c r="L260">
        <v>2591</v>
      </c>
      <c r="M260" s="14">
        <v>58.183599999999998</v>
      </c>
      <c r="N260" s="21">
        <v>91.678899999999999</v>
      </c>
      <c r="O260" s="19">
        <v>877.73</v>
      </c>
      <c r="P260" s="19">
        <f>VLOOKUP(C260,AWS2_30min!$C$3:$G$2935,5)</f>
        <v>955.8</v>
      </c>
      <c r="Q260" s="19">
        <f t="shared" si="58"/>
        <v>856.33399999999995</v>
      </c>
      <c r="R260" s="59">
        <f t="shared" si="59"/>
        <v>1.1161532766420579</v>
      </c>
      <c r="S260" s="26" t="b">
        <f t="shared" si="60"/>
        <v>0</v>
      </c>
      <c r="T260" s="19">
        <f>VLOOKUP(A260,Albedo!$A$2:$F$63,6)</f>
        <v>0</v>
      </c>
      <c r="U260" s="19">
        <f>Const!$B$26*D260+Const!$B$27</f>
        <v>2402.4843999999998</v>
      </c>
      <c r="V260" s="19">
        <f t="shared" ref="V260:V323" si="76">IF(T260=1,1,IF(L260&gt;=U260,1,0))</f>
        <v>1</v>
      </c>
      <c r="W260" s="6">
        <f>VLOOKUP(A260,Albedo!$A$2:$G$63,5)+Const!$B$20*(L260-Const!$B$29)</f>
        <v>17.122</v>
      </c>
      <c r="X260" s="19">
        <f>VLOOKUP(A260,Albedo!$A$2:$G$63,7)</f>
        <v>3</v>
      </c>
      <c r="Y260" s="6">
        <f>IF(T260=1,W260,VLOOKUP(A260,Albedo!$A$2:$H$63,8)+(X260+1)*Const!$B$20*(L260-Const!$B$29))</f>
        <v>34.22</v>
      </c>
      <c r="Z260" s="15">
        <f>Const!$B$22*V260+Const!$B$23*W260+Const!$B$24*Y260+Const!$B$25</f>
        <v>0.57729596000000005</v>
      </c>
      <c r="AA260" s="51" t="b">
        <f t="shared" si="61"/>
        <v>0</v>
      </c>
      <c r="AB260" s="51" t="b">
        <f t="shared" si="62"/>
        <v>0</v>
      </c>
      <c r="AC260" s="51" t="b">
        <f>IF(F260=1,VLOOKUP(C260,AWS1_30min!$C$3:$J$2747,8))</f>
        <v>0</v>
      </c>
      <c r="AD260" s="51" t="b">
        <f>IF(F260=1,Const!$B$5*POWER((0+Const!$B$4),4))</f>
        <v>0</v>
      </c>
      <c r="AE260" s="51" t="b">
        <f t="shared" si="63"/>
        <v>0</v>
      </c>
      <c r="AF260" s="51" t="b">
        <f t="shared" si="64"/>
        <v>0</v>
      </c>
      <c r="AG260" s="14">
        <f>VLOOKUP(C260,AWS2_30min!$C$3:$J$2935,8)+Const!$B$20*(L260-Const!$B$29)</f>
        <v>17.122</v>
      </c>
      <c r="AH260" s="14">
        <f t="shared" si="65"/>
        <v>290.27199999999999</v>
      </c>
      <c r="AI260" s="6">
        <f>VLOOKUP(C260,AWS2_30min!$C$3:$K$2935,9)</f>
        <v>30.97</v>
      </c>
      <c r="AJ260" s="6">
        <f>VLOOKUP(C260,AWS2_30min!$C$3:$L$2935,10)</f>
        <v>1.9076345193123379</v>
      </c>
      <c r="AK260" s="53">
        <f>IF(AJ260&gt;0.5,Const!$B$6*(AH260-Const!$B$4)*(Const!$B$32-Const!$B$34)/(AH260*POWER(AJ260,2)))</f>
        <v>0.31792561889537319</v>
      </c>
      <c r="AL260" s="53">
        <f>IF(AK260&lt;Const!$B$33,AK260,"ЛОЖЬ")</f>
        <v>0.31792561889537319</v>
      </c>
      <c r="AM260" s="53">
        <f t="shared" si="66"/>
        <v>0.34766128979641991</v>
      </c>
      <c r="AN260" s="6">
        <f>(AG260+VLOOKUP(C260,AWS1_30min!$C$4:$L$2747,10))/2</f>
        <v>15.952500000000001</v>
      </c>
      <c r="AO260" s="19">
        <f>VLOOKUP(C260,AWS1_30min!$C$4:$O$2747,13)/POWER(10,(L260-Const!$B$28)/18400*(1+0.003665*AN260))</f>
        <v>744.89052514914795</v>
      </c>
      <c r="AP260" s="14">
        <f>Const!$B$7*Const!$B$8*(AO260/Const!$B$11)*POWER(Const!$B$9,2)*AJ260*(AH260-Const!$B$4)/(LN(Const!$B$32/Const!$B$34)*LN(Const!$B$32/Const!$B$35))</f>
        <v>66.098306304719841</v>
      </c>
      <c r="AQ260" s="51" t="b">
        <f t="shared" si="67"/>
        <v>0</v>
      </c>
      <c r="AR260" s="18">
        <f t="shared" si="68"/>
        <v>6.1843802644158332</v>
      </c>
      <c r="AS260" s="14">
        <f>0.623*Const!$B$10*Const!$B$8*POWER(Const!$B$9,2)*AJ260*(AR260-Const!$B$12)/1013/(LN(Const!$B$32/Const!$B$34)*LN(Const!$B$32/Const!$B$36))</f>
        <v>0.60715971632647092</v>
      </c>
      <c r="AT260" s="51" t="b">
        <f t="shared" si="69"/>
        <v>0</v>
      </c>
      <c r="AU260" s="51" t="b">
        <f t="shared" si="70"/>
        <v>0</v>
      </c>
      <c r="AV260" s="14">
        <f>VLOOKUP(C260,AWS1_30min!$C$4:$P$2747,14)</f>
        <v>0</v>
      </c>
      <c r="AW260" s="14">
        <f t="shared" si="71"/>
        <v>0</v>
      </c>
      <c r="AX260" s="51" t="b">
        <f>IF(F260=1,AW260*Const!$B$13*Const!$B$14*(AH260-Const!$B$4))</f>
        <v>0</v>
      </c>
      <c r="AY260" s="11" t="b">
        <f>IF(F260=1,-Const!$B$15*(Const!$B$4-Const!$B$31)/2)</f>
        <v>0</v>
      </c>
      <c r="AZ260" s="51" t="b">
        <f t="shared" si="72"/>
        <v>0</v>
      </c>
      <c r="BA260" s="19">
        <f>IF(V260=1,Const!$B$37,Const!$B$38)</f>
        <v>602</v>
      </c>
      <c r="BB260" s="51" t="b">
        <f>IF(F260=1,AZ260/Const!$B$17*1800/BA260*1000)</f>
        <v>0</v>
      </c>
    </row>
    <row r="261" spans="1:54" x14ac:dyDescent="0.3">
      <c r="A261" s="1">
        <f t="shared" si="73"/>
        <v>43653</v>
      </c>
      <c r="B261" s="2">
        <f t="shared" si="74"/>
        <v>0.5</v>
      </c>
      <c r="C261" s="13">
        <f t="shared" si="74"/>
        <v>43653.5</v>
      </c>
      <c r="D261" s="19">
        <f t="shared" si="75"/>
        <v>188</v>
      </c>
      <c r="E261" s="19">
        <v>258</v>
      </c>
      <c r="F261" s="19">
        <v>1</v>
      </c>
      <c r="G261" s="19">
        <v>0</v>
      </c>
      <c r="H261" s="19">
        <v>0</v>
      </c>
      <c r="I261" s="19"/>
      <c r="J261">
        <v>524925</v>
      </c>
      <c r="K261">
        <v>6300045</v>
      </c>
      <c r="L261">
        <v>2485</v>
      </c>
      <c r="M261" s="14">
        <v>30.403099999999998</v>
      </c>
      <c r="N261" s="21">
        <v>92.713399999999993</v>
      </c>
      <c r="O261" s="19">
        <v>506.24799999999999</v>
      </c>
      <c r="P261" s="19">
        <f>VLOOKUP(C261,AWS2_30min!$C$3:$G$2935,5)</f>
        <v>955.8</v>
      </c>
      <c r="Q261" s="19">
        <f t="shared" ref="Q261:Q324" si="77">INDEX($O$4:$O$423,MATCH(1,$H$4:$H$423,0))</f>
        <v>856.33399999999995</v>
      </c>
      <c r="R261" s="59">
        <f t="shared" ref="R261:R324" si="78">P261/Q261</f>
        <v>1.1161532766420579</v>
      </c>
      <c r="S261" s="26">
        <f t="shared" ref="S261:S324" si="79">IF(F261=1,R261*O261)</f>
        <v>565.05036399348853</v>
      </c>
      <c r="T261" s="19">
        <f>VLOOKUP(A261,Albedo!$A$2:$F$63,6)</f>
        <v>0</v>
      </c>
      <c r="U261" s="19">
        <f>Const!$B$26*D261+Const!$B$27</f>
        <v>2402.4843999999998</v>
      </c>
      <c r="V261" s="19">
        <f t="shared" si="76"/>
        <v>1</v>
      </c>
      <c r="W261" s="6">
        <f>VLOOKUP(A261,Albedo!$A$2:$G$63,5)+Const!$B$20*(L261-Const!$B$29)</f>
        <v>17.811</v>
      </c>
      <c r="X261" s="19">
        <f>VLOOKUP(A261,Albedo!$A$2:$G$63,7)</f>
        <v>3</v>
      </c>
      <c r="Y261" s="6">
        <f>IF(T261=1,W261,VLOOKUP(A261,Albedo!$A$2:$H$63,8)+(X261+1)*Const!$B$20*(L261-Const!$B$29))</f>
        <v>36.975999999999999</v>
      </c>
      <c r="Z261" s="15">
        <f>Const!$B$22*V261+Const!$B$23*W261+Const!$B$24*Y261+Const!$B$25</f>
        <v>0.57998305999999999</v>
      </c>
      <c r="AA261" s="51">
        <f t="shared" ref="AA261:AA324" si="80">IF(F261=1,S261*Z261)</f>
        <v>327.71963916305731</v>
      </c>
      <c r="AB261" s="51">
        <f t="shared" ref="AB261:AB324" si="81">IF(F261=1,S261-AA261)</f>
        <v>237.33072483043122</v>
      </c>
      <c r="AC261" s="51">
        <f>IF(F261=1,VLOOKUP(C261,AWS1_30min!$C$3:$J$2747,8))</f>
        <v>319.54647172463041</v>
      </c>
      <c r="AD261" s="51">
        <f>IF(F261=1,Const!$B$5*POWER((0+Const!$B$4),4))</f>
        <v>315.63697918226694</v>
      </c>
      <c r="AE261" s="51">
        <f t="shared" ref="AE261:AE324" si="82">IF(F261=1,AC261-AD261)</f>
        <v>3.9094925423634663</v>
      </c>
      <c r="AF261" s="51">
        <f t="shared" ref="AF261:AF324" si="83">IF(F261=1,AB261+AE261)</f>
        <v>241.24021737279469</v>
      </c>
      <c r="AG261" s="14">
        <f>VLOOKUP(C261,AWS2_30min!$C$3:$J$2935,8)+Const!$B$20*(L261-Const!$B$29)</f>
        <v>17.811</v>
      </c>
      <c r="AH261" s="14">
        <f t="shared" ref="AH261:AH324" si="84">AG261+273.15</f>
        <v>290.96099999999996</v>
      </c>
      <c r="AI261" s="6">
        <f>VLOOKUP(C261,AWS2_30min!$C$3:$K$2935,9)</f>
        <v>30.97</v>
      </c>
      <c r="AJ261" s="6">
        <f>VLOOKUP(C261,AWS2_30min!$C$3:$L$2935,10)</f>
        <v>1.9076345193123379</v>
      </c>
      <c r="AK261" s="53">
        <f>IF(AJ261&gt;0.5,Const!$B$6*(AH261-Const!$B$4)*(Const!$B$32-Const!$B$34)/(AH261*POWER(AJ261,2)))</f>
        <v>0.32993599696970505</v>
      </c>
      <c r="AL261" s="53">
        <f>IF(AK261&lt;Const!$B$33,AK261,"ЛОЖЬ")</f>
        <v>0.32993599696970505</v>
      </c>
      <c r="AM261" s="53">
        <f t="shared" ref="AM261:AM324" si="85">IF(AND(ISNUMBER(AL261),AL261&gt;0),POWER((1-5*AL261),2),IF(ISNUMBER(AL261),POWER((1-16*AL261),0.75)))</f>
        <v>0.42208408271278003</v>
      </c>
      <c r="AN261" s="6">
        <f>(AG261+VLOOKUP(C261,AWS1_30min!$C$4:$L$2747,10))/2</f>
        <v>16.297000000000001</v>
      </c>
      <c r="AO261" s="19">
        <f>VLOOKUP(C261,AWS1_30min!$C$4:$O$2747,13)/POWER(10,(L261-Const!$B$28)/18400*(1+0.003665*AN261))</f>
        <v>755.42813137790779</v>
      </c>
      <c r="AP261" s="14">
        <f>Const!$B$7*Const!$B$8*(AO261/Const!$B$11)*POWER(Const!$B$9,2)*AJ261*(AH261-Const!$B$4)/(LN(Const!$B$32/Const!$B$34)*LN(Const!$B$32/Const!$B$35))</f>
        <v>69.73083175771275</v>
      </c>
      <c r="AQ261" s="51">
        <f t="shared" ref="AQ261:AQ324" si="86">IF(F261=1,AM261*AP261)</f>
        <v>29.432274159253378</v>
      </c>
      <c r="AR261" s="18">
        <f t="shared" ref="AR261:AR324" si="87">AI261*((6.112*EXP(((17.62*AG261)/(243.12+AG261))))*(1.0016+0.0000315*AO261-0.074/AO261))/100</f>
        <v>6.4612141979895457</v>
      </c>
      <c r="AS261" s="14">
        <f>0.623*Const!$B$10*Const!$B$8*POWER(Const!$B$9,2)*AJ261*(AR261-Const!$B$12)/1013/(LN(Const!$B$32/Const!$B$34)*LN(Const!$B$32/Const!$B$36))</f>
        <v>2.8669313627200483</v>
      </c>
      <c r="AT261" s="51">
        <f t="shared" ref="AT261:AT324" si="88">IF(F261=1,AM261*AS261)</f>
        <v>1.210086094434192</v>
      </c>
      <c r="AU261" s="51">
        <f t="shared" ref="AU261:AU324" si="89">IF(F261=1,AQ261+AT261)</f>
        <v>30.642360253687571</v>
      </c>
      <c r="AV261" s="14">
        <f>VLOOKUP(C261,AWS1_30min!$C$4:$P$2747,14)</f>
        <v>0</v>
      </c>
      <c r="AW261" s="14">
        <f t="shared" ref="AW261:AW324" si="90">IF(AG261&gt;=2,AV261/1000/1800)</f>
        <v>0</v>
      </c>
      <c r="AX261" s="51">
        <f>IF(F261=1,AW261*Const!$B$13*Const!$B$14*(AH261-Const!$B$4))</f>
        <v>0</v>
      </c>
      <c r="AY261" s="11">
        <f>IF(F261=1,-Const!$B$15*(Const!$B$4-Const!$B$31)/2)</f>
        <v>-0.33999999999999775</v>
      </c>
      <c r="AZ261" s="51">
        <f t="shared" ref="AZ261:AZ324" si="91">IF(F261=1,AB261+AE261+AQ261+AT261+AY261+AX261)</f>
        <v>271.54257762648228</v>
      </c>
      <c r="BA261" s="19">
        <f>IF(V261=1,Const!$B$37,Const!$B$38)</f>
        <v>602</v>
      </c>
      <c r="BB261" s="51">
        <f>IF(F261=1,AZ261/Const!$B$17*1800/BA261*1000)</f>
        <v>2.4603676619735633</v>
      </c>
    </row>
    <row r="262" spans="1:54" x14ac:dyDescent="0.3">
      <c r="A262" s="1">
        <f t="shared" ref="A262:A325" si="92">A261</f>
        <v>43653</v>
      </c>
      <c r="B262" s="2">
        <f t="shared" ref="B262:C325" si="93">B261</f>
        <v>0.5</v>
      </c>
      <c r="C262" s="13">
        <f t="shared" si="93"/>
        <v>43653.5</v>
      </c>
      <c r="D262" s="19">
        <f t="shared" ref="D262:D325" si="94">D261</f>
        <v>188</v>
      </c>
      <c r="E262" s="19">
        <v>259</v>
      </c>
      <c r="F262" s="19">
        <v>1</v>
      </c>
      <c r="G262" s="19">
        <v>0</v>
      </c>
      <c r="H262" s="19">
        <v>0</v>
      </c>
      <c r="I262" s="19"/>
      <c r="J262">
        <v>525015</v>
      </c>
      <c r="K262">
        <v>6300045</v>
      </c>
      <c r="L262">
        <v>2485</v>
      </c>
      <c r="M262" s="14">
        <v>3.4970599999999998</v>
      </c>
      <c r="N262" s="21">
        <v>180</v>
      </c>
      <c r="O262" s="19">
        <v>922.00300000000004</v>
      </c>
      <c r="P262" s="19">
        <f>VLOOKUP(C262,AWS2_30min!$C$3:$G$2935,5)</f>
        <v>955.8</v>
      </c>
      <c r="Q262" s="19">
        <f t="shared" si="77"/>
        <v>856.33399999999995</v>
      </c>
      <c r="R262" s="59">
        <f t="shared" si="78"/>
        <v>1.1161532766420579</v>
      </c>
      <c r="S262" s="26">
        <f t="shared" si="79"/>
        <v>1029.0966695238073</v>
      </c>
      <c r="T262" s="19">
        <f>VLOOKUP(A262,Albedo!$A$2:$F$63,6)</f>
        <v>0</v>
      </c>
      <c r="U262" s="19">
        <f>Const!$B$26*D262+Const!$B$27</f>
        <v>2402.4843999999998</v>
      </c>
      <c r="V262" s="19">
        <f t="shared" si="76"/>
        <v>1</v>
      </c>
      <c r="W262" s="6">
        <f>VLOOKUP(A262,Albedo!$A$2:$G$63,5)+Const!$B$20*(L262-Const!$B$29)</f>
        <v>17.811</v>
      </c>
      <c r="X262" s="19">
        <f>VLOOKUP(A262,Albedo!$A$2:$G$63,7)</f>
        <v>3</v>
      </c>
      <c r="Y262" s="6">
        <f>IF(T262=1,W262,VLOOKUP(A262,Albedo!$A$2:$H$63,8)+(X262+1)*Const!$B$20*(L262-Const!$B$29))</f>
        <v>36.975999999999999</v>
      </c>
      <c r="Z262" s="15">
        <f>Const!$B$22*V262+Const!$B$23*W262+Const!$B$24*Y262+Const!$B$25</f>
        <v>0.57998305999999999</v>
      </c>
      <c r="AA262" s="51">
        <f t="shared" si="80"/>
        <v>596.85863542622656</v>
      </c>
      <c r="AB262" s="51">
        <f t="shared" si="81"/>
        <v>432.23803409758079</v>
      </c>
      <c r="AC262" s="51">
        <f>IF(F262=1,VLOOKUP(C262,AWS1_30min!$C$3:$J$2747,8))</f>
        <v>319.54647172463041</v>
      </c>
      <c r="AD262" s="51">
        <f>IF(F262=1,Const!$B$5*POWER((0+Const!$B$4),4))</f>
        <v>315.63697918226694</v>
      </c>
      <c r="AE262" s="51">
        <f t="shared" si="82"/>
        <v>3.9094925423634663</v>
      </c>
      <c r="AF262" s="51">
        <f t="shared" si="83"/>
        <v>436.14752663994426</v>
      </c>
      <c r="AG262" s="14">
        <f>VLOOKUP(C262,AWS2_30min!$C$3:$J$2935,8)+Const!$B$20*(L262-Const!$B$29)</f>
        <v>17.811</v>
      </c>
      <c r="AH262" s="14">
        <f t="shared" si="84"/>
        <v>290.96099999999996</v>
      </c>
      <c r="AI262" s="6">
        <f>VLOOKUP(C262,AWS2_30min!$C$3:$K$2935,9)</f>
        <v>30.97</v>
      </c>
      <c r="AJ262" s="6">
        <f>VLOOKUP(C262,AWS2_30min!$C$3:$L$2935,10)</f>
        <v>1.9076345193123379</v>
      </c>
      <c r="AK262" s="53">
        <f>IF(AJ262&gt;0.5,Const!$B$6*(AH262-Const!$B$4)*(Const!$B$32-Const!$B$34)/(AH262*POWER(AJ262,2)))</f>
        <v>0.32993599696970505</v>
      </c>
      <c r="AL262" s="53">
        <f>IF(AK262&lt;Const!$B$33,AK262,"ЛОЖЬ")</f>
        <v>0.32993599696970505</v>
      </c>
      <c r="AM262" s="53">
        <f t="shared" si="85"/>
        <v>0.42208408271278003</v>
      </c>
      <c r="AN262" s="6">
        <f>(AG262+VLOOKUP(C262,AWS1_30min!$C$4:$L$2747,10))/2</f>
        <v>16.297000000000001</v>
      </c>
      <c r="AO262" s="19">
        <f>VLOOKUP(C262,AWS1_30min!$C$4:$O$2747,13)/POWER(10,(L262-Const!$B$28)/18400*(1+0.003665*AN262))</f>
        <v>755.42813137790779</v>
      </c>
      <c r="AP262" s="14">
        <f>Const!$B$7*Const!$B$8*(AO262/Const!$B$11)*POWER(Const!$B$9,2)*AJ262*(AH262-Const!$B$4)/(LN(Const!$B$32/Const!$B$34)*LN(Const!$B$32/Const!$B$35))</f>
        <v>69.73083175771275</v>
      </c>
      <c r="AQ262" s="51">
        <f t="shared" si="86"/>
        <v>29.432274159253378</v>
      </c>
      <c r="AR262" s="18">
        <f t="shared" si="87"/>
        <v>6.4612141979895457</v>
      </c>
      <c r="AS262" s="14">
        <f>0.623*Const!$B$10*Const!$B$8*POWER(Const!$B$9,2)*AJ262*(AR262-Const!$B$12)/1013/(LN(Const!$B$32/Const!$B$34)*LN(Const!$B$32/Const!$B$36))</f>
        <v>2.8669313627200483</v>
      </c>
      <c r="AT262" s="51">
        <f t="shared" si="88"/>
        <v>1.210086094434192</v>
      </c>
      <c r="AU262" s="51">
        <f t="shared" si="89"/>
        <v>30.642360253687571</v>
      </c>
      <c r="AV262" s="14">
        <f>VLOOKUP(C262,AWS1_30min!$C$4:$P$2747,14)</f>
        <v>0</v>
      </c>
      <c r="AW262" s="14">
        <f t="shared" si="90"/>
        <v>0</v>
      </c>
      <c r="AX262" s="51">
        <f>IF(F262=1,AW262*Const!$B$13*Const!$B$14*(AH262-Const!$B$4))</f>
        <v>0</v>
      </c>
      <c r="AY262" s="11">
        <f>IF(F262=1,-Const!$B$15*(Const!$B$4-Const!$B$31)/2)</f>
        <v>-0.33999999999999775</v>
      </c>
      <c r="AZ262" s="51">
        <f t="shared" si="91"/>
        <v>466.44988689363186</v>
      </c>
      <c r="BA262" s="19">
        <f>IF(V262=1,Const!$B$37,Const!$B$38)</f>
        <v>602</v>
      </c>
      <c r="BB262" s="51">
        <f>IF(F262=1,AZ262/Const!$B$17*1800/BA262*1000)</f>
        <v>4.2263656317755833</v>
      </c>
    </row>
    <row r="263" spans="1:54" x14ac:dyDescent="0.3">
      <c r="A263" s="1">
        <f t="shared" si="92"/>
        <v>43653</v>
      </c>
      <c r="B263" s="2">
        <f t="shared" si="93"/>
        <v>0.5</v>
      </c>
      <c r="C263" s="13">
        <f t="shared" si="93"/>
        <v>43653.5</v>
      </c>
      <c r="D263" s="19">
        <f t="shared" si="94"/>
        <v>188</v>
      </c>
      <c r="E263" s="19">
        <v>260</v>
      </c>
      <c r="F263" s="19">
        <v>1</v>
      </c>
      <c r="G263" s="19">
        <v>0</v>
      </c>
      <c r="H263" s="19">
        <v>0</v>
      </c>
      <c r="I263" s="19"/>
      <c r="J263">
        <v>525105</v>
      </c>
      <c r="K263">
        <v>6300045</v>
      </c>
      <c r="L263">
        <v>2485</v>
      </c>
      <c r="M263" s="14">
        <v>7.8923100000000002</v>
      </c>
      <c r="N263" s="21">
        <v>127.67400000000001</v>
      </c>
      <c r="O263" s="19">
        <v>849.66399999999999</v>
      </c>
      <c r="P263" s="19">
        <f>VLOOKUP(C263,AWS2_30min!$C$3:$G$2935,5)</f>
        <v>955.8</v>
      </c>
      <c r="Q263" s="19">
        <f t="shared" si="77"/>
        <v>856.33399999999995</v>
      </c>
      <c r="R263" s="59">
        <f t="shared" si="78"/>
        <v>1.1161532766420579</v>
      </c>
      <c r="S263" s="26">
        <f t="shared" si="79"/>
        <v>948.35525764479746</v>
      </c>
      <c r="T263" s="19">
        <f>VLOOKUP(A263,Albedo!$A$2:$F$63,6)</f>
        <v>0</v>
      </c>
      <c r="U263" s="19">
        <f>Const!$B$26*D263+Const!$B$27</f>
        <v>2402.4843999999998</v>
      </c>
      <c r="V263" s="19">
        <f t="shared" si="76"/>
        <v>1</v>
      </c>
      <c r="W263" s="6">
        <f>VLOOKUP(A263,Albedo!$A$2:$G$63,5)+Const!$B$20*(L263-Const!$B$29)</f>
        <v>17.811</v>
      </c>
      <c r="X263" s="19">
        <f>VLOOKUP(A263,Albedo!$A$2:$G$63,7)</f>
        <v>3</v>
      </c>
      <c r="Y263" s="6">
        <f>IF(T263=1,W263,VLOOKUP(A263,Albedo!$A$2:$H$63,8)+(X263+1)*Const!$B$20*(L263-Const!$B$29))</f>
        <v>36.975999999999999</v>
      </c>
      <c r="Z263" s="15">
        <f>Const!$B$22*V263+Const!$B$23*W263+Const!$B$24*Y263+Const!$B$25</f>
        <v>0.57998305999999999</v>
      </c>
      <c r="AA263" s="51">
        <f t="shared" si="80"/>
        <v>550.02998429591798</v>
      </c>
      <c r="AB263" s="51">
        <f t="shared" si="81"/>
        <v>398.32527334887948</v>
      </c>
      <c r="AC263" s="51">
        <f>IF(F263=1,VLOOKUP(C263,AWS1_30min!$C$3:$J$2747,8))</f>
        <v>319.54647172463041</v>
      </c>
      <c r="AD263" s="51">
        <f>IF(F263=1,Const!$B$5*POWER((0+Const!$B$4),4))</f>
        <v>315.63697918226694</v>
      </c>
      <c r="AE263" s="51">
        <f t="shared" si="82"/>
        <v>3.9094925423634663</v>
      </c>
      <c r="AF263" s="51">
        <f t="shared" si="83"/>
        <v>402.23476589124294</v>
      </c>
      <c r="AG263" s="14">
        <f>VLOOKUP(C263,AWS2_30min!$C$3:$J$2935,8)+Const!$B$20*(L263-Const!$B$29)</f>
        <v>17.811</v>
      </c>
      <c r="AH263" s="14">
        <f t="shared" si="84"/>
        <v>290.96099999999996</v>
      </c>
      <c r="AI263" s="6">
        <f>VLOOKUP(C263,AWS2_30min!$C$3:$K$2935,9)</f>
        <v>30.97</v>
      </c>
      <c r="AJ263" s="6">
        <f>VLOOKUP(C263,AWS2_30min!$C$3:$L$2935,10)</f>
        <v>1.9076345193123379</v>
      </c>
      <c r="AK263" s="53">
        <f>IF(AJ263&gt;0.5,Const!$B$6*(AH263-Const!$B$4)*(Const!$B$32-Const!$B$34)/(AH263*POWER(AJ263,2)))</f>
        <v>0.32993599696970505</v>
      </c>
      <c r="AL263" s="53">
        <f>IF(AK263&lt;Const!$B$33,AK263,"ЛОЖЬ")</f>
        <v>0.32993599696970505</v>
      </c>
      <c r="AM263" s="53">
        <f t="shared" si="85"/>
        <v>0.42208408271278003</v>
      </c>
      <c r="AN263" s="6">
        <f>(AG263+VLOOKUP(C263,AWS1_30min!$C$4:$L$2747,10))/2</f>
        <v>16.297000000000001</v>
      </c>
      <c r="AO263" s="19">
        <f>VLOOKUP(C263,AWS1_30min!$C$4:$O$2747,13)/POWER(10,(L263-Const!$B$28)/18400*(1+0.003665*AN263))</f>
        <v>755.42813137790779</v>
      </c>
      <c r="AP263" s="14">
        <f>Const!$B$7*Const!$B$8*(AO263/Const!$B$11)*POWER(Const!$B$9,2)*AJ263*(AH263-Const!$B$4)/(LN(Const!$B$32/Const!$B$34)*LN(Const!$B$32/Const!$B$35))</f>
        <v>69.73083175771275</v>
      </c>
      <c r="AQ263" s="51">
        <f t="shared" si="86"/>
        <v>29.432274159253378</v>
      </c>
      <c r="AR263" s="18">
        <f t="shared" si="87"/>
        <v>6.4612141979895457</v>
      </c>
      <c r="AS263" s="14">
        <f>0.623*Const!$B$10*Const!$B$8*POWER(Const!$B$9,2)*AJ263*(AR263-Const!$B$12)/1013/(LN(Const!$B$32/Const!$B$34)*LN(Const!$B$32/Const!$B$36))</f>
        <v>2.8669313627200483</v>
      </c>
      <c r="AT263" s="51">
        <f t="shared" si="88"/>
        <v>1.210086094434192</v>
      </c>
      <c r="AU263" s="51">
        <f t="shared" si="89"/>
        <v>30.642360253687571</v>
      </c>
      <c r="AV263" s="14">
        <f>VLOOKUP(C263,AWS1_30min!$C$4:$P$2747,14)</f>
        <v>0</v>
      </c>
      <c r="AW263" s="14">
        <f t="shared" si="90"/>
        <v>0</v>
      </c>
      <c r="AX263" s="51">
        <f>IF(F263=1,AW263*Const!$B$13*Const!$B$14*(AH263-Const!$B$4))</f>
        <v>0</v>
      </c>
      <c r="AY263" s="11">
        <f>IF(F263=1,-Const!$B$15*(Const!$B$4-Const!$B$31)/2)</f>
        <v>-0.33999999999999775</v>
      </c>
      <c r="AZ263" s="51">
        <f t="shared" si="91"/>
        <v>432.53712614493054</v>
      </c>
      <c r="BA263" s="19">
        <f>IF(V263=1,Const!$B$37,Const!$B$38)</f>
        <v>602</v>
      </c>
      <c r="BB263" s="51">
        <f>IF(F263=1,AZ263/Const!$B$17*1800/BA263*1000)</f>
        <v>3.9190920520531307</v>
      </c>
    </row>
    <row r="264" spans="1:54" x14ac:dyDescent="0.3">
      <c r="A264" s="1">
        <f t="shared" si="92"/>
        <v>43653</v>
      </c>
      <c r="B264" s="2">
        <f t="shared" si="93"/>
        <v>0.5</v>
      </c>
      <c r="C264" s="13">
        <f t="shared" si="93"/>
        <v>43653.5</v>
      </c>
      <c r="D264" s="19">
        <f t="shared" si="94"/>
        <v>188</v>
      </c>
      <c r="E264" s="19">
        <v>261</v>
      </c>
      <c r="F264" s="19">
        <v>1</v>
      </c>
      <c r="G264" s="19">
        <v>0</v>
      </c>
      <c r="H264" s="19">
        <v>0</v>
      </c>
      <c r="I264" s="19"/>
      <c r="J264">
        <v>525195</v>
      </c>
      <c r="K264">
        <v>6300045</v>
      </c>
      <c r="L264">
        <v>2466</v>
      </c>
      <c r="M264" s="14">
        <v>16.329899999999999</v>
      </c>
      <c r="N264" s="21">
        <v>121.43</v>
      </c>
      <c r="O264" s="19">
        <v>744.92</v>
      </c>
      <c r="P264" s="19">
        <f>VLOOKUP(C264,AWS2_30min!$C$3:$G$2935,5)</f>
        <v>955.8</v>
      </c>
      <c r="Q264" s="19">
        <f t="shared" si="77"/>
        <v>856.33399999999995</v>
      </c>
      <c r="R264" s="59">
        <f t="shared" si="78"/>
        <v>1.1161532766420579</v>
      </c>
      <c r="S264" s="26">
        <f t="shared" si="79"/>
        <v>831.44489883620167</v>
      </c>
      <c r="T264" s="19">
        <f>VLOOKUP(A264,Albedo!$A$2:$F$63,6)</f>
        <v>0</v>
      </c>
      <c r="U264" s="19">
        <f>Const!$B$26*D264+Const!$B$27</f>
        <v>2402.4843999999998</v>
      </c>
      <c r="V264" s="19">
        <f t="shared" si="76"/>
        <v>1</v>
      </c>
      <c r="W264" s="6">
        <f>VLOOKUP(A264,Albedo!$A$2:$G$63,5)+Const!$B$20*(L264-Const!$B$29)</f>
        <v>17.9345</v>
      </c>
      <c r="X264" s="19">
        <f>VLOOKUP(A264,Albedo!$A$2:$G$63,7)</f>
        <v>3</v>
      </c>
      <c r="Y264" s="6">
        <f>IF(T264=1,W264,VLOOKUP(A264,Albedo!$A$2:$H$63,8)+(X264+1)*Const!$B$20*(L264-Const!$B$29))</f>
        <v>37.47</v>
      </c>
      <c r="Z264" s="15">
        <f>Const!$B$22*V264+Const!$B$23*W264+Const!$B$24*Y264+Const!$B$25</f>
        <v>0.58046470999999999</v>
      </c>
      <c r="AA264" s="51">
        <f t="shared" si="80"/>
        <v>482.62442208393514</v>
      </c>
      <c r="AB264" s="51">
        <f t="shared" si="81"/>
        <v>348.82047675226653</v>
      </c>
      <c r="AC264" s="51">
        <f>IF(F264=1,VLOOKUP(C264,AWS1_30min!$C$3:$J$2747,8))</f>
        <v>319.54647172463041</v>
      </c>
      <c r="AD264" s="51">
        <f>IF(F264=1,Const!$B$5*POWER((0+Const!$B$4),4))</f>
        <v>315.63697918226694</v>
      </c>
      <c r="AE264" s="51">
        <f t="shared" si="82"/>
        <v>3.9094925423634663</v>
      </c>
      <c r="AF264" s="51">
        <f t="shared" si="83"/>
        <v>352.72996929463</v>
      </c>
      <c r="AG264" s="14">
        <f>VLOOKUP(C264,AWS2_30min!$C$3:$J$2935,8)+Const!$B$20*(L264-Const!$B$29)</f>
        <v>17.9345</v>
      </c>
      <c r="AH264" s="14">
        <f t="shared" si="84"/>
        <v>291.08449999999999</v>
      </c>
      <c r="AI264" s="6">
        <f>VLOOKUP(C264,AWS2_30min!$C$3:$K$2935,9)</f>
        <v>30.97</v>
      </c>
      <c r="AJ264" s="6">
        <f>VLOOKUP(C264,AWS2_30min!$C$3:$L$2935,10)</f>
        <v>1.9076345193123379</v>
      </c>
      <c r="AK264" s="53">
        <f>IF(AJ264&gt;0.5,Const!$B$6*(AH264-Const!$B$4)*(Const!$B$32-Const!$B$34)/(AH264*POWER(AJ264,2)))</f>
        <v>0.33208279149686903</v>
      </c>
      <c r="AL264" s="53">
        <f>IF(AK264&lt;Const!$B$33,AK264,"ЛОЖЬ")</f>
        <v>0.33208279149686903</v>
      </c>
      <c r="AM264" s="53">
        <f t="shared" si="85"/>
        <v>0.4361465952401346</v>
      </c>
      <c r="AN264" s="6">
        <f>(AG264+VLOOKUP(C264,AWS1_30min!$C$4:$L$2747,10))/2</f>
        <v>16.358750000000001</v>
      </c>
      <c r="AO264" s="19">
        <f>VLOOKUP(C264,AWS1_30min!$C$4:$O$2747,13)/POWER(10,(L264-Const!$B$28)/18400*(1+0.003665*AN264))</f>
        <v>757.33532287836772</v>
      </c>
      <c r="AP264" s="14">
        <f>Const!$B$7*Const!$B$8*(AO264/Const!$B$11)*POWER(Const!$B$9,2)*AJ264*(AH264-Const!$B$4)/(LN(Const!$B$32/Const!$B$34)*LN(Const!$B$32/Const!$B$35))</f>
        <v>70.391606194538468</v>
      </c>
      <c r="AQ264" s="51">
        <f t="shared" si="86"/>
        <v>30.701059375232322</v>
      </c>
      <c r="AR264" s="18">
        <f t="shared" si="87"/>
        <v>6.5119750177350468</v>
      </c>
      <c r="AS264" s="14">
        <f>0.623*Const!$B$10*Const!$B$8*POWER(Const!$B$9,2)*AJ264*(AR264-Const!$B$12)/1013/(LN(Const!$B$32/Const!$B$34)*LN(Const!$B$32/Const!$B$36))</f>
        <v>3.2812875788377358</v>
      </c>
      <c r="AT264" s="51">
        <f t="shared" si="88"/>
        <v>1.4311224055138232</v>
      </c>
      <c r="AU264" s="51">
        <f t="shared" si="89"/>
        <v>32.132181780746144</v>
      </c>
      <c r="AV264" s="14">
        <f>VLOOKUP(C264,AWS1_30min!$C$4:$P$2747,14)</f>
        <v>0</v>
      </c>
      <c r="AW264" s="14">
        <f t="shared" si="90"/>
        <v>0</v>
      </c>
      <c r="AX264" s="51">
        <f>IF(F264=1,AW264*Const!$B$13*Const!$B$14*(AH264-Const!$B$4))</f>
        <v>0</v>
      </c>
      <c r="AY264" s="11">
        <f>IF(F264=1,-Const!$B$15*(Const!$B$4-Const!$B$31)/2)</f>
        <v>-0.33999999999999775</v>
      </c>
      <c r="AZ264" s="51">
        <f t="shared" si="91"/>
        <v>384.52215107537614</v>
      </c>
      <c r="BA264" s="19">
        <f>IF(V264=1,Const!$B$37,Const!$B$38)</f>
        <v>602</v>
      </c>
      <c r="BB264" s="51">
        <f>IF(F264=1,AZ264/Const!$B$17*1800/BA264*1000)</f>
        <v>3.4840424440535447</v>
      </c>
    </row>
    <row r="265" spans="1:54" x14ac:dyDescent="0.3">
      <c r="A265" s="1">
        <f t="shared" si="92"/>
        <v>43653</v>
      </c>
      <c r="B265" s="2">
        <f t="shared" si="93"/>
        <v>0.5</v>
      </c>
      <c r="C265" s="13">
        <f t="shared" si="93"/>
        <v>43653.5</v>
      </c>
      <c r="D265" s="19">
        <f t="shared" si="94"/>
        <v>188</v>
      </c>
      <c r="E265" s="19">
        <v>262</v>
      </c>
      <c r="F265" s="19">
        <v>1</v>
      </c>
      <c r="G265" s="19">
        <v>0</v>
      </c>
      <c r="H265" s="19">
        <v>0</v>
      </c>
      <c r="I265" s="19"/>
      <c r="J265">
        <v>525285</v>
      </c>
      <c r="K265">
        <v>6300045</v>
      </c>
      <c r="L265">
        <v>2445</v>
      </c>
      <c r="M265" s="14">
        <v>12.161099999999999</v>
      </c>
      <c r="N265" s="21">
        <v>182.58600000000001</v>
      </c>
      <c r="O265" s="19">
        <v>910.76599999999996</v>
      </c>
      <c r="P265" s="19">
        <f>VLOOKUP(C265,AWS2_30min!$C$3:$G$2935,5)</f>
        <v>955.8</v>
      </c>
      <c r="Q265" s="19">
        <f t="shared" si="77"/>
        <v>856.33399999999995</v>
      </c>
      <c r="R265" s="59">
        <f t="shared" si="78"/>
        <v>1.1161532766420579</v>
      </c>
      <c r="S265" s="26">
        <f t="shared" si="79"/>
        <v>1016.5544551541805</v>
      </c>
      <c r="T265" s="19">
        <f>VLOOKUP(A265,Albedo!$A$2:$F$63,6)</f>
        <v>0</v>
      </c>
      <c r="U265" s="19">
        <f>Const!$B$26*D265+Const!$B$27</f>
        <v>2402.4843999999998</v>
      </c>
      <c r="V265" s="19">
        <f t="shared" si="76"/>
        <v>1</v>
      </c>
      <c r="W265" s="6">
        <f>VLOOKUP(A265,Albedo!$A$2:$G$63,5)+Const!$B$20*(L265-Const!$B$29)</f>
        <v>18.071000000000002</v>
      </c>
      <c r="X265" s="19">
        <f>VLOOKUP(A265,Albedo!$A$2:$G$63,7)</f>
        <v>3</v>
      </c>
      <c r="Y265" s="6">
        <f>IF(T265=1,W265,VLOOKUP(A265,Albedo!$A$2:$H$63,8)+(X265+1)*Const!$B$20*(L265-Const!$B$29))</f>
        <v>38.015999999999998</v>
      </c>
      <c r="Z265" s="15">
        <f>Const!$B$22*V265+Const!$B$23*W265+Const!$B$24*Y265+Const!$B$25</f>
        <v>0.58099706000000007</v>
      </c>
      <c r="AA265" s="51">
        <f t="shared" si="80"/>
        <v>590.61514977448076</v>
      </c>
      <c r="AB265" s="51">
        <f t="shared" si="81"/>
        <v>425.9393053796997</v>
      </c>
      <c r="AC265" s="51">
        <f>IF(F265=1,VLOOKUP(C265,AWS1_30min!$C$3:$J$2747,8))</f>
        <v>319.54647172463041</v>
      </c>
      <c r="AD265" s="51">
        <f>IF(F265=1,Const!$B$5*POWER((0+Const!$B$4),4))</f>
        <v>315.63697918226694</v>
      </c>
      <c r="AE265" s="51">
        <f t="shared" si="82"/>
        <v>3.9094925423634663</v>
      </c>
      <c r="AF265" s="51">
        <f t="shared" si="83"/>
        <v>429.84879792206317</v>
      </c>
      <c r="AG265" s="14">
        <f>VLOOKUP(C265,AWS2_30min!$C$3:$J$2935,8)+Const!$B$20*(L265-Const!$B$29)</f>
        <v>18.071000000000002</v>
      </c>
      <c r="AH265" s="14">
        <f t="shared" si="84"/>
        <v>291.221</v>
      </c>
      <c r="AI265" s="6">
        <f>VLOOKUP(C265,AWS2_30min!$C$3:$K$2935,9)</f>
        <v>30.97</v>
      </c>
      <c r="AJ265" s="6">
        <f>VLOOKUP(C265,AWS2_30min!$C$3:$L$2935,10)</f>
        <v>1.9076345193123379</v>
      </c>
      <c r="AK265" s="53">
        <f>IF(AJ265&gt;0.5,Const!$B$6*(AH265-Const!$B$4)*(Const!$B$32-Const!$B$34)/(AH265*POWER(AJ265,2)))</f>
        <v>0.33445344600085103</v>
      </c>
      <c r="AL265" s="53">
        <f>IF(AK265&lt;Const!$B$33,AK265,"ЛОЖЬ")</f>
        <v>0.33445344600085103</v>
      </c>
      <c r="AM265" s="53">
        <f t="shared" si="85"/>
        <v>0.45194322853759411</v>
      </c>
      <c r="AN265" s="6">
        <f>(AG265+VLOOKUP(C265,AWS1_30min!$C$4:$L$2747,10))/2</f>
        <v>16.427</v>
      </c>
      <c r="AO265" s="19">
        <f>VLOOKUP(C265,AWS1_30min!$C$4:$O$2747,13)/POWER(10,(L265-Const!$B$28)/18400*(1+0.003665*AN265))</f>
        <v>759.44982469968966</v>
      </c>
      <c r="AP265" s="14">
        <f>Const!$B$7*Const!$B$8*(AO265/Const!$B$11)*POWER(Const!$B$9,2)*AJ265*(AH265-Const!$B$4)/(LN(Const!$B$32/Const!$B$34)*LN(Const!$B$32/Const!$B$35))</f>
        <v>71.125389960754319</v>
      </c>
      <c r="AQ265" s="51">
        <f t="shared" si="86"/>
        <v>32.14463836985869</v>
      </c>
      <c r="AR265" s="18">
        <f t="shared" si="87"/>
        <v>6.5684883376645642</v>
      </c>
      <c r="AS265" s="14">
        <f>0.623*Const!$B$10*Const!$B$8*POWER(Const!$B$9,2)*AJ265*(AR265-Const!$B$12)/1013/(LN(Const!$B$32/Const!$B$34)*LN(Const!$B$32/Const!$B$36))</f>
        <v>3.7426009603718966</v>
      </c>
      <c r="AT265" s="51">
        <f t="shared" si="88"/>
        <v>1.6914431611583753</v>
      </c>
      <c r="AU265" s="51">
        <f t="shared" si="89"/>
        <v>33.836081531017065</v>
      </c>
      <c r="AV265" s="14">
        <f>VLOOKUP(C265,AWS1_30min!$C$4:$P$2747,14)</f>
        <v>0</v>
      </c>
      <c r="AW265" s="14">
        <f t="shared" si="90"/>
        <v>0</v>
      </c>
      <c r="AX265" s="51">
        <f>IF(F265=1,AW265*Const!$B$13*Const!$B$14*(AH265-Const!$B$4))</f>
        <v>0</v>
      </c>
      <c r="AY265" s="11">
        <f>IF(F265=1,-Const!$B$15*(Const!$B$4-Const!$B$31)/2)</f>
        <v>-0.33999999999999775</v>
      </c>
      <c r="AZ265" s="51">
        <f t="shared" si="91"/>
        <v>463.34487945308024</v>
      </c>
      <c r="BA265" s="19">
        <f>IF(V265=1,Const!$B$37,Const!$B$38)</f>
        <v>602</v>
      </c>
      <c r="BB265" s="51">
        <f>IF(F265=1,AZ265/Const!$B$17*1800/BA265*1000)</f>
        <v>4.1982320699463624</v>
      </c>
    </row>
    <row r="266" spans="1:54" x14ac:dyDescent="0.3">
      <c r="A266" s="1">
        <f t="shared" si="92"/>
        <v>43653</v>
      </c>
      <c r="B266" s="2">
        <f t="shared" si="93"/>
        <v>0.5</v>
      </c>
      <c r="C266" s="13">
        <f t="shared" si="93"/>
        <v>43653.5</v>
      </c>
      <c r="D266" s="19">
        <f t="shared" si="94"/>
        <v>188</v>
      </c>
      <c r="E266" s="19">
        <v>263</v>
      </c>
      <c r="F266" s="19">
        <v>0</v>
      </c>
      <c r="G266" s="19">
        <v>0</v>
      </c>
      <c r="H266" s="19">
        <v>0</v>
      </c>
      <c r="I266" s="19"/>
      <c r="J266">
        <v>525375</v>
      </c>
      <c r="K266">
        <v>6300045</v>
      </c>
      <c r="L266">
        <v>2469</v>
      </c>
      <c r="M266" s="14">
        <v>28.006900000000002</v>
      </c>
      <c r="N266" s="21">
        <v>231.57400000000001</v>
      </c>
      <c r="O266" s="19">
        <v>1055.44</v>
      </c>
      <c r="P266" s="19">
        <f>VLOOKUP(C266,AWS2_30min!$C$3:$G$2935,5)</f>
        <v>955.8</v>
      </c>
      <c r="Q266" s="19">
        <f t="shared" si="77"/>
        <v>856.33399999999995</v>
      </c>
      <c r="R266" s="59">
        <f t="shared" si="78"/>
        <v>1.1161532766420579</v>
      </c>
      <c r="S266" s="26" t="b">
        <f t="shared" si="79"/>
        <v>0</v>
      </c>
      <c r="T266" s="19">
        <f>VLOOKUP(A266,Albedo!$A$2:$F$63,6)</f>
        <v>0</v>
      </c>
      <c r="U266" s="19">
        <f>Const!$B$26*D266+Const!$B$27</f>
        <v>2402.4843999999998</v>
      </c>
      <c r="V266" s="19">
        <f t="shared" si="76"/>
        <v>1</v>
      </c>
      <c r="W266" s="6">
        <f>VLOOKUP(A266,Albedo!$A$2:$G$63,5)+Const!$B$20*(L266-Const!$B$29)</f>
        <v>17.914999999999999</v>
      </c>
      <c r="X266" s="19">
        <f>VLOOKUP(A266,Albedo!$A$2:$G$63,7)</f>
        <v>3</v>
      </c>
      <c r="Y266" s="6">
        <f>IF(T266=1,W266,VLOOKUP(A266,Albedo!$A$2:$H$63,8)+(X266+1)*Const!$B$20*(L266-Const!$B$29))</f>
        <v>37.392000000000003</v>
      </c>
      <c r="Z266" s="15">
        <f>Const!$B$22*V266+Const!$B$23*W266+Const!$B$24*Y266+Const!$B$25</f>
        <v>0.58038866</v>
      </c>
      <c r="AA266" s="51" t="b">
        <f t="shared" si="80"/>
        <v>0</v>
      </c>
      <c r="AB266" s="51" t="b">
        <f t="shared" si="81"/>
        <v>0</v>
      </c>
      <c r="AC266" s="51" t="b">
        <f>IF(F266=1,VLOOKUP(C266,AWS1_30min!$C$3:$J$2747,8))</f>
        <v>0</v>
      </c>
      <c r="AD266" s="51" t="b">
        <f>IF(F266=1,Const!$B$5*POWER((0+Const!$B$4),4))</f>
        <v>0</v>
      </c>
      <c r="AE266" s="51" t="b">
        <f t="shared" si="82"/>
        <v>0</v>
      </c>
      <c r="AF266" s="51" t="b">
        <f t="shared" si="83"/>
        <v>0</v>
      </c>
      <c r="AG266" s="14">
        <f>VLOOKUP(C266,AWS2_30min!$C$3:$J$2935,8)+Const!$B$20*(L266-Const!$B$29)</f>
        <v>17.914999999999999</v>
      </c>
      <c r="AH266" s="14">
        <f t="shared" si="84"/>
        <v>291.065</v>
      </c>
      <c r="AI266" s="6">
        <f>VLOOKUP(C266,AWS2_30min!$C$3:$K$2935,9)</f>
        <v>30.97</v>
      </c>
      <c r="AJ266" s="6">
        <f>VLOOKUP(C266,AWS2_30min!$C$3:$L$2935,10)</f>
        <v>1.9076345193123379</v>
      </c>
      <c r="AK266" s="53">
        <f>IF(AJ266&gt;0.5,Const!$B$6*(AH266-Const!$B$4)*(Const!$B$32-Const!$B$34)/(AH266*POWER(AJ266,2)))</f>
        <v>0.33174394505593963</v>
      </c>
      <c r="AL266" s="53">
        <f>IF(AK266&lt;Const!$B$33,AK266,"ЛОЖЬ")</f>
        <v>0.33174394505593963</v>
      </c>
      <c r="AM266" s="53">
        <f t="shared" si="85"/>
        <v>0.43391167647256096</v>
      </c>
      <c r="AN266" s="6">
        <f>(AG266+VLOOKUP(C266,AWS1_30min!$C$4:$L$2747,10))/2</f>
        <v>16.349</v>
      </c>
      <c r="AO266" s="19">
        <f>VLOOKUP(C266,AWS1_30min!$C$4:$O$2747,13)/POWER(10,(L266-Const!$B$28)/18400*(1+0.003665*AN266))</f>
        <v>757.0338134154847</v>
      </c>
      <c r="AP266" s="14">
        <f>Const!$B$7*Const!$B$8*(AO266/Const!$B$11)*POWER(Const!$B$9,2)*AJ266*(AH266-Const!$B$4)/(LN(Const!$B$32/Const!$B$34)*LN(Const!$B$32/Const!$B$35))</f>
        <v>70.287076360476703</v>
      </c>
      <c r="AQ266" s="51" t="b">
        <f t="shared" si="86"/>
        <v>0</v>
      </c>
      <c r="AR266" s="18">
        <f t="shared" si="87"/>
        <v>6.503936823936912</v>
      </c>
      <c r="AS266" s="14">
        <f>0.623*Const!$B$10*Const!$B$8*POWER(Const!$B$9,2)*AJ266*(AR266-Const!$B$12)/1013/(LN(Const!$B$32/Const!$B$34)*LN(Const!$B$32/Const!$B$36))</f>
        <v>3.2156724925701226</v>
      </c>
      <c r="AT266" s="51" t="b">
        <f t="shared" si="88"/>
        <v>0</v>
      </c>
      <c r="AU266" s="51" t="b">
        <f t="shared" si="89"/>
        <v>0</v>
      </c>
      <c r="AV266" s="14">
        <f>VLOOKUP(C266,AWS1_30min!$C$4:$P$2747,14)</f>
        <v>0</v>
      </c>
      <c r="AW266" s="14">
        <f t="shared" si="90"/>
        <v>0</v>
      </c>
      <c r="AX266" s="51" t="b">
        <f>IF(F266=1,AW266*Const!$B$13*Const!$B$14*(AH266-Const!$B$4))</f>
        <v>0</v>
      </c>
      <c r="AY266" s="11" t="b">
        <f>IF(F266=1,-Const!$B$15*(Const!$B$4-Const!$B$31)/2)</f>
        <v>0</v>
      </c>
      <c r="AZ266" s="51" t="b">
        <f t="shared" si="91"/>
        <v>0</v>
      </c>
      <c r="BA266" s="19">
        <f>IF(V266=1,Const!$B$37,Const!$B$38)</f>
        <v>602</v>
      </c>
      <c r="BB266" s="51" t="b">
        <f>IF(F266=1,AZ266/Const!$B$17*1800/BA266*1000)</f>
        <v>0</v>
      </c>
    </row>
    <row r="267" spans="1:54" x14ac:dyDescent="0.3">
      <c r="A267" s="1">
        <f t="shared" si="92"/>
        <v>43653</v>
      </c>
      <c r="B267" s="2">
        <f t="shared" si="93"/>
        <v>0.5</v>
      </c>
      <c r="C267" s="13">
        <f t="shared" si="93"/>
        <v>43653.5</v>
      </c>
      <c r="D267" s="19">
        <f t="shared" si="94"/>
        <v>188</v>
      </c>
      <c r="E267" s="19">
        <v>264</v>
      </c>
      <c r="F267" s="19">
        <v>0</v>
      </c>
      <c r="G267" s="19">
        <v>0</v>
      </c>
      <c r="H267" s="19">
        <v>0</v>
      </c>
      <c r="I267" s="19"/>
      <c r="J267">
        <v>525465</v>
      </c>
      <c r="K267">
        <v>6300045</v>
      </c>
      <c r="L267">
        <v>2529</v>
      </c>
      <c r="M267" s="14">
        <v>29.838000000000001</v>
      </c>
      <c r="N267" s="21">
        <v>213.34399999999999</v>
      </c>
      <c r="O267" s="19">
        <v>987.06500000000005</v>
      </c>
      <c r="P267" s="19">
        <f>VLOOKUP(C267,AWS2_30min!$C$3:$G$2935,5)</f>
        <v>955.8</v>
      </c>
      <c r="Q267" s="19">
        <f t="shared" si="77"/>
        <v>856.33399999999995</v>
      </c>
      <c r="R267" s="59">
        <f t="shared" si="78"/>
        <v>1.1161532766420579</v>
      </c>
      <c r="S267" s="26" t="b">
        <f t="shared" si="79"/>
        <v>0</v>
      </c>
      <c r="T267" s="19">
        <f>VLOOKUP(A267,Albedo!$A$2:$F$63,6)</f>
        <v>0</v>
      </c>
      <c r="U267" s="19">
        <f>Const!$B$26*D267+Const!$B$27</f>
        <v>2402.4843999999998</v>
      </c>
      <c r="V267" s="19">
        <f t="shared" si="76"/>
        <v>1</v>
      </c>
      <c r="W267" s="6">
        <f>VLOOKUP(A267,Albedo!$A$2:$G$63,5)+Const!$B$20*(L267-Const!$B$29)</f>
        <v>17.524999999999999</v>
      </c>
      <c r="X267" s="19">
        <f>VLOOKUP(A267,Albedo!$A$2:$G$63,7)</f>
        <v>3</v>
      </c>
      <c r="Y267" s="6">
        <f>IF(T267=1,W267,VLOOKUP(A267,Albedo!$A$2:$H$63,8)+(X267+1)*Const!$B$20*(L267-Const!$B$29))</f>
        <v>35.832000000000001</v>
      </c>
      <c r="Z267" s="15">
        <f>Const!$B$22*V267+Const!$B$23*W267+Const!$B$24*Y267+Const!$B$25</f>
        <v>0.57886766000000012</v>
      </c>
      <c r="AA267" s="51" t="b">
        <f t="shared" si="80"/>
        <v>0</v>
      </c>
      <c r="AB267" s="51" t="b">
        <f t="shared" si="81"/>
        <v>0</v>
      </c>
      <c r="AC267" s="51" t="b">
        <f>IF(F267=1,VLOOKUP(C267,AWS1_30min!$C$3:$J$2747,8))</f>
        <v>0</v>
      </c>
      <c r="AD267" s="51" t="b">
        <f>IF(F267=1,Const!$B$5*POWER((0+Const!$B$4),4))</f>
        <v>0</v>
      </c>
      <c r="AE267" s="51" t="b">
        <f t="shared" si="82"/>
        <v>0</v>
      </c>
      <c r="AF267" s="51" t="b">
        <f t="shared" si="83"/>
        <v>0</v>
      </c>
      <c r="AG267" s="14">
        <f>VLOOKUP(C267,AWS2_30min!$C$3:$J$2935,8)+Const!$B$20*(L267-Const!$B$29)</f>
        <v>17.524999999999999</v>
      </c>
      <c r="AH267" s="14">
        <f t="shared" si="84"/>
        <v>290.67499999999995</v>
      </c>
      <c r="AI267" s="6">
        <f>VLOOKUP(C267,AWS2_30min!$C$3:$K$2935,9)</f>
        <v>30.97</v>
      </c>
      <c r="AJ267" s="6">
        <f>VLOOKUP(C267,AWS2_30min!$C$3:$L$2935,10)</f>
        <v>1.9076345193123379</v>
      </c>
      <c r="AK267" s="53">
        <f>IF(AJ267&gt;0.5,Const!$B$6*(AH267-Const!$B$4)*(Const!$B$32-Const!$B$34)/(AH267*POWER(AJ267,2)))</f>
        <v>0.32495746896857308</v>
      </c>
      <c r="AL267" s="53">
        <f>IF(AK267&lt;Const!$B$33,AK267,"ЛОЖЬ")</f>
        <v>0.32495746896857308</v>
      </c>
      <c r="AM267" s="53">
        <f t="shared" si="85"/>
        <v>0.39035922627579756</v>
      </c>
      <c r="AN267" s="6">
        <f>(AG267+VLOOKUP(C267,AWS1_30min!$C$4:$L$2747,10))/2</f>
        <v>16.154</v>
      </c>
      <c r="AO267" s="19">
        <f>VLOOKUP(C267,AWS1_30min!$C$4:$O$2747,13)/POWER(10,(L267-Const!$B$28)/18400*(1+0.003665*AN267))</f>
        <v>751.03300000000002</v>
      </c>
      <c r="AP267" s="14">
        <f>Const!$B$7*Const!$B$8*(AO267/Const!$B$11)*POWER(Const!$B$9,2)*AJ267*(AH267-Const!$B$4)/(LN(Const!$B$32/Const!$B$34)*LN(Const!$B$32/Const!$B$35))</f>
        <v>68.211945306904695</v>
      </c>
      <c r="AQ267" s="51" t="b">
        <f t="shared" si="86"/>
        <v>0</v>
      </c>
      <c r="AR267" s="18">
        <f t="shared" si="87"/>
        <v>6.3450015855172373</v>
      </c>
      <c r="AS267" s="14">
        <f>0.623*Const!$B$10*Const!$B$8*POWER(Const!$B$9,2)*AJ267*(AR267-Const!$B$12)/1013/(LN(Const!$B$32/Const!$B$34)*LN(Const!$B$32/Const!$B$36))</f>
        <v>1.9182977785777307</v>
      </c>
      <c r="AT267" s="51" t="b">
        <f t="shared" si="88"/>
        <v>0</v>
      </c>
      <c r="AU267" s="51" t="b">
        <f t="shared" si="89"/>
        <v>0</v>
      </c>
      <c r="AV267" s="14">
        <f>VLOOKUP(C267,AWS1_30min!$C$4:$P$2747,14)</f>
        <v>0</v>
      </c>
      <c r="AW267" s="14">
        <f t="shared" si="90"/>
        <v>0</v>
      </c>
      <c r="AX267" s="51" t="b">
        <f>IF(F267=1,AW267*Const!$B$13*Const!$B$14*(AH267-Const!$B$4))</f>
        <v>0</v>
      </c>
      <c r="AY267" s="11" t="b">
        <f>IF(F267=1,-Const!$B$15*(Const!$B$4-Const!$B$31)/2)</f>
        <v>0</v>
      </c>
      <c r="AZ267" s="51" t="b">
        <f t="shared" si="91"/>
        <v>0</v>
      </c>
      <c r="BA267" s="19">
        <f>IF(V267=1,Const!$B$37,Const!$B$38)</f>
        <v>602</v>
      </c>
      <c r="BB267" s="51" t="b">
        <f>IF(F267=1,AZ267/Const!$B$17*1800/BA267*1000)</f>
        <v>0</v>
      </c>
    </row>
    <row r="268" spans="1:54" x14ac:dyDescent="0.3">
      <c r="A268" s="1">
        <f t="shared" si="92"/>
        <v>43653</v>
      </c>
      <c r="B268" s="2">
        <f t="shared" si="93"/>
        <v>0.5</v>
      </c>
      <c r="C268" s="13">
        <f t="shared" si="93"/>
        <v>43653.5</v>
      </c>
      <c r="D268" s="19">
        <f t="shared" si="94"/>
        <v>188</v>
      </c>
      <c r="E268" s="19">
        <v>265</v>
      </c>
      <c r="F268" s="19">
        <v>0</v>
      </c>
      <c r="G268" s="19">
        <v>0</v>
      </c>
      <c r="H268" s="19">
        <v>0</v>
      </c>
      <c r="I268" s="19"/>
      <c r="J268">
        <v>525555</v>
      </c>
      <c r="K268">
        <v>6300045</v>
      </c>
      <c r="L268">
        <v>2529</v>
      </c>
      <c r="M268" s="14">
        <v>15.6128</v>
      </c>
      <c r="N268" s="21">
        <v>159.94399999999999</v>
      </c>
      <c r="O268" s="19">
        <v>839.04700000000003</v>
      </c>
      <c r="P268" s="19">
        <f>VLOOKUP(C268,AWS2_30min!$C$3:$G$2935,5)</f>
        <v>955.8</v>
      </c>
      <c r="Q268" s="19">
        <f t="shared" si="77"/>
        <v>856.33399999999995</v>
      </c>
      <c r="R268" s="59">
        <f t="shared" si="78"/>
        <v>1.1161532766420579</v>
      </c>
      <c r="S268" s="26" t="b">
        <f t="shared" si="79"/>
        <v>0</v>
      </c>
      <c r="T268" s="19">
        <f>VLOOKUP(A268,Albedo!$A$2:$F$63,6)</f>
        <v>0</v>
      </c>
      <c r="U268" s="19">
        <f>Const!$B$26*D268+Const!$B$27</f>
        <v>2402.4843999999998</v>
      </c>
      <c r="V268" s="19">
        <f t="shared" si="76"/>
        <v>1</v>
      </c>
      <c r="W268" s="6">
        <f>VLOOKUP(A268,Albedo!$A$2:$G$63,5)+Const!$B$20*(L268-Const!$B$29)</f>
        <v>17.524999999999999</v>
      </c>
      <c r="X268" s="19">
        <f>VLOOKUP(A268,Albedo!$A$2:$G$63,7)</f>
        <v>3</v>
      </c>
      <c r="Y268" s="6">
        <f>IF(T268=1,W268,VLOOKUP(A268,Albedo!$A$2:$H$63,8)+(X268+1)*Const!$B$20*(L268-Const!$B$29))</f>
        <v>35.832000000000001</v>
      </c>
      <c r="Z268" s="15">
        <f>Const!$B$22*V268+Const!$B$23*W268+Const!$B$24*Y268+Const!$B$25</f>
        <v>0.57886766000000012</v>
      </c>
      <c r="AA268" s="51" t="b">
        <f t="shared" si="80"/>
        <v>0</v>
      </c>
      <c r="AB268" s="51" t="b">
        <f t="shared" si="81"/>
        <v>0</v>
      </c>
      <c r="AC268" s="51" t="b">
        <f>IF(F268=1,VLOOKUP(C268,AWS1_30min!$C$3:$J$2747,8))</f>
        <v>0</v>
      </c>
      <c r="AD268" s="51" t="b">
        <f>IF(F268=1,Const!$B$5*POWER((0+Const!$B$4),4))</f>
        <v>0</v>
      </c>
      <c r="AE268" s="51" t="b">
        <f t="shared" si="82"/>
        <v>0</v>
      </c>
      <c r="AF268" s="51" t="b">
        <f t="shared" si="83"/>
        <v>0</v>
      </c>
      <c r="AG268" s="14">
        <f>VLOOKUP(C268,AWS2_30min!$C$3:$J$2935,8)+Const!$B$20*(L268-Const!$B$29)</f>
        <v>17.524999999999999</v>
      </c>
      <c r="AH268" s="14">
        <f t="shared" si="84"/>
        <v>290.67499999999995</v>
      </c>
      <c r="AI268" s="6">
        <f>VLOOKUP(C268,AWS2_30min!$C$3:$K$2935,9)</f>
        <v>30.97</v>
      </c>
      <c r="AJ268" s="6">
        <f>VLOOKUP(C268,AWS2_30min!$C$3:$L$2935,10)</f>
        <v>1.9076345193123379</v>
      </c>
      <c r="AK268" s="53">
        <f>IF(AJ268&gt;0.5,Const!$B$6*(AH268-Const!$B$4)*(Const!$B$32-Const!$B$34)/(AH268*POWER(AJ268,2)))</f>
        <v>0.32495746896857308</v>
      </c>
      <c r="AL268" s="53">
        <f>IF(AK268&lt;Const!$B$33,AK268,"ЛОЖЬ")</f>
        <v>0.32495746896857308</v>
      </c>
      <c r="AM268" s="53">
        <f t="shared" si="85"/>
        <v>0.39035922627579756</v>
      </c>
      <c r="AN268" s="6">
        <f>(AG268+VLOOKUP(C268,AWS1_30min!$C$4:$L$2747,10))/2</f>
        <v>16.154</v>
      </c>
      <c r="AO268" s="19">
        <f>VLOOKUP(C268,AWS1_30min!$C$4:$O$2747,13)/POWER(10,(L268-Const!$B$28)/18400*(1+0.003665*AN268))</f>
        <v>751.03300000000002</v>
      </c>
      <c r="AP268" s="14">
        <f>Const!$B$7*Const!$B$8*(AO268/Const!$B$11)*POWER(Const!$B$9,2)*AJ268*(AH268-Const!$B$4)/(LN(Const!$B$32/Const!$B$34)*LN(Const!$B$32/Const!$B$35))</f>
        <v>68.211945306904695</v>
      </c>
      <c r="AQ268" s="51" t="b">
        <f t="shared" si="86"/>
        <v>0</v>
      </c>
      <c r="AR268" s="18">
        <f t="shared" si="87"/>
        <v>6.3450015855172373</v>
      </c>
      <c r="AS268" s="14">
        <f>0.623*Const!$B$10*Const!$B$8*POWER(Const!$B$9,2)*AJ268*(AR268-Const!$B$12)/1013/(LN(Const!$B$32/Const!$B$34)*LN(Const!$B$32/Const!$B$36))</f>
        <v>1.9182977785777307</v>
      </c>
      <c r="AT268" s="51" t="b">
        <f t="shared" si="88"/>
        <v>0</v>
      </c>
      <c r="AU268" s="51" t="b">
        <f t="shared" si="89"/>
        <v>0</v>
      </c>
      <c r="AV268" s="14">
        <f>VLOOKUP(C268,AWS1_30min!$C$4:$P$2747,14)</f>
        <v>0</v>
      </c>
      <c r="AW268" s="14">
        <f t="shared" si="90"/>
        <v>0</v>
      </c>
      <c r="AX268" s="51" t="b">
        <f>IF(F268=1,AW268*Const!$B$13*Const!$B$14*(AH268-Const!$B$4))</f>
        <v>0</v>
      </c>
      <c r="AY268" s="11" t="b">
        <f>IF(F268=1,-Const!$B$15*(Const!$B$4-Const!$B$31)/2)</f>
        <v>0</v>
      </c>
      <c r="AZ268" s="51" t="b">
        <f t="shared" si="91"/>
        <v>0</v>
      </c>
      <c r="BA268" s="19">
        <f>IF(V268=1,Const!$B$37,Const!$B$38)</f>
        <v>602</v>
      </c>
      <c r="BB268" s="51" t="b">
        <f>IF(F268=1,AZ268/Const!$B$17*1800/BA268*1000)</f>
        <v>0</v>
      </c>
    </row>
    <row r="269" spans="1:54" x14ac:dyDescent="0.3">
      <c r="A269" s="1">
        <f t="shared" si="92"/>
        <v>43653</v>
      </c>
      <c r="B269" s="2">
        <f t="shared" si="93"/>
        <v>0.5</v>
      </c>
      <c r="C269" s="13">
        <f t="shared" si="93"/>
        <v>43653.5</v>
      </c>
      <c r="D269" s="19">
        <f t="shared" si="94"/>
        <v>188</v>
      </c>
      <c r="E269" s="19">
        <v>266</v>
      </c>
      <c r="F269" s="19">
        <v>0</v>
      </c>
      <c r="G269" s="19">
        <v>0</v>
      </c>
      <c r="H269" s="19">
        <v>0</v>
      </c>
      <c r="I269" s="19"/>
      <c r="J269">
        <v>525645</v>
      </c>
      <c r="K269">
        <v>6300045</v>
      </c>
      <c r="L269">
        <v>2479</v>
      </c>
      <c r="M269" s="14">
        <v>24.3719</v>
      </c>
      <c r="N269" s="21">
        <v>61.627899999999997</v>
      </c>
      <c r="O269" s="19">
        <v>631.46900000000005</v>
      </c>
      <c r="P269" s="19">
        <f>VLOOKUP(C269,AWS2_30min!$C$3:$G$2935,5)</f>
        <v>955.8</v>
      </c>
      <c r="Q269" s="19">
        <f t="shared" si="77"/>
        <v>856.33399999999995</v>
      </c>
      <c r="R269" s="59">
        <f t="shared" si="78"/>
        <v>1.1161532766420579</v>
      </c>
      <c r="S269" s="26" t="b">
        <f t="shared" si="79"/>
        <v>0</v>
      </c>
      <c r="T269" s="19">
        <f>VLOOKUP(A269,Albedo!$A$2:$F$63,6)</f>
        <v>0</v>
      </c>
      <c r="U269" s="19">
        <f>Const!$B$26*D269+Const!$B$27</f>
        <v>2402.4843999999998</v>
      </c>
      <c r="V269" s="19">
        <f t="shared" si="76"/>
        <v>1</v>
      </c>
      <c r="W269" s="6">
        <f>VLOOKUP(A269,Albedo!$A$2:$G$63,5)+Const!$B$20*(L269-Const!$B$29)</f>
        <v>17.850000000000001</v>
      </c>
      <c r="X269" s="19">
        <f>VLOOKUP(A269,Albedo!$A$2:$G$63,7)</f>
        <v>3</v>
      </c>
      <c r="Y269" s="6">
        <f>IF(T269=1,W269,VLOOKUP(A269,Albedo!$A$2:$H$63,8)+(X269+1)*Const!$B$20*(L269-Const!$B$29))</f>
        <v>37.131999999999998</v>
      </c>
      <c r="Z269" s="15">
        <f>Const!$B$22*V269+Const!$B$23*W269+Const!$B$24*Y269+Const!$B$25</f>
        <v>0.58013516000000009</v>
      </c>
      <c r="AA269" s="51" t="b">
        <f t="shared" si="80"/>
        <v>0</v>
      </c>
      <c r="AB269" s="51" t="b">
        <f t="shared" si="81"/>
        <v>0</v>
      </c>
      <c r="AC269" s="51" t="b">
        <f>IF(F269=1,VLOOKUP(C269,AWS1_30min!$C$3:$J$2747,8))</f>
        <v>0</v>
      </c>
      <c r="AD269" s="51" t="b">
        <f>IF(F269=1,Const!$B$5*POWER((0+Const!$B$4),4))</f>
        <v>0</v>
      </c>
      <c r="AE269" s="51" t="b">
        <f t="shared" si="82"/>
        <v>0</v>
      </c>
      <c r="AF269" s="51" t="b">
        <f t="shared" si="83"/>
        <v>0</v>
      </c>
      <c r="AG269" s="14">
        <f>VLOOKUP(C269,AWS2_30min!$C$3:$J$2935,8)+Const!$B$20*(L269-Const!$B$29)</f>
        <v>17.850000000000001</v>
      </c>
      <c r="AH269" s="14">
        <f t="shared" si="84"/>
        <v>291</v>
      </c>
      <c r="AI269" s="6">
        <f>VLOOKUP(C269,AWS2_30min!$C$3:$K$2935,9)</f>
        <v>30.97</v>
      </c>
      <c r="AJ269" s="6">
        <f>VLOOKUP(C269,AWS2_30min!$C$3:$L$2935,10)</f>
        <v>1.9076345193123379</v>
      </c>
      <c r="AK269" s="53">
        <f>IF(AJ269&gt;0.5,Const!$B$6*(AH269-Const!$B$4)*(Const!$B$32-Const!$B$34)/(AH269*POWER(AJ269,2)))</f>
        <v>0.33061412894099401</v>
      </c>
      <c r="AL269" s="53">
        <f>IF(AK269&lt;Const!$B$33,AK269,"ЛОЖЬ")</f>
        <v>0.33061412894099401</v>
      </c>
      <c r="AM269" s="53">
        <f t="shared" si="85"/>
        <v>0.42650126697536533</v>
      </c>
      <c r="AN269" s="6">
        <f>(AG269+VLOOKUP(C269,AWS1_30min!$C$4:$L$2747,10))/2</f>
        <v>16.316500000000001</v>
      </c>
      <c r="AO269" s="19">
        <f>VLOOKUP(C269,AWS1_30min!$C$4:$O$2747,13)/POWER(10,(L269-Const!$B$28)/18400*(1+0.003665*AN269))</f>
        <v>756.02979503505742</v>
      </c>
      <c r="AP269" s="14">
        <f>Const!$B$7*Const!$B$8*(AO269/Const!$B$11)*POWER(Const!$B$9,2)*AJ269*(AH269-Const!$B$4)/(LN(Const!$B$32/Const!$B$34)*LN(Const!$B$32/Const!$B$35))</f>
        <v>69.939177435210851</v>
      </c>
      <c r="AQ269" s="51" t="b">
        <f t="shared" si="86"/>
        <v>0</v>
      </c>
      <c r="AR269" s="18">
        <f t="shared" si="87"/>
        <v>6.4772060628618133</v>
      </c>
      <c r="AS269" s="14">
        <f>0.623*Const!$B$10*Const!$B$8*POWER(Const!$B$9,2)*AJ269*(AR269-Const!$B$12)/1013/(LN(Const!$B$32/Const!$B$34)*LN(Const!$B$32/Const!$B$36))</f>
        <v>2.9974715835116061</v>
      </c>
      <c r="AT269" s="51" t="b">
        <f t="shared" si="88"/>
        <v>0</v>
      </c>
      <c r="AU269" s="51" t="b">
        <f t="shared" si="89"/>
        <v>0</v>
      </c>
      <c r="AV269" s="14">
        <f>VLOOKUP(C269,AWS1_30min!$C$4:$P$2747,14)</f>
        <v>0</v>
      </c>
      <c r="AW269" s="14">
        <f t="shared" si="90"/>
        <v>0</v>
      </c>
      <c r="AX269" s="51" t="b">
        <f>IF(F269=1,AW269*Const!$B$13*Const!$B$14*(AH269-Const!$B$4))</f>
        <v>0</v>
      </c>
      <c r="AY269" s="11" t="b">
        <f>IF(F269=1,-Const!$B$15*(Const!$B$4-Const!$B$31)/2)</f>
        <v>0</v>
      </c>
      <c r="AZ269" s="51" t="b">
        <f t="shared" si="91"/>
        <v>0</v>
      </c>
      <c r="BA269" s="19">
        <f>IF(V269=1,Const!$B$37,Const!$B$38)</f>
        <v>602</v>
      </c>
      <c r="BB269" s="51" t="b">
        <f>IF(F269=1,AZ269/Const!$B$17*1800/BA269*1000)</f>
        <v>0</v>
      </c>
    </row>
    <row r="270" spans="1:54" x14ac:dyDescent="0.3">
      <c r="A270" s="1">
        <f t="shared" si="92"/>
        <v>43653</v>
      </c>
      <c r="B270" s="2">
        <f t="shared" si="93"/>
        <v>0.5</v>
      </c>
      <c r="C270" s="13">
        <f t="shared" si="93"/>
        <v>43653.5</v>
      </c>
      <c r="D270" s="19">
        <f t="shared" si="94"/>
        <v>188</v>
      </c>
      <c r="E270" s="19">
        <v>267</v>
      </c>
      <c r="F270" s="19">
        <v>0</v>
      </c>
      <c r="G270" s="19">
        <v>0</v>
      </c>
      <c r="H270" s="19">
        <v>0</v>
      </c>
      <c r="I270" s="19"/>
      <c r="J270">
        <v>525735</v>
      </c>
      <c r="K270">
        <v>6300045</v>
      </c>
      <c r="L270">
        <v>2427</v>
      </c>
      <c r="M270" s="14">
        <v>25.960699999999999</v>
      </c>
      <c r="N270" s="21">
        <v>31.468299999999999</v>
      </c>
      <c r="O270" s="19">
        <v>703.447</v>
      </c>
      <c r="P270" s="19">
        <f>VLOOKUP(C270,AWS2_30min!$C$3:$G$2935,5)</f>
        <v>955.8</v>
      </c>
      <c r="Q270" s="19">
        <f t="shared" si="77"/>
        <v>856.33399999999995</v>
      </c>
      <c r="R270" s="59">
        <f t="shared" si="78"/>
        <v>1.1161532766420579</v>
      </c>
      <c r="S270" s="26" t="b">
        <f t="shared" si="79"/>
        <v>0</v>
      </c>
      <c r="T270" s="19">
        <f>VLOOKUP(A270,Albedo!$A$2:$F$63,6)</f>
        <v>0</v>
      </c>
      <c r="U270" s="19">
        <f>Const!$B$26*D270+Const!$B$27</f>
        <v>2402.4843999999998</v>
      </c>
      <c r="V270" s="19">
        <f t="shared" si="76"/>
        <v>1</v>
      </c>
      <c r="W270" s="6">
        <f>VLOOKUP(A270,Albedo!$A$2:$G$63,5)+Const!$B$20*(L270-Const!$B$29)</f>
        <v>18.187999999999999</v>
      </c>
      <c r="X270" s="19">
        <f>VLOOKUP(A270,Albedo!$A$2:$G$63,7)</f>
        <v>3</v>
      </c>
      <c r="Y270" s="6">
        <f>IF(T270=1,W270,VLOOKUP(A270,Albedo!$A$2:$H$63,8)+(X270+1)*Const!$B$20*(L270-Const!$B$29))</f>
        <v>38.484000000000002</v>
      </c>
      <c r="Z270" s="15">
        <f>Const!$B$22*V270+Const!$B$23*W270+Const!$B$24*Y270+Const!$B$25</f>
        <v>0.58145336000000003</v>
      </c>
      <c r="AA270" s="51" t="b">
        <f t="shared" si="80"/>
        <v>0</v>
      </c>
      <c r="AB270" s="51" t="b">
        <f t="shared" si="81"/>
        <v>0</v>
      </c>
      <c r="AC270" s="51" t="b">
        <f>IF(F270=1,VLOOKUP(C270,AWS1_30min!$C$3:$J$2747,8))</f>
        <v>0</v>
      </c>
      <c r="AD270" s="51" t="b">
        <f>IF(F270=1,Const!$B$5*POWER((0+Const!$B$4),4))</f>
        <v>0</v>
      </c>
      <c r="AE270" s="51" t="b">
        <f t="shared" si="82"/>
        <v>0</v>
      </c>
      <c r="AF270" s="51" t="b">
        <f t="shared" si="83"/>
        <v>0</v>
      </c>
      <c r="AG270" s="14">
        <f>VLOOKUP(C270,AWS2_30min!$C$3:$J$2935,8)+Const!$B$20*(L270-Const!$B$29)</f>
        <v>18.187999999999999</v>
      </c>
      <c r="AH270" s="14">
        <f t="shared" si="84"/>
        <v>291.33799999999997</v>
      </c>
      <c r="AI270" s="6">
        <f>VLOOKUP(C270,AWS2_30min!$C$3:$K$2935,9)</f>
        <v>30.97</v>
      </c>
      <c r="AJ270" s="6">
        <f>VLOOKUP(C270,AWS2_30min!$C$3:$L$2935,10)</f>
        <v>1.9076345193123379</v>
      </c>
      <c r="AK270" s="53">
        <f>IF(AJ270&gt;0.5,Const!$B$6*(AH270-Const!$B$4)*(Const!$B$32-Const!$B$34)/(AH270*POWER(AJ270,2)))</f>
        <v>0.33648366749409175</v>
      </c>
      <c r="AL270" s="53">
        <f>IF(AK270&lt;Const!$B$33,AK270,"ЛОЖЬ")</f>
        <v>0.33648366749409175</v>
      </c>
      <c r="AM270" s="53">
        <f t="shared" si="85"/>
        <v>0.4656947873159451</v>
      </c>
      <c r="AN270" s="6">
        <f>(AG270+VLOOKUP(C270,AWS1_30min!$C$4:$L$2747,10))/2</f>
        <v>16.485499999999998</v>
      </c>
      <c r="AO270" s="19">
        <f>VLOOKUP(C270,AWS1_30min!$C$4:$O$2747,13)/POWER(10,(L270-Const!$B$28)/18400*(1+0.003665*AN270))</f>
        <v>761.26774969081805</v>
      </c>
      <c r="AP270" s="14">
        <f>Const!$B$7*Const!$B$8*(AO270/Const!$B$11)*POWER(Const!$B$9,2)*AJ270*(AH270-Const!$B$4)/(LN(Const!$B$32/Const!$B$34)*LN(Const!$B$32/Const!$B$35))</f>
        <v>71.757246548457786</v>
      </c>
      <c r="AQ270" s="51" t="b">
        <f t="shared" si="86"/>
        <v>0</v>
      </c>
      <c r="AR270" s="18">
        <f t="shared" si="87"/>
        <v>6.6172724217591385</v>
      </c>
      <c r="AS270" s="14">
        <f>0.623*Const!$B$10*Const!$B$8*POWER(Const!$B$9,2)*AJ270*(AR270-Const!$B$12)/1013/(LN(Const!$B$32/Const!$B$34)*LN(Const!$B$32/Const!$B$36))</f>
        <v>4.1408212529822501</v>
      </c>
      <c r="AT270" s="51" t="b">
        <f t="shared" si="88"/>
        <v>0</v>
      </c>
      <c r="AU270" s="51" t="b">
        <f t="shared" si="89"/>
        <v>0</v>
      </c>
      <c r="AV270" s="14">
        <f>VLOOKUP(C270,AWS1_30min!$C$4:$P$2747,14)</f>
        <v>0</v>
      </c>
      <c r="AW270" s="14">
        <f t="shared" si="90"/>
        <v>0</v>
      </c>
      <c r="AX270" s="51" t="b">
        <f>IF(F270=1,AW270*Const!$B$13*Const!$B$14*(AH270-Const!$B$4))</f>
        <v>0</v>
      </c>
      <c r="AY270" s="11" t="b">
        <f>IF(F270=1,-Const!$B$15*(Const!$B$4-Const!$B$31)/2)</f>
        <v>0</v>
      </c>
      <c r="AZ270" s="51" t="b">
        <f t="shared" si="91"/>
        <v>0</v>
      </c>
      <c r="BA270" s="19">
        <f>IF(V270=1,Const!$B$37,Const!$B$38)</f>
        <v>602</v>
      </c>
      <c r="BB270" s="51" t="b">
        <f>IF(F270=1,AZ270/Const!$B$17*1800/BA270*1000)</f>
        <v>0</v>
      </c>
    </row>
    <row r="271" spans="1:54" x14ac:dyDescent="0.3">
      <c r="A271" s="1">
        <f t="shared" si="92"/>
        <v>43653</v>
      </c>
      <c r="B271" s="2">
        <f t="shared" si="93"/>
        <v>0.5</v>
      </c>
      <c r="C271" s="13">
        <f t="shared" si="93"/>
        <v>43653.5</v>
      </c>
      <c r="D271" s="19">
        <f t="shared" si="94"/>
        <v>188</v>
      </c>
      <c r="E271" s="19">
        <v>268</v>
      </c>
      <c r="F271" s="19">
        <v>0</v>
      </c>
      <c r="G271" s="19">
        <v>0</v>
      </c>
      <c r="H271" s="19">
        <v>0</v>
      </c>
      <c r="I271" s="19"/>
      <c r="J271">
        <v>525825</v>
      </c>
      <c r="K271">
        <v>6300045</v>
      </c>
      <c r="L271">
        <v>2427</v>
      </c>
      <c r="M271" s="14">
        <v>24.468800000000002</v>
      </c>
      <c r="N271" s="21">
        <v>32.2834</v>
      </c>
      <c r="O271" s="19">
        <v>716.65200000000004</v>
      </c>
      <c r="P271" s="19">
        <f>VLOOKUP(C271,AWS2_30min!$C$3:$G$2935,5)</f>
        <v>955.8</v>
      </c>
      <c r="Q271" s="19">
        <f t="shared" si="77"/>
        <v>856.33399999999995</v>
      </c>
      <c r="R271" s="59">
        <f t="shared" si="78"/>
        <v>1.1161532766420579</v>
      </c>
      <c r="S271" s="26" t="b">
        <f t="shared" si="79"/>
        <v>0</v>
      </c>
      <c r="T271" s="19">
        <f>VLOOKUP(A271,Albedo!$A$2:$F$63,6)</f>
        <v>0</v>
      </c>
      <c r="U271" s="19">
        <f>Const!$B$26*D271+Const!$B$27</f>
        <v>2402.4843999999998</v>
      </c>
      <c r="V271" s="19">
        <f t="shared" si="76"/>
        <v>1</v>
      </c>
      <c r="W271" s="6">
        <f>VLOOKUP(A271,Albedo!$A$2:$G$63,5)+Const!$B$20*(L271-Const!$B$29)</f>
        <v>18.187999999999999</v>
      </c>
      <c r="X271" s="19">
        <f>VLOOKUP(A271,Albedo!$A$2:$G$63,7)</f>
        <v>3</v>
      </c>
      <c r="Y271" s="6">
        <f>IF(T271=1,W271,VLOOKUP(A271,Albedo!$A$2:$H$63,8)+(X271+1)*Const!$B$20*(L271-Const!$B$29))</f>
        <v>38.484000000000002</v>
      </c>
      <c r="Z271" s="15">
        <f>Const!$B$22*V271+Const!$B$23*W271+Const!$B$24*Y271+Const!$B$25</f>
        <v>0.58145336000000003</v>
      </c>
      <c r="AA271" s="51" t="b">
        <f t="shared" si="80"/>
        <v>0</v>
      </c>
      <c r="AB271" s="51" t="b">
        <f t="shared" si="81"/>
        <v>0</v>
      </c>
      <c r="AC271" s="51" t="b">
        <f>IF(F271=1,VLOOKUP(C271,AWS1_30min!$C$3:$J$2747,8))</f>
        <v>0</v>
      </c>
      <c r="AD271" s="51" t="b">
        <f>IF(F271=1,Const!$B$5*POWER((0+Const!$B$4),4))</f>
        <v>0</v>
      </c>
      <c r="AE271" s="51" t="b">
        <f t="shared" si="82"/>
        <v>0</v>
      </c>
      <c r="AF271" s="51" t="b">
        <f t="shared" si="83"/>
        <v>0</v>
      </c>
      <c r="AG271" s="14">
        <f>VLOOKUP(C271,AWS2_30min!$C$3:$J$2935,8)+Const!$B$20*(L271-Const!$B$29)</f>
        <v>18.187999999999999</v>
      </c>
      <c r="AH271" s="14">
        <f t="shared" si="84"/>
        <v>291.33799999999997</v>
      </c>
      <c r="AI271" s="6">
        <f>VLOOKUP(C271,AWS2_30min!$C$3:$K$2935,9)</f>
        <v>30.97</v>
      </c>
      <c r="AJ271" s="6">
        <f>VLOOKUP(C271,AWS2_30min!$C$3:$L$2935,10)</f>
        <v>1.9076345193123379</v>
      </c>
      <c r="AK271" s="53">
        <f>IF(AJ271&gt;0.5,Const!$B$6*(AH271-Const!$B$4)*(Const!$B$32-Const!$B$34)/(AH271*POWER(AJ271,2)))</f>
        <v>0.33648366749409175</v>
      </c>
      <c r="AL271" s="53">
        <f>IF(AK271&lt;Const!$B$33,AK271,"ЛОЖЬ")</f>
        <v>0.33648366749409175</v>
      </c>
      <c r="AM271" s="53">
        <f t="shared" si="85"/>
        <v>0.4656947873159451</v>
      </c>
      <c r="AN271" s="6">
        <f>(AG271+VLOOKUP(C271,AWS1_30min!$C$4:$L$2747,10))/2</f>
        <v>16.485499999999998</v>
      </c>
      <c r="AO271" s="19">
        <f>VLOOKUP(C271,AWS1_30min!$C$4:$O$2747,13)/POWER(10,(L271-Const!$B$28)/18400*(1+0.003665*AN271))</f>
        <v>761.26774969081805</v>
      </c>
      <c r="AP271" s="14">
        <f>Const!$B$7*Const!$B$8*(AO271/Const!$B$11)*POWER(Const!$B$9,2)*AJ271*(AH271-Const!$B$4)/(LN(Const!$B$32/Const!$B$34)*LN(Const!$B$32/Const!$B$35))</f>
        <v>71.757246548457786</v>
      </c>
      <c r="AQ271" s="51" t="b">
        <f t="shared" si="86"/>
        <v>0</v>
      </c>
      <c r="AR271" s="18">
        <f t="shared" si="87"/>
        <v>6.6172724217591385</v>
      </c>
      <c r="AS271" s="14">
        <f>0.623*Const!$B$10*Const!$B$8*POWER(Const!$B$9,2)*AJ271*(AR271-Const!$B$12)/1013/(LN(Const!$B$32/Const!$B$34)*LN(Const!$B$32/Const!$B$36))</f>
        <v>4.1408212529822501</v>
      </c>
      <c r="AT271" s="51" t="b">
        <f t="shared" si="88"/>
        <v>0</v>
      </c>
      <c r="AU271" s="51" t="b">
        <f t="shared" si="89"/>
        <v>0</v>
      </c>
      <c r="AV271" s="14">
        <f>VLOOKUP(C271,AWS1_30min!$C$4:$P$2747,14)</f>
        <v>0</v>
      </c>
      <c r="AW271" s="14">
        <f t="shared" si="90"/>
        <v>0</v>
      </c>
      <c r="AX271" s="51" t="b">
        <f>IF(F271=1,AW271*Const!$B$13*Const!$B$14*(AH271-Const!$B$4))</f>
        <v>0</v>
      </c>
      <c r="AY271" s="11" t="b">
        <f>IF(F271=1,-Const!$B$15*(Const!$B$4-Const!$B$31)/2)</f>
        <v>0</v>
      </c>
      <c r="AZ271" s="51" t="b">
        <f t="shared" si="91"/>
        <v>0</v>
      </c>
      <c r="BA271" s="19">
        <f>IF(V271=1,Const!$B$37,Const!$B$38)</f>
        <v>602</v>
      </c>
      <c r="BB271" s="51" t="b">
        <f>IF(F271=1,AZ271/Const!$B$17*1800/BA271*1000)</f>
        <v>0</v>
      </c>
    </row>
    <row r="272" spans="1:54" x14ac:dyDescent="0.3">
      <c r="A272" s="1">
        <f t="shared" si="92"/>
        <v>43653</v>
      </c>
      <c r="B272" s="2">
        <f t="shared" si="93"/>
        <v>0.5</v>
      </c>
      <c r="C272" s="13">
        <f t="shared" si="93"/>
        <v>43653.5</v>
      </c>
      <c r="D272" s="19">
        <f t="shared" si="94"/>
        <v>188</v>
      </c>
      <c r="E272" s="19">
        <v>269</v>
      </c>
      <c r="F272" s="19">
        <v>0</v>
      </c>
      <c r="G272" s="19">
        <v>0</v>
      </c>
      <c r="H272" s="19">
        <v>0</v>
      </c>
      <c r="I272" s="19"/>
      <c r="J272">
        <v>525915</v>
      </c>
      <c r="K272">
        <v>6300045</v>
      </c>
      <c r="L272">
        <v>2388</v>
      </c>
      <c r="M272" s="14">
        <v>22.8034</v>
      </c>
      <c r="N272" s="21">
        <v>35.317599999999999</v>
      </c>
      <c r="O272" s="19">
        <v>723.43200000000002</v>
      </c>
      <c r="P272" s="19">
        <f>VLOOKUP(C272,AWS2_30min!$C$3:$G$2935,5)</f>
        <v>955.8</v>
      </c>
      <c r="Q272" s="19">
        <f t="shared" si="77"/>
        <v>856.33399999999995</v>
      </c>
      <c r="R272" s="59">
        <f t="shared" si="78"/>
        <v>1.1161532766420579</v>
      </c>
      <c r="S272" s="26" t="b">
        <f t="shared" si="79"/>
        <v>0</v>
      </c>
      <c r="T272" s="19">
        <f>VLOOKUP(A272,Albedo!$A$2:$F$63,6)</f>
        <v>0</v>
      </c>
      <c r="U272" s="19">
        <f>Const!$B$26*D272+Const!$B$27</f>
        <v>2402.4843999999998</v>
      </c>
      <c r="V272" s="19">
        <f t="shared" si="76"/>
        <v>0</v>
      </c>
      <c r="W272" s="6">
        <f>VLOOKUP(A272,Albedo!$A$2:$G$63,5)+Const!$B$20*(L272-Const!$B$29)</f>
        <v>18.441500000000001</v>
      </c>
      <c r="X272" s="19">
        <f>VLOOKUP(A272,Albedo!$A$2:$G$63,7)</f>
        <v>3</v>
      </c>
      <c r="Y272" s="6">
        <f>IF(T272=1,W272,VLOOKUP(A272,Albedo!$A$2:$H$63,8)+(X272+1)*Const!$B$20*(L272-Const!$B$29))</f>
        <v>39.497999999999998</v>
      </c>
      <c r="Z272" s="15">
        <f>Const!$B$22*V272+Const!$B$23*W272+Const!$B$24*Y272+Const!$B$25</f>
        <v>0.24499201000000004</v>
      </c>
      <c r="AA272" s="51" t="b">
        <f t="shared" si="80"/>
        <v>0</v>
      </c>
      <c r="AB272" s="51" t="b">
        <f t="shared" si="81"/>
        <v>0</v>
      </c>
      <c r="AC272" s="51" t="b">
        <f>IF(F272=1,VLOOKUP(C272,AWS1_30min!$C$3:$J$2747,8))</f>
        <v>0</v>
      </c>
      <c r="AD272" s="51" t="b">
        <f>IF(F272=1,Const!$B$5*POWER((0+Const!$B$4),4))</f>
        <v>0</v>
      </c>
      <c r="AE272" s="51" t="b">
        <f t="shared" si="82"/>
        <v>0</v>
      </c>
      <c r="AF272" s="51" t="b">
        <f t="shared" si="83"/>
        <v>0</v>
      </c>
      <c r="AG272" s="14">
        <f>VLOOKUP(C272,AWS2_30min!$C$3:$J$2935,8)+Const!$B$20*(L272-Const!$B$29)</f>
        <v>18.441500000000001</v>
      </c>
      <c r="AH272" s="14">
        <f t="shared" si="84"/>
        <v>291.5915</v>
      </c>
      <c r="AI272" s="6">
        <f>VLOOKUP(C272,AWS2_30min!$C$3:$K$2935,9)</f>
        <v>30.97</v>
      </c>
      <c r="AJ272" s="6">
        <f>VLOOKUP(C272,AWS2_30min!$C$3:$L$2935,10)</f>
        <v>1.9076345193123379</v>
      </c>
      <c r="AK272" s="53">
        <f>IF(AJ272&gt;0.5,Const!$B$6*(AH272-Const!$B$4)*(Const!$B$32-Const!$B$34)/(AH272*POWER(AJ272,2)))</f>
        <v>0.34087689153942186</v>
      </c>
      <c r="AL272" s="53">
        <f>IF(AK272&lt;Const!$B$33,AK272,"ЛОЖЬ")</f>
        <v>0.34087689153942186</v>
      </c>
      <c r="AM272" s="53">
        <f t="shared" si="85"/>
        <v>0.49615746424525065</v>
      </c>
      <c r="AN272" s="6">
        <f>(AG272+VLOOKUP(C272,AWS1_30min!$C$4:$L$2747,10))/2</f>
        <v>16.61225</v>
      </c>
      <c r="AO272" s="19">
        <f>VLOOKUP(C272,AWS1_30min!$C$4:$O$2747,13)/POWER(10,(L272-Const!$B$28)/18400*(1+0.003665*AN272))</f>
        <v>765.22406521902769</v>
      </c>
      <c r="AP272" s="14">
        <f>Const!$B$7*Const!$B$8*(AO272/Const!$B$11)*POWER(Const!$B$9,2)*AJ272*(AH272-Const!$B$4)/(LN(Const!$B$32/Const!$B$34)*LN(Const!$B$32/Const!$B$35))</f>
        <v>73.135502698413049</v>
      </c>
      <c r="AQ272" s="51" t="b">
        <f t="shared" si="86"/>
        <v>0</v>
      </c>
      <c r="AR272" s="18">
        <f t="shared" si="87"/>
        <v>6.7240697970415315</v>
      </c>
      <c r="AS272" s="14">
        <f>0.623*Const!$B$10*Const!$B$8*POWER(Const!$B$9,2)*AJ272*(AR272-Const!$B$12)/1013/(LN(Const!$B$32/Const!$B$34)*LN(Const!$B$32/Const!$B$36))</f>
        <v>5.0125990638052329</v>
      </c>
      <c r="AT272" s="51" t="b">
        <f t="shared" si="88"/>
        <v>0</v>
      </c>
      <c r="AU272" s="51" t="b">
        <f t="shared" si="89"/>
        <v>0</v>
      </c>
      <c r="AV272" s="14">
        <f>VLOOKUP(C272,AWS1_30min!$C$4:$P$2747,14)</f>
        <v>0</v>
      </c>
      <c r="AW272" s="14">
        <f t="shared" si="90"/>
        <v>0</v>
      </c>
      <c r="AX272" s="51" t="b">
        <f>IF(F272=1,AW272*Const!$B$13*Const!$B$14*(AH272-Const!$B$4))</f>
        <v>0</v>
      </c>
      <c r="AY272" s="11" t="b">
        <f>IF(F272=1,-Const!$B$15*(Const!$B$4-Const!$B$31)/2)</f>
        <v>0</v>
      </c>
      <c r="AZ272" s="51" t="b">
        <f t="shared" si="91"/>
        <v>0</v>
      </c>
      <c r="BA272" s="19">
        <f>IF(V272=1,Const!$B$37,Const!$B$38)</f>
        <v>784</v>
      </c>
      <c r="BB272" s="51" t="b">
        <f>IF(F272=1,AZ272/Const!$B$17*1800/BA272*1000)</f>
        <v>0</v>
      </c>
    </row>
    <row r="273" spans="1:54" x14ac:dyDescent="0.3">
      <c r="A273" s="1">
        <f t="shared" si="92"/>
        <v>43653</v>
      </c>
      <c r="B273" s="2">
        <f t="shared" si="93"/>
        <v>0.5</v>
      </c>
      <c r="C273" s="13">
        <f t="shared" si="93"/>
        <v>43653.5</v>
      </c>
      <c r="D273" s="19">
        <f t="shared" si="94"/>
        <v>188</v>
      </c>
      <c r="E273" s="19">
        <v>270</v>
      </c>
      <c r="F273" s="19">
        <v>0</v>
      </c>
      <c r="G273" s="19">
        <v>0</v>
      </c>
      <c r="H273" s="19">
        <v>0</v>
      </c>
      <c r="I273" s="19"/>
      <c r="J273">
        <v>526005</v>
      </c>
      <c r="K273">
        <v>6300045</v>
      </c>
      <c r="L273">
        <v>2388</v>
      </c>
      <c r="M273" s="14">
        <v>21.404299999999999</v>
      </c>
      <c r="N273" s="21">
        <v>49.310600000000001</v>
      </c>
      <c r="O273" s="19">
        <v>698.58699999999999</v>
      </c>
      <c r="P273" s="19">
        <f>VLOOKUP(C273,AWS2_30min!$C$3:$G$2935,5)</f>
        <v>955.8</v>
      </c>
      <c r="Q273" s="19">
        <f t="shared" si="77"/>
        <v>856.33399999999995</v>
      </c>
      <c r="R273" s="59">
        <f t="shared" si="78"/>
        <v>1.1161532766420579</v>
      </c>
      <c r="S273" s="26" t="b">
        <f t="shared" si="79"/>
        <v>0</v>
      </c>
      <c r="T273" s="19">
        <f>VLOOKUP(A273,Albedo!$A$2:$F$63,6)</f>
        <v>0</v>
      </c>
      <c r="U273" s="19">
        <f>Const!$B$26*D273+Const!$B$27</f>
        <v>2402.4843999999998</v>
      </c>
      <c r="V273" s="19">
        <f t="shared" si="76"/>
        <v>0</v>
      </c>
      <c r="W273" s="6">
        <f>VLOOKUP(A273,Albedo!$A$2:$G$63,5)+Const!$B$20*(L273-Const!$B$29)</f>
        <v>18.441500000000001</v>
      </c>
      <c r="X273" s="19">
        <f>VLOOKUP(A273,Albedo!$A$2:$G$63,7)</f>
        <v>3</v>
      </c>
      <c r="Y273" s="6">
        <f>IF(T273=1,W273,VLOOKUP(A273,Albedo!$A$2:$H$63,8)+(X273+1)*Const!$B$20*(L273-Const!$B$29))</f>
        <v>39.497999999999998</v>
      </c>
      <c r="Z273" s="15">
        <f>Const!$B$22*V273+Const!$B$23*W273+Const!$B$24*Y273+Const!$B$25</f>
        <v>0.24499201000000004</v>
      </c>
      <c r="AA273" s="51" t="b">
        <f t="shared" si="80"/>
        <v>0</v>
      </c>
      <c r="AB273" s="51" t="b">
        <f t="shared" si="81"/>
        <v>0</v>
      </c>
      <c r="AC273" s="51" t="b">
        <f>IF(F273=1,VLOOKUP(C273,AWS1_30min!$C$3:$J$2747,8))</f>
        <v>0</v>
      </c>
      <c r="AD273" s="51" t="b">
        <f>IF(F273=1,Const!$B$5*POWER((0+Const!$B$4),4))</f>
        <v>0</v>
      </c>
      <c r="AE273" s="51" t="b">
        <f t="shared" si="82"/>
        <v>0</v>
      </c>
      <c r="AF273" s="51" t="b">
        <f t="shared" si="83"/>
        <v>0</v>
      </c>
      <c r="AG273" s="14">
        <f>VLOOKUP(C273,AWS2_30min!$C$3:$J$2935,8)+Const!$B$20*(L273-Const!$B$29)</f>
        <v>18.441500000000001</v>
      </c>
      <c r="AH273" s="14">
        <f t="shared" si="84"/>
        <v>291.5915</v>
      </c>
      <c r="AI273" s="6">
        <f>VLOOKUP(C273,AWS2_30min!$C$3:$K$2935,9)</f>
        <v>30.97</v>
      </c>
      <c r="AJ273" s="6">
        <f>VLOOKUP(C273,AWS2_30min!$C$3:$L$2935,10)</f>
        <v>1.9076345193123379</v>
      </c>
      <c r="AK273" s="53">
        <f>IF(AJ273&gt;0.5,Const!$B$6*(AH273-Const!$B$4)*(Const!$B$32-Const!$B$34)/(AH273*POWER(AJ273,2)))</f>
        <v>0.34087689153942186</v>
      </c>
      <c r="AL273" s="53">
        <f>IF(AK273&lt;Const!$B$33,AK273,"ЛОЖЬ")</f>
        <v>0.34087689153942186</v>
      </c>
      <c r="AM273" s="53">
        <f t="shared" si="85"/>
        <v>0.49615746424525065</v>
      </c>
      <c r="AN273" s="6">
        <f>(AG273+VLOOKUP(C273,AWS1_30min!$C$4:$L$2747,10))/2</f>
        <v>16.61225</v>
      </c>
      <c r="AO273" s="19">
        <f>VLOOKUP(C273,AWS1_30min!$C$4:$O$2747,13)/POWER(10,(L273-Const!$B$28)/18400*(1+0.003665*AN273))</f>
        <v>765.22406521902769</v>
      </c>
      <c r="AP273" s="14">
        <f>Const!$B$7*Const!$B$8*(AO273/Const!$B$11)*POWER(Const!$B$9,2)*AJ273*(AH273-Const!$B$4)/(LN(Const!$B$32/Const!$B$34)*LN(Const!$B$32/Const!$B$35))</f>
        <v>73.135502698413049</v>
      </c>
      <c r="AQ273" s="51" t="b">
        <f t="shared" si="86"/>
        <v>0</v>
      </c>
      <c r="AR273" s="18">
        <f t="shared" si="87"/>
        <v>6.7240697970415315</v>
      </c>
      <c r="AS273" s="14">
        <f>0.623*Const!$B$10*Const!$B$8*POWER(Const!$B$9,2)*AJ273*(AR273-Const!$B$12)/1013/(LN(Const!$B$32/Const!$B$34)*LN(Const!$B$32/Const!$B$36))</f>
        <v>5.0125990638052329</v>
      </c>
      <c r="AT273" s="51" t="b">
        <f t="shared" si="88"/>
        <v>0</v>
      </c>
      <c r="AU273" s="51" t="b">
        <f t="shared" si="89"/>
        <v>0</v>
      </c>
      <c r="AV273" s="14">
        <f>VLOOKUP(C273,AWS1_30min!$C$4:$P$2747,14)</f>
        <v>0</v>
      </c>
      <c r="AW273" s="14">
        <f t="shared" si="90"/>
        <v>0</v>
      </c>
      <c r="AX273" s="51" t="b">
        <f>IF(F273=1,AW273*Const!$B$13*Const!$B$14*(AH273-Const!$B$4))</f>
        <v>0</v>
      </c>
      <c r="AY273" s="11" t="b">
        <f>IF(F273=1,-Const!$B$15*(Const!$B$4-Const!$B$31)/2)</f>
        <v>0</v>
      </c>
      <c r="AZ273" s="51" t="b">
        <f t="shared" si="91"/>
        <v>0</v>
      </c>
      <c r="BA273" s="19">
        <f>IF(V273=1,Const!$B$37,Const!$B$38)</f>
        <v>784</v>
      </c>
      <c r="BB273" s="51" t="b">
        <f>IF(F273=1,AZ273/Const!$B$17*1800/BA273*1000)</f>
        <v>0</v>
      </c>
    </row>
    <row r="274" spans="1:54" x14ac:dyDescent="0.3">
      <c r="A274" s="1">
        <f t="shared" si="92"/>
        <v>43653</v>
      </c>
      <c r="B274" s="2">
        <f t="shared" si="93"/>
        <v>0.5</v>
      </c>
      <c r="C274" s="13">
        <f t="shared" si="93"/>
        <v>43653.5</v>
      </c>
      <c r="D274" s="19">
        <f t="shared" si="94"/>
        <v>188</v>
      </c>
      <c r="E274" s="19">
        <v>271</v>
      </c>
      <c r="F274" s="19">
        <v>0</v>
      </c>
      <c r="G274" s="19">
        <v>0</v>
      </c>
      <c r="H274" s="19">
        <v>0</v>
      </c>
      <c r="I274" s="19"/>
      <c r="J274">
        <v>526095</v>
      </c>
      <c r="K274">
        <v>6300045</v>
      </c>
      <c r="L274">
        <v>2343</v>
      </c>
      <c r="M274" s="14">
        <v>21.210999999999999</v>
      </c>
      <c r="N274" s="21">
        <v>76.759500000000003</v>
      </c>
      <c r="O274" s="19">
        <v>652.88499999999999</v>
      </c>
      <c r="P274" s="19">
        <f>VLOOKUP(C274,AWS2_30min!$C$3:$G$2935,5)</f>
        <v>955.8</v>
      </c>
      <c r="Q274" s="19">
        <f t="shared" si="77"/>
        <v>856.33399999999995</v>
      </c>
      <c r="R274" s="59">
        <f t="shared" si="78"/>
        <v>1.1161532766420579</v>
      </c>
      <c r="S274" s="26" t="b">
        <f t="shared" si="79"/>
        <v>0</v>
      </c>
      <c r="T274" s="19">
        <f>VLOOKUP(A274,Albedo!$A$2:$F$63,6)</f>
        <v>0</v>
      </c>
      <c r="U274" s="19">
        <f>Const!$B$26*D274+Const!$B$27</f>
        <v>2402.4843999999998</v>
      </c>
      <c r="V274" s="19">
        <f t="shared" si="76"/>
        <v>0</v>
      </c>
      <c r="W274" s="6">
        <f>VLOOKUP(A274,Albedo!$A$2:$G$63,5)+Const!$B$20*(L274-Const!$B$29)</f>
        <v>18.734000000000002</v>
      </c>
      <c r="X274" s="19">
        <f>VLOOKUP(A274,Albedo!$A$2:$G$63,7)</f>
        <v>3</v>
      </c>
      <c r="Y274" s="6">
        <f>IF(T274=1,W274,VLOOKUP(A274,Albedo!$A$2:$H$63,8)+(X274+1)*Const!$B$20*(L274-Const!$B$29))</f>
        <v>40.667999999999999</v>
      </c>
      <c r="Z274" s="15">
        <f>Const!$B$22*V274+Const!$B$23*W274+Const!$B$24*Y274+Const!$B$25</f>
        <v>0.24613276000000003</v>
      </c>
      <c r="AA274" s="51" t="b">
        <f t="shared" si="80"/>
        <v>0</v>
      </c>
      <c r="AB274" s="51" t="b">
        <f t="shared" si="81"/>
        <v>0</v>
      </c>
      <c r="AC274" s="51" t="b">
        <f>IF(F274=1,VLOOKUP(C274,AWS1_30min!$C$3:$J$2747,8))</f>
        <v>0</v>
      </c>
      <c r="AD274" s="51" t="b">
        <f>IF(F274=1,Const!$B$5*POWER((0+Const!$B$4),4))</f>
        <v>0</v>
      </c>
      <c r="AE274" s="51" t="b">
        <f t="shared" si="82"/>
        <v>0</v>
      </c>
      <c r="AF274" s="51" t="b">
        <f t="shared" si="83"/>
        <v>0</v>
      </c>
      <c r="AG274" s="14">
        <f>VLOOKUP(C274,AWS2_30min!$C$3:$J$2935,8)+Const!$B$20*(L274-Const!$B$29)</f>
        <v>18.734000000000002</v>
      </c>
      <c r="AH274" s="14">
        <f t="shared" si="84"/>
        <v>291.88399999999996</v>
      </c>
      <c r="AI274" s="6">
        <f>VLOOKUP(C274,AWS2_30min!$C$3:$K$2935,9)</f>
        <v>30.97</v>
      </c>
      <c r="AJ274" s="6">
        <f>VLOOKUP(C274,AWS2_30min!$C$3:$L$2935,10)</f>
        <v>1.9076345193123379</v>
      </c>
      <c r="AK274" s="53">
        <f>IF(AJ274&gt;0.5,Const!$B$6*(AH274-Const!$B$4)*(Const!$B$32-Const!$B$34)/(AH274*POWER(AJ274,2)))</f>
        <v>0.34593651390883801</v>
      </c>
      <c r="AL274" s="53">
        <f>IF(AK274&lt;Const!$B$33,AK274,"ЛОЖЬ")</f>
        <v>0.34593651390883801</v>
      </c>
      <c r="AM274" s="53">
        <f t="shared" si="85"/>
        <v>0.53243665229661163</v>
      </c>
      <c r="AN274" s="6">
        <f>(AG274+VLOOKUP(C274,AWS1_30min!$C$4:$L$2747,10))/2</f>
        <v>16.758500000000002</v>
      </c>
      <c r="AO274" s="19">
        <f>VLOOKUP(C274,AWS1_30min!$C$4:$O$2747,13)/POWER(10,(L274-Const!$B$28)/18400*(1+0.003665*AN274))</f>
        <v>769.81893810726865</v>
      </c>
      <c r="AP274" s="14">
        <f>Const!$B$7*Const!$B$8*(AO274/Const!$B$11)*POWER(Const!$B$9,2)*AJ274*(AH274-Const!$B$4)/(LN(Const!$B$32/Const!$B$34)*LN(Const!$B$32/Const!$B$35))</f>
        <v>74.741617998012515</v>
      </c>
      <c r="AQ274" s="51" t="b">
        <f t="shared" si="86"/>
        <v>0</v>
      </c>
      <c r="AR274" s="18">
        <f t="shared" si="87"/>
        <v>6.8491854046781748</v>
      </c>
      <c r="AS274" s="14">
        <f>0.623*Const!$B$10*Const!$B$8*POWER(Const!$B$9,2)*AJ274*(AR274-Const!$B$12)/1013/(LN(Const!$B$32/Const!$B$34)*LN(Const!$B$32/Const!$B$36))</f>
        <v>6.0339070335643195</v>
      </c>
      <c r="AT274" s="51" t="b">
        <f t="shared" si="88"/>
        <v>0</v>
      </c>
      <c r="AU274" s="51" t="b">
        <f t="shared" si="89"/>
        <v>0</v>
      </c>
      <c r="AV274" s="14">
        <f>VLOOKUP(C274,AWS1_30min!$C$4:$P$2747,14)</f>
        <v>0</v>
      </c>
      <c r="AW274" s="14">
        <f t="shared" si="90"/>
        <v>0</v>
      </c>
      <c r="AX274" s="51" t="b">
        <f>IF(F274=1,AW274*Const!$B$13*Const!$B$14*(AH274-Const!$B$4))</f>
        <v>0</v>
      </c>
      <c r="AY274" s="11" t="b">
        <f>IF(F274=1,-Const!$B$15*(Const!$B$4-Const!$B$31)/2)</f>
        <v>0</v>
      </c>
      <c r="AZ274" s="51" t="b">
        <f t="shared" si="91"/>
        <v>0</v>
      </c>
      <c r="BA274" s="19">
        <f>IF(V274=1,Const!$B$37,Const!$B$38)</f>
        <v>784</v>
      </c>
      <c r="BB274" s="51" t="b">
        <f>IF(F274=1,AZ274/Const!$B$17*1800/BA274*1000)</f>
        <v>0</v>
      </c>
    </row>
    <row r="275" spans="1:54" x14ac:dyDescent="0.3">
      <c r="A275" s="1">
        <f t="shared" si="92"/>
        <v>43653</v>
      </c>
      <c r="B275" s="2">
        <f t="shared" si="93"/>
        <v>0.5</v>
      </c>
      <c r="C275" s="13">
        <f t="shared" si="93"/>
        <v>43653.5</v>
      </c>
      <c r="D275" s="19">
        <f t="shared" si="94"/>
        <v>188</v>
      </c>
      <c r="E275" s="19">
        <v>272</v>
      </c>
      <c r="F275" s="19">
        <v>0</v>
      </c>
      <c r="G275" s="19">
        <v>0</v>
      </c>
      <c r="H275" s="19">
        <v>0</v>
      </c>
      <c r="I275" s="19"/>
      <c r="J275">
        <v>526185</v>
      </c>
      <c r="K275">
        <v>6300045</v>
      </c>
      <c r="L275">
        <v>2333</v>
      </c>
      <c r="M275" s="14">
        <v>9.2797699999999992</v>
      </c>
      <c r="N275" s="21">
        <v>107.819</v>
      </c>
      <c r="O275" s="19">
        <v>816.36199999999997</v>
      </c>
      <c r="P275" s="19">
        <f>VLOOKUP(C275,AWS2_30min!$C$3:$G$2935,5)</f>
        <v>955.8</v>
      </c>
      <c r="Q275" s="19">
        <f t="shared" si="77"/>
        <v>856.33399999999995</v>
      </c>
      <c r="R275" s="59">
        <f t="shared" si="78"/>
        <v>1.1161532766420579</v>
      </c>
      <c r="S275" s="26" t="b">
        <f t="shared" si="79"/>
        <v>0</v>
      </c>
      <c r="T275" s="19">
        <f>VLOOKUP(A275,Albedo!$A$2:$F$63,6)</f>
        <v>0</v>
      </c>
      <c r="U275" s="19">
        <f>Const!$B$26*D275+Const!$B$27</f>
        <v>2402.4843999999998</v>
      </c>
      <c r="V275" s="19">
        <f t="shared" si="76"/>
        <v>0</v>
      </c>
      <c r="W275" s="6">
        <f>VLOOKUP(A275,Albedo!$A$2:$G$63,5)+Const!$B$20*(L275-Const!$B$29)</f>
        <v>18.798999999999999</v>
      </c>
      <c r="X275" s="19">
        <f>VLOOKUP(A275,Albedo!$A$2:$G$63,7)</f>
        <v>3</v>
      </c>
      <c r="Y275" s="6">
        <f>IF(T275=1,W275,VLOOKUP(A275,Albedo!$A$2:$H$63,8)+(X275+1)*Const!$B$20*(L275-Const!$B$29))</f>
        <v>40.927999999999997</v>
      </c>
      <c r="Z275" s="15">
        <f>Const!$B$22*V275+Const!$B$23*W275+Const!$B$24*Y275+Const!$B$25</f>
        <v>0.24638626000000002</v>
      </c>
      <c r="AA275" s="51" t="b">
        <f t="shared" si="80"/>
        <v>0</v>
      </c>
      <c r="AB275" s="51" t="b">
        <f t="shared" si="81"/>
        <v>0</v>
      </c>
      <c r="AC275" s="51" t="b">
        <f>IF(F275=1,VLOOKUP(C275,AWS1_30min!$C$3:$J$2747,8))</f>
        <v>0</v>
      </c>
      <c r="AD275" s="51" t="b">
        <f>IF(F275=1,Const!$B$5*POWER((0+Const!$B$4),4))</f>
        <v>0</v>
      </c>
      <c r="AE275" s="51" t="b">
        <f t="shared" si="82"/>
        <v>0</v>
      </c>
      <c r="AF275" s="51" t="b">
        <f t="shared" si="83"/>
        <v>0</v>
      </c>
      <c r="AG275" s="14">
        <f>VLOOKUP(C275,AWS2_30min!$C$3:$J$2935,8)+Const!$B$20*(L275-Const!$B$29)</f>
        <v>18.798999999999999</v>
      </c>
      <c r="AH275" s="14">
        <f t="shared" si="84"/>
        <v>291.94899999999996</v>
      </c>
      <c r="AI275" s="6">
        <f>VLOOKUP(C275,AWS2_30min!$C$3:$K$2935,9)</f>
        <v>30.97</v>
      </c>
      <c r="AJ275" s="6">
        <f>VLOOKUP(C275,AWS2_30min!$C$3:$L$2935,10)</f>
        <v>1.9076345193123379</v>
      </c>
      <c r="AK275" s="53">
        <f>IF(AJ275&gt;0.5,Const!$B$6*(AH275-Const!$B$4)*(Const!$B$32-Const!$B$34)/(AH275*POWER(AJ275,2)))</f>
        <v>0.34705949762336935</v>
      </c>
      <c r="AL275" s="53">
        <f>IF(AK275&lt;Const!$B$33,AK275,"ЛОЖЬ")</f>
        <v>0.34705949762336935</v>
      </c>
      <c r="AM275" s="53">
        <f t="shared" si="85"/>
        <v>0.54066239603094446</v>
      </c>
      <c r="AN275" s="6">
        <f>(AG275+VLOOKUP(C275,AWS1_30min!$C$4:$L$2747,10))/2</f>
        <v>16.791</v>
      </c>
      <c r="AO275" s="19">
        <f>VLOOKUP(C275,AWS1_30min!$C$4:$O$2747,13)/POWER(10,(L275-Const!$B$28)/18400*(1+0.003665*AN275))</f>
        <v>770.84439395420929</v>
      </c>
      <c r="AP275" s="14">
        <f>Const!$B$7*Const!$B$8*(AO275/Const!$B$11)*POWER(Const!$B$9,2)*AJ275*(AH275-Const!$B$4)/(LN(Const!$B$32/Const!$B$34)*LN(Const!$B$32/Const!$B$35))</f>
        <v>75.100850377124658</v>
      </c>
      <c r="AQ275" s="51" t="b">
        <f t="shared" si="86"/>
        <v>0</v>
      </c>
      <c r="AR275" s="18">
        <f t="shared" si="87"/>
        <v>6.877266254200407</v>
      </c>
      <c r="AS275" s="14">
        <f>0.623*Const!$B$10*Const!$B$8*POWER(Const!$B$9,2)*AJ275*(AR275-Const!$B$12)/1013/(LN(Const!$B$32/Const!$B$34)*LN(Const!$B$32/Const!$B$36))</f>
        <v>6.2631285987742391</v>
      </c>
      <c r="AT275" s="51" t="b">
        <f t="shared" si="88"/>
        <v>0</v>
      </c>
      <c r="AU275" s="51" t="b">
        <f t="shared" si="89"/>
        <v>0</v>
      </c>
      <c r="AV275" s="14">
        <f>VLOOKUP(C275,AWS1_30min!$C$4:$P$2747,14)</f>
        <v>0</v>
      </c>
      <c r="AW275" s="14">
        <f t="shared" si="90"/>
        <v>0</v>
      </c>
      <c r="AX275" s="51" t="b">
        <f>IF(F275=1,AW275*Const!$B$13*Const!$B$14*(AH275-Const!$B$4))</f>
        <v>0</v>
      </c>
      <c r="AY275" s="11" t="b">
        <f>IF(F275=1,-Const!$B$15*(Const!$B$4-Const!$B$31)/2)</f>
        <v>0</v>
      </c>
      <c r="AZ275" s="51" t="b">
        <f t="shared" si="91"/>
        <v>0</v>
      </c>
      <c r="BA275" s="19">
        <f>IF(V275=1,Const!$B$37,Const!$B$38)</f>
        <v>784</v>
      </c>
      <c r="BB275" s="51" t="b">
        <f>IF(F275=1,AZ275/Const!$B$17*1800/BA275*1000)</f>
        <v>0</v>
      </c>
    </row>
    <row r="276" spans="1:54" x14ac:dyDescent="0.3">
      <c r="A276" s="1">
        <f t="shared" si="92"/>
        <v>43653</v>
      </c>
      <c r="B276" s="2">
        <f t="shared" si="93"/>
        <v>0.5</v>
      </c>
      <c r="C276" s="13">
        <f t="shared" si="93"/>
        <v>43653.5</v>
      </c>
      <c r="D276" s="19">
        <f t="shared" si="94"/>
        <v>188</v>
      </c>
      <c r="E276" s="19">
        <v>273</v>
      </c>
      <c r="F276" s="19">
        <v>0</v>
      </c>
      <c r="G276" s="19">
        <v>0</v>
      </c>
      <c r="H276" s="19">
        <v>0</v>
      </c>
      <c r="I276" s="19"/>
      <c r="J276">
        <v>526275</v>
      </c>
      <c r="K276">
        <v>6300045</v>
      </c>
      <c r="L276">
        <v>2322</v>
      </c>
      <c r="M276" s="14">
        <v>6.8767500000000004</v>
      </c>
      <c r="N276" s="21">
        <v>141.54599999999999</v>
      </c>
      <c r="O276" s="19">
        <v>868.798</v>
      </c>
      <c r="P276" s="19">
        <f>VLOOKUP(C276,AWS2_30min!$C$3:$G$2935,5)</f>
        <v>955.8</v>
      </c>
      <c r="Q276" s="19">
        <f t="shared" si="77"/>
        <v>856.33399999999995</v>
      </c>
      <c r="R276" s="59">
        <f t="shared" si="78"/>
        <v>1.1161532766420579</v>
      </c>
      <c r="S276" s="26" t="b">
        <f t="shared" si="79"/>
        <v>0</v>
      </c>
      <c r="T276" s="19">
        <f>VLOOKUP(A276,Albedo!$A$2:$F$63,6)</f>
        <v>0</v>
      </c>
      <c r="U276" s="19">
        <f>Const!$B$26*D276+Const!$B$27</f>
        <v>2402.4843999999998</v>
      </c>
      <c r="V276" s="19">
        <f t="shared" si="76"/>
        <v>0</v>
      </c>
      <c r="W276" s="6">
        <f>VLOOKUP(A276,Albedo!$A$2:$G$63,5)+Const!$B$20*(L276-Const!$B$29)</f>
        <v>18.8705</v>
      </c>
      <c r="X276" s="19">
        <f>VLOOKUP(A276,Albedo!$A$2:$G$63,7)</f>
        <v>3</v>
      </c>
      <c r="Y276" s="6">
        <f>IF(T276=1,W276,VLOOKUP(A276,Albedo!$A$2:$H$63,8)+(X276+1)*Const!$B$20*(L276-Const!$B$29))</f>
        <v>41.213999999999999</v>
      </c>
      <c r="Z276" s="15">
        <f>Const!$B$22*V276+Const!$B$23*W276+Const!$B$24*Y276+Const!$B$25</f>
        <v>0.24666511000000002</v>
      </c>
      <c r="AA276" s="51" t="b">
        <f t="shared" si="80"/>
        <v>0</v>
      </c>
      <c r="AB276" s="51" t="b">
        <f t="shared" si="81"/>
        <v>0</v>
      </c>
      <c r="AC276" s="51" t="b">
        <f>IF(F276=1,VLOOKUP(C276,AWS1_30min!$C$3:$J$2747,8))</f>
        <v>0</v>
      </c>
      <c r="AD276" s="51" t="b">
        <f>IF(F276=1,Const!$B$5*POWER((0+Const!$B$4),4))</f>
        <v>0</v>
      </c>
      <c r="AE276" s="51" t="b">
        <f t="shared" si="82"/>
        <v>0</v>
      </c>
      <c r="AF276" s="51" t="b">
        <f t="shared" si="83"/>
        <v>0</v>
      </c>
      <c r="AG276" s="14">
        <f>VLOOKUP(C276,AWS2_30min!$C$3:$J$2935,8)+Const!$B$20*(L276-Const!$B$29)</f>
        <v>18.8705</v>
      </c>
      <c r="AH276" s="14">
        <f t="shared" si="84"/>
        <v>292.02049999999997</v>
      </c>
      <c r="AI276" s="6">
        <f>VLOOKUP(C276,AWS2_30min!$C$3:$K$2935,9)</f>
        <v>30.97</v>
      </c>
      <c r="AJ276" s="6">
        <f>VLOOKUP(C276,AWS2_30min!$C$3:$L$2935,10)</f>
        <v>1.9076345193123379</v>
      </c>
      <c r="AK276" s="53">
        <f>IF(AJ276&gt;0.5,Const!$B$6*(AH276-Const!$B$4)*(Const!$B$32-Const!$B$34)/(AH276*POWER(AJ276,2)))</f>
        <v>0.3482942022978206</v>
      </c>
      <c r="AL276" s="53">
        <f>IF(AK276&lt;Const!$B$33,AK276,"ЛОЖЬ")</f>
        <v>0.3482942022978206</v>
      </c>
      <c r="AM276" s="53">
        <f t="shared" si="85"/>
        <v>0.54977926087867346</v>
      </c>
      <c r="AN276" s="6">
        <f>(AG276+VLOOKUP(C276,AWS1_30min!$C$4:$L$2747,10))/2</f>
        <v>16.826750000000001</v>
      </c>
      <c r="AO276" s="19">
        <f>VLOOKUP(C276,AWS1_30min!$C$4:$O$2747,13)/POWER(10,(L276-Const!$B$28)/18400*(1+0.003665*AN276))</f>
        <v>771.9742389755545</v>
      </c>
      <c r="AP276" s="14">
        <f>Const!$B$7*Const!$B$8*(AO276/Const!$B$11)*POWER(Const!$B$9,2)*AJ276*(AH276-Const!$B$4)/(LN(Const!$B$32/Const!$B$34)*LN(Const!$B$32/Const!$B$35))</f>
        <v>75.496984260610461</v>
      </c>
      <c r="AQ276" s="51" t="b">
        <f t="shared" si="86"/>
        <v>0</v>
      </c>
      <c r="AR276" s="18">
        <f t="shared" si="87"/>
        <v>6.9082724878838304</v>
      </c>
      <c r="AS276" s="14">
        <f>0.623*Const!$B$10*Const!$B$8*POWER(Const!$B$9,2)*AJ276*(AR276-Const!$B$12)/1013/(LN(Const!$B$32/Const!$B$34)*LN(Const!$B$32/Const!$B$36))</f>
        <v>6.5162298238832506</v>
      </c>
      <c r="AT276" s="51" t="b">
        <f t="shared" si="88"/>
        <v>0</v>
      </c>
      <c r="AU276" s="51" t="b">
        <f t="shared" si="89"/>
        <v>0</v>
      </c>
      <c r="AV276" s="14">
        <f>VLOOKUP(C276,AWS1_30min!$C$4:$P$2747,14)</f>
        <v>0</v>
      </c>
      <c r="AW276" s="14">
        <f t="shared" si="90"/>
        <v>0</v>
      </c>
      <c r="AX276" s="51" t="b">
        <f>IF(F276=1,AW276*Const!$B$13*Const!$B$14*(AH276-Const!$B$4))</f>
        <v>0</v>
      </c>
      <c r="AY276" s="11" t="b">
        <f>IF(F276=1,-Const!$B$15*(Const!$B$4-Const!$B$31)/2)</f>
        <v>0</v>
      </c>
      <c r="AZ276" s="51" t="b">
        <f t="shared" si="91"/>
        <v>0</v>
      </c>
      <c r="BA276" s="19">
        <f>IF(V276=1,Const!$B$37,Const!$B$38)</f>
        <v>784</v>
      </c>
      <c r="BB276" s="51" t="b">
        <f>IF(F276=1,AZ276/Const!$B$17*1800/BA276*1000)</f>
        <v>0</v>
      </c>
    </row>
    <row r="277" spans="1:54" x14ac:dyDescent="0.3">
      <c r="A277" s="1">
        <f t="shared" si="92"/>
        <v>43653</v>
      </c>
      <c r="B277" s="2">
        <f t="shared" si="93"/>
        <v>0.5</v>
      </c>
      <c r="C277" s="13">
        <f t="shared" si="93"/>
        <v>43653.5</v>
      </c>
      <c r="D277" s="19">
        <f t="shared" si="94"/>
        <v>188</v>
      </c>
      <c r="E277" s="19">
        <v>274</v>
      </c>
      <c r="F277" s="19">
        <v>0</v>
      </c>
      <c r="G277" s="19">
        <v>0</v>
      </c>
      <c r="H277" s="19">
        <v>0</v>
      </c>
      <c r="I277" s="19"/>
      <c r="J277">
        <v>524475</v>
      </c>
      <c r="K277">
        <v>6299955</v>
      </c>
      <c r="L277">
        <v>2744</v>
      </c>
      <c r="M277" s="14">
        <v>40.335599999999999</v>
      </c>
      <c r="N277" s="21">
        <v>263.142</v>
      </c>
      <c r="O277" s="19">
        <v>1135.24</v>
      </c>
      <c r="P277" s="19">
        <f>VLOOKUP(C277,AWS2_30min!$C$3:$G$2935,5)</f>
        <v>955.8</v>
      </c>
      <c r="Q277" s="19">
        <f t="shared" si="77"/>
        <v>856.33399999999995</v>
      </c>
      <c r="R277" s="59">
        <f t="shared" si="78"/>
        <v>1.1161532766420579</v>
      </c>
      <c r="S277" s="26" t="b">
        <f t="shared" si="79"/>
        <v>0</v>
      </c>
      <c r="T277" s="19">
        <f>VLOOKUP(A277,Albedo!$A$2:$F$63,6)</f>
        <v>0</v>
      </c>
      <c r="U277" s="19">
        <f>Const!$B$26*D277+Const!$B$27</f>
        <v>2402.4843999999998</v>
      </c>
      <c r="V277" s="19">
        <f t="shared" si="76"/>
        <v>1</v>
      </c>
      <c r="W277" s="6">
        <f>VLOOKUP(A277,Albedo!$A$2:$G$63,5)+Const!$B$20*(L277-Const!$B$29)</f>
        <v>16.127500000000001</v>
      </c>
      <c r="X277" s="19">
        <f>VLOOKUP(A277,Albedo!$A$2:$G$63,7)</f>
        <v>3</v>
      </c>
      <c r="Y277" s="6">
        <f>IF(T277=1,W277,VLOOKUP(A277,Albedo!$A$2:$H$63,8)+(X277+1)*Const!$B$20*(L277-Const!$B$29))</f>
        <v>30.242000000000001</v>
      </c>
      <c r="Z277" s="15">
        <f>Const!$B$22*V277+Const!$B$23*W277+Const!$B$24*Y277+Const!$B$25</f>
        <v>0.57341741000000002</v>
      </c>
      <c r="AA277" s="51" t="b">
        <f t="shared" si="80"/>
        <v>0</v>
      </c>
      <c r="AB277" s="51" t="b">
        <f t="shared" si="81"/>
        <v>0</v>
      </c>
      <c r="AC277" s="51" t="b">
        <f>IF(F277=1,VLOOKUP(C277,AWS1_30min!$C$3:$J$2747,8))</f>
        <v>0</v>
      </c>
      <c r="AD277" s="51" t="b">
        <f>IF(F277=1,Const!$B$5*POWER((0+Const!$B$4),4))</f>
        <v>0</v>
      </c>
      <c r="AE277" s="51" t="b">
        <f t="shared" si="82"/>
        <v>0</v>
      </c>
      <c r="AF277" s="51" t="b">
        <f t="shared" si="83"/>
        <v>0</v>
      </c>
      <c r="AG277" s="14">
        <f>VLOOKUP(C277,AWS2_30min!$C$3:$J$2935,8)+Const!$B$20*(L277-Const!$B$29)</f>
        <v>16.127500000000001</v>
      </c>
      <c r="AH277" s="14">
        <f t="shared" si="84"/>
        <v>289.27749999999997</v>
      </c>
      <c r="AI277" s="6">
        <f>VLOOKUP(C277,AWS2_30min!$C$3:$K$2935,9)</f>
        <v>30.97</v>
      </c>
      <c r="AJ277" s="6">
        <f>VLOOKUP(C277,AWS2_30min!$C$3:$L$2935,10)</f>
        <v>1.9076345193123379</v>
      </c>
      <c r="AK277" s="53">
        <f>IF(AJ277&gt;0.5,Const!$B$6*(AH277-Const!$B$4)*(Const!$B$32-Const!$B$34)/(AH277*POWER(AJ277,2)))</f>
        <v>0.30048899622703873</v>
      </c>
      <c r="AL277" s="53">
        <f>IF(AK277&lt;Const!$B$33,AK277,"ЛОЖЬ")</f>
        <v>0.30048899622703873</v>
      </c>
      <c r="AM277" s="53">
        <f t="shared" si="85"/>
        <v>0.25245095906794512</v>
      </c>
      <c r="AN277" s="6">
        <f>(AG277+VLOOKUP(C277,AWS1_30min!$C$4:$L$2747,10))/2</f>
        <v>15.455249999999999</v>
      </c>
      <c r="AO277" s="19">
        <f>VLOOKUP(C277,AWS1_30min!$C$4:$O$2747,13)/POWER(10,(L277-Const!$B$28)/18400*(1+0.003665*AN277))</f>
        <v>729.98236852534603</v>
      </c>
      <c r="AP277" s="14">
        <f>Const!$B$7*Const!$B$8*(AO277/Const!$B$11)*POWER(Const!$B$9,2)*AJ277*(AH277-Const!$B$4)/(LN(Const!$B$32/Const!$B$34)*LN(Const!$B$32/Const!$B$35))</f>
        <v>61.013060394197204</v>
      </c>
      <c r="AQ277" s="51" t="b">
        <f t="shared" si="86"/>
        <v>0</v>
      </c>
      <c r="AR277" s="18">
        <f t="shared" si="87"/>
        <v>5.8032695948872242</v>
      </c>
      <c r="AS277" s="14">
        <f>0.623*Const!$B$10*Const!$B$8*POWER(Const!$B$9,2)*AJ277*(AR277-Const!$B$12)/1013/(LN(Const!$B$32/Const!$B$34)*LN(Const!$B$32/Const!$B$36))</f>
        <v>-2.5038139783398519</v>
      </c>
      <c r="AT277" s="51" t="b">
        <f t="shared" si="88"/>
        <v>0</v>
      </c>
      <c r="AU277" s="51" t="b">
        <f t="shared" si="89"/>
        <v>0</v>
      </c>
      <c r="AV277" s="14">
        <f>VLOOKUP(C277,AWS1_30min!$C$4:$P$2747,14)</f>
        <v>0</v>
      </c>
      <c r="AW277" s="14">
        <f t="shared" si="90"/>
        <v>0</v>
      </c>
      <c r="AX277" s="51" t="b">
        <f>IF(F277=1,AW277*Const!$B$13*Const!$B$14*(AH277-Const!$B$4))</f>
        <v>0</v>
      </c>
      <c r="AY277" s="11" t="b">
        <f>IF(F277=1,-Const!$B$15*(Const!$B$4-Const!$B$31)/2)</f>
        <v>0</v>
      </c>
      <c r="AZ277" s="51" t="b">
        <f t="shared" si="91"/>
        <v>0</v>
      </c>
      <c r="BA277" s="19">
        <f>IF(V277=1,Const!$B$37,Const!$B$38)</f>
        <v>602</v>
      </c>
      <c r="BB277" s="51" t="b">
        <f>IF(F277=1,AZ277/Const!$B$17*1800/BA277*1000)</f>
        <v>0</v>
      </c>
    </row>
    <row r="278" spans="1:54" x14ac:dyDescent="0.3">
      <c r="A278" s="1">
        <f t="shared" si="92"/>
        <v>43653</v>
      </c>
      <c r="B278" s="2">
        <f t="shared" si="93"/>
        <v>0.5</v>
      </c>
      <c r="C278" s="13">
        <f t="shared" si="93"/>
        <v>43653.5</v>
      </c>
      <c r="D278" s="19">
        <f t="shared" si="94"/>
        <v>188</v>
      </c>
      <c r="E278" s="19">
        <v>275</v>
      </c>
      <c r="F278" s="19">
        <v>0</v>
      </c>
      <c r="G278" s="19">
        <v>0</v>
      </c>
      <c r="H278" s="19">
        <v>0</v>
      </c>
      <c r="I278" s="19"/>
      <c r="J278">
        <v>524565</v>
      </c>
      <c r="K278">
        <v>6299955</v>
      </c>
      <c r="L278">
        <v>2806</v>
      </c>
      <c r="M278" s="14">
        <v>22.390599999999999</v>
      </c>
      <c r="N278" s="21">
        <v>288.67899999999997</v>
      </c>
      <c r="O278" s="19">
        <v>1093.3800000000001</v>
      </c>
      <c r="P278" s="19">
        <f>VLOOKUP(C278,AWS2_30min!$C$3:$G$2935,5)</f>
        <v>955.8</v>
      </c>
      <c r="Q278" s="19">
        <f t="shared" si="77"/>
        <v>856.33399999999995</v>
      </c>
      <c r="R278" s="59">
        <f t="shared" si="78"/>
        <v>1.1161532766420579</v>
      </c>
      <c r="S278" s="26" t="b">
        <f t="shared" si="79"/>
        <v>0</v>
      </c>
      <c r="T278" s="19">
        <f>VLOOKUP(A278,Albedo!$A$2:$F$63,6)</f>
        <v>0</v>
      </c>
      <c r="U278" s="19">
        <f>Const!$B$26*D278+Const!$B$27</f>
        <v>2402.4843999999998</v>
      </c>
      <c r="V278" s="19">
        <f t="shared" si="76"/>
        <v>1</v>
      </c>
      <c r="W278" s="6">
        <f>VLOOKUP(A278,Albedo!$A$2:$G$63,5)+Const!$B$20*(L278-Const!$B$29)</f>
        <v>15.724500000000001</v>
      </c>
      <c r="X278" s="19">
        <f>VLOOKUP(A278,Albedo!$A$2:$G$63,7)</f>
        <v>3</v>
      </c>
      <c r="Y278" s="6">
        <f>IF(T278=1,W278,VLOOKUP(A278,Albedo!$A$2:$H$63,8)+(X278+1)*Const!$B$20*(L278-Const!$B$29))</f>
        <v>28.63</v>
      </c>
      <c r="Z278" s="15">
        <f>Const!$B$22*V278+Const!$B$23*W278+Const!$B$24*Y278+Const!$B$25</f>
        <v>0.57184571000000006</v>
      </c>
      <c r="AA278" s="51" t="b">
        <f t="shared" si="80"/>
        <v>0</v>
      </c>
      <c r="AB278" s="51" t="b">
        <f t="shared" si="81"/>
        <v>0</v>
      </c>
      <c r="AC278" s="51" t="b">
        <f>IF(F278=1,VLOOKUP(C278,AWS1_30min!$C$3:$J$2747,8))</f>
        <v>0</v>
      </c>
      <c r="AD278" s="51" t="b">
        <f>IF(F278=1,Const!$B$5*POWER((0+Const!$B$4),4))</f>
        <v>0</v>
      </c>
      <c r="AE278" s="51" t="b">
        <f t="shared" si="82"/>
        <v>0</v>
      </c>
      <c r="AF278" s="51" t="b">
        <f t="shared" si="83"/>
        <v>0</v>
      </c>
      <c r="AG278" s="14">
        <f>VLOOKUP(C278,AWS2_30min!$C$3:$J$2935,8)+Const!$B$20*(L278-Const!$B$29)</f>
        <v>15.724500000000001</v>
      </c>
      <c r="AH278" s="14">
        <f t="shared" si="84"/>
        <v>288.87449999999995</v>
      </c>
      <c r="AI278" s="6">
        <f>VLOOKUP(C278,AWS2_30min!$C$3:$K$2935,9)</f>
        <v>30.97</v>
      </c>
      <c r="AJ278" s="6">
        <f>VLOOKUP(C278,AWS2_30min!$C$3:$L$2935,10)</f>
        <v>1.9076345193123379</v>
      </c>
      <c r="AK278" s="53">
        <f>IF(AJ278&gt;0.5,Const!$B$6*(AH278-Const!$B$4)*(Const!$B$32-Const!$B$34)/(AH278*POWER(AJ278,2)))</f>
        <v>0.29338899266506624</v>
      </c>
      <c r="AL278" s="53">
        <f>IF(AK278&lt;Const!$B$33,AK278,"ЛОЖЬ")</f>
        <v>0.29338899266506624</v>
      </c>
      <c r="AM278" s="53">
        <f t="shared" si="85"/>
        <v>0.21803759877489501</v>
      </c>
      <c r="AN278" s="6">
        <f>(AG278+VLOOKUP(C278,AWS1_30min!$C$4:$L$2747,10))/2</f>
        <v>15.25375</v>
      </c>
      <c r="AO278" s="19">
        <f>VLOOKUP(C278,AWS1_30min!$C$4:$O$2747,13)/POWER(10,(L278-Const!$B$28)/18400*(1+0.003665*AN278))</f>
        <v>724.04083249132248</v>
      </c>
      <c r="AP278" s="14">
        <f>Const!$B$7*Const!$B$8*(AO278/Const!$B$11)*POWER(Const!$B$9,2)*AJ278*(AH278-Const!$B$4)/(LN(Const!$B$32/Const!$B$34)*LN(Const!$B$32/Const!$B$35))</f>
        <v>59.004249713356828</v>
      </c>
      <c r="AQ278" s="51" t="b">
        <f t="shared" si="86"/>
        <v>0</v>
      </c>
      <c r="AR278" s="18">
        <f t="shared" si="87"/>
        <v>5.6548389080310448</v>
      </c>
      <c r="AS278" s="14">
        <f>0.623*Const!$B$10*Const!$B$8*POWER(Const!$B$9,2)*AJ278*(AR278-Const!$B$12)/1013/(LN(Const!$B$32/Const!$B$34)*LN(Const!$B$32/Const!$B$36))</f>
        <v>-3.715440939248551</v>
      </c>
      <c r="AT278" s="51" t="b">
        <f t="shared" si="88"/>
        <v>0</v>
      </c>
      <c r="AU278" s="51" t="b">
        <f t="shared" si="89"/>
        <v>0</v>
      </c>
      <c r="AV278" s="14">
        <f>VLOOKUP(C278,AWS1_30min!$C$4:$P$2747,14)</f>
        <v>0</v>
      </c>
      <c r="AW278" s="14">
        <f t="shared" si="90"/>
        <v>0</v>
      </c>
      <c r="AX278" s="51" t="b">
        <f>IF(F278=1,AW278*Const!$B$13*Const!$B$14*(AH278-Const!$B$4))</f>
        <v>0</v>
      </c>
      <c r="AY278" s="11" t="b">
        <f>IF(F278=1,-Const!$B$15*(Const!$B$4-Const!$B$31)/2)</f>
        <v>0</v>
      </c>
      <c r="AZ278" s="51" t="b">
        <f t="shared" si="91"/>
        <v>0</v>
      </c>
      <c r="BA278" s="19">
        <f>IF(V278=1,Const!$B$37,Const!$B$38)</f>
        <v>602</v>
      </c>
      <c r="BB278" s="51" t="b">
        <f>IF(F278=1,AZ278/Const!$B$17*1800/BA278*1000)</f>
        <v>0</v>
      </c>
    </row>
    <row r="279" spans="1:54" x14ac:dyDescent="0.3">
      <c r="A279" s="1">
        <f t="shared" si="92"/>
        <v>43653</v>
      </c>
      <c r="B279" s="2">
        <f t="shared" si="93"/>
        <v>0.5</v>
      </c>
      <c r="C279" s="13">
        <f t="shared" si="93"/>
        <v>43653.5</v>
      </c>
      <c r="D279" s="19">
        <f t="shared" si="94"/>
        <v>188</v>
      </c>
      <c r="E279" s="19">
        <v>276</v>
      </c>
      <c r="F279" s="19">
        <v>0</v>
      </c>
      <c r="G279" s="19">
        <v>0</v>
      </c>
      <c r="H279" s="19">
        <v>0</v>
      </c>
      <c r="I279" s="19"/>
      <c r="J279">
        <v>524655</v>
      </c>
      <c r="K279">
        <v>6299955</v>
      </c>
      <c r="L279">
        <v>2806</v>
      </c>
      <c r="M279" s="14">
        <v>16.3215</v>
      </c>
      <c r="N279" s="21">
        <v>46.921999999999997</v>
      </c>
      <c r="O279" s="19">
        <v>772.41300000000001</v>
      </c>
      <c r="P279" s="19">
        <f>VLOOKUP(C279,AWS2_30min!$C$3:$G$2935,5)</f>
        <v>955.8</v>
      </c>
      <c r="Q279" s="19">
        <f t="shared" si="77"/>
        <v>856.33399999999995</v>
      </c>
      <c r="R279" s="59">
        <f t="shared" si="78"/>
        <v>1.1161532766420579</v>
      </c>
      <c r="S279" s="26" t="b">
        <f t="shared" si="79"/>
        <v>0</v>
      </c>
      <c r="T279" s="19">
        <f>VLOOKUP(A279,Albedo!$A$2:$F$63,6)</f>
        <v>0</v>
      </c>
      <c r="U279" s="19">
        <f>Const!$B$26*D279+Const!$B$27</f>
        <v>2402.4843999999998</v>
      </c>
      <c r="V279" s="19">
        <f t="shared" si="76"/>
        <v>1</v>
      </c>
      <c r="W279" s="6">
        <f>VLOOKUP(A279,Albedo!$A$2:$G$63,5)+Const!$B$20*(L279-Const!$B$29)</f>
        <v>15.724500000000001</v>
      </c>
      <c r="X279" s="19">
        <f>VLOOKUP(A279,Albedo!$A$2:$G$63,7)</f>
        <v>3</v>
      </c>
      <c r="Y279" s="6">
        <f>IF(T279=1,W279,VLOOKUP(A279,Albedo!$A$2:$H$63,8)+(X279+1)*Const!$B$20*(L279-Const!$B$29))</f>
        <v>28.63</v>
      </c>
      <c r="Z279" s="15">
        <f>Const!$B$22*V279+Const!$B$23*W279+Const!$B$24*Y279+Const!$B$25</f>
        <v>0.57184571000000006</v>
      </c>
      <c r="AA279" s="51" t="b">
        <f t="shared" si="80"/>
        <v>0</v>
      </c>
      <c r="AB279" s="51" t="b">
        <f t="shared" si="81"/>
        <v>0</v>
      </c>
      <c r="AC279" s="51" t="b">
        <f>IF(F279=1,VLOOKUP(C279,AWS1_30min!$C$3:$J$2747,8))</f>
        <v>0</v>
      </c>
      <c r="AD279" s="51" t="b">
        <f>IF(F279=1,Const!$B$5*POWER((0+Const!$B$4),4))</f>
        <v>0</v>
      </c>
      <c r="AE279" s="51" t="b">
        <f t="shared" si="82"/>
        <v>0</v>
      </c>
      <c r="AF279" s="51" t="b">
        <f t="shared" si="83"/>
        <v>0</v>
      </c>
      <c r="AG279" s="14">
        <f>VLOOKUP(C279,AWS2_30min!$C$3:$J$2935,8)+Const!$B$20*(L279-Const!$B$29)</f>
        <v>15.724500000000001</v>
      </c>
      <c r="AH279" s="14">
        <f t="shared" si="84"/>
        <v>288.87449999999995</v>
      </c>
      <c r="AI279" s="6">
        <f>VLOOKUP(C279,AWS2_30min!$C$3:$K$2935,9)</f>
        <v>30.97</v>
      </c>
      <c r="AJ279" s="6">
        <f>VLOOKUP(C279,AWS2_30min!$C$3:$L$2935,10)</f>
        <v>1.9076345193123379</v>
      </c>
      <c r="AK279" s="53">
        <f>IF(AJ279&gt;0.5,Const!$B$6*(AH279-Const!$B$4)*(Const!$B$32-Const!$B$34)/(AH279*POWER(AJ279,2)))</f>
        <v>0.29338899266506624</v>
      </c>
      <c r="AL279" s="53">
        <f>IF(AK279&lt;Const!$B$33,AK279,"ЛОЖЬ")</f>
        <v>0.29338899266506624</v>
      </c>
      <c r="AM279" s="53">
        <f t="shared" si="85"/>
        <v>0.21803759877489501</v>
      </c>
      <c r="AN279" s="6">
        <f>(AG279+VLOOKUP(C279,AWS1_30min!$C$4:$L$2747,10))/2</f>
        <v>15.25375</v>
      </c>
      <c r="AO279" s="19">
        <f>VLOOKUP(C279,AWS1_30min!$C$4:$O$2747,13)/POWER(10,(L279-Const!$B$28)/18400*(1+0.003665*AN279))</f>
        <v>724.04083249132248</v>
      </c>
      <c r="AP279" s="14">
        <f>Const!$B$7*Const!$B$8*(AO279/Const!$B$11)*POWER(Const!$B$9,2)*AJ279*(AH279-Const!$B$4)/(LN(Const!$B$32/Const!$B$34)*LN(Const!$B$32/Const!$B$35))</f>
        <v>59.004249713356828</v>
      </c>
      <c r="AQ279" s="51" t="b">
        <f t="shared" si="86"/>
        <v>0</v>
      </c>
      <c r="AR279" s="18">
        <f t="shared" si="87"/>
        <v>5.6548389080310448</v>
      </c>
      <c r="AS279" s="14">
        <f>0.623*Const!$B$10*Const!$B$8*POWER(Const!$B$9,2)*AJ279*(AR279-Const!$B$12)/1013/(LN(Const!$B$32/Const!$B$34)*LN(Const!$B$32/Const!$B$36))</f>
        <v>-3.715440939248551</v>
      </c>
      <c r="AT279" s="51" t="b">
        <f t="shared" si="88"/>
        <v>0</v>
      </c>
      <c r="AU279" s="51" t="b">
        <f t="shared" si="89"/>
        <v>0</v>
      </c>
      <c r="AV279" s="14">
        <f>VLOOKUP(C279,AWS1_30min!$C$4:$P$2747,14)</f>
        <v>0</v>
      </c>
      <c r="AW279" s="14">
        <f t="shared" si="90"/>
        <v>0</v>
      </c>
      <c r="AX279" s="51" t="b">
        <f>IF(F279=1,AW279*Const!$B$13*Const!$B$14*(AH279-Const!$B$4))</f>
        <v>0</v>
      </c>
      <c r="AY279" s="11" t="b">
        <f>IF(F279=1,-Const!$B$15*(Const!$B$4-Const!$B$31)/2)</f>
        <v>0</v>
      </c>
      <c r="AZ279" s="51" t="b">
        <f t="shared" si="91"/>
        <v>0</v>
      </c>
      <c r="BA279" s="19">
        <f>IF(V279=1,Const!$B$37,Const!$B$38)</f>
        <v>602</v>
      </c>
      <c r="BB279" s="51" t="b">
        <f>IF(F279=1,AZ279/Const!$B$17*1800/BA279*1000)</f>
        <v>0</v>
      </c>
    </row>
    <row r="280" spans="1:54" x14ac:dyDescent="0.3">
      <c r="A280" s="1">
        <f t="shared" si="92"/>
        <v>43653</v>
      </c>
      <c r="B280" s="2">
        <f t="shared" si="93"/>
        <v>0.5</v>
      </c>
      <c r="C280" s="13">
        <f t="shared" si="93"/>
        <v>43653.5</v>
      </c>
      <c r="D280" s="19">
        <f t="shared" si="94"/>
        <v>188</v>
      </c>
      <c r="E280" s="19">
        <v>277</v>
      </c>
      <c r="F280" s="19">
        <v>0</v>
      </c>
      <c r="G280" s="19">
        <v>0</v>
      </c>
      <c r="H280" s="19">
        <v>0</v>
      </c>
      <c r="I280" s="19"/>
      <c r="J280">
        <v>524745</v>
      </c>
      <c r="K280">
        <v>6299955</v>
      </c>
      <c r="L280">
        <v>2753</v>
      </c>
      <c r="M280" s="14">
        <v>48.920900000000003</v>
      </c>
      <c r="N280" s="21">
        <v>82.556600000000003</v>
      </c>
      <c r="O280" s="19">
        <v>733.20899999999995</v>
      </c>
      <c r="P280" s="19">
        <f>VLOOKUP(C280,AWS2_30min!$C$3:$G$2935,5)</f>
        <v>955.8</v>
      </c>
      <c r="Q280" s="19">
        <f t="shared" si="77"/>
        <v>856.33399999999995</v>
      </c>
      <c r="R280" s="59">
        <f t="shared" si="78"/>
        <v>1.1161532766420579</v>
      </c>
      <c r="S280" s="26" t="b">
        <f t="shared" si="79"/>
        <v>0</v>
      </c>
      <c r="T280" s="19">
        <f>VLOOKUP(A280,Albedo!$A$2:$F$63,6)</f>
        <v>0</v>
      </c>
      <c r="U280" s="19">
        <f>Const!$B$26*D280+Const!$B$27</f>
        <v>2402.4843999999998</v>
      </c>
      <c r="V280" s="19">
        <f t="shared" si="76"/>
        <v>1</v>
      </c>
      <c r="W280" s="6">
        <f>VLOOKUP(A280,Albedo!$A$2:$G$63,5)+Const!$B$20*(L280-Const!$B$29)</f>
        <v>16.068999999999999</v>
      </c>
      <c r="X280" s="19">
        <f>VLOOKUP(A280,Albedo!$A$2:$G$63,7)</f>
        <v>3</v>
      </c>
      <c r="Y280" s="6">
        <f>IF(T280=1,W280,VLOOKUP(A280,Albedo!$A$2:$H$63,8)+(X280+1)*Const!$B$20*(L280-Const!$B$29))</f>
        <v>30.007999999999999</v>
      </c>
      <c r="Z280" s="15">
        <f>Const!$B$22*V280+Const!$B$23*W280+Const!$B$24*Y280+Const!$B$25</f>
        <v>0.57318926000000003</v>
      </c>
      <c r="AA280" s="51" t="b">
        <f t="shared" si="80"/>
        <v>0</v>
      </c>
      <c r="AB280" s="51" t="b">
        <f t="shared" si="81"/>
        <v>0</v>
      </c>
      <c r="AC280" s="51" t="b">
        <f>IF(F280=1,VLOOKUP(C280,AWS1_30min!$C$3:$J$2747,8))</f>
        <v>0</v>
      </c>
      <c r="AD280" s="51" t="b">
        <f>IF(F280=1,Const!$B$5*POWER((0+Const!$B$4),4))</f>
        <v>0</v>
      </c>
      <c r="AE280" s="51" t="b">
        <f t="shared" si="82"/>
        <v>0</v>
      </c>
      <c r="AF280" s="51" t="b">
        <f t="shared" si="83"/>
        <v>0</v>
      </c>
      <c r="AG280" s="14">
        <f>VLOOKUP(C280,AWS2_30min!$C$3:$J$2935,8)+Const!$B$20*(L280-Const!$B$29)</f>
        <v>16.068999999999999</v>
      </c>
      <c r="AH280" s="14">
        <f t="shared" si="84"/>
        <v>289.21899999999999</v>
      </c>
      <c r="AI280" s="6">
        <f>VLOOKUP(C280,AWS2_30min!$C$3:$K$2935,9)</f>
        <v>30.97</v>
      </c>
      <c r="AJ280" s="6">
        <f>VLOOKUP(C280,AWS2_30min!$C$3:$L$2935,10)</f>
        <v>1.9076345193123379</v>
      </c>
      <c r="AK280" s="53">
        <f>IF(AJ280&gt;0.5,Const!$B$6*(AH280-Const!$B$4)*(Const!$B$32-Const!$B$34)/(AH280*POWER(AJ280,2)))</f>
        <v>0.29945957819084246</v>
      </c>
      <c r="AL280" s="53">
        <f>IF(AK280&lt;Const!$B$33,AK280,"ЛОЖЬ")</f>
        <v>0.29945957819084246</v>
      </c>
      <c r="AM280" s="53">
        <f t="shared" si="85"/>
        <v>0.24730519234750761</v>
      </c>
      <c r="AN280" s="6">
        <f>(AG280+VLOOKUP(C280,AWS1_30min!$C$4:$L$2747,10))/2</f>
        <v>15.425999999999998</v>
      </c>
      <c r="AO280" s="19">
        <f>VLOOKUP(C280,AWS1_30min!$C$4:$O$2747,13)/POWER(10,(L280-Const!$B$28)/18400*(1+0.003665*AN280))</f>
        <v>729.11635341812041</v>
      </c>
      <c r="AP280" s="14">
        <f>Const!$B$7*Const!$B$8*(AO280/Const!$B$11)*POWER(Const!$B$9,2)*AJ280*(AH280-Const!$B$4)/(LN(Const!$B$32/Const!$B$34)*LN(Const!$B$32/Const!$B$35))</f>
        <v>60.719624668840247</v>
      </c>
      <c r="AQ280" s="51" t="b">
        <f t="shared" si="86"/>
        <v>0</v>
      </c>
      <c r="AR280" s="18">
        <f t="shared" si="87"/>
        <v>5.7815119456288642</v>
      </c>
      <c r="AS280" s="14">
        <f>0.623*Const!$B$10*Const!$B$8*POWER(Const!$B$9,2)*AJ280*(AR280-Const!$B$12)/1013/(LN(Const!$B$32/Const!$B$34)*LN(Const!$B$32/Const!$B$36))</f>
        <v>-2.6814198023495965</v>
      </c>
      <c r="AT280" s="51" t="b">
        <f t="shared" si="88"/>
        <v>0</v>
      </c>
      <c r="AU280" s="51" t="b">
        <f t="shared" si="89"/>
        <v>0</v>
      </c>
      <c r="AV280" s="14">
        <f>VLOOKUP(C280,AWS1_30min!$C$4:$P$2747,14)</f>
        <v>0</v>
      </c>
      <c r="AW280" s="14">
        <f t="shared" si="90"/>
        <v>0</v>
      </c>
      <c r="AX280" s="51" t="b">
        <f>IF(F280=1,AW280*Const!$B$13*Const!$B$14*(AH280-Const!$B$4))</f>
        <v>0</v>
      </c>
      <c r="AY280" s="11" t="b">
        <f>IF(F280=1,-Const!$B$15*(Const!$B$4-Const!$B$31)/2)</f>
        <v>0</v>
      </c>
      <c r="AZ280" s="51" t="b">
        <f t="shared" si="91"/>
        <v>0</v>
      </c>
      <c r="BA280" s="19">
        <f>IF(V280=1,Const!$B$37,Const!$B$38)</f>
        <v>602</v>
      </c>
      <c r="BB280" s="51" t="b">
        <f>IF(F280=1,AZ280/Const!$B$17*1800/BA280*1000)</f>
        <v>0</v>
      </c>
    </row>
    <row r="281" spans="1:54" x14ac:dyDescent="0.3">
      <c r="A281" s="1">
        <f t="shared" si="92"/>
        <v>43653</v>
      </c>
      <c r="B281" s="2">
        <f t="shared" si="93"/>
        <v>0.5</v>
      </c>
      <c r="C281" s="13">
        <f t="shared" si="93"/>
        <v>43653.5</v>
      </c>
      <c r="D281" s="19">
        <f t="shared" si="94"/>
        <v>188</v>
      </c>
      <c r="E281" s="19">
        <v>278</v>
      </c>
      <c r="F281" s="19">
        <v>0</v>
      </c>
      <c r="G281" s="19">
        <v>0</v>
      </c>
      <c r="H281" s="19">
        <v>0</v>
      </c>
      <c r="I281" s="19"/>
      <c r="J281">
        <v>524835</v>
      </c>
      <c r="K281">
        <v>6299955</v>
      </c>
      <c r="L281">
        <v>2595</v>
      </c>
      <c r="M281" s="14">
        <v>58.013199999999998</v>
      </c>
      <c r="N281" s="21">
        <v>86.767799999999994</v>
      </c>
      <c r="O281" s="19">
        <v>874.33399999999995</v>
      </c>
      <c r="P281" s="19">
        <f>VLOOKUP(C281,AWS2_30min!$C$3:$G$2935,5)</f>
        <v>955.8</v>
      </c>
      <c r="Q281" s="19">
        <f t="shared" si="77"/>
        <v>856.33399999999995</v>
      </c>
      <c r="R281" s="59">
        <f t="shared" si="78"/>
        <v>1.1161532766420579</v>
      </c>
      <c r="S281" s="26" t="b">
        <f t="shared" si="79"/>
        <v>0</v>
      </c>
      <c r="T281" s="19">
        <f>VLOOKUP(A281,Albedo!$A$2:$F$63,6)</f>
        <v>0</v>
      </c>
      <c r="U281" s="19">
        <f>Const!$B$26*D281+Const!$B$27</f>
        <v>2402.4843999999998</v>
      </c>
      <c r="V281" s="19">
        <f t="shared" si="76"/>
        <v>1</v>
      </c>
      <c r="W281" s="6">
        <f>VLOOKUP(A281,Albedo!$A$2:$G$63,5)+Const!$B$20*(L281-Const!$B$29)</f>
        <v>17.096</v>
      </c>
      <c r="X281" s="19">
        <f>VLOOKUP(A281,Albedo!$A$2:$G$63,7)</f>
        <v>3</v>
      </c>
      <c r="Y281" s="6">
        <f>IF(T281=1,W281,VLOOKUP(A281,Albedo!$A$2:$H$63,8)+(X281+1)*Const!$B$20*(L281-Const!$B$29))</f>
        <v>34.116</v>
      </c>
      <c r="Z281" s="15">
        <f>Const!$B$22*V281+Const!$B$23*W281+Const!$B$24*Y281+Const!$B$25</f>
        <v>0.57719456000000002</v>
      </c>
      <c r="AA281" s="51" t="b">
        <f t="shared" si="80"/>
        <v>0</v>
      </c>
      <c r="AB281" s="51" t="b">
        <f t="shared" si="81"/>
        <v>0</v>
      </c>
      <c r="AC281" s="51" t="b">
        <f>IF(F281=1,VLOOKUP(C281,AWS1_30min!$C$3:$J$2747,8))</f>
        <v>0</v>
      </c>
      <c r="AD281" s="51" t="b">
        <f>IF(F281=1,Const!$B$5*POWER((0+Const!$B$4),4))</f>
        <v>0</v>
      </c>
      <c r="AE281" s="51" t="b">
        <f t="shared" si="82"/>
        <v>0</v>
      </c>
      <c r="AF281" s="51" t="b">
        <f t="shared" si="83"/>
        <v>0</v>
      </c>
      <c r="AG281" s="14">
        <f>VLOOKUP(C281,AWS2_30min!$C$3:$J$2935,8)+Const!$B$20*(L281-Const!$B$29)</f>
        <v>17.096</v>
      </c>
      <c r="AH281" s="14">
        <f t="shared" si="84"/>
        <v>290.24599999999998</v>
      </c>
      <c r="AI281" s="6">
        <f>VLOOKUP(C281,AWS2_30min!$C$3:$K$2935,9)</f>
        <v>30.97</v>
      </c>
      <c r="AJ281" s="6">
        <f>VLOOKUP(C281,AWS2_30min!$C$3:$L$2935,10)</f>
        <v>1.9076345193123379</v>
      </c>
      <c r="AK281" s="53">
        <f>IF(AJ281&gt;0.5,Const!$B$6*(AH281-Const!$B$4)*(Const!$B$32-Const!$B$34)/(AH281*POWER(AJ281,2)))</f>
        <v>0.3174712806021327</v>
      </c>
      <c r="AL281" s="53">
        <f>IF(AK281&lt;Const!$B$33,AK281,"ЛОЖЬ")</f>
        <v>0.3174712806021327</v>
      </c>
      <c r="AM281" s="53">
        <f t="shared" si="85"/>
        <v>0.34498754415762495</v>
      </c>
      <c r="AN281" s="6">
        <f>(AG281+VLOOKUP(C281,AWS1_30min!$C$4:$L$2747,10))/2</f>
        <v>15.939499999999999</v>
      </c>
      <c r="AO281" s="19">
        <f>VLOOKUP(C281,AWS1_30min!$C$4:$O$2747,13)/POWER(10,(L281-Const!$B$28)/18400*(1+0.003665*AN281))</f>
        <v>744.49625895117742</v>
      </c>
      <c r="AP281" s="14">
        <f>Const!$B$7*Const!$B$8*(AO281/Const!$B$11)*POWER(Const!$B$9,2)*AJ281*(AH281-Const!$B$4)/(LN(Const!$B$32/Const!$B$34)*LN(Const!$B$32/Const!$B$35))</f>
        <v>65.96300276750199</v>
      </c>
      <c r="AQ281" s="51" t="b">
        <f t="shared" si="86"/>
        <v>0</v>
      </c>
      <c r="AR281" s="18">
        <f t="shared" si="87"/>
        <v>6.1741420013369872</v>
      </c>
      <c r="AS281" s="14">
        <f>0.623*Const!$B$10*Const!$B$8*POWER(Const!$B$9,2)*AJ281*(AR281-Const!$B$12)/1013/(LN(Const!$B$32/Const!$B$34)*LN(Const!$B$32/Const!$B$36))</f>
        <v>0.52358565329444029</v>
      </c>
      <c r="AT281" s="51" t="b">
        <f t="shared" si="88"/>
        <v>0</v>
      </c>
      <c r="AU281" s="51" t="b">
        <f t="shared" si="89"/>
        <v>0</v>
      </c>
      <c r="AV281" s="14">
        <f>VLOOKUP(C281,AWS1_30min!$C$4:$P$2747,14)</f>
        <v>0</v>
      </c>
      <c r="AW281" s="14">
        <f t="shared" si="90"/>
        <v>0</v>
      </c>
      <c r="AX281" s="51" t="b">
        <f>IF(F281=1,AW281*Const!$B$13*Const!$B$14*(AH281-Const!$B$4))</f>
        <v>0</v>
      </c>
      <c r="AY281" s="11" t="b">
        <f>IF(F281=1,-Const!$B$15*(Const!$B$4-Const!$B$31)/2)</f>
        <v>0</v>
      </c>
      <c r="AZ281" s="51" t="b">
        <f t="shared" si="91"/>
        <v>0</v>
      </c>
      <c r="BA281" s="19">
        <f>IF(V281=1,Const!$B$37,Const!$B$38)</f>
        <v>602</v>
      </c>
      <c r="BB281" s="51" t="b">
        <f>IF(F281=1,AZ281/Const!$B$17*1800/BA281*1000)</f>
        <v>0</v>
      </c>
    </row>
    <row r="282" spans="1:54" x14ac:dyDescent="0.3">
      <c r="A282" s="1">
        <f t="shared" si="92"/>
        <v>43653</v>
      </c>
      <c r="B282" s="2">
        <f t="shared" si="93"/>
        <v>0.5</v>
      </c>
      <c r="C282" s="13">
        <f t="shared" si="93"/>
        <v>43653.5</v>
      </c>
      <c r="D282" s="19">
        <f t="shared" si="94"/>
        <v>188</v>
      </c>
      <c r="E282" s="19">
        <v>279</v>
      </c>
      <c r="F282" s="19">
        <v>0</v>
      </c>
      <c r="G282" s="19">
        <v>0</v>
      </c>
      <c r="H282" s="19">
        <v>0</v>
      </c>
      <c r="I282" s="19"/>
      <c r="J282">
        <v>524925</v>
      </c>
      <c r="K282">
        <v>6299955</v>
      </c>
      <c r="L282">
        <v>2478</v>
      </c>
      <c r="M282" s="14">
        <v>34.020200000000003</v>
      </c>
      <c r="N282" s="21">
        <v>90.471599999999995</v>
      </c>
      <c r="O282" s="19">
        <v>476.66899999999998</v>
      </c>
      <c r="P282" s="19">
        <f>VLOOKUP(C282,AWS2_30min!$C$3:$G$2935,5)</f>
        <v>955.8</v>
      </c>
      <c r="Q282" s="19">
        <f t="shared" si="77"/>
        <v>856.33399999999995</v>
      </c>
      <c r="R282" s="59">
        <f t="shared" si="78"/>
        <v>1.1161532766420579</v>
      </c>
      <c r="S282" s="26" t="b">
        <f t="shared" si="79"/>
        <v>0</v>
      </c>
      <c r="T282" s="19">
        <f>VLOOKUP(A282,Albedo!$A$2:$F$63,6)</f>
        <v>0</v>
      </c>
      <c r="U282" s="19">
        <f>Const!$B$26*D282+Const!$B$27</f>
        <v>2402.4843999999998</v>
      </c>
      <c r="V282" s="19">
        <f t="shared" si="76"/>
        <v>1</v>
      </c>
      <c r="W282" s="6">
        <f>VLOOKUP(A282,Albedo!$A$2:$G$63,5)+Const!$B$20*(L282-Const!$B$29)</f>
        <v>17.8565</v>
      </c>
      <c r="X282" s="19">
        <f>VLOOKUP(A282,Albedo!$A$2:$G$63,7)</f>
        <v>3</v>
      </c>
      <c r="Y282" s="6">
        <f>IF(T282=1,W282,VLOOKUP(A282,Albedo!$A$2:$H$63,8)+(X282+1)*Const!$B$20*(L282-Const!$B$29))</f>
        <v>37.158000000000001</v>
      </c>
      <c r="Z282" s="15">
        <f>Const!$B$22*V282+Const!$B$23*W282+Const!$B$24*Y282+Const!$B$25</f>
        <v>0.58016051000000013</v>
      </c>
      <c r="AA282" s="51" t="b">
        <f t="shared" si="80"/>
        <v>0</v>
      </c>
      <c r="AB282" s="51" t="b">
        <f t="shared" si="81"/>
        <v>0</v>
      </c>
      <c r="AC282" s="51" t="b">
        <f>IF(F282=1,VLOOKUP(C282,AWS1_30min!$C$3:$J$2747,8))</f>
        <v>0</v>
      </c>
      <c r="AD282" s="51" t="b">
        <f>IF(F282=1,Const!$B$5*POWER((0+Const!$B$4),4))</f>
        <v>0</v>
      </c>
      <c r="AE282" s="51" t="b">
        <f t="shared" si="82"/>
        <v>0</v>
      </c>
      <c r="AF282" s="51" t="b">
        <f t="shared" si="83"/>
        <v>0</v>
      </c>
      <c r="AG282" s="14">
        <f>VLOOKUP(C282,AWS2_30min!$C$3:$J$2935,8)+Const!$B$20*(L282-Const!$B$29)</f>
        <v>17.8565</v>
      </c>
      <c r="AH282" s="14">
        <f t="shared" si="84"/>
        <v>291.00649999999996</v>
      </c>
      <c r="AI282" s="6">
        <f>VLOOKUP(C282,AWS2_30min!$C$3:$K$2935,9)</f>
        <v>30.97</v>
      </c>
      <c r="AJ282" s="6">
        <f>VLOOKUP(C282,AWS2_30min!$C$3:$L$2935,10)</f>
        <v>1.9076345193123379</v>
      </c>
      <c r="AK282" s="53">
        <f>IF(AJ282&gt;0.5,Const!$B$6*(AH282-Const!$B$4)*(Const!$B$32-Const!$B$34)/(AH282*POWER(AJ282,2)))</f>
        <v>0.33072713326477882</v>
      </c>
      <c r="AL282" s="53">
        <f>IF(AK282&lt;Const!$B$33,AK282,"ЛОЖЬ")</f>
        <v>0.33072713326477882</v>
      </c>
      <c r="AM282" s="53">
        <f t="shared" si="85"/>
        <v>0.42723958429068093</v>
      </c>
      <c r="AN282" s="6">
        <f>(AG282+VLOOKUP(C282,AWS1_30min!$C$4:$L$2747,10))/2</f>
        <v>16.319749999999999</v>
      </c>
      <c r="AO282" s="19">
        <f>VLOOKUP(C282,AWS1_30min!$C$4:$O$2747,13)/POWER(10,(L282-Const!$B$28)/18400*(1+0.003665*AN282))</f>
        <v>756.13012677908205</v>
      </c>
      <c r="AP282" s="14">
        <f>Const!$B$7*Const!$B$8*(AO282/Const!$B$11)*POWER(Const!$B$9,2)*AJ282*(AH282-Const!$B$4)/(LN(Const!$B$32/Const!$B$34)*LN(Const!$B$32/Const!$B$35))</f>
        <v>69.97393040134547</v>
      </c>
      <c r="AQ282" s="51" t="b">
        <f t="shared" si="86"/>
        <v>0</v>
      </c>
      <c r="AR282" s="18">
        <f t="shared" si="87"/>
        <v>6.4798747677990853</v>
      </c>
      <c r="AS282" s="14">
        <f>0.623*Const!$B$10*Const!$B$8*POWER(Const!$B$9,2)*AJ282*(AR282-Const!$B$12)/1013/(LN(Const!$B$32/Const!$B$34)*LN(Const!$B$32/Const!$B$36))</f>
        <v>3.0192559929298688</v>
      </c>
      <c r="AT282" s="51" t="b">
        <f t="shared" si="88"/>
        <v>0</v>
      </c>
      <c r="AU282" s="51" t="b">
        <f t="shared" si="89"/>
        <v>0</v>
      </c>
      <c r="AV282" s="14">
        <f>VLOOKUP(C282,AWS1_30min!$C$4:$P$2747,14)</f>
        <v>0</v>
      </c>
      <c r="AW282" s="14">
        <f t="shared" si="90"/>
        <v>0</v>
      </c>
      <c r="AX282" s="51" t="b">
        <f>IF(F282=1,AW282*Const!$B$13*Const!$B$14*(AH282-Const!$B$4))</f>
        <v>0</v>
      </c>
      <c r="AY282" s="11" t="b">
        <f>IF(F282=1,-Const!$B$15*(Const!$B$4-Const!$B$31)/2)</f>
        <v>0</v>
      </c>
      <c r="AZ282" s="51" t="b">
        <f t="shared" si="91"/>
        <v>0</v>
      </c>
      <c r="BA282" s="19">
        <f>IF(V282=1,Const!$B$37,Const!$B$38)</f>
        <v>602</v>
      </c>
      <c r="BB282" s="51" t="b">
        <f>IF(F282=1,AZ282/Const!$B$17*1800/BA282*1000)</f>
        <v>0</v>
      </c>
    </row>
    <row r="283" spans="1:54" x14ac:dyDescent="0.3">
      <c r="A283" s="1">
        <f t="shared" si="92"/>
        <v>43653</v>
      </c>
      <c r="B283" s="2">
        <f t="shared" si="93"/>
        <v>0.5</v>
      </c>
      <c r="C283" s="13">
        <f t="shared" si="93"/>
        <v>43653.5</v>
      </c>
      <c r="D283" s="19">
        <f t="shared" si="94"/>
        <v>188</v>
      </c>
      <c r="E283" s="19">
        <v>280</v>
      </c>
      <c r="F283" s="19">
        <v>1</v>
      </c>
      <c r="G283" s="19">
        <v>0</v>
      </c>
      <c r="H283" s="19">
        <v>0</v>
      </c>
      <c r="I283" s="19"/>
      <c r="J283">
        <v>525015</v>
      </c>
      <c r="K283">
        <v>6299955</v>
      </c>
      <c r="L283">
        <v>2478</v>
      </c>
      <c r="M283" s="14">
        <v>3.4970599999999998</v>
      </c>
      <c r="N283" s="21">
        <v>180</v>
      </c>
      <c r="O283" s="19">
        <v>921.851</v>
      </c>
      <c r="P283" s="19">
        <f>VLOOKUP(C283,AWS2_30min!$C$3:$G$2935,5)</f>
        <v>955.8</v>
      </c>
      <c r="Q283" s="19">
        <f t="shared" si="77"/>
        <v>856.33399999999995</v>
      </c>
      <c r="R283" s="59">
        <f t="shared" si="78"/>
        <v>1.1161532766420579</v>
      </c>
      <c r="S283" s="26">
        <f t="shared" si="79"/>
        <v>1028.9270142257576</v>
      </c>
      <c r="T283" s="19">
        <f>VLOOKUP(A283,Albedo!$A$2:$F$63,6)</f>
        <v>0</v>
      </c>
      <c r="U283" s="19">
        <f>Const!$B$26*D283+Const!$B$27</f>
        <v>2402.4843999999998</v>
      </c>
      <c r="V283" s="19">
        <f t="shared" si="76"/>
        <v>1</v>
      </c>
      <c r="W283" s="6">
        <f>VLOOKUP(A283,Albedo!$A$2:$G$63,5)+Const!$B$20*(L283-Const!$B$29)</f>
        <v>17.8565</v>
      </c>
      <c r="X283" s="19">
        <f>VLOOKUP(A283,Albedo!$A$2:$G$63,7)</f>
        <v>3</v>
      </c>
      <c r="Y283" s="6">
        <f>IF(T283=1,W283,VLOOKUP(A283,Albedo!$A$2:$H$63,8)+(X283+1)*Const!$B$20*(L283-Const!$B$29))</f>
        <v>37.158000000000001</v>
      </c>
      <c r="Z283" s="15">
        <f>Const!$B$22*V283+Const!$B$23*W283+Const!$B$24*Y283+Const!$B$25</f>
        <v>0.58016051000000013</v>
      </c>
      <c r="AA283" s="51">
        <f t="shared" si="80"/>
        <v>596.9428213259929</v>
      </c>
      <c r="AB283" s="51">
        <f t="shared" si="81"/>
        <v>431.98419289976471</v>
      </c>
      <c r="AC283" s="51">
        <f>IF(F283=1,VLOOKUP(C283,AWS1_30min!$C$3:$J$2747,8))</f>
        <v>319.54647172463041</v>
      </c>
      <c r="AD283" s="51">
        <f>IF(F283=1,Const!$B$5*POWER((0+Const!$B$4),4))</f>
        <v>315.63697918226694</v>
      </c>
      <c r="AE283" s="51">
        <f t="shared" si="82"/>
        <v>3.9094925423634663</v>
      </c>
      <c r="AF283" s="51">
        <f t="shared" si="83"/>
        <v>435.89368544212817</v>
      </c>
      <c r="AG283" s="14">
        <f>VLOOKUP(C283,AWS2_30min!$C$3:$J$2935,8)+Const!$B$20*(L283-Const!$B$29)</f>
        <v>17.8565</v>
      </c>
      <c r="AH283" s="14">
        <f t="shared" si="84"/>
        <v>291.00649999999996</v>
      </c>
      <c r="AI283" s="6">
        <f>VLOOKUP(C283,AWS2_30min!$C$3:$K$2935,9)</f>
        <v>30.97</v>
      </c>
      <c r="AJ283" s="6">
        <f>VLOOKUP(C283,AWS2_30min!$C$3:$L$2935,10)</f>
        <v>1.9076345193123379</v>
      </c>
      <c r="AK283" s="53">
        <f>IF(AJ283&gt;0.5,Const!$B$6*(AH283-Const!$B$4)*(Const!$B$32-Const!$B$34)/(AH283*POWER(AJ283,2)))</f>
        <v>0.33072713326477882</v>
      </c>
      <c r="AL283" s="53">
        <f>IF(AK283&lt;Const!$B$33,AK283,"ЛОЖЬ")</f>
        <v>0.33072713326477882</v>
      </c>
      <c r="AM283" s="53">
        <f t="shared" si="85"/>
        <v>0.42723958429068093</v>
      </c>
      <c r="AN283" s="6">
        <f>(AG283+VLOOKUP(C283,AWS1_30min!$C$4:$L$2747,10))/2</f>
        <v>16.319749999999999</v>
      </c>
      <c r="AO283" s="19">
        <f>VLOOKUP(C283,AWS1_30min!$C$4:$O$2747,13)/POWER(10,(L283-Const!$B$28)/18400*(1+0.003665*AN283))</f>
        <v>756.13012677908205</v>
      </c>
      <c r="AP283" s="14">
        <f>Const!$B$7*Const!$B$8*(AO283/Const!$B$11)*POWER(Const!$B$9,2)*AJ283*(AH283-Const!$B$4)/(LN(Const!$B$32/Const!$B$34)*LN(Const!$B$32/Const!$B$35))</f>
        <v>69.97393040134547</v>
      </c>
      <c r="AQ283" s="51">
        <f t="shared" si="86"/>
        <v>29.895632935855879</v>
      </c>
      <c r="AR283" s="18">
        <f t="shared" si="87"/>
        <v>6.4798747677990853</v>
      </c>
      <c r="AS283" s="14">
        <f>0.623*Const!$B$10*Const!$B$8*POWER(Const!$B$9,2)*AJ283*(AR283-Const!$B$12)/1013/(LN(Const!$B$32/Const!$B$34)*LN(Const!$B$32/Const!$B$36))</f>
        <v>3.0192559929298688</v>
      </c>
      <c r="AT283" s="51">
        <f t="shared" si="88"/>
        <v>1.2899456752865042</v>
      </c>
      <c r="AU283" s="51">
        <f t="shared" si="89"/>
        <v>31.185578611142382</v>
      </c>
      <c r="AV283" s="14">
        <f>VLOOKUP(C283,AWS1_30min!$C$4:$P$2747,14)</f>
        <v>0</v>
      </c>
      <c r="AW283" s="14">
        <f t="shared" si="90"/>
        <v>0</v>
      </c>
      <c r="AX283" s="51">
        <f>IF(F283=1,AW283*Const!$B$13*Const!$B$14*(AH283-Const!$B$4))</f>
        <v>0</v>
      </c>
      <c r="AY283" s="11">
        <f>IF(F283=1,-Const!$B$15*(Const!$B$4-Const!$B$31)/2)</f>
        <v>-0.33999999999999775</v>
      </c>
      <c r="AZ283" s="51">
        <f t="shared" si="91"/>
        <v>466.73926405327057</v>
      </c>
      <c r="BA283" s="19">
        <f>IF(V283=1,Const!$B$37,Const!$B$38)</f>
        <v>602</v>
      </c>
      <c r="BB283" s="51">
        <f>IF(F283=1,AZ283/Const!$B$17*1800/BA283*1000)</f>
        <v>4.2289875933549128</v>
      </c>
    </row>
    <row r="284" spans="1:54" x14ac:dyDescent="0.3">
      <c r="A284" s="1">
        <f t="shared" si="92"/>
        <v>43653</v>
      </c>
      <c r="B284" s="2">
        <f t="shared" si="93"/>
        <v>0.5</v>
      </c>
      <c r="C284" s="13">
        <f t="shared" si="93"/>
        <v>43653.5</v>
      </c>
      <c r="D284" s="19">
        <f t="shared" si="94"/>
        <v>188</v>
      </c>
      <c r="E284" s="19">
        <v>281</v>
      </c>
      <c r="F284" s="19">
        <v>1</v>
      </c>
      <c r="G284" s="19">
        <v>0</v>
      </c>
      <c r="H284" s="19">
        <v>0</v>
      </c>
      <c r="I284" s="19"/>
      <c r="J284">
        <v>525105</v>
      </c>
      <c r="K284">
        <v>6299955</v>
      </c>
      <c r="L284">
        <v>2478</v>
      </c>
      <c r="M284" s="14">
        <v>10.3215</v>
      </c>
      <c r="N284" s="21">
        <v>118.715</v>
      </c>
      <c r="O284" s="19">
        <v>814.67899999999997</v>
      </c>
      <c r="P284" s="19">
        <f>VLOOKUP(C284,AWS2_30min!$C$3:$G$2935,5)</f>
        <v>955.8</v>
      </c>
      <c r="Q284" s="19">
        <f t="shared" si="77"/>
        <v>856.33399999999995</v>
      </c>
      <c r="R284" s="59">
        <f t="shared" si="78"/>
        <v>1.1161532766420579</v>
      </c>
      <c r="S284" s="26">
        <f t="shared" si="79"/>
        <v>909.30663526147509</v>
      </c>
      <c r="T284" s="19">
        <f>VLOOKUP(A284,Albedo!$A$2:$F$63,6)</f>
        <v>0</v>
      </c>
      <c r="U284" s="19">
        <f>Const!$B$26*D284+Const!$B$27</f>
        <v>2402.4843999999998</v>
      </c>
      <c r="V284" s="19">
        <f t="shared" si="76"/>
        <v>1</v>
      </c>
      <c r="W284" s="6">
        <f>VLOOKUP(A284,Albedo!$A$2:$G$63,5)+Const!$B$20*(L284-Const!$B$29)</f>
        <v>17.8565</v>
      </c>
      <c r="X284" s="19">
        <f>VLOOKUP(A284,Albedo!$A$2:$G$63,7)</f>
        <v>3</v>
      </c>
      <c r="Y284" s="6">
        <f>IF(T284=1,W284,VLOOKUP(A284,Albedo!$A$2:$H$63,8)+(X284+1)*Const!$B$20*(L284-Const!$B$29))</f>
        <v>37.158000000000001</v>
      </c>
      <c r="Z284" s="15">
        <f>Const!$B$22*V284+Const!$B$23*W284+Const!$B$24*Y284+Const!$B$25</f>
        <v>0.58016051000000013</v>
      </c>
      <c r="AA284" s="51">
        <f t="shared" si="80"/>
        <v>527.54380125968146</v>
      </c>
      <c r="AB284" s="51">
        <f t="shared" si="81"/>
        <v>381.76283400179364</v>
      </c>
      <c r="AC284" s="51">
        <f>IF(F284=1,VLOOKUP(C284,AWS1_30min!$C$3:$J$2747,8))</f>
        <v>319.54647172463041</v>
      </c>
      <c r="AD284" s="51">
        <f>IF(F284=1,Const!$B$5*POWER((0+Const!$B$4),4))</f>
        <v>315.63697918226694</v>
      </c>
      <c r="AE284" s="51">
        <f t="shared" si="82"/>
        <v>3.9094925423634663</v>
      </c>
      <c r="AF284" s="51">
        <f t="shared" si="83"/>
        <v>385.6723265441571</v>
      </c>
      <c r="AG284" s="14">
        <f>VLOOKUP(C284,AWS2_30min!$C$3:$J$2935,8)+Const!$B$20*(L284-Const!$B$29)</f>
        <v>17.8565</v>
      </c>
      <c r="AH284" s="14">
        <f t="shared" si="84"/>
        <v>291.00649999999996</v>
      </c>
      <c r="AI284" s="6">
        <f>VLOOKUP(C284,AWS2_30min!$C$3:$K$2935,9)</f>
        <v>30.97</v>
      </c>
      <c r="AJ284" s="6">
        <f>VLOOKUP(C284,AWS2_30min!$C$3:$L$2935,10)</f>
        <v>1.9076345193123379</v>
      </c>
      <c r="AK284" s="53">
        <f>IF(AJ284&gt;0.5,Const!$B$6*(AH284-Const!$B$4)*(Const!$B$32-Const!$B$34)/(AH284*POWER(AJ284,2)))</f>
        <v>0.33072713326477882</v>
      </c>
      <c r="AL284" s="53">
        <f>IF(AK284&lt;Const!$B$33,AK284,"ЛОЖЬ")</f>
        <v>0.33072713326477882</v>
      </c>
      <c r="AM284" s="53">
        <f t="shared" si="85"/>
        <v>0.42723958429068093</v>
      </c>
      <c r="AN284" s="6">
        <f>(AG284+VLOOKUP(C284,AWS1_30min!$C$4:$L$2747,10))/2</f>
        <v>16.319749999999999</v>
      </c>
      <c r="AO284" s="19">
        <f>VLOOKUP(C284,AWS1_30min!$C$4:$O$2747,13)/POWER(10,(L284-Const!$B$28)/18400*(1+0.003665*AN284))</f>
        <v>756.13012677908205</v>
      </c>
      <c r="AP284" s="14">
        <f>Const!$B$7*Const!$B$8*(AO284/Const!$B$11)*POWER(Const!$B$9,2)*AJ284*(AH284-Const!$B$4)/(LN(Const!$B$32/Const!$B$34)*LN(Const!$B$32/Const!$B$35))</f>
        <v>69.97393040134547</v>
      </c>
      <c r="AQ284" s="51">
        <f t="shared" si="86"/>
        <v>29.895632935855879</v>
      </c>
      <c r="AR284" s="18">
        <f t="shared" si="87"/>
        <v>6.4798747677990853</v>
      </c>
      <c r="AS284" s="14">
        <f>0.623*Const!$B$10*Const!$B$8*POWER(Const!$B$9,2)*AJ284*(AR284-Const!$B$12)/1013/(LN(Const!$B$32/Const!$B$34)*LN(Const!$B$32/Const!$B$36))</f>
        <v>3.0192559929298688</v>
      </c>
      <c r="AT284" s="51">
        <f t="shared" si="88"/>
        <v>1.2899456752865042</v>
      </c>
      <c r="AU284" s="51">
        <f t="shared" si="89"/>
        <v>31.185578611142382</v>
      </c>
      <c r="AV284" s="14">
        <f>VLOOKUP(C284,AWS1_30min!$C$4:$P$2747,14)</f>
        <v>0</v>
      </c>
      <c r="AW284" s="14">
        <f t="shared" si="90"/>
        <v>0</v>
      </c>
      <c r="AX284" s="51">
        <f>IF(F284=1,AW284*Const!$B$13*Const!$B$14*(AH284-Const!$B$4))</f>
        <v>0</v>
      </c>
      <c r="AY284" s="11">
        <f>IF(F284=1,-Const!$B$15*(Const!$B$4-Const!$B$31)/2)</f>
        <v>-0.33999999999999775</v>
      </c>
      <c r="AZ284" s="51">
        <f t="shared" si="91"/>
        <v>416.5179051552995</v>
      </c>
      <c r="BA284" s="19">
        <f>IF(V284=1,Const!$B$37,Const!$B$38)</f>
        <v>602</v>
      </c>
      <c r="BB284" s="51">
        <f>IF(F284=1,AZ284/Const!$B$17*1800/BA284*1000)</f>
        <v>3.7739465885409196</v>
      </c>
    </row>
    <row r="285" spans="1:54" x14ac:dyDescent="0.3">
      <c r="A285" s="1">
        <f t="shared" si="92"/>
        <v>43653</v>
      </c>
      <c r="B285" s="2">
        <f t="shared" si="93"/>
        <v>0.5</v>
      </c>
      <c r="C285" s="13">
        <f t="shared" si="93"/>
        <v>43653.5</v>
      </c>
      <c r="D285" s="19">
        <f t="shared" si="94"/>
        <v>188</v>
      </c>
      <c r="E285" s="19">
        <v>282</v>
      </c>
      <c r="F285" s="19">
        <v>1</v>
      </c>
      <c r="G285" s="19">
        <v>0</v>
      </c>
      <c r="H285" s="19">
        <v>0</v>
      </c>
      <c r="I285" s="19"/>
      <c r="J285">
        <v>525195</v>
      </c>
      <c r="K285">
        <v>6299955</v>
      </c>
      <c r="L285">
        <v>2449</v>
      </c>
      <c r="M285" s="14">
        <v>20.971699999999998</v>
      </c>
      <c r="N285" s="21">
        <v>115.544</v>
      </c>
      <c r="O285" s="19">
        <v>673.58600000000001</v>
      </c>
      <c r="P285" s="19">
        <f>VLOOKUP(C285,AWS2_30min!$C$3:$G$2935,5)</f>
        <v>955.8</v>
      </c>
      <c r="Q285" s="19">
        <f t="shared" si="77"/>
        <v>856.33399999999995</v>
      </c>
      <c r="R285" s="59">
        <f t="shared" si="78"/>
        <v>1.1161532766420579</v>
      </c>
      <c r="S285" s="26">
        <f t="shared" si="79"/>
        <v>751.8252210002172</v>
      </c>
      <c r="T285" s="19">
        <f>VLOOKUP(A285,Albedo!$A$2:$F$63,6)</f>
        <v>0</v>
      </c>
      <c r="U285" s="19">
        <f>Const!$B$26*D285+Const!$B$27</f>
        <v>2402.4843999999998</v>
      </c>
      <c r="V285" s="19">
        <f t="shared" si="76"/>
        <v>1</v>
      </c>
      <c r="W285" s="6">
        <f>VLOOKUP(A285,Albedo!$A$2:$G$63,5)+Const!$B$20*(L285-Const!$B$29)</f>
        <v>18.045000000000002</v>
      </c>
      <c r="X285" s="19">
        <f>VLOOKUP(A285,Albedo!$A$2:$G$63,7)</f>
        <v>3</v>
      </c>
      <c r="Y285" s="6">
        <f>IF(T285=1,W285,VLOOKUP(A285,Albedo!$A$2:$H$63,8)+(X285+1)*Const!$B$20*(L285-Const!$B$29))</f>
        <v>37.911999999999999</v>
      </c>
      <c r="Z285" s="15">
        <f>Const!$B$22*V285+Const!$B$23*W285+Const!$B$24*Y285+Const!$B$25</f>
        <v>0.58089566000000004</v>
      </c>
      <c r="AA285" s="51">
        <f t="shared" si="80"/>
        <v>436.73200795756708</v>
      </c>
      <c r="AB285" s="51">
        <f t="shared" si="81"/>
        <v>315.09321304265012</v>
      </c>
      <c r="AC285" s="51">
        <f>IF(F285=1,VLOOKUP(C285,AWS1_30min!$C$3:$J$2747,8))</f>
        <v>319.54647172463041</v>
      </c>
      <c r="AD285" s="51">
        <f>IF(F285=1,Const!$B$5*POWER((0+Const!$B$4),4))</f>
        <v>315.63697918226694</v>
      </c>
      <c r="AE285" s="51">
        <f t="shared" si="82"/>
        <v>3.9094925423634663</v>
      </c>
      <c r="AF285" s="51">
        <f t="shared" si="83"/>
        <v>319.00270558501359</v>
      </c>
      <c r="AG285" s="14">
        <f>VLOOKUP(C285,AWS2_30min!$C$3:$J$2935,8)+Const!$B$20*(L285-Const!$B$29)</f>
        <v>18.045000000000002</v>
      </c>
      <c r="AH285" s="14">
        <f t="shared" si="84"/>
        <v>291.19499999999999</v>
      </c>
      <c r="AI285" s="6">
        <f>VLOOKUP(C285,AWS2_30min!$C$3:$K$2935,9)</f>
        <v>30.97</v>
      </c>
      <c r="AJ285" s="6">
        <f>VLOOKUP(C285,AWS2_30min!$C$3:$L$2935,10)</f>
        <v>1.9076345193123379</v>
      </c>
      <c r="AK285" s="53">
        <f>IF(AJ285&gt;0.5,Const!$B$6*(AH285-Const!$B$4)*(Const!$B$32-Const!$B$34)/(AH285*POWER(AJ285,2)))</f>
        <v>0.33400206411326661</v>
      </c>
      <c r="AL285" s="53">
        <f>IF(AK285&lt;Const!$B$33,AK285,"ЛОЖЬ")</f>
        <v>0.33400206411326661</v>
      </c>
      <c r="AM285" s="53">
        <f t="shared" si="85"/>
        <v>0.44891382966540033</v>
      </c>
      <c r="AN285" s="6">
        <f>(AG285+VLOOKUP(C285,AWS1_30min!$C$4:$L$2747,10))/2</f>
        <v>16.414000000000001</v>
      </c>
      <c r="AO285" s="19">
        <f>VLOOKUP(C285,AWS1_30min!$C$4:$O$2747,13)/POWER(10,(L285-Const!$B$28)/18400*(1+0.003665*AN285))</f>
        <v>759.04653085066548</v>
      </c>
      <c r="AP285" s="14">
        <f>Const!$B$7*Const!$B$8*(AO285/Const!$B$11)*POWER(Const!$B$9,2)*AJ285*(AH285-Const!$B$4)/(LN(Const!$B$32/Const!$B$34)*LN(Const!$B$32/Const!$B$35))</f>
        <v>70.985341259318147</v>
      </c>
      <c r="AQ285" s="51">
        <f t="shared" si="86"/>
        <v>31.866301394825861</v>
      </c>
      <c r="AR285" s="18">
        <f t="shared" si="87"/>
        <v>6.5576906409774756</v>
      </c>
      <c r="AS285" s="14">
        <f>0.623*Const!$B$10*Const!$B$8*POWER(Const!$B$9,2)*AJ285*(AR285-Const!$B$12)/1013/(LN(Const!$B$32/Const!$B$34)*LN(Const!$B$32/Const!$B$36))</f>
        <v>3.6544602887972402</v>
      </c>
      <c r="AT285" s="51">
        <f t="shared" si="88"/>
        <v>1.6405377636040939</v>
      </c>
      <c r="AU285" s="51">
        <f t="shared" si="89"/>
        <v>33.506839158429955</v>
      </c>
      <c r="AV285" s="14">
        <f>VLOOKUP(C285,AWS1_30min!$C$4:$P$2747,14)</f>
        <v>0</v>
      </c>
      <c r="AW285" s="14">
        <f t="shared" si="90"/>
        <v>0</v>
      </c>
      <c r="AX285" s="51">
        <f>IF(F285=1,AW285*Const!$B$13*Const!$B$14*(AH285-Const!$B$4))</f>
        <v>0</v>
      </c>
      <c r="AY285" s="11">
        <f>IF(F285=1,-Const!$B$15*(Const!$B$4-Const!$B$31)/2)</f>
        <v>-0.33999999999999775</v>
      </c>
      <c r="AZ285" s="51">
        <f t="shared" si="91"/>
        <v>352.16954474344357</v>
      </c>
      <c r="BA285" s="19">
        <f>IF(V285=1,Const!$B$37,Const!$B$38)</f>
        <v>602</v>
      </c>
      <c r="BB285" s="51">
        <f>IF(F285=1,AZ285/Const!$B$17*1800/BA285*1000)</f>
        <v>3.1909049659629436</v>
      </c>
    </row>
    <row r="286" spans="1:54" x14ac:dyDescent="0.3">
      <c r="A286" s="1">
        <f t="shared" si="92"/>
        <v>43653</v>
      </c>
      <c r="B286" s="2">
        <f t="shared" si="93"/>
        <v>0.5</v>
      </c>
      <c r="C286" s="13">
        <f t="shared" si="93"/>
        <v>43653.5</v>
      </c>
      <c r="D286" s="19">
        <f t="shared" si="94"/>
        <v>188</v>
      </c>
      <c r="E286" s="19">
        <v>283</v>
      </c>
      <c r="F286" s="19">
        <v>1</v>
      </c>
      <c r="G286" s="19">
        <v>0</v>
      </c>
      <c r="H286" s="19">
        <v>0</v>
      </c>
      <c r="I286" s="19"/>
      <c r="J286">
        <v>525285</v>
      </c>
      <c r="K286">
        <v>6299955</v>
      </c>
      <c r="L286">
        <v>2412</v>
      </c>
      <c r="M286" s="14">
        <v>14.222</v>
      </c>
      <c r="N286" s="21">
        <v>170.53800000000001</v>
      </c>
      <c r="O286" s="19">
        <v>873.17399999999998</v>
      </c>
      <c r="P286" s="19">
        <f>VLOOKUP(C286,AWS2_30min!$C$3:$G$2935,5)</f>
        <v>955.8</v>
      </c>
      <c r="Q286" s="19">
        <f t="shared" si="77"/>
        <v>856.33399999999995</v>
      </c>
      <c r="R286" s="59">
        <f t="shared" si="78"/>
        <v>1.1161532766420579</v>
      </c>
      <c r="S286" s="26">
        <f t="shared" si="79"/>
        <v>974.59602117865222</v>
      </c>
      <c r="T286" s="19">
        <f>VLOOKUP(A286,Albedo!$A$2:$F$63,6)</f>
        <v>0</v>
      </c>
      <c r="U286" s="19">
        <f>Const!$B$26*D286+Const!$B$27</f>
        <v>2402.4843999999998</v>
      </c>
      <c r="V286" s="19">
        <f t="shared" si="76"/>
        <v>1</v>
      </c>
      <c r="W286" s="6">
        <f>VLOOKUP(A286,Albedo!$A$2:$G$63,5)+Const!$B$20*(L286-Const!$B$29)</f>
        <v>18.285499999999999</v>
      </c>
      <c r="X286" s="19">
        <f>VLOOKUP(A286,Albedo!$A$2:$G$63,7)</f>
        <v>3</v>
      </c>
      <c r="Y286" s="6">
        <f>IF(T286=1,W286,VLOOKUP(A286,Albedo!$A$2:$H$63,8)+(X286+1)*Const!$B$20*(L286-Const!$B$29))</f>
        <v>38.874000000000002</v>
      </c>
      <c r="Z286" s="15">
        <f>Const!$B$22*V286+Const!$B$23*W286+Const!$B$24*Y286+Const!$B$25</f>
        <v>0.58183361</v>
      </c>
      <c r="AA286" s="51">
        <f t="shared" si="80"/>
        <v>567.05272129401169</v>
      </c>
      <c r="AB286" s="51">
        <f t="shared" si="81"/>
        <v>407.54329988464053</v>
      </c>
      <c r="AC286" s="51">
        <f>IF(F286=1,VLOOKUP(C286,AWS1_30min!$C$3:$J$2747,8))</f>
        <v>319.54647172463041</v>
      </c>
      <c r="AD286" s="51">
        <f>IF(F286=1,Const!$B$5*POWER((0+Const!$B$4),4))</f>
        <v>315.63697918226694</v>
      </c>
      <c r="AE286" s="51">
        <f t="shared" si="82"/>
        <v>3.9094925423634663</v>
      </c>
      <c r="AF286" s="51">
        <f t="shared" si="83"/>
        <v>411.452792427004</v>
      </c>
      <c r="AG286" s="14">
        <f>VLOOKUP(C286,AWS2_30min!$C$3:$J$2935,8)+Const!$B$20*(L286-Const!$B$29)</f>
        <v>18.285499999999999</v>
      </c>
      <c r="AH286" s="14">
        <f t="shared" si="84"/>
        <v>291.43549999999999</v>
      </c>
      <c r="AI286" s="6">
        <f>VLOOKUP(C286,AWS2_30min!$C$3:$K$2935,9)</f>
        <v>30.97</v>
      </c>
      <c r="AJ286" s="6">
        <f>VLOOKUP(C286,AWS2_30min!$C$3:$L$2935,10)</f>
        <v>1.9076345193123379</v>
      </c>
      <c r="AK286" s="53">
        <f>IF(AJ286&gt;0.5,Const!$B$6*(AH286-Const!$B$4)*(Const!$B$32-Const!$B$34)/(AH286*POWER(AJ286,2)))</f>
        <v>0.33817427351578838</v>
      </c>
      <c r="AL286" s="53">
        <f>IF(AK286&lt;Const!$B$33,AK286,"ЛОЖЬ")</f>
        <v>0.33817427351578838</v>
      </c>
      <c r="AM286" s="53">
        <f t="shared" si="85"/>
        <v>0.47730324654039752</v>
      </c>
      <c r="AN286" s="6">
        <f>(AG286+VLOOKUP(C286,AWS1_30min!$C$4:$L$2747,10))/2</f>
        <v>16.53425</v>
      </c>
      <c r="AO286" s="19">
        <f>VLOOKUP(C286,AWS1_30min!$C$4:$O$2747,13)/POWER(10,(L286-Const!$B$28)/18400*(1+0.003665*AN286))</f>
        <v>762.78657372206067</v>
      </c>
      <c r="AP286" s="14">
        <f>Const!$B$7*Const!$B$8*(AO286/Const!$B$11)*POWER(Const!$B$9,2)*AJ286*(AH286-Const!$B$4)/(LN(Const!$B$32/Const!$B$34)*LN(Const!$B$32/Const!$B$35))</f>
        <v>72.285846105024206</v>
      </c>
      <c r="AQ286" s="51">
        <f t="shared" si="86"/>
        <v>34.5022690248476</v>
      </c>
      <c r="AR286" s="18">
        <f t="shared" si="87"/>
        <v>6.6581698250560111</v>
      </c>
      <c r="AS286" s="14">
        <f>0.623*Const!$B$10*Const!$B$8*POWER(Const!$B$9,2)*AJ286*(AR286-Const!$B$12)/1013/(LN(Const!$B$32/Const!$B$34)*LN(Const!$B$32/Const!$B$36))</f>
        <v>4.474663246947153</v>
      </c>
      <c r="AT286" s="51">
        <f t="shared" si="88"/>
        <v>2.1357712949428724</v>
      </c>
      <c r="AU286" s="51">
        <f t="shared" si="89"/>
        <v>36.63804031979047</v>
      </c>
      <c r="AV286" s="14">
        <f>VLOOKUP(C286,AWS1_30min!$C$4:$P$2747,14)</f>
        <v>0</v>
      </c>
      <c r="AW286" s="14">
        <f t="shared" si="90"/>
        <v>0</v>
      </c>
      <c r="AX286" s="51">
        <f>IF(F286=1,AW286*Const!$B$13*Const!$B$14*(AH286-Const!$B$4))</f>
        <v>0</v>
      </c>
      <c r="AY286" s="11">
        <f>IF(F286=1,-Const!$B$15*(Const!$B$4-Const!$B$31)/2)</f>
        <v>-0.33999999999999775</v>
      </c>
      <c r="AZ286" s="51">
        <f t="shared" si="91"/>
        <v>447.75083274679446</v>
      </c>
      <c r="BA286" s="19">
        <f>IF(V286=1,Const!$B$37,Const!$B$38)</f>
        <v>602</v>
      </c>
      <c r="BB286" s="51">
        <f>IF(F286=1,AZ286/Const!$B$17*1800/BA286*1000)</f>
        <v>4.0569389859268599</v>
      </c>
    </row>
    <row r="287" spans="1:54" x14ac:dyDescent="0.3">
      <c r="A287" s="1">
        <f t="shared" si="92"/>
        <v>43653</v>
      </c>
      <c r="B287" s="2">
        <f t="shared" si="93"/>
        <v>0.5</v>
      </c>
      <c r="C287" s="13">
        <f t="shared" si="93"/>
        <v>43653.5</v>
      </c>
      <c r="D287" s="19">
        <f t="shared" si="94"/>
        <v>188</v>
      </c>
      <c r="E287" s="19">
        <v>284</v>
      </c>
      <c r="F287" s="19">
        <v>1</v>
      </c>
      <c r="G287" s="19">
        <v>0</v>
      </c>
      <c r="H287" s="19">
        <v>0</v>
      </c>
      <c r="I287" s="19"/>
      <c r="J287">
        <v>525375</v>
      </c>
      <c r="K287">
        <v>6299955</v>
      </c>
      <c r="L287">
        <v>2443</v>
      </c>
      <c r="M287" s="14">
        <v>23.689800000000002</v>
      </c>
      <c r="N287" s="21">
        <v>211.27500000000001</v>
      </c>
      <c r="O287" s="19">
        <v>983.524</v>
      </c>
      <c r="P287" s="19">
        <f>VLOOKUP(C287,AWS2_30min!$C$3:$G$2935,5)</f>
        <v>955.8</v>
      </c>
      <c r="Q287" s="19">
        <f t="shared" si="77"/>
        <v>856.33399999999995</v>
      </c>
      <c r="R287" s="59">
        <f t="shared" si="78"/>
        <v>1.1161532766420579</v>
      </c>
      <c r="S287" s="26">
        <f t="shared" si="79"/>
        <v>1097.7635352561033</v>
      </c>
      <c r="T287" s="19">
        <f>VLOOKUP(A287,Albedo!$A$2:$F$63,6)</f>
        <v>0</v>
      </c>
      <c r="U287" s="19">
        <f>Const!$B$26*D287+Const!$B$27</f>
        <v>2402.4843999999998</v>
      </c>
      <c r="V287" s="19">
        <f t="shared" si="76"/>
        <v>1</v>
      </c>
      <c r="W287" s="6">
        <f>VLOOKUP(A287,Albedo!$A$2:$G$63,5)+Const!$B$20*(L287-Const!$B$29)</f>
        <v>18.084</v>
      </c>
      <c r="X287" s="19">
        <f>VLOOKUP(A287,Albedo!$A$2:$G$63,7)</f>
        <v>3</v>
      </c>
      <c r="Y287" s="6">
        <f>IF(T287=1,W287,VLOOKUP(A287,Albedo!$A$2:$H$63,8)+(X287+1)*Const!$B$20*(L287-Const!$B$29))</f>
        <v>38.067999999999998</v>
      </c>
      <c r="Z287" s="15">
        <f>Const!$B$22*V287+Const!$B$23*W287+Const!$B$24*Y287+Const!$B$25</f>
        <v>0.58104776000000002</v>
      </c>
      <c r="AA287" s="51">
        <f t="shared" si="80"/>
        <v>637.85304317023986</v>
      </c>
      <c r="AB287" s="51">
        <f t="shared" si="81"/>
        <v>459.91049208586344</v>
      </c>
      <c r="AC287" s="51">
        <f>IF(F287=1,VLOOKUP(C287,AWS1_30min!$C$3:$J$2747,8))</f>
        <v>319.54647172463041</v>
      </c>
      <c r="AD287" s="51">
        <f>IF(F287=1,Const!$B$5*POWER((0+Const!$B$4),4))</f>
        <v>315.63697918226694</v>
      </c>
      <c r="AE287" s="51">
        <f t="shared" si="82"/>
        <v>3.9094925423634663</v>
      </c>
      <c r="AF287" s="51">
        <f t="shared" si="83"/>
        <v>463.8199846282269</v>
      </c>
      <c r="AG287" s="14">
        <f>VLOOKUP(C287,AWS2_30min!$C$3:$J$2935,8)+Const!$B$20*(L287-Const!$B$29)</f>
        <v>18.084</v>
      </c>
      <c r="AH287" s="14">
        <f t="shared" si="84"/>
        <v>291.23399999999998</v>
      </c>
      <c r="AI287" s="6">
        <f>VLOOKUP(C287,AWS2_30min!$C$3:$K$2935,9)</f>
        <v>30.97</v>
      </c>
      <c r="AJ287" s="6">
        <f>VLOOKUP(C287,AWS2_30min!$C$3:$L$2935,10)</f>
        <v>1.9076345193123379</v>
      </c>
      <c r="AK287" s="53">
        <f>IF(AJ287&gt;0.5,Const!$B$6*(AH287-Const!$B$4)*(Const!$B$32-Const!$B$34)/(AH287*POWER(AJ287,2)))</f>
        <v>0.33467910672170581</v>
      </c>
      <c r="AL287" s="53">
        <f>IF(AK287&lt;Const!$B$33,AK287,"ЛОЖЬ")</f>
        <v>0.33467910672170581</v>
      </c>
      <c r="AM287" s="53">
        <f t="shared" si="85"/>
        <v>0.45346154468391564</v>
      </c>
      <c r="AN287" s="6">
        <f>(AG287+VLOOKUP(C287,AWS1_30min!$C$4:$L$2747,10))/2</f>
        <v>16.433499999999999</v>
      </c>
      <c r="AO287" s="19">
        <f>VLOOKUP(C287,AWS1_30min!$C$4:$O$2747,13)/POWER(10,(L287-Const!$B$28)/18400*(1+0.003665*AN287))</f>
        <v>759.65156555867657</v>
      </c>
      <c r="AP287" s="14">
        <f>Const!$B$7*Const!$B$8*(AO287/Const!$B$11)*POWER(Const!$B$9,2)*AJ287*(AH287-Const!$B$4)/(LN(Const!$B$32/Const!$B$34)*LN(Const!$B$32/Const!$B$35))</f>
        <v>71.195463871879852</v>
      </c>
      <c r="AQ287" s="51">
        <f t="shared" si="86"/>
        <v>32.284405021830544</v>
      </c>
      <c r="AR287" s="18">
        <f t="shared" si="87"/>
        <v>6.5738930685820671</v>
      </c>
      <c r="AS287" s="14">
        <f>0.623*Const!$B$10*Const!$B$8*POWER(Const!$B$9,2)*AJ287*(AR287-Const!$B$12)/1013/(LN(Const!$B$32/Const!$B$34)*LN(Const!$B$32/Const!$B$36))</f>
        <v>3.7867193151057021</v>
      </c>
      <c r="AT287" s="51">
        <f t="shared" si="88"/>
        <v>1.7171315899122508</v>
      </c>
      <c r="AU287" s="51">
        <f t="shared" si="89"/>
        <v>34.001536611742793</v>
      </c>
      <c r="AV287" s="14">
        <f>VLOOKUP(C287,AWS1_30min!$C$4:$P$2747,14)</f>
        <v>0</v>
      </c>
      <c r="AW287" s="14">
        <f t="shared" si="90"/>
        <v>0</v>
      </c>
      <c r="AX287" s="51">
        <f>IF(F287=1,AW287*Const!$B$13*Const!$B$14*(AH287-Const!$B$4))</f>
        <v>0</v>
      </c>
      <c r="AY287" s="11">
        <f>IF(F287=1,-Const!$B$15*(Const!$B$4-Const!$B$31)/2)</f>
        <v>-0.33999999999999775</v>
      </c>
      <c r="AZ287" s="51">
        <f t="shared" si="91"/>
        <v>497.48152123996971</v>
      </c>
      <c r="BA287" s="19">
        <f>IF(V287=1,Const!$B$37,Const!$B$38)</f>
        <v>602</v>
      </c>
      <c r="BB287" s="51">
        <f>IF(F287=1,AZ287/Const!$B$17*1800/BA287*1000)</f>
        <v>4.5075341700993938</v>
      </c>
    </row>
    <row r="288" spans="1:54" x14ac:dyDescent="0.3">
      <c r="A288" s="1">
        <f t="shared" si="92"/>
        <v>43653</v>
      </c>
      <c r="B288" s="2">
        <f t="shared" si="93"/>
        <v>0.5</v>
      </c>
      <c r="C288" s="13">
        <f t="shared" si="93"/>
        <v>43653.5</v>
      </c>
      <c r="D288" s="19">
        <f t="shared" si="94"/>
        <v>188</v>
      </c>
      <c r="E288" s="19">
        <v>285</v>
      </c>
      <c r="F288" s="19">
        <v>0</v>
      </c>
      <c r="G288" s="19">
        <v>0</v>
      </c>
      <c r="H288" s="19">
        <v>0</v>
      </c>
      <c r="I288" s="19"/>
      <c r="J288">
        <v>525465</v>
      </c>
      <c r="K288">
        <v>6299955</v>
      </c>
      <c r="L288">
        <v>2443</v>
      </c>
      <c r="M288" s="14">
        <v>29.116099999999999</v>
      </c>
      <c r="N288" s="21">
        <v>203.04900000000001</v>
      </c>
      <c r="O288" s="19">
        <v>939.221</v>
      </c>
      <c r="P288" s="19">
        <f>VLOOKUP(C288,AWS2_30min!$C$3:$G$2935,5)</f>
        <v>955.8</v>
      </c>
      <c r="Q288" s="19">
        <f t="shared" si="77"/>
        <v>856.33399999999995</v>
      </c>
      <c r="R288" s="59">
        <f t="shared" si="78"/>
        <v>1.1161532766420579</v>
      </c>
      <c r="S288" s="26" t="b">
        <f t="shared" si="79"/>
        <v>0</v>
      </c>
      <c r="T288" s="19">
        <f>VLOOKUP(A288,Albedo!$A$2:$F$63,6)</f>
        <v>0</v>
      </c>
      <c r="U288" s="19">
        <f>Const!$B$26*D288+Const!$B$27</f>
        <v>2402.4843999999998</v>
      </c>
      <c r="V288" s="19">
        <f t="shared" si="76"/>
        <v>1</v>
      </c>
      <c r="W288" s="6">
        <f>VLOOKUP(A288,Albedo!$A$2:$G$63,5)+Const!$B$20*(L288-Const!$B$29)</f>
        <v>18.084</v>
      </c>
      <c r="X288" s="19">
        <f>VLOOKUP(A288,Albedo!$A$2:$G$63,7)</f>
        <v>3</v>
      </c>
      <c r="Y288" s="6">
        <f>IF(T288=1,W288,VLOOKUP(A288,Albedo!$A$2:$H$63,8)+(X288+1)*Const!$B$20*(L288-Const!$B$29))</f>
        <v>38.067999999999998</v>
      </c>
      <c r="Z288" s="15">
        <f>Const!$B$22*V288+Const!$B$23*W288+Const!$B$24*Y288+Const!$B$25</f>
        <v>0.58104776000000002</v>
      </c>
      <c r="AA288" s="51" t="b">
        <f t="shared" si="80"/>
        <v>0</v>
      </c>
      <c r="AB288" s="51" t="b">
        <f t="shared" si="81"/>
        <v>0</v>
      </c>
      <c r="AC288" s="51" t="b">
        <f>IF(F288=1,VLOOKUP(C288,AWS1_30min!$C$3:$J$2747,8))</f>
        <v>0</v>
      </c>
      <c r="AD288" s="51" t="b">
        <f>IF(F288=1,Const!$B$5*POWER((0+Const!$B$4),4))</f>
        <v>0</v>
      </c>
      <c r="AE288" s="51" t="b">
        <f t="shared" si="82"/>
        <v>0</v>
      </c>
      <c r="AF288" s="51" t="b">
        <f t="shared" si="83"/>
        <v>0</v>
      </c>
      <c r="AG288" s="14">
        <f>VLOOKUP(C288,AWS2_30min!$C$3:$J$2935,8)+Const!$B$20*(L288-Const!$B$29)</f>
        <v>18.084</v>
      </c>
      <c r="AH288" s="14">
        <f t="shared" si="84"/>
        <v>291.23399999999998</v>
      </c>
      <c r="AI288" s="6">
        <f>VLOOKUP(C288,AWS2_30min!$C$3:$K$2935,9)</f>
        <v>30.97</v>
      </c>
      <c r="AJ288" s="6">
        <f>VLOOKUP(C288,AWS2_30min!$C$3:$L$2935,10)</f>
        <v>1.9076345193123379</v>
      </c>
      <c r="AK288" s="53">
        <f>IF(AJ288&gt;0.5,Const!$B$6*(AH288-Const!$B$4)*(Const!$B$32-Const!$B$34)/(AH288*POWER(AJ288,2)))</f>
        <v>0.33467910672170581</v>
      </c>
      <c r="AL288" s="53">
        <f>IF(AK288&lt;Const!$B$33,AK288,"ЛОЖЬ")</f>
        <v>0.33467910672170581</v>
      </c>
      <c r="AM288" s="53">
        <f t="shared" si="85"/>
        <v>0.45346154468391564</v>
      </c>
      <c r="AN288" s="6">
        <f>(AG288+VLOOKUP(C288,AWS1_30min!$C$4:$L$2747,10))/2</f>
        <v>16.433499999999999</v>
      </c>
      <c r="AO288" s="19">
        <f>VLOOKUP(C288,AWS1_30min!$C$4:$O$2747,13)/POWER(10,(L288-Const!$B$28)/18400*(1+0.003665*AN288))</f>
        <v>759.65156555867657</v>
      </c>
      <c r="AP288" s="14">
        <f>Const!$B$7*Const!$B$8*(AO288/Const!$B$11)*POWER(Const!$B$9,2)*AJ288*(AH288-Const!$B$4)/(LN(Const!$B$32/Const!$B$34)*LN(Const!$B$32/Const!$B$35))</f>
        <v>71.195463871879852</v>
      </c>
      <c r="AQ288" s="51" t="b">
        <f t="shared" si="86"/>
        <v>0</v>
      </c>
      <c r="AR288" s="18">
        <f t="shared" si="87"/>
        <v>6.5738930685820671</v>
      </c>
      <c r="AS288" s="14">
        <f>0.623*Const!$B$10*Const!$B$8*POWER(Const!$B$9,2)*AJ288*(AR288-Const!$B$12)/1013/(LN(Const!$B$32/Const!$B$34)*LN(Const!$B$32/Const!$B$36))</f>
        <v>3.7867193151057021</v>
      </c>
      <c r="AT288" s="51" t="b">
        <f t="shared" si="88"/>
        <v>0</v>
      </c>
      <c r="AU288" s="51" t="b">
        <f t="shared" si="89"/>
        <v>0</v>
      </c>
      <c r="AV288" s="14">
        <f>VLOOKUP(C288,AWS1_30min!$C$4:$P$2747,14)</f>
        <v>0</v>
      </c>
      <c r="AW288" s="14">
        <f t="shared" si="90"/>
        <v>0</v>
      </c>
      <c r="AX288" s="51" t="b">
        <f>IF(F288=1,AW288*Const!$B$13*Const!$B$14*(AH288-Const!$B$4))</f>
        <v>0</v>
      </c>
      <c r="AY288" s="11" t="b">
        <f>IF(F288=1,-Const!$B$15*(Const!$B$4-Const!$B$31)/2)</f>
        <v>0</v>
      </c>
      <c r="AZ288" s="51" t="b">
        <f t="shared" si="91"/>
        <v>0</v>
      </c>
      <c r="BA288" s="19">
        <f>IF(V288=1,Const!$B$37,Const!$B$38)</f>
        <v>602</v>
      </c>
      <c r="BB288" s="51" t="b">
        <f>IF(F288=1,AZ288/Const!$B$17*1800/BA288*1000)</f>
        <v>0</v>
      </c>
    </row>
    <row r="289" spans="1:54" x14ac:dyDescent="0.3">
      <c r="A289" s="1">
        <f t="shared" si="92"/>
        <v>43653</v>
      </c>
      <c r="B289" s="2">
        <f t="shared" si="93"/>
        <v>0.5</v>
      </c>
      <c r="C289" s="13">
        <f t="shared" si="93"/>
        <v>43653.5</v>
      </c>
      <c r="D289" s="19">
        <f t="shared" si="94"/>
        <v>188</v>
      </c>
      <c r="E289" s="19">
        <v>286</v>
      </c>
      <c r="F289" s="19">
        <v>0</v>
      </c>
      <c r="G289" s="19">
        <v>0</v>
      </c>
      <c r="H289" s="19">
        <v>0</v>
      </c>
      <c r="I289" s="19"/>
      <c r="J289">
        <v>525555</v>
      </c>
      <c r="K289">
        <v>6299955</v>
      </c>
      <c r="L289">
        <v>2478</v>
      </c>
      <c r="M289" s="14">
        <v>27.328299999999999</v>
      </c>
      <c r="N289" s="21">
        <v>226.52500000000001</v>
      </c>
      <c r="O289" s="19">
        <v>1038.8399999999999</v>
      </c>
      <c r="P289" s="19">
        <f>VLOOKUP(C289,AWS2_30min!$C$3:$G$2935,5)</f>
        <v>955.8</v>
      </c>
      <c r="Q289" s="19">
        <f t="shared" si="77"/>
        <v>856.33399999999995</v>
      </c>
      <c r="R289" s="59">
        <f t="shared" si="78"/>
        <v>1.1161532766420579</v>
      </c>
      <c r="S289" s="26" t="b">
        <f t="shared" si="79"/>
        <v>0</v>
      </c>
      <c r="T289" s="19">
        <f>VLOOKUP(A289,Albedo!$A$2:$F$63,6)</f>
        <v>0</v>
      </c>
      <c r="U289" s="19">
        <f>Const!$B$26*D289+Const!$B$27</f>
        <v>2402.4843999999998</v>
      </c>
      <c r="V289" s="19">
        <f t="shared" si="76"/>
        <v>1</v>
      </c>
      <c r="W289" s="6">
        <f>VLOOKUP(A289,Albedo!$A$2:$G$63,5)+Const!$B$20*(L289-Const!$B$29)</f>
        <v>17.8565</v>
      </c>
      <c r="X289" s="19">
        <f>VLOOKUP(A289,Albedo!$A$2:$G$63,7)</f>
        <v>3</v>
      </c>
      <c r="Y289" s="6">
        <f>IF(T289=1,W289,VLOOKUP(A289,Albedo!$A$2:$H$63,8)+(X289+1)*Const!$B$20*(L289-Const!$B$29))</f>
        <v>37.158000000000001</v>
      </c>
      <c r="Z289" s="15">
        <f>Const!$B$22*V289+Const!$B$23*W289+Const!$B$24*Y289+Const!$B$25</f>
        <v>0.58016051000000013</v>
      </c>
      <c r="AA289" s="51" t="b">
        <f t="shared" si="80"/>
        <v>0</v>
      </c>
      <c r="AB289" s="51" t="b">
        <f t="shared" si="81"/>
        <v>0</v>
      </c>
      <c r="AC289" s="51" t="b">
        <f>IF(F289=1,VLOOKUP(C289,AWS1_30min!$C$3:$J$2747,8))</f>
        <v>0</v>
      </c>
      <c r="AD289" s="51" t="b">
        <f>IF(F289=1,Const!$B$5*POWER((0+Const!$B$4),4))</f>
        <v>0</v>
      </c>
      <c r="AE289" s="51" t="b">
        <f t="shared" si="82"/>
        <v>0</v>
      </c>
      <c r="AF289" s="51" t="b">
        <f t="shared" si="83"/>
        <v>0</v>
      </c>
      <c r="AG289" s="14">
        <f>VLOOKUP(C289,AWS2_30min!$C$3:$J$2935,8)+Const!$B$20*(L289-Const!$B$29)</f>
        <v>17.8565</v>
      </c>
      <c r="AH289" s="14">
        <f t="shared" si="84"/>
        <v>291.00649999999996</v>
      </c>
      <c r="AI289" s="6">
        <f>VLOOKUP(C289,AWS2_30min!$C$3:$K$2935,9)</f>
        <v>30.97</v>
      </c>
      <c r="AJ289" s="6">
        <f>VLOOKUP(C289,AWS2_30min!$C$3:$L$2935,10)</f>
        <v>1.9076345193123379</v>
      </c>
      <c r="AK289" s="53">
        <f>IF(AJ289&gt;0.5,Const!$B$6*(AH289-Const!$B$4)*(Const!$B$32-Const!$B$34)/(AH289*POWER(AJ289,2)))</f>
        <v>0.33072713326477882</v>
      </c>
      <c r="AL289" s="53">
        <f>IF(AK289&lt;Const!$B$33,AK289,"ЛОЖЬ")</f>
        <v>0.33072713326477882</v>
      </c>
      <c r="AM289" s="53">
        <f t="shared" si="85"/>
        <v>0.42723958429068093</v>
      </c>
      <c r="AN289" s="6">
        <f>(AG289+VLOOKUP(C289,AWS1_30min!$C$4:$L$2747,10))/2</f>
        <v>16.319749999999999</v>
      </c>
      <c r="AO289" s="19">
        <f>VLOOKUP(C289,AWS1_30min!$C$4:$O$2747,13)/POWER(10,(L289-Const!$B$28)/18400*(1+0.003665*AN289))</f>
        <v>756.13012677908205</v>
      </c>
      <c r="AP289" s="14">
        <f>Const!$B$7*Const!$B$8*(AO289/Const!$B$11)*POWER(Const!$B$9,2)*AJ289*(AH289-Const!$B$4)/(LN(Const!$B$32/Const!$B$34)*LN(Const!$B$32/Const!$B$35))</f>
        <v>69.97393040134547</v>
      </c>
      <c r="AQ289" s="51" t="b">
        <f t="shared" si="86"/>
        <v>0</v>
      </c>
      <c r="AR289" s="18">
        <f t="shared" si="87"/>
        <v>6.4798747677990853</v>
      </c>
      <c r="AS289" s="14">
        <f>0.623*Const!$B$10*Const!$B$8*POWER(Const!$B$9,2)*AJ289*(AR289-Const!$B$12)/1013/(LN(Const!$B$32/Const!$B$34)*LN(Const!$B$32/Const!$B$36))</f>
        <v>3.0192559929298688</v>
      </c>
      <c r="AT289" s="51" t="b">
        <f t="shared" si="88"/>
        <v>0</v>
      </c>
      <c r="AU289" s="51" t="b">
        <f t="shared" si="89"/>
        <v>0</v>
      </c>
      <c r="AV289" s="14">
        <f>VLOOKUP(C289,AWS1_30min!$C$4:$P$2747,14)</f>
        <v>0</v>
      </c>
      <c r="AW289" s="14">
        <f t="shared" si="90"/>
        <v>0</v>
      </c>
      <c r="AX289" s="51" t="b">
        <f>IF(F289=1,AW289*Const!$B$13*Const!$B$14*(AH289-Const!$B$4))</f>
        <v>0</v>
      </c>
      <c r="AY289" s="11" t="b">
        <f>IF(F289=1,-Const!$B$15*(Const!$B$4-Const!$B$31)/2)</f>
        <v>0</v>
      </c>
      <c r="AZ289" s="51" t="b">
        <f t="shared" si="91"/>
        <v>0</v>
      </c>
      <c r="BA289" s="19">
        <f>IF(V289=1,Const!$B$37,Const!$B$38)</f>
        <v>602</v>
      </c>
      <c r="BB289" s="51" t="b">
        <f>IF(F289=1,AZ289/Const!$B$17*1800/BA289*1000)</f>
        <v>0</v>
      </c>
    </row>
    <row r="290" spans="1:54" x14ac:dyDescent="0.3">
      <c r="A290" s="1">
        <f t="shared" si="92"/>
        <v>43653</v>
      </c>
      <c r="B290" s="2">
        <f t="shared" si="93"/>
        <v>0.5</v>
      </c>
      <c r="C290" s="13">
        <f t="shared" si="93"/>
        <v>43653.5</v>
      </c>
      <c r="D290" s="19">
        <f t="shared" si="94"/>
        <v>188</v>
      </c>
      <c r="E290" s="19">
        <v>287</v>
      </c>
      <c r="F290" s="19">
        <v>0</v>
      </c>
      <c r="G290" s="19">
        <v>0</v>
      </c>
      <c r="H290" s="19">
        <v>0</v>
      </c>
      <c r="I290" s="19"/>
      <c r="J290">
        <v>525645</v>
      </c>
      <c r="K290">
        <v>6299955</v>
      </c>
      <c r="L290">
        <v>2555</v>
      </c>
      <c r="M290" s="14">
        <v>6.8758499999999998</v>
      </c>
      <c r="N290" s="21">
        <v>327.22500000000002</v>
      </c>
      <c r="O290" s="19">
        <v>959.11199999999997</v>
      </c>
      <c r="P290" s="19">
        <f>VLOOKUP(C290,AWS2_30min!$C$3:$G$2935,5)</f>
        <v>955.8</v>
      </c>
      <c r="Q290" s="19">
        <f t="shared" si="77"/>
        <v>856.33399999999995</v>
      </c>
      <c r="R290" s="59">
        <f t="shared" si="78"/>
        <v>1.1161532766420579</v>
      </c>
      <c r="S290" s="26" t="b">
        <f t="shared" si="79"/>
        <v>0</v>
      </c>
      <c r="T290" s="19">
        <f>VLOOKUP(A290,Albedo!$A$2:$F$63,6)</f>
        <v>0</v>
      </c>
      <c r="U290" s="19">
        <f>Const!$B$26*D290+Const!$B$27</f>
        <v>2402.4843999999998</v>
      </c>
      <c r="V290" s="19">
        <f t="shared" si="76"/>
        <v>1</v>
      </c>
      <c r="W290" s="6">
        <f>VLOOKUP(A290,Albedo!$A$2:$G$63,5)+Const!$B$20*(L290-Const!$B$29)</f>
        <v>17.356000000000002</v>
      </c>
      <c r="X290" s="19">
        <f>VLOOKUP(A290,Albedo!$A$2:$G$63,7)</f>
        <v>3</v>
      </c>
      <c r="Y290" s="6">
        <f>IF(T290=1,W290,VLOOKUP(A290,Albedo!$A$2:$H$63,8)+(X290+1)*Const!$B$20*(L290-Const!$B$29))</f>
        <v>35.155999999999999</v>
      </c>
      <c r="Z290" s="15">
        <f>Const!$B$22*V290+Const!$B$23*W290+Const!$B$24*Y290+Const!$B$25</f>
        <v>0.57820856000000009</v>
      </c>
      <c r="AA290" s="51" t="b">
        <f t="shared" si="80"/>
        <v>0</v>
      </c>
      <c r="AB290" s="51" t="b">
        <f t="shared" si="81"/>
        <v>0</v>
      </c>
      <c r="AC290" s="51" t="b">
        <f>IF(F290=1,VLOOKUP(C290,AWS1_30min!$C$3:$J$2747,8))</f>
        <v>0</v>
      </c>
      <c r="AD290" s="51" t="b">
        <f>IF(F290=1,Const!$B$5*POWER((0+Const!$B$4),4))</f>
        <v>0</v>
      </c>
      <c r="AE290" s="51" t="b">
        <f t="shared" si="82"/>
        <v>0</v>
      </c>
      <c r="AF290" s="51" t="b">
        <f t="shared" si="83"/>
        <v>0</v>
      </c>
      <c r="AG290" s="14">
        <f>VLOOKUP(C290,AWS2_30min!$C$3:$J$2935,8)+Const!$B$20*(L290-Const!$B$29)</f>
        <v>17.356000000000002</v>
      </c>
      <c r="AH290" s="14">
        <f t="shared" si="84"/>
        <v>290.50599999999997</v>
      </c>
      <c r="AI290" s="6">
        <f>VLOOKUP(C290,AWS2_30min!$C$3:$K$2935,9)</f>
        <v>30.97</v>
      </c>
      <c r="AJ290" s="6">
        <f>VLOOKUP(C290,AWS2_30min!$C$3:$L$2935,10)</f>
        <v>1.9076345193123379</v>
      </c>
      <c r="AK290" s="53">
        <f>IF(AJ290&gt;0.5,Const!$B$6*(AH290-Const!$B$4)*(Const!$B$32-Const!$B$34)/(AH290*POWER(AJ290,2)))</f>
        <v>0.32201100387998099</v>
      </c>
      <c r="AL290" s="53">
        <f>IF(AK290&lt;Const!$B$33,AK290,"ЛОЖЬ")</f>
        <v>0.32201100387998099</v>
      </c>
      <c r="AM290" s="53">
        <f t="shared" si="85"/>
        <v>0.3721671266950185</v>
      </c>
      <c r="AN290" s="6">
        <f>(AG290+VLOOKUP(C290,AWS1_30min!$C$4:$L$2747,10))/2</f>
        <v>16.069500000000001</v>
      </c>
      <c r="AO290" s="19">
        <f>VLOOKUP(C290,AWS1_30min!$C$4:$O$2747,13)/POWER(10,(L290-Const!$B$28)/18400*(1+0.003665*AN290))</f>
        <v>748.44993640778159</v>
      </c>
      <c r="AP290" s="14">
        <f>Const!$B$7*Const!$B$8*(AO290/Const!$B$11)*POWER(Const!$B$9,2)*AJ290*(AH290-Const!$B$4)/(LN(Const!$B$32/Const!$B$34)*LN(Const!$B$32/Const!$B$35))</f>
        <v>67.321810294049271</v>
      </c>
      <c r="AQ290" s="51" t="b">
        <f t="shared" si="86"/>
        <v>0</v>
      </c>
      <c r="AR290" s="18">
        <f t="shared" si="87"/>
        <v>6.2772013400856972</v>
      </c>
      <c r="AS290" s="14">
        <f>0.623*Const!$B$10*Const!$B$8*POWER(Const!$B$9,2)*AJ290*(AR290-Const!$B$12)/1013/(LN(Const!$B$32/Const!$B$34)*LN(Const!$B$32/Const!$B$36))</f>
        <v>1.3648501926302372</v>
      </c>
      <c r="AT290" s="51" t="b">
        <f t="shared" si="88"/>
        <v>0</v>
      </c>
      <c r="AU290" s="51" t="b">
        <f t="shared" si="89"/>
        <v>0</v>
      </c>
      <c r="AV290" s="14">
        <f>VLOOKUP(C290,AWS1_30min!$C$4:$P$2747,14)</f>
        <v>0</v>
      </c>
      <c r="AW290" s="14">
        <f t="shared" si="90"/>
        <v>0</v>
      </c>
      <c r="AX290" s="51" t="b">
        <f>IF(F290=1,AW290*Const!$B$13*Const!$B$14*(AH290-Const!$B$4))</f>
        <v>0</v>
      </c>
      <c r="AY290" s="11" t="b">
        <f>IF(F290=1,-Const!$B$15*(Const!$B$4-Const!$B$31)/2)</f>
        <v>0</v>
      </c>
      <c r="AZ290" s="51" t="b">
        <f t="shared" si="91"/>
        <v>0</v>
      </c>
      <c r="BA290" s="19">
        <f>IF(V290=1,Const!$B$37,Const!$B$38)</f>
        <v>602</v>
      </c>
      <c r="BB290" s="51" t="b">
        <f>IF(F290=1,AZ290/Const!$B$17*1800/BA290*1000)</f>
        <v>0</v>
      </c>
    </row>
    <row r="291" spans="1:54" x14ac:dyDescent="0.3">
      <c r="A291" s="1">
        <f t="shared" si="92"/>
        <v>43653</v>
      </c>
      <c r="B291" s="2">
        <f t="shared" si="93"/>
        <v>0.5</v>
      </c>
      <c r="C291" s="13">
        <f t="shared" si="93"/>
        <v>43653.5</v>
      </c>
      <c r="D291" s="19">
        <f t="shared" si="94"/>
        <v>188</v>
      </c>
      <c r="E291" s="19">
        <v>288</v>
      </c>
      <c r="F291" s="19">
        <v>0</v>
      </c>
      <c r="G291" s="19">
        <v>0</v>
      </c>
      <c r="H291" s="19">
        <v>0</v>
      </c>
      <c r="I291" s="19"/>
      <c r="J291">
        <v>525735</v>
      </c>
      <c r="K291">
        <v>6299955</v>
      </c>
      <c r="L291">
        <v>2512</v>
      </c>
      <c r="M291" s="14">
        <v>25.5318</v>
      </c>
      <c r="N291" s="21">
        <v>21.492000000000001</v>
      </c>
      <c r="O291" s="19">
        <v>750.62800000000004</v>
      </c>
      <c r="P291" s="19">
        <f>VLOOKUP(C291,AWS2_30min!$C$3:$G$2935,5)</f>
        <v>955.8</v>
      </c>
      <c r="Q291" s="19">
        <f t="shared" si="77"/>
        <v>856.33399999999995</v>
      </c>
      <c r="R291" s="59">
        <f t="shared" si="78"/>
        <v>1.1161532766420579</v>
      </c>
      <c r="S291" s="26" t="b">
        <f t="shared" si="79"/>
        <v>0</v>
      </c>
      <c r="T291" s="19">
        <f>VLOOKUP(A291,Albedo!$A$2:$F$63,6)</f>
        <v>0</v>
      </c>
      <c r="U291" s="19">
        <f>Const!$B$26*D291+Const!$B$27</f>
        <v>2402.4843999999998</v>
      </c>
      <c r="V291" s="19">
        <f t="shared" si="76"/>
        <v>1</v>
      </c>
      <c r="W291" s="6">
        <f>VLOOKUP(A291,Albedo!$A$2:$G$63,5)+Const!$B$20*(L291-Const!$B$29)</f>
        <v>17.6355</v>
      </c>
      <c r="X291" s="19">
        <f>VLOOKUP(A291,Albedo!$A$2:$G$63,7)</f>
        <v>3</v>
      </c>
      <c r="Y291" s="6">
        <f>IF(T291=1,W291,VLOOKUP(A291,Albedo!$A$2:$H$63,8)+(X291+1)*Const!$B$20*(L291-Const!$B$29))</f>
        <v>36.274000000000001</v>
      </c>
      <c r="Z291" s="15">
        <f>Const!$B$22*V291+Const!$B$23*W291+Const!$B$24*Y291+Const!$B$25</f>
        <v>0.57929861000000005</v>
      </c>
      <c r="AA291" s="51" t="b">
        <f t="shared" si="80"/>
        <v>0</v>
      </c>
      <c r="AB291" s="51" t="b">
        <f t="shared" si="81"/>
        <v>0</v>
      </c>
      <c r="AC291" s="51" t="b">
        <f>IF(F291=1,VLOOKUP(C291,AWS1_30min!$C$3:$J$2747,8))</f>
        <v>0</v>
      </c>
      <c r="AD291" s="51" t="b">
        <f>IF(F291=1,Const!$B$5*POWER((0+Const!$B$4),4))</f>
        <v>0</v>
      </c>
      <c r="AE291" s="51" t="b">
        <f t="shared" si="82"/>
        <v>0</v>
      </c>
      <c r="AF291" s="51" t="b">
        <f t="shared" si="83"/>
        <v>0</v>
      </c>
      <c r="AG291" s="14">
        <f>VLOOKUP(C291,AWS2_30min!$C$3:$J$2935,8)+Const!$B$20*(L291-Const!$B$29)</f>
        <v>17.6355</v>
      </c>
      <c r="AH291" s="14">
        <f t="shared" si="84"/>
        <v>290.78549999999996</v>
      </c>
      <c r="AI291" s="6">
        <f>VLOOKUP(C291,AWS2_30min!$C$3:$K$2935,9)</f>
        <v>30.97</v>
      </c>
      <c r="AJ291" s="6">
        <f>VLOOKUP(C291,AWS2_30min!$C$3:$L$2935,10)</f>
        <v>1.9076345193123379</v>
      </c>
      <c r="AK291" s="53">
        <f>IF(AJ291&gt;0.5,Const!$B$6*(AH291-Const!$B$4)*(Const!$B$32-Const!$B$34)/(AH291*POWER(AJ291,2)))</f>
        <v>0.32688215206890398</v>
      </c>
      <c r="AL291" s="53">
        <f>IF(AK291&lt;Const!$B$33,AK291,"ЛОЖЬ")</f>
        <v>0.32688215206890398</v>
      </c>
      <c r="AM291" s="53">
        <f t="shared" si="85"/>
        <v>0.40247701284091192</v>
      </c>
      <c r="AN291" s="6">
        <f>(AG291+VLOOKUP(C291,AWS1_30min!$C$4:$L$2747,10))/2</f>
        <v>16.209250000000001</v>
      </c>
      <c r="AO291" s="19">
        <f>VLOOKUP(C291,AWS1_30min!$C$4:$O$2747,13)/POWER(10,(L291-Const!$B$28)/18400*(1+0.003665*AN291))</f>
        <v>752.72756447166773</v>
      </c>
      <c r="AP291" s="14">
        <f>Const!$B$7*Const!$B$8*(AO291/Const!$B$11)*POWER(Const!$B$9,2)*AJ291*(AH291-Const!$B$4)/(LN(Const!$B$32/Const!$B$34)*LN(Const!$B$32/Const!$B$35))</f>
        <v>68.796918429466444</v>
      </c>
      <c r="AQ291" s="51" t="b">
        <f t="shared" si="86"/>
        <v>0</v>
      </c>
      <c r="AR291" s="18">
        <f t="shared" si="87"/>
        <v>6.3896812993361936</v>
      </c>
      <c r="AS291" s="14">
        <f>0.623*Const!$B$10*Const!$B$8*POWER(Const!$B$9,2)*AJ291*(AR291-Const!$B$12)/1013/(LN(Const!$B$32/Const!$B$34)*LN(Const!$B$32/Const!$B$36))</f>
        <v>2.283014448798264</v>
      </c>
      <c r="AT291" s="51" t="b">
        <f t="shared" si="88"/>
        <v>0</v>
      </c>
      <c r="AU291" s="51" t="b">
        <f t="shared" si="89"/>
        <v>0</v>
      </c>
      <c r="AV291" s="14">
        <f>VLOOKUP(C291,AWS1_30min!$C$4:$P$2747,14)</f>
        <v>0</v>
      </c>
      <c r="AW291" s="14">
        <f t="shared" si="90"/>
        <v>0</v>
      </c>
      <c r="AX291" s="51" t="b">
        <f>IF(F291=1,AW291*Const!$B$13*Const!$B$14*(AH291-Const!$B$4))</f>
        <v>0</v>
      </c>
      <c r="AY291" s="11" t="b">
        <f>IF(F291=1,-Const!$B$15*(Const!$B$4-Const!$B$31)/2)</f>
        <v>0</v>
      </c>
      <c r="AZ291" s="51" t="b">
        <f t="shared" si="91"/>
        <v>0</v>
      </c>
      <c r="BA291" s="19">
        <f>IF(V291=1,Const!$B$37,Const!$B$38)</f>
        <v>602</v>
      </c>
      <c r="BB291" s="51" t="b">
        <f>IF(F291=1,AZ291/Const!$B$17*1800/BA291*1000)</f>
        <v>0</v>
      </c>
    </row>
    <row r="292" spans="1:54" x14ac:dyDescent="0.3">
      <c r="A292" s="1">
        <f t="shared" si="92"/>
        <v>43653</v>
      </c>
      <c r="B292" s="2">
        <f t="shared" si="93"/>
        <v>0.5</v>
      </c>
      <c r="C292" s="13">
        <f t="shared" si="93"/>
        <v>43653.5</v>
      </c>
      <c r="D292" s="19">
        <f t="shared" si="94"/>
        <v>188</v>
      </c>
      <c r="E292" s="19">
        <v>289</v>
      </c>
      <c r="F292" s="19">
        <v>0</v>
      </c>
      <c r="G292" s="19">
        <v>0</v>
      </c>
      <c r="H292" s="19">
        <v>0</v>
      </c>
      <c r="I292" s="19"/>
      <c r="J292">
        <v>525825</v>
      </c>
      <c r="K292">
        <v>6299955</v>
      </c>
      <c r="L292">
        <v>2512</v>
      </c>
      <c r="M292" s="14">
        <v>31.393999999999998</v>
      </c>
      <c r="N292" s="21">
        <v>22.479399999999998</v>
      </c>
      <c r="O292" s="19">
        <v>686.76400000000001</v>
      </c>
      <c r="P292" s="19">
        <f>VLOOKUP(C292,AWS2_30min!$C$3:$G$2935,5)</f>
        <v>955.8</v>
      </c>
      <c r="Q292" s="19">
        <f t="shared" si="77"/>
        <v>856.33399999999995</v>
      </c>
      <c r="R292" s="59">
        <f t="shared" si="78"/>
        <v>1.1161532766420579</v>
      </c>
      <c r="S292" s="26" t="b">
        <f t="shared" si="79"/>
        <v>0</v>
      </c>
      <c r="T292" s="19">
        <f>VLOOKUP(A292,Albedo!$A$2:$F$63,6)</f>
        <v>0</v>
      </c>
      <c r="U292" s="19">
        <f>Const!$B$26*D292+Const!$B$27</f>
        <v>2402.4843999999998</v>
      </c>
      <c r="V292" s="19">
        <f t="shared" si="76"/>
        <v>1</v>
      </c>
      <c r="W292" s="6">
        <f>VLOOKUP(A292,Albedo!$A$2:$G$63,5)+Const!$B$20*(L292-Const!$B$29)</f>
        <v>17.6355</v>
      </c>
      <c r="X292" s="19">
        <f>VLOOKUP(A292,Albedo!$A$2:$G$63,7)</f>
        <v>3</v>
      </c>
      <c r="Y292" s="6">
        <f>IF(T292=1,W292,VLOOKUP(A292,Albedo!$A$2:$H$63,8)+(X292+1)*Const!$B$20*(L292-Const!$B$29))</f>
        <v>36.274000000000001</v>
      </c>
      <c r="Z292" s="15">
        <f>Const!$B$22*V292+Const!$B$23*W292+Const!$B$24*Y292+Const!$B$25</f>
        <v>0.57929861000000005</v>
      </c>
      <c r="AA292" s="51" t="b">
        <f t="shared" si="80"/>
        <v>0</v>
      </c>
      <c r="AB292" s="51" t="b">
        <f t="shared" si="81"/>
        <v>0</v>
      </c>
      <c r="AC292" s="51" t="b">
        <f>IF(F292=1,VLOOKUP(C292,AWS1_30min!$C$3:$J$2747,8))</f>
        <v>0</v>
      </c>
      <c r="AD292" s="51" t="b">
        <f>IF(F292=1,Const!$B$5*POWER((0+Const!$B$4),4))</f>
        <v>0</v>
      </c>
      <c r="AE292" s="51" t="b">
        <f t="shared" si="82"/>
        <v>0</v>
      </c>
      <c r="AF292" s="51" t="b">
        <f t="shared" si="83"/>
        <v>0</v>
      </c>
      <c r="AG292" s="14">
        <f>VLOOKUP(C292,AWS2_30min!$C$3:$J$2935,8)+Const!$B$20*(L292-Const!$B$29)</f>
        <v>17.6355</v>
      </c>
      <c r="AH292" s="14">
        <f t="shared" si="84"/>
        <v>290.78549999999996</v>
      </c>
      <c r="AI292" s="6">
        <f>VLOOKUP(C292,AWS2_30min!$C$3:$K$2935,9)</f>
        <v>30.97</v>
      </c>
      <c r="AJ292" s="6">
        <f>VLOOKUP(C292,AWS2_30min!$C$3:$L$2935,10)</f>
        <v>1.9076345193123379</v>
      </c>
      <c r="AK292" s="53">
        <f>IF(AJ292&gt;0.5,Const!$B$6*(AH292-Const!$B$4)*(Const!$B$32-Const!$B$34)/(AH292*POWER(AJ292,2)))</f>
        <v>0.32688215206890398</v>
      </c>
      <c r="AL292" s="53">
        <f>IF(AK292&lt;Const!$B$33,AK292,"ЛОЖЬ")</f>
        <v>0.32688215206890398</v>
      </c>
      <c r="AM292" s="53">
        <f t="shared" si="85"/>
        <v>0.40247701284091192</v>
      </c>
      <c r="AN292" s="6">
        <f>(AG292+VLOOKUP(C292,AWS1_30min!$C$4:$L$2747,10))/2</f>
        <v>16.209250000000001</v>
      </c>
      <c r="AO292" s="19">
        <f>VLOOKUP(C292,AWS1_30min!$C$4:$O$2747,13)/POWER(10,(L292-Const!$B$28)/18400*(1+0.003665*AN292))</f>
        <v>752.72756447166773</v>
      </c>
      <c r="AP292" s="14">
        <f>Const!$B$7*Const!$B$8*(AO292/Const!$B$11)*POWER(Const!$B$9,2)*AJ292*(AH292-Const!$B$4)/(LN(Const!$B$32/Const!$B$34)*LN(Const!$B$32/Const!$B$35))</f>
        <v>68.796918429466444</v>
      </c>
      <c r="AQ292" s="51" t="b">
        <f t="shared" si="86"/>
        <v>0</v>
      </c>
      <c r="AR292" s="18">
        <f t="shared" si="87"/>
        <v>6.3896812993361936</v>
      </c>
      <c r="AS292" s="14">
        <f>0.623*Const!$B$10*Const!$B$8*POWER(Const!$B$9,2)*AJ292*(AR292-Const!$B$12)/1013/(LN(Const!$B$32/Const!$B$34)*LN(Const!$B$32/Const!$B$36))</f>
        <v>2.283014448798264</v>
      </c>
      <c r="AT292" s="51" t="b">
        <f t="shared" si="88"/>
        <v>0</v>
      </c>
      <c r="AU292" s="51" t="b">
        <f t="shared" si="89"/>
        <v>0</v>
      </c>
      <c r="AV292" s="14">
        <f>VLOOKUP(C292,AWS1_30min!$C$4:$P$2747,14)</f>
        <v>0</v>
      </c>
      <c r="AW292" s="14">
        <f t="shared" si="90"/>
        <v>0</v>
      </c>
      <c r="AX292" s="51" t="b">
        <f>IF(F292=1,AW292*Const!$B$13*Const!$B$14*(AH292-Const!$B$4))</f>
        <v>0</v>
      </c>
      <c r="AY292" s="11" t="b">
        <f>IF(F292=1,-Const!$B$15*(Const!$B$4-Const!$B$31)/2)</f>
        <v>0</v>
      </c>
      <c r="AZ292" s="51" t="b">
        <f t="shared" si="91"/>
        <v>0</v>
      </c>
      <c r="BA292" s="19">
        <f>IF(V292=1,Const!$B$37,Const!$B$38)</f>
        <v>602</v>
      </c>
      <c r="BB292" s="51" t="b">
        <f>IF(F292=1,AZ292/Const!$B$17*1800/BA292*1000)</f>
        <v>0</v>
      </c>
    </row>
    <row r="293" spans="1:54" x14ac:dyDescent="0.3">
      <c r="A293" s="1">
        <f t="shared" si="92"/>
        <v>43653</v>
      </c>
      <c r="B293" s="2">
        <f t="shared" si="93"/>
        <v>0.5</v>
      </c>
      <c r="C293" s="13">
        <f t="shared" si="93"/>
        <v>43653.5</v>
      </c>
      <c r="D293" s="19">
        <f t="shared" si="94"/>
        <v>188</v>
      </c>
      <c r="E293" s="19">
        <v>290</v>
      </c>
      <c r="F293" s="19">
        <v>0</v>
      </c>
      <c r="G293" s="19">
        <v>0</v>
      </c>
      <c r="H293" s="19">
        <v>0</v>
      </c>
      <c r="I293" s="19"/>
      <c r="J293">
        <v>525915</v>
      </c>
      <c r="K293">
        <v>6299955</v>
      </c>
      <c r="L293">
        <v>2456</v>
      </c>
      <c r="M293" s="14">
        <v>33.708599999999997</v>
      </c>
      <c r="N293" s="21">
        <v>20.472300000000001</v>
      </c>
      <c r="O293" s="19">
        <v>671.70500000000004</v>
      </c>
      <c r="P293" s="19">
        <f>VLOOKUP(C293,AWS2_30min!$C$3:$G$2935,5)</f>
        <v>955.8</v>
      </c>
      <c r="Q293" s="19">
        <f t="shared" si="77"/>
        <v>856.33399999999995</v>
      </c>
      <c r="R293" s="59">
        <f t="shared" si="78"/>
        <v>1.1161532766420579</v>
      </c>
      <c r="S293" s="26" t="b">
        <f t="shared" si="79"/>
        <v>0</v>
      </c>
      <c r="T293" s="19">
        <f>VLOOKUP(A293,Albedo!$A$2:$F$63,6)</f>
        <v>0</v>
      </c>
      <c r="U293" s="19">
        <f>Const!$B$26*D293+Const!$B$27</f>
        <v>2402.4843999999998</v>
      </c>
      <c r="V293" s="19">
        <f t="shared" si="76"/>
        <v>1</v>
      </c>
      <c r="W293" s="6">
        <f>VLOOKUP(A293,Albedo!$A$2:$G$63,5)+Const!$B$20*(L293-Const!$B$29)</f>
        <v>17.999500000000001</v>
      </c>
      <c r="X293" s="19">
        <f>VLOOKUP(A293,Albedo!$A$2:$G$63,7)</f>
        <v>3</v>
      </c>
      <c r="Y293" s="6">
        <f>IF(T293=1,W293,VLOOKUP(A293,Albedo!$A$2:$H$63,8)+(X293+1)*Const!$B$20*(L293-Const!$B$29))</f>
        <v>37.729999999999997</v>
      </c>
      <c r="Z293" s="15">
        <f>Const!$B$22*V293+Const!$B$23*W293+Const!$B$24*Y293+Const!$B$25</f>
        <v>0.58071821000000001</v>
      </c>
      <c r="AA293" s="51" t="b">
        <f t="shared" si="80"/>
        <v>0</v>
      </c>
      <c r="AB293" s="51" t="b">
        <f t="shared" si="81"/>
        <v>0</v>
      </c>
      <c r="AC293" s="51" t="b">
        <f>IF(F293=1,VLOOKUP(C293,AWS1_30min!$C$3:$J$2747,8))</f>
        <v>0</v>
      </c>
      <c r="AD293" s="51" t="b">
        <f>IF(F293=1,Const!$B$5*POWER((0+Const!$B$4),4))</f>
        <v>0</v>
      </c>
      <c r="AE293" s="51" t="b">
        <f t="shared" si="82"/>
        <v>0</v>
      </c>
      <c r="AF293" s="51" t="b">
        <f t="shared" si="83"/>
        <v>0</v>
      </c>
      <c r="AG293" s="14">
        <f>VLOOKUP(C293,AWS2_30min!$C$3:$J$2935,8)+Const!$B$20*(L293-Const!$B$29)</f>
        <v>17.999500000000001</v>
      </c>
      <c r="AH293" s="14">
        <f t="shared" si="84"/>
        <v>291.14949999999999</v>
      </c>
      <c r="AI293" s="6">
        <f>VLOOKUP(C293,AWS2_30min!$C$3:$K$2935,9)</f>
        <v>30.97</v>
      </c>
      <c r="AJ293" s="6">
        <f>VLOOKUP(C293,AWS2_30min!$C$3:$L$2935,10)</f>
        <v>1.9076345193123379</v>
      </c>
      <c r="AK293" s="53">
        <f>IF(AJ293&gt;0.5,Const!$B$6*(AH293-Const!$B$4)*(Const!$B$32-Const!$B$34)/(AH293*POWER(AJ293,2)))</f>
        <v>0.33321195182319796</v>
      </c>
      <c r="AL293" s="53">
        <f>IF(AK293&lt;Const!$B$33,AK293,"ЛОЖЬ")</f>
        <v>0.33321195182319796</v>
      </c>
      <c r="AM293" s="53">
        <f t="shared" si="85"/>
        <v>0.44363560271365038</v>
      </c>
      <c r="AN293" s="6">
        <f>(AG293+VLOOKUP(C293,AWS1_30min!$C$4:$L$2747,10))/2</f>
        <v>16.391249999999999</v>
      </c>
      <c r="AO293" s="19">
        <f>VLOOKUP(C293,AWS1_30min!$C$4:$O$2747,13)/POWER(10,(L293-Const!$B$28)/18400*(1+0.003665*AN293))</f>
        <v>758.34136891413277</v>
      </c>
      <c r="AP293" s="14">
        <f>Const!$B$7*Const!$B$8*(AO293/Const!$B$11)*POWER(Const!$B$9,2)*AJ293*(AH293-Const!$B$4)/(LN(Const!$B$32/Const!$B$34)*LN(Const!$B$32/Const!$B$35))</f>
        <v>70.740573738769029</v>
      </c>
      <c r="AQ293" s="51" t="b">
        <f t="shared" si="86"/>
        <v>0</v>
      </c>
      <c r="AR293" s="18">
        <f t="shared" si="87"/>
        <v>6.538832367190456</v>
      </c>
      <c r="AS293" s="14">
        <f>0.623*Const!$B$10*Const!$B$8*POWER(Const!$B$9,2)*AJ293*(AR293-Const!$B$12)/1013/(LN(Const!$B$32/Const!$B$34)*LN(Const!$B$32/Const!$B$36))</f>
        <v>3.5005218179829796</v>
      </c>
      <c r="AT293" s="51" t="b">
        <f t="shared" si="88"/>
        <v>0</v>
      </c>
      <c r="AU293" s="51" t="b">
        <f t="shared" si="89"/>
        <v>0</v>
      </c>
      <c r="AV293" s="14">
        <f>VLOOKUP(C293,AWS1_30min!$C$4:$P$2747,14)</f>
        <v>0</v>
      </c>
      <c r="AW293" s="14">
        <f t="shared" si="90"/>
        <v>0</v>
      </c>
      <c r="AX293" s="51" t="b">
        <f>IF(F293=1,AW293*Const!$B$13*Const!$B$14*(AH293-Const!$B$4))</f>
        <v>0</v>
      </c>
      <c r="AY293" s="11" t="b">
        <f>IF(F293=1,-Const!$B$15*(Const!$B$4-Const!$B$31)/2)</f>
        <v>0</v>
      </c>
      <c r="AZ293" s="51" t="b">
        <f t="shared" si="91"/>
        <v>0</v>
      </c>
      <c r="BA293" s="19">
        <f>IF(V293=1,Const!$B$37,Const!$B$38)</f>
        <v>602</v>
      </c>
      <c r="BB293" s="51" t="b">
        <f>IF(F293=1,AZ293/Const!$B$17*1800/BA293*1000)</f>
        <v>0</v>
      </c>
    </row>
    <row r="294" spans="1:54" x14ac:dyDescent="0.3">
      <c r="A294" s="1">
        <f t="shared" si="92"/>
        <v>43653</v>
      </c>
      <c r="B294" s="2">
        <f t="shared" si="93"/>
        <v>0.5</v>
      </c>
      <c r="C294" s="13">
        <f t="shared" si="93"/>
        <v>43653.5</v>
      </c>
      <c r="D294" s="19">
        <f t="shared" si="94"/>
        <v>188</v>
      </c>
      <c r="E294" s="19">
        <v>291</v>
      </c>
      <c r="F294" s="19">
        <v>0</v>
      </c>
      <c r="G294" s="19">
        <v>0</v>
      </c>
      <c r="H294" s="19">
        <v>0</v>
      </c>
      <c r="I294" s="19"/>
      <c r="J294">
        <v>526005</v>
      </c>
      <c r="K294">
        <v>6299955</v>
      </c>
      <c r="L294">
        <v>2456</v>
      </c>
      <c r="M294" s="14">
        <v>36.157299999999999</v>
      </c>
      <c r="N294" s="21">
        <v>35.563000000000002</v>
      </c>
      <c r="O294" s="19">
        <v>561.31500000000005</v>
      </c>
      <c r="P294" s="19">
        <f>VLOOKUP(C294,AWS2_30min!$C$3:$G$2935,5)</f>
        <v>955.8</v>
      </c>
      <c r="Q294" s="19">
        <f t="shared" si="77"/>
        <v>856.33399999999995</v>
      </c>
      <c r="R294" s="59">
        <f t="shared" si="78"/>
        <v>1.1161532766420579</v>
      </c>
      <c r="S294" s="26" t="b">
        <f t="shared" si="79"/>
        <v>0</v>
      </c>
      <c r="T294" s="19">
        <f>VLOOKUP(A294,Albedo!$A$2:$F$63,6)</f>
        <v>0</v>
      </c>
      <c r="U294" s="19">
        <f>Const!$B$26*D294+Const!$B$27</f>
        <v>2402.4843999999998</v>
      </c>
      <c r="V294" s="19">
        <f t="shared" si="76"/>
        <v>1</v>
      </c>
      <c r="W294" s="6">
        <f>VLOOKUP(A294,Albedo!$A$2:$G$63,5)+Const!$B$20*(L294-Const!$B$29)</f>
        <v>17.999500000000001</v>
      </c>
      <c r="X294" s="19">
        <f>VLOOKUP(A294,Albedo!$A$2:$G$63,7)</f>
        <v>3</v>
      </c>
      <c r="Y294" s="6">
        <f>IF(T294=1,W294,VLOOKUP(A294,Albedo!$A$2:$H$63,8)+(X294+1)*Const!$B$20*(L294-Const!$B$29))</f>
        <v>37.729999999999997</v>
      </c>
      <c r="Z294" s="15">
        <f>Const!$B$22*V294+Const!$B$23*W294+Const!$B$24*Y294+Const!$B$25</f>
        <v>0.58071821000000001</v>
      </c>
      <c r="AA294" s="51" t="b">
        <f t="shared" si="80"/>
        <v>0</v>
      </c>
      <c r="AB294" s="51" t="b">
        <f t="shared" si="81"/>
        <v>0</v>
      </c>
      <c r="AC294" s="51" t="b">
        <f>IF(F294=1,VLOOKUP(C294,AWS1_30min!$C$3:$J$2747,8))</f>
        <v>0</v>
      </c>
      <c r="AD294" s="51" t="b">
        <f>IF(F294=1,Const!$B$5*POWER((0+Const!$B$4),4))</f>
        <v>0</v>
      </c>
      <c r="AE294" s="51" t="b">
        <f t="shared" si="82"/>
        <v>0</v>
      </c>
      <c r="AF294" s="51" t="b">
        <f t="shared" si="83"/>
        <v>0</v>
      </c>
      <c r="AG294" s="14">
        <f>VLOOKUP(C294,AWS2_30min!$C$3:$J$2935,8)+Const!$B$20*(L294-Const!$B$29)</f>
        <v>17.999500000000001</v>
      </c>
      <c r="AH294" s="14">
        <f t="shared" si="84"/>
        <v>291.14949999999999</v>
      </c>
      <c r="AI294" s="6">
        <f>VLOOKUP(C294,AWS2_30min!$C$3:$K$2935,9)</f>
        <v>30.97</v>
      </c>
      <c r="AJ294" s="6">
        <f>VLOOKUP(C294,AWS2_30min!$C$3:$L$2935,10)</f>
        <v>1.9076345193123379</v>
      </c>
      <c r="AK294" s="53">
        <f>IF(AJ294&gt;0.5,Const!$B$6*(AH294-Const!$B$4)*(Const!$B$32-Const!$B$34)/(AH294*POWER(AJ294,2)))</f>
        <v>0.33321195182319796</v>
      </c>
      <c r="AL294" s="53">
        <f>IF(AK294&lt;Const!$B$33,AK294,"ЛОЖЬ")</f>
        <v>0.33321195182319796</v>
      </c>
      <c r="AM294" s="53">
        <f t="shared" si="85"/>
        <v>0.44363560271365038</v>
      </c>
      <c r="AN294" s="6">
        <f>(AG294+VLOOKUP(C294,AWS1_30min!$C$4:$L$2747,10))/2</f>
        <v>16.391249999999999</v>
      </c>
      <c r="AO294" s="19">
        <f>VLOOKUP(C294,AWS1_30min!$C$4:$O$2747,13)/POWER(10,(L294-Const!$B$28)/18400*(1+0.003665*AN294))</f>
        <v>758.34136891413277</v>
      </c>
      <c r="AP294" s="14">
        <f>Const!$B$7*Const!$B$8*(AO294/Const!$B$11)*POWER(Const!$B$9,2)*AJ294*(AH294-Const!$B$4)/(LN(Const!$B$32/Const!$B$34)*LN(Const!$B$32/Const!$B$35))</f>
        <v>70.740573738769029</v>
      </c>
      <c r="AQ294" s="51" t="b">
        <f t="shared" si="86"/>
        <v>0</v>
      </c>
      <c r="AR294" s="18">
        <f t="shared" si="87"/>
        <v>6.538832367190456</v>
      </c>
      <c r="AS294" s="14">
        <f>0.623*Const!$B$10*Const!$B$8*POWER(Const!$B$9,2)*AJ294*(AR294-Const!$B$12)/1013/(LN(Const!$B$32/Const!$B$34)*LN(Const!$B$32/Const!$B$36))</f>
        <v>3.5005218179829796</v>
      </c>
      <c r="AT294" s="51" t="b">
        <f t="shared" si="88"/>
        <v>0</v>
      </c>
      <c r="AU294" s="51" t="b">
        <f t="shared" si="89"/>
        <v>0</v>
      </c>
      <c r="AV294" s="14">
        <f>VLOOKUP(C294,AWS1_30min!$C$4:$P$2747,14)</f>
        <v>0</v>
      </c>
      <c r="AW294" s="14">
        <f t="shared" si="90"/>
        <v>0</v>
      </c>
      <c r="AX294" s="51" t="b">
        <f>IF(F294=1,AW294*Const!$B$13*Const!$B$14*(AH294-Const!$B$4))</f>
        <v>0</v>
      </c>
      <c r="AY294" s="11" t="b">
        <f>IF(F294=1,-Const!$B$15*(Const!$B$4-Const!$B$31)/2)</f>
        <v>0</v>
      </c>
      <c r="AZ294" s="51" t="b">
        <f t="shared" si="91"/>
        <v>0</v>
      </c>
      <c r="BA294" s="19">
        <f>IF(V294=1,Const!$B$37,Const!$B$38)</f>
        <v>602</v>
      </c>
      <c r="BB294" s="51" t="b">
        <f>IF(F294=1,AZ294/Const!$B$17*1800/BA294*1000)</f>
        <v>0</v>
      </c>
    </row>
    <row r="295" spans="1:54" x14ac:dyDescent="0.3">
      <c r="A295" s="1">
        <f t="shared" si="92"/>
        <v>43653</v>
      </c>
      <c r="B295" s="2">
        <f t="shared" si="93"/>
        <v>0.5</v>
      </c>
      <c r="C295" s="13">
        <f t="shared" si="93"/>
        <v>43653.5</v>
      </c>
      <c r="D295" s="19">
        <f t="shared" si="94"/>
        <v>188</v>
      </c>
      <c r="E295" s="19">
        <v>292</v>
      </c>
      <c r="F295" s="19">
        <v>0</v>
      </c>
      <c r="G295" s="19">
        <v>0</v>
      </c>
      <c r="H295" s="19">
        <v>0</v>
      </c>
      <c r="I295" s="19"/>
      <c r="J295">
        <v>526095</v>
      </c>
      <c r="K295">
        <v>6299955</v>
      </c>
      <c r="L295">
        <v>2370</v>
      </c>
      <c r="M295" s="14">
        <v>35.769199999999998</v>
      </c>
      <c r="N295" s="21">
        <v>52.047499999999999</v>
      </c>
      <c r="O295" s="19">
        <v>491.673</v>
      </c>
      <c r="P295" s="19">
        <f>VLOOKUP(C295,AWS2_30min!$C$3:$G$2935,5)</f>
        <v>955.8</v>
      </c>
      <c r="Q295" s="19">
        <f t="shared" si="77"/>
        <v>856.33399999999995</v>
      </c>
      <c r="R295" s="59">
        <f t="shared" si="78"/>
        <v>1.1161532766420579</v>
      </c>
      <c r="S295" s="26" t="b">
        <f t="shared" si="79"/>
        <v>0</v>
      </c>
      <c r="T295" s="19">
        <f>VLOOKUP(A295,Albedo!$A$2:$F$63,6)</f>
        <v>0</v>
      </c>
      <c r="U295" s="19">
        <f>Const!$B$26*D295+Const!$B$27</f>
        <v>2402.4843999999998</v>
      </c>
      <c r="V295" s="19">
        <f t="shared" si="76"/>
        <v>0</v>
      </c>
      <c r="W295" s="6">
        <f>VLOOKUP(A295,Albedo!$A$2:$G$63,5)+Const!$B$20*(L295-Const!$B$29)</f>
        <v>18.558499999999999</v>
      </c>
      <c r="X295" s="19">
        <f>VLOOKUP(A295,Albedo!$A$2:$G$63,7)</f>
        <v>3</v>
      </c>
      <c r="Y295" s="6">
        <f>IF(T295=1,W295,VLOOKUP(A295,Albedo!$A$2:$H$63,8)+(X295+1)*Const!$B$20*(L295-Const!$B$29))</f>
        <v>39.966000000000001</v>
      </c>
      <c r="Z295" s="15">
        <f>Const!$B$22*V295+Const!$B$23*W295+Const!$B$24*Y295+Const!$B$25</f>
        <v>0.24544831</v>
      </c>
      <c r="AA295" s="51" t="b">
        <f t="shared" si="80"/>
        <v>0</v>
      </c>
      <c r="AB295" s="51" t="b">
        <f t="shared" si="81"/>
        <v>0</v>
      </c>
      <c r="AC295" s="51" t="b">
        <f>IF(F295=1,VLOOKUP(C295,AWS1_30min!$C$3:$J$2747,8))</f>
        <v>0</v>
      </c>
      <c r="AD295" s="51" t="b">
        <f>IF(F295=1,Const!$B$5*POWER((0+Const!$B$4),4))</f>
        <v>0</v>
      </c>
      <c r="AE295" s="51" t="b">
        <f t="shared" si="82"/>
        <v>0</v>
      </c>
      <c r="AF295" s="51" t="b">
        <f t="shared" si="83"/>
        <v>0</v>
      </c>
      <c r="AG295" s="14">
        <f>VLOOKUP(C295,AWS2_30min!$C$3:$J$2935,8)+Const!$B$20*(L295-Const!$B$29)</f>
        <v>18.558499999999999</v>
      </c>
      <c r="AH295" s="14">
        <f t="shared" si="84"/>
        <v>291.70849999999996</v>
      </c>
      <c r="AI295" s="6">
        <f>VLOOKUP(C295,AWS2_30min!$C$3:$K$2935,9)</f>
        <v>30.97</v>
      </c>
      <c r="AJ295" s="6">
        <f>VLOOKUP(C295,AWS2_30min!$C$3:$L$2935,10)</f>
        <v>1.9076345193123379</v>
      </c>
      <c r="AK295" s="53">
        <f>IF(AJ295&gt;0.5,Const!$B$6*(AH295-Const!$B$4)*(Const!$B$32-Const!$B$34)/(AH295*POWER(AJ295,2)))</f>
        <v>0.34290195809137264</v>
      </c>
      <c r="AL295" s="53">
        <f>IF(AK295&lt;Const!$B$33,AK295,"ЛОЖЬ")</f>
        <v>0.34290195809137264</v>
      </c>
      <c r="AM295" s="53">
        <f t="shared" si="85"/>
        <v>0.51052424065871049</v>
      </c>
      <c r="AN295" s="6">
        <f>(AG295+VLOOKUP(C295,AWS1_30min!$C$4:$L$2747,10))/2</f>
        <v>16.670749999999998</v>
      </c>
      <c r="AO295" s="19">
        <f>VLOOKUP(C295,AWS1_30min!$C$4:$O$2747,13)/POWER(10,(L295-Const!$B$28)/18400*(1+0.003665*AN295))</f>
        <v>767.05815841122774</v>
      </c>
      <c r="AP295" s="14">
        <f>Const!$B$7*Const!$B$8*(AO295/Const!$B$11)*POWER(Const!$B$9,2)*AJ295*(AH295-Const!$B$4)/(LN(Const!$B$32/Const!$B$34)*LN(Const!$B$32/Const!$B$35))</f>
        <v>73.775906267158973</v>
      </c>
      <c r="AQ295" s="51" t="b">
        <f t="shared" si="86"/>
        <v>0</v>
      </c>
      <c r="AR295" s="18">
        <f t="shared" si="87"/>
        <v>6.7738718756253711</v>
      </c>
      <c r="AS295" s="14">
        <f>0.623*Const!$B$10*Const!$B$8*POWER(Const!$B$9,2)*AJ295*(AR295-Const!$B$12)/1013/(LN(Const!$B$32/Const!$B$34)*LN(Const!$B$32/Const!$B$36))</f>
        <v>5.4191291580837913</v>
      </c>
      <c r="AT295" s="51" t="b">
        <f t="shared" si="88"/>
        <v>0</v>
      </c>
      <c r="AU295" s="51" t="b">
        <f t="shared" si="89"/>
        <v>0</v>
      </c>
      <c r="AV295" s="14">
        <f>VLOOKUP(C295,AWS1_30min!$C$4:$P$2747,14)</f>
        <v>0</v>
      </c>
      <c r="AW295" s="14">
        <f t="shared" si="90"/>
        <v>0</v>
      </c>
      <c r="AX295" s="51" t="b">
        <f>IF(F295=1,AW295*Const!$B$13*Const!$B$14*(AH295-Const!$B$4))</f>
        <v>0</v>
      </c>
      <c r="AY295" s="11" t="b">
        <f>IF(F295=1,-Const!$B$15*(Const!$B$4-Const!$B$31)/2)</f>
        <v>0</v>
      </c>
      <c r="AZ295" s="51" t="b">
        <f t="shared" si="91"/>
        <v>0</v>
      </c>
      <c r="BA295" s="19">
        <f>IF(V295=1,Const!$B$37,Const!$B$38)</f>
        <v>784</v>
      </c>
      <c r="BB295" s="51" t="b">
        <f>IF(F295=1,AZ295/Const!$B$17*1800/BA295*1000)</f>
        <v>0</v>
      </c>
    </row>
    <row r="296" spans="1:54" x14ac:dyDescent="0.3">
      <c r="A296" s="1">
        <f t="shared" si="92"/>
        <v>43653</v>
      </c>
      <c r="B296" s="2">
        <f t="shared" si="93"/>
        <v>0.5</v>
      </c>
      <c r="C296" s="13">
        <f t="shared" si="93"/>
        <v>43653.5</v>
      </c>
      <c r="D296" s="19">
        <f t="shared" si="94"/>
        <v>188</v>
      </c>
      <c r="E296" s="19">
        <v>293</v>
      </c>
      <c r="F296" s="19">
        <v>0</v>
      </c>
      <c r="G296" s="19">
        <v>0</v>
      </c>
      <c r="H296" s="19">
        <v>0</v>
      </c>
      <c r="I296" s="19"/>
      <c r="J296">
        <v>526185</v>
      </c>
      <c r="K296">
        <v>6299955</v>
      </c>
      <c r="L296">
        <v>2339</v>
      </c>
      <c r="M296" s="14">
        <v>21.3612</v>
      </c>
      <c r="N296" s="21">
        <v>36.625700000000002</v>
      </c>
      <c r="O296" s="19">
        <v>734.12900000000002</v>
      </c>
      <c r="P296" s="19">
        <f>VLOOKUP(C296,AWS2_30min!$C$3:$G$2935,5)</f>
        <v>955.8</v>
      </c>
      <c r="Q296" s="19">
        <f t="shared" si="77"/>
        <v>856.33399999999995</v>
      </c>
      <c r="R296" s="59">
        <f t="shared" si="78"/>
        <v>1.1161532766420579</v>
      </c>
      <c r="S296" s="26" t="b">
        <f t="shared" si="79"/>
        <v>0</v>
      </c>
      <c r="T296" s="19">
        <f>VLOOKUP(A296,Albedo!$A$2:$F$63,6)</f>
        <v>0</v>
      </c>
      <c r="U296" s="19">
        <f>Const!$B$26*D296+Const!$B$27</f>
        <v>2402.4843999999998</v>
      </c>
      <c r="V296" s="19">
        <f t="shared" si="76"/>
        <v>0</v>
      </c>
      <c r="W296" s="6">
        <f>VLOOKUP(A296,Albedo!$A$2:$G$63,5)+Const!$B$20*(L296-Const!$B$29)</f>
        <v>18.760000000000002</v>
      </c>
      <c r="X296" s="19">
        <f>VLOOKUP(A296,Albedo!$A$2:$G$63,7)</f>
        <v>3</v>
      </c>
      <c r="Y296" s="6">
        <f>IF(T296=1,W296,VLOOKUP(A296,Albedo!$A$2:$H$63,8)+(X296+1)*Const!$B$20*(L296-Const!$B$29))</f>
        <v>40.771999999999998</v>
      </c>
      <c r="Z296" s="15">
        <f>Const!$B$22*V296+Const!$B$23*W296+Const!$B$24*Y296+Const!$B$25</f>
        <v>0.24623416000000004</v>
      </c>
      <c r="AA296" s="51" t="b">
        <f t="shared" si="80"/>
        <v>0</v>
      </c>
      <c r="AB296" s="51" t="b">
        <f t="shared" si="81"/>
        <v>0</v>
      </c>
      <c r="AC296" s="51" t="b">
        <f>IF(F296=1,VLOOKUP(C296,AWS1_30min!$C$3:$J$2747,8))</f>
        <v>0</v>
      </c>
      <c r="AD296" s="51" t="b">
        <f>IF(F296=1,Const!$B$5*POWER((0+Const!$B$4),4))</f>
        <v>0</v>
      </c>
      <c r="AE296" s="51" t="b">
        <f t="shared" si="82"/>
        <v>0</v>
      </c>
      <c r="AF296" s="51" t="b">
        <f t="shared" si="83"/>
        <v>0</v>
      </c>
      <c r="AG296" s="14">
        <f>VLOOKUP(C296,AWS2_30min!$C$3:$J$2935,8)+Const!$B$20*(L296-Const!$B$29)</f>
        <v>18.760000000000002</v>
      </c>
      <c r="AH296" s="14">
        <f t="shared" si="84"/>
        <v>291.90999999999997</v>
      </c>
      <c r="AI296" s="6">
        <f>VLOOKUP(C296,AWS2_30min!$C$3:$K$2935,9)</f>
        <v>30.97</v>
      </c>
      <c r="AJ296" s="6">
        <f>VLOOKUP(C296,AWS2_30min!$C$3:$L$2935,10)</f>
        <v>1.9076345193123379</v>
      </c>
      <c r="AK296" s="53">
        <f>IF(AJ296&gt;0.5,Const!$B$6*(AH296-Const!$B$4)*(Const!$B$32-Const!$B$34)/(AH296*POWER(AJ296,2)))</f>
        <v>0.34638576740816851</v>
      </c>
      <c r="AL296" s="53">
        <f>IF(AK296&lt;Const!$B$33,AK296,"ЛОЖЬ")</f>
        <v>0.34638576740816851</v>
      </c>
      <c r="AM296" s="53">
        <f t="shared" si="85"/>
        <v>0.53571982249196026</v>
      </c>
      <c r="AN296" s="6">
        <f>(AG296+VLOOKUP(C296,AWS1_30min!$C$4:$L$2747,10))/2</f>
        <v>16.7715</v>
      </c>
      <c r="AO296" s="19">
        <f>VLOOKUP(C296,AWS1_30min!$C$4:$O$2747,13)/POWER(10,(L296-Const!$B$28)/18400*(1+0.003665*AN296))</f>
        <v>770.22892909031737</v>
      </c>
      <c r="AP296" s="14">
        <f>Const!$B$7*Const!$B$8*(AO296/Const!$B$11)*POWER(Const!$B$9,2)*AJ296*(AH296-Const!$B$4)/(LN(Const!$B$32/Const!$B$34)*LN(Const!$B$32/Const!$B$35))</f>
        <v>74.885209439363621</v>
      </c>
      <c r="AQ296" s="51" t="b">
        <f t="shared" si="86"/>
        <v>0</v>
      </c>
      <c r="AR296" s="18">
        <f t="shared" si="87"/>
        <v>6.8604055790094618</v>
      </c>
      <c r="AS296" s="14">
        <f>0.623*Const!$B$10*Const!$B$8*POWER(Const!$B$9,2)*AJ296*(AR296-Const!$B$12)/1013/(LN(Const!$B$32/Const!$B$34)*LN(Const!$B$32/Const!$B$36))</f>
        <v>6.1254963538984333</v>
      </c>
      <c r="AT296" s="51" t="b">
        <f t="shared" si="88"/>
        <v>0</v>
      </c>
      <c r="AU296" s="51" t="b">
        <f t="shared" si="89"/>
        <v>0</v>
      </c>
      <c r="AV296" s="14">
        <f>VLOOKUP(C296,AWS1_30min!$C$4:$P$2747,14)</f>
        <v>0</v>
      </c>
      <c r="AW296" s="14">
        <f t="shared" si="90"/>
        <v>0</v>
      </c>
      <c r="AX296" s="51" t="b">
        <f>IF(F296=1,AW296*Const!$B$13*Const!$B$14*(AH296-Const!$B$4))</f>
        <v>0</v>
      </c>
      <c r="AY296" s="11" t="b">
        <f>IF(F296=1,-Const!$B$15*(Const!$B$4-Const!$B$31)/2)</f>
        <v>0</v>
      </c>
      <c r="AZ296" s="51" t="b">
        <f t="shared" si="91"/>
        <v>0</v>
      </c>
      <c r="BA296" s="19">
        <f>IF(V296=1,Const!$B$37,Const!$B$38)</f>
        <v>784</v>
      </c>
      <c r="BB296" s="51" t="b">
        <f>IF(F296=1,AZ296/Const!$B$17*1800/BA296*1000)</f>
        <v>0</v>
      </c>
    </row>
    <row r="297" spans="1:54" x14ac:dyDescent="0.3">
      <c r="A297" s="1">
        <f t="shared" si="92"/>
        <v>43653</v>
      </c>
      <c r="B297" s="2">
        <f t="shared" si="93"/>
        <v>0.5</v>
      </c>
      <c r="C297" s="13">
        <f t="shared" si="93"/>
        <v>43653.5</v>
      </c>
      <c r="D297" s="19">
        <f t="shared" si="94"/>
        <v>188</v>
      </c>
      <c r="E297" s="19">
        <v>294</v>
      </c>
      <c r="F297" s="19">
        <v>0</v>
      </c>
      <c r="G297" s="19">
        <v>0</v>
      </c>
      <c r="H297" s="19">
        <v>0</v>
      </c>
      <c r="I297" s="19"/>
      <c r="J297">
        <v>526275</v>
      </c>
      <c r="K297">
        <v>6299955</v>
      </c>
      <c r="L297">
        <v>2321</v>
      </c>
      <c r="M297" s="14">
        <v>15.6539</v>
      </c>
      <c r="N297" s="21">
        <v>18.7942</v>
      </c>
      <c r="O297" s="19">
        <v>837.84900000000005</v>
      </c>
      <c r="P297" s="19">
        <f>VLOOKUP(C297,AWS2_30min!$C$3:$G$2935,5)</f>
        <v>955.8</v>
      </c>
      <c r="Q297" s="19">
        <f t="shared" si="77"/>
        <v>856.33399999999995</v>
      </c>
      <c r="R297" s="59">
        <f t="shared" si="78"/>
        <v>1.1161532766420579</v>
      </c>
      <c r="S297" s="26" t="b">
        <f t="shared" si="79"/>
        <v>0</v>
      </c>
      <c r="T297" s="19">
        <f>VLOOKUP(A297,Albedo!$A$2:$F$63,6)</f>
        <v>0</v>
      </c>
      <c r="U297" s="19">
        <f>Const!$B$26*D297+Const!$B$27</f>
        <v>2402.4843999999998</v>
      </c>
      <c r="V297" s="19">
        <f t="shared" si="76"/>
        <v>0</v>
      </c>
      <c r="W297" s="6">
        <f>VLOOKUP(A297,Albedo!$A$2:$G$63,5)+Const!$B$20*(L297-Const!$B$29)</f>
        <v>18.876999999999999</v>
      </c>
      <c r="X297" s="19">
        <f>VLOOKUP(A297,Albedo!$A$2:$G$63,7)</f>
        <v>3</v>
      </c>
      <c r="Y297" s="6">
        <f>IF(T297=1,W297,VLOOKUP(A297,Albedo!$A$2:$H$63,8)+(X297+1)*Const!$B$20*(L297-Const!$B$29))</f>
        <v>41.24</v>
      </c>
      <c r="Z297" s="15">
        <f>Const!$B$22*V297+Const!$B$23*W297+Const!$B$24*Y297+Const!$B$25</f>
        <v>0.24669046</v>
      </c>
      <c r="AA297" s="51" t="b">
        <f t="shared" si="80"/>
        <v>0</v>
      </c>
      <c r="AB297" s="51" t="b">
        <f t="shared" si="81"/>
        <v>0</v>
      </c>
      <c r="AC297" s="51" t="b">
        <f>IF(F297=1,VLOOKUP(C297,AWS1_30min!$C$3:$J$2747,8))</f>
        <v>0</v>
      </c>
      <c r="AD297" s="51" t="b">
        <f>IF(F297=1,Const!$B$5*POWER((0+Const!$B$4),4))</f>
        <v>0</v>
      </c>
      <c r="AE297" s="51" t="b">
        <f t="shared" si="82"/>
        <v>0</v>
      </c>
      <c r="AF297" s="51" t="b">
        <f t="shared" si="83"/>
        <v>0</v>
      </c>
      <c r="AG297" s="14">
        <f>VLOOKUP(C297,AWS2_30min!$C$3:$J$2935,8)+Const!$B$20*(L297-Const!$B$29)</f>
        <v>18.876999999999999</v>
      </c>
      <c r="AH297" s="14">
        <f t="shared" si="84"/>
        <v>292.02699999999999</v>
      </c>
      <c r="AI297" s="6">
        <f>VLOOKUP(C297,AWS2_30min!$C$3:$K$2935,9)</f>
        <v>30.97</v>
      </c>
      <c r="AJ297" s="6">
        <f>VLOOKUP(C297,AWS2_30min!$C$3:$L$2935,10)</f>
        <v>1.9076345193123379</v>
      </c>
      <c r="AK297" s="53">
        <f>IF(AJ297&gt;0.5,Const!$B$6*(AH297-Const!$B$4)*(Const!$B$32-Const!$B$34)/(AH297*POWER(AJ297,2)))</f>
        <v>0.34840641819660029</v>
      </c>
      <c r="AL297" s="53">
        <f>IF(AK297&lt;Const!$B$33,AK297,"ЛОЖЬ")</f>
        <v>0.34840641819660029</v>
      </c>
      <c r="AM297" s="53">
        <f t="shared" si="85"/>
        <v>0.5506116240486052</v>
      </c>
      <c r="AN297" s="6">
        <f>(AG297+VLOOKUP(C297,AWS1_30min!$C$4:$L$2747,10))/2</f>
        <v>16.829999999999998</v>
      </c>
      <c r="AO297" s="19">
        <f>VLOOKUP(C297,AWS1_30min!$C$4:$O$2747,13)/POWER(10,(L297-Const!$B$28)/18400*(1+0.003665*AN297))</f>
        <v>772.07704805069977</v>
      </c>
      <c r="AP297" s="14">
        <f>Const!$B$7*Const!$B$8*(AO297/Const!$B$11)*POWER(Const!$B$9,2)*AJ297*(AH297-Const!$B$4)/(LN(Const!$B$32/Const!$B$34)*LN(Const!$B$32/Const!$B$35))</f>
        <v>75.533047333637654</v>
      </c>
      <c r="AQ297" s="51" t="b">
        <f t="shared" si="86"/>
        <v>0</v>
      </c>
      <c r="AR297" s="18">
        <f t="shared" si="87"/>
        <v>6.9110973437635428</v>
      </c>
      <c r="AS297" s="14">
        <f>0.623*Const!$B$10*Const!$B$8*POWER(Const!$B$9,2)*AJ297*(AR297-Const!$B$12)/1013/(LN(Const!$B$32/Const!$B$34)*LN(Const!$B$32/Const!$B$36))</f>
        <v>6.53928888004633</v>
      </c>
      <c r="AT297" s="51" t="b">
        <f t="shared" si="88"/>
        <v>0</v>
      </c>
      <c r="AU297" s="51" t="b">
        <f t="shared" si="89"/>
        <v>0</v>
      </c>
      <c r="AV297" s="14">
        <f>VLOOKUP(C297,AWS1_30min!$C$4:$P$2747,14)</f>
        <v>0</v>
      </c>
      <c r="AW297" s="14">
        <f t="shared" si="90"/>
        <v>0</v>
      </c>
      <c r="AX297" s="51" t="b">
        <f>IF(F297=1,AW297*Const!$B$13*Const!$B$14*(AH297-Const!$B$4))</f>
        <v>0</v>
      </c>
      <c r="AY297" s="11" t="b">
        <f>IF(F297=1,-Const!$B$15*(Const!$B$4-Const!$B$31)/2)</f>
        <v>0</v>
      </c>
      <c r="AZ297" s="51" t="b">
        <f t="shared" si="91"/>
        <v>0</v>
      </c>
      <c r="BA297" s="19">
        <f>IF(V297=1,Const!$B$37,Const!$B$38)</f>
        <v>784</v>
      </c>
      <c r="BB297" s="51" t="b">
        <f>IF(F297=1,AZ297/Const!$B$17*1800/BA297*1000)</f>
        <v>0</v>
      </c>
    </row>
    <row r="298" spans="1:54" x14ac:dyDescent="0.3">
      <c r="A298" s="1">
        <f t="shared" si="92"/>
        <v>43653</v>
      </c>
      <c r="B298" s="2">
        <f t="shared" si="93"/>
        <v>0.5</v>
      </c>
      <c r="C298" s="13">
        <f t="shared" si="93"/>
        <v>43653.5</v>
      </c>
      <c r="D298" s="19">
        <f t="shared" si="94"/>
        <v>188</v>
      </c>
      <c r="E298" s="19">
        <v>295</v>
      </c>
      <c r="F298" s="19">
        <v>0</v>
      </c>
      <c r="G298" s="19">
        <v>0</v>
      </c>
      <c r="H298" s="19">
        <v>0</v>
      </c>
      <c r="I298" s="19"/>
      <c r="J298">
        <v>524475</v>
      </c>
      <c r="K298">
        <v>6299865</v>
      </c>
      <c r="L298">
        <v>2710</v>
      </c>
      <c r="M298" s="14">
        <v>44.195999999999998</v>
      </c>
      <c r="N298" s="21">
        <v>254.93199999999999</v>
      </c>
      <c r="O298" s="19">
        <v>1116.6400000000001</v>
      </c>
      <c r="P298" s="19">
        <f>VLOOKUP(C298,AWS2_30min!$C$3:$G$2935,5)</f>
        <v>955.8</v>
      </c>
      <c r="Q298" s="19">
        <f t="shared" si="77"/>
        <v>856.33399999999995</v>
      </c>
      <c r="R298" s="59">
        <f t="shared" si="78"/>
        <v>1.1161532766420579</v>
      </c>
      <c r="S298" s="26" t="b">
        <f t="shared" si="79"/>
        <v>0</v>
      </c>
      <c r="T298" s="19">
        <f>VLOOKUP(A298,Albedo!$A$2:$F$63,6)</f>
        <v>0</v>
      </c>
      <c r="U298" s="19">
        <f>Const!$B$26*D298+Const!$B$27</f>
        <v>2402.4843999999998</v>
      </c>
      <c r="V298" s="19">
        <f t="shared" si="76"/>
        <v>1</v>
      </c>
      <c r="W298" s="6">
        <f>VLOOKUP(A298,Albedo!$A$2:$G$63,5)+Const!$B$20*(L298-Const!$B$29)</f>
        <v>16.348500000000001</v>
      </c>
      <c r="X298" s="19">
        <f>VLOOKUP(A298,Albedo!$A$2:$G$63,7)</f>
        <v>3</v>
      </c>
      <c r="Y298" s="6">
        <f>IF(T298=1,W298,VLOOKUP(A298,Albedo!$A$2:$H$63,8)+(X298+1)*Const!$B$20*(L298-Const!$B$29))</f>
        <v>31.126000000000001</v>
      </c>
      <c r="Z298" s="15">
        <f>Const!$B$22*V298+Const!$B$23*W298+Const!$B$24*Y298+Const!$B$25</f>
        <v>0.57427930999999999</v>
      </c>
      <c r="AA298" s="51" t="b">
        <f t="shared" si="80"/>
        <v>0</v>
      </c>
      <c r="AB298" s="51" t="b">
        <f t="shared" si="81"/>
        <v>0</v>
      </c>
      <c r="AC298" s="51" t="b">
        <f>IF(F298=1,VLOOKUP(C298,AWS1_30min!$C$3:$J$2747,8))</f>
        <v>0</v>
      </c>
      <c r="AD298" s="51" t="b">
        <f>IF(F298=1,Const!$B$5*POWER((0+Const!$B$4),4))</f>
        <v>0</v>
      </c>
      <c r="AE298" s="51" t="b">
        <f t="shared" si="82"/>
        <v>0</v>
      </c>
      <c r="AF298" s="51" t="b">
        <f t="shared" si="83"/>
        <v>0</v>
      </c>
      <c r="AG298" s="14">
        <f>VLOOKUP(C298,AWS2_30min!$C$3:$J$2935,8)+Const!$B$20*(L298-Const!$B$29)</f>
        <v>16.348500000000001</v>
      </c>
      <c r="AH298" s="14">
        <f t="shared" si="84"/>
        <v>289.49849999999998</v>
      </c>
      <c r="AI298" s="6">
        <f>VLOOKUP(C298,AWS2_30min!$C$3:$K$2935,9)</f>
        <v>30.97</v>
      </c>
      <c r="AJ298" s="6">
        <f>VLOOKUP(C298,AWS2_30min!$C$3:$L$2935,10)</f>
        <v>1.9076345193123379</v>
      </c>
      <c r="AK298" s="53">
        <f>IF(AJ298&gt;0.5,Const!$B$6*(AH298-Const!$B$4)*(Const!$B$32-Const!$B$34)/(AH298*POWER(AJ298,2)))</f>
        <v>0.30437415420823172</v>
      </c>
      <c r="AL298" s="53">
        <f>IF(AK298&lt;Const!$B$33,AK298,"ЛОЖЬ")</f>
        <v>0.30437415420823172</v>
      </c>
      <c r="AM298" s="53">
        <f t="shared" si="85"/>
        <v>0.27234910166709331</v>
      </c>
      <c r="AN298" s="6">
        <f>(AG298+VLOOKUP(C298,AWS1_30min!$C$4:$L$2747,10))/2</f>
        <v>15.565750000000001</v>
      </c>
      <c r="AO298" s="19">
        <f>VLOOKUP(C298,AWS1_30min!$C$4:$O$2747,13)/POWER(10,(L298-Const!$B$28)/18400*(1+0.003665*AN298))</f>
        <v>733.26487227597408</v>
      </c>
      <c r="AP298" s="14">
        <f>Const!$B$7*Const!$B$8*(AO298/Const!$B$11)*POWER(Const!$B$9,2)*AJ298*(AH298-Const!$B$4)/(LN(Const!$B$32/Const!$B$34)*LN(Const!$B$32/Const!$B$35))</f>
        <v>62.127257131751605</v>
      </c>
      <c r="AQ298" s="51" t="b">
        <f t="shared" si="86"/>
        <v>0</v>
      </c>
      <c r="AR298" s="18">
        <f t="shared" si="87"/>
        <v>5.8861192803436619</v>
      </c>
      <c r="AS298" s="14">
        <f>0.623*Const!$B$10*Const!$B$8*POWER(Const!$B$9,2)*AJ298*(AR298-Const!$B$12)/1013/(LN(Const!$B$32/Const!$B$34)*LN(Const!$B$32/Const!$B$36))</f>
        <v>-1.8275191047663664</v>
      </c>
      <c r="AT298" s="51" t="b">
        <f t="shared" si="88"/>
        <v>0</v>
      </c>
      <c r="AU298" s="51" t="b">
        <f t="shared" si="89"/>
        <v>0</v>
      </c>
      <c r="AV298" s="14">
        <f>VLOOKUP(C298,AWS1_30min!$C$4:$P$2747,14)</f>
        <v>0</v>
      </c>
      <c r="AW298" s="14">
        <f t="shared" si="90"/>
        <v>0</v>
      </c>
      <c r="AX298" s="51" t="b">
        <f>IF(F298=1,AW298*Const!$B$13*Const!$B$14*(AH298-Const!$B$4))</f>
        <v>0</v>
      </c>
      <c r="AY298" s="11" t="b">
        <f>IF(F298=1,-Const!$B$15*(Const!$B$4-Const!$B$31)/2)</f>
        <v>0</v>
      </c>
      <c r="AZ298" s="51" t="b">
        <f t="shared" si="91"/>
        <v>0</v>
      </c>
      <c r="BA298" s="19">
        <f>IF(V298=1,Const!$B$37,Const!$B$38)</f>
        <v>602</v>
      </c>
      <c r="BB298" s="51" t="b">
        <f>IF(F298=1,AZ298/Const!$B$17*1800/BA298*1000)</f>
        <v>0</v>
      </c>
    </row>
    <row r="299" spans="1:54" x14ac:dyDescent="0.3">
      <c r="A299" s="1">
        <f t="shared" si="92"/>
        <v>43653</v>
      </c>
      <c r="B299" s="2">
        <f t="shared" si="93"/>
        <v>0.5</v>
      </c>
      <c r="C299" s="13">
        <f t="shared" si="93"/>
        <v>43653.5</v>
      </c>
      <c r="D299" s="19">
        <f t="shared" si="94"/>
        <v>188</v>
      </c>
      <c r="E299" s="19">
        <v>296</v>
      </c>
      <c r="F299" s="19">
        <v>0</v>
      </c>
      <c r="G299" s="19">
        <v>0</v>
      </c>
      <c r="H299" s="19">
        <v>0</v>
      </c>
      <c r="I299" s="19"/>
      <c r="J299">
        <v>524565</v>
      </c>
      <c r="K299">
        <v>6299865</v>
      </c>
      <c r="L299">
        <v>2825</v>
      </c>
      <c r="M299" s="14">
        <v>29.737500000000001</v>
      </c>
      <c r="N299" s="21">
        <v>239.94399999999999</v>
      </c>
      <c r="O299" s="19">
        <v>1091.1400000000001</v>
      </c>
      <c r="P299" s="19">
        <f>VLOOKUP(C299,AWS2_30min!$C$3:$G$2935,5)</f>
        <v>955.8</v>
      </c>
      <c r="Q299" s="19">
        <f t="shared" si="77"/>
        <v>856.33399999999995</v>
      </c>
      <c r="R299" s="59">
        <f t="shared" si="78"/>
        <v>1.1161532766420579</v>
      </c>
      <c r="S299" s="26" t="b">
        <f t="shared" si="79"/>
        <v>0</v>
      </c>
      <c r="T299" s="19">
        <f>VLOOKUP(A299,Albedo!$A$2:$F$63,6)</f>
        <v>0</v>
      </c>
      <c r="U299" s="19">
        <f>Const!$B$26*D299+Const!$B$27</f>
        <v>2402.4843999999998</v>
      </c>
      <c r="V299" s="19">
        <f t="shared" si="76"/>
        <v>1</v>
      </c>
      <c r="W299" s="6">
        <f>VLOOKUP(A299,Albedo!$A$2:$G$63,5)+Const!$B$20*(L299-Const!$B$29)</f>
        <v>15.601000000000001</v>
      </c>
      <c r="X299" s="19">
        <f>VLOOKUP(A299,Albedo!$A$2:$G$63,7)</f>
        <v>3</v>
      </c>
      <c r="Y299" s="6">
        <f>IF(T299=1,W299,VLOOKUP(A299,Albedo!$A$2:$H$63,8)+(X299+1)*Const!$B$20*(L299-Const!$B$29))</f>
        <v>28.135999999999999</v>
      </c>
      <c r="Z299" s="15">
        <f>Const!$B$22*V299+Const!$B$23*W299+Const!$B$24*Y299+Const!$B$25</f>
        <v>0.57136406000000006</v>
      </c>
      <c r="AA299" s="51" t="b">
        <f t="shared" si="80"/>
        <v>0</v>
      </c>
      <c r="AB299" s="51" t="b">
        <f t="shared" si="81"/>
        <v>0</v>
      </c>
      <c r="AC299" s="51" t="b">
        <f>IF(F299=1,VLOOKUP(C299,AWS1_30min!$C$3:$J$2747,8))</f>
        <v>0</v>
      </c>
      <c r="AD299" s="51" t="b">
        <f>IF(F299=1,Const!$B$5*POWER((0+Const!$B$4),4))</f>
        <v>0</v>
      </c>
      <c r="AE299" s="51" t="b">
        <f t="shared" si="82"/>
        <v>0</v>
      </c>
      <c r="AF299" s="51" t="b">
        <f t="shared" si="83"/>
        <v>0</v>
      </c>
      <c r="AG299" s="14">
        <f>VLOOKUP(C299,AWS2_30min!$C$3:$J$2935,8)+Const!$B$20*(L299-Const!$B$29)</f>
        <v>15.601000000000001</v>
      </c>
      <c r="AH299" s="14">
        <f t="shared" si="84"/>
        <v>288.75099999999998</v>
      </c>
      <c r="AI299" s="6">
        <f>VLOOKUP(C299,AWS2_30min!$C$3:$K$2935,9)</f>
        <v>30.97</v>
      </c>
      <c r="AJ299" s="6">
        <f>VLOOKUP(C299,AWS2_30min!$C$3:$L$2935,10)</f>
        <v>1.9076345193123379</v>
      </c>
      <c r="AK299" s="53">
        <f>IF(AJ299&gt;0.5,Const!$B$6*(AH299-Const!$B$4)*(Const!$B$32-Const!$B$34)/(AH299*POWER(AJ299,2)))</f>
        <v>0.29120921781900999</v>
      </c>
      <c r="AL299" s="53">
        <f>IF(AK299&lt;Const!$B$33,AK299,"ЛОЖЬ")</f>
        <v>0.29120921781900999</v>
      </c>
      <c r="AM299" s="53">
        <f t="shared" si="85"/>
        <v>0.20797803537889023</v>
      </c>
      <c r="AN299" s="6">
        <f>(AG299+VLOOKUP(C299,AWS1_30min!$C$4:$L$2747,10))/2</f>
        <v>15.192</v>
      </c>
      <c r="AO299" s="19">
        <f>VLOOKUP(C299,AWS1_30min!$C$4:$O$2747,13)/POWER(10,(L299-Const!$B$28)/18400*(1+0.003665*AN299))</f>
        <v>722.23139504796086</v>
      </c>
      <c r="AP299" s="14">
        <f>Const!$B$7*Const!$B$8*(AO299/Const!$B$11)*POWER(Const!$B$9,2)*AJ299*(AH299-Const!$B$4)/(LN(Const!$B$32/Const!$B$34)*LN(Const!$B$32/Const!$B$35))</f>
        <v>58.394532832882661</v>
      </c>
      <c r="AQ299" s="51" t="b">
        <f t="shared" si="86"/>
        <v>0</v>
      </c>
      <c r="AR299" s="18">
        <f t="shared" si="87"/>
        <v>5.6100285122199303</v>
      </c>
      <c r="AS299" s="14">
        <f>0.623*Const!$B$10*Const!$B$8*POWER(Const!$B$9,2)*AJ299*(AR299-Const!$B$12)/1013/(LN(Const!$B$32/Const!$B$34)*LN(Const!$B$32/Const!$B$36))</f>
        <v>-4.0812243553580769</v>
      </c>
      <c r="AT299" s="51" t="b">
        <f t="shared" si="88"/>
        <v>0</v>
      </c>
      <c r="AU299" s="51" t="b">
        <f t="shared" si="89"/>
        <v>0</v>
      </c>
      <c r="AV299" s="14">
        <f>VLOOKUP(C299,AWS1_30min!$C$4:$P$2747,14)</f>
        <v>0</v>
      </c>
      <c r="AW299" s="14">
        <f t="shared" si="90"/>
        <v>0</v>
      </c>
      <c r="AX299" s="51" t="b">
        <f>IF(F299=1,AW299*Const!$B$13*Const!$B$14*(AH299-Const!$B$4))</f>
        <v>0</v>
      </c>
      <c r="AY299" s="11" t="b">
        <f>IF(F299=1,-Const!$B$15*(Const!$B$4-Const!$B$31)/2)</f>
        <v>0</v>
      </c>
      <c r="AZ299" s="51" t="b">
        <f t="shared" si="91"/>
        <v>0</v>
      </c>
      <c r="BA299" s="19">
        <f>IF(V299=1,Const!$B$37,Const!$B$38)</f>
        <v>602</v>
      </c>
      <c r="BB299" s="51" t="b">
        <f>IF(F299=1,AZ299/Const!$B$17*1800/BA299*1000)</f>
        <v>0</v>
      </c>
    </row>
    <row r="300" spans="1:54" x14ac:dyDescent="0.3">
      <c r="A300" s="1">
        <f t="shared" si="92"/>
        <v>43653</v>
      </c>
      <c r="B300" s="2">
        <f t="shared" si="93"/>
        <v>0.5</v>
      </c>
      <c r="C300" s="13">
        <f t="shared" si="93"/>
        <v>43653.5</v>
      </c>
      <c r="D300" s="19">
        <f t="shared" si="94"/>
        <v>188</v>
      </c>
      <c r="E300" s="19">
        <v>297</v>
      </c>
      <c r="F300" s="19">
        <v>0</v>
      </c>
      <c r="G300" s="19">
        <v>0</v>
      </c>
      <c r="H300" s="19">
        <v>0</v>
      </c>
      <c r="I300" s="19"/>
      <c r="J300">
        <v>524655</v>
      </c>
      <c r="K300">
        <v>6299865</v>
      </c>
      <c r="L300">
        <v>2825</v>
      </c>
      <c r="M300" s="14">
        <v>11.311</v>
      </c>
      <c r="N300" s="21">
        <v>142.334</v>
      </c>
      <c r="O300" s="19">
        <v>842.01800000000003</v>
      </c>
      <c r="P300" s="19">
        <f>VLOOKUP(C300,AWS2_30min!$C$3:$G$2935,5)</f>
        <v>955.8</v>
      </c>
      <c r="Q300" s="19">
        <f t="shared" si="77"/>
        <v>856.33399999999995</v>
      </c>
      <c r="R300" s="59">
        <f t="shared" si="78"/>
        <v>1.1161532766420579</v>
      </c>
      <c r="S300" s="26" t="b">
        <f t="shared" si="79"/>
        <v>0</v>
      </c>
      <c r="T300" s="19">
        <f>VLOOKUP(A300,Albedo!$A$2:$F$63,6)</f>
        <v>0</v>
      </c>
      <c r="U300" s="19">
        <f>Const!$B$26*D300+Const!$B$27</f>
        <v>2402.4843999999998</v>
      </c>
      <c r="V300" s="19">
        <f t="shared" si="76"/>
        <v>1</v>
      </c>
      <c r="W300" s="6">
        <f>VLOOKUP(A300,Albedo!$A$2:$G$63,5)+Const!$B$20*(L300-Const!$B$29)</f>
        <v>15.601000000000001</v>
      </c>
      <c r="X300" s="19">
        <f>VLOOKUP(A300,Albedo!$A$2:$G$63,7)</f>
        <v>3</v>
      </c>
      <c r="Y300" s="6">
        <f>IF(T300=1,W300,VLOOKUP(A300,Albedo!$A$2:$H$63,8)+(X300+1)*Const!$B$20*(L300-Const!$B$29))</f>
        <v>28.135999999999999</v>
      </c>
      <c r="Z300" s="15">
        <f>Const!$B$22*V300+Const!$B$23*W300+Const!$B$24*Y300+Const!$B$25</f>
        <v>0.57136406000000006</v>
      </c>
      <c r="AA300" s="51" t="b">
        <f t="shared" si="80"/>
        <v>0</v>
      </c>
      <c r="AB300" s="51" t="b">
        <f t="shared" si="81"/>
        <v>0</v>
      </c>
      <c r="AC300" s="51" t="b">
        <f>IF(F300=1,VLOOKUP(C300,AWS1_30min!$C$3:$J$2747,8))</f>
        <v>0</v>
      </c>
      <c r="AD300" s="51" t="b">
        <f>IF(F300=1,Const!$B$5*POWER((0+Const!$B$4),4))</f>
        <v>0</v>
      </c>
      <c r="AE300" s="51" t="b">
        <f t="shared" si="82"/>
        <v>0</v>
      </c>
      <c r="AF300" s="51" t="b">
        <f t="shared" si="83"/>
        <v>0</v>
      </c>
      <c r="AG300" s="14">
        <f>VLOOKUP(C300,AWS2_30min!$C$3:$J$2935,8)+Const!$B$20*(L300-Const!$B$29)</f>
        <v>15.601000000000001</v>
      </c>
      <c r="AH300" s="14">
        <f t="shared" si="84"/>
        <v>288.75099999999998</v>
      </c>
      <c r="AI300" s="6">
        <f>VLOOKUP(C300,AWS2_30min!$C$3:$K$2935,9)</f>
        <v>30.97</v>
      </c>
      <c r="AJ300" s="6">
        <f>VLOOKUP(C300,AWS2_30min!$C$3:$L$2935,10)</f>
        <v>1.9076345193123379</v>
      </c>
      <c r="AK300" s="53">
        <f>IF(AJ300&gt;0.5,Const!$B$6*(AH300-Const!$B$4)*(Const!$B$32-Const!$B$34)/(AH300*POWER(AJ300,2)))</f>
        <v>0.29120921781900999</v>
      </c>
      <c r="AL300" s="53">
        <f>IF(AK300&lt;Const!$B$33,AK300,"ЛОЖЬ")</f>
        <v>0.29120921781900999</v>
      </c>
      <c r="AM300" s="53">
        <f t="shared" si="85"/>
        <v>0.20797803537889023</v>
      </c>
      <c r="AN300" s="6">
        <f>(AG300+VLOOKUP(C300,AWS1_30min!$C$4:$L$2747,10))/2</f>
        <v>15.192</v>
      </c>
      <c r="AO300" s="19">
        <f>VLOOKUP(C300,AWS1_30min!$C$4:$O$2747,13)/POWER(10,(L300-Const!$B$28)/18400*(1+0.003665*AN300))</f>
        <v>722.23139504796086</v>
      </c>
      <c r="AP300" s="14">
        <f>Const!$B$7*Const!$B$8*(AO300/Const!$B$11)*POWER(Const!$B$9,2)*AJ300*(AH300-Const!$B$4)/(LN(Const!$B$32/Const!$B$34)*LN(Const!$B$32/Const!$B$35))</f>
        <v>58.394532832882661</v>
      </c>
      <c r="AQ300" s="51" t="b">
        <f t="shared" si="86"/>
        <v>0</v>
      </c>
      <c r="AR300" s="18">
        <f t="shared" si="87"/>
        <v>5.6100285122199303</v>
      </c>
      <c r="AS300" s="14">
        <f>0.623*Const!$B$10*Const!$B$8*POWER(Const!$B$9,2)*AJ300*(AR300-Const!$B$12)/1013/(LN(Const!$B$32/Const!$B$34)*LN(Const!$B$32/Const!$B$36))</f>
        <v>-4.0812243553580769</v>
      </c>
      <c r="AT300" s="51" t="b">
        <f t="shared" si="88"/>
        <v>0</v>
      </c>
      <c r="AU300" s="51" t="b">
        <f t="shared" si="89"/>
        <v>0</v>
      </c>
      <c r="AV300" s="14">
        <f>VLOOKUP(C300,AWS1_30min!$C$4:$P$2747,14)</f>
        <v>0</v>
      </c>
      <c r="AW300" s="14">
        <f t="shared" si="90"/>
        <v>0</v>
      </c>
      <c r="AX300" s="51" t="b">
        <f>IF(F300=1,AW300*Const!$B$13*Const!$B$14*(AH300-Const!$B$4))</f>
        <v>0</v>
      </c>
      <c r="AY300" s="11" t="b">
        <f>IF(F300=1,-Const!$B$15*(Const!$B$4-Const!$B$31)/2)</f>
        <v>0</v>
      </c>
      <c r="AZ300" s="51" t="b">
        <f t="shared" si="91"/>
        <v>0</v>
      </c>
      <c r="BA300" s="19">
        <f>IF(V300=1,Const!$B$37,Const!$B$38)</f>
        <v>602</v>
      </c>
      <c r="BB300" s="51" t="b">
        <f>IF(F300=1,AZ300/Const!$B$17*1800/BA300*1000)</f>
        <v>0</v>
      </c>
    </row>
    <row r="301" spans="1:54" x14ac:dyDescent="0.3">
      <c r="A301" s="1">
        <f t="shared" si="92"/>
        <v>43653</v>
      </c>
      <c r="B301" s="2">
        <f t="shared" si="93"/>
        <v>0.5</v>
      </c>
      <c r="C301" s="13">
        <f t="shared" si="93"/>
        <v>43653.5</v>
      </c>
      <c r="D301" s="19">
        <f t="shared" si="94"/>
        <v>188</v>
      </c>
      <c r="E301" s="19">
        <v>298</v>
      </c>
      <c r="F301" s="19">
        <v>0</v>
      </c>
      <c r="G301" s="19">
        <v>0</v>
      </c>
      <c r="H301" s="19">
        <v>0</v>
      </c>
      <c r="I301" s="19"/>
      <c r="J301">
        <v>524745</v>
      </c>
      <c r="K301">
        <v>6299865</v>
      </c>
      <c r="L301">
        <v>2789</v>
      </c>
      <c r="M301" s="14">
        <v>46.710500000000003</v>
      </c>
      <c r="N301" s="21">
        <v>86.624700000000004</v>
      </c>
      <c r="O301" s="19">
        <v>702.88800000000003</v>
      </c>
      <c r="P301" s="19">
        <f>VLOOKUP(C301,AWS2_30min!$C$3:$G$2935,5)</f>
        <v>955.8</v>
      </c>
      <c r="Q301" s="19">
        <f t="shared" si="77"/>
        <v>856.33399999999995</v>
      </c>
      <c r="R301" s="59">
        <f t="shared" si="78"/>
        <v>1.1161532766420579</v>
      </c>
      <c r="S301" s="26" t="b">
        <f t="shared" si="79"/>
        <v>0</v>
      </c>
      <c r="T301" s="19">
        <f>VLOOKUP(A301,Albedo!$A$2:$F$63,6)</f>
        <v>0</v>
      </c>
      <c r="U301" s="19">
        <f>Const!$B$26*D301+Const!$B$27</f>
        <v>2402.4843999999998</v>
      </c>
      <c r="V301" s="19">
        <f t="shared" si="76"/>
        <v>1</v>
      </c>
      <c r="W301" s="6">
        <f>VLOOKUP(A301,Albedo!$A$2:$G$63,5)+Const!$B$20*(L301-Const!$B$29)</f>
        <v>15.835000000000001</v>
      </c>
      <c r="X301" s="19">
        <f>VLOOKUP(A301,Albedo!$A$2:$G$63,7)</f>
        <v>3</v>
      </c>
      <c r="Y301" s="6">
        <f>IF(T301=1,W301,VLOOKUP(A301,Albedo!$A$2:$H$63,8)+(X301+1)*Const!$B$20*(L301-Const!$B$29))</f>
        <v>29.071999999999999</v>
      </c>
      <c r="Z301" s="15">
        <f>Const!$B$22*V301+Const!$B$23*W301+Const!$B$24*Y301+Const!$B$25</f>
        <v>0.5722766600000001</v>
      </c>
      <c r="AA301" s="51" t="b">
        <f t="shared" si="80"/>
        <v>0</v>
      </c>
      <c r="AB301" s="51" t="b">
        <f t="shared" si="81"/>
        <v>0</v>
      </c>
      <c r="AC301" s="51" t="b">
        <f>IF(F301=1,VLOOKUP(C301,AWS1_30min!$C$3:$J$2747,8))</f>
        <v>0</v>
      </c>
      <c r="AD301" s="51" t="b">
        <f>IF(F301=1,Const!$B$5*POWER((0+Const!$B$4),4))</f>
        <v>0</v>
      </c>
      <c r="AE301" s="51" t="b">
        <f t="shared" si="82"/>
        <v>0</v>
      </c>
      <c r="AF301" s="51" t="b">
        <f t="shared" si="83"/>
        <v>0</v>
      </c>
      <c r="AG301" s="14">
        <f>VLOOKUP(C301,AWS2_30min!$C$3:$J$2935,8)+Const!$B$20*(L301-Const!$B$29)</f>
        <v>15.835000000000001</v>
      </c>
      <c r="AH301" s="14">
        <f t="shared" si="84"/>
        <v>288.98499999999996</v>
      </c>
      <c r="AI301" s="6">
        <f>VLOOKUP(C301,AWS2_30min!$C$3:$K$2935,9)</f>
        <v>30.97</v>
      </c>
      <c r="AJ301" s="6">
        <f>VLOOKUP(C301,AWS2_30min!$C$3:$L$2935,10)</f>
        <v>1.9076345193123379</v>
      </c>
      <c r="AK301" s="53">
        <f>IF(AJ301&gt;0.5,Const!$B$6*(AH301-Const!$B$4)*(Const!$B$32-Const!$B$34)/(AH301*POWER(AJ301,2)))</f>
        <v>0.29533773828958937</v>
      </c>
      <c r="AL301" s="53">
        <f>IF(AK301&lt;Const!$B$33,AK301,"ЛОЖЬ")</f>
        <v>0.29533773828958937</v>
      </c>
      <c r="AM301" s="53">
        <f t="shared" si="85"/>
        <v>0.22723210855435591</v>
      </c>
      <c r="AN301" s="6">
        <f>(AG301+VLOOKUP(C301,AWS1_30min!$C$4:$L$2747,10))/2</f>
        <v>15.309000000000001</v>
      </c>
      <c r="AO301" s="19">
        <f>VLOOKUP(C301,AWS1_30min!$C$4:$O$2747,13)/POWER(10,(L301-Const!$B$28)/18400*(1+0.003665*AN301))</f>
        <v>725.6643070722356</v>
      </c>
      <c r="AP301" s="14">
        <f>Const!$B$7*Const!$B$8*(AO301/Const!$B$11)*POWER(Const!$B$9,2)*AJ301*(AH301-Const!$B$4)/(LN(Const!$B$32/Const!$B$34)*LN(Const!$B$32/Const!$B$35))</f>
        <v>59.552118864597077</v>
      </c>
      <c r="AQ301" s="51" t="b">
        <f t="shared" si="86"/>
        <v>0</v>
      </c>
      <c r="AR301" s="18">
        <f t="shared" si="87"/>
        <v>5.6952001238656305</v>
      </c>
      <c r="AS301" s="14">
        <f>0.623*Const!$B$10*Const!$B$8*POWER(Const!$B$9,2)*AJ301*(AR301-Const!$B$12)/1013/(LN(Const!$B$32/Const!$B$34)*LN(Const!$B$32/Const!$B$36))</f>
        <v>-3.3859757975314411</v>
      </c>
      <c r="AT301" s="51" t="b">
        <f t="shared" si="88"/>
        <v>0</v>
      </c>
      <c r="AU301" s="51" t="b">
        <f t="shared" si="89"/>
        <v>0</v>
      </c>
      <c r="AV301" s="14">
        <f>VLOOKUP(C301,AWS1_30min!$C$4:$P$2747,14)</f>
        <v>0</v>
      </c>
      <c r="AW301" s="14">
        <f t="shared" si="90"/>
        <v>0</v>
      </c>
      <c r="AX301" s="51" t="b">
        <f>IF(F301=1,AW301*Const!$B$13*Const!$B$14*(AH301-Const!$B$4))</f>
        <v>0</v>
      </c>
      <c r="AY301" s="11" t="b">
        <f>IF(F301=1,-Const!$B$15*(Const!$B$4-Const!$B$31)/2)</f>
        <v>0</v>
      </c>
      <c r="AZ301" s="51" t="b">
        <f t="shared" si="91"/>
        <v>0</v>
      </c>
      <c r="BA301" s="19">
        <f>IF(V301=1,Const!$B$37,Const!$B$38)</f>
        <v>602</v>
      </c>
      <c r="BB301" s="51" t="b">
        <f>IF(F301=1,AZ301/Const!$B$17*1800/BA301*1000)</f>
        <v>0</v>
      </c>
    </row>
    <row r="302" spans="1:54" x14ac:dyDescent="0.3">
      <c r="A302" s="1">
        <f t="shared" si="92"/>
        <v>43653</v>
      </c>
      <c r="B302" s="2">
        <f t="shared" si="93"/>
        <v>0.5</v>
      </c>
      <c r="C302" s="13">
        <f t="shared" si="93"/>
        <v>43653.5</v>
      </c>
      <c r="D302" s="19">
        <f t="shared" si="94"/>
        <v>188</v>
      </c>
      <c r="E302" s="19">
        <v>299</v>
      </c>
      <c r="F302" s="19">
        <v>0</v>
      </c>
      <c r="G302" s="19">
        <v>0</v>
      </c>
      <c r="H302" s="19">
        <v>0</v>
      </c>
      <c r="I302" s="19"/>
      <c r="J302">
        <v>524835</v>
      </c>
      <c r="K302">
        <v>6299865</v>
      </c>
      <c r="L302">
        <v>2620</v>
      </c>
      <c r="M302" s="14">
        <v>59.517699999999998</v>
      </c>
      <c r="N302" s="21">
        <v>86.578500000000005</v>
      </c>
      <c r="O302" s="19">
        <v>895.80700000000002</v>
      </c>
      <c r="P302" s="19">
        <f>VLOOKUP(C302,AWS2_30min!$C$3:$G$2935,5)</f>
        <v>955.8</v>
      </c>
      <c r="Q302" s="19">
        <f t="shared" si="77"/>
        <v>856.33399999999995</v>
      </c>
      <c r="R302" s="59">
        <f t="shared" si="78"/>
        <v>1.1161532766420579</v>
      </c>
      <c r="S302" s="26" t="b">
        <f t="shared" si="79"/>
        <v>0</v>
      </c>
      <c r="T302" s="19">
        <f>VLOOKUP(A302,Albedo!$A$2:$F$63,6)</f>
        <v>0</v>
      </c>
      <c r="U302" s="19">
        <f>Const!$B$26*D302+Const!$B$27</f>
        <v>2402.4843999999998</v>
      </c>
      <c r="V302" s="19">
        <f t="shared" si="76"/>
        <v>1</v>
      </c>
      <c r="W302" s="6">
        <f>VLOOKUP(A302,Albedo!$A$2:$G$63,5)+Const!$B$20*(L302-Const!$B$29)</f>
        <v>16.933499999999999</v>
      </c>
      <c r="X302" s="19">
        <f>VLOOKUP(A302,Albedo!$A$2:$G$63,7)</f>
        <v>3</v>
      </c>
      <c r="Y302" s="6">
        <f>IF(T302=1,W302,VLOOKUP(A302,Albedo!$A$2:$H$63,8)+(X302+1)*Const!$B$20*(L302-Const!$B$29))</f>
        <v>33.466000000000001</v>
      </c>
      <c r="Z302" s="15">
        <f>Const!$B$22*V302+Const!$B$23*W302+Const!$B$24*Y302+Const!$B$25</f>
        <v>0.57656081000000003</v>
      </c>
      <c r="AA302" s="51" t="b">
        <f t="shared" si="80"/>
        <v>0</v>
      </c>
      <c r="AB302" s="51" t="b">
        <f t="shared" si="81"/>
        <v>0</v>
      </c>
      <c r="AC302" s="51" t="b">
        <f>IF(F302=1,VLOOKUP(C302,AWS1_30min!$C$3:$J$2747,8))</f>
        <v>0</v>
      </c>
      <c r="AD302" s="51" t="b">
        <f>IF(F302=1,Const!$B$5*POWER((0+Const!$B$4),4))</f>
        <v>0</v>
      </c>
      <c r="AE302" s="51" t="b">
        <f t="shared" si="82"/>
        <v>0</v>
      </c>
      <c r="AF302" s="51" t="b">
        <f t="shared" si="83"/>
        <v>0</v>
      </c>
      <c r="AG302" s="14">
        <f>VLOOKUP(C302,AWS2_30min!$C$3:$J$2935,8)+Const!$B$20*(L302-Const!$B$29)</f>
        <v>16.933499999999999</v>
      </c>
      <c r="AH302" s="14">
        <f t="shared" si="84"/>
        <v>290.08349999999996</v>
      </c>
      <c r="AI302" s="6">
        <f>VLOOKUP(C302,AWS2_30min!$C$3:$K$2935,9)</f>
        <v>30.97</v>
      </c>
      <c r="AJ302" s="6">
        <f>VLOOKUP(C302,AWS2_30min!$C$3:$L$2935,10)</f>
        <v>1.9076345193123379</v>
      </c>
      <c r="AK302" s="53">
        <f>IF(AJ302&gt;0.5,Const!$B$6*(AH302-Const!$B$4)*(Const!$B$32-Const!$B$34)/(AH302*POWER(AJ302,2)))</f>
        <v>0.31462982105135912</v>
      </c>
      <c r="AL302" s="53">
        <f>IF(AK302&lt;Const!$B$33,AK302,"ЛОЖЬ")</f>
        <v>0.31462982105135912</v>
      </c>
      <c r="AM302" s="53">
        <f t="shared" si="85"/>
        <v>0.32849989685666542</v>
      </c>
      <c r="AN302" s="6">
        <f>(AG302+VLOOKUP(C302,AWS1_30min!$C$4:$L$2747,10))/2</f>
        <v>15.858249999999998</v>
      </c>
      <c r="AO302" s="19">
        <f>VLOOKUP(C302,AWS1_30min!$C$4:$O$2747,13)/POWER(10,(L302-Const!$B$28)/18400*(1+0.003665*AN302))</f>
        <v>742.03762070406685</v>
      </c>
      <c r="AP302" s="14">
        <f>Const!$B$7*Const!$B$8*(AO302/Const!$B$11)*POWER(Const!$B$9,2)*AJ302*(AH302-Const!$B$4)/(LN(Const!$B$32/Const!$B$34)*LN(Const!$B$32/Const!$B$35))</f>
        <v>65.120247836897491</v>
      </c>
      <c r="AQ302" s="51" t="b">
        <f t="shared" si="86"/>
        <v>0</v>
      </c>
      <c r="AR302" s="18">
        <f t="shared" si="87"/>
        <v>6.1104912425783935</v>
      </c>
      <c r="AS302" s="14">
        <f>0.623*Const!$B$10*Const!$B$8*POWER(Const!$B$9,2)*AJ302*(AR302-Const!$B$12)/1013/(LN(Const!$B$32/Const!$B$34)*LN(Const!$B$32/Const!$B$36))</f>
        <v>4.0099710170053053E-3</v>
      </c>
      <c r="AT302" s="51" t="b">
        <f t="shared" si="88"/>
        <v>0</v>
      </c>
      <c r="AU302" s="51" t="b">
        <f t="shared" si="89"/>
        <v>0</v>
      </c>
      <c r="AV302" s="14">
        <f>VLOOKUP(C302,AWS1_30min!$C$4:$P$2747,14)</f>
        <v>0</v>
      </c>
      <c r="AW302" s="14">
        <f t="shared" si="90"/>
        <v>0</v>
      </c>
      <c r="AX302" s="51" t="b">
        <f>IF(F302=1,AW302*Const!$B$13*Const!$B$14*(AH302-Const!$B$4))</f>
        <v>0</v>
      </c>
      <c r="AY302" s="11" t="b">
        <f>IF(F302=1,-Const!$B$15*(Const!$B$4-Const!$B$31)/2)</f>
        <v>0</v>
      </c>
      <c r="AZ302" s="51" t="b">
        <f t="shared" si="91"/>
        <v>0</v>
      </c>
      <c r="BA302" s="19">
        <f>IF(V302=1,Const!$B$37,Const!$B$38)</f>
        <v>602</v>
      </c>
      <c r="BB302" s="51" t="b">
        <f>IF(F302=1,AZ302/Const!$B$17*1800/BA302*1000)</f>
        <v>0</v>
      </c>
    </row>
    <row r="303" spans="1:54" x14ac:dyDescent="0.3">
      <c r="A303" s="1">
        <f t="shared" si="92"/>
        <v>43653</v>
      </c>
      <c r="B303" s="2">
        <f t="shared" si="93"/>
        <v>0.5</v>
      </c>
      <c r="C303" s="13">
        <f t="shared" si="93"/>
        <v>43653.5</v>
      </c>
      <c r="D303" s="19">
        <f t="shared" si="94"/>
        <v>188</v>
      </c>
      <c r="E303" s="19">
        <v>300</v>
      </c>
      <c r="F303" s="19">
        <v>0</v>
      </c>
      <c r="G303" s="19">
        <v>0</v>
      </c>
      <c r="H303" s="19">
        <v>0</v>
      </c>
      <c r="I303" s="19"/>
      <c r="J303">
        <v>524925</v>
      </c>
      <c r="K303">
        <v>6299865</v>
      </c>
      <c r="L303">
        <v>2474</v>
      </c>
      <c r="M303" s="14">
        <v>37.180900000000001</v>
      </c>
      <c r="N303" s="21">
        <v>88.741</v>
      </c>
      <c r="O303" s="19">
        <v>533.97900000000004</v>
      </c>
      <c r="P303" s="19">
        <f>VLOOKUP(C303,AWS2_30min!$C$3:$G$2935,5)</f>
        <v>955.8</v>
      </c>
      <c r="Q303" s="19">
        <f t="shared" si="77"/>
        <v>856.33399999999995</v>
      </c>
      <c r="R303" s="59">
        <f t="shared" si="78"/>
        <v>1.1161532766420579</v>
      </c>
      <c r="S303" s="26" t="b">
        <f t="shared" si="79"/>
        <v>0</v>
      </c>
      <c r="T303" s="19">
        <f>VLOOKUP(A303,Albedo!$A$2:$F$63,6)</f>
        <v>0</v>
      </c>
      <c r="U303" s="19">
        <f>Const!$B$26*D303+Const!$B$27</f>
        <v>2402.4843999999998</v>
      </c>
      <c r="V303" s="19">
        <f t="shared" si="76"/>
        <v>1</v>
      </c>
      <c r="W303" s="6">
        <f>VLOOKUP(A303,Albedo!$A$2:$G$63,5)+Const!$B$20*(L303-Const!$B$29)</f>
        <v>17.8825</v>
      </c>
      <c r="X303" s="19">
        <f>VLOOKUP(A303,Albedo!$A$2:$G$63,7)</f>
        <v>3</v>
      </c>
      <c r="Y303" s="6">
        <f>IF(T303=1,W303,VLOOKUP(A303,Albedo!$A$2:$H$63,8)+(X303+1)*Const!$B$20*(L303-Const!$B$29))</f>
        <v>37.262</v>
      </c>
      <c r="Z303" s="15">
        <f>Const!$B$22*V303+Const!$B$23*W303+Const!$B$24*Y303+Const!$B$25</f>
        <v>0.58026191000000005</v>
      </c>
      <c r="AA303" s="51" t="b">
        <f t="shared" si="80"/>
        <v>0</v>
      </c>
      <c r="AB303" s="51" t="b">
        <f t="shared" si="81"/>
        <v>0</v>
      </c>
      <c r="AC303" s="51" t="b">
        <f>IF(F303=1,VLOOKUP(C303,AWS1_30min!$C$3:$J$2747,8))</f>
        <v>0</v>
      </c>
      <c r="AD303" s="51" t="b">
        <f>IF(F303=1,Const!$B$5*POWER((0+Const!$B$4),4))</f>
        <v>0</v>
      </c>
      <c r="AE303" s="51" t="b">
        <f t="shared" si="82"/>
        <v>0</v>
      </c>
      <c r="AF303" s="51" t="b">
        <f t="shared" si="83"/>
        <v>0</v>
      </c>
      <c r="AG303" s="14">
        <f>VLOOKUP(C303,AWS2_30min!$C$3:$J$2935,8)+Const!$B$20*(L303-Const!$B$29)</f>
        <v>17.8825</v>
      </c>
      <c r="AH303" s="14">
        <f t="shared" si="84"/>
        <v>291.03249999999997</v>
      </c>
      <c r="AI303" s="6">
        <f>VLOOKUP(C303,AWS2_30min!$C$3:$K$2935,9)</f>
        <v>30.97</v>
      </c>
      <c r="AJ303" s="6">
        <f>VLOOKUP(C303,AWS2_30min!$C$3:$L$2935,10)</f>
        <v>1.9076345193123379</v>
      </c>
      <c r="AK303" s="53">
        <f>IF(AJ303&gt;0.5,Const!$B$6*(AH303-Const!$B$4)*(Const!$B$32-Const!$B$34)/(AH303*POWER(AJ303,2)))</f>
        <v>0.33117910008252693</v>
      </c>
      <c r="AL303" s="53">
        <f>IF(AK303&lt;Const!$B$33,AK303,"ЛОЖЬ")</f>
        <v>0.33117910008252693</v>
      </c>
      <c r="AM303" s="53">
        <f t="shared" si="85"/>
        <v>0.43019890746154033</v>
      </c>
      <c r="AN303" s="6">
        <f>(AG303+VLOOKUP(C303,AWS1_30min!$C$4:$L$2747,10))/2</f>
        <v>16.332750000000001</v>
      </c>
      <c r="AO303" s="19">
        <f>VLOOKUP(C303,AWS1_30min!$C$4:$O$2747,13)/POWER(10,(L303-Const!$B$28)/18400*(1+0.003665*AN303))</f>
        <v>756.53160947523531</v>
      </c>
      <c r="AP303" s="14">
        <f>Const!$B$7*Const!$B$8*(AO303/Const!$B$11)*POWER(Const!$B$9,2)*AJ303*(AH303-Const!$B$4)/(LN(Const!$B$32/Const!$B$34)*LN(Const!$B$32/Const!$B$35))</f>
        <v>70.113024294179638</v>
      </c>
      <c r="AQ303" s="51" t="b">
        <f t="shared" si="86"/>
        <v>0</v>
      </c>
      <c r="AR303" s="18">
        <f t="shared" si="87"/>
        <v>6.4905592961902547</v>
      </c>
      <c r="AS303" s="14">
        <f>0.623*Const!$B$10*Const!$B$8*POWER(Const!$B$9,2)*AJ303*(AR303-Const!$B$12)/1013/(LN(Const!$B$32/Const!$B$34)*LN(Const!$B$32/Const!$B$36))</f>
        <v>3.1064728814151921</v>
      </c>
      <c r="AT303" s="51" t="b">
        <f t="shared" si="88"/>
        <v>0</v>
      </c>
      <c r="AU303" s="51" t="b">
        <f t="shared" si="89"/>
        <v>0</v>
      </c>
      <c r="AV303" s="14">
        <f>VLOOKUP(C303,AWS1_30min!$C$4:$P$2747,14)</f>
        <v>0</v>
      </c>
      <c r="AW303" s="14">
        <f t="shared" si="90"/>
        <v>0</v>
      </c>
      <c r="AX303" s="51" t="b">
        <f>IF(F303=1,AW303*Const!$B$13*Const!$B$14*(AH303-Const!$B$4))</f>
        <v>0</v>
      </c>
      <c r="AY303" s="11" t="b">
        <f>IF(F303=1,-Const!$B$15*(Const!$B$4-Const!$B$31)/2)</f>
        <v>0</v>
      </c>
      <c r="AZ303" s="51" t="b">
        <f t="shared" si="91"/>
        <v>0</v>
      </c>
      <c r="BA303" s="19">
        <f>IF(V303=1,Const!$B$37,Const!$B$38)</f>
        <v>602</v>
      </c>
      <c r="BB303" s="51" t="b">
        <f>IF(F303=1,AZ303/Const!$B$17*1800/BA303*1000)</f>
        <v>0</v>
      </c>
    </row>
    <row r="304" spans="1:54" x14ac:dyDescent="0.3">
      <c r="A304" s="1">
        <f t="shared" si="92"/>
        <v>43653</v>
      </c>
      <c r="B304" s="2">
        <f t="shared" si="93"/>
        <v>0.5</v>
      </c>
      <c r="C304" s="13">
        <f t="shared" si="93"/>
        <v>43653.5</v>
      </c>
      <c r="D304" s="19">
        <f t="shared" si="94"/>
        <v>188</v>
      </c>
      <c r="E304" s="19">
        <v>301</v>
      </c>
      <c r="F304" s="19">
        <v>1</v>
      </c>
      <c r="G304" s="19">
        <v>0</v>
      </c>
      <c r="H304" s="19">
        <v>0</v>
      </c>
      <c r="I304" s="19"/>
      <c r="J304">
        <v>525015</v>
      </c>
      <c r="K304">
        <v>6299865</v>
      </c>
      <c r="L304">
        <v>2474</v>
      </c>
      <c r="M304" s="14">
        <v>0.63659399999999999</v>
      </c>
      <c r="N304" s="21">
        <v>180</v>
      </c>
      <c r="O304" s="19">
        <v>923.17399999999998</v>
      </c>
      <c r="P304" s="19">
        <f>VLOOKUP(C304,AWS2_30min!$C$3:$G$2935,5)</f>
        <v>955.8</v>
      </c>
      <c r="Q304" s="19">
        <f t="shared" si="77"/>
        <v>856.33399999999995</v>
      </c>
      <c r="R304" s="59">
        <f t="shared" si="78"/>
        <v>1.1161532766420579</v>
      </c>
      <c r="S304" s="26">
        <f t="shared" si="79"/>
        <v>1030.4036850107552</v>
      </c>
      <c r="T304" s="19">
        <f>VLOOKUP(A304,Albedo!$A$2:$F$63,6)</f>
        <v>0</v>
      </c>
      <c r="U304" s="19">
        <f>Const!$B$26*D304+Const!$B$27</f>
        <v>2402.4843999999998</v>
      </c>
      <c r="V304" s="19">
        <f t="shared" si="76"/>
        <v>1</v>
      </c>
      <c r="W304" s="6">
        <f>VLOOKUP(A304,Albedo!$A$2:$G$63,5)+Const!$B$20*(L304-Const!$B$29)</f>
        <v>17.8825</v>
      </c>
      <c r="X304" s="19">
        <f>VLOOKUP(A304,Albedo!$A$2:$G$63,7)</f>
        <v>3</v>
      </c>
      <c r="Y304" s="6">
        <f>IF(T304=1,W304,VLOOKUP(A304,Albedo!$A$2:$H$63,8)+(X304+1)*Const!$B$20*(L304-Const!$B$29))</f>
        <v>37.262</v>
      </c>
      <c r="Z304" s="15">
        <f>Const!$B$22*V304+Const!$B$23*W304+Const!$B$24*Y304+Const!$B$25</f>
        <v>0.58026191000000005</v>
      </c>
      <c r="AA304" s="51">
        <f t="shared" si="80"/>
        <v>597.90401033537921</v>
      </c>
      <c r="AB304" s="51">
        <f t="shared" si="81"/>
        <v>432.49967467537601</v>
      </c>
      <c r="AC304" s="51">
        <f>IF(F304=1,VLOOKUP(C304,AWS1_30min!$C$3:$J$2747,8))</f>
        <v>319.54647172463041</v>
      </c>
      <c r="AD304" s="51">
        <f>IF(F304=1,Const!$B$5*POWER((0+Const!$B$4),4))</f>
        <v>315.63697918226694</v>
      </c>
      <c r="AE304" s="51">
        <f t="shared" si="82"/>
        <v>3.9094925423634663</v>
      </c>
      <c r="AF304" s="51">
        <f t="shared" si="83"/>
        <v>436.40916721773948</v>
      </c>
      <c r="AG304" s="14">
        <f>VLOOKUP(C304,AWS2_30min!$C$3:$J$2935,8)+Const!$B$20*(L304-Const!$B$29)</f>
        <v>17.8825</v>
      </c>
      <c r="AH304" s="14">
        <f t="shared" si="84"/>
        <v>291.03249999999997</v>
      </c>
      <c r="AI304" s="6">
        <f>VLOOKUP(C304,AWS2_30min!$C$3:$K$2935,9)</f>
        <v>30.97</v>
      </c>
      <c r="AJ304" s="6">
        <f>VLOOKUP(C304,AWS2_30min!$C$3:$L$2935,10)</f>
        <v>1.9076345193123379</v>
      </c>
      <c r="AK304" s="53">
        <f>IF(AJ304&gt;0.5,Const!$B$6*(AH304-Const!$B$4)*(Const!$B$32-Const!$B$34)/(AH304*POWER(AJ304,2)))</f>
        <v>0.33117910008252693</v>
      </c>
      <c r="AL304" s="53">
        <f>IF(AK304&lt;Const!$B$33,AK304,"ЛОЖЬ")</f>
        <v>0.33117910008252693</v>
      </c>
      <c r="AM304" s="53">
        <f t="shared" si="85"/>
        <v>0.43019890746154033</v>
      </c>
      <c r="AN304" s="6">
        <f>(AG304+VLOOKUP(C304,AWS1_30min!$C$4:$L$2747,10))/2</f>
        <v>16.332750000000001</v>
      </c>
      <c r="AO304" s="19">
        <f>VLOOKUP(C304,AWS1_30min!$C$4:$O$2747,13)/POWER(10,(L304-Const!$B$28)/18400*(1+0.003665*AN304))</f>
        <v>756.53160947523531</v>
      </c>
      <c r="AP304" s="14">
        <f>Const!$B$7*Const!$B$8*(AO304/Const!$B$11)*POWER(Const!$B$9,2)*AJ304*(AH304-Const!$B$4)/(LN(Const!$B$32/Const!$B$34)*LN(Const!$B$32/Const!$B$35))</f>
        <v>70.113024294179638</v>
      </c>
      <c r="AQ304" s="51">
        <f t="shared" si="86"/>
        <v>30.162546450180514</v>
      </c>
      <c r="AR304" s="18">
        <f t="shared" si="87"/>
        <v>6.4905592961902547</v>
      </c>
      <c r="AS304" s="14">
        <f>0.623*Const!$B$10*Const!$B$8*POWER(Const!$B$9,2)*AJ304*(AR304-Const!$B$12)/1013/(LN(Const!$B$32/Const!$B$34)*LN(Const!$B$32/Const!$B$36))</f>
        <v>3.1064728814151921</v>
      </c>
      <c r="AT304" s="51">
        <f t="shared" si="88"/>
        <v>1.3364012396437188</v>
      </c>
      <c r="AU304" s="51">
        <f t="shared" si="89"/>
        <v>31.498947689824234</v>
      </c>
      <c r="AV304" s="14">
        <f>VLOOKUP(C304,AWS1_30min!$C$4:$P$2747,14)</f>
        <v>0</v>
      </c>
      <c r="AW304" s="14">
        <f t="shared" si="90"/>
        <v>0</v>
      </c>
      <c r="AX304" s="51">
        <f>IF(F304=1,AW304*Const!$B$13*Const!$B$14*(AH304-Const!$B$4))</f>
        <v>0</v>
      </c>
      <c r="AY304" s="11">
        <f>IF(F304=1,-Const!$B$15*(Const!$B$4-Const!$B$31)/2)</f>
        <v>-0.33999999999999775</v>
      </c>
      <c r="AZ304" s="51">
        <f t="shared" si="91"/>
        <v>467.56811490756371</v>
      </c>
      <c r="BA304" s="19">
        <f>IF(V304=1,Const!$B$37,Const!$B$38)</f>
        <v>602</v>
      </c>
      <c r="BB304" s="51">
        <f>IF(F304=1,AZ304/Const!$B$17*1800/BA304*1000)</f>
        <v>4.2364975678728216</v>
      </c>
    </row>
    <row r="305" spans="1:54" x14ac:dyDescent="0.3">
      <c r="A305" s="1">
        <f t="shared" si="92"/>
        <v>43653</v>
      </c>
      <c r="B305" s="2">
        <f t="shared" si="93"/>
        <v>0.5</v>
      </c>
      <c r="C305" s="13">
        <f t="shared" si="93"/>
        <v>43653.5</v>
      </c>
      <c r="D305" s="19">
        <f t="shared" si="94"/>
        <v>188</v>
      </c>
      <c r="E305" s="19">
        <v>302</v>
      </c>
      <c r="F305" s="19">
        <v>1</v>
      </c>
      <c r="G305" s="19">
        <v>0</v>
      </c>
      <c r="H305" s="19">
        <v>0</v>
      </c>
      <c r="I305" s="19"/>
      <c r="J305">
        <v>525105</v>
      </c>
      <c r="K305">
        <v>6299865</v>
      </c>
      <c r="L305">
        <v>2474</v>
      </c>
      <c r="M305" s="14">
        <v>12.1768</v>
      </c>
      <c r="N305" s="21">
        <v>100.008</v>
      </c>
      <c r="O305" s="19">
        <v>778.77</v>
      </c>
      <c r="P305" s="19">
        <f>VLOOKUP(C305,AWS2_30min!$C$3:$G$2935,5)</f>
        <v>955.8</v>
      </c>
      <c r="Q305" s="19">
        <f t="shared" si="77"/>
        <v>856.33399999999995</v>
      </c>
      <c r="R305" s="59">
        <f t="shared" si="78"/>
        <v>1.1161532766420579</v>
      </c>
      <c r="S305" s="26">
        <f t="shared" si="79"/>
        <v>869.22668725053541</v>
      </c>
      <c r="T305" s="19">
        <f>VLOOKUP(A305,Albedo!$A$2:$F$63,6)</f>
        <v>0</v>
      </c>
      <c r="U305" s="19">
        <f>Const!$B$26*D305+Const!$B$27</f>
        <v>2402.4843999999998</v>
      </c>
      <c r="V305" s="19">
        <f t="shared" si="76"/>
        <v>1</v>
      </c>
      <c r="W305" s="6">
        <f>VLOOKUP(A305,Albedo!$A$2:$G$63,5)+Const!$B$20*(L305-Const!$B$29)</f>
        <v>17.8825</v>
      </c>
      <c r="X305" s="19">
        <f>VLOOKUP(A305,Albedo!$A$2:$G$63,7)</f>
        <v>3</v>
      </c>
      <c r="Y305" s="6">
        <f>IF(T305=1,W305,VLOOKUP(A305,Albedo!$A$2:$H$63,8)+(X305+1)*Const!$B$20*(L305-Const!$B$29))</f>
        <v>37.262</v>
      </c>
      <c r="Z305" s="15">
        <f>Const!$B$22*V305+Const!$B$23*W305+Const!$B$24*Y305+Const!$B$25</f>
        <v>0.58026191000000005</v>
      </c>
      <c r="AA305" s="51">
        <f t="shared" si="80"/>
        <v>504.37913776696837</v>
      </c>
      <c r="AB305" s="51">
        <f t="shared" si="81"/>
        <v>364.84754948356704</v>
      </c>
      <c r="AC305" s="51">
        <f>IF(F305=1,VLOOKUP(C305,AWS1_30min!$C$3:$J$2747,8))</f>
        <v>319.54647172463041</v>
      </c>
      <c r="AD305" s="51">
        <f>IF(F305=1,Const!$B$5*POWER((0+Const!$B$4),4))</f>
        <v>315.63697918226694</v>
      </c>
      <c r="AE305" s="51">
        <f t="shared" si="82"/>
        <v>3.9094925423634663</v>
      </c>
      <c r="AF305" s="51">
        <f t="shared" si="83"/>
        <v>368.7570420259305</v>
      </c>
      <c r="AG305" s="14">
        <f>VLOOKUP(C305,AWS2_30min!$C$3:$J$2935,8)+Const!$B$20*(L305-Const!$B$29)</f>
        <v>17.8825</v>
      </c>
      <c r="AH305" s="14">
        <f t="shared" si="84"/>
        <v>291.03249999999997</v>
      </c>
      <c r="AI305" s="6">
        <f>VLOOKUP(C305,AWS2_30min!$C$3:$K$2935,9)</f>
        <v>30.97</v>
      </c>
      <c r="AJ305" s="6">
        <f>VLOOKUP(C305,AWS2_30min!$C$3:$L$2935,10)</f>
        <v>1.9076345193123379</v>
      </c>
      <c r="AK305" s="53">
        <f>IF(AJ305&gt;0.5,Const!$B$6*(AH305-Const!$B$4)*(Const!$B$32-Const!$B$34)/(AH305*POWER(AJ305,2)))</f>
        <v>0.33117910008252693</v>
      </c>
      <c r="AL305" s="53">
        <f>IF(AK305&lt;Const!$B$33,AK305,"ЛОЖЬ")</f>
        <v>0.33117910008252693</v>
      </c>
      <c r="AM305" s="53">
        <f t="shared" si="85"/>
        <v>0.43019890746154033</v>
      </c>
      <c r="AN305" s="6">
        <f>(AG305+VLOOKUP(C305,AWS1_30min!$C$4:$L$2747,10))/2</f>
        <v>16.332750000000001</v>
      </c>
      <c r="AO305" s="19">
        <f>VLOOKUP(C305,AWS1_30min!$C$4:$O$2747,13)/POWER(10,(L305-Const!$B$28)/18400*(1+0.003665*AN305))</f>
        <v>756.53160947523531</v>
      </c>
      <c r="AP305" s="14">
        <f>Const!$B$7*Const!$B$8*(AO305/Const!$B$11)*POWER(Const!$B$9,2)*AJ305*(AH305-Const!$B$4)/(LN(Const!$B$32/Const!$B$34)*LN(Const!$B$32/Const!$B$35))</f>
        <v>70.113024294179638</v>
      </c>
      <c r="AQ305" s="51">
        <f t="shared" si="86"/>
        <v>30.162546450180514</v>
      </c>
      <c r="AR305" s="18">
        <f t="shared" si="87"/>
        <v>6.4905592961902547</v>
      </c>
      <c r="AS305" s="14">
        <f>0.623*Const!$B$10*Const!$B$8*POWER(Const!$B$9,2)*AJ305*(AR305-Const!$B$12)/1013/(LN(Const!$B$32/Const!$B$34)*LN(Const!$B$32/Const!$B$36))</f>
        <v>3.1064728814151921</v>
      </c>
      <c r="AT305" s="51">
        <f t="shared" si="88"/>
        <v>1.3364012396437188</v>
      </c>
      <c r="AU305" s="51">
        <f t="shared" si="89"/>
        <v>31.498947689824234</v>
      </c>
      <c r="AV305" s="14">
        <f>VLOOKUP(C305,AWS1_30min!$C$4:$P$2747,14)</f>
        <v>0</v>
      </c>
      <c r="AW305" s="14">
        <f t="shared" si="90"/>
        <v>0</v>
      </c>
      <c r="AX305" s="51">
        <f>IF(F305=1,AW305*Const!$B$13*Const!$B$14*(AH305-Const!$B$4))</f>
        <v>0</v>
      </c>
      <c r="AY305" s="11">
        <f>IF(F305=1,-Const!$B$15*(Const!$B$4-Const!$B$31)/2)</f>
        <v>-0.33999999999999775</v>
      </c>
      <c r="AZ305" s="51">
        <f t="shared" si="91"/>
        <v>399.91598971575473</v>
      </c>
      <c r="BA305" s="19">
        <f>IF(V305=1,Const!$B$37,Const!$B$38)</f>
        <v>602</v>
      </c>
      <c r="BB305" s="51">
        <f>IF(F305=1,AZ305/Const!$B$17*1800/BA305*1000)</f>
        <v>3.6235215015018549</v>
      </c>
    </row>
    <row r="306" spans="1:54" x14ac:dyDescent="0.3">
      <c r="A306" s="1">
        <f t="shared" si="92"/>
        <v>43653</v>
      </c>
      <c r="B306" s="2">
        <f t="shared" si="93"/>
        <v>0.5</v>
      </c>
      <c r="C306" s="13">
        <f t="shared" si="93"/>
        <v>43653.5</v>
      </c>
      <c r="D306" s="19">
        <f t="shared" si="94"/>
        <v>188</v>
      </c>
      <c r="E306" s="19">
        <v>303</v>
      </c>
      <c r="F306" s="19">
        <v>1</v>
      </c>
      <c r="G306" s="19">
        <v>0</v>
      </c>
      <c r="H306" s="19">
        <v>0</v>
      </c>
      <c r="I306" s="19"/>
      <c r="J306">
        <v>525195</v>
      </c>
      <c r="K306">
        <v>6299865</v>
      </c>
      <c r="L306">
        <v>2436</v>
      </c>
      <c r="M306" s="14">
        <v>24.533799999999999</v>
      </c>
      <c r="N306" s="21">
        <v>103.90900000000001</v>
      </c>
      <c r="O306" s="19">
        <v>605.55799999999999</v>
      </c>
      <c r="P306" s="19">
        <f>VLOOKUP(C306,AWS2_30min!$C$3:$G$2935,5)</f>
        <v>955.8</v>
      </c>
      <c r="Q306" s="19">
        <f t="shared" si="77"/>
        <v>856.33399999999995</v>
      </c>
      <c r="R306" s="59">
        <f t="shared" si="78"/>
        <v>1.1161532766420579</v>
      </c>
      <c r="S306" s="26">
        <f t="shared" si="79"/>
        <v>675.89554589681131</v>
      </c>
      <c r="T306" s="19">
        <f>VLOOKUP(A306,Albedo!$A$2:$F$63,6)</f>
        <v>0</v>
      </c>
      <c r="U306" s="19">
        <f>Const!$B$26*D306+Const!$B$27</f>
        <v>2402.4843999999998</v>
      </c>
      <c r="V306" s="19">
        <f t="shared" si="76"/>
        <v>1</v>
      </c>
      <c r="W306" s="6">
        <f>VLOOKUP(A306,Albedo!$A$2:$G$63,5)+Const!$B$20*(L306-Const!$B$29)</f>
        <v>18.1295</v>
      </c>
      <c r="X306" s="19">
        <f>VLOOKUP(A306,Albedo!$A$2:$G$63,7)</f>
        <v>3</v>
      </c>
      <c r="Y306" s="6">
        <f>IF(T306=1,W306,VLOOKUP(A306,Albedo!$A$2:$H$63,8)+(X306+1)*Const!$B$20*(L306-Const!$B$29))</f>
        <v>38.25</v>
      </c>
      <c r="Z306" s="15">
        <f>Const!$B$22*V306+Const!$B$23*W306+Const!$B$24*Y306+Const!$B$25</f>
        <v>0.58122521000000005</v>
      </c>
      <c r="AA306" s="51">
        <f t="shared" si="80"/>
        <v>392.84753060193884</v>
      </c>
      <c r="AB306" s="51">
        <f t="shared" si="81"/>
        <v>283.04801529487247</v>
      </c>
      <c r="AC306" s="51">
        <f>IF(F306=1,VLOOKUP(C306,AWS1_30min!$C$3:$J$2747,8))</f>
        <v>319.54647172463041</v>
      </c>
      <c r="AD306" s="51">
        <f>IF(F306=1,Const!$B$5*POWER((0+Const!$B$4),4))</f>
        <v>315.63697918226694</v>
      </c>
      <c r="AE306" s="51">
        <f t="shared" si="82"/>
        <v>3.9094925423634663</v>
      </c>
      <c r="AF306" s="51">
        <f t="shared" si="83"/>
        <v>286.95750783723594</v>
      </c>
      <c r="AG306" s="14">
        <f>VLOOKUP(C306,AWS2_30min!$C$3:$J$2935,8)+Const!$B$20*(L306-Const!$B$29)</f>
        <v>18.1295</v>
      </c>
      <c r="AH306" s="14">
        <f t="shared" si="84"/>
        <v>291.27949999999998</v>
      </c>
      <c r="AI306" s="6">
        <f>VLOOKUP(C306,AWS2_30min!$C$3:$K$2935,9)</f>
        <v>30.97</v>
      </c>
      <c r="AJ306" s="6">
        <f>VLOOKUP(C306,AWS2_30min!$C$3:$L$2935,10)</f>
        <v>1.9076345193123379</v>
      </c>
      <c r="AK306" s="53">
        <f>IF(AJ306&gt;0.5,Const!$B$6*(AH306-Const!$B$4)*(Const!$B$32-Const!$B$34)/(AH306*POWER(AJ306,2)))</f>
        <v>0.33546876062031061</v>
      </c>
      <c r="AL306" s="53">
        <f>IF(AK306&lt;Const!$B$33,AK306,"ЛОЖЬ")</f>
        <v>0.33546876062031061</v>
      </c>
      <c r="AM306" s="53">
        <f t="shared" si="85"/>
        <v>0.4587946276000755</v>
      </c>
      <c r="AN306" s="6">
        <f>(AG306+VLOOKUP(C306,AWS1_30min!$C$4:$L$2747,10))/2</f>
        <v>16.456250000000001</v>
      </c>
      <c r="AO306" s="19">
        <f>VLOOKUP(C306,AWS1_30min!$C$4:$O$2747,13)/POWER(10,(L306-Const!$B$28)/18400*(1+0.003665*AN306))</f>
        <v>760.35815208714814</v>
      </c>
      <c r="AP306" s="14">
        <f>Const!$B$7*Const!$B$8*(AO306/Const!$B$11)*POWER(Const!$B$9,2)*AJ306*(AH306-Const!$B$4)/(LN(Const!$B$32/Const!$B$34)*LN(Const!$B$32/Const!$B$35))</f>
        <v>71.440983003315424</v>
      </c>
      <c r="AQ306" s="51">
        <f t="shared" si="86"/>
        <v>32.776739192389421</v>
      </c>
      <c r="AR306" s="18">
        <f t="shared" si="87"/>
        <v>6.5928405521708138</v>
      </c>
      <c r="AS306" s="14">
        <f>0.623*Const!$B$10*Const!$B$8*POWER(Const!$B$9,2)*AJ306*(AR306-Const!$B$12)/1013/(LN(Const!$B$32/Const!$B$34)*LN(Const!$B$32/Const!$B$36))</f>
        <v>3.941385997876933</v>
      </c>
      <c r="AT306" s="51">
        <f t="shared" si="88"/>
        <v>1.8082867211240994</v>
      </c>
      <c r="AU306" s="51">
        <f t="shared" si="89"/>
        <v>34.585025913513519</v>
      </c>
      <c r="AV306" s="14">
        <f>VLOOKUP(C306,AWS1_30min!$C$4:$P$2747,14)</f>
        <v>0</v>
      </c>
      <c r="AW306" s="14">
        <f t="shared" si="90"/>
        <v>0</v>
      </c>
      <c r="AX306" s="51">
        <f>IF(F306=1,AW306*Const!$B$13*Const!$B$14*(AH306-Const!$B$4))</f>
        <v>0</v>
      </c>
      <c r="AY306" s="11">
        <f>IF(F306=1,-Const!$B$15*(Const!$B$4-Const!$B$31)/2)</f>
        <v>-0.33999999999999775</v>
      </c>
      <c r="AZ306" s="51">
        <f t="shared" si="91"/>
        <v>321.20253375074947</v>
      </c>
      <c r="BA306" s="19">
        <f>IF(V306=1,Const!$B$37,Const!$B$38)</f>
        <v>602</v>
      </c>
      <c r="BB306" s="51">
        <f>IF(F306=1,AZ306/Const!$B$17*1800/BA306*1000)</f>
        <v>2.9103219608947399</v>
      </c>
    </row>
    <row r="307" spans="1:54" x14ac:dyDescent="0.3">
      <c r="A307" s="1">
        <f t="shared" si="92"/>
        <v>43653</v>
      </c>
      <c r="B307" s="2">
        <f t="shared" si="93"/>
        <v>0.5</v>
      </c>
      <c r="C307" s="13">
        <f t="shared" si="93"/>
        <v>43653.5</v>
      </c>
      <c r="D307" s="19">
        <f t="shared" si="94"/>
        <v>188</v>
      </c>
      <c r="E307" s="19">
        <v>304</v>
      </c>
      <c r="F307" s="19">
        <v>1</v>
      </c>
      <c r="G307" s="19">
        <v>0</v>
      </c>
      <c r="H307" s="19">
        <v>0</v>
      </c>
      <c r="I307" s="19"/>
      <c r="J307">
        <v>525285</v>
      </c>
      <c r="K307">
        <v>6299865</v>
      </c>
      <c r="L307">
        <v>2397</v>
      </c>
      <c r="M307" s="14">
        <v>14.352499999999999</v>
      </c>
      <c r="N307" s="21">
        <v>147.863</v>
      </c>
      <c r="O307" s="19">
        <v>816.68700000000001</v>
      </c>
      <c r="P307" s="19">
        <f>VLOOKUP(C307,AWS2_30min!$C$3:$G$2935,5)</f>
        <v>955.8</v>
      </c>
      <c r="Q307" s="19">
        <f t="shared" si="77"/>
        <v>856.33399999999995</v>
      </c>
      <c r="R307" s="59">
        <f t="shared" si="78"/>
        <v>1.1161532766420579</v>
      </c>
      <c r="S307" s="26">
        <f t="shared" si="79"/>
        <v>911.54787104097238</v>
      </c>
      <c r="T307" s="19">
        <f>VLOOKUP(A307,Albedo!$A$2:$F$63,6)</f>
        <v>0</v>
      </c>
      <c r="U307" s="19">
        <f>Const!$B$26*D307+Const!$B$27</f>
        <v>2402.4843999999998</v>
      </c>
      <c r="V307" s="19">
        <f t="shared" si="76"/>
        <v>0</v>
      </c>
      <c r="W307" s="6">
        <f>VLOOKUP(A307,Albedo!$A$2:$G$63,5)+Const!$B$20*(L307-Const!$B$29)</f>
        <v>18.382999999999999</v>
      </c>
      <c r="X307" s="19">
        <f>VLOOKUP(A307,Albedo!$A$2:$G$63,7)</f>
        <v>3</v>
      </c>
      <c r="Y307" s="6">
        <f>IF(T307=1,W307,VLOOKUP(A307,Albedo!$A$2:$H$63,8)+(X307+1)*Const!$B$20*(L307-Const!$B$29))</f>
        <v>39.264000000000003</v>
      </c>
      <c r="Z307" s="15">
        <f>Const!$B$22*V307+Const!$B$23*W307+Const!$B$24*Y307+Const!$B$25</f>
        <v>0.24476386</v>
      </c>
      <c r="AA307" s="51">
        <f t="shared" si="80"/>
        <v>223.11397549077063</v>
      </c>
      <c r="AB307" s="51">
        <f t="shared" si="81"/>
        <v>688.43389555020178</v>
      </c>
      <c r="AC307" s="51">
        <f>IF(F307=1,VLOOKUP(C307,AWS1_30min!$C$3:$J$2747,8))</f>
        <v>319.54647172463041</v>
      </c>
      <c r="AD307" s="51">
        <f>IF(F307=1,Const!$B$5*POWER((0+Const!$B$4),4))</f>
        <v>315.63697918226694</v>
      </c>
      <c r="AE307" s="51">
        <f t="shared" si="82"/>
        <v>3.9094925423634663</v>
      </c>
      <c r="AF307" s="51">
        <f t="shared" si="83"/>
        <v>692.34338809256519</v>
      </c>
      <c r="AG307" s="14">
        <f>VLOOKUP(C307,AWS2_30min!$C$3:$J$2935,8)+Const!$B$20*(L307-Const!$B$29)</f>
        <v>18.382999999999999</v>
      </c>
      <c r="AH307" s="14">
        <f t="shared" si="84"/>
        <v>291.53299999999996</v>
      </c>
      <c r="AI307" s="6">
        <f>VLOOKUP(C307,AWS2_30min!$C$3:$K$2935,9)</f>
        <v>30.97</v>
      </c>
      <c r="AJ307" s="6">
        <f>VLOOKUP(C307,AWS2_30min!$C$3:$L$2935,10)</f>
        <v>1.9076345193123379</v>
      </c>
      <c r="AK307" s="53">
        <f>IF(AJ307&gt;0.5,Const!$B$6*(AH307-Const!$B$4)*(Const!$B$32-Const!$B$34)/(AH307*POWER(AJ307,2)))</f>
        <v>0.33986374872836728</v>
      </c>
      <c r="AL307" s="53">
        <f>IF(AK307&lt;Const!$B$33,AK307,"ЛОЖЬ")</f>
        <v>0.33986374872836728</v>
      </c>
      <c r="AM307" s="53">
        <f t="shared" si="85"/>
        <v>0.48904670520879656</v>
      </c>
      <c r="AN307" s="6">
        <f>(AG307+VLOOKUP(C307,AWS1_30min!$C$4:$L$2747,10))/2</f>
        <v>16.582999999999998</v>
      </c>
      <c r="AO307" s="19">
        <f>VLOOKUP(C307,AWS1_30min!$C$4:$O$2747,13)/POWER(10,(L307-Const!$B$28)/18400*(1+0.003665*AN307))</f>
        <v>764.3089406648827</v>
      </c>
      <c r="AP307" s="14">
        <f>Const!$B$7*Const!$B$8*(AO307/Const!$B$11)*POWER(Const!$B$9,2)*AJ307*(AH307-Const!$B$4)/(LN(Const!$B$32/Const!$B$34)*LN(Const!$B$32/Const!$B$35))</f>
        <v>72.816318116574791</v>
      </c>
      <c r="AQ307" s="51">
        <f t="shared" si="86"/>
        <v>35.610580460346505</v>
      </c>
      <c r="AR307" s="18">
        <f t="shared" si="87"/>
        <v>6.6992901571607204</v>
      </c>
      <c r="AS307" s="14">
        <f>0.623*Const!$B$10*Const!$B$8*POWER(Const!$B$9,2)*AJ307*(AR307-Const!$B$12)/1013/(LN(Const!$B$32/Const!$B$34)*LN(Const!$B$32/Const!$B$36))</f>
        <v>4.8103249896423179</v>
      </c>
      <c r="AT307" s="51">
        <f t="shared" si="88"/>
        <v>2.3524735871681139</v>
      </c>
      <c r="AU307" s="51">
        <f t="shared" si="89"/>
        <v>37.963054047514618</v>
      </c>
      <c r="AV307" s="14">
        <f>VLOOKUP(C307,AWS1_30min!$C$4:$P$2747,14)</f>
        <v>0</v>
      </c>
      <c r="AW307" s="14">
        <f t="shared" si="90"/>
        <v>0</v>
      </c>
      <c r="AX307" s="51">
        <f>IF(F307=1,AW307*Const!$B$13*Const!$B$14*(AH307-Const!$B$4))</f>
        <v>0</v>
      </c>
      <c r="AY307" s="11">
        <f>IF(F307=1,-Const!$B$15*(Const!$B$4-Const!$B$31)/2)</f>
        <v>-0.33999999999999775</v>
      </c>
      <c r="AZ307" s="51">
        <f t="shared" si="91"/>
        <v>729.96644214007972</v>
      </c>
      <c r="BA307" s="19">
        <f>IF(V307=1,Const!$B$37,Const!$B$38)</f>
        <v>784</v>
      </c>
      <c r="BB307" s="51">
        <f>IF(F307=1,AZ307/Const!$B$17*1800/BA307*1000)</f>
        <v>5.0786162486554716</v>
      </c>
    </row>
    <row r="308" spans="1:54" x14ac:dyDescent="0.3">
      <c r="A308" s="1">
        <f t="shared" si="92"/>
        <v>43653</v>
      </c>
      <c r="B308" s="2">
        <f t="shared" si="93"/>
        <v>0.5</v>
      </c>
      <c r="C308" s="13">
        <f t="shared" si="93"/>
        <v>43653.5</v>
      </c>
      <c r="D308" s="19">
        <f t="shared" si="94"/>
        <v>188</v>
      </c>
      <c r="E308" s="19">
        <v>305</v>
      </c>
      <c r="F308" s="19">
        <v>1</v>
      </c>
      <c r="G308" s="19">
        <v>0</v>
      </c>
      <c r="H308" s="19">
        <v>0</v>
      </c>
      <c r="I308" s="19"/>
      <c r="J308">
        <v>525375</v>
      </c>
      <c r="K308">
        <v>6299865</v>
      </c>
      <c r="L308">
        <v>2415</v>
      </c>
      <c r="M308" s="14">
        <v>18.4236</v>
      </c>
      <c r="N308" s="21">
        <v>196.47</v>
      </c>
      <c r="O308" s="19">
        <v>936.30399999999997</v>
      </c>
      <c r="P308" s="19">
        <f>VLOOKUP(C308,AWS2_30min!$C$3:$G$2935,5)</f>
        <v>955.8</v>
      </c>
      <c r="Q308" s="19">
        <f t="shared" si="77"/>
        <v>856.33399999999995</v>
      </c>
      <c r="R308" s="59">
        <f t="shared" si="78"/>
        <v>1.1161532766420579</v>
      </c>
      <c r="S308" s="26">
        <f t="shared" si="79"/>
        <v>1045.0587775330653</v>
      </c>
      <c r="T308" s="19">
        <f>VLOOKUP(A308,Albedo!$A$2:$F$63,6)</f>
        <v>0</v>
      </c>
      <c r="U308" s="19">
        <f>Const!$B$26*D308+Const!$B$27</f>
        <v>2402.4843999999998</v>
      </c>
      <c r="V308" s="19">
        <f t="shared" si="76"/>
        <v>1</v>
      </c>
      <c r="W308" s="6">
        <f>VLOOKUP(A308,Albedo!$A$2:$G$63,5)+Const!$B$20*(L308-Const!$B$29)</f>
        <v>18.266000000000002</v>
      </c>
      <c r="X308" s="19">
        <f>VLOOKUP(A308,Albedo!$A$2:$G$63,7)</f>
        <v>3</v>
      </c>
      <c r="Y308" s="6">
        <f>IF(T308=1,W308,VLOOKUP(A308,Albedo!$A$2:$H$63,8)+(X308+1)*Const!$B$20*(L308-Const!$B$29))</f>
        <v>38.795999999999999</v>
      </c>
      <c r="Z308" s="15">
        <f>Const!$B$22*V308+Const!$B$23*W308+Const!$B$24*Y308+Const!$B$25</f>
        <v>0.58175756000000001</v>
      </c>
      <c r="AA308" s="51">
        <f t="shared" si="80"/>
        <v>607.97084447421889</v>
      </c>
      <c r="AB308" s="51">
        <f t="shared" si="81"/>
        <v>437.08793305884637</v>
      </c>
      <c r="AC308" s="51">
        <f>IF(F308=1,VLOOKUP(C308,AWS1_30min!$C$3:$J$2747,8))</f>
        <v>319.54647172463041</v>
      </c>
      <c r="AD308" s="51">
        <f>IF(F308=1,Const!$B$5*POWER((0+Const!$B$4),4))</f>
        <v>315.63697918226694</v>
      </c>
      <c r="AE308" s="51">
        <f t="shared" si="82"/>
        <v>3.9094925423634663</v>
      </c>
      <c r="AF308" s="51">
        <f t="shared" si="83"/>
        <v>440.99742560120984</v>
      </c>
      <c r="AG308" s="14">
        <f>VLOOKUP(C308,AWS2_30min!$C$3:$J$2935,8)+Const!$B$20*(L308-Const!$B$29)</f>
        <v>18.266000000000002</v>
      </c>
      <c r="AH308" s="14">
        <f t="shared" si="84"/>
        <v>291.416</v>
      </c>
      <c r="AI308" s="6">
        <f>VLOOKUP(C308,AWS2_30min!$C$3:$K$2935,9)</f>
        <v>30.97</v>
      </c>
      <c r="AJ308" s="6">
        <f>VLOOKUP(C308,AWS2_30min!$C$3:$L$2935,10)</f>
        <v>1.9076345193123379</v>
      </c>
      <c r="AK308" s="53">
        <f>IF(AJ308&gt;0.5,Const!$B$6*(AH308-Const!$B$4)*(Const!$B$32-Const!$B$34)/(AH308*POWER(AJ308,2)))</f>
        <v>0.33783624281249908</v>
      </c>
      <c r="AL308" s="53">
        <f>IF(AK308&lt;Const!$B$33,AK308,"ЛОЖЬ")</f>
        <v>0.33783624281249908</v>
      </c>
      <c r="AM308" s="53">
        <f t="shared" si="85"/>
        <v>0.47497074581665499</v>
      </c>
      <c r="AN308" s="6">
        <f>(AG308+VLOOKUP(C308,AWS1_30min!$C$4:$L$2747,10))/2</f>
        <v>16.5245</v>
      </c>
      <c r="AO308" s="19">
        <f>VLOOKUP(C308,AWS1_30min!$C$4:$O$2747,13)/POWER(10,(L308-Const!$B$28)/18400*(1+0.003665*AN308))</f>
        <v>762.48252577412882</v>
      </c>
      <c r="AP308" s="14">
        <f>Const!$B$7*Const!$B$8*(AO308/Const!$B$11)*POWER(Const!$B$9,2)*AJ308*(AH308-Const!$B$4)/(LN(Const!$B$32/Const!$B$34)*LN(Const!$B$32/Const!$B$35))</f>
        <v>72.179976596744439</v>
      </c>
      <c r="AQ308" s="51">
        <f t="shared" si="86"/>
        <v>34.28337731718441</v>
      </c>
      <c r="AR308" s="18">
        <f t="shared" si="87"/>
        <v>6.6499725434788495</v>
      </c>
      <c r="AS308" s="14">
        <f>0.623*Const!$B$10*Const!$B$8*POWER(Const!$B$9,2)*AJ308*(AR308-Const!$B$12)/1013/(LN(Const!$B$32/Const!$B$34)*LN(Const!$B$32/Const!$B$36))</f>
        <v>4.407749540789661</v>
      </c>
      <c r="AT308" s="51">
        <f t="shared" si="88"/>
        <v>2.0935520867618838</v>
      </c>
      <c r="AU308" s="51">
        <f t="shared" si="89"/>
        <v>36.376929403946292</v>
      </c>
      <c r="AV308" s="14">
        <f>VLOOKUP(C308,AWS1_30min!$C$4:$P$2747,14)</f>
        <v>0</v>
      </c>
      <c r="AW308" s="14">
        <f t="shared" si="90"/>
        <v>0</v>
      </c>
      <c r="AX308" s="51">
        <f>IF(F308=1,AW308*Const!$B$13*Const!$B$14*(AH308-Const!$B$4))</f>
        <v>0</v>
      </c>
      <c r="AY308" s="11">
        <f>IF(F308=1,-Const!$B$15*(Const!$B$4-Const!$B$31)/2)</f>
        <v>-0.33999999999999775</v>
      </c>
      <c r="AZ308" s="51">
        <f t="shared" si="91"/>
        <v>477.03435500515616</v>
      </c>
      <c r="BA308" s="19">
        <f>IF(V308=1,Const!$B$37,Const!$B$38)</f>
        <v>602</v>
      </c>
      <c r="BB308" s="51">
        <f>IF(F308=1,AZ308/Const!$B$17*1800/BA308*1000)</f>
        <v>4.3222683932813908</v>
      </c>
    </row>
    <row r="309" spans="1:54" x14ac:dyDescent="0.3">
      <c r="A309" s="1">
        <f t="shared" si="92"/>
        <v>43653</v>
      </c>
      <c r="B309" s="2">
        <f t="shared" si="93"/>
        <v>0.5</v>
      </c>
      <c r="C309" s="13">
        <f t="shared" si="93"/>
        <v>43653.5</v>
      </c>
      <c r="D309" s="19">
        <f t="shared" si="94"/>
        <v>188</v>
      </c>
      <c r="E309" s="19">
        <v>306</v>
      </c>
      <c r="F309" s="19">
        <v>0</v>
      </c>
      <c r="G309" s="19">
        <v>0</v>
      </c>
      <c r="H309" s="19">
        <v>0</v>
      </c>
      <c r="I309" s="19"/>
      <c r="J309">
        <v>525465</v>
      </c>
      <c r="K309">
        <v>6299865</v>
      </c>
      <c r="L309">
        <v>2415</v>
      </c>
      <c r="M309" s="14">
        <v>22.259799999999998</v>
      </c>
      <c r="N309" s="21">
        <v>202.126</v>
      </c>
      <c r="O309" s="19">
        <v>950.33900000000006</v>
      </c>
      <c r="P309" s="19">
        <f>VLOOKUP(C309,AWS2_30min!$C$3:$G$2935,5)</f>
        <v>955.8</v>
      </c>
      <c r="Q309" s="19">
        <f t="shared" si="77"/>
        <v>856.33399999999995</v>
      </c>
      <c r="R309" s="59">
        <f t="shared" si="78"/>
        <v>1.1161532766420579</v>
      </c>
      <c r="S309" s="26" t="b">
        <f t="shared" si="79"/>
        <v>0</v>
      </c>
      <c r="T309" s="19">
        <f>VLOOKUP(A309,Albedo!$A$2:$F$63,6)</f>
        <v>0</v>
      </c>
      <c r="U309" s="19">
        <f>Const!$B$26*D309+Const!$B$27</f>
        <v>2402.4843999999998</v>
      </c>
      <c r="V309" s="19">
        <f t="shared" si="76"/>
        <v>1</v>
      </c>
      <c r="W309" s="6">
        <f>VLOOKUP(A309,Albedo!$A$2:$G$63,5)+Const!$B$20*(L309-Const!$B$29)</f>
        <v>18.266000000000002</v>
      </c>
      <c r="X309" s="19">
        <f>VLOOKUP(A309,Albedo!$A$2:$G$63,7)</f>
        <v>3</v>
      </c>
      <c r="Y309" s="6">
        <f>IF(T309=1,W309,VLOOKUP(A309,Albedo!$A$2:$H$63,8)+(X309+1)*Const!$B$20*(L309-Const!$B$29))</f>
        <v>38.795999999999999</v>
      </c>
      <c r="Z309" s="15">
        <f>Const!$B$22*V309+Const!$B$23*W309+Const!$B$24*Y309+Const!$B$25</f>
        <v>0.58175756000000001</v>
      </c>
      <c r="AA309" s="51" t="b">
        <f t="shared" si="80"/>
        <v>0</v>
      </c>
      <c r="AB309" s="51" t="b">
        <f t="shared" si="81"/>
        <v>0</v>
      </c>
      <c r="AC309" s="51" t="b">
        <f>IF(F309=1,VLOOKUP(C309,AWS1_30min!$C$3:$J$2747,8))</f>
        <v>0</v>
      </c>
      <c r="AD309" s="51" t="b">
        <f>IF(F309=1,Const!$B$5*POWER((0+Const!$B$4),4))</f>
        <v>0</v>
      </c>
      <c r="AE309" s="51" t="b">
        <f t="shared" si="82"/>
        <v>0</v>
      </c>
      <c r="AF309" s="51" t="b">
        <f t="shared" si="83"/>
        <v>0</v>
      </c>
      <c r="AG309" s="14">
        <f>VLOOKUP(C309,AWS2_30min!$C$3:$J$2935,8)+Const!$B$20*(L309-Const!$B$29)</f>
        <v>18.266000000000002</v>
      </c>
      <c r="AH309" s="14">
        <f t="shared" si="84"/>
        <v>291.416</v>
      </c>
      <c r="AI309" s="6">
        <f>VLOOKUP(C309,AWS2_30min!$C$3:$K$2935,9)</f>
        <v>30.97</v>
      </c>
      <c r="AJ309" s="6">
        <f>VLOOKUP(C309,AWS2_30min!$C$3:$L$2935,10)</f>
        <v>1.9076345193123379</v>
      </c>
      <c r="AK309" s="53">
        <f>IF(AJ309&gt;0.5,Const!$B$6*(AH309-Const!$B$4)*(Const!$B$32-Const!$B$34)/(AH309*POWER(AJ309,2)))</f>
        <v>0.33783624281249908</v>
      </c>
      <c r="AL309" s="53">
        <f>IF(AK309&lt;Const!$B$33,AK309,"ЛОЖЬ")</f>
        <v>0.33783624281249908</v>
      </c>
      <c r="AM309" s="53">
        <f t="shared" si="85"/>
        <v>0.47497074581665499</v>
      </c>
      <c r="AN309" s="6">
        <f>(AG309+VLOOKUP(C309,AWS1_30min!$C$4:$L$2747,10))/2</f>
        <v>16.5245</v>
      </c>
      <c r="AO309" s="19">
        <f>VLOOKUP(C309,AWS1_30min!$C$4:$O$2747,13)/POWER(10,(L309-Const!$B$28)/18400*(1+0.003665*AN309))</f>
        <v>762.48252577412882</v>
      </c>
      <c r="AP309" s="14">
        <f>Const!$B$7*Const!$B$8*(AO309/Const!$B$11)*POWER(Const!$B$9,2)*AJ309*(AH309-Const!$B$4)/(LN(Const!$B$32/Const!$B$34)*LN(Const!$B$32/Const!$B$35))</f>
        <v>72.179976596744439</v>
      </c>
      <c r="AQ309" s="51" t="b">
        <f t="shared" si="86"/>
        <v>0</v>
      </c>
      <c r="AR309" s="18">
        <f t="shared" si="87"/>
        <v>6.6499725434788495</v>
      </c>
      <c r="AS309" s="14">
        <f>0.623*Const!$B$10*Const!$B$8*POWER(Const!$B$9,2)*AJ309*(AR309-Const!$B$12)/1013/(LN(Const!$B$32/Const!$B$34)*LN(Const!$B$32/Const!$B$36))</f>
        <v>4.407749540789661</v>
      </c>
      <c r="AT309" s="51" t="b">
        <f t="shared" si="88"/>
        <v>0</v>
      </c>
      <c r="AU309" s="51" t="b">
        <f t="shared" si="89"/>
        <v>0</v>
      </c>
      <c r="AV309" s="14">
        <f>VLOOKUP(C309,AWS1_30min!$C$4:$P$2747,14)</f>
        <v>0</v>
      </c>
      <c r="AW309" s="14">
        <f t="shared" si="90"/>
        <v>0</v>
      </c>
      <c r="AX309" s="51" t="b">
        <f>IF(F309=1,AW309*Const!$B$13*Const!$B$14*(AH309-Const!$B$4))</f>
        <v>0</v>
      </c>
      <c r="AY309" s="11" t="b">
        <f>IF(F309=1,-Const!$B$15*(Const!$B$4-Const!$B$31)/2)</f>
        <v>0</v>
      </c>
      <c r="AZ309" s="51" t="b">
        <f t="shared" si="91"/>
        <v>0</v>
      </c>
      <c r="BA309" s="19">
        <f>IF(V309=1,Const!$B$37,Const!$B$38)</f>
        <v>602</v>
      </c>
      <c r="BB309" s="51" t="b">
        <f>IF(F309=1,AZ309/Const!$B$17*1800/BA309*1000)</f>
        <v>0</v>
      </c>
    </row>
    <row r="310" spans="1:54" x14ac:dyDescent="0.3">
      <c r="A310" s="1">
        <f t="shared" si="92"/>
        <v>43653</v>
      </c>
      <c r="B310" s="2">
        <f t="shared" si="93"/>
        <v>0.5</v>
      </c>
      <c r="C310" s="13">
        <f t="shared" si="93"/>
        <v>43653.5</v>
      </c>
      <c r="D310" s="19">
        <f t="shared" si="94"/>
        <v>188</v>
      </c>
      <c r="E310" s="19">
        <v>307</v>
      </c>
      <c r="F310" s="19">
        <v>0</v>
      </c>
      <c r="G310" s="19">
        <v>0</v>
      </c>
      <c r="H310" s="19">
        <v>0</v>
      </c>
      <c r="I310" s="19"/>
      <c r="J310">
        <v>525555</v>
      </c>
      <c r="K310">
        <v>6299865</v>
      </c>
      <c r="L310">
        <v>2442</v>
      </c>
      <c r="M310" s="14">
        <v>34.631399999999999</v>
      </c>
      <c r="N310" s="21">
        <v>228.42400000000001</v>
      </c>
      <c r="O310" s="19">
        <v>1042.06</v>
      </c>
      <c r="P310" s="19">
        <f>VLOOKUP(C310,AWS2_30min!$C$3:$G$2935,5)</f>
        <v>955.8</v>
      </c>
      <c r="Q310" s="19">
        <f t="shared" si="77"/>
        <v>856.33399999999995</v>
      </c>
      <c r="R310" s="59">
        <f t="shared" si="78"/>
        <v>1.1161532766420579</v>
      </c>
      <c r="S310" s="26" t="b">
        <f t="shared" si="79"/>
        <v>0</v>
      </c>
      <c r="T310" s="19">
        <f>VLOOKUP(A310,Albedo!$A$2:$F$63,6)</f>
        <v>0</v>
      </c>
      <c r="U310" s="19">
        <f>Const!$B$26*D310+Const!$B$27</f>
        <v>2402.4843999999998</v>
      </c>
      <c r="V310" s="19">
        <f t="shared" si="76"/>
        <v>1</v>
      </c>
      <c r="W310" s="6">
        <f>VLOOKUP(A310,Albedo!$A$2:$G$63,5)+Const!$B$20*(L310-Const!$B$29)</f>
        <v>18.090499999999999</v>
      </c>
      <c r="X310" s="19">
        <f>VLOOKUP(A310,Albedo!$A$2:$G$63,7)</f>
        <v>3</v>
      </c>
      <c r="Y310" s="6">
        <f>IF(T310=1,W310,VLOOKUP(A310,Albedo!$A$2:$H$63,8)+(X310+1)*Const!$B$20*(L310-Const!$B$29))</f>
        <v>38.094000000000001</v>
      </c>
      <c r="Z310" s="15">
        <f>Const!$B$22*V310+Const!$B$23*W310+Const!$B$24*Y310+Const!$B$25</f>
        <v>0.58107310999999995</v>
      </c>
      <c r="AA310" s="51" t="b">
        <f t="shared" si="80"/>
        <v>0</v>
      </c>
      <c r="AB310" s="51" t="b">
        <f t="shared" si="81"/>
        <v>0</v>
      </c>
      <c r="AC310" s="51" t="b">
        <f>IF(F310=1,VLOOKUP(C310,AWS1_30min!$C$3:$J$2747,8))</f>
        <v>0</v>
      </c>
      <c r="AD310" s="51" t="b">
        <f>IF(F310=1,Const!$B$5*POWER((0+Const!$B$4),4))</f>
        <v>0</v>
      </c>
      <c r="AE310" s="51" t="b">
        <f t="shared" si="82"/>
        <v>0</v>
      </c>
      <c r="AF310" s="51" t="b">
        <f t="shared" si="83"/>
        <v>0</v>
      </c>
      <c r="AG310" s="14">
        <f>VLOOKUP(C310,AWS2_30min!$C$3:$J$2935,8)+Const!$B$20*(L310-Const!$B$29)</f>
        <v>18.090499999999999</v>
      </c>
      <c r="AH310" s="14">
        <f t="shared" si="84"/>
        <v>291.2405</v>
      </c>
      <c r="AI310" s="6">
        <f>VLOOKUP(C310,AWS2_30min!$C$3:$K$2935,9)</f>
        <v>30.97</v>
      </c>
      <c r="AJ310" s="6">
        <f>VLOOKUP(C310,AWS2_30min!$C$3:$L$2935,10)</f>
        <v>1.9076345193123379</v>
      </c>
      <c r="AK310" s="53">
        <f>IF(AJ310&gt;0.5,Const!$B$6*(AH310-Const!$B$4)*(Const!$B$32-Const!$B$34)/(AH310*POWER(AJ310,2)))</f>
        <v>0.33479192952757997</v>
      </c>
      <c r="AL310" s="53">
        <f>IF(AK310&lt;Const!$B$33,AK310,"ЛОЖЬ")</f>
        <v>0.33479192952757997</v>
      </c>
      <c r="AM310" s="53">
        <f t="shared" si="85"/>
        <v>0.45422160664420197</v>
      </c>
      <c r="AN310" s="6">
        <f>(AG310+VLOOKUP(C310,AWS1_30min!$C$4:$L$2747,10))/2</f>
        <v>16.43675</v>
      </c>
      <c r="AO310" s="19">
        <f>VLOOKUP(C310,AWS1_30min!$C$4:$O$2747,13)/POWER(10,(L310-Const!$B$28)/18400*(1+0.003665*AN310))</f>
        <v>759.75245948117106</v>
      </c>
      <c r="AP310" s="14">
        <f>Const!$B$7*Const!$B$8*(AO310/Const!$B$11)*POWER(Const!$B$9,2)*AJ310*(AH310-Const!$B$4)/(LN(Const!$B$32/Const!$B$34)*LN(Const!$B$32/Const!$B$35))</f>
        <v>71.230513223961836</v>
      </c>
      <c r="AQ310" s="51" t="b">
        <f t="shared" si="86"/>
        <v>0</v>
      </c>
      <c r="AR310" s="18">
        <f t="shared" si="87"/>
        <v>6.5765969057573326</v>
      </c>
      <c r="AS310" s="14">
        <f>0.623*Const!$B$10*Const!$B$8*POWER(Const!$B$9,2)*AJ310*(AR310-Const!$B$12)/1013/(LN(Const!$B$32/Const!$B$34)*LN(Const!$B$32/Const!$B$36))</f>
        <v>3.8087905059682305</v>
      </c>
      <c r="AT310" s="51" t="b">
        <f t="shared" si="88"/>
        <v>0</v>
      </c>
      <c r="AU310" s="51" t="b">
        <f t="shared" si="89"/>
        <v>0</v>
      </c>
      <c r="AV310" s="14">
        <f>VLOOKUP(C310,AWS1_30min!$C$4:$P$2747,14)</f>
        <v>0</v>
      </c>
      <c r="AW310" s="14">
        <f t="shared" si="90"/>
        <v>0</v>
      </c>
      <c r="AX310" s="51" t="b">
        <f>IF(F310=1,AW310*Const!$B$13*Const!$B$14*(AH310-Const!$B$4))</f>
        <v>0</v>
      </c>
      <c r="AY310" s="11" t="b">
        <f>IF(F310=1,-Const!$B$15*(Const!$B$4-Const!$B$31)/2)</f>
        <v>0</v>
      </c>
      <c r="AZ310" s="51" t="b">
        <f t="shared" si="91"/>
        <v>0</v>
      </c>
      <c r="BA310" s="19">
        <f>IF(V310=1,Const!$B$37,Const!$B$38)</f>
        <v>602</v>
      </c>
      <c r="BB310" s="51" t="b">
        <f>IF(F310=1,AZ310/Const!$B$17*1800/BA310*1000)</f>
        <v>0</v>
      </c>
    </row>
    <row r="311" spans="1:54" x14ac:dyDescent="0.3">
      <c r="A311" s="1">
        <f t="shared" si="92"/>
        <v>43653</v>
      </c>
      <c r="B311" s="2">
        <f t="shared" si="93"/>
        <v>0.5</v>
      </c>
      <c r="C311" s="13">
        <f t="shared" si="93"/>
        <v>43653.5</v>
      </c>
      <c r="D311" s="19">
        <f t="shared" si="94"/>
        <v>188</v>
      </c>
      <c r="E311" s="19">
        <v>308</v>
      </c>
      <c r="F311" s="19">
        <v>0</v>
      </c>
      <c r="G311" s="19">
        <v>0</v>
      </c>
      <c r="H311" s="19">
        <v>0</v>
      </c>
      <c r="I311" s="19"/>
      <c r="J311">
        <v>525645</v>
      </c>
      <c r="K311">
        <v>6299865</v>
      </c>
      <c r="L311">
        <v>2511</v>
      </c>
      <c r="M311" s="14">
        <v>30.754899999999999</v>
      </c>
      <c r="N311" s="21">
        <v>220.45599999999999</v>
      </c>
      <c r="O311" s="19">
        <v>1015.87</v>
      </c>
      <c r="P311" s="19">
        <f>VLOOKUP(C311,AWS2_30min!$C$3:$G$2935,5)</f>
        <v>955.8</v>
      </c>
      <c r="Q311" s="19">
        <f t="shared" si="77"/>
        <v>856.33399999999995</v>
      </c>
      <c r="R311" s="59">
        <f t="shared" si="78"/>
        <v>1.1161532766420579</v>
      </c>
      <c r="S311" s="26" t="b">
        <f t="shared" si="79"/>
        <v>0</v>
      </c>
      <c r="T311" s="19">
        <f>VLOOKUP(A311,Albedo!$A$2:$F$63,6)</f>
        <v>0</v>
      </c>
      <c r="U311" s="19">
        <f>Const!$B$26*D311+Const!$B$27</f>
        <v>2402.4843999999998</v>
      </c>
      <c r="V311" s="19">
        <f t="shared" si="76"/>
        <v>1</v>
      </c>
      <c r="W311" s="6">
        <f>VLOOKUP(A311,Albedo!$A$2:$G$63,5)+Const!$B$20*(L311-Const!$B$29)</f>
        <v>17.641999999999999</v>
      </c>
      <c r="X311" s="19">
        <f>VLOOKUP(A311,Albedo!$A$2:$G$63,7)</f>
        <v>3</v>
      </c>
      <c r="Y311" s="6">
        <f>IF(T311=1,W311,VLOOKUP(A311,Albedo!$A$2:$H$63,8)+(X311+1)*Const!$B$20*(L311-Const!$B$29))</f>
        <v>36.299999999999997</v>
      </c>
      <c r="Z311" s="15">
        <f>Const!$B$22*V311+Const!$B$23*W311+Const!$B$24*Y311+Const!$B$25</f>
        <v>0.57932396000000008</v>
      </c>
      <c r="AA311" s="51" t="b">
        <f t="shared" si="80"/>
        <v>0</v>
      </c>
      <c r="AB311" s="51" t="b">
        <f t="shared" si="81"/>
        <v>0</v>
      </c>
      <c r="AC311" s="51" t="b">
        <f>IF(F311=1,VLOOKUP(C311,AWS1_30min!$C$3:$J$2747,8))</f>
        <v>0</v>
      </c>
      <c r="AD311" s="51" t="b">
        <f>IF(F311=1,Const!$B$5*POWER((0+Const!$B$4),4))</f>
        <v>0</v>
      </c>
      <c r="AE311" s="51" t="b">
        <f t="shared" si="82"/>
        <v>0</v>
      </c>
      <c r="AF311" s="51" t="b">
        <f t="shared" si="83"/>
        <v>0</v>
      </c>
      <c r="AG311" s="14">
        <f>VLOOKUP(C311,AWS2_30min!$C$3:$J$2935,8)+Const!$B$20*(L311-Const!$B$29)</f>
        <v>17.641999999999999</v>
      </c>
      <c r="AH311" s="14">
        <f t="shared" si="84"/>
        <v>290.79199999999997</v>
      </c>
      <c r="AI311" s="6">
        <f>VLOOKUP(C311,AWS2_30min!$C$3:$K$2935,9)</f>
        <v>30.97</v>
      </c>
      <c r="AJ311" s="6">
        <f>VLOOKUP(C311,AWS2_30min!$C$3:$L$2935,10)</f>
        <v>1.9076345193123379</v>
      </c>
      <c r="AK311" s="53">
        <f>IF(AJ311&gt;0.5,Const!$B$6*(AH311-Const!$B$4)*(Const!$B$32-Const!$B$34)/(AH311*POWER(AJ311,2)))</f>
        <v>0.32699532316920737</v>
      </c>
      <c r="AL311" s="53">
        <f>IF(AK311&lt;Const!$B$33,AK311,"ЛОЖЬ")</f>
        <v>0.32699532316920737</v>
      </c>
      <c r="AM311" s="53">
        <f t="shared" si="85"/>
        <v>0.40319530267128539</v>
      </c>
      <c r="AN311" s="6">
        <f>(AG311+VLOOKUP(C311,AWS1_30min!$C$4:$L$2747,10))/2</f>
        <v>16.212499999999999</v>
      </c>
      <c r="AO311" s="19">
        <f>VLOOKUP(C311,AWS1_30min!$C$4:$O$2747,13)/POWER(10,(L311-Const!$B$28)/18400*(1+0.003665*AN311))</f>
        <v>752.82738391905912</v>
      </c>
      <c r="AP311" s="14">
        <f>Const!$B$7*Const!$B$8*(AO311/Const!$B$11)*POWER(Const!$B$9,2)*AJ311*(AH311-Const!$B$4)/(LN(Const!$B$32/Const!$B$34)*LN(Const!$B$32/Const!$B$35))</f>
        <v>68.83140178078898</v>
      </c>
      <c r="AQ311" s="51" t="b">
        <f t="shared" si="86"/>
        <v>0</v>
      </c>
      <c r="AR311" s="18">
        <f t="shared" si="87"/>
        <v>6.3923181458001554</v>
      </c>
      <c r="AS311" s="14">
        <f>0.623*Const!$B$10*Const!$B$8*POWER(Const!$B$9,2)*AJ311*(AR311-Const!$B$12)/1013/(LN(Const!$B$32/Const!$B$34)*LN(Const!$B$32/Const!$B$36))</f>
        <v>2.3045388002324705</v>
      </c>
      <c r="AT311" s="51" t="b">
        <f t="shared" si="88"/>
        <v>0</v>
      </c>
      <c r="AU311" s="51" t="b">
        <f t="shared" si="89"/>
        <v>0</v>
      </c>
      <c r="AV311" s="14">
        <f>VLOOKUP(C311,AWS1_30min!$C$4:$P$2747,14)</f>
        <v>0</v>
      </c>
      <c r="AW311" s="14">
        <f t="shared" si="90"/>
        <v>0</v>
      </c>
      <c r="AX311" s="51" t="b">
        <f>IF(F311=1,AW311*Const!$B$13*Const!$B$14*(AH311-Const!$B$4))</f>
        <v>0</v>
      </c>
      <c r="AY311" s="11" t="b">
        <f>IF(F311=1,-Const!$B$15*(Const!$B$4-Const!$B$31)/2)</f>
        <v>0</v>
      </c>
      <c r="AZ311" s="51" t="b">
        <f t="shared" si="91"/>
        <v>0</v>
      </c>
      <c r="BA311" s="19">
        <f>IF(V311=1,Const!$B$37,Const!$B$38)</f>
        <v>602</v>
      </c>
      <c r="BB311" s="51" t="b">
        <f>IF(F311=1,AZ311/Const!$B$17*1800/BA311*1000)</f>
        <v>0</v>
      </c>
    </row>
    <row r="312" spans="1:54" x14ac:dyDescent="0.3">
      <c r="A312" s="1">
        <f t="shared" si="92"/>
        <v>43653</v>
      </c>
      <c r="B312" s="2">
        <f t="shared" si="93"/>
        <v>0.5</v>
      </c>
      <c r="C312" s="13">
        <f t="shared" si="93"/>
        <v>43653.5</v>
      </c>
      <c r="D312" s="19">
        <f t="shared" si="94"/>
        <v>188</v>
      </c>
      <c r="E312" s="19">
        <v>309</v>
      </c>
      <c r="F312" s="19">
        <v>0</v>
      </c>
      <c r="G312" s="19">
        <v>0</v>
      </c>
      <c r="H312" s="19">
        <v>0</v>
      </c>
      <c r="I312" s="19"/>
      <c r="J312">
        <v>525735</v>
      </c>
      <c r="K312">
        <v>6299865</v>
      </c>
      <c r="L312">
        <v>2523</v>
      </c>
      <c r="M312" s="14">
        <v>15.5038</v>
      </c>
      <c r="N312" s="21">
        <v>184.88300000000001</v>
      </c>
      <c r="O312" s="19">
        <v>909.69</v>
      </c>
      <c r="P312" s="19">
        <f>VLOOKUP(C312,AWS2_30min!$C$3:$G$2935,5)</f>
        <v>955.8</v>
      </c>
      <c r="Q312" s="19">
        <f t="shared" si="77"/>
        <v>856.33399999999995</v>
      </c>
      <c r="R312" s="59">
        <f t="shared" si="78"/>
        <v>1.1161532766420579</v>
      </c>
      <c r="S312" s="26" t="b">
        <f t="shared" si="79"/>
        <v>0</v>
      </c>
      <c r="T312" s="19">
        <f>VLOOKUP(A312,Albedo!$A$2:$F$63,6)</f>
        <v>0</v>
      </c>
      <c r="U312" s="19">
        <f>Const!$B$26*D312+Const!$B$27</f>
        <v>2402.4843999999998</v>
      </c>
      <c r="V312" s="19">
        <f t="shared" si="76"/>
        <v>1</v>
      </c>
      <c r="W312" s="6">
        <f>VLOOKUP(A312,Albedo!$A$2:$G$63,5)+Const!$B$20*(L312-Const!$B$29)</f>
        <v>17.564</v>
      </c>
      <c r="X312" s="19">
        <f>VLOOKUP(A312,Albedo!$A$2:$G$63,7)</f>
        <v>3</v>
      </c>
      <c r="Y312" s="6">
        <f>IF(T312=1,W312,VLOOKUP(A312,Albedo!$A$2:$H$63,8)+(X312+1)*Const!$B$20*(L312-Const!$B$29))</f>
        <v>35.988</v>
      </c>
      <c r="Z312" s="15">
        <f>Const!$B$22*V312+Const!$B$23*W312+Const!$B$24*Y312+Const!$B$25</f>
        <v>0.57901975999999999</v>
      </c>
      <c r="AA312" s="51" t="b">
        <f t="shared" si="80"/>
        <v>0</v>
      </c>
      <c r="AB312" s="51" t="b">
        <f t="shared" si="81"/>
        <v>0</v>
      </c>
      <c r="AC312" s="51" t="b">
        <f>IF(F312=1,VLOOKUP(C312,AWS1_30min!$C$3:$J$2747,8))</f>
        <v>0</v>
      </c>
      <c r="AD312" s="51" t="b">
        <f>IF(F312=1,Const!$B$5*POWER((0+Const!$B$4),4))</f>
        <v>0</v>
      </c>
      <c r="AE312" s="51" t="b">
        <f t="shared" si="82"/>
        <v>0</v>
      </c>
      <c r="AF312" s="51" t="b">
        <f t="shared" si="83"/>
        <v>0</v>
      </c>
      <c r="AG312" s="14">
        <f>VLOOKUP(C312,AWS2_30min!$C$3:$J$2935,8)+Const!$B$20*(L312-Const!$B$29)</f>
        <v>17.564</v>
      </c>
      <c r="AH312" s="14">
        <f t="shared" si="84"/>
        <v>290.714</v>
      </c>
      <c r="AI312" s="6">
        <f>VLOOKUP(C312,AWS2_30min!$C$3:$K$2935,9)</f>
        <v>30.97</v>
      </c>
      <c r="AJ312" s="6">
        <f>VLOOKUP(C312,AWS2_30min!$C$3:$L$2935,10)</f>
        <v>1.9076345193123379</v>
      </c>
      <c r="AK312" s="53">
        <f>IF(AJ312&gt;0.5,Const!$B$6*(AH312-Const!$B$4)*(Const!$B$32-Const!$B$34)/(AH312*POWER(AJ312,2)))</f>
        <v>0.32563693595756282</v>
      </c>
      <c r="AL312" s="53">
        <f>IF(AK312&lt;Const!$B$33,AK312,"ЛОЖЬ")</f>
        <v>0.32563693595756282</v>
      </c>
      <c r="AM312" s="53">
        <f t="shared" si="85"/>
        <v>0.39461599192011854</v>
      </c>
      <c r="AN312" s="6">
        <f>(AG312+VLOOKUP(C312,AWS1_30min!$C$4:$L$2747,10))/2</f>
        <v>16.173500000000001</v>
      </c>
      <c r="AO312" s="19">
        <f>VLOOKUP(C312,AWS1_30min!$C$4:$O$2747,13)/POWER(10,(L312-Const!$B$28)/18400*(1+0.003665*AN312))</f>
        <v>751.6305715846629</v>
      </c>
      <c r="AP312" s="14">
        <f>Const!$B$7*Const!$B$8*(AO312/Const!$B$11)*POWER(Const!$B$9,2)*AJ312*(AH312-Const!$B$4)/(LN(Const!$B$32/Const!$B$34)*LN(Const!$B$32/Const!$B$35))</f>
        <v>68.418138365703328</v>
      </c>
      <c r="AQ312" s="51" t="b">
        <f t="shared" si="86"/>
        <v>0</v>
      </c>
      <c r="AR312" s="18">
        <f t="shared" si="87"/>
        <v>6.360739299957598</v>
      </c>
      <c r="AS312" s="14">
        <f>0.623*Const!$B$10*Const!$B$8*POWER(Const!$B$9,2)*AJ312*(AR312-Const!$B$12)/1013/(LN(Const!$B$32/Const!$B$34)*LN(Const!$B$32/Const!$B$36))</f>
        <v>2.0467633912006731</v>
      </c>
      <c r="AT312" s="51" t="b">
        <f t="shared" si="88"/>
        <v>0</v>
      </c>
      <c r="AU312" s="51" t="b">
        <f t="shared" si="89"/>
        <v>0</v>
      </c>
      <c r="AV312" s="14">
        <f>VLOOKUP(C312,AWS1_30min!$C$4:$P$2747,14)</f>
        <v>0</v>
      </c>
      <c r="AW312" s="14">
        <f t="shared" si="90"/>
        <v>0</v>
      </c>
      <c r="AX312" s="51" t="b">
        <f>IF(F312=1,AW312*Const!$B$13*Const!$B$14*(AH312-Const!$B$4))</f>
        <v>0</v>
      </c>
      <c r="AY312" s="11" t="b">
        <f>IF(F312=1,-Const!$B$15*(Const!$B$4-Const!$B$31)/2)</f>
        <v>0</v>
      </c>
      <c r="AZ312" s="51" t="b">
        <f t="shared" si="91"/>
        <v>0</v>
      </c>
      <c r="BA312" s="19">
        <f>IF(V312=1,Const!$B$37,Const!$B$38)</f>
        <v>602</v>
      </c>
      <c r="BB312" s="51" t="b">
        <f>IF(F312=1,AZ312/Const!$B$17*1800/BA312*1000)</f>
        <v>0</v>
      </c>
    </row>
    <row r="313" spans="1:54" x14ac:dyDescent="0.3">
      <c r="A313" s="1">
        <f t="shared" si="92"/>
        <v>43653</v>
      </c>
      <c r="B313" s="2">
        <f t="shared" si="93"/>
        <v>0.5</v>
      </c>
      <c r="C313" s="13">
        <f t="shared" si="93"/>
        <v>43653.5</v>
      </c>
      <c r="D313" s="19">
        <f t="shared" si="94"/>
        <v>188</v>
      </c>
      <c r="E313" s="19">
        <v>310</v>
      </c>
      <c r="F313" s="19">
        <v>0</v>
      </c>
      <c r="G313" s="19">
        <v>0</v>
      </c>
      <c r="H313" s="19">
        <v>0</v>
      </c>
      <c r="I313" s="19"/>
      <c r="J313">
        <v>525825</v>
      </c>
      <c r="K313">
        <v>6299865</v>
      </c>
      <c r="L313">
        <v>2523</v>
      </c>
      <c r="M313" s="14">
        <v>4.4047999999999998</v>
      </c>
      <c r="N313" s="21">
        <v>115.64100000000001</v>
      </c>
      <c r="O313" s="19">
        <v>879.71199999999999</v>
      </c>
      <c r="P313" s="19">
        <f>VLOOKUP(C313,AWS2_30min!$C$3:$G$2935,5)</f>
        <v>955.8</v>
      </c>
      <c r="Q313" s="19">
        <f t="shared" si="77"/>
        <v>856.33399999999995</v>
      </c>
      <c r="R313" s="59">
        <f t="shared" si="78"/>
        <v>1.1161532766420579</v>
      </c>
      <c r="S313" s="26" t="b">
        <f t="shared" si="79"/>
        <v>0</v>
      </c>
      <c r="T313" s="19">
        <f>VLOOKUP(A313,Albedo!$A$2:$F$63,6)</f>
        <v>0</v>
      </c>
      <c r="U313" s="19">
        <f>Const!$B$26*D313+Const!$B$27</f>
        <v>2402.4843999999998</v>
      </c>
      <c r="V313" s="19">
        <f t="shared" si="76"/>
        <v>1</v>
      </c>
      <c r="W313" s="6">
        <f>VLOOKUP(A313,Albedo!$A$2:$G$63,5)+Const!$B$20*(L313-Const!$B$29)</f>
        <v>17.564</v>
      </c>
      <c r="X313" s="19">
        <f>VLOOKUP(A313,Albedo!$A$2:$G$63,7)</f>
        <v>3</v>
      </c>
      <c r="Y313" s="6">
        <f>IF(T313=1,W313,VLOOKUP(A313,Albedo!$A$2:$H$63,8)+(X313+1)*Const!$B$20*(L313-Const!$B$29))</f>
        <v>35.988</v>
      </c>
      <c r="Z313" s="15">
        <f>Const!$B$22*V313+Const!$B$23*W313+Const!$B$24*Y313+Const!$B$25</f>
        <v>0.57901975999999999</v>
      </c>
      <c r="AA313" s="51" t="b">
        <f t="shared" si="80"/>
        <v>0</v>
      </c>
      <c r="AB313" s="51" t="b">
        <f t="shared" si="81"/>
        <v>0</v>
      </c>
      <c r="AC313" s="51" t="b">
        <f>IF(F313=1,VLOOKUP(C313,AWS1_30min!$C$3:$J$2747,8))</f>
        <v>0</v>
      </c>
      <c r="AD313" s="51" t="b">
        <f>IF(F313=1,Const!$B$5*POWER((0+Const!$B$4),4))</f>
        <v>0</v>
      </c>
      <c r="AE313" s="51" t="b">
        <f t="shared" si="82"/>
        <v>0</v>
      </c>
      <c r="AF313" s="51" t="b">
        <f t="shared" si="83"/>
        <v>0</v>
      </c>
      <c r="AG313" s="14">
        <f>VLOOKUP(C313,AWS2_30min!$C$3:$J$2935,8)+Const!$B$20*(L313-Const!$B$29)</f>
        <v>17.564</v>
      </c>
      <c r="AH313" s="14">
        <f t="shared" si="84"/>
        <v>290.714</v>
      </c>
      <c r="AI313" s="6">
        <f>VLOOKUP(C313,AWS2_30min!$C$3:$K$2935,9)</f>
        <v>30.97</v>
      </c>
      <c r="AJ313" s="6">
        <f>VLOOKUP(C313,AWS2_30min!$C$3:$L$2935,10)</f>
        <v>1.9076345193123379</v>
      </c>
      <c r="AK313" s="53">
        <f>IF(AJ313&gt;0.5,Const!$B$6*(AH313-Const!$B$4)*(Const!$B$32-Const!$B$34)/(AH313*POWER(AJ313,2)))</f>
        <v>0.32563693595756282</v>
      </c>
      <c r="AL313" s="53">
        <f>IF(AK313&lt;Const!$B$33,AK313,"ЛОЖЬ")</f>
        <v>0.32563693595756282</v>
      </c>
      <c r="AM313" s="53">
        <f t="shared" si="85"/>
        <v>0.39461599192011854</v>
      </c>
      <c r="AN313" s="6">
        <f>(AG313+VLOOKUP(C313,AWS1_30min!$C$4:$L$2747,10))/2</f>
        <v>16.173500000000001</v>
      </c>
      <c r="AO313" s="19">
        <f>VLOOKUP(C313,AWS1_30min!$C$4:$O$2747,13)/POWER(10,(L313-Const!$B$28)/18400*(1+0.003665*AN313))</f>
        <v>751.6305715846629</v>
      </c>
      <c r="AP313" s="14">
        <f>Const!$B$7*Const!$B$8*(AO313/Const!$B$11)*POWER(Const!$B$9,2)*AJ313*(AH313-Const!$B$4)/(LN(Const!$B$32/Const!$B$34)*LN(Const!$B$32/Const!$B$35))</f>
        <v>68.418138365703328</v>
      </c>
      <c r="AQ313" s="51" t="b">
        <f t="shared" si="86"/>
        <v>0</v>
      </c>
      <c r="AR313" s="18">
        <f t="shared" si="87"/>
        <v>6.360739299957598</v>
      </c>
      <c r="AS313" s="14">
        <f>0.623*Const!$B$10*Const!$B$8*POWER(Const!$B$9,2)*AJ313*(AR313-Const!$B$12)/1013/(LN(Const!$B$32/Const!$B$34)*LN(Const!$B$32/Const!$B$36))</f>
        <v>2.0467633912006731</v>
      </c>
      <c r="AT313" s="51" t="b">
        <f t="shared" si="88"/>
        <v>0</v>
      </c>
      <c r="AU313" s="51" t="b">
        <f t="shared" si="89"/>
        <v>0</v>
      </c>
      <c r="AV313" s="14">
        <f>VLOOKUP(C313,AWS1_30min!$C$4:$P$2747,14)</f>
        <v>0</v>
      </c>
      <c r="AW313" s="14">
        <f t="shared" si="90"/>
        <v>0</v>
      </c>
      <c r="AX313" s="51" t="b">
        <f>IF(F313=1,AW313*Const!$B$13*Const!$B$14*(AH313-Const!$B$4))</f>
        <v>0</v>
      </c>
      <c r="AY313" s="11" t="b">
        <f>IF(F313=1,-Const!$B$15*(Const!$B$4-Const!$B$31)/2)</f>
        <v>0</v>
      </c>
      <c r="AZ313" s="51" t="b">
        <f t="shared" si="91"/>
        <v>0</v>
      </c>
      <c r="BA313" s="19">
        <f>IF(V313=1,Const!$B$37,Const!$B$38)</f>
        <v>602</v>
      </c>
      <c r="BB313" s="51" t="b">
        <f>IF(F313=1,AZ313/Const!$B$17*1800/BA313*1000)</f>
        <v>0</v>
      </c>
    </row>
    <row r="314" spans="1:54" x14ac:dyDescent="0.3">
      <c r="A314" s="1">
        <f t="shared" si="92"/>
        <v>43653</v>
      </c>
      <c r="B314" s="2">
        <f t="shared" si="93"/>
        <v>0.5</v>
      </c>
      <c r="C314" s="13">
        <f t="shared" si="93"/>
        <v>43653.5</v>
      </c>
      <c r="D314" s="19">
        <f t="shared" si="94"/>
        <v>188</v>
      </c>
      <c r="E314" s="19">
        <v>311</v>
      </c>
      <c r="F314" s="19">
        <v>0</v>
      </c>
      <c r="G314" s="19">
        <v>0</v>
      </c>
      <c r="H314" s="19">
        <v>0</v>
      </c>
      <c r="I314" s="19"/>
      <c r="J314">
        <v>525915</v>
      </c>
      <c r="K314">
        <v>6299865</v>
      </c>
      <c r="L314">
        <v>2506</v>
      </c>
      <c r="M314" s="14">
        <v>13.682399999999999</v>
      </c>
      <c r="N314" s="21">
        <v>16.574000000000002</v>
      </c>
      <c r="O314" s="19">
        <v>860.46699999999998</v>
      </c>
      <c r="P314" s="19">
        <f>VLOOKUP(C314,AWS2_30min!$C$3:$G$2935,5)</f>
        <v>955.8</v>
      </c>
      <c r="Q314" s="19">
        <f t="shared" si="77"/>
        <v>856.33399999999995</v>
      </c>
      <c r="R314" s="59">
        <f t="shared" si="78"/>
        <v>1.1161532766420579</v>
      </c>
      <c r="S314" s="26" t="b">
        <f t="shared" si="79"/>
        <v>0</v>
      </c>
      <c r="T314" s="19">
        <f>VLOOKUP(A314,Albedo!$A$2:$F$63,6)</f>
        <v>0</v>
      </c>
      <c r="U314" s="19">
        <f>Const!$B$26*D314+Const!$B$27</f>
        <v>2402.4843999999998</v>
      </c>
      <c r="V314" s="19">
        <f t="shared" si="76"/>
        <v>1</v>
      </c>
      <c r="W314" s="6">
        <f>VLOOKUP(A314,Albedo!$A$2:$G$63,5)+Const!$B$20*(L314-Const!$B$29)</f>
        <v>17.674500000000002</v>
      </c>
      <c r="X314" s="19">
        <f>VLOOKUP(A314,Albedo!$A$2:$G$63,7)</f>
        <v>3</v>
      </c>
      <c r="Y314" s="6">
        <f>IF(T314=1,W314,VLOOKUP(A314,Albedo!$A$2:$H$63,8)+(X314+1)*Const!$B$20*(L314-Const!$B$29))</f>
        <v>36.43</v>
      </c>
      <c r="Z314" s="15">
        <f>Const!$B$22*V314+Const!$B$23*W314+Const!$B$24*Y314+Const!$B$25</f>
        <v>0.57945071000000004</v>
      </c>
      <c r="AA314" s="51" t="b">
        <f t="shared" si="80"/>
        <v>0</v>
      </c>
      <c r="AB314" s="51" t="b">
        <f t="shared" si="81"/>
        <v>0</v>
      </c>
      <c r="AC314" s="51" t="b">
        <f>IF(F314=1,VLOOKUP(C314,AWS1_30min!$C$3:$J$2747,8))</f>
        <v>0</v>
      </c>
      <c r="AD314" s="51" t="b">
        <f>IF(F314=1,Const!$B$5*POWER((0+Const!$B$4),4))</f>
        <v>0</v>
      </c>
      <c r="AE314" s="51" t="b">
        <f t="shared" si="82"/>
        <v>0</v>
      </c>
      <c r="AF314" s="51" t="b">
        <f t="shared" si="83"/>
        <v>0</v>
      </c>
      <c r="AG314" s="14">
        <f>VLOOKUP(C314,AWS2_30min!$C$3:$J$2935,8)+Const!$B$20*(L314-Const!$B$29)</f>
        <v>17.674500000000002</v>
      </c>
      <c r="AH314" s="14">
        <f t="shared" si="84"/>
        <v>290.8245</v>
      </c>
      <c r="AI314" s="6">
        <f>VLOOKUP(C314,AWS2_30min!$C$3:$K$2935,9)</f>
        <v>30.97</v>
      </c>
      <c r="AJ314" s="6">
        <f>VLOOKUP(C314,AWS2_30min!$C$3:$L$2935,10)</f>
        <v>1.9076345193123379</v>
      </c>
      <c r="AK314" s="53">
        <f>IF(AJ314&gt;0.5,Const!$B$6*(AH314-Const!$B$4)*(Const!$B$32-Const!$B$34)/(AH314*POWER(AJ314,2)))</f>
        <v>0.32756110278865497</v>
      </c>
      <c r="AL314" s="53">
        <f>IF(AK314&lt;Const!$B$33,AK314,"ЛОЖЬ")</f>
        <v>0.32756110278865497</v>
      </c>
      <c r="AM314" s="53">
        <f t="shared" si="85"/>
        <v>0.40679587361644487</v>
      </c>
      <c r="AN314" s="6">
        <f>(AG314+VLOOKUP(C314,AWS1_30min!$C$4:$L$2747,10))/2</f>
        <v>16.228750000000002</v>
      </c>
      <c r="AO314" s="19">
        <f>VLOOKUP(C314,AWS1_30min!$C$4:$O$2747,13)/POWER(10,(L314-Const!$B$28)/18400*(1+0.003665*AN314))</f>
        <v>753.32671343427239</v>
      </c>
      <c r="AP314" s="14">
        <f>Const!$B$7*Const!$B$8*(AO314/Const!$B$11)*POWER(Const!$B$9,2)*AJ314*(AH314-Const!$B$4)/(LN(Const!$B$32/Const!$B$34)*LN(Const!$B$32/Const!$B$35))</f>
        <v>69.003940691080174</v>
      </c>
      <c r="AQ314" s="51" t="b">
        <f t="shared" si="86"/>
        <v>0</v>
      </c>
      <c r="AR314" s="18">
        <f t="shared" si="87"/>
        <v>6.4055167927482843</v>
      </c>
      <c r="AS314" s="14">
        <f>0.623*Const!$B$10*Const!$B$8*POWER(Const!$B$9,2)*AJ314*(AR314-Const!$B$12)/1013/(LN(Const!$B$32/Const!$B$34)*LN(Const!$B$32/Const!$B$36))</f>
        <v>2.412278222777644</v>
      </c>
      <c r="AT314" s="51" t="b">
        <f t="shared" si="88"/>
        <v>0</v>
      </c>
      <c r="AU314" s="51" t="b">
        <f t="shared" si="89"/>
        <v>0</v>
      </c>
      <c r="AV314" s="14">
        <f>VLOOKUP(C314,AWS1_30min!$C$4:$P$2747,14)</f>
        <v>0</v>
      </c>
      <c r="AW314" s="14">
        <f t="shared" si="90"/>
        <v>0</v>
      </c>
      <c r="AX314" s="51" t="b">
        <f>IF(F314=1,AW314*Const!$B$13*Const!$B$14*(AH314-Const!$B$4))</f>
        <v>0</v>
      </c>
      <c r="AY314" s="11" t="b">
        <f>IF(F314=1,-Const!$B$15*(Const!$B$4-Const!$B$31)/2)</f>
        <v>0</v>
      </c>
      <c r="AZ314" s="51" t="b">
        <f t="shared" si="91"/>
        <v>0</v>
      </c>
      <c r="BA314" s="19">
        <f>IF(V314=1,Const!$B$37,Const!$B$38)</f>
        <v>602</v>
      </c>
      <c r="BB314" s="51" t="b">
        <f>IF(F314=1,AZ314/Const!$B$17*1800/BA314*1000)</f>
        <v>0</v>
      </c>
    </row>
    <row r="315" spans="1:54" x14ac:dyDescent="0.3">
      <c r="A315" s="1">
        <f t="shared" si="92"/>
        <v>43653</v>
      </c>
      <c r="B315" s="2">
        <f t="shared" si="93"/>
        <v>0.5</v>
      </c>
      <c r="C315" s="13">
        <f t="shared" si="93"/>
        <v>43653.5</v>
      </c>
      <c r="D315" s="19">
        <f t="shared" si="94"/>
        <v>188</v>
      </c>
      <c r="E315" s="19">
        <v>312</v>
      </c>
      <c r="F315" s="19">
        <v>0</v>
      </c>
      <c r="G315" s="19">
        <v>0</v>
      </c>
      <c r="H315" s="19">
        <v>0</v>
      </c>
      <c r="I315" s="19"/>
      <c r="J315">
        <v>526005</v>
      </c>
      <c r="K315">
        <v>6299865</v>
      </c>
      <c r="L315">
        <v>2506</v>
      </c>
      <c r="M315" s="14">
        <v>31.0914</v>
      </c>
      <c r="N315" s="21">
        <v>44.440100000000001</v>
      </c>
      <c r="O315" s="19">
        <v>589.60900000000004</v>
      </c>
      <c r="P315" s="19">
        <f>VLOOKUP(C315,AWS2_30min!$C$3:$G$2935,5)</f>
        <v>955.8</v>
      </c>
      <c r="Q315" s="19">
        <f t="shared" si="77"/>
        <v>856.33399999999995</v>
      </c>
      <c r="R315" s="59">
        <f t="shared" si="78"/>
        <v>1.1161532766420579</v>
      </c>
      <c r="S315" s="26" t="b">
        <f t="shared" si="79"/>
        <v>0</v>
      </c>
      <c r="T315" s="19">
        <f>VLOOKUP(A315,Albedo!$A$2:$F$63,6)</f>
        <v>0</v>
      </c>
      <c r="U315" s="19">
        <f>Const!$B$26*D315+Const!$B$27</f>
        <v>2402.4843999999998</v>
      </c>
      <c r="V315" s="19">
        <f t="shared" si="76"/>
        <v>1</v>
      </c>
      <c r="W315" s="6">
        <f>VLOOKUP(A315,Albedo!$A$2:$G$63,5)+Const!$B$20*(L315-Const!$B$29)</f>
        <v>17.674500000000002</v>
      </c>
      <c r="X315" s="19">
        <f>VLOOKUP(A315,Albedo!$A$2:$G$63,7)</f>
        <v>3</v>
      </c>
      <c r="Y315" s="6">
        <f>IF(T315=1,W315,VLOOKUP(A315,Albedo!$A$2:$H$63,8)+(X315+1)*Const!$B$20*(L315-Const!$B$29))</f>
        <v>36.43</v>
      </c>
      <c r="Z315" s="15">
        <f>Const!$B$22*V315+Const!$B$23*W315+Const!$B$24*Y315+Const!$B$25</f>
        <v>0.57945071000000004</v>
      </c>
      <c r="AA315" s="51" t="b">
        <f t="shared" si="80"/>
        <v>0</v>
      </c>
      <c r="AB315" s="51" t="b">
        <f t="shared" si="81"/>
        <v>0</v>
      </c>
      <c r="AC315" s="51" t="b">
        <f>IF(F315=1,VLOOKUP(C315,AWS1_30min!$C$3:$J$2747,8))</f>
        <v>0</v>
      </c>
      <c r="AD315" s="51" t="b">
        <f>IF(F315=1,Const!$B$5*POWER((0+Const!$B$4),4))</f>
        <v>0</v>
      </c>
      <c r="AE315" s="51" t="b">
        <f t="shared" si="82"/>
        <v>0</v>
      </c>
      <c r="AF315" s="51" t="b">
        <f t="shared" si="83"/>
        <v>0</v>
      </c>
      <c r="AG315" s="14">
        <f>VLOOKUP(C315,AWS2_30min!$C$3:$J$2935,8)+Const!$B$20*(L315-Const!$B$29)</f>
        <v>17.674500000000002</v>
      </c>
      <c r="AH315" s="14">
        <f t="shared" si="84"/>
        <v>290.8245</v>
      </c>
      <c r="AI315" s="6">
        <f>VLOOKUP(C315,AWS2_30min!$C$3:$K$2935,9)</f>
        <v>30.97</v>
      </c>
      <c r="AJ315" s="6">
        <f>VLOOKUP(C315,AWS2_30min!$C$3:$L$2935,10)</f>
        <v>1.9076345193123379</v>
      </c>
      <c r="AK315" s="53">
        <f>IF(AJ315&gt;0.5,Const!$B$6*(AH315-Const!$B$4)*(Const!$B$32-Const!$B$34)/(AH315*POWER(AJ315,2)))</f>
        <v>0.32756110278865497</v>
      </c>
      <c r="AL315" s="53">
        <f>IF(AK315&lt;Const!$B$33,AK315,"ЛОЖЬ")</f>
        <v>0.32756110278865497</v>
      </c>
      <c r="AM315" s="53">
        <f t="shared" si="85"/>
        <v>0.40679587361644487</v>
      </c>
      <c r="AN315" s="6">
        <f>(AG315+VLOOKUP(C315,AWS1_30min!$C$4:$L$2747,10))/2</f>
        <v>16.228750000000002</v>
      </c>
      <c r="AO315" s="19">
        <f>VLOOKUP(C315,AWS1_30min!$C$4:$O$2747,13)/POWER(10,(L315-Const!$B$28)/18400*(1+0.003665*AN315))</f>
        <v>753.32671343427239</v>
      </c>
      <c r="AP315" s="14">
        <f>Const!$B$7*Const!$B$8*(AO315/Const!$B$11)*POWER(Const!$B$9,2)*AJ315*(AH315-Const!$B$4)/(LN(Const!$B$32/Const!$B$34)*LN(Const!$B$32/Const!$B$35))</f>
        <v>69.003940691080174</v>
      </c>
      <c r="AQ315" s="51" t="b">
        <f t="shared" si="86"/>
        <v>0</v>
      </c>
      <c r="AR315" s="18">
        <f t="shared" si="87"/>
        <v>6.4055167927482843</v>
      </c>
      <c r="AS315" s="14">
        <f>0.623*Const!$B$10*Const!$B$8*POWER(Const!$B$9,2)*AJ315*(AR315-Const!$B$12)/1013/(LN(Const!$B$32/Const!$B$34)*LN(Const!$B$32/Const!$B$36))</f>
        <v>2.412278222777644</v>
      </c>
      <c r="AT315" s="51" t="b">
        <f t="shared" si="88"/>
        <v>0</v>
      </c>
      <c r="AU315" s="51" t="b">
        <f t="shared" si="89"/>
        <v>0</v>
      </c>
      <c r="AV315" s="14">
        <f>VLOOKUP(C315,AWS1_30min!$C$4:$P$2747,14)</f>
        <v>0</v>
      </c>
      <c r="AW315" s="14">
        <f t="shared" si="90"/>
        <v>0</v>
      </c>
      <c r="AX315" s="51" t="b">
        <f>IF(F315=1,AW315*Const!$B$13*Const!$B$14*(AH315-Const!$B$4))</f>
        <v>0</v>
      </c>
      <c r="AY315" s="11" t="b">
        <f>IF(F315=1,-Const!$B$15*(Const!$B$4-Const!$B$31)/2)</f>
        <v>0</v>
      </c>
      <c r="AZ315" s="51" t="b">
        <f t="shared" si="91"/>
        <v>0</v>
      </c>
      <c r="BA315" s="19">
        <f>IF(V315=1,Const!$B$37,Const!$B$38)</f>
        <v>602</v>
      </c>
      <c r="BB315" s="51" t="b">
        <f>IF(F315=1,AZ315/Const!$B$17*1800/BA315*1000)</f>
        <v>0</v>
      </c>
    </row>
    <row r="316" spans="1:54" x14ac:dyDescent="0.3">
      <c r="A316" s="1">
        <f t="shared" si="92"/>
        <v>43653</v>
      </c>
      <c r="B316" s="2">
        <f t="shared" si="93"/>
        <v>0.5</v>
      </c>
      <c r="C316" s="13">
        <f t="shared" si="93"/>
        <v>43653.5</v>
      </c>
      <c r="D316" s="19">
        <f t="shared" si="94"/>
        <v>188</v>
      </c>
      <c r="E316" s="19">
        <v>313</v>
      </c>
      <c r="F316" s="19">
        <v>0</v>
      </c>
      <c r="G316" s="19">
        <v>0</v>
      </c>
      <c r="H316" s="19">
        <v>0</v>
      </c>
      <c r="I316" s="19"/>
      <c r="J316">
        <v>526095</v>
      </c>
      <c r="K316">
        <v>6299865</v>
      </c>
      <c r="L316">
        <v>2417</v>
      </c>
      <c r="M316" s="14">
        <v>39.208300000000001</v>
      </c>
      <c r="N316" s="21">
        <v>47.345700000000001</v>
      </c>
      <c r="O316" s="19">
        <v>460.74299999999999</v>
      </c>
      <c r="P316" s="19">
        <f>VLOOKUP(C316,AWS2_30min!$C$3:$G$2935,5)</f>
        <v>955.8</v>
      </c>
      <c r="Q316" s="19">
        <f t="shared" si="77"/>
        <v>856.33399999999995</v>
      </c>
      <c r="R316" s="59">
        <f t="shared" si="78"/>
        <v>1.1161532766420579</v>
      </c>
      <c r="S316" s="26" t="b">
        <f t="shared" si="79"/>
        <v>0</v>
      </c>
      <c r="T316" s="19">
        <f>VLOOKUP(A316,Albedo!$A$2:$F$63,6)</f>
        <v>0</v>
      </c>
      <c r="U316" s="19">
        <f>Const!$B$26*D316+Const!$B$27</f>
        <v>2402.4843999999998</v>
      </c>
      <c r="V316" s="19">
        <f t="shared" si="76"/>
        <v>1</v>
      </c>
      <c r="W316" s="6">
        <f>VLOOKUP(A316,Albedo!$A$2:$G$63,5)+Const!$B$20*(L316-Const!$B$29)</f>
        <v>18.253</v>
      </c>
      <c r="X316" s="19">
        <f>VLOOKUP(A316,Albedo!$A$2:$G$63,7)</f>
        <v>3</v>
      </c>
      <c r="Y316" s="6">
        <f>IF(T316=1,W316,VLOOKUP(A316,Albedo!$A$2:$H$63,8)+(X316+1)*Const!$B$20*(L316-Const!$B$29))</f>
        <v>38.744</v>
      </c>
      <c r="Z316" s="15">
        <f>Const!$B$22*V316+Const!$B$23*W316+Const!$B$24*Y316+Const!$B$25</f>
        <v>0.58170686000000005</v>
      </c>
      <c r="AA316" s="51" t="b">
        <f t="shared" si="80"/>
        <v>0</v>
      </c>
      <c r="AB316" s="51" t="b">
        <f t="shared" si="81"/>
        <v>0</v>
      </c>
      <c r="AC316" s="51" t="b">
        <f>IF(F316=1,VLOOKUP(C316,AWS1_30min!$C$3:$J$2747,8))</f>
        <v>0</v>
      </c>
      <c r="AD316" s="51" t="b">
        <f>IF(F316=1,Const!$B$5*POWER((0+Const!$B$4),4))</f>
        <v>0</v>
      </c>
      <c r="AE316" s="51" t="b">
        <f t="shared" si="82"/>
        <v>0</v>
      </c>
      <c r="AF316" s="51" t="b">
        <f t="shared" si="83"/>
        <v>0</v>
      </c>
      <c r="AG316" s="14">
        <f>VLOOKUP(C316,AWS2_30min!$C$3:$J$2935,8)+Const!$B$20*(L316-Const!$B$29)</f>
        <v>18.253</v>
      </c>
      <c r="AH316" s="14">
        <f t="shared" si="84"/>
        <v>291.40299999999996</v>
      </c>
      <c r="AI316" s="6">
        <f>VLOOKUP(C316,AWS2_30min!$C$3:$K$2935,9)</f>
        <v>30.97</v>
      </c>
      <c r="AJ316" s="6">
        <f>VLOOKUP(C316,AWS2_30min!$C$3:$L$2935,10)</f>
        <v>1.9076345193123379</v>
      </c>
      <c r="AK316" s="53">
        <f>IF(AJ316&gt;0.5,Const!$B$6*(AH316-Const!$B$4)*(Const!$B$32-Const!$B$34)/(AH316*POWER(AJ316,2)))</f>
        <v>0.33761086387673256</v>
      </c>
      <c r="AL316" s="53">
        <f>IF(AK316&lt;Const!$B$33,AK316,"ЛОЖЬ")</f>
        <v>0.33761086387673256</v>
      </c>
      <c r="AM316" s="53">
        <f t="shared" si="85"/>
        <v>0.47341874642251547</v>
      </c>
      <c r="AN316" s="6">
        <f>(AG316+VLOOKUP(C316,AWS1_30min!$C$4:$L$2747,10))/2</f>
        <v>16.518000000000001</v>
      </c>
      <c r="AO316" s="19">
        <f>VLOOKUP(C316,AWS1_30min!$C$4:$O$2747,13)/POWER(10,(L316-Const!$B$28)/18400*(1+0.003665*AN316))</f>
        <v>762.27990583754502</v>
      </c>
      <c r="AP316" s="14">
        <f>Const!$B$7*Const!$B$8*(AO316/Const!$B$11)*POWER(Const!$B$9,2)*AJ316*(AH316-Const!$B$4)/(LN(Const!$B$32/Const!$B$34)*LN(Const!$B$32/Const!$B$35))</f>
        <v>72.109438510013064</v>
      </c>
      <c r="AQ316" s="51" t="b">
        <f t="shared" si="86"/>
        <v>0</v>
      </c>
      <c r="AR316" s="18">
        <f t="shared" si="87"/>
        <v>6.644512638939065</v>
      </c>
      <c r="AS316" s="14">
        <f>0.623*Const!$B$10*Const!$B$8*POWER(Const!$B$9,2)*AJ316*(AR316-Const!$B$12)/1013/(LN(Const!$B$32/Const!$B$34)*LN(Const!$B$32/Const!$B$36))</f>
        <v>4.3631808085112693</v>
      </c>
      <c r="AT316" s="51" t="b">
        <f t="shared" si="88"/>
        <v>0</v>
      </c>
      <c r="AU316" s="51" t="b">
        <f t="shared" si="89"/>
        <v>0</v>
      </c>
      <c r="AV316" s="14">
        <f>VLOOKUP(C316,AWS1_30min!$C$4:$P$2747,14)</f>
        <v>0</v>
      </c>
      <c r="AW316" s="14">
        <f t="shared" si="90"/>
        <v>0</v>
      </c>
      <c r="AX316" s="51" t="b">
        <f>IF(F316=1,AW316*Const!$B$13*Const!$B$14*(AH316-Const!$B$4))</f>
        <v>0</v>
      </c>
      <c r="AY316" s="11" t="b">
        <f>IF(F316=1,-Const!$B$15*(Const!$B$4-Const!$B$31)/2)</f>
        <v>0</v>
      </c>
      <c r="AZ316" s="51" t="b">
        <f t="shared" si="91"/>
        <v>0</v>
      </c>
      <c r="BA316" s="19">
        <f>IF(V316=1,Const!$B$37,Const!$B$38)</f>
        <v>602</v>
      </c>
      <c r="BB316" s="51" t="b">
        <f>IF(F316=1,AZ316/Const!$B$17*1800/BA316*1000)</f>
        <v>0</v>
      </c>
    </row>
    <row r="317" spans="1:54" x14ac:dyDescent="0.3">
      <c r="A317" s="1">
        <f t="shared" si="92"/>
        <v>43653</v>
      </c>
      <c r="B317" s="2">
        <f t="shared" si="93"/>
        <v>0.5</v>
      </c>
      <c r="C317" s="13">
        <f t="shared" si="93"/>
        <v>43653.5</v>
      </c>
      <c r="D317" s="19">
        <f t="shared" si="94"/>
        <v>188</v>
      </c>
      <c r="E317" s="19">
        <v>314</v>
      </c>
      <c r="F317" s="19">
        <v>0</v>
      </c>
      <c r="G317" s="19">
        <v>0</v>
      </c>
      <c r="H317" s="19">
        <v>0</v>
      </c>
      <c r="I317" s="19"/>
      <c r="J317">
        <v>526185</v>
      </c>
      <c r="K317">
        <v>6299865</v>
      </c>
      <c r="L317">
        <v>2386</v>
      </c>
      <c r="M317" s="14">
        <v>33.923999999999999</v>
      </c>
      <c r="N317" s="21">
        <v>23.229700000000001</v>
      </c>
      <c r="O317" s="19">
        <v>653.09500000000003</v>
      </c>
      <c r="P317" s="19">
        <f>VLOOKUP(C317,AWS2_30min!$C$3:$G$2935,5)</f>
        <v>955.8</v>
      </c>
      <c r="Q317" s="19">
        <f t="shared" si="77"/>
        <v>856.33399999999995</v>
      </c>
      <c r="R317" s="59">
        <f t="shared" si="78"/>
        <v>1.1161532766420579</v>
      </c>
      <c r="S317" s="26" t="b">
        <f t="shared" si="79"/>
        <v>0</v>
      </c>
      <c r="T317" s="19">
        <f>VLOOKUP(A317,Albedo!$A$2:$F$63,6)</f>
        <v>0</v>
      </c>
      <c r="U317" s="19">
        <f>Const!$B$26*D317+Const!$B$27</f>
        <v>2402.4843999999998</v>
      </c>
      <c r="V317" s="19">
        <f t="shared" si="76"/>
        <v>0</v>
      </c>
      <c r="W317" s="6">
        <f>VLOOKUP(A317,Albedo!$A$2:$G$63,5)+Const!$B$20*(L317-Const!$B$29)</f>
        <v>18.454499999999999</v>
      </c>
      <c r="X317" s="19">
        <f>VLOOKUP(A317,Albedo!$A$2:$G$63,7)</f>
        <v>3</v>
      </c>
      <c r="Y317" s="6">
        <f>IF(T317=1,W317,VLOOKUP(A317,Albedo!$A$2:$H$63,8)+(X317+1)*Const!$B$20*(L317-Const!$B$29))</f>
        <v>39.549999999999997</v>
      </c>
      <c r="Z317" s="15">
        <f>Const!$B$22*V317+Const!$B$23*W317+Const!$B$24*Y317+Const!$B$25</f>
        <v>0.24504271</v>
      </c>
      <c r="AA317" s="51" t="b">
        <f t="shared" si="80"/>
        <v>0</v>
      </c>
      <c r="AB317" s="51" t="b">
        <f t="shared" si="81"/>
        <v>0</v>
      </c>
      <c r="AC317" s="51" t="b">
        <f>IF(F317=1,VLOOKUP(C317,AWS1_30min!$C$3:$J$2747,8))</f>
        <v>0</v>
      </c>
      <c r="AD317" s="51" t="b">
        <f>IF(F317=1,Const!$B$5*POWER((0+Const!$B$4),4))</f>
        <v>0</v>
      </c>
      <c r="AE317" s="51" t="b">
        <f t="shared" si="82"/>
        <v>0</v>
      </c>
      <c r="AF317" s="51" t="b">
        <f t="shared" si="83"/>
        <v>0</v>
      </c>
      <c r="AG317" s="14">
        <f>VLOOKUP(C317,AWS2_30min!$C$3:$J$2935,8)+Const!$B$20*(L317-Const!$B$29)</f>
        <v>18.454499999999999</v>
      </c>
      <c r="AH317" s="14">
        <f t="shared" si="84"/>
        <v>291.60449999999997</v>
      </c>
      <c r="AI317" s="6">
        <f>VLOOKUP(C317,AWS2_30min!$C$3:$K$2935,9)</f>
        <v>30.97</v>
      </c>
      <c r="AJ317" s="6">
        <f>VLOOKUP(C317,AWS2_30min!$C$3:$L$2935,10)</f>
        <v>1.9076345193123379</v>
      </c>
      <c r="AK317" s="53">
        <f>IF(AJ317&gt;0.5,Const!$B$6*(AH317-Const!$B$4)*(Const!$B$32-Const!$B$34)/(AH317*POWER(AJ317,2)))</f>
        <v>0.34110197918239521</v>
      </c>
      <c r="AL317" s="53">
        <f>IF(AK317&lt;Const!$B$33,AK317,"ЛОЖЬ")</f>
        <v>0.34110197918239521</v>
      </c>
      <c r="AM317" s="53">
        <f t="shared" si="85"/>
        <v>0.49774421322972734</v>
      </c>
      <c r="AN317" s="6">
        <f>(AG317+VLOOKUP(C317,AWS1_30min!$C$4:$L$2747,10))/2</f>
        <v>16.618749999999999</v>
      </c>
      <c r="AO317" s="19">
        <f>VLOOKUP(C317,AWS1_30min!$C$4:$O$2747,13)/POWER(10,(L317-Const!$B$28)/18400*(1+0.003665*AN317))</f>
        <v>765.42760008407504</v>
      </c>
      <c r="AP317" s="14">
        <f>Const!$B$7*Const!$B$8*(AO317/Const!$B$11)*POWER(Const!$B$9,2)*AJ317*(AH317-Const!$B$4)/(LN(Const!$B$32/Const!$B$34)*LN(Const!$B$32/Const!$B$35))</f>
        <v>73.206524588900493</v>
      </c>
      <c r="AQ317" s="51" t="b">
        <f t="shared" si="86"/>
        <v>0</v>
      </c>
      <c r="AR317" s="18">
        <f t="shared" si="87"/>
        <v>6.7295873563090041</v>
      </c>
      <c r="AS317" s="14">
        <f>0.623*Const!$B$10*Const!$B$8*POWER(Const!$B$9,2)*AJ317*(AR317-Const!$B$12)/1013/(LN(Const!$B$32/Const!$B$34)*LN(Const!$B$32/Const!$B$36))</f>
        <v>5.0576384266787535</v>
      </c>
      <c r="AT317" s="51" t="b">
        <f t="shared" si="88"/>
        <v>0</v>
      </c>
      <c r="AU317" s="51" t="b">
        <f t="shared" si="89"/>
        <v>0</v>
      </c>
      <c r="AV317" s="14">
        <f>VLOOKUP(C317,AWS1_30min!$C$4:$P$2747,14)</f>
        <v>0</v>
      </c>
      <c r="AW317" s="14">
        <f t="shared" si="90"/>
        <v>0</v>
      </c>
      <c r="AX317" s="51" t="b">
        <f>IF(F317=1,AW317*Const!$B$13*Const!$B$14*(AH317-Const!$B$4))</f>
        <v>0</v>
      </c>
      <c r="AY317" s="11" t="b">
        <f>IF(F317=1,-Const!$B$15*(Const!$B$4-Const!$B$31)/2)</f>
        <v>0</v>
      </c>
      <c r="AZ317" s="51" t="b">
        <f t="shared" si="91"/>
        <v>0</v>
      </c>
      <c r="BA317" s="19">
        <f>IF(V317=1,Const!$B$37,Const!$B$38)</f>
        <v>784</v>
      </c>
      <c r="BB317" s="51" t="b">
        <f>IF(F317=1,AZ317/Const!$B$17*1800/BA317*1000)</f>
        <v>0</v>
      </c>
    </row>
    <row r="318" spans="1:54" x14ac:dyDescent="0.3">
      <c r="A318" s="1">
        <f t="shared" si="92"/>
        <v>43653</v>
      </c>
      <c r="B318" s="2">
        <f t="shared" si="93"/>
        <v>0.5</v>
      </c>
      <c r="C318" s="13">
        <f t="shared" si="93"/>
        <v>43653.5</v>
      </c>
      <c r="D318" s="19">
        <f t="shared" si="94"/>
        <v>188</v>
      </c>
      <c r="E318" s="19">
        <v>315</v>
      </c>
      <c r="F318" s="19">
        <v>0</v>
      </c>
      <c r="G318" s="19">
        <v>0</v>
      </c>
      <c r="H318" s="19">
        <v>0</v>
      </c>
      <c r="I318" s="19"/>
      <c r="J318">
        <v>526275</v>
      </c>
      <c r="K318">
        <v>6299865</v>
      </c>
      <c r="L318">
        <v>2368</v>
      </c>
      <c r="M318" s="14">
        <v>32.760300000000001</v>
      </c>
      <c r="N318" s="21">
        <v>7.8152900000000001</v>
      </c>
      <c r="O318" s="19">
        <v>750.85500000000002</v>
      </c>
      <c r="P318" s="19">
        <f>VLOOKUP(C318,AWS2_30min!$C$3:$G$2935,5)</f>
        <v>955.8</v>
      </c>
      <c r="Q318" s="19">
        <f t="shared" si="77"/>
        <v>856.33399999999995</v>
      </c>
      <c r="R318" s="59">
        <f t="shared" si="78"/>
        <v>1.1161532766420579</v>
      </c>
      <c r="S318" s="26" t="b">
        <f t="shared" si="79"/>
        <v>0</v>
      </c>
      <c r="T318" s="19">
        <f>VLOOKUP(A318,Albedo!$A$2:$F$63,6)</f>
        <v>0</v>
      </c>
      <c r="U318" s="19">
        <f>Const!$B$26*D318+Const!$B$27</f>
        <v>2402.4843999999998</v>
      </c>
      <c r="V318" s="19">
        <f t="shared" si="76"/>
        <v>0</v>
      </c>
      <c r="W318" s="6">
        <f>VLOOKUP(A318,Albedo!$A$2:$G$63,5)+Const!$B$20*(L318-Const!$B$29)</f>
        <v>18.5715</v>
      </c>
      <c r="X318" s="19">
        <f>VLOOKUP(A318,Albedo!$A$2:$G$63,7)</f>
        <v>3</v>
      </c>
      <c r="Y318" s="6">
        <f>IF(T318=1,W318,VLOOKUP(A318,Albedo!$A$2:$H$63,8)+(X318+1)*Const!$B$20*(L318-Const!$B$29))</f>
        <v>40.018000000000001</v>
      </c>
      <c r="Z318" s="15">
        <f>Const!$B$22*V318+Const!$B$23*W318+Const!$B$24*Y318+Const!$B$25</f>
        <v>0.24549901000000002</v>
      </c>
      <c r="AA318" s="51" t="b">
        <f t="shared" si="80"/>
        <v>0</v>
      </c>
      <c r="AB318" s="51" t="b">
        <f t="shared" si="81"/>
        <v>0</v>
      </c>
      <c r="AC318" s="51" t="b">
        <f>IF(F318=1,VLOOKUP(C318,AWS1_30min!$C$3:$J$2747,8))</f>
        <v>0</v>
      </c>
      <c r="AD318" s="51" t="b">
        <f>IF(F318=1,Const!$B$5*POWER((0+Const!$B$4),4))</f>
        <v>0</v>
      </c>
      <c r="AE318" s="51" t="b">
        <f t="shared" si="82"/>
        <v>0</v>
      </c>
      <c r="AF318" s="51" t="b">
        <f t="shared" si="83"/>
        <v>0</v>
      </c>
      <c r="AG318" s="14">
        <f>VLOOKUP(C318,AWS2_30min!$C$3:$J$2935,8)+Const!$B$20*(L318-Const!$B$29)</f>
        <v>18.5715</v>
      </c>
      <c r="AH318" s="14">
        <f t="shared" si="84"/>
        <v>291.72149999999999</v>
      </c>
      <c r="AI318" s="6">
        <f>VLOOKUP(C318,AWS2_30min!$C$3:$K$2935,9)</f>
        <v>30.97</v>
      </c>
      <c r="AJ318" s="6">
        <f>VLOOKUP(C318,AWS2_30min!$C$3:$L$2935,10)</f>
        <v>1.9076345193123379</v>
      </c>
      <c r="AK318" s="53">
        <f>IF(AJ318&gt;0.5,Const!$B$6*(AH318-Const!$B$4)*(Const!$B$32-Const!$B$34)/(AH318*POWER(AJ318,2)))</f>
        <v>0.3431268652158751</v>
      </c>
      <c r="AL318" s="53">
        <f>IF(AK318&lt;Const!$B$33,AK318,"ЛОЖЬ")</f>
        <v>0.3431268652158751</v>
      </c>
      <c r="AM318" s="53">
        <f t="shared" si="85"/>
        <v>0.51213248866308214</v>
      </c>
      <c r="AN318" s="6">
        <f>(AG318+VLOOKUP(C318,AWS1_30min!$C$4:$L$2747,10))/2</f>
        <v>16.677250000000001</v>
      </c>
      <c r="AO318" s="19">
        <f>VLOOKUP(C318,AWS1_30min!$C$4:$O$2747,13)/POWER(10,(L318-Const!$B$28)/18400*(1+0.003665*AN318))</f>
        <v>767.26226345366047</v>
      </c>
      <c r="AP318" s="14">
        <f>Const!$B$7*Const!$B$8*(AO318/Const!$B$11)*POWER(Const!$B$9,2)*AJ318*(AH318-Const!$B$4)/(LN(Const!$B$32/Const!$B$34)*LN(Const!$B$32/Const!$B$35))</f>
        <v>73.847230019546743</v>
      </c>
      <c r="AQ318" s="51" t="b">
        <f t="shared" si="86"/>
        <v>0</v>
      </c>
      <c r="AR318" s="18">
        <f t="shared" si="87"/>
        <v>6.7794254836193195</v>
      </c>
      <c r="AS318" s="14">
        <f>0.623*Const!$B$10*Const!$B$8*POWER(Const!$B$9,2)*AJ318*(AR318-Const!$B$12)/1013/(LN(Const!$B$32/Const!$B$34)*LN(Const!$B$32/Const!$B$36))</f>
        <v>5.464462783618421</v>
      </c>
      <c r="AT318" s="51" t="b">
        <f t="shared" si="88"/>
        <v>0</v>
      </c>
      <c r="AU318" s="51" t="b">
        <f t="shared" si="89"/>
        <v>0</v>
      </c>
      <c r="AV318" s="14">
        <f>VLOOKUP(C318,AWS1_30min!$C$4:$P$2747,14)</f>
        <v>0</v>
      </c>
      <c r="AW318" s="14">
        <f t="shared" si="90"/>
        <v>0</v>
      </c>
      <c r="AX318" s="51" t="b">
        <f>IF(F318=1,AW318*Const!$B$13*Const!$B$14*(AH318-Const!$B$4))</f>
        <v>0</v>
      </c>
      <c r="AY318" s="11" t="b">
        <f>IF(F318=1,-Const!$B$15*(Const!$B$4-Const!$B$31)/2)</f>
        <v>0</v>
      </c>
      <c r="AZ318" s="51" t="b">
        <f t="shared" si="91"/>
        <v>0</v>
      </c>
      <c r="BA318" s="19">
        <f>IF(V318=1,Const!$B$37,Const!$B$38)</f>
        <v>784</v>
      </c>
      <c r="BB318" s="51" t="b">
        <f>IF(F318=1,AZ318/Const!$B$17*1800/BA318*1000)</f>
        <v>0</v>
      </c>
    </row>
    <row r="319" spans="1:54" x14ac:dyDescent="0.3">
      <c r="A319" s="1">
        <f t="shared" si="92"/>
        <v>43653</v>
      </c>
      <c r="B319" s="2">
        <f t="shared" si="93"/>
        <v>0.5</v>
      </c>
      <c r="C319" s="13">
        <f t="shared" si="93"/>
        <v>43653.5</v>
      </c>
      <c r="D319" s="19">
        <f t="shared" si="94"/>
        <v>188</v>
      </c>
      <c r="E319" s="19">
        <v>316</v>
      </c>
      <c r="F319" s="19">
        <v>0</v>
      </c>
      <c r="G319" s="19">
        <v>0</v>
      </c>
      <c r="H319" s="19">
        <v>0</v>
      </c>
      <c r="I319" s="19"/>
      <c r="J319">
        <v>524475</v>
      </c>
      <c r="K319">
        <v>6299775</v>
      </c>
      <c r="L319">
        <v>2691</v>
      </c>
      <c r="M319" s="14">
        <v>37.569200000000002</v>
      </c>
      <c r="N319" s="21">
        <v>258.12200000000001</v>
      </c>
      <c r="O319" s="19">
        <v>1129.81</v>
      </c>
      <c r="P319" s="19">
        <f>VLOOKUP(C319,AWS2_30min!$C$3:$G$2935,5)</f>
        <v>955.8</v>
      </c>
      <c r="Q319" s="19">
        <f t="shared" si="77"/>
        <v>856.33399999999995</v>
      </c>
      <c r="R319" s="59">
        <f t="shared" si="78"/>
        <v>1.1161532766420579</v>
      </c>
      <c r="S319" s="26" t="b">
        <f t="shared" si="79"/>
        <v>0</v>
      </c>
      <c r="T319" s="19">
        <f>VLOOKUP(A319,Albedo!$A$2:$F$63,6)</f>
        <v>0</v>
      </c>
      <c r="U319" s="19">
        <f>Const!$B$26*D319+Const!$B$27</f>
        <v>2402.4843999999998</v>
      </c>
      <c r="V319" s="19">
        <f t="shared" si="76"/>
        <v>1</v>
      </c>
      <c r="W319" s="6">
        <f>VLOOKUP(A319,Albedo!$A$2:$G$63,5)+Const!$B$20*(L319-Const!$B$29)</f>
        <v>16.472000000000001</v>
      </c>
      <c r="X319" s="19">
        <f>VLOOKUP(A319,Albedo!$A$2:$G$63,7)</f>
        <v>3</v>
      </c>
      <c r="Y319" s="6">
        <f>IF(T319=1,W319,VLOOKUP(A319,Albedo!$A$2:$H$63,8)+(X319+1)*Const!$B$20*(L319-Const!$B$29))</f>
        <v>31.62</v>
      </c>
      <c r="Z319" s="15">
        <f>Const!$B$22*V319+Const!$B$23*W319+Const!$B$24*Y319+Const!$B$25</f>
        <v>0.5747609600000001</v>
      </c>
      <c r="AA319" s="51" t="b">
        <f t="shared" si="80"/>
        <v>0</v>
      </c>
      <c r="AB319" s="51" t="b">
        <f t="shared" si="81"/>
        <v>0</v>
      </c>
      <c r="AC319" s="51" t="b">
        <f>IF(F319=1,VLOOKUP(C319,AWS1_30min!$C$3:$J$2747,8))</f>
        <v>0</v>
      </c>
      <c r="AD319" s="51" t="b">
        <f>IF(F319=1,Const!$B$5*POWER((0+Const!$B$4),4))</f>
        <v>0</v>
      </c>
      <c r="AE319" s="51" t="b">
        <f t="shared" si="82"/>
        <v>0</v>
      </c>
      <c r="AF319" s="51" t="b">
        <f t="shared" si="83"/>
        <v>0</v>
      </c>
      <c r="AG319" s="14">
        <f>VLOOKUP(C319,AWS2_30min!$C$3:$J$2935,8)+Const!$B$20*(L319-Const!$B$29)</f>
        <v>16.472000000000001</v>
      </c>
      <c r="AH319" s="14">
        <f t="shared" si="84"/>
        <v>289.62199999999996</v>
      </c>
      <c r="AI319" s="6">
        <f>VLOOKUP(C319,AWS2_30min!$C$3:$K$2935,9)</f>
        <v>30.97</v>
      </c>
      <c r="AJ319" s="6">
        <f>VLOOKUP(C319,AWS2_30min!$C$3:$L$2935,10)</f>
        <v>1.9076345193123379</v>
      </c>
      <c r="AK319" s="53">
        <f>IF(AJ319&gt;0.5,Const!$B$6*(AH319-Const!$B$4)*(Const!$B$32-Const!$B$34)/(AH319*POWER(AJ319,2)))</f>
        <v>0.30654268939935331</v>
      </c>
      <c r="AL319" s="53">
        <f>IF(AK319&lt;Const!$B$33,AK319,"ЛОЖЬ")</f>
        <v>0.30654268939935331</v>
      </c>
      <c r="AM319" s="53">
        <f t="shared" si="85"/>
        <v>0.28378361661117674</v>
      </c>
      <c r="AN319" s="6">
        <f>(AG319+VLOOKUP(C319,AWS1_30min!$C$4:$L$2747,10))/2</f>
        <v>15.627500000000001</v>
      </c>
      <c r="AO319" s="19">
        <f>VLOOKUP(C319,AWS1_30min!$C$4:$O$2747,13)/POWER(10,(L319-Const!$B$28)/18400*(1+0.003665*AN319))</f>
        <v>735.10674071259587</v>
      </c>
      <c r="AP319" s="14">
        <f>Const!$B$7*Const!$B$8*(AO319/Const!$B$11)*POWER(Const!$B$9,2)*AJ319*(AH319-Const!$B$4)/(LN(Const!$B$32/Const!$B$34)*LN(Const!$B$32/Const!$B$35))</f>
        <v>62.753814145662737</v>
      </c>
      <c r="AQ319" s="51" t="b">
        <f t="shared" si="86"/>
        <v>0</v>
      </c>
      <c r="AR319" s="18">
        <f t="shared" si="87"/>
        <v>5.932871146183496</v>
      </c>
      <c r="AS319" s="14">
        <f>0.623*Const!$B$10*Const!$B$8*POWER(Const!$B$9,2)*AJ319*(AR319-Const!$B$12)/1013/(LN(Const!$B$32/Const!$B$34)*LN(Const!$B$32/Const!$B$36))</f>
        <v>-1.4458876353976648</v>
      </c>
      <c r="AT319" s="51" t="b">
        <f t="shared" si="88"/>
        <v>0</v>
      </c>
      <c r="AU319" s="51" t="b">
        <f t="shared" si="89"/>
        <v>0</v>
      </c>
      <c r="AV319" s="14">
        <f>VLOOKUP(C319,AWS1_30min!$C$4:$P$2747,14)</f>
        <v>0</v>
      </c>
      <c r="AW319" s="14">
        <f t="shared" si="90"/>
        <v>0</v>
      </c>
      <c r="AX319" s="51" t="b">
        <f>IF(F319=1,AW319*Const!$B$13*Const!$B$14*(AH319-Const!$B$4))</f>
        <v>0</v>
      </c>
      <c r="AY319" s="11" t="b">
        <f>IF(F319=1,-Const!$B$15*(Const!$B$4-Const!$B$31)/2)</f>
        <v>0</v>
      </c>
      <c r="AZ319" s="51" t="b">
        <f t="shared" si="91"/>
        <v>0</v>
      </c>
      <c r="BA319" s="19">
        <f>IF(V319=1,Const!$B$37,Const!$B$38)</f>
        <v>602</v>
      </c>
      <c r="BB319" s="51" t="b">
        <f>IF(F319=1,AZ319/Const!$B$17*1800/BA319*1000)</f>
        <v>0</v>
      </c>
    </row>
    <row r="320" spans="1:54" x14ac:dyDescent="0.3">
      <c r="A320" s="1">
        <f t="shared" si="92"/>
        <v>43653</v>
      </c>
      <c r="B320" s="2">
        <f t="shared" si="93"/>
        <v>0.5</v>
      </c>
      <c r="C320" s="13">
        <f t="shared" si="93"/>
        <v>43653.5</v>
      </c>
      <c r="D320" s="19">
        <f t="shared" si="94"/>
        <v>188</v>
      </c>
      <c r="E320" s="19">
        <v>317</v>
      </c>
      <c r="F320" s="19">
        <v>0</v>
      </c>
      <c r="G320" s="19">
        <v>0</v>
      </c>
      <c r="H320" s="19">
        <v>0</v>
      </c>
      <c r="I320" s="19"/>
      <c r="J320">
        <v>524565</v>
      </c>
      <c r="K320">
        <v>6299775</v>
      </c>
      <c r="L320">
        <v>2755</v>
      </c>
      <c r="M320" s="14">
        <v>29.670100000000001</v>
      </c>
      <c r="N320" s="21">
        <v>225.988</v>
      </c>
      <c r="O320" s="19">
        <v>1044.5899999999999</v>
      </c>
      <c r="P320" s="19">
        <f>VLOOKUP(C320,AWS2_30min!$C$3:$G$2935,5)</f>
        <v>955.8</v>
      </c>
      <c r="Q320" s="19">
        <f t="shared" si="77"/>
        <v>856.33399999999995</v>
      </c>
      <c r="R320" s="59">
        <f t="shared" si="78"/>
        <v>1.1161532766420579</v>
      </c>
      <c r="S320" s="26" t="b">
        <f t="shared" si="79"/>
        <v>0</v>
      </c>
      <c r="T320" s="19">
        <f>VLOOKUP(A320,Albedo!$A$2:$F$63,6)</f>
        <v>0</v>
      </c>
      <c r="U320" s="19">
        <f>Const!$B$26*D320+Const!$B$27</f>
        <v>2402.4843999999998</v>
      </c>
      <c r="V320" s="19">
        <f t="shared" si="76"/>
        <v>1</v>
      </c>
      <c r="W320" s="6">
        <f>VLOOKUP(A320,Albedo!$A$2:$G$63,5)+Const!$B$20*(L320-Const!$B$29)</f>
        <v>16.056000000000001</v>
      </c>
      <c r="X320" s="19">
        <f>VLOOKUP(A320,Albedo!$A$2:$G$63,7)</f>
        <v>3</v>
      </c>
      <c r="Y320" s="6">
        <f>IF(T320=1,W320,VLOOKUP(A320,Albedo!$A$2:$H$63,8)+(X320+1)*Const!$B$20*(L320-Const!$B$29))</f>
        <v>29.956</v>
      </c>
      <c r="Z320" s="15">
        <f>Const!$B$22*V320+Const!$B$23*W320+Const!$B$24*Y320+Const!$B$25</f>
        <v>0.57313856000000007</v>
      </c>
      <c r="AA320" s="51" t="b">
        <f t="shared" si="80"/>
        <v>0</v>
      </c>
      <c r="AB320" s="51" t="b">
        <f t="shared" si="81"/>
        <v>0</v>
      </c>
      <c r="AC320" s="51" t="b">
        <f>IF(F320=1,VLOOKUP(C320,AWS1_30min!$C$3:$J$2747,8))</f>
        <v>0</v>
      </c>
      <c r="AD320" s="51" t="b">
        <f>IF(F320=1,Const!$B$5*POWER((0+Const!$B$4),4))</f>
        <v>0</v>
      </c>
      <c r="AE320" s="51" t="b">
        <f t="shared" si="82"/>
        <v>0</v>
      </c>
      <c r="AF320" s="51" t="b">
        <f t="shared" si="83"/>
        <v>0</v>
      </c>
      <c r="AG320" s="14">
        <f>VLOOKUP(C320,AWS2_30min!$C$3:$J$2935,8)+Const!$B$20*(L320-Const!$B$29)</f>
        <v>16.056000000000001</v>
      </c>
      <c r="AH320" s="14">
        <f t="shared" si="84"/>
        <v>289.20599999999996</v>
      </c>
      <c r="AI320" s="6">
        <f>VLOOKUP(C320,AWS2_30min!$C$3:$K$2935,9)</f>
        <v>30.97</v>
      </c>
      <c r="AJ320" s="6">
        <f>VLOOKUP(C320,AWS2_30min!$C$3:$L$2935,10)</f>
        <v>1.9076345193123379</v>
      </c>
      <c r="AK320" s="53">
        <f>IF(AJ320&gt;0.5,Const!$B$6*(AH320-Const!$B$4)*(Const!$B$32-Const!$B$34)/(AH320*POWER(AJ320,2)))</f>
        <v>0.29923076207133165</v>
      </c>
      <c r="AL320" s="53">
        <f>IF(AK320&lt;Const!$B$33,AK320,"ЛОЖЬ")</f>
        <v>0.29923076207133165</v>
      </c>
      <c r="AM320" s="53">
        <f t="shared" si="85"/>
        <v>0.24616860353143083</v>
      </c>
      <c r="AN320" s="6">
        <f>(AG320+VLOOKUP(C320,AWS1_30min!$C$4:$L$2747,10))/2</f>
        <v>15.419499999999999</v>
      </c>
      <c r="AO320" s="19">
        <f>VLOOKUP(C320,AWS1_30min!$C$4:$O$2747,13)/POWER(10,(L320-Const!$B$28)/18400*(1+0.003665*AN320))</f>
        <v>728.9240690860147</v>
      </c>
      <c r="AP320" s="14">
        <f>Const!$B$7*Const!$B$8*(AO320/Const!$B$11)*POWER(Const!$B$9,2)*AJ320*(AH320-Const!$B$4)/(LN(Const!$B$32/Const!$B$34)*LN(Const!$B$32/Const!$B$35))</f>
        <v>60.654501644294548</v>
      </c>
      <c r="AQ320" s="51" t="b">
        <f t="shared" si="86"/>
        <v>0</v>
      </c>
      <c r="AR320" s="18">
        <f t="shared" si="87"/>
        <v>5.7766867087910532</v>
      </c>
      <c r="AS320" s="14">
        <f>0.623*Const!$B$10*Const!$B$8*POWER(Const!$B$9,2)*AJ320*(AR320-Const!$B$12)/1013/(LN(Const!$B$32/Const!$B$34)*LN(Const!$B$32/Const!$B$36))</f>
        <v>-2.7208077966335984</v>
      </c>
      <c r="AT320" s="51" t="b">
        <f t="shared" si="88"/>
        <v>0</v>
      </c>
      <c r="AU320" s="51" t="b">
        <f t="shared" si="89"/>
        <v>0</v>
      </c>
      <c r="AV320" s="14">
        <f>VLOOKUP(C320,AWS1_30min!$C$4:$P$2747,14)</f>
        <v>0</v>
      </c>
      <c r="AW320" s="14">
        <f t="shared" si="90"/>
        <v>0</v>
      </c>
      <c r="AX320" s="51" t="b">
        <f>IF(F320=1,AW320*Const!$B$13*Const!$B$14*(AH320-Const!$B$4))</f>
        <v>0</v>
      </c>
      <c r="AY320" s="11" t="b">
        <f>IF(F320=1,-Const!$B$15*(Const!$B$4-Const!$B$31)/2)</f>
        <v>0</v>
      </c>
      <c r="AZ320" s="51" t="b">
        <f t="shared" si="91"/>
        <v>0</v>
      </c>
      <c r="BA320" s="19">
        <f>IF(V320=1,Const!$B$37,Const!$B$38)</f>
        <v>602</v>
      </c>
      <c r="BB320" s="51" t="b">
        <f>IF(F320=1,AZ320/Const!$B$17*1800/BA320*1000)</f>
        <v>0</v>
      </c>
    </row>
    <row r="321" spans="1:54" x14ac:dyDescent="0.3">
      <c r="A321" s="1">
        <f t="shared" si="92"/>
        <v>43653</v>
      </c>
      <c r="B321" s="2">
        <f t="shared" si="93"/>
        <v>0.5</v>
      </c>
      <c r="C321" s="13">
        <f t="shared" si="93"/>
        <v>43653.5</v>
      </c>
      <c r="D321" s="19">
        <f t="shared" si="94"/>
        <v>188</v>
      </c>
      <c r="E321" s="19">
        <v>318</v>
      </c>
      <c r="F321" s="19">
        <v>0</v>
      </c>
      <c r="G321" s="19">
        <v>0</v>
      </c>
      <c r="H321" s="19">
        <v>0</v>
      </c>
      <c r="I321" s="19"/>
      <c r="J321">
        <v>524655</v>
      </c>
      <c r="K321">
        <v>6299775</v>
      </c>
      <c r="L321">
        <v>2755</v>
      </c>
      <c r="M321" s="14">
        <v>22.357800000000001</v>
      </c>
      <c r="N321" s="21">
        <v>191.68899999999999</v>
      </c>
      <c r="O321" s="19">
        <v>917.53599999999994</v>
      </c>
      <c r="P321" s="19">
        <f>VLOOKUP(C321,AWS2_30min!$C$3:$G$2935,5)</f>
        <v>955.8</v>
      </c>
      <c r="Q321" s="19">
        <f t="shared" si="77"/>
        <v>856.33399999999995</v>
      </c>
      <c r="R321" s="59">
        <f t="shared" si="78"/>
        <v>1.1161532766420579</v>
      </c>
      <c r="S321" s="26" t="b">
        <f t="shared" si="79"/>
        <v>0</v>
      </c>
      <c r="T321" s="19">
        <f>VLOOKUP(A321,Albedo!$A$2:$F$63,6)</f>
        <v>0</v>
      </c>
      <c r="U321" s="19">
        <f>Const!$B$26*D321+Const!$B$27</f>
        <v>2402.4843999999998</v>
      </c>
      <c r="V321" s="19">
        <f t="shared" si="76"/>
        <v>1</v>
      </c>
      <c r="W321" s="6">
        <f>VLOOKUP(A321,Albedo!$A$2:$G$63,5)+Const!$B$20*(L321-Const!$B$29)</f>
        <v>16.056000000000001</v>
      </c>
      <c r="X321" s="19">
        <f>VLOOKUP(A321,Albedo!$A$2:$G$63,7)</f>
        <v>3</v>
      </c>
      <c r="Y321" s="6">
        <f>IF(T321=1,W321,VLOOKUP(A321,Albedo!$A$2:$H$63,8)+(X321+1)*Const!$B$20*(L321-Const!$B$29))</f>
        <v>29.956</v>
      </c>
      <c r="Z321" s="15">
        <f>Const!$B$22*V321+Const!$B$23*W321+Const!$B$24*Y321+Const!$B$25</f>
        <v>0.57313856000000007</v>
      </c>
      <c r="AA321" s="51" t="b">
        <f t="shared" si="80"/>
        <v>0</v>
      </c>
      <c r="AB321" s="51" t="b">
        <f t="shared" si="81"/>
        <v>0</v>
      </c>
      <c r="AC321" s="51" t="b">
        <f>IF(F321=1,VLOOKUP(C321,AWS1_30min!$C$3:$J$2747,8))</f>
        <v>0</v>
      </c>
      <c r="AD321" s="51" t="b">
        <f>IF(F321=1,Const!$B$5*POWER((0+Const!$B$4),4))</f>
        <v>0</v>
      </c>
      <c r="AE321" s="51" t="b">
        <f t="shared" si="82"/>
        <v>0</v>
      </c>
      <c r="AF321" s="51" t="b">
        <f t="shared" si="83"/>
        <v>0</v>
      </c>
      <c r="AG321" s="14">
        <f>VLOOKUP(C321,AWS2_30min!$C$3:$J$2935,8)+Const!$B$20*(L321-Const!$B$29)</f>
        <v>16.056000000000001</v>
      </c>
      <c r="AH321" s="14">
        <f t="shared" si="84"/>
        <v>289.20599999999996</v>
      </c>
      <c r="AI321" s="6">
        <f>VLOOKUP(C321,AWS2_30min!$C$3:$K$2935,9)</f>
        <v>30.97</v>
      </c>
      <c r="AJ321" s="6">
        <f>VLOOKUP(C321,AWS2_30min!$C$3:$L$2935,10)</f>
        <v>1.9076345193123379</v>
      </c>
      <c r="AK321" s="53">
        <f>IF(AJ321&gt;0.5,Const!$B$6*(AH321-Const!$B$4)*(Const!$B$32-Const!$B$34)/(AH321*POWER(AJ321,2)))</f>
        <v>0.29923076207133165</v>
      </c>
      <c r="AL321" s="53">
        <f>IF(AK321&lt;Const!$B$33,AK321,"ЛОЖЬ")</f>
        <v>0.29923076207133165</v>
      </c>
      <c r="AM321" s="53">
        <f t="shared" si="85"/>
        <v>0.24616860353143083</v>
      </c>
      <c r="AN321" s="6">
        <f>(AG321+VLOOKUP(C321,AWS1_30min!$C$4:$L$2747,10))/2</f>
        <v>15.419499999999999</v>
      </c>
      <c r="AO321" s="19">
        <f>VLOOKUP(C321,AWS1_30min!$C$4:$O$2747,13)/POWER(10,(L321-Const!$B$28)/18400*(1+0.003665*AN321))</f>
        <v>728.9240690860147</v>
      </c>
      <c r="AP321" s="14">
        <f>Const!$B$7*Const!$B$8*(AO321/Const!$B$11)*POWER(Const!$B$9,2)*AJ321*(AH321-Const!$B$4)/(LN(Const!$B$32/Const!$B$34)*LN(Const!$B$32/Const!$B$35))</f>
        <v>60.654501644294548</v>
      </c>
      <c r="AQ321" s="51" t="b">
        <f t="shared" si="86"/>
        <v>0</v>
      </c>
      <c r="AR321" s="18">
        <f t="shared" si="87"/>
        <v>5.7766867087910532</v>
      </c>
      <c r="AS321" s="14">
        <f>0.623*Const!$B$10*Const!$B$8*POWER(Const!$B$9,2)*AJ321*(AR321-Const!$B$12)/1013/(LN(Const!$B$32/Const!$B$34)*LN(Const!$B$32/Const!$B$36))</f>
        <v>-2.7208077966335984</v>
      </c>
      <c r="AT321" s="51" t="b">
        <f t="shared" si="88"/>
        <v>0</v>
      </c>
      <c r="AU321" s="51" t="b">
        <f t="shared" si="89"/>
        <v>0</v>
      </c>
      <c r="AV321" s="14">
        <f>VLOOKUP(C321,AWS1_30min!$C$4:$P$2747,14)</f>
        <v>0</v>
      </c>
      <c r="AW321" s="14">
        <f t="shared" si="90"/>
        <v>0</v>
      </c>
      <c r="AX321" s="51" t="b">
        <f>IF(F321=1,AW321*Const!$B$13*Const!$B$14*(AH321-Const!$B$4))</f>
        <v>0</v>
      </c>
      <c r="AY321" s="11" t="b">
        <f>IF(F321=1,-Const!$B$15*(Const!$B$4-Const!$B$31)/2)</f>
        <v>0</v>
      </c>
      <c r="AZ321" s="51" t="b">
        <f t="shared" si="91"/>
        <v>0</v>
      </c>
      <c r="BA321" s="19">
        <f>IF(V321=1,Const!$B$37,Const!$B$38)</f>
        <v>602</v>
      </c>
      <c r="BB321" s="51" t="b">
        <f>IF(F321=1,AZ321/Const!$B$17*1800/BA321*1000)</f>
        <v>0</v>
      </c>
    </row>
    <row r="322" spans="1:54" x14ac:dyDescent="0.3">
      <c r="A322" s="1">
        <f t="shared" si="92"/>
        <v>43653</v>
      </c>
      <c r="B322" s="2">
        <f t="shared" si="93"/>
        <v>0.5</v>
      </c>
      <c r="C322" s="13">
        <f t="shared" si="93"/>
        <v>43653.5</v>
      </c>
      <c r="D322" s="19">
        <f t="shared" si="94"/>
        <v>188</v>
      </c>
      <c r="E322" s="19">
        <v>319</v>
      </c>
      <c r="F322" s="19">
        <v>0</v>
      </c>
      <c r="G322" s="19">
        <v>0</v>
      </c>
      <c r="H322" s="19">
        <v>0</v>
      </c>
      <c r="I322" s="19"/>
      <c r="J322">
        <v>524745</v>
      </c>
      <c r="K322">
        <v>6299775</v>
      </c>
      <c r="L322">
        <v>2792</v>
      </c>
      <c r="M322" s="14">
        <v>40.863199999999999</v>
      </c>
      <c r="N322" s="21">
        <v>103.367</v>
      </c>
      <c r="O322" s="19">
        <v>584.774</v>
      </c>
      <c r="P322" s="19">
        <f>VLOOKUP(C322,AWS2_30min!$C$3:$G$2935,5)</f>
        <v>955.8</v>
      </c>
      <c r="Q322" s="19">
        <f t="shared" si="77"/>
        <v>856.33399999999995</v>
      </c>
      <c r="R322" s="59">
        <f t="shared" si="78"/>
        <v>1.1161532766420579</v>
      </c>
      <c r="S322" s="26" t="b">
        <f t="shared" si="79"/>
        <v>0</v>
      </c>
      <c r="T322" s="19">
        <f>VLOOKUP(A322,Albedo!$A$2:$F$63,6)</f>
        <v>0</v>
      </c>
      <c r="U322" s="19">
        <f>Const!$B$26*D322+Const!$B$27</f>
        <v>2402.4843999999998</v>
      </c>
      <c r="V322" s="19">
        <f t="shared" si="76"/>
        <v>1</v>
      </c>
      <c r="W322" s="6">
        <f>VLOOKUP(A322,Albedo!$A$2:$G$63,5)+Const!$B$20*(L322-Const!$B$29)</f>
        <v>15.8155</v>
      </c>
      <c r="X322" s="19">
        <f>VLOOKUP(A322,Albedo!$A$2:$G$63,7)</f>
        <v>3</v>
      </c>
      <c r="Y322" s="6">
        <f>IF(T322=1,W322,VLOOKUP(A322,Albedo!$A$2:$H$63,8)+(X322+1)*Const!$B$20*(L322-Const!$B$29))</f>
        <v>28.994</v>
      </c>
      <c r="Z322" s="15">
        <f>Const!$B$22*V322+Const!$B$23*W322+Const!$B$24*Y322+Const!$B$25</f>
        <v>0.57220061000000011</v>
      </c>
      <c r="AA322" s="51" t="b">
        <f t="shared" si="80"/>
        <v>0</v>
      </c>
      <c r="AB322" s="51" t="b">
        <f t="shared" si="81"/>
        <v>0</v>
      </c>
      <c r="AC322" s="51" t="b">
        <f>IF(F322=1,VLOOKUP(C322,AWS1_30min!$C$3:$J$2747,8))</f>
        <v>0</v>
      </c>
      <c r="AD322" s="51" t="b">
        <f>IF(F322=1,Const!$B$5*POWER((0+Const!$B$4),4))</f>
        <v>0</v>
      </c>
      <c r="AE322" s="51" t="b">
        <f t="shared" si="82"/>
        <v>0</v>
      </c>
      <c r="AF322" s="51" t="b">
        <f t="shared" si="83"/>
        <v>0</v>
      </c>
      <c r="AG322" s="14">
        <f>VLOOKUP(C322,AWS2_30min!$C$3:$J$2935,8)+Const!$B$20*(L322-Const!$B$29)</f>
        <v>15.8155</v>
      </c>
      <c r="AH322" s="14">
        <f t="shared" si="84"/>
        <v>288.96549999999996</v>
      </c>
      <c r="AI322" s="6">
        <f>VLOOKUP(C322,AWS2_30min!$C$3:$K$2935,9)</f>
        <v>30.97</v>
      </c>
      <c r="AJ322" s="6">
        <f>VLOOKUP(C322,AWS2_30min!$C$3:$L$2935,10)</f>
        <v>1.9076345193123379</v>
      </c>
      <c r="AK322" s="53">
        <f>IF(AJ322&gt;0.5,Const!$B$6*(AH322-Const!$B$4)*(Const!$B$32-Const!$B$34)/(AH322*POWER(AJ322,2)))</f>
        <v>0.2949939503015192</v>
      </c>
      <c r="AL322" s="53">
        <f>IF(AK322&lt;Const!$B$33,AK322,"ЛОЖЬ")</f>
        <v>0.2949939503015192</v>
      </c>
      <c r="AM322" s="53">
        <f t="shared" si="85"/>
        <v>0.22559626484718739</v>
      </c>
      <c r="AN322" s="6">
        <f>(AG322+VLOOKUP(C322,AWS1_30min!$C$4:$L$2747,10))/2</f>
        <v>15.299250000000001</v>
      </c>
      <c r="AO322" s="19">
        <f>VLOOKUP(C322,AWS1_30min!$C$4:$O$2747,13)/POWER(10,(L322-Const!$B$28)/18400*(1+0.003665*AN322))</f>
        <v>725.3775018640406</v>
      </c>
      <c r="AP322" s="14">
        <f>Const!$B$7*Const!$B$8*(AO322/Const!$B$11)*POWER(Const!$B$9,2)*AJ322*(AH322-Const!$B$4)/(LN(Const!$B$32/Const!$B$34)*LN(Const!$B$32/Const!$B$35))</f>
        <v>59.455275574562471</v>
      </c>
      <c r="AQ322" s="51" t="b">
        <f t="shared" si="86"/>
        <v>0</v>
      </c>
      <c r="AR322" s="18">
        <f t="shared" si="87"/>
        <v>5.6880591200745281</v>
      </c>
      <c r="AS322" s="14">
        <f>0.623*Const!$B$10*Const!$B$8*POWER(Const!$B$9,2)*AJ322*(AR322-Const!$B$12)/1013/(LN(Const!$B$32/Const!$B$34)*LN(Const!$B$32/Const!$B$36))</f>
        <v>-3.4442671987538476</v>
      </c>
      <c r="AT322" s="51" t="b">
        <f t="shared" si="88"/>
        <v>0</v>
      </c>
      <c r="AU322" s="51" t="b">
        <f t="shared" si="89"/>
        <v>0</v>
      </c>
      <c r="AV322" s="14">
        <f>VLOOKUP(C322,AWS1_30min!$C$4:$P$2747,14)</f>
        <v>0</v>
      </c>
      <c r="AW322" s="14">
        <f t="shared" si="90"/>
        <v>0</v>
      </c>
      <c r="AX322" s="51" t="b">
        <f>IF(F322=1,AW322*Const!$B$13*Const!$B$14*(AH322-Const!$B$4))</f>
        <v>0</v>
      </c>
      <c r="AY322" s="11" t="b">
        <f>IF(F322=1,-Const!$B$15*(Const!$B$4-Const!$B$31)/2)</f>
        <v>0</v>
      </c>
      <c r="AZ322" s="51" t="b">
        <f t="shared" si="91"/>
        <v>0</v>
      </c>
      <c r="BA322" s="19">
        <f>IF(V322=1,Const!$B$37,Const!$B$38)</f>
        <v>602</v>
      </c>
      <c r="BB322" s="51" t="b">
        <f>IF(F322=1,AZ322/Const!$B$17*1800/BA322*1000)</f>
        <v>0</v>
      </c>
    </row>
    <row r="323" spans="1:54" x14ac:dyDescent="0.3">
      <c r="A323" s="1">
        <f t="shared" si="92"/>
        <v>43653</v>
      </c>
      <c r="B323" s="2">
        <f t="shared" si="93"/>
        <v>0.5</v>
      </c>
      <c r="C323" s="13">
        <f t="shared" si="93"/>
        <v>43653.5</v>
      </c>
      <c r="D323" s="19">
        <f t="shared" si="94"/>
        <v>188</v>
      </c>
      <c r="E323" s="19">
        <v>320</v>
      </c>
      <c r="F323" s="19">
        <v>0</v>
      </c>
      <c r="G323" s="19">
        <v>0</v>
      </c>
      <c r="H323" s="19">
        <v>0</v>
      </c>
      <c r="I323" s="19"/>
      <c r="J323">
        <v>524835</v>
      </c>
      <c r="K323">
        <v>6299775</v>
      </c>
      <c r="L323">
        <v>2613</v>
      </c>
      <c r="M323" s="14">
        <v>59.266599999999997</v>
      </c>
      <c r="N323" s="21">
        <v>90.236599999999996</v>
      </c>
      <c r="O323" s="19">
        <v>893.79100000000005</v>
      </c>
      <c r="P323" s="19">
        <f>VLOOKUP(C323,AWS2_30min!$C$3:$G$2935,5)</f>
        <v>955.8</v>
      </c>
      <c r="Q323" s="19">
        <f t="shared" si="77"/>
        <v>856.33399999999995</v>
      </c>
      <c r="R323" s="59">
        <f t="shared" si="78"/>
        <v>1.1161532766420579</v>
      </c>
      <c r="S323" s="26" t="b">
        <f t="shared" si="79"/>
        <v>0</v>
      </c>
      <c r="T323" s="19">
        <f>VLOOKUP(A323,Albedo!$A$2:$F$63,6)</f>
        <v>0</v>
      </c>
      <c r="U323" s="19">
        <f>Const!$B$26*D323+Const!$B$27</f>
        <v>2402.4843999999998</v>
      </c>
      <c r="V323" s="19">
        <f t="shared" si="76"/>
        <v>1</v>
      </c>
      <c r="W323" s="6">
        <f>VLOOKUP(A323,Albedo!$A$2:$G$63,5)+Const!$B$20*(L323-Const!$B$29)</f>
        <v>16.978999999999999</v>
      </c>
      <c r="X323" s="19">
        <f>VLOOKUP(A323,Albedo!$A$2:$G$63,7)</f>
        <v>3</v>
      </c>
      <c r="Y323" s="6">
        <f>IF(T323=1,W323,VLOOKUP(A323,Albedo!$A$2:$H$63,8)+(X323+1)*Const!$B$20*(L323-Const!$B$29))</f>
        <v>33.648000000000003</v>
      </c>
      <c r="Z323" s="15">
        <f>Const!$B$22*V323+Const!$B$23*W323+Const!$B$24*Y323+Const!$B$25</f>
        <v>0.57673826000000006</v>
      </c>
      <c r="AA323" s="51" t="b">
        <f t="shared" si="80"/>
        <v>0</v>
      </c>
      <c r="AB323" s="51" t="b">
        <f t="shared" si="81"/>
        <v>0</v>
      </c>
      <c r="AC323" s="51" t="b">
        <f>IF(F323=1,VLOOKUP(C323,AWS1_30min!$C$3:$J$2747,8))</f>
        <v>0</v>
      </c>
      <c r="AD323" s="51" t="b">
        <f>IF(F323=1,Const!$B$5*POWER((0+Const!$B$4),4))</f>
        <v>0</v>
      </c>
      <c r="AE323" s="51" t="b">
        <f t="shared" si="82"/>
        <v>0</v>
      </c>
      <c r="AF323" s="51" t="b">
        <f t="shared" si="83"/>
        <v>0</v>
      </c>
      <c r="AG323" s="14">
        <f>VLOOKUP(C323,AWS2_30min!$C$3:$J$2935,8)+Const!$B$20*(L323-Const!$B$29)</f>
        <v>16.978999999999999</v>
      </c>
      <c r="AH323" s="14">
        <f t="shared" si="84"/>
        <v>290.12899999999996</v>
      </c>
      <c r="AI323" s="6">
        <f>VLOOKUP(C323,AWS2_30min!$C$3:$K$2935,9)</f>
        <v>30.97</v>
      </c>
      <c r="AJ323" s="6">
        <f>VLOOKUP(C323,AWS2_30min!$C$3:$L$2935,10)</f>
        <v>1.9076345193123379</v>
      </c>
      <c r="AK323" s="53">
        <f>IF(AJ323&gt;0.5,Const!$B$6*(AH323-Const!$B$4)*(Const!$B$32-Const!$B$34)/(AH323*POWER(AJ323,2)))</f>
        <v>0.31542575056980321</v>
      </c>
      <c r="AL323" s="53">
        <f>IF(AK323&lt;Const!$B$33,AK323,"ЛОЖЬ")</f>
        <v>0.31542575056980321</v>
      </c>
      <c r="AM323" s="53">
        <f t="shared" si="85"/>
        <v>0.33307759736506071</v>
      </c>
      <c r="AN323" s="6">
        <f>(AG323+VLOOKUP(C323,AWS1_30min!$C$4:$L$2747,10))/2</f>
        <v>15.881</v>
      </c>
      <c r="AO323" s="19">
        <f>VLOOKUP(C323,AWS1_30min!$C$4:$O$2747,13)/POWER(10,(L323-Const!$B$28)/18400*(1+0.003665*AN323))</f>
        <v>742.72508032358758</v>
      </c>
      <c r="AP323" s="14">
        <f>Const!$B$7*Const!$B$8*(AO323/Const!$B$11)*POWER(Const!$B$9,2)*AJ323*(AH323-Const!$B$4)/(LN(Const!$B$32/Const!$B$34)*LN(Const!$B$32/Const!$B$35))</f>
        <v>65.355717394532164</v>
      </c>
      <c r="AQ323" s="51" t="b">
        <f t="shared" si="86"/>
        <v>0</v>
      </c>
      <c r="AR323" s="18">
        <f t="shared" si="87"/>
        <v>6.1282547818100888</v>
      </c>
      <c r="AS323" s="14">
        <f>0.623*Const!$B$10*Const!$B$8*POWER(Const!$B$9,2)*AJ323*(AR323-Const!$B$12)/1013/(LN(Const!$B$32/Const!$B$34)*LN(Const!$B$32/Const!$B$36))</f>
        <v>0.14901221758840133</v>
      </c>
      <c r="AT323" s="51" t="b">
        <f t="shared" si="88"/>
        <v>0</v>
      </c>
      <c r="AU323" s="51" t="b">
        <f t="shared" si="89"/>
        <v>0</v>
      </c>
      <c r="AV323" s="14">
        <f>VLOOKUP(C323,AWS1_30min!$C$4:$P$2747,14)</f>
        <v>0</v>
      </c>
      <c r="AW323" s="14">
        <f t="shared" si="90"/>
        <v>0</v>
      </c>
      <c r="AX323" s="51" t="b">
        <f>IF(F323=1,AW323*Const!$B$13*Const!$B$14*(AH323-Const!$B$4))</f>
        <v>0</v>
      </c>
      <c r="AY323" s="11" t="b">
        <f>IF(F323=1,-Const!$B$15*(Const!$B$4-Const!$B$31)/2)</f>
        <v>0</v>
      </c>
      <c r="AZ323" s="51" t="b">
        <f t="shared" si="91"/>
        <v>0</v>
      </c>
      <c r="BA323" s="19">
        <f>IF(V323=1,Const!$B$37,Const!$B$38)</f>
        <v>602</v>
      </c>
      <c r="BB323" s="51" t="b">
        <f>IF(F323=1,AZ323/Const!$B$17*1800/BA323*1000)</f>
        <v>0</v>
      </c>
    </row>
    <row r="324" spans="1:54" x14ac:dyDescent="0.3">
      <c r="A324" s="1">
        <f t="shared" si="92"/>
        <v>43653</v>
      </c>
      <c r="B324" s="2">
        <f t="shared" si="93"/>
        <v>0.5</v>
      </c>
      <c r="C324" s="13">
        <f t="shared" si="93"/>
        <v>43653.5</v>
      </c>
      <c r="D324" s="19">
        <f t="shared" si="94"/>
        <v>188</v>
      </c>
      <c r="E324" s="19">
        <v>321</v>
      </c>
      <c r="F324" s="19">
        <v>0</v>
      </c>
      <c r="G324" s="19">
        <v>0</v>
      </c>
      <c r="H324" s="19">
        <v>0</v>
      </c>
      <c r="I324" s="19"/>
      <c r="J324">
        <v>524925</v>
      </c>
      <c r="K324">
        <v>6299775</v>
      </c>
      <c r="L324">
        <v>2476</v>
      </c>
      <c r="M324" s="14">
        <v>37.3307</v>
      </c>
      <c r="N324" s="21">
        <v>82.991500000000002</v>
      </c>
      <c r="O324" s="19">
        <v>532.00699999999995</v>
      </c>
      <c r="P324" s="19">
        <f>VLOOKUP(C324,AWS2_30min!$C$3:$G$2935,5)</f>
        <v>955.8</v>
      </c>
      <c r="Q324" s="19">
        <f t="shared" si="77"/>
        <v>856.33399999999995</v>
      </c>
      <c r="R324" s="59">
        <f t="shared" si="78"/>
        <v>1.1161532766420579</v>
      </c>
      <c r="S324" s="26" t="b">
        <f t="shared" si="79"/>
        <v>0</v>
      </c>
      <c r="T324" s="19">
        <f>VLOOKUP(A324,Albedo!$A$2:$F$63,6)</f>
        <v>0</v>
      </c>
      <c r="U324" s="19">
        <f>Const!$B$26*D324+Const!$B$27</f>
        <v>2402.4843999999998</v>
      </c>
      <c r="V324" s="19">
        <f t="shared" ref="V324:V387" si="95">IF(T324=1,1,IF(L324&gt;=U324,1,0))</f>
        <v>1</v>
      </c>
      <c r="W324" s="6">
        <f>VLOOKUP(A324,Albedo!$A$2:$G$63,5)+Const!$B$20*(L324-Const!$B$29)</f>
        <v>17.869499999999999</v>
      </c>
      <c r="X324" s="19">
        <f>VLOOKUP(A324,Albedo!$A$2:$G$63,7)</f>
        <v>3</v>
      </c>
      <c r="Y324" s="6">
        <f>IF(T324=1,W324,VLOOKUP(A324,Albedo!$A$2:$H$63,8)+(X324+1)*Const!$B$20*(L324-Const!$B$29))</f>
        <v>37.21</v>
      </c>
      <c r="Z324" s="15">
        <f>Const!$B$22*V324+Const!$B$23*W324+Const!$B$24*Y324+Const!$B$25</f>
        <v>0.58021120999999998</v>
      </c>
      <c r="AA324" s="51" t="b">
        <f t="shared" si="80"/>
        <v>0</v>
      </c>
      <c r="AB324" s="51" t="b">
        <f t="shared" si="81"/>
        <v>0</v>
      </c>
      <c r="AC324" s="51" t="b">
        <f>IF(F324=1,VLOOKUP(C324,AWS1_30min!$C$3:$J$2747,8))</f>
        <v>0</v>
      </c>
      <c r="AD324" s="51" t="b">
        <f>IF(F324=1,Const!$B$5*POWER((0+Const!$B$4),4))</f>
        <v>0</v>
      </c>
      <c r="AE324" s="51" t="b">
        <f t="shared" si="82"/>
        <v>0</v>
      </c>
      <c r="AF324" s="51" t="b">
        <f t="shared" si="83"/>
        <v>0</v>
      </c>
      <c r="AG324" s="14">
        <f>VLOOKUP(C324,AWS2_30min!$C$3:$J$2935,8)+Const!$B$20*(L324-Const!$B$29)</f>
        <v>17.869499999999999</v>
      </c>
      <c r="AH324" s="14">
        <f t="shared" si="84"/>
        <v>291.01949999999999</v>
      </c>
      <c r="AI324" s="6">
        <f>VLOOKUP(C324,AWS2_30min!$C$3:$K$2935,9)</f>
        <v>30.97</v>
      </c>
      <c r="AJ324" s="6">
        <f>VLOOKUP(C324,AWS2_30min!$C$3:$L$2935,10)</f>
        <v>1.9076345193123379</v>
      </c>
      <c r="AK324" s="53">
        <f>IF(AJ324&gt;0.5,Const!$B$6*(AH324-Const!$B$4)*(Const!$B$32-Const!$B$34)/(AH324*POWER(AJ324,2)))</f>
        <v>0.33095312676845562</v>
      </c>
      <c r="AL324" s="53">
        <f>IF(AK324&lt;Const!$B$33,AK324,"ЛОЖЬ")</f>
        <v>0.33095312676845562</v>
      </c>
      <c r="AM324" s="53">
        <f t="shared" si="85"/>
        <v>0.42871803526088009</v>
      </c>
      <c r="AN324" s="6">
        <f>(AG324+VLOOKUP(C324,AWS1_30min!$C$4:$L$2747,10))/2</f>
        <v>16.326249999999998</v>
      </c>
      <c r="AO324" s="19">
        <f>VLOOKUP(C324,AWS1_30min!$C$4:$O$2747,13)/POWER(10,(L324-Const!$B$28)/18400*(1+0.003665*AN324))</f>
        <v>756.33083697781785</v>
      </c>
      <c r="AP324" s="14">
        <f>Const!$B$7*Const!$B$8*(AO324/Const!$B$11)*POWER(Const!$B$9,2)*AJ324*(AH324-Const!$B$4)/(LN(Const!$B$32/Const!$B$34)*LN(Const!$B$32/Const!$B$35))</f>
        <v>70.043460938462658</v>
      </c>
      <c r="AQ324" s="51" t="b">
        <f t="shared" si="86"/>
        <v>0</v>
      </c>
      <c r="AR324" s="18">
        <f t="shared" si="87"/>
        <v>6.4852150896581851</v>
      </c>
      <c r="AS324" s="14">
        <f>0.623*Const!$B$10*Const!$B$8*POWER(Const!$B$9,2)*AJ324*(AR324-Const!$B$12)/1013/(LN(Const!$B$32/Const!$B$34)*LN(Const!$B$32/Const!$B$36))</f>
        <v>3.0628485820464628</v>
      </c>
      <c r="AT324" s="51" t="b">
        <f t="shared" si="88"/>
        <v>0</v>
      </c>
      <c r="AU324" s="51" t="b">
        <f t="shared" si="89"/>
        <v>0</v>
      </c>
      <c r="AV324" s="14">
        <f>VLOOKUP(C324,AWS1_30min!$C$4:$P$2747,14)</f>
        <v>0</v>
      </c>
      <c r="AW324" s="14">
        <f t="shared" si="90"/>
        <v>0</v>
      </c>
      <c r="AX324" s="51" t="b">
        <f>IF(F324=1,AW324*Const!$B$13*Const!$B$14*(AH324-Const!$B$4))</f>
        <v>0</v>
      </c>
      <c r="AY324" s="11" t="b">
        <f>IF(F324=1,-Const!$B$15*(Const!$B$4-Const!$B$31)/2)</f>
        <v>0</v>
      </c>
      <c r="AZ324" s="51" t="b">
        <f t="shared" si="91"/>
        <v>0</v>
      </c>
      <c r="BA324" s="19">
        <f>IF(V324=1,Const!$B$37,Const!$B$38)</f>
        <v>602</v>
      </c>
      <c r="BB324" s="51" t="b">
        <f>IF(F324=1,AZ324/Const!$B$17*1800/BA324*1000)</f>
        <v>0</v>
      </c>
    </row>
    <row r="325" spans="1:54" x14ac:dyDescent="0.3">
      <c r="A325" s="1">
        <f t="shared" si="92"/>
        <v>43653</v>
      </c>
      <c r="B325" s="2">
        <f t="shared" si="93"/>
        <v>0.5</v>
      </c>
      <c r="C325" s="13">
        <f t="shared" si="93"/>
        <v>43653.5</v>
      </c>
      <c r="D325" s="19">
        <f t="shared" si="94"/>
        <v>188</v>
      </c>
      <c r="E325" s="19">
        <v>322</v>
      </c>
      <c r="F325" s="19">
        <v>0</v>
      </c>
      <c r="G325" s="19">
        <v>0</v>
      </c>
      <c r="H325" s="19">
        <v>0</v>
      </c>
      <c r="I325" s="19"/>
      <c r="J325">
        <v>525015</v>
      </c>
      <c r="K325">
        <v>6299775</v>
      </c>
      <c r="L325">
        <v>2476</v>
      </c>
      <c r="M325" s="14">
        <v>6.9682599999999999</v>
      </c>
      <c r="N325" s="21">
        <v>360</v>
      </c>
      <c r="O325" s="19">
        <v>917.50300000000004</v>
      </c>
      <c r="P325" s="19">
        <f>VLOOKUP(C325,AWS2_30min!$C$3:$G$2935,5)</f>
        <v>955.8</v>
      </c>
      <c r="Q325" s="19">
        <f t="shared" ref="Q325:Q388" si="96">INDEX($O$4:$O$423,MATCH(1,$H$4:$H$423,0))</f>
        <v>856.33399999999995</v>
      </c>
      <c r="R325" s="59">
        <f t="shared" ref="R325:R388" si="97">P325/Q325</f>
        <v>1.1161532766420579</v>
      </c>
      <c r="S325" s="26" t="b">
        <f t="shared" ref="S325:S388" si="98">IF(F325=1,R325*O325)</f>
        <v>0</v>
      </c>
      <c r="T325" s="19">
        <f>VLOOKUP(A325,Albedo!$A$2:$F$63,6)</f>
        <v>0</v>
      </c>
      <c r="U325" s="19">
        <f>Const!$B$26*D325+Const!$B$27</f>
        <v>2402.4843999999998</v>
      </c>
      <c r="V325" s="19">
        <f t="shared" si="95"/>
        <v>1</v>
      </c>
      <c r="W325" s="6">
        <f>VLOOKUP(A325,Albedo!$A$2:$G$63,5)+Const!$B$20*(L325-Const!$B$29)</f>
        <v>17.869499999999999</v>
      </c>
      <c r="X325" s="19">
        <f>VLOOKUP(A325,Albedo!$A$2:$G$63,7)</f>
        <v>3</v>
      </c>
      <c r="Y325" s="6">
        <f>IF(T325=1,W325,VLOOKUP(A325,Albedo!$A$2:$H$63,8)+(X325+1)*Const!$B$20*(L325-Const!$B$29))</f>
        <v>37.21</v>
      </c>
      <c r="Z325" s="15">
        <f>Const!$B$22*V325+Const!$B$23*W325+Const!$B$24*Y325+Const!$B$25</f>
        <v>0.58021120999999998</v>
      </c>
      <c r="AA325" s="51" t="b">
        <f t="shared" ref="AA325:AA388" si="99">IF(F325=1,S325*Z325)</f>
        <v>0</v>
      </c>
      <c r="AB325" s="51" t="b">
        <f t="shared" ref="AB325:AB388" si="100">IF(F325=1,S325-AA325)</f>
        <v>0</v>
      </c>
      <c r="AC325" s="51" t="b">
        <f>IF(F325=1,VLOOKUP(C325,AWS1_30min!$C$3:$J$2747,8))</f>
        <v>0</v>
      </c>
      <c r="AD325" s="51" t="b">
        <f>IF(F325=1,Const!$B$5*POWER((0+Const!$B$4),4))</f>
        <v>0</v>
      </c>
      <c r="AE325" s="51" t="b">
        <f t="shared" ref="AE325:AE388" si="101">IF(F325=1,AC325-AD325)</f>
        <v>0</v>
      </c>
      <c r="AF325" s="51" t="b">
        <f t="shared" ref="AF325:AF388" si="102">IF(F325=1,AB325+AE325)</f>
        <v>0</v>
      </c>
      <c r="AG325" s="14">
        <f>VLOOKUP(C325,AWS2_30min!$C$3:$J$2935,8)+Const!$B$20*(L325-Const!$B$29)</f>
        <v>17.869499999999999</v>
      </c>
      <c r="AH325" s="14">
        <f t="shared" ref="AH325:AH388" si="103">AG325+273.15</f>
        <v>291.01949999999999</v>
      </c>
      <c r="AI325" s="6">
        <f>VLOOKUP(C325,AWS2_30min!$C$3:$K$2935,9)</f>
        <v>30.97</v>
      </c>
      <c r="AJ325" s="6">
        <f>VLOOKUP(C325,AWS2_30min!$C$3:$L$2935,10)</f>
        <v>1.9076345193123379</v>
      </c>
      <c r="AK325" s="53">
        <f>IF(AJ325&gt;0.5,Const!$B$6*(AH325-Const!$B$4)*(Const!$B$32-Const!$B$34)/(AH325*POWER(AJ325,2)))</f>
        <v>0.33095312676845562</v>
      </c>
      <c r="AL325" s="53">
        <f>IF(AK325&lt;Const!$B$33,AK325,"ЛОЖЬ")</f>
        <v>0.33095312676845562</v>
      </c>
      <c r="AM325" s="53">
        <f t="shared" ref="AM325:AM388" si="104">IF(AND(ISNUMBER(AL325),AL325&gt;0),POWER((1-5*AL325),2),IF(ISNUMBER(AL325),POWER((1-16*AL325),0.75)))</f>
        <v>0.42871803526088009</v>
      </c>
      <c r="AN325" s="6">
        <f>(AG325+VLOOKUP(C325,AWS1_30min!$C$4:$L$2747,10))/2</f>
        <v>16.326249999999998</v>
      </c>
      <c r="AO325" s="19">
        <f>VLOOKUP(C325,AWS1_30min!$C$4:$O$2747,13)/POWER(10,(L325-Const!$B$28)/18400*(1+0.003665*AN325))</f>
        <v>756.33083697781785</v>
      </c>
      <c r="AP325" s="14">
        <f>Const!$B$7*Const!$B$8*(AO325/Const!$B$11)*POWER(Const!$B$9,2)*AJ325*(AH325-Const!$B$4)/(LN(Const!$B$32/Const!$B$34)*LN(Const!$B$32/Const!$B$35))</f>
        <v>70.043460938462658</v>
      </c>
      <c r="AQ325" s="51" t="b">
        <f t="shared" ref="AQ325:AQ388" si="105">IF(F325=1,AM325*AP325)</f>
        <v>0</v>
      </c>
      <c r="AR325" s="18">
        <f t="shared" ref="AR325:AR388" si="106">AI325*((6.112*EXP(((17.62*AG325)/(243.12+AG325))))*(1.0016+0.0000315*AO325-0.074/AO325))/100</f>
        <v>6.4852150896581851</v>
      </c>
      <c r="AS325" s="14">
        <f>0.623*Const!$B$10*Const!$B$8*POWER(Const!$B$9,2)*AJ325*(AR325-Const!$B$12)/1013/(LN(Const!$B$32/Const!$B$34)*LN(Const!$B$32/Const!$B$36))</f>
        <v>3.0628485820464628</v>
      </c>
      <c r="AT325" s="51" t="b">
        <f t="shared" ref="AT325:AT388" si="107">IF(F325=1,AM325*AS325)</f>
        <v>0</v>
      </c>
      <c r="AU325" s="51" t="b">
        <f t="shared" ref="AU325:AU388" si="108">IF(F325=1,AQ325+AT325)</f>
        <v>0</v>
      </c>
      <c r="AV325" s="14">
        <f>VLOOKUP(C325,AWS1_30min!$C$4:$P$2747,14)</f>
        <v>0</v>
      </c>
      <c r="AW325" s="14">
        <f t="shared" ref="AW325:AW388" si="109">IF(AG325&gt;=2,AV325/1000/1800)</f>
        <v>0</v>
      </c>
      <c r="AX325" s="51" t="b">
        <f>IF(F325=1,AW325*Const!$B$13*Const!$B$14*(AH325-Const!$B$4))</f>
        <v>0</v>
      </c>
      <c r="AY325" s="11" t="b">
        <f>IF(F325=1,-Const!$B$15*(Const!$B$4-Const!$B$31)/2)</f>
        <v>0</v>
      </c>
      <c r="AZ325" s="51" t="b">
        <f t="shared" ref="AZ325:AZ388" si="110">IF(F325=1,AB325+AE325+AQ325+AT325+AY325+AX325)</f>
        <v>0</v>
      </c>
      <c r="BA325" s="19">
        <f>IF(V325=1,Const!$B$37,Const!$B$38)</f>
        <v>602</v>
      </c>
      <c r="BB325" s="51" t="b">
        <f>IF(F325=1,AZ325/Const!$B$17*1800/BA325*1000)</f>
        <v>0</v>
      </c>
    </row>
    <row r="326" spans="1:54" x14ac:dyDescent="0.3">
      <c r="A326" s="1">
        <f t="shared" ref="A326:A389" si="111">A325</f>
        <v>43653</v>
      </c>
      <c r="B326" s="2">
        <f t="shared" ref="B326:C389" si="112">B325</f>
        <v>0.5</v>
      </c>
      <c r="C326" s="13">
        <f t="shared" si="112"/>
        <v>43653.5</v>
      </c>
      <c r="D326" s="19">
        <f t="shared" ref="D326:D389" si="113">D325</f>
        <v>188</v>
      </c>
      <c r="E326" s="19">
        <v>323</v>
      </c>
      <c r="F326" s="19">
        <v>1</v>
      </c>
      <c r="G326" s="19">
        <v>0</v>
      </c>
      <c r="H326" s="19">
        <v>0</v>
      </c>
      <c r="I326" s="19"/>
      <c r="J326">
        <v>525105</v>
      </c>
      <c r="K326">
        <v>6299775</v>
      </c>
      <c r="L326">
        <v>2476</v>
      </c>
      <c r="M326" s="14">
        <v>16.529499999999999</v>
      </c>
      <c r="N326" s="21">
        <v>75.638599999999997</v>
      </c>
      <c r="O326" s="19">
        <v>722.56200000000001</v>
      </c>
      <c r="P326" s="19">
        <f>VLOOKUP(C326,AWS2_30min!$C$3:$G$2935,5)</f>
        <v>955.8</v>
      </c>
      <c r="Q326" s="19">
        <f t="shared" si="96"/>
        <v>856.33399999999995</v>
      </c>
      <c r="R326" s="59">
        <f t="shared" si="97"/>
        <v>1.1161532766420579</v>
      </c>
      <c r="S326" s="26">
        <f t="shared" si="98"/>
        <v>806.48994387703863</v>
      </c>
      <c r="T326" s="19">
        <f>VLOOKUP(A326,Albedo!$A$2:$F$63,6)</f>
        <v>0</v>
      </c>
      <c r="U326" s="19">
        <f>Const!$B$26*D326+Const!$B$27</f>
        <v>2402.4843999999998</v>
      </c>
      <c r="V326" s="19">
        <f t="shared" si="95"/>
        <v>1</v>
      </c>
      <c r="W326" s="6">
        <f>VLOOKUP(A326,Albedo!$A$2:$G$63,5)+Const!$B$20*(L326-Const!$B$29)</f>
        <v>17.869499999999999</v>
      </c>
      <c r="X326" s="19">
        <f>VLOOKUP(A326,Albedo!$A$2:$G$63,7)</f>
        <v>3</v>
      </c>
      <c r="Y326" s="6">
        <f>IF(T326=1,W326,VLOOKUP(A326,Albedo!$A$2:$H$63,8)+(X326+1)*Const!$B$20*(L326-Const!$B$29))</f>
        <v>37.21</v>
      </c>
      <c r="Z326" s="15">
        <f>Const!$B$22*V326+Const!$B$23*W326+Const!$B$24*Y326+Const!$B$25</f>
        <v>0.58021120999999998</v>
      </c>
      <c r="AA326" s="51">
        <f t="shared" si="99"/>
        <v>467.93450618972867</v>
      </c>
      <c r="AB326" s="51">
        <f t="shared" si="100"/>
        <v>338.55543768730996</v>
      </c>
      <c r="AC326" s="51">
        <f>IF(F326=1,VLOOKUP(C326,AWS1_30min!$C$3:$J$2747,8))</f>
        <v>319.54647172463041</v>
      </c>
      <c r="AD326" s="51">
        <f>IF(F326=1,Const!$B$5*POWER((0+Const!$B$4),4))</f>
        <v>315.63697918226694</v>
      </c>
      <c r="AE326" s="51">
        <f t="shared" si="101"/>
        <v>3.9094925423634663</v>
      </c>
      <c r="AF326" s="51">
        <f t="shared" si="102"/>
        <v>342.46493022967343</v>
      </c>
      <c r="AG326" s="14">
        <f>VLOOKUP(C326,AWS2_30min!$C$3:$J$2935,8)+Const!$B$20*(L326-Const!$B$29)</f>
        <v>17.869499999999999</v>
      </c>
      <c r="AH326" s="14">
        <f t="shared" si="103"/>
        <v>291.01949999999999</v>
      </c>
      <c r="AI326" s="6">
        <f>VLOOKUP(C326,AWS2_30min!$C$3:$K$2935,9)</f>
        <v>30.97</v>
      </c>
      <c r="AJ326" s="6">
        <f>VLOOKUP(C326,AWS2_30min!$C$3:$L$2935,10)</f>
        <v>1.9076345193123379</v>
      </c>
      <c r="AK326" s="53">
        <f>IF(AJ326&gt;0.5,Const!$B$6*(AH326-Const!$B$4)*(Const!$B$32-Const!$B$34)/(AH326*POWER(AJ326,2)))</f>
        <v>0.33095312676845562</v>
      </c>
      <c r="AL326" s="53">
        <f>IF(AK326&lt;Const!$B$33,AK326,"ЛОЖЬ")</f>
        <v>0.33095312676845562</v>
      </c>
      <c r="AM326" s="53">
        <f t="shared" si="104"/>
        <v>0.42871803526088009</v>
      </c>
      <c r="AN326" s="6">
        <f>(AG326+VLOOKUP(C326,AWS1_30min!$C$4:$L$2747,10))/2</f>
        <v>16.326249999999998</v>
      </c>
      <c r="AO326" s="19">
        <f>VLOOKUP(C326,AWS1_30min!$C$4:$O$2747,13)/POWER(10,(L326-Const!$B$28)/18400*(1+0.003665*AN326))</f>
        <v>756.33083697781785</v>
      </c>
      <c r="AP326" s="14">
        <f>Const!$B$7*Const!$B$8*(AO326/Const!$B$11)*POWER(Const!$B$9,2)*AJ326*(AH326-Const!$B$4)/(LN(Const!$B$32/Const!$B$34)*LN(Const!$B$32/Const!$B$35))</f>
        <v>70.043460938462658</v>
      </c>
      <c r="AQ326" s="51">
        <f t="shared" si="105"/>
        <v>30.028894956409911</v>
      </c>
      <c r="AR326" s="18">
        <f t="shared" si="106"/>
        <v>6.4852150896581851</v>
      </c>
      <c r="AS326" s="14">
        <f>0.623*Const!$B$10*Const!$B$8*POWER(Const!$B$9,2)*AJ326*(AR326-Const!$B$12)/1013/(LN(Const!$B$32/Const!$B$34)*LN(Const!$B$32/Const!$B$36))</f>
        <v>3.0628485820464628</v>
      </c>
      <c r="AT326" s="51">
        <f t="shared" si="107"/>
        <v>1.313098426396532</v>
      </c>
      <c r="AU326" s="51">
        <f t="shared" si="108"/>
        <v>31.341993382806443</v>
      </c>
      <c r="AV326" s="14">
        <f>VLOOKUP(C326,AWS1_30min!$C$4:$P$2747,14)</f>
        <v>0</v>
      </c>
      <c r="AW326" s="14">
        <f t="shared" si="109"/>
        <v>0</v>
      </c>
      <c r="AX326" s="51">
        <f>IF(F326=1,AW326*Const!$B$13*Const!$B$14*(AH326-Const!$B$4))</f>
        <v>0</v>
      </c>
      <c r="AY326" s="11">
        <f>IF(F326=1,-Const!$B$15*(Const!$B$4-Const!$B$31)/2)</f>
        <v>-0.33999999999999775</v>
      </c>
      <c r="AZ326" s="51">
        <f t="shared" si="110"/>
        <v>373.46692361247989</v>
      </c>
      <c r="BA326" s="19">
        <f>IF(V326=1,Const!$B$37,Const!$B$38)</f>
        <v>602</v>
      </c>
      <c r="BB326" s="51">
        <f>IF(F326=1,AZ326/Const!$B$17*1800/BA326*1000)</f>
        <v>3.3838742701221367</v>
      </c>
    </row>
    <row r="327" spans="1:54" x14ac:dyDescent="0.3">
      <c r="A327" s="1">
        <f t="shared" si="111"/>
        <v>43653</v>
      </c>
      <c r="B327" s="2">
        <f t="shared" si="112"/>
        <v>0.5</v>
      </c>
      <c r="C327" s="13">
        <f t="shared" si="112"/>
        <v>43653.5</v>
      </c>
      <c r="D327" s="19">
        <f t="shared" si="113"/>
        <v>188</v>
      </c>
      <c r="E327" s="19">
        <v>324</v>
      </c>
      <c r="F327" s="19">
        <v>1</v>
      </c>
      <c r="G327" s="19">
        <v>0</v>
      </c>
      <c r="H327" s="19">
        <v>0</v>
      </c>
      <c r="I327" s="19"/>
      <c r="J327">
        <v>525195</v>
      </c>
      <c r="K327">
        <v>6299775</v>
      </c>
      <c r="L327">
        <v>2428</v>
      </c>
      <c r="M327" s="14">
        <v>29.0578</v>
      </c>
      <c r="N327" s="21">
        <v>94.156999999999996</v>
      </c>
      <c r="O327" s="19">
        <v>527.73099999999999</v>
      </c>
      <c r="P327" s="19">
        <f>VLOOKUP(C327,AWS2_30min!$C$3:$G$2935,5)</f>
        <v>955.8</v>
      </c>
      <c r="Q327" s="19">
        <f t="shared" si="96"/>
        <v>856.33399999999995</v>
      </c>
      <c r="R327" s="59">
        <f t="shared" si="97"/>
        <v>1.1161532766420579</v>
      </c>
      <c r="S327" s="26">
        <f t="shared" si="98"/>
        <v>589.02868483558984</v>
      </c>
      <c r="T327" s="19">
        <f>VLOOKUP(A327,Albedo!$A$2:$F$63,6)</f>
        <v>0</v>
      </c>
      <c r="U327" s="19">
        <f>Const!$B$26*D327+Const!$B$27</f>
        <v>2402.4843999999998</v>
      </c>
      <c r="V327" s="19">
        <f t="shared" si="95"/>
        <v>1</v>
      </c>
      <c r="W327" s="6">
        <f>VLOOKUP(A327,Albedo!$A$2:$G$63,5)+Const!$B$20*(L327-Const!$B$29)</f>
        <v>18.1815</v>
      </c>
      <c r="X327" s="19">
        <f>VLOOKUP(A327,Albedo!$A$2:$G$63,7)</f>
        <v>3</v>
      </c>
      <c r="Y327" s="6">
        <f>IF(T327=1,W327,VLOOKUP(A327,Albedo!$A$2:$H$63,8)+(X327+1)*Const!$B$20*(L327-Const!$B$29))</f>
        <v>38.457999999999998</v>
      </c>
      <c r="Z327" s="15">
        <f>Const!$B$22*V327+Const!$B$23*W327+Const!$B$24*Y327+Const!$B$25</f>
        <v>0.58142801000000011</v>
      </c>
      <c r="AA327" s="51">
        <f t="shared" si="99"/>
        <v>342.47777605687423</v>
      </c>
      <c r="AB327" s="51">
        <f t="shared" si="100"/>
        <v>246.55090877871561</v>
      </c>
      <c r="AC327" s="51">
        <f>IF(F327=1,VLOOKUP(C327,AWS1_30min!$C$3:$J$2747,8))</f>
        <v>319.54647172463041</v>
      </c>
      <c r="AD327" s="51">
        <f>IF(F327=1,Const!$B$5*POWER((0+Const!$B$4),4))</f>
        <v>315.63697918226694</v>
      </c>
      <c r="AE327" s="51">
        <f t="shared" si="101"/>
        <v>3.9094925423634663</v>
      </c>
      <c r="AF327" s="51">
        <f t="shared" si="102"/>
        <v>250.46040132107908</v>
      </c>
      <c r="AG327" s="14">
        <f>VLOOKUP(C327,AWS2_30min!$C$3:$J$2935,8)+Const!$B$20*(L327-Const!$B$29)</f>
        <v>18.1815</v>
      </c>
      <c r="AH327" s="14">
        <f t="shared" si="103"/>
        <v>291.33150000000001</v>
      </c>
      <c r="AI327" s="6">
        <f>VLOOKUP(C327,AWS2_30min!$C$3:$K$2935,9)</f>
        <v>30.97</v>
      </c>
      <c r="AJ327" s="6">
        <f>VLOOKUP(C327,AWS2_30min!$C$3:$L$2935,10)</f>
        <v>1.9076345193123379</v>
      </c>
      <c r="AK327" s="53">
        <f>IF(AJ327&gt;0.5,Const!$B$6*(AH327-Const!$B$4)*(Const!$B$32-Const!$B$34)/(AH327*POWER(AJ327,2)))</f>
        <v>0.33637092019162407</v>
      </c>
      <c r="AL327" s="53">
        <f>IF(AK327&lt;Const!$B$33,AK327,"ЛОЖЬ")</f>
        <v>0.33637092019162407</v>
      </c>
      <c r="AM327" s="53">
        <f t="shared" si="104"/>
        <v>0.46492569684775753</v>
      </c>
      <c r="AN327" s="6">
        <f>(AG327+VLOOKUP(C327,AWS1_30min!$C$4:$L$2747,10))/2</f>
        <v>16.482250000000001</v>
      </c>
      <c r="AO327" s="19">
        <f>VLOOKUP(C327,AWS1_30min!$C$4:$O$2747,13)/POWER(10,(L327-Const!$B$28)/18400*(1+0.003665*AN327))</f>
        <v>761.16662050279876</v>
      </c>
      <c r="AP327" s="14">
        <f>Const!$B$7*Const!$B$8*(AO327/Const!$B$11)*POWER(Const!$B$9,2)*AJ327*(AH327-Const!$B$4)/(LN(Const!$B$32/Const!$B$34)*LN(Const!$B$32/Const!$B$35))</f>
        <v>71.722073001655829</v>
      </c>
      <c r="AQ327" s="51">
        <f t="shared" si="105"/>
        <v>33.345434769660571</v>
      </c>
      <c r="AR327" s="18">
        <f t="shared" si="106"/>
        <v>6.6145538290298154</v>
      </c>
      <c r="AS327" s="14">
        <f>0.623*Const!$B$10*Const!$B$8*POWER(Const!$B$9,2)*AJ327*(AR327-Const!$B$12)/1013/(LN(Const!$B$32/Const!$B$34)*LN(Const!$B$32/Const!$B$36))</f>
        <v>4.1186296137980296</v>
      </c>
      <c r="AT327" s="51">
        <f t="shared" si="107"/>
        <v>1.9148567432528594</v>
      </c>
      <c r="AU327" s="51">
        <f t="shared" si="108"/>
        <v>35.260291512913433</v>
      </c>
      <c r="AV327" s="14">
        <f>VLOOKUP(C327,AWS1_30min!$C$4:$P$2747,14)</f>
        <v>0</v>
      </c>
      <c r="AW327" s="14">
        <f t="shared" si="109"/>
        <v>0</v>
      </c>
      <c r="AX327" s="51">
        <f>IF(F327=1,AW327*Const!$B$13*Const!$B$14*(AH327-Const!$B$4))</f>
        <v>0</v>
      </c>
      <c r="AY327" s="11">
        <f>IF(F327=1,-Const!$B$15*(Const!$B$4-Const!$B$31)/2)</f>
        <v>-0.33999999999999775</v>
      </c>
      <c r="AZ327" s="51">
        <f t="shared" si="110"/>
        <v>285.38069283399255</v>
      </c>
      <c r="BA327" s="19">
        <f>IF(V327=1,Const!$B$37,Const!$B$38)</f>
        <v>602</v>
      </c>
      <c r="BB327" s="51">
        <f>IF(F327=1,AZ327/Const!$B$17*1800/BA327*1000)</f>
        <v>2.5857507656356917</v>
      </c>
    </row>
    <row r="328" spans="1:54" x14ac:dyDescent="0.3">
      <c r="A328" s="1">
        <f t="shared" si="111"/>
        <v>43653</v>
      </c>
      <c r="B328" s="2">
        <f t="shared" si="112"/>
        <v>0.5</v>
      </c>
      <c r="C328" s="13">
        <f t="shared" si="112"/>
        <v>43653.5</v>
      </c>
      <c r="D328" s="19">
        <f t="shared" si="113"/>
        <v>188</v>
      </c>
      <c r="E328" s="19">
        <v>325</v>
      </c>
      <c r="F328" s="19">
        <v>1</v>
      </c>
      <c r="G328" s="19">
        <v>0</v>
      </c>
      <c r="H328" s="19">
        <v>0</v>
      </c>
      <c r="I328" s="19"/>
      <c r="J328">
        <v>525285</v>
      </c>
      <c r="K328">
        <v>6299775</v>
      </c>
      <c r="L328">
        <v>2377</v>
      </c>
      <c r="M328" s="14">
        <v>17.089099999999998</v>
      </c>
      <c r="N328" s="21">
        <v>122.82899999999999</v>
      </c>
      <c r="O328" s="19">
        <v>736.08299999999997</v>
      </c>
      <c r="P328" s="19">
        <f>VLOOKUP(C328,AWS2_30min!$C$3:$G$2935,5)</f>
        <v>955.8</v>
      </c>
      <c r="Q328" s="19">
        <f t="shared" si="96"/>
        <v>856.33399999999995</v>
      </c>
      <c r="R328" s="59">
        <f t="shared" si="97"/>
        <v>1.1161532766420579</v>
      </c>
      <c r="S328" s="26">
        <f t="shared" si="98"/>
        <v>821.58145233051584</v>
      </c>
      <c r="T328" s="19">
        <f>VLOOKUP(A328,Albedo!$A$2:$F$63,6)</f>
        <v>0</v>
      </c>
      <c r="U328" s="19">
        <f>Const!$B$26*D328+Const!$B$27</f>
        <v>2402.4843999999998</v>
      </c>
      <c r="V328" s="19">
        <f t="shared" si="95"/>
        <v>0</v>
      </c>
      <c r="W328" s="6">
        <f>VLOOKUP(A328,Albedo!$A$2:$G$63,5)+Const!$B$20*(L328-Const!$B$29)</f>
        <v>18.513000000000002</v>
      </c>
      <c r="X328" s="19">
        <f>VLOOKUP(A328,Albedo!$A$2:$G$63,7)</f>
        <v>3</v>
      </c>
      <c r="Y328" s="6">
        <f>IF(T328=1,W328,VLOOKUP(A328,Albedo!$A$2:$H$63,8)+(X328+1)*Const!$B$20*(L328-Const!$B$29))</f>
        <v>39.783999999999999</v>
      </c>
      <c r="Z328" s="15">
        <f>Const!$B$22*V328+Const!$B$23*W328+Const!$B$24*Y328+Const!$B$25</f>
        <v>0.24527086000000003</v>
      </c>
      <c r="AA328" s="51">
        <f t="shared" si="99"/>
        <v>201.50998937315467</v>
      </c>
      <c r="AB328" s="51">
        <f t="shared" si="100"/>
        <v>620.07146295736118</v>
      </c>
      <c r="AC328" s="51">
        <f>IF(F328=1,VLOOKUP(C328,AWS1_30min!$C$3:$J$2747,8))</f>
        <v>319.54647172463041</v>
      </c>
      <c r="AD328" s="51">
        <f>IF(F328=1,Const!$B$5*POWER((0+Const!$B$4),4))</f>
        <v>315.63697918226694</v>
      </c>
      <c r="AE328" s="51">
        <f t="shared" si="101"/>
        <v>3.9094925423634663</v>
      </c>
      <c r="AF328" s="51">
        <f t="shared" si="102"/>
        <v>623.98095549972459</v>
      </c>
      <c r="AG328" s="14">
        <f>VLOOKUP(C328,AWS2_30min!$C$3:$J$2935,8)+Const!$B$20*(L328-Const!$B$29)</f>
        <v>18.513000000000002</v>
      </c>
      <c r="AH328" s="14">
        <f t="shared" si="103"/>
        <v>291.66299999999995</v>
      </c>
      <c r="AI328" s="6">
        <f>VLOOKUP(C328,AWS2_30min!$C$3:$K$2935,9)</f>
        <v>30.97</v>
      </c>
      <c r="AJ328" s="6">
        <f>VLOOKUP(C328,AWS2_30min!$C$3:$L$2935,10)</f>
        <v>1.9076345193123379</v>
      </c>
      <c r="AK328" s="53">
        <f>IF(AJ328&gt;0.5,Const!$B$6*(AH328-Const!$B$4)*(Const!$B$32-Const!$B$34)/(AH328*POWER(AJ328,2)))</f>
        <v>0.3421146252688298</v>
      </c>
      <c r="AL328" s="53">
        <f>IF(AK328&lt;Const!$B$33,AK328,"ЛОЖЬ")</f>
        <v>0.3421146252688298</v>
      </c>
      <c r="AM328" s="53">
        <f t="shared" si="104"/>
        <v>0.50491416788249799</v>
      </c>
      <c r="AN328" s="6">
        <f>(AG328+VLOOKUP(C328,AWS1_30min!$C$4:$L$2747,10))/2</f>
        <v>16.648</v>
      </c>
      <c r="AO328" s="19">
        <f>VLOOKUP(C328,AWS1_30min!$C$4:$O$2747,13)/POWER(10,(L328-Const!$B$28)/18400*(1+0.003665*AN328))</f>
        <v>766.34429020951904</v>
      </c>
      <c r="AP328" s="14">
        <f>Const!$B$7*Const!$B$8*(AO328/Const!$B$11)*POWER(Const!$B$9,2)*AJ328*(AH328-Const!$B$4)/(LN(Const!$B$32/Const!$B$34)*LN(Const!$B$32/Const!$B$35))</f>
        <v>73.526537634326132</v>
      </c>
      <c r="AQ328" s="51">
        <f t="shared" si="105"/>
        <v>37.12459056691695</v>
      </c>
      <c r="AR328" s="18">
        <f t="shared" si="106"/>
        <v>6.7544658525344721</v>
      </c>
      <c r="AS328" s="14">
        <f>0.623*Const!$B$10*Const!$B$8*POWER(Const!$B$9,2)*AJ328*(AR328-Const!$B$12)/1013/(LN(Const!$B$32/Const!$B$34)*LN(Const!$B$32/Const!$B$36))</f>
        <v>5.2607194567008646</v>
      </c>
      <c r="AT328" s="51">
        <f t="shared" si="107"/>
        <v>2.6562117869433841</v>
      </c>
      <c r="AU328" s="51">
        <f t="shared" si="108"/>
        <v>39.780802353860338</v>
      </c>
      <c r="AV328" s="14">
        <f>VLOOKUP(C328,AWS1_30min!$C$4:$P$2747,14)</f>
        <v>0</v>
      </c>
      <c r="AW328" s="14">
        <f t="shared" si="109"/>
        <v>0</v>
      </c>
      <c r="AX328" s="51">
        <f>IF(F328=1,AW328*Const!$B$13*Const!$B$14*(AH328-Const!$B$4))</f>
        <v>0</v>
      </c>
      <c r="AY328" s="11">
        <f>IF(F328=1,-Const!$B$15*(Const!$B$4-Const!$B$31)/2)</f>
        <v>-0.33999999999999775</v>
      </c>
      <c r="AZ328" s="51">
        <f t="shared" si="110"/>
        <v>663.42175785358484</v>
      </c>
      <c r="BA328" s="19">
        <f>IF(V328=1,Const!$B$37,Const!$B$38)</f>
        <v>784</v>
      </c>
      <c r="BB328" s="51">
        <f>IF(F328=1,AZ328/Const!$B$17*1800/BA328*1000)</f>
        <v>4.6156430277382983</v>
      </c>
    </row>
    <row r="329" spans="1:54" x14ac:dyDescent="0.3">
      <c r="A329" s="1">
        <f t="shared" si="111"/>
        <v>43653</v>
      </c>
      <c r="B329" s="2">
        <f t="shared" si="112"/>
        <v>0.5</v>
      </c>
      <c r="C329" s="13">
        <f t="shared" si="112"/>
        <v>43653.5</v>
      </c>
      <c r="D329" s="19">
        <f t="shared" si="113"/>
        <v>188</v>
      </c>
      <c r="E329" s="19">
        <v>326</v>
      </c>
      <c r="F329" s="19">
        <v>1</v>
      </c>
      <c r="G329" s="19">
        <v>0</v>
      </c>
      <c r="H329" s="19">
        <v>0</v>
      </c>
      <c r="I329" s="19"/>
      <c r="J329">
        <v>525375</v>
      </c>
      <c r="K329">
        <v>6299775</v>
      </c>
      <c r="L329">
        <v>2378</v>
      </c>
      <c r="M329" s="14">
        <v>15.234999999999999</v>
      </c>
      <c r="N329" s="21">
        <v>181.75299999999999</v>
      </c>
      <c r="O329" s="19">
        <v>898.41700000000003</v>
      </c>
      <c r="P329" s="19">
        <f>VLOOKUP(C329,AWS2_30min!$C$3:$G$2935,5)</f>
        <v>955.8</v>
      </c>
      <c r="Q329" s="19">
        <f t="shared" si="96"/>
        <v>856.33399999999995</v>
      </c>
      <c r="R329" s="59">
        <f t="shared" si="97"/>
        <v>1.1161532766420579</v>
      </c>
      <c r="S329" s="26">
        <f t="shared" si="98"/>
        <v>1002.7710783409277</v>
      </c>
      <c r="T329" s="19">
        <f>VLOOKUP(A329,Albedo!$A$2:$F$63,6)</f>
        <v>0</v>
      </c>
      <c r="U329" s="19">
        <f>Const!$B$26*D329+Const!$B$27</f>
        <v>2402.4843999999998</v>
      </c>
      <c r="V329" s="19">
        <f t="shared" si="95"/>
        <v>0</v>
      </c>
      <c r="W329" s="6">
        <f>VLOOKUP(A329,Albedo!$A$2:$G$63,5)+Const!$B$20*(L329-Const!$B$29)</f>
        <v>18.506499999999999</v>
      </c>
      <c r="X329" s="19">
        <f>VLOOKUP(A329,Albedo!$A$2:$G$63,7)</f>
        <v>3</v>
      </c>
      <c r="Y329" s="6">
        <f>IF(T329=1,W329,VLOOKUP(A329,Albedo!$A$2:$H$63,8)+(X329+1)*Const!$B$20*(L329-Const!$B$29))</f>
        <v>39.758000000000003</v>
      </c>
      <c r="Z329" s="15">
        <f>Const!$B$22*V329+Const!$B$23*W329+Const!$B$24*Y329+Const!$B$25</f>
        <v>0.24524551</v>
      </c>
      <c r="AA329" s="51">
        <f t="shared" si="99"/>
        <v>245.92510452097076</v>
      </c>
      <c r="AB329" s="51">
        <f t="shared" si="100"/>
        <v>756.84597381995695</v>
      </c>
      <c r="AC329" s="51">
        <f>IF(F329=1,VLOOKUP(C329,AWS1_30min!$C$3:$J$2747,8))</f>
        <v>319.54647172463041</v>
      </c>
      <c r="AD329" s="51">
        <f>IF(F329=1,Const!$B$5*POWER((0+Const!$B$4),4))</f>
        <v>315.63697918226694</v>
      </c>
      <c r="AE329" s="51">
        <f t="shared" si="101"/>
        <v>3.9094925423634663</v>
      </c>
      <c r="AF329" s="51">
        <f t="shared" si="102"/>
        <v>760.75546636232048</v>
      </c>
      <c r="AG329" s="14">
        <f>VLOOKUP(C329,AWS2_30min!$C$3:$J$2935,8)+Const!$B$20*(L329-Const!$B$29)</f>
        <v>18.506499999999999</v>
      </c>
      <c r="AH329" s="14">
        <f t="shared" si="103"/>
        <v>291.65649999999999</v>
      </c>
      <c r="AI329" s="6">
        <f>VLOOKUP(C329,AWS2_30min!$C$3:$K$2935,9)</f>
        <v>30.97</v>
      </c>
      <c r="AJ329" s="6">
        <f>VLOOKUP(C329,AWS2_30min!$C$3:$L$2935,10)</f>
        <v>1.9076345193123379</v>
      </c>
      <c r="AK329" s="53">
        <f>IF(AJ329&gt;0.5,Const!$B$6*(AH329-Const!$B$4)*(Const!$B$32-Const!$B$34)/(AH329*POWER(AJ329,2)))</f>
        <v>0.34200212909774036</v>
      </c>
      <c r="AL329" s="53">
        <f>IF(AK329&lt;Const!$B$33,AK329,"ЛОЖЬ")</f>
        <v>0.34200212909774036</v>
      </c>
      <c r="AM329" s="53">
        <f t="shared" si="104"/>
        <v>0.50411511670728304</v>
      </c>
      <c r="AN329" s="6">
        <f>(AG329+VLOOKUP(C329,AWS1_30min!$C$4:$L$2747,10))/2</f>
        <v>16.644749999999998</v>
      </c>
      <c r="AO329" s="19">
        <f>VLOOKUP(C329,AWS1_30min!$C$4:$O$2747,13)/POWER(10,(L329-Const!$B$28)/18400*(1+0.003665*AN329))</f>
        <v>766.24237242344316</v>
      </c>
      <c r="AP329" s="14">
        <f>Const!$B$7*Const!$B$8*(AO329/Const!$B$11)*POWER(Const!$B$9,2)*AJ329*(AH329-Const!$B$4)/(LN(Const!$B$32/Const!$B$34)*LN(Const!$B$32/Const!$B$35))</f>
        <v>73.490947106451245</v>
      </c>
      <c r="AQ329" s="51">
        <f t="shared" si="105"/>
        <v>37.047897377497435</v>
      </c>
      <c r="AR329" s="18">
        <f t="shared" si="106"/>
        <v>6.751697572676318</v>
      </c>
      <c r="AS329" s="14">
        <f>0.623*Const!$B$10*Const!$B$8*POWER(Const!$B$9,2)*AJ329*(AR329-Const!$B$12)/1013/(LN(Const!$B$32/Const!$B$34)*LN(Const!$B$32/Const!$B$36))</f>
        <v>5.2381222257473361</v>
      </c>
      <c r="AT329" s="51">
        <f t="shared" si="107"/>
        <v>2.6406165971596316</v>
      </c>
      <c r="AU329" s="51">
        <f t="shared" si="108"/>
        <v>39.68851397465707</v>
      </c>
      <c r="AV329" s="14">
        <f>VLOOKUP(C329,AWS1_30min!$C$4:$P$2747,14)</f>
        <v>0</v>
      </c>
      <c r="AW329" s="14">
        <f t="shared" si="109"/>
        <v>0</v>
      </c>
      <c r="AX329" s="51">
        <f>IF(F329=1,AW329*Const!$B$13*Const!$B$14*(AH329-Const!$B$4))</f>
        <v>0</v>
      </c>
      <c r="AY329" s="11">
        <f>IF(F329=1,-Const!$B$15*(Const!$B$4-Const!$B$31)/2)</f>
        <v>-0.33999999999999775</v>
      </c>
      <c r="AZ329" s="51">
        <f t="shared" si="110"/>
        <v>800.10398033697743</v>
      </c>
      <c r="BA329" s="19">
        <f>IF(V329=1,Const!$B$37,Const!$B$38)</f>
        <v>784</v>
      </c>
      <c r="BB329" s="51">
        <f>IF(F329=1,AZ329/Const!$B$17*1800/BA329*1000)</f>
        <v>5.5665861340698806</v>
      </c>
    </row>
    <row r="330" spans="1:54" x14ac:dyDescent="0.3">
      <c r="A330" s="1">
        <f t="shared" si="111"/>
        <v>43653</v>
      </c>
      <c r="B330" s="2">
        <f t="shared" si="112"/>
        <v>0.5</v>
      </c>
      <c r="C330" s="13">
        <f t="shared" si="112"/>
        <v>43653.5</v>
      </c>
      <c r="D330" s="19">
        <f t="shared" si="113"/>
        <v>188</v>
      </c>
      <c r="E330" s="19">
        <v>327</v>
      </c>
      <c r="F330" s="19">
        <v>0</v>
      </c>
      <c r="G330" s="19">
        <v>0</v>
      </c>
      <c r="H330" s="19">
        <v>0</v>
      </c>
      <c r="I330" s="19"/>
      <c r="J330">
        <v>525465</v>
      </c>
      <c r="K330">
        <v>6299775</v>
      </c>
      <c r="L330">
        <v>2378</v>
      </c>
      <c r="M330" s="14">
        <v>19.541399999999999</v>
      </c>
      <c r="N330" s="21">
        <v>199.428</v>
      </c>
      <c r="O330" s="19">
        <v>943.63599999999997</v>
      </c>
      <c r="P330" s="19">
        <f>VLOOKUP(C330,AWS2_30min!$C$3:$G$2935,5)</f>
        <v>955.8</v>
      </c>
      <c r="Q330" s="19">
        <f t="shared" si="96"/>
        <v>856.33399999999995</v>
      </c>
      <c r="R330" s="59">
        <f t="shared" si="97"/>
        <v>1.1161532766420579</v>
      </c>
      <c r="S330" s="26" t="b">
        <f t="shared" si="98"/>
        <v>0</v>
      </c>
      <c r="T330" s="19">
        <f>VLOOKUP(A330,Albedo!$A$2:$F$63,6)</f>
        <v>0</v>
      </c>
      <c r="U330" s="19">
        <f>Const!$B$26*D330+Const!$B$27</f>
        <v>2402.4843999999998</v>
      </c>
      <c r="V330" s="19">
        <f t="shared" si="95"/>
        <v>0</v>
      </c>
      <c r="W330" s="6">
        <f>VLOOKUP(A330,Albedo!$A$2:$G$63,5)+Const!$B$20*(L330-Const!$B$29)</f>
        <v>18.506499999999999</v>
      </c>
      <c r="X330" s="19">
        <f>VLOOKUP(A330,Albedo!$A$2:$G$63,7)</f>
        <v>3</v>
      </c>
      <c r="Y330" s="6">
        <f>IF(T330=1,W330,VLOOKUP(A330,Albedo!$A$2:$H$63,8)+(X330+1)*Const!$B$20*(L330-Const!$B$29))</f>
        <v>39.758000000000003</v>
      </c>
      <c r="Z330" s="15">
        <f>Const!$B$22*V330+Const!$B$23*W330+Const!$B$24*Y330+Const!$B$25</f>
        <v>0.24524551</v>
      </c>
      <c r="AA330" s="51" t="b">
        <f t="shared" si="99"/>
        <v>0</v>
      </c>
      <c r="AB330" s="51" t="b">
        <f t="shared" si="100"/>
        <v>0</v>
      </c>
      <c r="AC330" s="51" t="b">
        <f>IF(F330=1,VLOOKUP(C330,AWS1_30min!$C$3:$J$2747,8))</f>
        <v>0</v>
      </c>
      <c r="AD330" s="51" t="b">
        <f>IF(F330=1,Const!$B$5*POWER((0+Const!$B$4),4))</f>
        <v>0</v>
      </c>
      <c r="AE330" s="51" t="b">
        <f t="shared" si="101"/>
        <v>0</v>
      </c>
      <c r="AF330" s="51" t="b">
        <f t="shared" si="102"/>
        <v>0</v>
      </c>
      <c r="AG330" s="14">
        <f>VLOOKUP(C330,AWS2_30min!$C$3:$J$2935,8)+Const!$B$20*(L330-Const!$B$29)</f>
        <v>18.506499999999999</v>
      </c>
      <c r="AH330" s="14">
        <f t="shared" si="103"/>
        <v>291.65649999999999</v>
      </c>
      <c r="AI330" s="6">
        <f>VLOOKUP(C330,AWS2_30min!$C$3:$K$2935,9)</f>
        <v>30.97</v>
      </c>
      <c r="AJ330" s="6">
        <f>VLOOKUP(C330,AWS2_30min!$C$3:$L$2935,10)</f>
        <v>1.9076345193123379</v>
      </c>
      <c r="AK330" s="53">
        <f>IF(AJ330&gt;0.5,Const!$B$6*(AH330-Const!$B$4)*(Const!$B$32-Const!$B$34)/(AH330*POWER(AJ330,2)))</f>
        <v>0.34200212909774036</v>
      </c>
      <c r="AL330" s="53">
        <f>IF(AK330&lt;Const!$B$33,AK330,"ЛОЖЬ")</f>
        <v>0.34200212909774036</v>
      </c>
      <c r="AM330" s="53">
        <f t="shared" si="104"/>
        <v>0.50411511670728304</v>
      </c>
      <c r="AN330" s="6">
        <f>(AG330+VLOOKUP(C330,AWS1_30min!$C$4:$L$2747,10))/2</f>
        <v>16.644749999999998</v>
      </c>
      <c r="AO330" s="19">
        <f>VLOOKUP(C330,AWS1_30min!$C$4:$O$2747,13)/POWER(10,(L330-Const!$B$28)/18400*(1+0.003665*AN330))</f>
        <v>766.24237242344316</v>
      </c>
      <c r="AP330" s="14">
        <f>Const!$B$7*Const!$B$8*(AO330/Const!$B$11)*POWER(Const!$B$9,2)*AJ330*(AH330-Const!$B$4)/(LN(Const!$B$32/Const!$B$34)*LN(Const!$B$32/Const!$B$35))</f>
        <v>73.490947106451245</v>
      </c>
      <c r="AQ330" s="51" t="b">
        <f t="shared" si="105"/>
        <v>0</v>
      </c>
      <c r="AR330" s="18">
        <f t="shared" si="106"/>
        <v>6.751697572676318</v>
      </c>
      <c r="AS330" s="14">
        <f>0.623*Const!$B$10*Const!$B$8*POWER(Const!$B$9,2)*AJ330*(AR330-Const!$B$12)/1013/(LN(Const!$B$32/Const!$B$34)*LN(Const!$B$32/Const!$B$36))</f>
        <v>5.2381222257473361</v>
      </c>
      <c r="AT330" s="51" t="b">
        <f t="shared" si="107"/>
        <v>0</v>
      </c>
      <c r="AU330" s="51" t="b">
        <f t="shared" si="108"/>
        <v>0</v>
      </c>
      <c r="AV330" s="14">
        <f>VLOOKUP(C330,AWS1_30min!$C$4:$P$2747,14)</f>
        <v>0</v>
      </c>
      <c r="AW330" s="14">
        <f t="shared" si="109"/>
        <v>0</v>
      </c>
      <c r="AX330" s="51" t="b">
        <f>IF(F330=1,AW330*Const!$B$13*Const!$B$14*(AH330-Const!$B$4))</f>
        <v>0</v>
      </c>
      <c r="AY330" s="11" t="b">
        <f>IF(F330=1,-Const!$B$15*(Const!$B$4-Const!$B$31)/2)</f>
        <v>0</v>
      </c>
      <c r="AZ330" s="51" t="b">
        <f t="shared" si="110"/>
        <v>0</v>
      </c>
      <c r="BA330" s="19">
        <f>IF(V330=1,Const!$B$37,Const!$B$38)</f>
        <v>784</v>
      </c>
      <c r="BB330" s="51" t="b">
        <f>IF(F330=1,AZ330/Const!$B$17*1800/BA330*1000)</f>
        <v>0</v>
      </c>
    </row>
    <row r="331" spans="1:54" x14ac:dyDescent="0.3">
      <c r="A331" s="1">
        <f t="shared" si="111"/>
        <v>43653</v>
      </c>
      <c r="B331" s="2">
        <f t="shared" si="112"/>
        <v>0.5</v>
      </c>
      <c r="C331" s="13">
        <f t="shared" si="112"/>
        <v>43653.5</v>
      </c>
      <c r="D331" s="19">
        <f t="shared" si="113"/>
        <v>188</v>
      </c>
      <c r="E331" s="19">
        <v>328</v>
      </c>
      <c r="F331" s="19">
        <v>0</v>
      </c>
      <c r="G331" s="19">
        <v>0</v>
      </c>
      <c r="H331" s="19">
        <v>0</v>
      </c>
      <c r="I331" s="19"/>
      <c r="J331">
        <v>525555</v>
      </c>
      <c r="K331">
        <v>6299775</v>
      </c>
      <c r="L331">
        <v>2400</v>
      </c>
      <c r="M331" s="14">
        <v>29.8095</v>
      </c>
      <c r="N331" s="21">
        <v>221.06800000000001</v>
      </c>
      <c r="O331" s="19">
        <v>1016.43</v>
      </c>
      <c r="P331" s="19">
        <f>VLOOKUP(C331,AWS2_30min!$C$3:$G$2935,5)</f>
        <v>955.8</v>
      </c>
      <c r="Q331" s="19">
        <f t="shared" si="96"/>
        <v>856.33399999999995</v>
      </c>
      <c r="R331" s="59">
        <f t="shared" si="97"/>
        <v>1.1161532766420579</v>
      </c>
      <c r="S331" s="26" t="b">
        <f t="shared" si="98"/>
        <v>0</v>
      </c>
      <c r="T331" s="19">
        <f>VLOOKUP(A331,Albedo!$A$2:$F$63,6)</f>
        <v>0</v>
      </c>
      <c r="U331" s="19">
        <f>Const!$B$26*D331+Const!$B$27</f>
        <v>2402.4843999999998</v>
      </c>
      <c r="V331" s="19">
        <f t="shared" si="95"/>
        <v>0</v>
      </c>
      <c r="W331" s="6">
        <f>VLOOKUP(A331,Albedo!$A$2:$G$63,5)+Const!$B$20*(L331-Const!$B$29)</f>
        <v>18.363500000000002</v>
      </c>
      <c r="X331" s="19">
        <f>VLOOKUP(A331,Albedo!$A$2:$G$63,7)</f>
        <v>3</v>
      </c>
      <c r="Y331" s="6">
        <f>IF(T331=1,W331,VLOOKUP(A331,Albedo!$A$2:$H$63,8)+(X331+1)*Const!$B$20*(L331-Const!$B$29))</f>
        <v>39.186</v>
      </c>
      <c r="Z331" s="15">
        <f>Const!$B$22*V331+Const!$B$23*W331+Const!$B$24*Y331+Const!$B$25</f>
        <v>0.24468781000000001</v>
      </c>
      <c r="AA331" s="51" t="b">
        <f t="shared" si="99"/>
        <v>0</v>
      </c>
      <c r="AB331" s="51" t="b">
        <f t="shared" si="100"/>
        <v>0</v>
      </c>
      <c r="AC331" s="51" t="b">
        <f>IF(F331=1,VLOOKUP(C331,AWS1_30min!$C$3:$J$2747,8))</f>
        <v>0</v>
      </c>
      <c r="AD331" s="51" t="b">
        <f>IF(F331=1,Const!$B$5*POWER((0+Const!$B$4),4))</f>
        <v>0</v>
      </c>
      <c r="AE331" s="51" t="b">
        <f t="shared" si="101"/>
        <v>0</v>
      </c>
      <c r="AF331" s="51" t="b">
        <f t="shared" si="102"/>
        <v>0</v>
      </c>
      <c r="AG331" s="14">
        <f>VLOOKUP(C331,AWS2_30min!$C$3:$J$2935,8)+Const!$B$20*(L331-Const!$B$29)</f>
        <v>18.363500000000002</v>
      </c>
      <c r="AH331" s="14">
        <f t="shared" si="103"/>
        <v>291.51349999999996</v>
      </c>
      <c r="AI331" s="6">
        <f>VLOOKUP(C331,AWS2_30min!$C$3:$K$2935,9)</f>
        <v>30.97</v>
      </c>
      <c r="AJ331" s="6">
        <f>VLOOKUP(C331,AWS2_30min!$C$3:$L$2935,10)</f>
        <v>1.9076345193123379</v>
      </c>
      <c r="AK331" s="53">
        <f>IF(AJ331&gt;0.5,Const!$B$6*(AH331-Const!$B$4)*(Const!$B$32-Const!$B$34)/(AH331*POWER(AJ331,2)))</f>
        <v>0.33952594409611836</v>
      </c>
      <c r="AL331" s="53">
        <f>IF(AK331&lt;Const!$B$33,AK331,"ЛОЖЬ")</f>
        <v>0.33952594409611836</v>
      </c>
      <c r="AM331" s="53">
        <f t="shared" si="104"/>
        <v>0.48668722689782851</v>
      </c>
      <c r="AN331" s="6">
        <f>(AG331+VLOOKUP(C331,AWS1_30min!$C$4:$L$2747,10))/2</f>
        <v>16.573250000000002</v>
      </c>
      <c r="AO331" s="19">
        <f>VLOOKUP(C331,AWS1_30min!$C$4:$O$2747,13)/POWER(10,(L331-Const!$B$28)/18400*(1+0.003665*AN331))</f>
        <v>764.004183406224</v>
      </c>
      <c r="AP331" s="14">
        <f>Const!$B$7*Const!$B$8*(AO331/Const!$B$11)*POWER(Const!$B$9,2)*AJ331*(AH331-Const!$B$4)/(LN(Const!$B$32/Const!$B$34)*LN(Const!$B$32/Const!$B$35))</f>
        <v>72.710073618467959</v>
      </c>
      <c r="AQ331" s="51" t="b">
        <f t="shared" si="105"/>
        <v>0</v>
      </c>
      <c r="AR331" s="18">
        <f t="shared" si="106"/>
        <v>6.6910482063061147</v>
      </c>
      <c r="AS331" s="14">
        <f>0.623*Const!$B$10*Const!$B$8*POWER(Const!$B$9,2)*AJ331*(AR331-Const!$B$12)/1013/(LN(Const!$B$32/Const!$B$34)*LN(Const!$B$32/Const!$B$36))</f>
        <v>4.7430466520058374</v>
      </c>
      <c r="AT331" s="51" t="b">
        <f t="shared" si="107"/>
        <v>0</v>
      </c>
      <c r="AU331" s="51" t="b">
        <f t="shared" si="108"/>
        <v>0</v>
      </c>
      <c r="AV331" s="14">
        <f>VLOOKUP(C331,AWS1_30min!$C$4:$P$2747,14)</f>
        <v>0</v>
      </c>
      <c r="AW331" s="14">
        <f t="shared" si="109"/>
        <v>0</v>
      </c>
      <c r="AX331" s="51" t="b">
        <f>IF(F331=1,AW331*Const!$B$13*Const!$B$14*(AH331-Const!$B$4))</f>
        <v>0</v>
      </c>
      <c r="AY331" s="11" t="b">
        <f>IF(F331=1,-Const!$B$15*(Const!$B$4-Const!$B$31)/2)</f>
        <v>0</v>
      </c>
      <c r="AZ331" s="51" t="b">
        <f t="shared" si="110"/>
        <v>0</v>
      </c>
      <c r="BA331" s="19">
        <f>IF(V331=1,Const!$B$37,Const!$B$38)</f>
        <v>784</v>
      </c>
      <c r="BB331" s="51" t="b">
        <f>IF(F331=1,AZ331/Const!$B$17*1800/BA331*1000)</f>
        <v>0</v>
      </c>
    </row>
    <row r="332" spans="1:54" x14ac:dyDescent="0.3">
      <c r="A332" s="1">
        <f t="shared" si="111"/>
        <v>43653</v>
      </c>
      <c r="B332" s="2">
        <f t="shared" si="112"/>
        <v>0.5</v>
      </c>
      <c r="C332" s="13">
        <f t="shared" si="112"/>
        <v>43653.5</v>
      </c>
      <c r="D332" s="19">
        <f t="shared" si="113"/>
        <v>188</v>
      </c>
      <c r="E332" s="19">
        <v>329</v>
      </c>
      <c r="F332" s="19">
        <v>0</v>
      </c>
      <c r="G332" s="19">
        <v>0</v>
      </c>
      <c r="H332" s="19">
        <v>0</v>
      </c>
      <c r="I332" s="19"/>
      <c r="J332">
        <v>525645</v>
      </c>
      <c r="K332">
        <v>6299775</v>
      </c>
      <c r="L332">
        <v>2446</v>
      </c>
      <c r="M332" s="14">
        <v>34.428100000000001</v>
      </c>
      <c r="N332" s="21">
        <v>218.91399999999999</v>
      </c>
      <c r="O332" s="19">
        <v>1001.06</v>
      </c>
      <c r="P332" s="19">
        <f>VLOOKUP(C332,AWS2_30min!$C$3:$G$2935,5)</f>
        <v>955.8</v>
      </c>
      <c r="Q332" s="19">
        <f t="shared" si="96"/>
        <v>856.33399999999995</v>
      </c>
      <c r="R332" s="59">
        <f t="shared" si="97"/>
        <v>1.1161532766420579</v>
      </c>
      <c r="S332" s="26" t="b">
        <f t="shared" si="98"/>
        <v>0</v>
      </c>
      <c r="T332" s="19">
        <f>VLOOKUP(A332,Albedo!$A$2:$F$63,6)</f>
        <v>0</v>
      </c>
      <c r="U332" s="19">
        <f>Const!$B$26*D332+Const!$B$27</f>
        <v>2402.4843999999998</v>
      </c>
      <c r="V332" s="19">
        <f t="shared" si="95"/>
        <v>1</v>
      </c>
      <c r="W332" s="6">
        <f>VLOOKUP(A332,Albedo!$A$2:$G$63,5)+Const!$B$20*(L332-Const!$B$29)</f>
        <v>18.064499999999999</v>
      </c>
      <c r="X332" s="19">
        <f>VLOOKUP(A332,Albedo!$A$2:$G$63,7)</f>
        <v>3</v>
      </c>
      <c r="Y332" s="6">
        <f>IF(T332=1,W332,VLOOKUP(A332,Albedo!$A$2:$H$63,8)+(X332+1)*Const!$B$20*(L332-Const!$B$29))</f>
        <v>37.99</v>
      </c>
      <c r="Z332" s="15">
        <f>Const!$B$22*V332+Const!$B$23*W332+Const!$B$24*Y332+Const!$B$25</f>
        <v>0.58097171000000003</v>
      </c>
      <c r="AA332" s="51" t="b">
        <f t="shared" si="99"/>
        <v>0</v>
      </c>
      <c r="AB332" s="51" t="b">
        <f t="shared" si="100"/>
        <v>0</v>
      </c>
      <c r="AC332" s="51" t="b">
        <f>IF(F332=1,VLOOKUP(C332,AWS1_30min!$C$3:$J$2747,8))</f>
        <v>0</v>
      </c>
      <c r="AD332" s="51" t="b">
        <f>IF(F332=1,Const!$B$5*POWER((0+Const!$B$4),4))</f>
        <v>0</v>
      </c>
      <c r="AE332" s="51" t="b">
        <f t="shared" si="101"/>
        <v>0</v>
      </c>
      <c r="AF332" s="51" t="b">
        <f t="shared" si="102"/>
        <v>0</v>
      </c>
      <c r="AG332" s="14">
        <f>VLOOKUP(C332,AWS2_30min!$C$3:$J$2935,8)+Const!$B$20*(L332-Const!$B$29)</f>
        <v>18.064499999999999</v>
      </c>
      <c r="AH332" s="14">
        <f t="shared" si="103"/>
        <v>291.21449999999999</v>
      </c>
      <c r="AI332" s="6">
        <f>VLOOKUP(C332,AWS2_30min!$C$3:$K$2935,9)</f>
        <v>30.97</v>
      </c>
      <c r="AJ332" s="6">
        <f>VLOOKUP(C332,AWS2_30min!$C$3:$L$2935,10)</f>
        <v>1.9076345193123379</v>
      </c>
      <c r="AK332" s="53">
        <f>IF(AJ332&gt;0.5,Const!$B$6*(AH332-Const!$B$4)*(Const!$B$32-Const!$B$34)/(AH332*POWER(AJ332,2)))</f>
        <v>0.33434060808519483</v>
      </c>
      <c r="AL332" s="53">
        <f>IF(AK332&lt;Const!$B$33,AK332,"ЛОЖЬ")</f>
        <v>0.33434060808519483</v>
      </c>
      <c r="AM332" s="53">
        <f t="shared" si="104"/>
        <v>0.45118497451749773</v>
      </c>
      <c r="AN332" s="6">
        <f>(AG332+VLOOKUP(C332,AWS1_30min!$C$4:$L$2747,10))/2</f>
        <v>16.423749999999998</v>
      </c>
      <c r="AO332" s="19">
        <f>VLOOKUP(C332,AWS1_30min!$C$4:$O$2747,13)/POWER(10,(L332-Const!$B$28)/18400*(1+0.003665*AN332))</f>
        <v>759.34897775783554</v>
      </c>
      <c r="AP332" s="14">
        <f>Const!$B$7*Const!$B$8*(AO332/Const!$B$11)*POWER(Const!$B$9,2)*AJ332*(AH332-Const!$B$4)/(LN(Const!$B$32/Const!$B$34)*LN(Const!$B$32/Const!$B$35))</f>
        <v>71.090365398042991</v>
      </c>
      <c r="AQ332" s="51" t="b">
        <f t="shared" si="105"/>
        <v>0</v>
      </c>
      <c r="AR332" s="18">
        <f t="shared" si="106"/>
        <v>6.5657874433090475</v>
      </c>
      <c r="AS332" s="14">
        <f>0.623*Const!$B$10*Const!$B$8*POWER(Const!$B$9,2)*AJ332*(AR332-Const!$B$12)/1013/(LN(Const!$B$32/Const!$B$34)*LN(Const!$B$32/Const!$B$36))</f>
        <v>3.7205537914944733</v>
      </c>
      <c r="AT332" s="51" t="b">
        <f t="shared" si="107"/>
        <v>0</v>
      </c>
      <c r="AU332" s="51" t="b">
        <f t="shared" si="108"/>
        <v>0</v>
      </c>
      <c r="AV332" s="14">
        <f>VLOOKUP(C332,AWS1_30min!$C$4:$P$2747,14)</f>
        <v>0</v>
      </c>
      <c r="AW332" s="14">
        <f t="shared" si="109"/>
        <v>0</v>
      </c>
      <c r="AX332" s="51" t="b">
        <f>IF(F332=1,AW332*Const!$B$13*Const!$B$14*(AH332-Const!$B$4))</f>
        <v>0</v>
      </c>
      <c r="AY332" s="11" t="b">
        <f>IF(F332=1,-Const!$B$15*(Const!$B$4-Const!$B$31)/2)</f>
        <v>0</v>
      </c>
      <c r="AZ332" s="51" t="b">
        <f t="shared" si="110"/>
        <v>0</v>
      </c>
      <c r="BA332" s="19">
        <f>IF(V332=1,Const!$B$37,Const!$B$38)</f>
        <v>602</v>
      </c>
      <c r="BB332" s="51" t="b">
        <f>IF(F332=1,AZ332/Const!$B$17*1800/BA332*1000)</f>
        <v>0</v>
      </c>
    </row>
    <row r="333" spans="1:54" x14ac:dyDescent="0.3">
      <c r="A333" s="1">
        <f t="shared" si="111"/>
        <v>43653</v>
      </c>
      <c r="B333" s="2">
        <f t="shared" si="112"/>
        <v>0.5</v>
      </c>
      <c r="C333" s="13">
        <f t="shared" si="112"/>
        <v>43653.5</v>
      </c>
      <c r="D333" s="19">
        <f t="shared" si="113"/>
        <v>188</v>
      </c>
      <c r="E333" s="19">
        <v>330</v>
      </c>
      <c r="F333" s="19">
        <v>0</v>
      </c>
      <c r="G333" s="19">
        <v>0</v>
      </c>
      <c r="H333" s="19">
        <v>0</v>
      </c>
      <c r="I333" s="19"/>
      <c r="J333">
        <v>525735</v>
      </c>
      <c r="K333">
        <v>6299775</v>
      </c>
      <c r="L333">
        <v>2482</v>
      </c>
      <c r="M333" s="14">
        <v>28.573399999999999</v>
      </c>
      <c r="N333" s="21">
        <v>198.435</v>
      </c>
      <c r="O333" s="19">
        <v>919.8</v>
      </c>
      <c r="P333" s="19">
        <f>VLOOKUP(C333,AWS2_30min!$C$3:$G$2935,5)</f>
        <v>955.8</v>
      </c>
      <c r="Q333" s="19">
        <f t="shared" si="96"/>
        <v>856.33399999999995</v>
      </c>
      <c r="R333" s="59">
        <f t="shared" si="97"/>
        <v>1.1161532766420579</v>
      </c>
      <c r="S333" s="26" t="b">
        <f t="shared" si="98"/>
        <v>0</v>
      </c>
      <c r="T333" s="19">
        <f>VLOOKUP(A333,Albedo!$A$2:$F$63,6)</f>
        <v>0</v>
      </c>
      <c r="U333" s="19">
        <f>Const!$B$26*D333+Const!$B$27</f>
        <v>2402.4843999999998</v>
      </c>
      <c r="V333" s="19">
        <f t="shared" si="95"/>
        <v>1</v>
      </c>
      <c r="W333" s="6">
        <f>VLOOKUP(A333,Albedo!$A$2:$G$63,5)+Const!$B$20*(L333-Const!$B$29)</f>
        <v>17.830500000000001</v>
      </c>
      <c r="X333" s="19">
        <f>VLOOKUP(A333,Albedo!$A$2:$G$63,7)</f>
        <v>3</v>
      </c>
      <c r="Y333" s="6">
        <f>IF(T333=1,W333,VLOOKUP(A333,Albedo!$A$2:$H$63,8)+(X333+1)*Const!$B$20*(L333-Const!$B$29))</f>
        <v>37.054000000000002</v>
      </c>
      <c r="Z333" s="15">
        <f>Const!$B$22*V333+Const!$B$23*W333+Const!$B$24*Y333+Const!$B$25</f>
        <v>0.5800591100000001</v>
      </c>
      <c r="AA333" s="51" t="b">
        <f t="shared" si="99"/>
        <v>0</v>
      </c>
      <c r="AB333" s="51" t="b">
        <f t="shared" si="100"/>
        <v>0</v>
      </c>
      <c r="AC333" s="51" t="b">
        <f>IF(F333=1,VLOOKUP(C333,AWS1_30min!$C$3:$J$2747,8))</f>
        <v>0</v>
      </c>
      <c r="AD333" s="51" t="b">
        <f>IF(F333=1,Const!$B$5*POWER((0+Const!$B$4),4))</f>
        <v>0</v>
      </c>
      <c r="AE333" s="51" t="b">
        <f t="shared" si="101"/>
        <v>0</v>
      </c>
      <c r="AF333" s="51" t="b">
        <f t="shared" si="102"/>
        <v>0</v>
      </c>
      <c r="AG333" s="14">
        <f>VLOOKUP(C333,AWS2_30min!$C$3:$J$2935,8)+Const!$B$20*(L333-Const!$B$29)</f>
        <v>17.830500000000001</v>
      </c>
      <c r="AH333" s="14">
        <f t="shared" si="103"/>
        <v>290.98050000000001</v>
      </c>
      <c r="AI333" s="6">
        <f>VLOOKUP(C333,AWS2_30min!$C$3:$K$2935,9)</f>
        <v>30.97</v>
      </c>
      <c r="AJ333" s="6">
        <f>VLOOKUP(C333,AWS2_30min!$C$3:$L$2935,10)</f>
        <v>1.9076345193123379</v>
      </c>
      <c r="AK333" s="53">
        <f>IF(AJ333&gt;0.5,Const!$B$6*(AH333-Const!$B$4)*(Const!$B$32-Const!$B$34)/(AH333*POWER(AJ333,2)))</f>
        <v>0.33027508567778929</v>
      </c>
      <c r="AL333" s="53">
        <f>IF(AK333&lt;Const!$B$33,AK333,"ЛОЖЬ")</f>
        <v>0.33027508567778929</v>
      </c>
      <c r="AM333" s="53">
        <f t="shared" si="104"/>
        <v>0.42428994870888337</v>
      </c>
      <c r="AN333" s="6">
        <f>(AG333+VLOOKUP(C333,AWS1_30min!$C$4:$L$2747,10))/2</f>
        <v>16.306750000000001</v>
      </c>
      <c r="AO333" s="19">
        <f>VLOOKUP(C333,AWS1_30min!$C$4:$O$2747,13)/POWER(10,(L333-Const!$B$28)/18400*(1+0.003665*AN333))</f>
        <v>755.72889319238857</v>
      </c>
      <c r="AP333" s="14">
        <f>Const!$B$7*Const!$B$8*(AO333/Const!$B$11)*POWER(Const!$B$9,2)*AJ333*(AH333-Const!$B$4)/(LN(Const!$B$32/Const!$B$34)*LN(Const!$B$32/Const!$B$35))</f>
        <v>69.834967724665134</v>
      </c>
      <c r="AQ333" s="51" t="b">
        <f t="shared" si="105"/>
        <v>0</v>
      </c>
      <c r="AR333" s="18">
        <f t="shared" si="106"/>
        <v>6.469205768372575</v>
      </c>
      <c r="AS333" s="14">
        <f>0.623*Const!$B$10*Const!$B$8*POWER(Const!$B$9,2)*AJ333*(AR333-Const!$B$12)/1013/(LN(Const!$B$32/Const!$B$34)*LN(Const!$B$32/Const!$B$36))</f>
        <v>2.9321658660506156</v>
      </c>
      <c r="AT333" s="51" t="b">
        <f t="shared" si="107"/>
        <v>0</v>
      </c>
      <c r="AU333" s="51" t="b">
        <f t="shared" si="108"/>
        <v>0</v>
      </c>
      <c r="AV333" s="14">
        <f>VLOOKUP(C333,AWS1_30min!$C$4:$P$2747,14)</f>
        <v>0</v>
      </c>
      <c r="AW333" s="14">
        <f t="shared" si="109"/>
        <v>0</v>
      </c>
      <c r="AX333" s="51" t="b">
        <f>IF(F333=1,AW333*Const!$B$13*Const!$B$14*(AH333-Const!$B$4))</f>
        <v>0</v>
      </c>
      <c r="AY333" s="11" t="b">
        <f>IF(F333=1,-Const!$B$15*(Const!$B$4-Const!$B$31)/2)</f>
        <v>0</v>
      </c>
      <c r="AZ333" s="51" t="b">
        <f t="shared" si="110"/>
        <v>0</v>
      </c>
      <c r="BA333" s="19">
        <f>IF(V333=1,Const!$B$37,Const!$B$38)</f>
        <v>602</v>
      </c>
      <c r="BB333" s="51" t="b">
        <f>IF(F333=1,AZ333/Const!$B$17*1800/BA333*1000)</f>
        <v>0</v>
      </c>
    </row>
    <row r="334" spans="1:54" x14ac:dyDescent="0.3">
      <c r="A334" s="1">
        <f t="shared" si="111"/>
        <v>43653</v>
      </c>
      <c r="B334" s="2">
        <f t="shared" si="112"/>
        <v>0.5</v>
      </c>
      <c r="C334" s="13">
        <f t="shared" si="112"/>
        <v>43653.5</v>
      </c>
      <c r="D334" s="19">
        <f t="shared" si="113"/>
        <v>188</v>
      </c>
      <c r="E334" s="19">
        <v>331</v>
      </c>
      <c r="F334" s="19">
        <v>0</v>
      </c>
      <c r="G334" s="19">
        <v>0</v>
      </c>
      <c r="H334" s="19">
        <v>0</v>
      </c>
      <c r="I334" s="19"/>
      <c r="J334">
        <v>525825</v>
      </c>
      <c r="K334">
        <v>6299775</v>
      </c>
      <c r="L334">
        <v>2482</v>
      </c>
      <c r="M334" s="14">
        <v>21.895700000000001</v>
      </c>
      <c r="N334" s="21">
        <v>207.36199999999999</v>
      </c>
      <c r="O334" s="19">
        <v>971.375</v>
      </c>
      <c r="P334" s="19">
        <f>VLOOKUP(C334,AWS2_30min!$C$3:$G$2935,5)</f>
        <v>955.8</v>
      </c>
      <c r="Q334" s="19">
        <f t="shared" si="96"/>
        <v>856.33399999999995</v>
      </c>
      <c r="R334" s="59">
        <f t="shared" si="97"/>
        <v>1.1161532766420579</v>
      </c>
      <c r="S334" s="26" t="b">
        <f t="shared" si="98"/>
        <v>0</v>
      </c>
      <c r="T334" s="19">
        <f>VLOOKUP(A334,Albedo!$A$2:$F$63,6)</f>
        <v>0</v>
      </c>
      <c r="U334" s="19">
        <f>Const!$B$26*D334+Const!$B$27</f>
        <v>2402.4843999999998</v>
      </c>
      <c r="V334" s="19">
        <f t="shared" si="95"/>
        <v>1</v>
      </c>
      <c r="W334" s="6">
        <f>VLOOKUP(A334,Albedo!$A$2:$G$63,5)+Const!$B$20*(L334-Const!$B$29)</f>
        <v>17.830500000000001</v>
      </c>
      <c r="X334" s="19">
        <f>VLOOKUP(A334,Albedo!$A$2:$G$63,7)</f>
        <v>3</v>
      </c>
      <c r="Y334" s="6">
        <f>IF(T334=1,W334,VLOOKUP(A334,Albedo!$A$2:$H$63,8)+(X334+1)*Const!$B$20*(L334-Const!$B$29))</f>
        <v>37.054000000000002</v>
      </c>
      <c r="Z334" s="15">
        <f>Const!$B$22*V334+Const!$B$23*W334+Const!$B$24*Y334+Const!$B$25</f>
        <v>0.5800591100000001</v>
      </c>
      <c r="AA334" s="51" t="b">
        <f t="shared" si="99"/>
        <v>0</v>
      </c>
      <c r="AB334" s="51" t="b">
        <f t="shared" si="100"/>
        <v>0</v>
      </c>
      <c r="AC334" s="51" t="b">
        <f>IF(F334=1,VLOOKUP(C334,AWS1_30min!$C$3:$J$2747,8))</f>
        <v>0</v>
      </c>
      <c r="AD334" s="51" t="b">
        <f>IF(F334=1,Const!$B$5*POWER((0+Const!$B$4),4))</f>
        <v>0</v>
      </c>
      <c r="AE334" s="51" t="b">
        <f t="shared" si="101"/>
        <v>0</v>
      </c>
      <c r="AF334" s="51" t="b">
        <f t="shared" si="102"/>
        <v>0</v>
      </c>
      <c r="AG334" s="14">
        <f>VLOOKUP(C334,AWS2_30min!$C$3:$J$2935,8)+Const!$B$20*(L334-Const!$B$29)</f>
        <v>17.830500000000001</v>
      </c>
      <c r="AH334" s="14">
        <f t="shared" si="103"/>
        <v>290.98050000000001</v>
      </c>
      <c r="AI334" s="6">
        <f>VLOOKUP(C334,AWS2_30min!$C$3:$K$2935,9)</f>
        <v>30.97</v>
      </c>
      <c r="AJ334" s="6">
        <f>VLOOKUP(C334,AWS2_30min!$C$3:$L$2935,10)</f>
        <v>1.9076345193123379</v>
      </c>
      <c r="AK334" s="53">
        <f>IF(AJ334&gt;0.5,Const!$B$6*(AH334-Const!$B$4)*(Const!$B$32-Const!$B$34)/(AH334*POWER(AJ334,2)))</f>
        <v>0.33027508567778929</v>
      </c>
      <c r="AL334" s="53">
        <f>IF(AK334&lt;Const!$B$33,AK334,"ЛОЖЬ")</f>
        <v>0.33027508567778929</v>
      </c>
      <c r="AM334" s="53">
        <f t="shared" si="104"/>
        <v>0.42428994870888337</v>
      </c>
      <c r="AN334" s="6">
        <f>(AG334+VLOOKUP(C334,AWS1_30min!$C$4:$L$2747,10))/2</f>
        <v>16.306750000000001</v>
      </c>
      <c r="AO334" s="19">
        <f>VLOOKUP(C334,AWS1_30min!$C$4:$O$2747,13)/POWER(10,(L334-Const!$B$28)/18400*(1+0.003665*AN334))</f>
        <v>755.72889319238857</v>
      </c>
      <c r="AP334" s="14">
        <f>Const!$B$7*Const!$B$8*(AO334/Const!$B$11)*POWER(Const!$B$9,2)*AJ334*(AH334-Const!$B$4)/(LN(Const!$B$32/Const!$B$34)*LN(Const!$B$32/Const!$B$35))</f>
        <v>69.834967724665134</v>
      </c>
      <c r="AQ334" s="51" t="b">
        <f t="shared" si="105"/>
        <v>0</v>
      </c>
      <c r="AR334" s="18">
        <f t="shared" si="106"/>
        <v>6.469205768372575</v>
      </c>
      <c r="AS334" s="14">
        <f>0.623*Const!$B$10*Const!$B$8*POWER(Const!$B$9,2)*AJ334*(AR334-Const!$B$12)/1013/(LN(Const!$B$32/Const!$B$34)*LN(Const!$B$32/Const!$B$36))</f>
        <v>2.9321658660506156</v>
      </c>
      <c r="AT334" s="51" t="b">
        <f t="shared" si="107"/>
        <v>0</v>
      </c>
      <c r="AU334" s="51" t="b">
        <f t="shared" si="108"/>
        <v>0</v>
      </c>
      <c r="AV334" s="14">
        <f>VLOOKUP(C334,AWS1_30min!$C$4:$P$2747,14)</f>
        <v>0</v>
      </c>
      <c r="AW334" s="14">
        <f t="shared" si="109"/>
        <v>0</v>
      </c>
      <c r="AX334" s="51" t="b">
        <f>IF(F334=1,AW334*Const!$B$13*Const!$B$14*(AH334-Const!$B$4))</f>
        <v>0</v>
      </c>
      <c r="AY334" s="11" t="b">
        <f>IF(F334=1,-Const!$B$15*(Const!$B$4-Const!$B$31)/2)</f>
        <v>0</v>
      </c>
      <c r="AZ334" s="51" t="b">
        <f t="shared" si="110"/>
        <v>0</v>
      </c>
      <c r="BA334" s="19">
        <f>IF(V334=1,Const!$B$37,Const!$B$38)</f>
        <v>602</v>
      </c>
      <c r="BB334" s="51" t="b">
        <f>IF(F334=1,AZ334/Const!$B$17*1800/BA334*1000)</f>
        <v>0</v>
      </c>
    </row>
    <row r="335" spans="1:54" x14ac:dyDescent="0.3">
      <c r="A335" s="1">
        <f t="shared" si="111"/>
        <v>43653</v>
      </c>
      <c r="B335" s="2">
        <f t="shared" si="112"/>
        <v>0.5</v>
      </c>
      <c r="C335" s="13">
        <f t="shared" si="112"/>
        <v>43653.5</v>
      </c>
      <c r="D335" s="19">
        <f t="shared" si="113"/>
        <v>188</v>
      </c>
      <c r="E335" s="19">
        <v>332</v>
      </c>
      <c r="F335" s="19">
        <v>0</v>
      </c>
      <c r="G335" s="19">
        <v>0</v>
      </c>
      <c r="H335" s="19">
        <v>0</v>
      </c>
      <c r="I335" s="19"/>
      <c r="J335">
        <v>525915</v>
      </c>
      <c r="K335">
        <v>6299775</v>
      </c>
      <c r="L335">
        <v>2522</v>
      </c>
      <c r="M335" s="14">
        <v>12.283899999999999</v>
      </c>
      <c r="N335" s="21">
        <v>238.03299999999999</v>
      </c>
      <c r="O335" s="19">
        <v>1016.74</v>
      </c>
      <c r="P335" s="19">
        <f>VLOOKUP(C335,AWS2_30min!$C$3:$G$2935,5)</f>
        <v>955.8</v>
      </c>
      <c r="Q335" s="19">
        <f t="shared" si="96"/>
        <v>856.33399999999995</v>
      </c>
      <c r="R335" s="59">
        <f t="shared" si="97"/>
        <v>1.1161532766420579</v>
      </c>
      <c r="S335" s="26" t="b">
        <f t="shared" si="98"/>
        <v>0</v>
      </c>
      <c r="T335" s="19">
        <f>VLOOKUP(A335,Albedo!$A$2:$F$63,6)</f>
        <v>0</v>
      </c>
      <c r="U335" s="19">
        <f>Const!$B$26*D335+Const!$B$27</f>
        <v>2402.4843999999998</v>
      </c>
      <c r="V335" s="19">
        <f t="shared" si="95"/>
        <v>1</v>
      </c>
      <c r="W335" s="6">
        <f>VLOOKUP(A335,Albedo!$A$2:$G$63,5)+Const!$B$20*(L335-Const!$B$29)</f>
        <v>17.570499999999999</v>
      </c>
      <c r="X335" s="19">
        <f>VLOOKUP(A335,Albedo!$A$2:$G$63,7)</f>
        <v>3</v>
      </c>
      <c r="Y335" s="6">
        <f>IF(T335=1,W335,VLOOKUP(A335,Albedo!$A$2:$H$63,8)+(X335+1)*Const!$B$20*(L335-Const!$B$29))</f>
        <v>36.014000000000003</v>
      </c>
      <c r="Z335" s="15">
        <f>Const!$B$22*V335+Const!$B$23*W335+Const!$B$24*Y335+Const!$B$25</f>
        <v>0.57904511000000003</v>
      </c>
      <c r="AA335" s="51" t="b">
        <f t="shared" si="99"/>
        <v>0</v>
      </c>
      <c r="AB335" s="51" t="b">
        <f t="shared" si="100"/>
        <v>0</v>
      </c>
      <c r="AC335" s="51" t="b">
        <f>IF(F335=1,VLOOKUP(C335,AWS1_30min!$C$3:$J$2747,8))</f>
        <v>0</v>
      </c>
      <c r="AD335" s="51" t="b">
        <f>IF(F335=1,Const!$B$5*POWER((0+Const!$B$4),4))</f>
        <v>0</v>
      </c>
      <c r="AE335" s="51" t="b">
        <f t="shared" si="101"/>
        <v>0</v>
      </c>
      <c r="AF335" s="51" t="b">
        <f t="shared" si="102"/>
        <v>0</v>
      </c>
      <c r="AG335" s="14">
        <f>VLOOKUP(C335,AWS2_30min!$C$3:$J$2935,8)+Const!$B$20*(L335-Const!$B$29)</f>
        <v>17.570499999999999</v>
      </c>
      <c r="AH335" s="14">
        <f t="shared" si="103"/>
        <v>290.72049999999996</v>
      </c>
      <c r="AI335" s="6">
        <f>VLOOKUP(C335,AWS2_30min!$C$3:$K$2935,9)</f>
        <v>30.97</v>
      </c>
      <c r="AJ335" s="6">
        <f>VLOOKUP(C335,AWS2_30min!$C$3:$L$2935,10)</f>
        <v>1.9076345193123379</v>
      </c>
      <c r="AK335" s="53">
        <f>IF(AJ335&gt;0.5,Const!$B$6*(AH335-Const!$B$4)*(Const!$B$32-Const!$B$34)/(AH335*POWER(AJ335,2)))</f>
        <v>0.32575016273208968</v>
      </c>
      <c r="AL335" s="53">
        <f>IF(AK335&lt;Const!$B$33,AK335,"ЛОЖЬ")</f>
        <v>0.32575016273208968</v>
      </c>
      <c r="AM335" s="53">
        <f t="shared" si="104"/>
        <v>0.39532758567867604</v>
      </c>
      <c r="AN335" s="6">
        <f>(AG335+VLOOKUP(C335,AWS1_30min!$C$4:$L$2747,10))/2</f>
        <v>16.176749999999998</v>
      </c>
      <c r="AO335" s="19">
        <f>VLOOKUP(C335,AWS1_30min!$C$4:$O$2747,13)/POWER(10,(L335-Const!$B$28)/18400*(1+0.003665*AN335))</f>
        <v>751.73022090816596</v>
      </c>
      <c r="AP335" s="14">
        <f>Const!$B$7*Const!$B$8*(AO335/Const!$B$11)*POWER(Const!$B$9,2)*AJ335*(AH335-Const!$B$4)/(LN(Const!$B$32/Const!$B$34)*LN(Const!$B$32/Const!$B$35))</f>
        <v>68.452532283306894</v>
      </c>
      <c r="AQ335" s="51" t="b">
        <f t="shared" si="105"/>
        <v>0</v>
      </c>
      <c r="AR335" s="18">
        <f t="shared" si="106"/>
        <v>6.3633655999831751</v>
      </c>
      <c r="AS335" s="14">
        <f>0.623*Const!$B$10*Const!$B$8*POWER(Const!$B$9,2)*AJ335*(AR335-Const!$B$12)/1013/(LN(Const!$B$32/Const!$B$34)*LN(Const!$B$32/Const!$B$36))</f>
        <v>2.0682016529632676</v>
      </c>
      <c r="AT335" s="51" t="b">
        <f t="shared" si="107"/>
        <v>0</v>
      </c>
      <c r="AU335" s="51" t="b">
        <f t="shared" si="108"/>
        <v>0</v>
      </c>
      <c r="AV335" s="14">
        <f>VLOOKUP(C335,AWS1_30min!$C$4:$P$2747,14)</f>
        <v>0</v>
      </c>
      <c r="AW335" s="14">
        <f t="shared" si="109"/>
        <v>0</v>
      </c>
      <c r="AX335" s="51" t="b">
        <f>IF(F335=1,AW335*Const!$B$13*Const!$B$14*(AH335-Const!$B$4))</f>
        <v>0</v>
      </c>
      <c r="AY335" s="11" t="b">
        <f>IF(F335=1,-Const!$B$15*(Const!$B$4-Const!$B$31)/2)</f>
        <v>0</v>
      </c>
      <c r="AZ335" s="51" t="b">
        <f t="shared" si="110"/>
        <v>0</v>
      </c>
      <c r="BA335" s="19">
        <f>IF(V335=1,Const!$B$37,Const!$B$38)</f>
        <v>602</v>
      </c>
      <c r="BB335" s="51" t="b">
        <f>IF(F335=1,AZ335/Const!$B$17*1800/BA335*1000)</f>
        <v>0</v>
      </c>
    </row>
    <row r="336" spans="1:54" x14ac:dyDescent="0.3">
      <c r="A336" s="1">
        <f t="shared" si="111"/>
        <v>43653</v>
      </c>
      <c r="B336" s="2">
        <f t="shared" si="112"/>
        <v>0.5</v>
      </c>
      <c r="C336" s="13">
        <f t="shared" si="112"/>
        <v>43653.5</v>
      </c>
      <c r="D336" s="19">
        <f t="shared" si="113"/>
        <v>188</v>
      </c>
      <c r="E336" s="19">
        <v>333</v>
      </c>
      <c r="F336" s="19">
        <v>0</v>
      </c>
      <c r="G336" s="19">
        <v>0</v>
      </c>
      <c r="H336" s="19">
        <v>0</v>
      </c>
      <c r="I336" s="19"/>
      <c r="J336">
        <v>526005</v>
      </c>
      <c r="K336">
        <v>6299775</v>
      </c>
      <c r="L336">
        <v>2522</v>
      </c>
      <c r="M336" s="14">
        <v>14.4361</v>
      </c>
      <c r="N336" s="21">
        <v>43.250999999999998</v>
      </c>
      <c r="O336" s="19">
        <v>795.11800000000005</v>
      </c>
      <c r="P336" s="19">
        <f>VLOOKUP(C336,AWS2_30min!$C$3:$G$2935,5)</f>
        <v>955.8</v>
      </c>
      <c r="Q336" s="19">
        <f t="shared" si="96"/>
        <v>856.33399999999995</v>
      </c>
      <c r="R336" s="59">
        <f t="shared" si="97"/>
        <v>1.1161532766420579</v>
      </c>
      <c r="S336" s="26" t="b">
        <f t="shared" si="98"/>
        <v>0</v>
      </c>
      <c r="T336" s="19">
        <f>VLOOKUP(A336,Albedo!$A$2:$F$63,6)</f>
        <v>0</v>
      </c>
      <c r="U336" s="19">
        <f>Const!$B$26*D336+Const!$B$27</f>
        <v>2402.4843999999998</v>
      </c>
      <c r="V336" s="19">
        <f t="shared" si="95"/>
        <v>1</v>
      </c>
      <c r="W336" s="6">
        <f>VLOOKUP(A336,Albedo!$A$2:$G$63,5)+Const!$B$20*(L336-Const!$B$29)</f>
        <v>17.570499999999999</v>
      </c>
      <c r="X336" s="19">
        <f>VLOOKUP(A336,Albedo!$A$2:$G$63,7)</f>
        <v>3</v>
      </c>
      <c r="Y336" s="6">
        <f>IF(T336=1,W336,VLOOKUP(A336,Albedo!$A$2:$H$63,8)+(X336+1)*Const!$B$20*(L336-Const!$B$29))</f>
        <v>36.014000000000003</v>
      </c>
      <c r="Z336" s="15">
        <f>Const!$B$22*V336+Const!$B$23*W336+Const!$B$24*Y336+Const!$B$25</f>
        <v>0.57904511000000003</v>
      </c>
      <c r="AA336" s="51" t="b">
        <f t="shared" si="99"/>
        <v>0</v>
      </c>
      <c r="AB336" s="51" t="b">
        <f t="shared" si="100"/>
        <v>0</v>
      </c>
      <c r="AC336" s="51" t="b">
        <f>IF(F336=1,VLOOKUP(C336,AWS1_30min!$C$3:$J$2747,8))</f>
        <v>0</v>
      </c>
      <c r="AD336" s="51" t="b">
        <f>IF(F336=1,Const!$B$5*POWER((0+Const!$B$4),4))</f>
        <v>0</v>
      </c>
      <c r="AE336" s="51" t="b">
        <f t="shared" si="101"/>
        <v>0</v>
      </c>
      <c r="AF336" s="51" t="b">
        <f t="shared" si="102"/>
        <v>0</v>
      </c>
      <c r="AG336" s="14">
        <f>VLOOKUP(C336,AWS2_30min!$C$3:$J$2935,8)+Const!$B$20*(L336-Const!$B$29)</f>
        <v>17.570499999999999</v>
      </c>
      <c r="AH336" s="14">
        <f t="shared" si="103"/>
        <v>290.72049999999996</v>
      </c>
      <c r="AI336" s="6">
        <f>VLOOKUP(C336,AWS2_30min!$C$3:$K$2935,9)</f>
        <v>30.97</v>
      </c>
      <c r="AJ336" s="6">
        <f>VLOOKUP(C336,AWS2_30min!$C$3:$L$2935,10)</f>
        <v>1.9076345193123379</v>
      </c>
      <c r="AK336" s="53">
        <f>IF(AJ336&gt;0.5,Const!$B$6*(AH336-Const!$B$4)*(Const!$B$32-Const!$B$34)/(AH336*POWER(AJ336,2)))</f>
        <v>0.32575016273208968</v>
      </c>
      <c r="AL336" s="53">
        <f>IF(AK336&lt;Const!$B$33,AK336,"ЛОЖЬ")</f>
        <v>0.32575016273208968</v>
      </c>
      <c r="AM336" s="53">
        <f t="shared" si="104"/>
        <v>0.39532758567867604</v>
      </c>
      <c r="AN336" s="6">
        <f>(AG336+VLOOKUP(C336,AWS1_30min!$C$4:$L$2747,10))/2</f>
        <v>16.176749999999998</v>
      </c>
      <c r="AO336" s="19">
        <f>VLOOKUP(C336,AWS1_30min!$C$4:$O$2747,13)/POWER(10,(L336-Const!$B$28)/18400*(1+0.003665*AN336))</f>
        <v>751.73022090816596</v>
      </c>
      <c r="AP336" s="14">
        <f>Const!$B$7*Const!$B$8*(AO336/Const!$B$11)*POWER(Const!$B$9,2)*AJ336*(AH336-Const!$B$4)/(LN(Const!$B$32/Const!$B$34)*LN(Const!$B$32/Const!$B$35))</f>
        <v>68.452532283306894</v>
      </c>
      <c r="AQ336" s="51" t="b">
        <f t="shared" si="105"/>
        <v>0</v>
      </c>
      <c r="AR336" s="18">
        <f t="shared" si="106"/>
        <v>6.3633655999831751</v>
      </c>
      <c r="AS336" s="14">
        <f>0.623*Const!$B$10*Const!$B$8*POWER(Const!$B$9,2)*AJ336*(AR336-Const!$B$12)/1013/(LN(Const!$B$32/Const!$B$34)*LN(Const!$B$32/Const!$B$36))</f>
        <v>2.0682016529632676</v>
      </c>
      <c r="AT336" s="51" t="b">
        <f t="shared" si="107"/>
        <v>0</v>
      </c>
      <c r="AU336" s="51" t="b">
        <f t="shared" si="108"/>
        <v>0</v>
      </c>
      <c r="AV336" s="14">
        <f>VLOOKUP(C336,AWS1_30min!$C$4:$P$2747,14)</f>
        <v>0</v>
      </c>
      <c r="AW336" s="14">
        <f t="shared" si="109"/>
        <v>0</v>
      </c>
      <c r="AX336" s="51" t="b">
        <f>IF(F336=1,AW336*Const!$B$13*Const!$B$14*(AH336-Const!$B$4))</f>
        <v>0</v>
      </c>
      <c r="AY336" s="11" t="b">
        <f>IF(F336=1,-Const!$B$15*(Const!$B$4-Const!$B$31)/2)</f>
        <v>0</v>
      </c>
      <c r="AZ336" s="51" t="b">
        <f t="shared" si="110"/>
        <v>0</v>
      </c>
      <c r="BA336" s="19">
        <f>IF(V336=1,Const!$B$37,Const!$B$38)</f>
        <v>602</v>
      </c>
      <c r="BB336" s="51" t="b">
        <f>IF(F336=1,AZ336/Const!$B$17*1800/BA336*1000)</f>
        <v>0</v>
      </c>
    </row>
    <row r="337" spans="1:54" x14ac:dyDescent="0.3">
      <c r="A337" s="1">
        <f t="shared" si="111"/>
        <v>43653</v>
      </c>
      <c r="B337" s="2">
        <f t="shared" si="112"/>
        <v>0.5</v>
      </c>
      <c r="C337" s="13">
        <f t="shared" si="112"/>
        <v>43653.5</v>
      </c>
      <c r="D337" s="19">
        <f t="shared" si="113"/>
        <v>188</v>
      </c>
      <c r="E337" s="19">
        <v>334</v>
      </c>
      <c r="F337" s="19">
        <v>0</v>
      </c>
      <c r="G337" s="19">
        <v>0</v>
      </c>
      <c r="H337" s="19">
        <v>0</v>
      </c>
      <c r="I337" s="19"/>
      <c r="J337">
        <v>526095</v>
      </c>
      <c r="K337">
        <v>6299775</v>
      </c>
      <c r="L337">
        <v>2482</v>
      </c>
      <c r="M337" s="14">
        <v>33.359099999999998</v>
      </c>
      <c r="N337" s="21">
        <v>33.120100000000001</v>
      </c>
      <c r="O337" s="19">
        <v>609.86900000000003</v>
      </c>
      <c r="P337" s="19">
        <f>VLOOKUP(C337,AWS2_30min!$C$3:$G$2935,5)</f>
        <v>955.8</v>
      </c>
      <c r="Q337" s="19">
        <f t="shared" si="96"/>
        <v>856.33399999999995</v>
      </c>
      <c r="R337" s="59">
        <f t="shared" si="97"/>
        <v>1.1161532766420579</v>
      </c>
      <c r="S337" s="26" t="b">
        <f t="shared" si="98"/>
        <v>0</v>
      </c>
      <c r="T337" s="19">
        <f>VLOOKUP(A337,Albedo!$A$2:$F$63,6)</f>
        <v>0</v>
      </c>
      <c r="U337" s="19">
        <f>Const!$B$26*D337+Const!$B$27</f>
        <v>2402.4843999999998</v>
      </c>
      <c r="V337" s="19">
        <f t="shared" si="95"/>
        <v>1</v>
      </c>
      <c r="W337" s="6">
        <f>VLOOKUP(A337,Albedo!$A$2:$G$63,5)+Const!$B$20*(L337-Const!$B$29)</f>
        <v>17.830500000000001</v>
      </c>
      <c r="X337" s="19">
        <f>VLOOKUP(A337,Albedo!$A$2:$G$63,7)</f>
        <v>3</v>
      </c>
      <c r="Y337" s="6">
        <f>IF(T337=1,W337,VLOOKUP(A337,Albedo!$A$2:$H$63,8)+(X337+1)*Const!$B$20*(L337-Const!$B$29))</f>
        <v>37.054000000000002</v>
      </c>
      <c r="Z337" s="15">
        <f>Const!$B$22*V337+Const!$B$23*W337+Const!$B$24*Y337+Const!$B$25</f>
        <v>0.5800591100000001</v>
      </c>
      <c r="AA337" s="51" t="b">
        <f t="shared" si="99"/>
        <v>0</v>
      </c>
      <c r="AB337" s="51" t="b">
        <f t="shared" si="100"/>
        <v>0</v>
      </c>
      <c r="AC337" s="51" t="b">
        <f>IF(F337=1,VLOOKUP(C337,AWS1_30min!$C$3:$J$2747,8))</f>
        <v>0</v>
      </c>
      <c r="AD337" s="51" t="b">
        <f>IF(F337=1,Const!$B$5*POWER((0+Const!$B$4),4))</f>
        <v>0</v>
      </c>
      <c r="AE337" s="51" t="b">
        <f t="shared" si="101"/>
        <v>0</v>
      </c>
      <c r="AF337" s="51" t="b">
        <f t="shared" si="102"/>
        <v>0</v>
      </c>
      <c r="AG337" s="14">
        <f>VLOOKUP(C337,AWS2_30min!$C$3:$J$2935,8)+Const!$B$20*(L337-Const!$B$29)</f>
        <v>17.830500000000001</v>
      </c>
      <c r="AH337" s="14">
        <f t="shared" si="103"/>
        <v>290.98050000000001</v>
      </c>
      <c r="AI337" s="6">
        <f>VLOOKUP(C337,AWS2_30min!$C$3:$K$2935,9)</f>
        <v>30.97</v>
      </c>
      <c r="AJ337" s="6">
        <f>VLOOKUP(C337,AWS2_30min!$C$3:$L$2935,10)</f>
        <v>1.9076345193123379</v>
      </c>
      <c r="AK337" s="53">
        <f>IF(AJ337&gt;0.5,Const!$B$6*(AH337-Const!$B$4)*(Const!$B$32-Const!$B$34)/(AH337*POWER(AJ337,2)))</f>
        <v>0.33027508567778929</v>
      </c>
      <c r="AL337" s="53">
        <f>IF(AK337&lt;Const!$B$33,AK337,"ЛОЖЬ")</f>
        <v>0.33027508567778929</v>
      </c>
      <c r="AM337" s="53">
        <f t="shared" si="104"/>
        <v>0.42428994870888337</v>
      </c>
      <c r="AN337" s="6">
        <f>(AG337+VLOOKUP(C337,AWS1_30min!$C$4:$L$2747,10))/2</f>
        <v>16.306750000000001</v>
      </c>
      <c r="AO337" s="19">
        <f>VLOOKUP(C337,AWS1_30min!$C$4:$O$2747,13)/POWER(10,(L337-Const!$B$28)/18400*(1+0.003665*AN337))</f>
        <v>755.72889319238857</v>
      </c>
      <c r="AP337" s="14">
        <f>Const!$B$7*Const!$B$8*(AO337/Const!$B$11)*POWER(Const!$B$9,2)*AJ337*(AH337-Const!$B$4)/(LN(Const!$B$32/Const!$B$34)*LN(Const!$B$32/Const!$B$35))</f>
        <v>69.834967724665134</v>
      </c>
      <c r="AQ337" s="51" t="b">
        <f t="shared" si="105"/>
        <v>0</v>
      </c>
      <c r="AR337" s="18">
        <f t="shared" si="106"/>
        <v>6.469205768372575</v>
      </c>
      <c r="AS337" s="14">
        <f>0.623*Const!$B$10*Const!$B$8*POWER(Const!$B$9,2)*AJ337*(AR337-Const!$B$12)/1013/(LN(Const!$B$32/Const!$B$34)*LN(Const!$B$32/Const!$B$36))</f>
        <v>2.9321658660506156</v>
      </c>
      <c r="AT337" s="51" t="b">
        <f t="shared" si="107"/>
        <v>0</v>
      </c>
      <c r="AU337" s="51" t="b">
        <f t="shared" si="108"/>
        <v>0</v>
      </c>
      <c r="AV337" s="14">
        <f>VLOOKUP(C337,AWS1_30min!$C$4:$P$2747,14)</f>
        <v>0</v>
      </c>
      <c r="AW337" s="14">
        <f t="shared" si="109"/>
        <v>0</v>
      </c>
      <c r="AX337" s="51" t="b">
        <f>IF(F337=1,AW337*Const!$B$13*Const!$B$14*(AH337-Const!$B$4))</f>
        <v>0</v>
      </c>
      <c r="AY337" s="11" t="b">
        <f>IF(F337=1,-Const!$B$15*(Const!$B$4-Const!$B$31)/2)</f>
        <v>0</v>
      </c>
      <c r="AZ337" s="51" t="b">
        <f t="shared" si="110"/>
        <v>0</v>
      </c>
      <c r="BA337" s="19">
        <f>IF(V337=1,Const!$B$37,Const!$B$38)</f>
        <v>602</v>
      </c>
      <c r="BB337" s="51" t="b">
        <f>IF(F337=1,AZ337/Const!$B$17*1800/BA337*1000)</f>
        <v>0</v>
      </c>
    </row>
    <row r="338" spans="1:54" x14ac:dyDescent="0.3">
      <c r="A338" s="1">
        <f t="shared" si="111"/>
        <v>43653</v>
      </c>
      <c r="B338" s="2">
        <f t="shared" si="112"/>
        <v>0.5</v>
      </c>
      <c r="C338" s="13">
        <f t="shared" si="112"/>
        <v>43653.5</v>
      </c>
      <c r="D338" s="19">
        <f t="shared" si="113"/>
        <v>188</v>
      </c>
      <c r="E338" s="19">
        <v>335</v>
      </c>
      <c r="F338" s="19">
        <v>0</v>
      </c>
      <c r="G338" s="19">
        <v>0</v>
      </c>
      <c r="H338" s="19">
        <v>0</v>
      </c>
      <c r="I338" s="19"/>
      <c r="J338">
        <v>526185</v>
      </c>
      <c r="K338">
        <v>6299775</v>
      </c>
      <c r="L338">
        <v>2447</v>
      </c>
      <c r="M338" s="14">
        <v>38.174100000000003</v>
      </c>
      <c r="N338" s="21">
        <v>18.114899999999999</v>
      </c>
      <c r="O338" s="19">
        <v>636.43200000000002</v>
      </c>
      <c r="P338" s="19">
        <f>VLOOKUP(C338,AWS2_30min!$C$3:$G$2935,5)</f>
        <v>955.8</v>
      </c>
      <c r="Q338" s="19">
        <f t="shared" si="96"/>
        <v>856.33399999999995</v>
      </c>
      <c r="R338" s="59">
        <f t="shared" si="97"/>
        <v>1.1161532766420579</v>
      </c>
      <c r="S338" s="26" t="b">
        <f t="shared" si="98"/>
        <v>0</v>
      </c>
      <c r="T338" s="19">
        <f>VLOOKUP(A338,Albedo!$A$2:$F$63,6)</f>
        <v>0</v>
      </c>
      <c r="U338" s="19">
        <f>Const!$B$26*D338+Const!$B$27</f>
        <v>2402.4843999999998</v>
      </c>
      <c r="V338" s="19">
        <f t="shared" si="95"/>
        <v>1</v>
      </c>
      <c r="W338" s="6">
        <f>VLOOKUP(A338,Albedo!$A$2:$G$63,5)+Const!$B$20*(L338-Const!$B$29)</f>
        <v>18.058</v>
      </c>
      <c r="X338" s="19">
        <f>VLOOKUP(A338,Albedo!$A$2:$G$63,7)</f>
        <v>3</v>
      </c>
      <c r="Y338" s="6">
        <f>IF(T338=1,W338,VLOOKUP(A338,Albedo!$A$2:$H$63,8)+(X338+1)*Const!$B$20*(L338-Const!$B$29))</f>
        <v>37.963999999999999</v>
      </c>
      <c r="Z338" s="15">
        <f>Const!$B$22*V338+Const!$B$23*W338+Const!$B$24*Y338+Const!$B$25</f>
        <v>0.58094635999999999</v>
      </c>
      <c r="AA338" s="51" t="b">
        <f t="shared" si="99"/>
        <v>0</v>
      </c>
      <c r="AB338" s="51" t="b">
        <f t="shared" si="100"/>
        <v>0</v>
      </c>
      <c r="AC338" s="51" t="b">
        <f>IF(F338=1,VLOOKUP(C338,AWS1_30min!$C$3:$J$2747,8))</f>
        <v>0</v>
      </c>
      <c r="AD338" s="51" t="b">
        <f>IF(F338=1,Const!$B$5*POWER((0+Const!$B$4),4))</f>
        <v>0</v>
      </c>
      <c r="AE338" s="51" t="b">
        <f t="shared" si="101"/>
        <v>0</v>
      </c>
      <c r="AF338" s="51" t="b">
        <f t="shared" si="102"/>
        <v>0</v>
      </c>
      <c r="AG338" s="14">
        <f>VLOOKUP(C338,AWS2_30min!$C$3:$J$2935,8)+Const!$B$20*(L338-Const!$B$29)</f>
        <v>18.058</v>
      </c>
      <c r="AH338" s="14">
        <f t="shared" si="103"/>
        <v>291.20799999999997</v>
      </c>
      <c r="AI338" s="6">
        <f>VLOOKUP(C338,AWS2_30min!$C$3:$K$2935,9)</f>
        <v>30.97</v>
      </c>
      <c r="AJ338" s="6">
        <f>VLOOKUP(C338,AWS2_30min!$C$3:$L$2935,10)</f>
        <v>1.9076345193123379</v>
      </c>
      <c r="AK338" s="53">
        <f>IF(AJ338&gt;0.5,Const!$B$6*(AH338-Const!$B$4)*(Const!$B$32-Const!$B$34)/(AH338*POWER(AJ338,2)))</f>
        <v>0.33422776513227009</v>
      </c>
      <c r="AL338" s="53">
        <f>IF(AK338&lt;Const!$B$33,AK338,"ЛОЖЬ")</f>
        <v>0.33422776513227009</v>
      </c>
      <c r="AM338" s="53">
        <f t="shared" si="104"/>
        <v>0.45042732331009649</v>
      </c>
      <c r="AN338" s="6">
        <f>(AG338+VLOOKUP(C338,AWS1_30min!$C$4:$L$2747,10))/2</f>
        <v>16.420500000000001</v>
      </c>
      <c r="AO338" s="19">
        <f>VLOOKUP(C338,AWS1_30min!$C$4:$O$2747,13)/POWER(10,(L338-Const!$B$28)/18400*(1+0.003665*AN338))</f>
        <v>759.24814647083315</v>
      </c>
      <c r="AP338" s="14">
        <f>Const!$B$7*Const!$B$8*(AO338/Const!$B$11)*POWER(Const!$B$9,2)*AJ338*(AH338-Const!$B$4)/(LN(Const!$B$32/Const!$B$34)*LN(Const!$B$32/Const!$B$35))</f>
        <v>71.055349094788255</v>
      </c>
      <c r="AQ338" s="51" t="b">
        <f t="shared" si="105"/>
        <v>0</v>
      </c>
      <c r="AR338" s="18">
        <f t="shared" si="106"/>
        <v>6.563087529280307</v>
      </c>
      <c r="AS338" s="14">
        <f>0.623*Const!$B$10*Const!$B$8*POWER(Const!$B$9,2)*AJ338*(AR338-Const!$B$12)/1013/(LN(Const!$B$32/Const!$B$34)*LN(Const!$B$32/Const!$B$36))</f>
        <v>3.6985146249404077</v>
      </c>
      <c r="AT338" s="51" t="b">
        <f t="shared" si="107"/>
        <v>0</v>
      </c>
      <c r="AU338" s="51" t="b">
        <f t="shared" si="108"/>
        <v>0</v>
      </c>
      <c r="AV338" s="14">
        <f>VLOOKUP(C338,AWS1_30min!$C$4:$P$2747,14)</f>
        <v>0</v>
      </c>
      <c r="AW338" s="14">
        <f t="shared" si="109"/>
        <v>0</v>
      </c>
      <c r="AX338" s="51" t="b">
        <f>IF(F338=1,AW338*Const!$B$13*Const!$B$14*(AH338-Const!$B$4))</f>
        <v>0</v>
      </c>
      <c r="AY338" s="11" t="b">
        <f>IF(F338=1,-Const!$B$15*(Const!$B$4-Const!$B$31)/2)</f>
        <v>0</v>
      </c>
      <c r="AZ338" s="51" t="b">
        <f t="shared" si="110"/>
        <v>0</v>
      </c>
      <c r="BA338" s="19">
        <f>IF(V338=1,Const!$B$37,Const!$B$38)</f>
        <v>602</v>
      </c>
      <c r="BB338" s="51" t="b">
        <f>IF(F338=1,AZ338/Const!$B$17*1800/BA338*1000)</f>
        <v>0</v>
      </c>
    </row>
    <row r="339" spans="1:54" x14ac:dyDescent="0.3">
      <c r="A339" s="1">
        <f t="shared" si="111"/>
        <v>43653</v>
      </c>
      <c r="B339" s="2">
        <f t="shared" si="112"/>
        <v>0.5</v>
      </c>
      <c r="C339" s="13">
        <f t="shared" si="112"/>
        <v>43653.5</v>
      </c>
      <c r="D339" s="19">
        <f t="shared" si="113"/>
        <v>188</v>
      </c>
      <c r="E339" s="19">
        <v>336</v>
      </c>
      <c r="F339" s="19">
        <v>0</v>
      </c>
      <c r="G339" s="19">
        <v>0</v>
      </c>
      <c r="H339" s="19">
        <v>0</v>
      </c>
      <c r="I339" s="19"/>
      <c r="J339">
        <v>526275</v>
      </c>
      <c r="K339">
        <v>6299775</v>
      </c>
      <c r="L339">
        <v>2438</v>
      </c>
      <c r="M339" s="14">
        <v>37.861699999999999</v>
      </c>
      <c r="N339" s="21">
        <v>4.5086199999999996</v>
      </c>
      <c r="O339" s="19">
        <v>726.75</v>
      </c>
      <c r="P339" s="19">
        <f>VLOOKUP(C339,AWS2_30min!$C$3:$G$2935,5)</f>
        <v>955.8</v>
      </c>
      <c r="Q339" s="19">
        <f t="shared" si="96"/>
        <v>856.33399999999995</v>
      </c>
      <c r="R339" s="59">
        <f t="shared" si="97"/>
        <v>1.1161532766420579</v>
      </c>
      <c r="S339" s="26" t="b">
        <f t="shared" si="98"/>
        <v>0</v>
      </c>
      <c r="T339" s="19">
        <f>VLOOKUP(A339,Albedo!$A$2:$F$63,6)</f>
        <v>0</v>
      </c>
      <c r="U339" s="19">
        <f>Const!$B$26*D339+Const!$B$27</f>
        <v>2402.4843999999998</v>
      </c>
      <c r="V339" s="19">
        <f t="shared" si="95"/>
        <v>1</v>
      </c>
      <c r="W339" s="6">
        <f>VLOOKUP(A339,Albedo!$A$2:$G$63,5)+Const!$B$20*(L339-Const!$B$29)</f>
        <v>18.116499999999998</v>
      </c>
      <c r="X339" s="19">
        <f>VLOOKUP(A339,Albedo!$A$2:$G$63,7)</f>
        <v>3</v>
      </c>
      <c r="Y339" s="6">
        <f>IF(T339=1,W339,VLOOKUP(A339,Albedo!$A$2:$H$63,8)+(X339+1)*Const!$B$20*(L339-Const!$B$29))</f>
        <v>38.198</v>
      </c>
      <c r="Z339" s="15">
        <f>Const!$B$22*V339+Const!$B$23*W339+Const!$B$24*Y339+Const!$B$25</f>
        <v>0.58117450999999998</v>
      </c>
      <c r="AA339" s="51" t="b">
        <f t="shared" si="99"/>
        <v>0</v>
      </c>
      <c r="AB339" s="51" t="b">
        <f t="shared" si="100"/>
        <v>0</v>
      </c>
      <c r="AC339" s="51" t="b">
        <f>IF(F339=1,VLOOKUP(C339,AWS1_30min!$C$3:$J$2747,8))</f>
        <v>0</v>
      </c>
      <c r="AD339" s="51" t="b">
        <f>IF(F339=1,Const!$B$5*POWER((0+Const!$B$4),4))</f>
        <v>0</v>
      </c>
      <c r="AE339" s="51" t="b">
        <f t="shared" si="101"/>
        <v>0</v>
      </c>
      <c r="AF339" s="51" t="b">
        <f t="shared" si="102"/>
        <v>0</v>
      </c>
      <c r="AG339" s="14">
        <f>VLOOKUP(C339,AWS2_30min!$C$3:$J$2935,8)+Const!$B$20*(L339-Const!$B$29)</f>
        <v>18.116499999999998</v>
      </c>
      <c r="AH339" s="14">
        <f t="shared" si="103"/>
        <v>291.26649999999995</v>
      </c>
      <c r="AI339" s="6">
        <f>VLOOKUP(C339,AWS2_30min!$C$3:$K$2935,9)</f>
        <v>30.97</v>
      </c>
      <c r="AJ339" s="6">
        <f>VLOOKUP(C339,AWS2_30min!$C$3:$L$2935,10)</f>
        <v>1.9076345193123379</v>
      </c>
      <c r="AK339" s="53">
        <f>IF(AJ339&gt;0.5,Const!$B$6*(AH339-Const!$B$4)*(Const!$B$32-Const!$B$34)/(AH339*POWER(AJ339,2)))</f>
        <v>0.33524317039524987</v>
      </c>
      <c r="AL339" s="53">
        <f>IF(AK339&lt;Const!$B$33,AK339,"ЛОЖЬ")</f>
        <v>0.33524317039524987</v>
      </c>
      <c r="AM339" s="53">
        <f t="shared" si="104"/>
        <v>0.45726787846396477</v>
      </c>
      <c r="AN339" s="6">
        <f>(AG339+VLOOKUP(C339,AWS1_30min!$C$4:$L$2747,10))/2</f>
        <v>16.449749999999998</v>
      </c>
      <c r="AO339" s="19">
        <f>VLOOKUP(C339,AWS1_30min!$C$4:$O$2747,13)/POWER(10,(L339-Const!$B$28)/18400*(1+0.003665*AN339))</f>
        <v>760.15619185374192</v>
      </c>
      <c r="AP339" s="14">
        <f>Const!$B$7*Const!$B$8*(AO339/Const!$B$11)*POWER(Const!$B$9,2)*AJ339*(AH339-Const!$B$4)/(LN(Const!$B$32/Const!$B$34)*LN(Const!$B$32/Const!$B$35))</f>
        <v>71.370793318558185</v>
      </c>
      <c r="AQ339" s="51" t="b">
        <f t="shared" si="105"/>
        <v>0</v>
      </c>
      <c r="AR339" s="18">
        <f t="shared" si="106"/>
        <v>6.5874220730603996</v>
      </c>
      <c r="AS339" s="14">
        <f>0.623*Const!$B$10*Const!$B$8*POWER(Const!$B$9,2)*AJ339*(AR339-Const!$B$12)/1013/(LN(Const!$B$32/Const!$B$34)*LN(Const!$B$32/Const!$B$36))</f>
        <v>3.8971554178240386</v>
      </c>
      <c r="AT339" s="51" t="b">
        <f t="shared" si="107"/>
        <v>0</v>
      </c>
      <c r="AU339" s="51" t="b">
        <f t="shared" si="108"/>
        <v>0</v>
      </c>
      <c r="AV339" s="14">
        <f>VLOOKUP(C339,AWS1_30min!$C$4:$P$2747,14)</f>
        <v>0</v>
      </c>
      <c r="AW339" s="14">
        <f t="shared" si="109"/>
        <v>0</v>
      </c>
      <c r="AX339" s="51" t="b">
        <f>IF(F339=1,AW339*Const!$B$13*Const!$B$14*(AH339-Const!$B$4))</f>
        <v>0</v>
      </c>
      <c r="AY339" s="11" t="b">
        <f>IF(F339=1,-Const!$B$15*(Const!$B$4-Const!$B$31)/2)</f>
        <v>0</v>
      </c>
      <c r="AZ339" s="51" t="b">
        <f t="shared" si="110"/>
        <v>0</v>
      </c>
      <c r="BA339" s="19">
        <f>IF(V339=1,Const!$B$37,Const!$B$38)</f>
        <v>602</v>
      </c>
      <c r="BB339" s="51" t="b">
        <f>IF(F339=1,AZ339/Const!$B$17*1800/BA339*1000)</f>
        <v>0</v>
      </c>
    </row>
    <row r="340" spans="1:54" x14ac:dyDescent="0.3">
      <c r="A340" s="1">
        <f t="shared" si="111"/>
        <v>43653</v>
      </c>
      <c r="B340" s="2">
        <f t="shared" si="112"/>
        <v>0.5</v>
      </c>
      <c r="C340" s="13">
        <f t="shared" si="112"/>
        <v>43653.5</v>
      </c>
      <c r="D340" s="19">
        <f t="shared" si="113"/>
        <v>188</v>
      </c>
      <c r="E340" s="19">
        <v>337</v>
      </c>
      <c r="F340" s="19">
        <v>0</v>
      </c>
      <c r="G340" s="19">
        <v>0</v>
      </c>
      <c r="H340" s="19">
        <v>0</v>
      </c>
      <c r="I340" s="19"/>
      <c r="J340">
        <v>524475</v>
      </c>
      <c r="K340">
        <v>6299685</v>
      </c>
      <c r="L340">
        <v>2686</v>
      </c>
      <c r="M340" s="14">
        <v>28.5364</v>
      </c>
      <c r="N340" s="21">
        <v>254.899</v>
      </c>
      <c r="O340" s="19">
        <v>1115.0899999999999</v>
      </c>
      <c r="P340" s="19">
        <f>VLOOKUP(C340,AWS2_30min!$C$3:$G$2935,5)</f>
        <v>955.8</v>
      </c>
      <c r="Q340" s="19">
        <f t="shared" si="96"/>
        <v>856.33399999999995</v>
      </c>
      <c r="R340" s="59">
        <f t="shared" si="97"/>
        <v>1.1161532766420579</v>
      </c>
      <c r="S340" s="26" t="b">
        <f t="shared" si="98"/>
        <v>0</v>
      </c>
      <c r="T340" s="19">
        <f>VLOOKUP(A340,Albedo!$A$2:$F$63,6)</f>
        <v>0</v>
      </c>
      <c r="U340" s="19">
        <f>Const!$B$26*D340+Const!$B$27</f>
        <v>2402.4843999999998</v>
      </c>
      <c r="V340" s="19">
        <f t="shared" si="95"/>
        <v>1</v>
      </c>
      <c r="W340" s="6">
        <f>VLOOKUP(A340,Albedo!$A$2:$G$63,5)+Const!$B$20*(L340-Const!$B$29)</f>
        <v>16.5045</v>
      </c>
      <c r="X340" s="19">
        <f>VLOOKUP(A340,Albedo!$A$2:$G$63,7)</f>
        <v>3</v>
      </c>
      <c r="Y340" s="6">
        <f>IF(T340=1,W340,VLOOKUP(A340,Albedo!$A$2:$H$63,8)+(X340+1)*Const!$B$20*(L340-Const!$B$29))</f>
        <v>31.75</v>
      </c>
      <c r="Z340" s="15">
        <f>Const!$B$22*V340+Const!$B$23*W340+Const!$B$24*Y340+Const!$B$25</f>
        <v>0.57488771000000005</v>
      </c>
      <c r="AA340" s="51" t="b">
        <f t="shared" si="99"/>
        <v>0</v>
      </c>
      <c r="AB340" s="51" t="b">
        <f t="shared" si="100"/>
        <v>0</v>
      </c>
      <c r="AC340" s="51" t="b">
        <f>IF(F340=1,VLOOKUP(C340,AWS1_30min!$C$3:$J$2747,8))</f>
        <v>0</v>
      </c>
      <c r="AD340" s="51" t="b">
        <f>IF(F340=1,Const!$B$5*POWER((0+Const!$B$4),4))</f>
        <v>0</v>
      </c>
      <c r="AE340" s="51" t="b">
        <f t="shared" si="101"/>
        <v>0</v>
      </c>
      <c r="AF340" s="51" t="b">
        <f t="shared" si="102"/>
        <v>0</v>
      </c>
      <c r="AG340" s="14">
        <f>VLOOKUP(C340,AWS2_30min!$C$3:$J$2935,8)+Const!$B$20*(L340-Const!$B$29)</f>
        <v>16.5045</v>
      </c>
      <c r="AH340" s="14">
        <f t="shared" si="103"/>
        <v>289.65449999999998</v>
      </c>
      <c r="AI340" s="6">
        <f>VLOOKUP(C340,AWS2_30min!$C$3:$K$2935,9)</f>
        <v>30.97</v>
      </c>
      <c r="AJ340" s="6">
        <f>VLOOKUP(C340,AWS2_30min!$C$3:$L$2935,10)</f>
        <v>1.9076345193123379</v>
      </c>
      <c r="AK340" s="53">
        <f>IF(AJ340&gt;0.5,Const!$B$6*(AH340-Const!$B$4)*(Const!$B$32-Const!$B$34)/(AH340*POWER(AJ340,2)))</f>
        <v>0.30711304920917348</v>
      </c>
      <c r="AL340" s="53">
        <f>IF(AK340&lt;Const!$B$33,AK340,"ЛОЖЬ")</f>
        <v>0.30711304920917348</v>
      </c>
      <c r="AM340" s="53">
        <f t="shared" si="104"/>
        <v>0.2868301327721704</v>
      </c>
      <c r="AN340" s="6">
        <f>(AG340+VLOOKUP(C340,AWS1_30min!$C$4:$L$2747,10))/2</f>
        <v>15.643750000000001</v>
      </c>
      <c r="AO340" s="19">
        <f>VLOOKUP(C340,AWS1_30min!$C$4:$O$2747,13)/POWER(10,(L340-Const!$B$28)/18400*(1+0.003665*AN340))</f>
        <v>735.59234298797355</v>
      </c>
      <c r="AP340" s="14">
        <f>Const!$B$7*Const!$B$8*(AO340/Const!$B$11)*POWER(Const!$B$9,2)*AJ340*(AH340-Const!$B$4)/(LN(Const!$B$32/Const!$B$34)*LN(Const!$B$32/Const!$B$35))</f>
        <v>62.919166427819242</v>
      </c>
      <c r="AQ340" s="51" t="b">
        <f t="shared" si="105"/>
        <v>0</v>
      </c>
      <c r="AR340" s="18">
        <f t="shared" si="106"/>
        <v>5.9452286438972397</v>
      </c>
      <c r="AS340" s="14">
        <f>0.623*Const!$B$10*Const!$B$8*POWER(Const!$B$9,2)*AJ340*(AR340-Const!$B$12)/1013/(LN(Const!$B$32/Const!$B$34)*LN(Const!$B$32/Const!$B$36))</f>
        <v>-1.3450144418790824</v>
      </c>
      <c r="AT340" s="51" t="b">
        <f t="shared" si="107"/>
        <v>0</v>
      </c>
      <c r="AU340" s="51" t="b">
        <f t="shared" si="108"/>
        <v>0</v>
      </c>
      <c r="AV340" s="14">
        <f>VLOOKUP(C340,AWS1_30min!$C$4:$P$2747,14)</f>
        <v>0</v>
      </c>
      <c r="AW340" s="14">
        <f t="shared" si="109"/>
        <v>0</v>
      </c>
      <c r="AX340" s="51" t="b">
        <f>IF(F340=1,AW340*Const!$B$13*Const!$B$14*(AH340-Const!$B$4))</f>
        <v>0</v>
      </c>
      <c r="AY340" s="11" t="b">
        <f>IF(F340=1,-Const!$B$15*(Const!$B$4-Const!$B$31)/2)</f>
        <v>0</v>
      </c>
      <c r="AZ340" s="51" t="b">
        <f t="shared" si="110"/>
        <v>0</v>
      </c>
      <c r="BA340" s="19">
        <f>IF(V340=1,Const!$B$37,Const!$B$38)</f>
        <v>602</v>
      </c>
      <c r="BB340" s="51" t="b">
        <f>IF(F340=1,AZ340/Const!$B$17*1800/BA340*1000)</f>
        <v>0</v>
      </c>
    </row>
    <row r="341" spans="1:54" x14ac:dyDescent="0.3">
      <c r="A341" s="1">
        <f t="shared" si="111"/>
        <v>43653</v>
      </c>
      <c r="B341" s="2">
        <f t="shared" si="112"/>
        <v>0.5</v>
      </c>
      <c r="C341" s="13">
        <f t="shared" si="112"/>
        <v>43653.5</v>
      </c>
      <c r="D341" s="19">
        <f t="shared" si="113"/>
        <v>188</v>
      </c>
      <c r="E341" s="19">
        <v>338</v>
      </c>
      <c r="F341" s="19">
        <v>0</v>
      </c>
      <c r="G341" s="19">
        <v>0</v>
      </c>
      <c r="H341" s="19">
        <v>0</v>
      </c>
      <c r="I341" s="19"/>
      <c r="J341">
        <v>524565</v>
      </c>
      <c r="K341">
        <v>6299685</v>
      </c>
      <c r="L341">
        <v>2738</v>
      </c>
      <c r="M341" s="14">
        <v>20.966699999999999</v>
      </c>
      <c r="N341" s="21">
        <v>226.762</v>
      </c>
      <c r="O341" s="19">
        <v>1037.23</v>
      </c>
      <c r="P341" s="19">
        <f>VLOOKUP(C341,AWS2_30min!$C$3:$G$2935,5)</f>
        <v>955.8</v>
      </c>
      <c r="Q341" s="19">
        <f t="shared" si="96"/>
        <v>856.33399999999995</v>
      </c>
      <c r="R341" s="59">
        <f t="shared" si="97"/>
        <v>1.1161532766420579</v>
      </c>
      <c r="S341" s="26" t="b">
        <f t="shared" si="98"/>
        <v>0</v>
      </c>
      <c r="T341" s="19">
        <f>VLOOKUP(A341,Albedo!$A$2:$F$63,6)</f>
        <v>0</v>
      </c>
      <c r="U341" s="19">
        <f>Const!$B$26*D341+Const!$B$27</f>
        <v>2402.4843999999998</v>
      </c>
      <c r="V341" s="19">
        <f t="shared" si="95"/>
        <v>1</v>
      </c>
      <c r="W341" s="6">
        <f>VLOOKUP(A341,Albedo!$A$2:$G$63,5)+Const!$B$20*(L341-Const!$B$29)</f>
        <v>16.166499999999999</v>
      </c>
      <c r="X341" s="19">
        <f>VLOOKUP(A341,Albedo!$A$2:$G$63,7)</f>
        <v>3</v>
      </c>
      <c r="Y341" s="6">
        <f>IF(T341=1,W341,VLOOKUP(A341,Albedo!$A$2:$H$63,8)+(X341+1)*Const!$B$20*(L341-Const!$B$29))</f>
        <v>30.398</v>
      </c>
      <c r="Z341" s="15">
        <f>Const!$B$22*V341+Const!$B$23*W341+Const!$B$24*Y341+Const!$B$25</f>
        <v>0.57356951000000012</v>
      </c>
      <c r="AA341" s="51" t="b">
        <f t="shared" si="99"/>
        <v>0</v>
      </c>
      <c r="AB341" s="51" t="b">
        <f t="shared" si="100"/>
        <v>0</v>
      </c>
      <c r="AC341" s="51" t="b">
        <f>IF(F341=1,VLOOKUP(C341,AWS1_30min!$C$3:$J$2747,8))</f>
        <v>0</v>
      </c>
      <c r="AD341" s="51" t="b">
        <f>IF(F341=1,Const!$B$5*POWER((0+Const!$B$4),4))</f>
        <v>0</v>
      </c>
      <c r="AE341" s="51" t="b">
        <f t="shared" si="101"/>
        <v>0</v>
      </c>
      <c r="AF341" s="51" t="b">
        <f t="shared" si="102"/>
        <v>0</v>
      </c>
      <c r="AG341" s="14">
        <f>VLOOKUP(C341,AWS2_30min!$C$3:$J$2935,8)+Const!$B$20*(L341-Const!$B$29)</f>
        <v>16.166499999999999</v>
      </c>
      <c r="AH341" s="14">
        <f t="shared" si="103"/>
        <v>289.31649999999996</v>
      </c>
      <c r="AI341" s="6">
        <f>VLOOKUP(C341,AWS2_30min!$C$3:$K$2935,9)</f>
        <v>30.97</v>
      </c>
      <c r="AJ341" s="6">
        <f>VLOOKUP(C341,AWS2_30min!$C$3:$L$2935,10)</f>
        <v>1.9076345193123379</v>
      </c>
      <c r="AK341" s="53">
        <f>IF(AJ341&gt;0.5,Const!$B$6*(AH341-Const!$B$4)*(Const!$B$32-Const!$B$34)/(AH341*POWER(AJ341,2)))</f>
        <v>0.30117504364111214</v>
      </c>
      <c r="AL341" s="53">
        <f>IF(AK341&lt;Const!$B$33,AK341,"ЛОЖЬ")</f>
        <v>0.30117504364111214</v>
      </c>
      <c r="AM341" s="53">
        <f t="shared" si="104"/>
        <v>0.25590973639452375</v>
      </c>
      <c r="AN341" s="6">
        <f>(AG341+VLOOKUP(C341,AWS1_30min!$C$4:$L$2747,10))/2</f>
        <v>15.47475</v>
      </c>
      <c r="AO341" s="19">
        <f>VLOOKUP(C341,AWS1_30min!$C$4:$O$2747,13)/POWER(10,(L341-Const!$B$28)/18400*(1+0.003665*AN341))</f>
        <v>730.56038131544744</v>
      </c>
      <c r="AP341" s="14">
        <f>Const!$B$7*Const!$B$8*(AO341/Const!$B$11)*POWER(Const!$B$9,2)*AJ341*(AH341-Const!$B$4)/(LN(Const!$B$32/Const!$B$34)*LN(Const!$B$32/Const!$B$35))</f>
        <v>61.209032025412732</v>
      </c>
      <c r="AQ341" s="51" t="b">
        <f t="shared" si="105"/>
        <v>0</v>
      </c>
      <c r="AR341" s="18">
        <f t="shared" si="106"/>
        <v>5.8178148425035587</v>
      </c>
      <c r="AS341" s="14">
        <f>0.623*Const!$B$10*Const!$B$8*POWER(Const!$B$9,2)*AJ341*(AR341-Const!$B$12)/1013/(LN(Const!$B$32/Const!$B$34)*LN(Const!$B$32/Const!$B$36))</f>
        <v>-2.3850823700833996</v>
      </c>
      <c r="AT341" s="51" t="b">
        <f t="shared" si="107"/>
        <v>0</v>
      </c>
      <c r="AU341" s="51" t="b">
        <f t="shared" si="108"/>
        <v>0</v>
      </c>
      <c r="AV341" s="14">
        <f>VLOOKUP(C341,AWS1_30min!$C$4:$P$2747,14)</f>
        <v>0</v>
      </c>
      <c r="AW341" s="14">
        <f t="shared" si="109"/>
        <v>0</v>
      </c>
      <c r="AX341" s="51" t="b">
        <f>IF(F341=1,AW341*Const!$B$13*Const!$B$14*(AH341-Const!$B$4))</f>
        <v>0</v>
      </c>
      <c r="AY341" s="11" t="b">
        <f>IF(F341=1,-Const!$B$15*(Const!$B$4-Const!$B$31)/2)</f>
        <v>0</v>
      </c>
      <c r="AZ341" s="51" t="b">
        <f t="shared" si="110"/>
        <v>0</v>
      </c>
      <c r="BA341" s="19">
        <f>IF(V341=1,Const!$B$37,Const!$B$38)</f>
        <v>602</v>
      </c>
      <c r="BB341" s="51" t="b">
        <f>IF(F341=1,AZ341/Const!$B$17*1800/BA341*1000)</f>
        <v>0</v>
      </c>
    </row>
    <row r="342" spans="1:54" x14ac:dyDescent="0.3">
      <c r="A342" s="1">
        <f t="shared" si="111"/>
        <v>43653</v>
      </c>
      <c r="B342" s="2">
        <f t="shared" si="112"/>
        <v>0.5</v>
      </c>
      <c r="C342" s="13">
        <f t="shared" si="112"/>
        <v>43653.5</v>
      </c>
      <c r="D342" s="19">
        <f t="shared" si="113"/>
        <v>188</v>
      </c>
      <c r="E342" s="19">
        <v>339</v>
      </c>
      <c r="F342" s="19">
        <v>0</v>
      </c>
      <c r="G342" s="19">
        <v>0</v>
      </c>
      <c r="H342" s="19">
        <v>0</v>
      </c>
      <c r="I342" s="19"/>
      <c r="J342">
        <v>524655</v>
      </c>
      <c r="K342">
        <v>6299685</v>
      </c>
      <c r="L342">
        <v>2738</v>
      </c>
      <c r="M342" s="14">
        <v>19.2746</v>
      </c>
      <c r="N342" s="21">
        <v>206.667</v>
      </c>
      <c r="O342" s="19">
        <v>976.08</v>
      </c>
      <c r="P342" s="19">
        <f>VLOOKUP(C342,AWS2_30min!$C$3:$G$2935,5)</f>
        <v>955.8</v>
      </c>
      <c r="Q342" s="19">
        <f t="shared" si="96"/>
        <v>856.33399999999995</v>
      </c>
      <c r="R342" s="59">
        <f t="shared" si="97"/>
        <v>1.1161532766420579</v>
      </c>
      <c r="S342" s="26" t="b">
        <f t="shared" si="98"/>
        <v>0</v>
      </c>
      <c r="T342" s="19">
        <f>VLOOKUP(A342,Albedo!$A$2:$F$63,6)</f>
        <v>0</v>
      </c>
      <c r="U342" s="19">
        <f>Const!$B$26*D342+Const!$B$27</f>
        <v>2402.4843999999998</v>
      </c>
      <c r="V342" s="19">
        <f t="shared" si="95"/>
        <v>1</v>
      </c>
      <c r="W342" s="6">
        <f>VLOOKUP(A342,Albedo!$A$2:$G$63,5)+Const!$B$20*(L342-Const!$B$29)</f>
        <v>16.166499999999999</v>
      </c>
      <c r="X342" s="19">
        <f>VLOOKUP(A342,Albedo!$A$2:$G$63,7)</f>
        <v>3</v>
      </c>
      <c r="Y342" s="6">
        <f>IF(T342=1,W342,VLOOKUP(A342,Albedo!$A$2:$H$63,8)+(X342+1)*Const!$B$20*(L342-Const!$B$29))</f>
        <v>30.398</v>
      </c>
      <c r="Z342" s="15">
        <f>Const!$B$22*V342+Const!$B$23*W342+Const!$B$24*Y342+Const!$B$25</f>
        <v>0.57356951000000012</v>
      </c>
      <c r="AA342" s="51" t="b">
        <f t="shared" si="99"/>
        <v>0</v>
      </c>
      <c r="AB342" s="51" t="b">
        <f t="shared" si="100"/>
        <v>0</v>
      </c>
      <c r="AC342" s="51" t="b">
        <f>IF(F342=1,VLOOKUP(C342,AWS1_30min!$C$3:$J$2747,8))</f>
        <v>0</v>
      </c>
      <c r="AD342" s="51" t="b">
        <f>IF(F342=1,Const!$B$5*POWER((0+Const!$B$4),4))</f>
        <v>0</v>
      </c>
      <c r="AE342" s="51" t="b">
        <f t="shared" si="101"/>
        <v>0</v>
      </c>
      <c r="AF342" s="51" t="b">
        <f t="shared" si="102"/>
        <v>0</v>
      </c>
      <c r="AG342" s="14">
        <f>VLOOKUP(C342,AWS2_30min!$C$3:$J$2935,8)+Const!$B$20*(L342-Const!$B$29)</f>
        <v>16.166499999999999</v>
      </c>
      <c r="AH342" s="14">
        <f t="shared" si="103"/>
        <v>289.31649999999996</v>
      </c>
      <c r="AI342" s="6">
        <f>VLOOKUP(C342,AWS2_30min!$C$3:$K$2935,9)</f>
        <v>30.97</v>
      </c>
      <c r="AJ342" s="6">
        <f>VLOOKUP(C342,AWS2_30min!$C$3:$L$2935,10)</f>
        <v>1.9076345193123379</v>
      </c>
      <c r="AK342" s="53">
        <f>IF(AJ342&gt;0.5,Const!$B$6*(AH342-Const!$B$4)*(Const!$B$32-Const!$B$34)/(AH342*POWER(AJ342,2)))</f>
        <v>0.30117504364111214</v>
      </c>
      <c r="AL342" s="53">
        <f>IF(AK342&lt;Const!$B$33,AK342,"ЛОЖЬ")</f>
        <v>0.30117504364111214</v>
      </c>
      <c r="AM342" s="53">
        <f t="shared" si="104"/>
        <v>0.25590973639452375</v>
      </c>
      <c r="AN342" s="6">
        <f>(AG342+VLOOKUP(C342,AWS1_30min!$C$4:$L$2747,10))/2</f>
        <v>15.47475</v>
      </c>
      <c r="AO342" s="19">
        <f>VLOOKUP(C342,AWS1_30min!$C$4:$O$2747,13)/POWER(10,(L342-Const!$B$28)/18400*(1+0.003665*AN342))</f>
        <v>730.56038131544744</v>
      </c>
      <c r="AP342" s="14">
        <f>Const!$B$7*Const!$B$8*(AO342/Const!$B$11)*POWER(Const!$B$9,2)*AJ342*(AH342-Const!$B$4)/(LN(Const!$B$32/Const!$B$34)*LN(Const!$B$32/Const!$B$35))</f>
        <v>61.209032025412732</v>
      </c>
      <c r="AQ342" s="51" t="b">
        <f t="shared" si="105"/>
        <v>0</v>
      </c>
      <c r="AR342" s="18">
        <f t="shared" si="106"/>
        <v>5.8178148425035587</v>
      </c>
      <c r="AS342" s="14">
        <f>0.623*Const!$B$10*Const!$B$8*POWER(Const!$B$9,2)*AJ342*(AR342-Const!$B$12)/1013/(LN(Const!$B$32/Const!$B$34)*LN(Const!$B$32/Const!$B$36))</f>
        <v>-2.3850823700833996</v>
      </c>
      <c r="AT342" s="51" t="b">
        <f t="shared" si="107"/>
        <v>0</v>
      </c>
      <c r="AU342" s="51" t="b">
        <f t="shared" si="108"/>
        <v>0</v>
      </c>
      <c r="AV342" s="14">
        <f>VLOOKUP(C342,AWS1_30min!$C$4:$P$2747,14)</f>
        <v>0</v>
      </c>
      <c r="AW342" s="14">
        <f t="shared" si="109"/>
        <v>0</v>
      </c>
      <c r="AX342" s="51" t="b">
        <f>IF(F342=1,AW342*Const!$B$13*Const!$B$14*(AH342-Const!$B$4))</f>
        <v>0</v>
      </c>
      <c r="AY342" s="11" t="b">
        <f>IF(F342=1,-Const!$B$15*(Const!$B$4-Const!$B$31)/2)</f>
        <v>0</v>
      </c>
      <c r="AZ342" s="51" t="b">
        <f t="shared" si="110"/>
        <v>0</v>
      </c>
      <c r="BA342" s="19">
        <f>IF(V342=1,Const!$B$37,Const!$B$38)</f>
        <v>602</v>
      </c>
      <c r="BB342" s="51" t="b">
        <f>IF(F342=1,AZ342/Const!$B$17*1800/BA342*1000)</f>
        <v>0</v>
      </c>
    </row>
    <row r="343" spans="1:54" x14ac:dyDescent="0.3">
      <c r="A343" s="1">
        <f t="shared" si="111"/>
        <v>43653</v>
      </c>
      <c r="B343" s="2">
        <f t="shared" si="112"/>
        <v>0.5</v>
      </c>
      <c r="C343" s="13">
        <f t="shared" si="112"/>
        <v>43653.5</v>
      </c>
      <c r="D343" s="19">
        <f t="shared" si="113"/>
        <v>188</v>
      </c>
      <c r="E343" s="19">
        <v>340</v>
      </c>
      <c r="F343" s="19">
        <v>0</v>
      </c>
      <c r="G343" s="19">
        <v>0</v>
      </c>
      <c r="H343" s="19">
        <v>0</v>
      </c>
      <c r="I343" s="19"/>
      <c r="J343">
        <v>524745</v>
      </c>
      <c r="K343">
        <v>6299685</v>
      </c>
      <c r="L343">
        <v>2760</v>
      </c>
      <c r="M343" s="14">
        <v>32.956000000000003</v>
      </c>
      <c r="N343" s="21">
        <v>109.134</v>
      </c>
      <c r="O343" s="19">
        <v>485.471</v>
      </c>
      <c r="P343" s="19">
        <f>VLOOKUP(C343,AWS2_30min!$C$3:$G$2935,5)</f>
        <v>955.8</v>
      </c>
      <c r="Q343" s="19">
        <f t="shared" si="96"/>
        <v>856.33399999999995</v>
      </c>
      <c r="R343" s="59">
        <f t="shared" si="97"/>
        <v>1.1161532766420579</v>
      </c>
      <c r="S343" s="26" t="b">
        <f t="shared" si="98"/>
        <v>0</v>
      </c>
      <c r="T343" s="19">
        <f>VLOOKUP(A343,Albedo!$A$2:$F$63,6)</f>
        <v>0</v>
      </c>
      <c r="U343" s="19">
        <f>Const!$B$26*D343+Const!$B$27</f>
        <v>2402.4843999999998</v>
      </c>
      <c r="V343" s="19">
        <f t="shared" si="95"/>
        <v>1</v>
      </c>
      <c r="W343" s="6">
        <f>VLOOKUP(A343,Albedo!$A$2:$G$63,5)+Const!$B$20*(L343-Const!$B$29)</f>
        <v>16.023499999999999</v>
      </c>
      <c r="X343" s="19">
        <f>VLOOKUP(A343,Albedo!$A$2:$G$63,7)</f>
        <v>3</v>
      </c>
      <c r="Y343" s="6">
        <f>IF(T343=1,W343,VLOOKUP(A343,Albedo!$A$2:$H$63,8)+(X343+1)*Const!$B$20*(L343-Const!$B$29))</f>
        <v>29.826000000000001</v>
      </c>
      <c r="Z343" s="15">
        <f>Const!$B$22*V343+Const!$B$23*W343+Const!$B$24*Y343+Const!$B$25</f>
        <v>0.57301181000000001</v>
      </c>
      <c r="AA343" s="51" t="b">
        <f t="shared" si="99"/>
        <v>0</v>
      </c>
      <c r="AB343" s="51" t="b">
        <f t="shared" si="100"/>
        <v>0</v>
      </c>
      <c r="AC343" s="51" t="b">
        <f>IF(F343=1,VLOOKUP(C343,AWS1_30min!$C$3:$J$2747,8))</f>
        <v>0</v>
      </c>
      <c r="AD343" s="51" t="b">
        <f>IF(F343=1,Const!$B$5*POWER((0+Const!$B$4),4))</f>
        <v>0</v>
      </c>
      <c r="AE343" s="51" t="b">
        <f t="shared" si="101"/>
        <v>0</v>
      </c>
      <c r="AF343" s="51" t="b">
        <f t="shared" si="102"/>
        <v>0</v>
      </c>
      <c r="AG343" s="14">
        <f>VLOOKUP(C343,AWS2_30min!$C$3:$J$2935,8)+Const!$B$20*(L343-Const!$B$29)</f>
        <v>16.023499999999999</v>
      </c>
      <c r="AH343" s="14">
        <f t="shared" si="103"/>
        <v>289.17349999999999</v>
      </c>
      <c r="AI343" s="6">
        <f>VLOOKUP(C343,AWS2_30min!$C$3:$K$2935,9)</f>
        <v>30.97</v>
      </c>
      <c r="AJ343" s="6">
        <f>VLOOKUP(C343,AWS2_30min!$C$3:$L$2935,10)</f>
        <v>1.9076345193123379</v>
      </c>
      <c r="AK343" s="53">
        <f>IF(AJ343&gt;0.5,Const!$B$6*(AH343-Const!$B$4)*(Const!$B$32-Const!$B$34)/(AH343*POWER(AJ343,2)))</f>
        <v>0.29865863176488439</v>
      </c>
      <c r="AL343" s="53">
        <f>IF(AK343&lt;Const!$B$33,AK343,"ЛОЖЬ")</f>
        <v>0.29865863176488439</v>
      </c>
      <c r="AM343" s="53">
        <f t="shared" si="104"/>
        <v>0.24333814054297648</v>
      </c>
      <c r="AN343" s="6">
        <f>(AG343+VLOOKUP(C343,AWS1_30min!$C$4:$L$2747,10))/2</f>
        <v>15.40325</v>
      </c>
      <c r="AO343" s="19">
        <f>VLOOKUP(C343,AWS1_30min!$C$4:$O$2747,13)/POWER(10,(L343-Const!$B$28)/18400*(1+0.003665*AN343))</f>
        <v>728.44361808450583</v>
      </c>
      <c r="AP343" s="14">
        <f>Const!$B$7*Const!$B$8*(AO343/Const!$B$11)*POWER(Const!$B$9,2)*AJ343*(AH343-Const!$B$4)/(LN(Const!$B$32/Const!$B$34)*LN(Const!$B$32/Const!$B$35))</f>
        <v>60.491829014258663</v>
      </c>
      <c r="AQ343" s="51" t="b">
        <f t="shared" si="105"/>
        <v>0</v>
      </c>
      <c r="AR343" s="18">
        <f t="shared" si="106"/>
        <v>5.7646391753758408</v>
      </c>
      <c r="AS343" s="14">
        <f>0.623*Const!$B$10*Const!$B$8*POWER(Const!$B$9,2)*AJ343*(AR343-Const!$B$12)/1013/(LN(Const!$B$32/Const!$B$34)*LN(Const!$B$32/Const!$B$36))</f>
        <v>-2.819150778179345</v>
      </c>
      <c r="AT343" s="51" t="b">
        <f t="shared" si="107"/>
        <v>0</v>
      </c>
      <c r="AU343" s="51" t="b">
        <f t="shared" si="108"/>
        <v>0</v>
      </c>
      <c r="AV343" s="14">
        <f>VLOOKUP(C343,AWS1_30min!$C$4:$P$2747,14)</f>
        <v>0</v>
      </c>
      <c r="AW343" s="14">
        <f t="shared" si="109"/>
        <v>0</v>
      </c>
      <c r="AX343" s="51" t="b">
        <f>IF(F343=1,AW343*Const!$B$13*Const!$B$14*(AH343-Const!$B$4))</f>
        <v>0</v>
      </c>
      <c r="AY343" s="11" t="b">
        <f>IF(F343=1,-Const!$B$15*(Const!$B$4-Const!$B$31)/2)</f>
        <v>0</v>
      </c>
      <c r="AZ343" s="51" t="b">
        <f t="shared" si="110"/>
        <v>0</v>
      </c>
      <c r="BA343" s="19">
        <f>IF(V343=1,Const!$B$37,Const!$B$38)</f>
        <v>602</v>
      </c>
      <c r="BB343" s="51" t="b">
        <f>IF(F343=1,AZ343/Const!$B$17*1800/BA343*1000)</f>
        <v>0</v>
      </c>
    </row>
    <row r="344" spans="1:54" x14ac:dyDescent="0.3">
      <c r="A344" s="1">
        <f t="shared" si="111"/>
        <v>43653</v>
      </c>
      <c r="B344" s="2">
        <f t="shared" si="112"/>
        <v>0.5</v>
      </c>
      <c r="C344" s="13">
        <f t="shared" si="112"/>
        <v>43653.5</v>
      </c>
      <c r="D344" s="19">
        <f t="shared" si="113"/>
        <v>188</v>
      </c>
      <c r="E344" s="19">
        <v>341</v>
      </c>
      <c r="F344" s="19">
        <v>0</v>
      </c>
      <c r="G344" s="19">
        <v>0</v>
      </c>
      <c r="H344" s="19">
        <v>0</v>
      </c>
      <c r="I344" s="19"/>
      <c r="J344">
        <v>524835</v>
      </c>
      <c r="K344">
        <v>6299685</v>
      </c>
      <c r="L344">
        <v>2621</v>
      </c>
      <c r="M344" s="14">
        <v>54.884799999999998</v>
      </c>
      <c r="N344" s="21">
        <v>86.528400000000005</v>
      </c>
      <c r="O344" s="19">
        <v>829.03099999999995</v>
      </c>
      <c r="P344" s="19">
        <f>VLOOKUP(C344,AWS2_30min!$C$3:$G$2935,5)</f>
        <v>955.8</v>
      </c>
      <c r="Q344" s="19">
        <f t="shared" si="96"/>
        <v>856.33399999999995</v>
      </c>
      <c r="R344" s="59">
        <f t="shared" si="97"/>
        <v>1.1161532766420579</v>
      </c>
      <c r="S344" s="26" t="b">
        <f t="shared" si="98"/>
        <v>0</v>
      </c>
      <c r="T344" s="19">
        <f>VLOOKUP(A344,Albedo!$A$2:$F$63,6)</f>
        <v>0</v>
      </c>
      <c r="U344" s="19">
        <f>Const!$B$26*D344+Const!$B$27</f>
        <v>2402.4843999999998</v>
      </c>
      <c r="V344" s="19">
        <f t="shared" si="95"/>
        <v>1</v>
      </c>
      <c r="W344" s="6">
        <f>VLOOKUP(A344,Albedo!$A$2:$G$63,5)+Const!$B$20*(L344-Const!$B$29)</f>
        <v>16.927</v>
      </c>
      <c r="X344" s="19">
        <f>VLOOKUP(A344,Albedo!$A$2:$G$63,7)</f>
        <v>3</v>
      </c>
      <c r="Y344" s="6">
        <f>IF(T344=1,W344,VLOOKUP(A344,Albedo!$A$2:$H$63,8)+(X344+1)*Const!$B$20*(L344-Const!$B$29))</f>
        <v>33.44</v>
      </c>
      <c r="Z344" s="15">
        <f>Const!$B$22*V344+Const!$B$23*W344+Const!$B$24*Y344+Const!$B$25</f>
        <v>0.57653546</v>
      </c>
      <c r="AA344" s="51" t="b">
        <f t="shared" si="99"/>
        <v>0</v>
      </c>
      <c r="AB344" s="51" t="b">
        <f t="shared" si="100"/>
        <v>0</v>
      </c>
      <c r="AC344" s="51" t="b">
        <f>IF(F344=1,VLOOKUP(C344,AWS1_30min!$C$3:$J$2747,8))</f>
        <v>0</v>
      </c>
      <c r="AD344" s="51" t="b">
        <f>IF(F344=1,Const!$B$5*POWER((0+Const!$B$4),4))</f>
        <v>0</v>
      </c>
      <c r="AE344" s="51" t="b">
        <f t="shared" si="101"/>
        <v>0</v>
      </c>
      <c r="AF344" s="51" t="b">
        <f t="shared" si="102"/>
        <v>0</v>
      </c>
      <c r="AG344" s="14">
        <f>VLOOKUP(C344,AWS2_30min!$C$3:$J$2935,8)+Const!$B$20*(L344-Const!$B$29)</f>
        <v>16.927</v>
      </c>
      <c r="AH344" s="14">
        <f t="shared" si="103"/>
        <v>290.077</v>
      </c>
      <c r="AI344" s="6">
        <f>VLOOKUP(C344,AWS2_30min!$C$3:$K$2935,9)</f>
        <v>30.97</v>
      </c>
      <c r="AJ344" s="6">
        <f>VLOOKUP(C344,AWS2_30min!$C$3:$L$2935,10)</f>
        <v>1.9076345193123379</v>
      </c>
      <c r="AK344" s="53">
        <f>IF(AJ344&gt;0.5,Const!$B$6*(AH344-Const!$B$4)*(Const!$B$32-Const!$B$34)/(AH344*POWER(AJ344,2)))</f>
        <v>0.31451609645150896</v>
      </c>
      <c r="AL344" s="53">
        <f>IF(AK344&lt;Const!$B$33,AK344,"ЛОЖЬ")</f>
        <v>0.31451609645150896</v>
      </c>
      <c r="AM344" s="53">
        <f t="shared" si="104"/>
        <v>0.32784840866228265</v>
      </c>
      <c r="AN344" s="6">
        <f>(AG344+VLOOKUP(C344,AWS1_30min!$C$4:$L$2747,10))/2</f>
        <v>15.855</v>
      </c>
      <c r="AO344" s="19">
        <f>VLOOKUP(C344,AWS1_30min!$C$4:$O$2747,13)/POWER(10,(L344-Const!$B$28)/18400*(1+0.003665*AN344))</f>
        <v>741.93947299147476</v>
      </c>
      <c r="AP344" s="14">
        <f>Const!$B$7*Const!$B$8*(AO344/Const!$B$11)*POWER(Const!$B$9,2)*AJ344*(AH344-Const!$B$4)/(LN(Const!$B$32/Const!$B$34)*LN(Const!$B$32/Const!$B$35))</f>
        <v>65.086641129199165</v>
      </c>
      <c r="AQ344" s="51" t="b">
        <f t="shared" si="105"/>
        <v>0</v>
      </c>
      <c r="AR344" s="18">
        <f t="shared" si="106"/>
        <v>6.1079573092275083</v>
      </c>
      <c r="AS344" s="14">
        <f>0.623*Const!$B$10*Const!$B$8*POWER(Const!$B$9,2)*AJ344*(AR344-Const!$B$12)/1013/(LN(Const!$B$32/Const!$B$34)*LN(Const!$B$32/Const!$B$36))</f>
        <v>-1.6674309505478491E-2</v>
      </c>
      <c r="AT344" s="51" t="b">
        <f t="shared" si="107"/>
        <v>0</v>
      </c>
      <c r="AU344" s="51" t="b">
        <f t="shared" si="108"/>
        <v>0</v>
      </c>
      <c r="AV344" s="14">
        <f>VLOOKUP(C344,AWS1_30min!$C$4:$P$2747,14)</f>
        <v>0</v>
      </c>
      <c r="AW344" s="14">
        <f t="shared" si="109"/>
        <v>0</v>
      </c>
      <c r="AX344" s="51" t="b">
        <f>IF(F344=1,AW344*Const!$B$13*Const!$B$14*(AH344-Const!$B$4))</f>
        <v>0</v>
      </c>
      <c r="AY344" s="11" t="b">
        <f>IF(F344=1,-Const!$B$15*(Const!$B$4-Const!$B$31)/2)</f>
        <v>0</v>
      </c>
      <c r="AZ344" s="51" t="b">
        <f t="shared" si="110"/>
        <v>0</v>
      </c>
      <c r="BA344" s="19">
        <f>IF(V344=1,Const!$B$37,Const!$B$38)</f>
        <v>602</v>
      </c>
      <c r="BB344" s="51" t="b">
        <f>IF(F344=1,AZ344/Const!$B$17*1800/BA344*1000)</f>
        <v>0</v>
      </c>
    </row>
    <row r="345" spans="1:54" x14ac:dyDescent="0.3">
      <c r="A345" s="1">
        <f t="shared" si="111"/>
        <v>43653</v>
      </c>
      <c r="B345" s="2">
        <f t="shared" si="112"/>
        <v>0.5</v>
      </c>
      <c r="C345" s="13">
        <f t="shared" si="112"/>
        <v>43653.5</v>
      </c>
      <c r="D345" s="19">
        <f t="shared" si="113"/>
        <v>188</v>
      </c>
      <c r="E345" s="19">
        <v>342</v>
      </c>
      <c r="F345" s="19">
        <v>0</v>
      </c>
      <c r="G345" s="19">
        <v>0</v>
      </c>
      <c r="H345" s="19">
        <v>0</v>
      </c>
      <c r="I345" s="19"/>
      <c r="J345">
        <v>524925</v>
      </c>
      <c r="K345">
        <v>6299685</v>
      </c>
      <c r="L345">
        <v>2496</v>
      </c>
      <c r="M345" s="14">
        <v>36.534399999999998</v>
      </c>
      <c r="N345" s="21">
        <v>61.320999999999998</v>
      </c>
      <c r="O345" s="19">
        <v>449.322</v>
      </c>
      <c r="P345" s="19">
        <f>VLOOKUP(C345,AWS2_30min!$C$3:$G$2935,5)</f>
        <v>955.8</v>
      </c>
      <c r="Q345" s="19">
        <f t="shared" si="96"/>
        <v>856.33399999999995</v>
      </c>
      <c r="R345" s="59">
        <f t="shared" si="97"/>
        <v>1.1161532766420579</v>
      </c>
      <c r="S345" s="26" t="b">
        <f t="shared" si="98"/>
        <v>0</v>
      </c>
      <c r="T345" s="19">
        <f>VLOOKUP(A345,Albedo!$A$2:$F$63,6)</f>
        <v>0</v>
      </c>
      <c r="U345" s="19">
        <f>Const!$B$26*D345+Const!$B$27</f>
        <v>2402.4843999999998</v>
      </c>
      <c r="V345" s="19">
        <f t="shared" si="95"/>
        <v>1</v>
      </c>
      <c r="W345" s="6">
        <f>VLOOKUP(A345,Albedo!$A$2:$G$63,5)+Const!$B$20*(L345-Const!$B$29)</f>
        <v>17.7395</v>
      </c>
      <c r="X345" s="19">
        <f>VLOOKUP(A345,Albedo!$A$2:$G$63,7)</f>
        <v>3</v>
      </c>
      <c r="Y345" s="6">
        <f>IF(T345=1,W345,VLOOKUP(A345,Albedo!$A$2:$H$63,8)+(X345+1)*Const!$B$20*(L345-Const!$B$29))</f>
        <v>36.69</v>
      </c>
      <c r="Z345" s="15">
        <f>Const!$B$22*V345+Const!$B$23*W345+Const!$B$24*Y345+Const!$B$25</f>
        <v>0.57970421000000005</v>
      </c>
      <c r="AA345" s="51" t="b">
        <f t="shared" si="99"/>
        <v>0</v>
      </c>
      <c r="AB345" s="51" t="b">
        <f t="shared" si="100"/>
        <v>0</v>
      </c>
      <c r="AC345" s="51" t="b">
        <f>IF(F345=1,VLOOKUP(C345,AWS1_30min!$C$3:$J$2747,8))</f>
        <v>0</v>
      </c>
      <c r="AD345" s="51" t="b">
        <f>IF(F345=1,Const!$B$5*POWER((0+Const!$B$4),4))</f>
        <v>0</v>
      </c>
      <c r="AE345" s="51" t="b">
        <f t="shared" si="101"/>
        <v>0</v>
      </c>
      <c r="AF345" s="51" t="b">
        <f t="shared" si="102"/>
        <v>0</v>
      </c>
      <c r="AG345" s="14">
        <f>VLOOKUP(C345,AWS2_30min!$C$3:$J$2935,8)+Const!$B$20*(L345-Const!$B$29)</f>
        <v>17.7395</v>
      </c>
      <c r="AH345" s="14">
        <f t="shared" si="103"/>
        <v>290.8895</v>
      </c>
      <c r="AI345" s="6">
        <f>VLOOKUP(C345,AWS2_30min!$C$3:$K$2935,9)</f>
        <v>30.97</v>
      </c>
      <c r="AJ345" s="6">
        <f>VLOOKUP(C345,AWS2_30min!$C$3:$L$2935,10)</f>
        <v>1.9076345193123379</v>
      </c>
      <c r="AK345" s="53">
        <f>IF(AJ345&gt;0.5,Const!$B$6*(AH345-Const!$B$4)*(Const!$B$32-Const!$B$34)/(AH345*POWER(AJ345,2)))</f>
        <v>0.32869228275285622</v>
      </c>
      <c r="AL345" s="53">
        <f>IF(AK345&lt;Const!$B$33,AK345,"ЛОЖЬ")</f>
        <v>0.32869228275285622</v>
      </c>
      <c r="AM345" s="53">
        <f t="shared" si="104"/>
        <v>0.41404259100352742</v>
      </c>
      <c r="AN345" s="6">
        <f>(AG345+VLOOKUP(C345,AWS1_30min!$C$4:$L$2747,10))/2</f>
        <v>16.26125</v>
      </c>
      <c r="AO345" s="19">
        <f>VLOOKUP(C345,AWS1_30min!$C$4:$O$2747,13)/POWER(10,(L345-Const!$B$28)/18400*(1+0.003665*AN345))</f>
        <v>754.32653491616315</v>
      </c>
      <c r="AP345" s="14">
        <f>Const!$B$7*Const!$B$8*(AO345/Const!$B$11)*POWER(Const!$B$9,2)*AJ345*(AH345-Const!$B$4)/(LN(Const!$B$32/Const!$B$34)*LN(Const!$B$32/Const!$B$35))</f>
        <v>69.349630003497609</v>
      </c>
      <c r="AQ345" s="51" t="b">
        <f t="shared" si="105"/>
        <v>0</v>
      </c>
      <c r="AR345" s="18">
        <f t="shared" si="106"/>
        <v>6.431986280468454</v>
      </c>
      <c r="AS345" s="14">
        <f>0.623*Const!$B$10*Const!$B$8*POWER(Const!$B$9,2)*AJ345*(AR345-Const!$B$12)/1013/(LN(Const!$B$32/Const!$B$34)*LN(Const!$B$32/Const!$B$36))</f>
        <v>2.6283463798580891</v>
      </c>
      <c r="AT345" s="51" t="b">
        <f t="shared" si="107"/>
        <v>0</v>
      </c>
      <c r="AU345" s="51" t="b">
        <f t="shared" si="108"/>
        <v>0</v>
      </c>
      <c r="AV345" s="14">
        <f>VLOOKUP(C345,AWS1_30min!$C$4:$P$2747,14)</f>
        <v>0</v>
      </c>
      <c r="AW345" s="14">
        <f t="shared" si="109"/>
        <v>0</v>
      </c>
      <c r="AX345" s="51" t="b">
        <f>IF(F345=1,AW345*Const!$B$13*Const!$B$14*(AH345-Const!$B$4))</f>
        <v>0</v>
      </c>
      <c r="AY345" s="11" t="b">
        <f>IF(F345=1,-Const!$B$15*(Const!$B$4-Const!$B$31)/2)</f>
        <v>0</v>
      </c>
      <c r="AZ345" s="51" t="b">
        <f t="shared" si="110"/>
        <v>0</v>
      </c>
      <c r="BA345" s="19">
        <f>IF(V345=1,Const!$B$37,Const!$B$38)</f>
        <v>602</v>
      </c>
      <c r="BB345" s="51" t="b">
        <f>IF(F345=1,AZ345/Const!$B$17*1800/BA345*1000)</f>
        <v>0</v>
      </c>
    </row>
    <row r="346" spans="1:54" x14ac:dyDescent="0.3">
      <c r="A346" s="1">
        <f t="shared" si="111"/>
        <v>43653</v>
      </c>
      <c r="B346" s="2">
        <f t="shared" si="112"/>
        <v>0.5</v>
      </c>
      <c r="C346" s="13">
        <f t="shared" si="112"/>
        <v>43653.5</v>
      </c>
      <c r="D346" s="19">
        <f t="shared" si="113"/>
        <v>188</v>
      </c>
      <c r="E346" s="19">
        <v>343</v>
      </c>
      <c r="F346" s="19">
        <v>0</v>
      </c>
      <c r="G346" s="19">
        <v>0</v>
      </c>
      <c r="H346" s="19">
        <v>0</v>
      </c>
      <c r="I346" s="19"/>
      <c r="J346">
        <v>525015</v>
      </c>
      <c r="K346">
        <v>6299685</v>
      </c>
      <c r="L346">
        <v>2496</v>
      </c>
      <c r="M346" s="14">
        <v>23.428699999999999</v>
      </c>
      <c r="N346" s="21">
        <v>360</v>
      </c>
      <c r="O346" s="19">
        <v>858.86900000000003</v>
      </c>
      <c r="P346" s="19">
        <f>VLOOKUP(C346,AWS2_30min!$C$3:$G$2935,5)</f>
        <v>955.8</v>
      </c>
      <c r="Q346" s="19">
        <f t="shared" si="96"/>
        <v>856.33399999999995</v>
      </c>
      <c r="R346" s="59">
        <f t="shared" si="97"/>
        <v>1.1161532766420579</v>
      </c>
      <c r="S346" s="26" t="b">
        <f t="shared" si="98"/>
        <v>0</v>
      </c>
      <c r="T346" s="19">
        <f>VLOOKUP(A346,Albedo!$A$2:$F$63,6)</f>
        <v>0</v>
      </c>
      <c r="U346" s="19">
        <f>Const!$B$26*D346+Const!$B$27</f>
        <v>2402.4843999999998</v>
      </c>
      <c r="V346" s="19">
        <f t="shared" si="95"/>
        <v>1</v>
      </c>
      <c r="W346" s="6">
        <f>VLOOKUP(A346,Albedo!$A$2:$G$63,5)+Const!$B$20*(L346-Const!$B$29)</f>
        <v>17.7395</v>
      </c>
      <c r="X346" s="19">
        <f>VLOOKUP(A346,Albedo!$A$2:$G$63,7)</f>
        <v>3</v>
      </c>
      <c r="Y346" s="6">
        <f>IF(T346=1,W346,VLOOKUP(A346,Albedo!$A$2:$H$63,8)+(X346+1)*Const!$B$20*(L346-Const!$B$29))</f>
        <v>36.69</v>
      </c>
      <c r="Z346" s="15">
        <f>Const!$B$22*V346+Const!$B$23*W346+Const!$B$24*Y346+Const!$B$25</f>
        <v>0.57970421000000005</v>
      </c>
      <c r="AA346" s="51" t="b">
        <f t="shared" si="99"/>
        <v>0</v>
      </c>
      <c r="AB346" s="51" t="b">
        <f t="shared" si="100"/>
        <v>0</v>
      </c>
      <c r="AC346" s="51" t="b">
        <f>IF(F346=1,VLOOKUP(C346,AWS1_30min!$C$3:$J$2747,8))</f>
        <v>0</v>
      </c>
      <c r="AD346" s="51" t="b">
        <f>IF(F346=1,Const!$B$5*POWER((0+Const!$B$4),4))</f>
        <v>0</v>
      </c>
      <c r="AE346" s="51" t="b">
        <f t="shared" si="101"/>
        <v>0</v>
      </c>
      <c r="AF346" s="51" t="b">
        <f t="shared" si="102"/>
        <v>0</v>
      </c>
      <c r="AG346" s="14">
        <f>VLOOKUP(C346,AWS2_30min!$C$3:$J$2935,8)+Const!$B$20*(L346-Const!$B$29)</f>
        <v>17.7395</v>
      </c>
      <c r="AH346" s="14">
        <f t="shared" si="103"/>
        <v>290.8895</v>
      </c>
      <c r="AI346" s="6">
        <f>VLOOKUP(C346,AWS2_30min!$C$3:$K$2935,9)</f>
        <v>30.97</v>
      </c>
      <c r="AJ346" s="6">
        <f>VLOOKUP(C346,AWS2_30min!$C$3:$L$2935,10)</f>
        <v>1.9076345193123379</v>
      </c>
      <c r="AK346" s="53">
        <f>IF(AJ346&gt;0.5,Const!$B$6*(AH346-Const!$B$4)*(Const!$B$32-Const!$B$34)/(AH346*POWER(AJ346,2)))</f>
        <v>0.32869228275285622</v>
      </c>
      <c r="AL346" s="53">
        <f>IF(AK346&lt;Const!$B$33,AK346,"ЛОЖЬ")</f>
        <v>0.32869228275285622</v>
      </c>
      <c r="AM346" s="53">
        <f t="shared" si="104"/>
        <v>0.41404259100352742</v>
      </c>
      <c r="AN346" s="6">
        <f>(AG346+VLOOKUP(C346,AWS1_30min!$C$4:$L$2747,10))/2</f>
        <v>16.26125</v>
      </c>
      <c r="AO346" s="19">
        <f>VLOOKUP(C346,AWS1_30min!$C$4:$O$2747,13)/POWER(10,(L346-Const!$B$28)/18400*(1+0.003665*AN346))</f>
        <v>754.32653491616315</v>
      </c>
      <c r="AP346" s="14">
        <f>Const!$B$7*Const!$B$8*(AO346/Const!$B$11)*POWER(Const!$B$9,2)*AJ346*(AH346-Const!$B$4)/(LN(Const!$B$32/Const!$B$34)*LN(Const!$B$32/Const!$B$35))</f>
        <v>69.349630003497609</v>
      </c>
      <c r="AQ346" s="51" t="b">
        <f t="shared" si="105"/>
        <v>0</v>
      </c>
      <c r="AR346" s="18">
        <f t="shared" si="106"/>
        <v>6.431986280468454</v>
      </c>
      <c r="AS346" s="14">
        <f>0.623*Const!$B$10*Const!$B$8*POWER(Const!$B$9,2)*AJ346*(AR346-Const!$B$12)/1013/(LN(Const!$B$32/Const!$B$34)*LN(Const!$B$32/Const!$B$36))</f>
        <v>2.6283463798580891</v>
      </c>
      <c r="AT346" s="51" t="b">
        <f t="shared" si="107"/>
        <v>0</v>
      </c>
      <c r="AU346" s="51" t="b">
        <f t="shared" si="108"/>
        <v>0</v>
      </c>
      <c r="AV346" s="14">
        <f>VLOOKUP(C346,AWS1_30min!$C$4:$P$2747,14)</f>
        <v>0</v>
      </c>
      <c r="AW346" s="14">
        <f t="shared" si="109"/>
        <v>0</v>
      </c>
      <c r="AX346" s="51" t="b">
        <f>IF(F346=1,AW346*Const!$B$13*Const!$B$14*(AH346-Const!$B$4))</f>
        <v>0</v>
      </c>
      <c r="AY346" s="11" t="b">
        <f>IF(F346=1,-Const!$B$15*(Const!$B$4-Const!$B$31)/2)</f>
        <v>0</v>
      </c>
      <c r="AZ346" s="51" t="b">
        <f t="shared" si="110"/>
        <v>0</v>
      </c>
      <c r="BA346" s="19">
        <f>IF(V346=1,Const!$B$37,Const!$B$38)</f>
        <v>602</v>
      </c>
      <c r="BB346" s="51" t="b">
        <f>IF(F346=1,AZ346/Const!$B$17*1800/BA346*1000)</f>
        <v>0</v>
      </c>
    </row>
    <row r="347" spans="1:54" x14ac:dyDescent="0.3">
      <c r="A347" s="1">
        <f t="shared" si="111"/>
        <v>43653</v>
      </c>
      <c r="B347" s="2">
        <f t="shared" si="112"/>
        <v>0.5</v>
      </c>
      <c r="C347" s="13">
        <f t="shared" si="112"/>
        <v>43653.5</v>
      </c>
      <c r="D347" s="19">
        <f t="shared" si="113"/>
        <v>188</v>
      </c>
      <c r="E347" s="19">
        <v>344</v>
      </c>
      <c r="F347" s="19">
        <v>1</v>
      </c>
      <c r="G347" s="19">
        <v>0</v>
      </c>
      <c r="H347" s="19">
        <v>0</v>
      </c>
      <c r="I347" s="19"/>
      <c r="J347">
        <v>525105</v>
      </c>
      <c r="K347">
        <v>6299685</v>
      </c>
      <c r="L347">
        <v>2496</v>
      </c>
      <c r="M347" s="14">
        <v>28.612300000000001</v>
      </c>
      <c r="N347" s="21">
        <v>49.1297</v>
      </c>
      <c r="O347" s="19">
        <v>606.23500000000001</v>
      </c>
      <c r="P347" s="19">
        <f>VLOOKUP(C347,AWS2_30min!$C$3:$G$2935,5)</f>
        <v>955.8</v>
      </c>
      <c r="Q347" s="19">
        <f t="shared" si="96"/>
        <v>856.33399999999995</v>
      </c>
      <c r="R347" s="59">
        <f t="shared" si="97"/>
        <v>1.1161532766420579</v>
      </c>
      <c r="S347" s="26">
        <f t="shared" si="98"/>
        <v>676.65118166509797</v>
      </c>
      <c r="T347" s="19">
        <f>VLOOKUP(A347,Albedo!$A$2:$F$63,6)</f>
        <v>0</v>
      </c>
      <c r="U347" s="19">
        <f>Const!$B$26*D347+Const!$B$27</f>
        <v>2402.4843999999998</v>
      </c>
      <c r="V347" s="19">
        <f t="shared" si="95"/>
        <v>1</v>
      </c>
      <c r="W347" s="6">
        <f>VLOOKUP(A347,Albedo!$A$2:$G$63,5)+Const!$B$20*(L347-Const!$B$29)</f>
        <v>17.7395</v>
      </c>
      <c r="X347" s="19">
        <f>VLOOKUP(A347,Albedo!$A$2:$G$63,7)</f>
        <v>3</v>
      </c>
      <c r="Y347" s="6">
        <f>IF(T347=1,W347,VLOOKUP(A347,Albedo!$A$2:$H$63,8)+(X347+1)*Const!$B$20*(L347-Const!$B$29))</f>
        <v>36.69</v>
      </c>
      <c r="Z347" s="15">
        <f>Const!$B$22*V347+Const!$B$23*W347+Const!$B$24*Y347+Const!$B$25</f>
        <v>0.57970421000000005</v>
      </c>
      <c r="AA347" s="51">
        <f t="shared" si="99"/>
        <v>392.25753871273213</v>
      </c>
      <c r="AB347" s="51">
        <f t="shared" si="100"/>
        <v>284.39364295236584</v>
      </c>
      <c r="AC347" s="51">
        <f>IF(F347=1,VLOOKUP(C347,AWS1_30min!$C$3:$J$2747,8))</f>
        <v>319.54647172463041</v>
      </c>
      <c r="AD347" s="51">
        <f>IF(F347=1,Const!$B$5*POWER((0+Const!$B$4),4))</f>
        <v>315.63697918226694</v>
      </c>
      <c r="AE347" s="51">
        <f t="shared" si="101"/>
        <v>3.9094925423634663</v>
      </c>
      <c r="AF347" s="51">
        <f t="shared" si="102"/>
        <v>288.3031354947293</v>
      </c>
      <c r="AG347" s="14">
        <f>VLOOKUP(C347,AWS2_30min!$C$3:$J$2935,8)+Const!$B$20*(L347-Const!$B$29)</f>
        <v>17.7395</v>
      </c>
      <c r="AH347" s="14">
        <f t="shared" si="103"/>
        <v>290.8895</v>
      </c>
      <c r="AI347" s="6">
        <f>VLOOKUP(C347,AWS2_30min!$C$3:$K$2935,9)</f>
        <v>30.97</v>
      </c>
      <c r="AJ347" s="6">
        <f>VLOOKUP(C347,AWS2_30min!$C$3:$L$2935,10)</f>
        <v>1.9076345193123379</v>
      </c>
      <c r="AK347" s="53">
        <f>IF(AJ347&gt;0.5,Const!$B$6*(AH347-Const!$B$4)*(Const!$B$32-Const!$B$34)/(AH347*POWER(AJ347,2)))</f>
        <v>0.32869228275285622</v>
      </c>
      <c r="AL347" s="53">
        <f>IF(AK347&lt;Const!$B$33,AK347,"ЛОЖЬ")</f>
        <v>0.32869228275285622</v>
      </c>
      <c r="AM347" s="53">
        <f t="shared" si="104"/>
        <v>0.41404259100352742</v>
      </c>
      <c r="AN347" s="6">
        <f>(AG347+VLOOKUP(C347,AWS1_30min!$C$4:$L$2747,10))/2</f>
        <v>16.26125</v>
      </c>
      <c r="AO347" s="19">
        <f>VLOOKUP(C347,AWS1_30min!$C$4:$O$2747,13)/POWER(10,(L347-Const!$B$28)/18400*(1+0.003665*AN347))</f>
        <v>754.32653491616315</v>
      </c>
      <c r="AP347" s="14">
        <f>Const!$B$7*Const!$B$8*(AO347/Const!$B$11)*POWER(Const!$B$9,2)*AJ347*(AH347-Const!$B$4)/(LN(Const!$B$32/Const!$B$34)*LN(Const!$B$32/Const!$B$35))</f>
        <v>69.349630003497609</v>
      </c>
      <c r="AQ347" s="51">
        <f t="shared" si="105"/>
        <v>28.713700491784113</v>
      </c>
      <c r="AR347" s="18">
        <f t="shared" si="106"/>
        <v>6.431986280468454</v>
      </c>
      <c r="AS347" s="14">
        <f>0.623*Const!$B$10*Const!$B$8*POWER(Const!$B$9,2)*AJ347*(AR347-Const!$B$12)/1013/(LN(Const!$B$32/Const!$B$34)*LN(Const!$B$32/Const!$B$36))</f>
        <v>2.6283463798580891</v>
      </c>
      <c r="AT347" s="51">
        <f t="shared" si="107"/>
        <v>1.0882473451711847</v>
      </c>
      <c r="AU347" s="51">
        <f t="shared" si="108"/>
        <v>29.801947836955296</v>
      </c>
      <c r="AV347" s="14">
        <f>VLOOKUP(C347,AWS1_30min!$C$4:$P$2747,14)</f>
        <v>0</v>
      </c>
      <c r="AW347" s="14">
        <f t="shared" si="109"/>
        <v>0</v>
      </c>
      <c r="AX347" s="51">
        <f>IF(F347=1,AW347*Const!$B$13*Const!$B$14*(AH347-Const!$B$4))</f>
        <v>0</v>
      </c>
      <c r="AY347" s="11">
        <f>IF(F347=1,-Const!$B$15*(Const!$B$4-Const!$B$31)/2)</f>
        <v>-0.33999999999999775</v>
      </c>
      <c r="AZ347" s="51">
        <f t="shared" si="110"/>
        <v>317.76508333168459</v>
      </c>
      <c r="BA347" s="19">
        <f>IF(V347=1,Const!$B$37,Const!$B$38)</f>
        <v>602</v>
      </c>
      <c r="BB347" s="51">
        <f>IF(F347=1,AZ347/Const!$B$17*1800/BA347*1000)</f>
        <v>2.8791762307310593</v>
      </c>
    </row>
    <row r="348" spans="1:54" x14ac:dyDescent="0.3">
      <c r="A348" s="1">
        <f t="shared" si="111"/>
        <v>43653</v>
      </c>
      <c r="B348" s="2">
        <f t="shared" si="112"/>
        <v>0.5</v>
      </c>
      <c r="C348" s="13">
        <f t="shared" si="112"/>
        <v>43653.5</v>
      </c>
      <c r="D348" s="19">
        <f t="shared" si="113"/>
        <v>188</v>
      </c>
      <c r="E348" s="19">
        <v>345</v>
      </c>
      <c r="F348" s="19">
        <v>1</v>
      </c>
      <c r="G348" s="19">
        <v>0</v>
      </c>
      <c r="H348" s="19">
        <v>0</v>
      </c>
      <c r="I348" s="19"/>
      <c r="J348">
        <v>525195</v>
      </c>
      <c r="K348">
        <v>6299685</v>
      </c>
      <c r="L348">
        <v>2423</v>
      </c>
      <c r="M348" s="14">
        <v>37.410699999999999</v>
      </c>
      <c r="N348" s="21">
        <v>78.690100000000001</v>
      </c>
      <c r="O348" s="19">
        <v>525.05600000000004</v>
      </c>
      <c r="P348" s="19">
        <f>VLOOKUP(C348,AWS2_30min!$C$3:$G$2935,5)</f>
        <v>955.8</v>
      </c>
      <c r="Q348" s="19">
        <f t="shared" si="96"/>
        <v>856.33399999999995</v>
      </c>
      <c r="R348" s="59">
        <f t="shared" si="97"/>
        <v>1.1161532766420579</v>
      </c>
      <c r="S348" s="26">
        <f t="shared" si="98"/>
        <v>586.04297482057234</v>
      </c>
      <c r="T348" s="19">
        <f>VLOOKUP(A348,Albedo!$A$2:$F$63,6)</f>
        <v>0</v>
      </c>
      <c r="U348" s="19">
        <f>Const!$B$26*D348+Const!$B$27</f>
        <v>2402.4843999999998</v>
      </c>
      <c r="V348" s="19">
        <f t="shared" si="95"/>
        <v>1</v>
      </c>
      <c r="W348" s="6">
        <f>VLOOKUP(A348,Albedo!$A$2:$G$63,5)+Const!$B$20*(L348-Const!$B$29)</f>
        <v>18.213999999999999</v>
      </c>
      <c r="X348" s="19">
        <f>VLOOKUP(A348,Albedo!$A$2:$G$63,7)</f>
        <v>3</v>
      </c>
      <c r="Y348" s="6">
        <f>IF(T348=1,W348,VLOOKUP(A348,Albedo!$A$2:$H$63,8)+(X348+1)*Const!$B$20*(L348-Const!$B$29))</f>
        <v>38.588000000000001</v>
      </c>
      <c r="Z348" s="15">
        <f>Const!$B$22*V348+Const!$B$23*W348+Const!$B$24*Y348+Const!$B$25</f>
        <v>0.58155475999999995</v>
      </c>
      <c r="AA348" s="51">
        <f t="shared" si="99"/>
        <v>340.81608157146394</v>
      </c>
      <c r="AB348" s="51">
        <f t="shared" si="100"/>
        <v>245.2268932491084</v>
      </c>
      <c r="AC348" s="51">
        <f>IF(F348=1,VLOOKUP(C348,AWS1_30min!$C$3:$J$2747,8))</f>
        <v>319.54647172463041</v>
      </c>
      <c r="AD348" s="51">
        <f>IF(F348=1,Const!$B$5*POWER((0+Const!$B$4),4))</f>
        <v>315.63697918226694</v>
      </c>
      <c r="AE348" s="51">
        <f t="shared" si="101"/>
        <v>3.9094925423634663</v>
      </c>
      <c r="AF348" s="51">
        <f t="shared" si="102"/>
        <v>249.13638579147187</v>
      </c>
      <c r="AG348" s="14">
        <f>VLOOKUP(C348,AWS2_30min!$C$3:$J$2935,8)+Const!$B$20*(L348-Const!$B$29)</f>
        <v>18.213999999999999</v>
      </c>
      <c r="AH348" s="14">
        <f t="shared" si="103"/>
        <v>291.36399999999998</v>
      </c>
      <c r="AI348" s="6">
        <f>VLOOKUP(C348,AWS2_30min!$C$3:$K$2935,9)</f>
        <v>30.97</v>
      </c>
      <c r="AJ348" s="6">
        <f>VLOOKUP(C348,AWS2_30min!$C$3:$L$2935,10)</f>
        <v>1.9076345193123379</v>
      </c>
      <c r="AK348" s="53">
        <f>IF(AJ348&gt;0.5,Const!$B$6*(AH348-Const!$B$4)*(Const!$B$32-Const!$B$34)/(AH348*POWER(AJ348,2)))</f>
        <v>0.33693460639867956</v>
      </c>
      <c r="AL348" s="53">
        <f>IF(AK348&lt;Const!$B$33,AK348,"ЛОЖЬ")</f>
        <v>0.33693460639867956</v>
      </c>
      <c r="AM348" s="53">
        <f t="shared" si="104"/>
        <v>0.46877716073903231</v>
      </c>
      <c r="AN348" s="6">
        <f>(AG348+VLOOKUP(C348,AWS1_30min!$C$4:$L$2747,10))/2</f>
        <v>16.4985</v>
      </c>
      <c r="AO348" s="19">
        <f>VLOOKUP(C348,AWS1_30min!$C$4:$O$2747,13)/POWER(10,(L348-Const!$B$28)/18400*(1+0.003665*AN348))</f>
        <v>761.67242352844107</v>
      </c>
      <c r="AP348" s="14">
        <f>Const!$B$7*Const!$B$8*(AO348/Const!$B$11)*POWER(Const!$B$9,2)*AJ348*(AH348-Const!$B$4)/(LN(Const!$B$32/Const!$B$34)*LN(Const!$B$32/Const!$B$35))</f>
        <v>71.898023697649037</v>
      </c>
      <c r="AQ348" s="51">
        <f t="shared" si="105"/>
        <v>33.70415141173158</v>
      </c>
      <c r="AR348" s="18">
        <f t="shared" si="106"/>
        <v>6.6281566573998161</v>
      </c>
      <c r="AS348" s="14">
        <f>0.623*Const!$B$10*Const!$B$8*POWER(Const!$B$9,2)*AJ348*(AR348-Const!$B$12)/1013/(LN(Const!$B$32/Const!$B$34)*LN(Const!$B$32/Const!$B$36))</f>
        <v>4.2296683346096922</v>
      </c>
      <c r="AT348" s="51">
        <f t="shared" si="107"/>
        <v>1.9827719127661227</v>
      </c>
      <c r="AU348" s="51">
        <f t="shared" si="108"/>
        <v>35.686923324497705</v>
      </c>
      <c r="AV348" s="14">
        <f>VLOOKUP(C348,AWS1_30min!$C$4:$P$2747,14)</f>
        <v>0</v>
      </c>
      <c r="AW348" s="14">
        <f t="shared" si="109"/>
        <v>0</v>
      </c>
      <c r="AX348" s="51">
        <f>IF(F348=1,AW348*Const!$B$13*Const!$B$14*(AH348-Const!$B$4))</f>
        <v>0</v>
      </c>
      <c r="AY348" s="11">
        <f>IF(F348=1,-Const!$B$15*(Const!$B$4-Const!$B$31)/2)</f>
        <v>-0.33999999999999775</v>
      </c>
      <c r="AZ348" s="51">
        <f t="shared" si="110"/>
        <v>284.48330911596958</v>
      </c>
      <c r="BA348" s="19">
        <f>IF(V348=1,Const!$B$37,Const!$B$38)</f>
        <v>602</v>
      </c>
      <c r="BB348" s="51">
        <f>IF(F348=1,AZ348/Const!$B$17*1800/BA348*1000)</f>
        <v>2.577619834937809</v>
      </c>
    </row>
    <row r="349" spans="1:54" x14ac:dyDescent="0.3">
      <c r="A349" s="1">
        <f t="shared" si="111"/>
        <v>43653</v>
      </c>
      <c r="B349" s="2">
        <f t="shared" si="112"/>
        <v>0.5</v>
      </c>
      <c r="C349" s="13">
        <f t="shared" si="112"/>
        <v>43653.5</v>
      </c>
      <c r="D349" s="19">
        <f t="shared" si="113"/>
        <v>188</v>
      </c>
      <c r="E349" s="19">
        <v>346</v>
      </c>
      <c r="F349" s="19">
        <v>1</v>
      </c>
      <c r="G349" s="19">
        <v>0</v>
      </c>
      <c r="H349" s="19">
        <v>0</v>
      </c>
      <c r="I349" s="19"/>
      <c r="J349">
        <v>525285</v>
      </c>
      <c r="K349">
        <v>6299685</v>
      </c>
      <c r="L349">
        <v>2372</v>
      </c>
      <c r="M349" s="14">
        <v>21.486899999999999</v>
      </c>
      <c r="N349" s="21">
        <v>97.501099999999994</v>
      </c>
      <c r="O349" s="19">
        <v>645.33299999999997</v>
      </c>
      <c r="P349" s="19">
        <f>VLOOKUP(C349,AWS2_30min!$C$3:$G$2935,5)</f>
        <v>955.8</v>
      </c>
      <c r="Q349" s="19">
        <f t="shared" si="96"/>
        <v>856.33399999999995</v>
      </c>
      <c r="R349" s="59">
        <f t="shared" si="97"/>
        <v>1.1161532766420579</v>
      </c>
      <c r="S349" s="26">
        <f t="shared" si="98"/>
        <v>720.29054247524914</v>
      </c>
      <c r="T349" s="19">
        <f>VLOOKUP(A349,Albedo!$A$2:$F$63,6)</f>
        <v>0</v>
      </c>
      <c r="U349" s="19">
        <f>Const!$B$26*D349+Const!$B$27</f>
        <v>2402.4843999999998</v>
      </c>
      <c r="V349" s="19">
        <f t="shared" si="95"/>
        <v>0</v>
      </c>
      <c r="W349" s="6">
        <f>VLOOKUP(A349,Albedo!$A$2:$G$63,5)+Const!$B$20*(L349-Const!$B$29)</f>
        <v>18.545500000000001</v>
      </c>
      <c r="X349" s="19">
        <f>VLOOKUP(A349,Albedo!$A$2:$G$63,7)</f>
        <v>3</v>
      </c>
      <c r="Y349" s="6">
        <f>IF(T349=1,W349,VLOOKUP(A349,Albedo!$A$2:$H$63,8)+(X349+1)*Const!$B$20*(L349-Const!$B$29))</f>
        <v>39.914000000000001</v>
      </c>
      <c r="Z349" s="15">
        <f>Const!$B$22*V349+Const!$B$23*W349+Const!$B$24*Y349+Const!$B$25</f>
        <v>0.24539761000000002</v>
      </c>
      <c r="AA349" s="51">
        <f t="shared" si="99"/>
        <v>176.75757762902964</v>
      </c>
      <c r="AB349" s="51">
        <f t="shared" si="100"/>
        <v>543.53296484621956</v>
      </c>
      <c r="AC349" s="51">
        <f>IF(F349=1,VLOOKUP(C349,AWS1_30min!$C$3:$J$2747,8))</f>
        <v>319.54647172463041</v>
      </c>
      <c r="AD349" s="51">
        <f>IF(F349=1,Const!$B$5*POWER((0+Const!$B$4),4))</f>
        <v>315.63697918226694</v>
      </c>
      <c r="AE349" s="51">
        <f t="shared" si="101"/>
        <v>3.9094925423634663</v>
      </c>
      <c r="AF349" s="51">
        <f t="shared" si="102"/>
        <v>547.44245738858308</v>
      </c>
      <c r="AG349" s="14">
        <f>VLOOKUP(C349,AWS2_30min!$C$3:$J$2935,8)+Const!$B$20*(L349-Const!$B$29)</f>
        <v>18.545500000000001</v>
      </c>
      <c r="AH349" s="14">
        <f t="shared" si="103"/>
        <v>291.69549999999998</v>
      </c>
      <c r="AI349" s="6">
        <f>VLOOKUP(C349,AWS2_30min!$C$3:$K$2935,9)</f>
        <v>30.97</v>
      </c>
      <c r="AJ349" s="6">
        <f>VLOOKUP(C349,AWS2_30min!$C$3:$L$2935,10)</f>
        <v>1.9076345193123379</v>
      </c>
      <c r="AK349" s="53">
        <f>IF(AJ349&gt;0.5,Const!$B$6*(AH349-Const!$B$4)*(Const!$B$32-Const!$B$34)/(AH349*POWER(AJ349,2)))</f>
        <v>0.3426770309199893</v>
      </c>
      <c r="AL349" s="53">
        <f>IF(AK349&lt;Const!$B$33,AK349,"ЛОЖЬ")</f>
        <v>0.3426770309199893</v>
      </c>
      <c r="AM349" s="53">
        <f t="shared" si="104"/>
        <v>0.5089183788035897</v>
      </c>
      <c r="AN349" s="6">
        <f>(AG349+VLOOKUP(C349,AWS1_30min!$C$4:$L$2747,10))/2</f>
        <v>16.664249999999999</v>
      </c>
      <c r="AO349" s="19">
        <f>VLOOKUP(C349,AWS1_30min!$C$4:$O$2747,13)/POWER(10,(L349-Const!$B$28)/18400*(1+0.003665*AN349))</f>
        <v>766.85411680872653</v>
      </c>
      <c r="AP349" s="14">
        <f>Const!$B$7*Const!$B$8*(AO349/Const!$B$11)*POWER(Const!$B$9,2)*AJ349*(AH349-Const!$B$4)/(LN(Const!$B$32/Const!$B$34)*LN(Const!$B$32/Const!$B$35))</f>
        <v>73.70461611456291</v>
      </c>
      <c r="AQ349" s="51">
        <f t="shared" si="105"/>
        <v>37.50963374336429</v>
      </c>
      <c r="AR349" s="18">
        <f t="shared" si="106"/>
        <v>6.7683222830334682</v>
      </c>
      <c r="AS349" s="14">
        <f>0.623*Const!$B$10*Const!$B$8*POWER(Const!$B$9,2)*AJ349*(AR349-Const!$B$12)/1013/(LN(Const!$B$32/Const!$B$34)*LN(Const!$B$32/Const!$B$36))</f>
        <v>5.3738283099315227</v>
      </c>
      <c r="AT349" s="51">
        <f t="shared" si="107"/>
        <v>2.734839991459185</v>
      </c>
      <c r="AU349" s="51">
        <f t="shared" si="108"/>
        <v>40.244473734823472</v>
      </c>
      <c r="AV349" s="14">
        <f>VLOOKUP(C349,AWS1_30min!$C$4:$P$2747,14)</f>
        <v>0</v>
      </c>
      <c r="AW349" s="14">
        <f t="shared" si="109"/>
        <v>0</v>
      </c>
      <c r="AX349" s="51">
        <f>IF(F349=1,AW349*Const!$B$13*Const!$B$14*(AH349-Const!$B$4))</f>
        <v>0</v>
      </c>
      <c r="AY349" s="11">
        <f>IF(F349=1,-Const!$B$15*(Const!$B$4-Const!$B$31)/2)</f>
        <v>-0.33999999999999775</v>
      </c>
      <c r="AZ349" s="51">
        <f t="shared" si="110"/>
        <v>587.34693112340653</v>
      </c>
      <c r="BA349" s="19">
        <f>IF(V349=1,Const!$B$37,Const!$B$38)</f>
        <v>784</v>
      </c>
      <c r="BB349" s="51">
        <f>IF(F349=1,AZ349/Const!$B$17*1800/BA349*1000)</f>
        <v>4.0863654762760193</v>
      </c>
    </row>
    <row r="350" spans="1:54" x14ac:dyDescent="0.3">
      <c r="A350" s="1">
        <f t="shared" si="111"/>
        <v>43653</v>
      </c>
      <c r="B350" s="2">
        <f t="shared" si="112"/>
        <v>0.5</v>
      </c>
      <c r="C350" s="13">
        <f t="shared" si="112"/>
        <v>43653.5</v>
      </c>
      <c r="D350" s="19">
        <f t="shared" si="113"/>
        <v>188</v>
      </c>
      <c r="E350" s="19">
        <v>347</v>
      </c>
      <c r="F350" s="19">
        <v>1</v>
      </c>
      <c r="G350" s="19">
        <v>0</v>
      </c>
      <c r="H350" s="19">
        <v>0</v>
      </c>
      <c r="I350" s="19"/>
      <c r="J350">
        <v>525375</v>
      </c>
      <c r="K350">
        <v>6299685</v>
      </c>
      <c r="L350">
        <v>2358</v>
      </c>
      <c r="M350" s="14">
        <v>8.4511000000000003</v>
      </c>
      <c r="N350" s="21">
        <v>159.19300000000001</v>
      </c>
      <c r="O350" s="19">
        <v>880.31100000000004</v>
      </c>
      <c r="P350" s="19">
        <f>VLOOKUP(C350,AWS2_30min!$C$3:$G$2935,5)</f>
        <v>955.8</v>
      </c>
      <c r="Q350" s="19">
        <f t="shared" si="96"/>
        <v>856.33399999999995</v>
      </c>
      <c r="R350" s="59">
        <f t="shared" si="97"/>
        <v>1.1161532766420579</v>
      </c>
      <c r="S350" s="26">
        <f t="shared" si="98"/>
        <v>982.56200711404665</v>
      </c>
      <c r="T350" s="19">
        <f>VLOOKUP(A350,Albedo!$A$2:$F$63,6)</f>
        <v>0</v>
      </c>
      <c r="U350" s="19">
        <f>Const!$B$26*D350+Const!$B$27</f>
        <v>2402.4843999999998</v>
      </c>
      <c r="V350" s="19">
        <f t="shared" si="95"/>
        <v>0</v>
      </c>
      <c r="W350" s="6">
        <f>VLOOKUP(A350,Albedo!$A$2:$G$63,5)+Const!$B$20*(L350-Const!$B$29)</f>
        <v>18.636500000000002</v>
      </c>
      <c r="X350" s="19">
        <f>VLOOKUP(A350,Albedo!$A$2:$G$63,7)</f>
        <v>3</v>
      </c>
      <c r="Y350" s="6">
        <f>IF(T350=1,W350,VLOOKUP(A350,Albedo!$A$2:$H$63,8)+(X350+1)*Const!$B$20*(L350-Const!$B$29))</f>
        <v>40.277999999999999</v>
      </c>
      <c r="Z350" s="15">
        <f>Const!$B$22*V350+Const!$B$23*W350+Const!$B$24*Y350+Const!$B$25</f>
        <v>0.24575251000000004</v>
      </c>
      <c r="AA350" s="51">
        <f t="shared" si="99"/>
        <v>241.46707947891485</v>
      </c>
      <c r="AB350" s="51">
        <f t="shared" si="100"/>
        <v>741.09492763513185</v>
      </c>
      <c r="AC350" s="51">
        <f>IF(F350=1,VLOOKUP(C350,AWS1_30min!$C$3:$J$2747,8))</f>
        <v>319.54647172463041</v>
      </c>
      <c r="AD350" s="51">
        <f>IF(F350=1,Const!$B$5*POWER((0+Const!$B$4),4))</f>
        <v>315.63697918226694</v>
      </c>
      <c r="AE350" s="51">
        <f t="shared" si="101"/>
        <v>3.9094925423634663</v>
      </c>
      <c r="AF350" s="51">
        <f t="shared" si="102"/>
        <v>745.00442017749538</v>
      </c>
      <c r="AG350" s="14">
        <f>VLOOKUP(C350,AWS2_30min!$C$3:$J$2935,8)+Const!$B$20*(L350-Const!$B$29)</f>
        <v>18.636500000000002</v>
      </c>
      <c r="AH350" s="14">
        <f t="shared" si="103"/>
        <v>291.78649999999999</v>
      </c>
      <c r="AI350" s="6">
        <f>VLOOKUP(C350,AWS2_30min!$C$3:$K$2935,9)</f>
        <v>30.97</v>
      </c>
      <c r="AJ350" s="6">
        <f>VLOOKUP(C350,AWS2_30min!$C$3:$L$2935,10)</f>
        <v>1.9076345193123379</v>
      </c>
      <c r="AK350" s="53">
        <f>IF(AJ350&gt;0.5,Const!$B$6*(AH350-Const!$B$4)*(Const!$B$32-Const!$B$34)/(AH350*POWER(AJ350,2)))</f>
        <v>0.34425110022893696</v>
      </c>
      <c r="AL350" s="53">
        <f>IF(AK350&lt;Const!$B$33,AK350,"ЛОЖЬ")</f>
        <v>0.34425110022893696</v>
      </c>
      <c r="AM350" s="53">
        <f t="shared" si="104"/>
        <v>0.52020949793147042</v>
      </c>
      <c r="AN350" s="6">
        <f>(AG350+VLOOKUP(C350,AWS1_30min!$C$4:$L$2747,10))/2</f>
        <v>16.70975</v>
      </c>
      <c r="AO350" s="19">
        <f>VLOOKUP(C350,AWS1_30min!$C$4:$O$2747,13)/POWER(10,(L350-Const!$B$28)/18400*(1+0.003665*AN350))</f>
        <v>768.28374102629459</v>
      </c>
      <c r="AP350" s="14">
        <f>Const!$B$7*Const!$B$8*(AO350/Const!$B$11)*POWER(Const!$B$9,2)*AJ350*(AH350-Const!$B$4)/(LN(Const!$B$32/Const!$B$34)*LN(Const!$B$32/Const!$B$35))</f>
        <v>74.204353300692262</v>
      </c>
      <c r="AQ350" s="51">
        <f t="shared" si="105"/>
        <v>38.601809374882571</v>
      </c>
      <c r="AR350" s="18">
        <f t="shared" si="106"/>
        <v>6.8072538422110007</v>
      </c>
      <c r="AS350" s="14">
        <f>0.623*Const!$B$10*Const!$B$8*POWER(Const!$B$9,2)*AJ350*(AR350-Const!$B$12)/1013/(LN(Const!$B$32/Const!$B$34)*LN(Const!$B$32/Const!$B$36))</f>
        <v>5.6916232870269017</v>
      </c>
      <c r="AT350" s="51">
        <f t="shared" si="107"/>
        <v>2.9608364925593298</v>
      </c>
      <c r="AU350" s="51">
        <f t="shared" si="108"/>
        <v>41.562645867441901</v>
      </c>
      <c r="AV350" s="14">
        <f>VLOOKUP(C350,AWS1_30min!$C$4:$P$2747,14)</f>
        <v>0</v>
      </c>
      <c r="AW350" s="14">
        <f t="shared" si="109"/>
        <v>0</v>
      </c>
      <c r="AX350" s="51">
        <f>IF(F350=1,AW350*Const!$B$13*Const!$B$14*(AH350-Const!$B$4))</f>
        <v>0</v>
      </c>
      <c r="AY350" s="11">
        <f>IF(F350=1,-Const!$B$15*(Const!$B$4-Const!$B$31)/2)</f>
        <v>-0.33999999999999775</v>
      </c>
      <c r="AZ350" s="51">
        <f t="shared" si="110"/>
        <v>786.22706604493726</v>
      </c>
      <c r="BA350" s="19">
        <f>IF(V350=1,Const!$B$37,Const!$B$38)</f>
        <v>784</v>
      </c>
      <c r="BB350" s="51">
        <f>IF(F350=1,AZ350/Const!$B$17*1800/BA350*1000)</f>
        <v>5.4700398843571705</v>
      </c>
    </row>
    <row r="351" spans="1:54" x14ac:dyDescent="0.3">
      <c r="A351" s="1">
        <f t="shared" si="111"/>
        <v>43653</v>
      </c>
      <c r="B351" s="2">
        <f t="shared" si="112"/>
        <v>0.5</v>
      </c>
      <c r="C351" s="13">
        <f t="shared" si="112"/>
        <v>43653.5</v>
      </c>
      <c r="D351" s="19">
        <f t="shared" si="113"/>
        <v>188</v>
      </c>
      <c r="E351" s="19">
        <v>348</v>
      </c>
      <c r="F351" s="19">
        <v>0</v>
      </c>
      <c r="G351" s="19">
        <v>0</v>
      </c>
      <c r="H351" s="19">
        <v>0</v>
      </c>
      <c r="I351" s="19"/>
      <c r="J351">
        <v>525465</v>
      </c>
      <c r="K351">
        <v>6299685</v>
      </c>
      <c r="L351">
        <v>2358</v>
      </c>
      <c r="M351" s="14">
        <v>10.942600000000001</v>
      </c>
      <c r="N351" s="21">
        <v>204.17099999999999</v>
      </c>
      <c r="O351" s="19">
        <v>953.65800000000002</v>
      </c>
      <c r="P351" s="19">
        <f>VLOOKUP(C351,AWS2_30min!$C$3:$G$2935,5)</f>
        <v>955.8</v>
      </c>
      <c r="Q351" s="19">
        <f t="shared" si="96"/>
        <v>856.33399999999995</v>
      </c>
      <c r="R351" s="59">
        <f t="shared" si="97"/>
        <v>1.1161532766420579</v>
      </c>
      <c r="S351" s="26" t="b">
        <f t="shared" si="98"/>
        <v>0</v>
      </c>
      <c r="T351" s="19">
        <f>VLOOKUP(A351,Albedo!$A$2:$F$63,6)</f>
        <v>0</v>
      </c>
      <c r="U351" s="19">
        <f>Const!$B$26*D351+Const!$B$27</f>
        <v>2402.4843999999998</v>
      </c>
      <c r="V351" s="19">
        <f t="shared" si="95"/>
        <v>0</v>
      </c>
      <c r="W351" s="6">
        <f>VLOOKUP(A351,Albedo!$A$2:$G$63,5)+Const!$B$20*(L351-Const!$B$29)</f>
        <v>18.636500000000002</v>
      </c>
      <c r="X351" s="19">
        <f>VLOOKUP(A351,Albedo!$A$2:$G$63,7)</f>
        <v>3</v>
      </c>
      <c r="Y351" s="6">
        <f>IF(T351=1,W351,VLOOKUP(A351,Albedo!$A$2:$H$63,8)+(X351+1)*Const!$B$20*(L351-Const!$B$29))</f>
        <v>40.277999999999999</v>
      </c>
      <c r="Z351" s="15">
        <f>Const!$B$22*V351+Const!$B$23*W351+Const!$B$24*Y351+Const!$B$25</f>
        <v>0.24575251000000004</v>
      </c>
      <c r="AA351" s="51" t="b">
        <f t="shared" si="99"/>
        <v>0</v>
      </c>
      <c r="AB351" s="51" t="b">
        <f t="shared" si="100"/>
        <v>0</v>
      </c>
      <c r="AC351" s="51" t="b">
        <f>IF(F351=1,VLOOKUP(C351,AWS1_30min!$C$3:$J$2747,8))</f>
        <v>0</v>
      </c>
      <c r="AD351" s="51" t="b">
        <f>IF(F351=1,Const!$B$5*POWER((0+Const!$B$4),4))</f>
        <v>0</v>
      </c>
      <c r="AE351" s="51" t="b">
        <f t="shared" si="101"/>
        <v>0</v>
      </c>
      <c r="AF351" s="51" t="b">
        <f t="shared" si="102"/>
        <v>0</v>
      </c>
      <c r="AG351" s="14">
        <f>VLOOKUP(C351,AWS2_30min!$C$3:$J$2935,8)+Const!$B$20*(L351-Const!$B$29)</f>
        <v>18.636500000000002</v>
      </c>
      <c r="AH351" s="14">
        <f t="shared" si="103"/>
        <v>291.78649999999999</v>
      </c>
      <c r="AI351" s="6">
        <f>VLOOKUP(C351,AWS2_30min!$C$3:$K$2935,9)</f>
        <v>30.97</v>
      </c>
      <c r="AJ351" s="6">
        <f>VLOOKUP(C351,AWS2_30min!$C$3:$L$2935,10)</f>
        <v>1.9076345193123379</v>
      </c>
      <c r="AK351" s="53">
        <f>IF(AJ351&gt;0.5,Const!$B$6*(AH351-Const!$B$4)*(Const!$B$32-Const!$B$34)/(AH351*POWER(AJ351,2)))</f>
        <v>0.34425110022893696</v>
      </c>
      <c r="AL351" s="53">
        <f>IF(AK351&lt;Const!$B$33,AK351,"ЛОЖЬ")</f>
        <v>0.34425110022893696</v>
      </c>
      <c r="AM351" s="53">
        <f t="shared" si="104"/>
        <v>0.52020949793147042</v>
      </c>
      <c r="AN351" s="6">
        <f>(AG351+VLOOKUP(C351,AWS1_30min!$C$4:$L$2747,10))/2</f>
        <v>16.70975</v>
      </c>
      <c r="AO351" s="19">
        <f>VLOOKUP(C351,AWS1_30min!$C$4:$O$2747,13)/POWER(10,(L351-Const!$B$28)/18400*(1+0.003665*AN351))</f>
        <v>768.28374102629459</v>
      </c>
      <c r="AP351" s="14">
        <f>Const!$B$7*Const!$B$8*(AO351/Const!$B$11)*POWER(Const!$B$9,2)*AJ351*(AH351-Const!$B$4)/(LN(Const!$B$32/Const!$B$34)*LN(Const!$B$32/Const!$B$35))</f>
        <v>74.204353300692262</v>
      </c>
      <c r="AQ351" s="51" t="b">
        <f t="shared" si="105"/>
        <v>0</v>
      </c>
      <c r="AR351" s="18">
        <f t="shared" si="106"/>
        <v>6.8072538422110007</v>
      </c>
      <c r="AS351" s="14">
        <f>0.623*Const!$B$10*Const!$B$8*POWER(Const!$B$9,2)*AJ351*(AR351-Const!$B$12)/1013/(LN(Const!$B$32/Const!$B$34)*LN(Const!$B$32/Const!$B$36))</f>
        <v>5.6916232870269017</v>
      </c>
      <c r="AT351" s="51" t="b">
        <f t="shared" si="107"/>
        <v>0</v>
      </c>
      <c r="AU351" s="51" t="b">
        <f t="shared" si="108"/>
        <v>0</v>
      </c>
      <c r="AV351" s="14">
        <f>VLOOKUP(C351,AWS1_30min!$C$4:$P$2747,14)</f>
        <v>0</v>
      </c>
      <c r="AW351" s="14">
        <f t="shared" si="109"/>
        <v>0</v>
      </c>
      <c r="AX351" s="51" t="b">
        <f>IF(F351=1,AW351*Const!$B$13*Const!$B$14*(AH351-Const!$B$4))</f>
        <v>0</v>
      </c>
      <c r="AY351" s="11" t="b">
        <f>IF(F351=1,-Const!$B$15*(Const!$B$4-Const!$B$31)/2)</f>
        <v>0</v>
      </c>
      <c r="AZ351" s="51" t="b">
        <f t="shared" si="110"/>
        <v>0</v>
      </c>
      <c r="BA351" s="19">
        <f>IF(V351=1,Const!$B$37,Const!$B$38)</f>
        <v>784</v>
      </c>
      <c r="BB351" s="51" t="b">
        <f>IF(F351=1,AZ351/Const!$B$17*1800/BA351*1000)</f>
        <v>0</v>
      </c>
    </row>
    <row r="352" spans="1:54" x14ac:dyDescent="0.3">
      <c r="A352" s="1">
        <f t="shared" si="111"/>
        <v>43653</v>
      </c>
      <c r="B352" s="2">
        <f t="shared" si="112"/>
        <v>0.5</v>
      </c>
      <c r="C352" s="13">
        <f t="shared" si="112"/>
        <v>43653.5</v>
      </c>
      <c r="D352" s="19">
        <f t="shared" si="113"/>
        <v>188</v>
      </c>
      <c r="E352" s="19">
        <v>349</v>
      </c>
      <c r="F352" s="19">
        <v>0</v>
      </c>
      <c r="G352" s="19">
        <v>0</v>
      </c>
      <c r="H352" s="19">
        <v>0</v>
      </c>
      <c r="I352" s="19"/>
      <c r="J352">
        <v>525555</v>
      </c>
      <c r="K352">
        <v>6299685</v>
      </c>
      <c r="L352">
        <v>2372</v>
      </c>
      <c r="M352" s="14">
        <v>19.293700000000001</v>
      </c>
      <c r="N352" s="21">
        <v>222.10499999999999</v>
      </c>
      <c r="O352" s="19">
        <v>1011.77</v>
      </c>
      <c r="P352" s="19">
        <f>VLOOKUP(C352,AWS2_30min!$C$3:$G$2935,5)</f>
        <v>955.8</v>
      </c>
      <c r="Q352" s="19">
        <f t="shared" si="96"/>
        <v>856.33399999999995</v>
      </c>
      <c r="R352" s="59">
        <f t="shared" si="97"/>
        <v>1.1161532766420579</v>
      </c>
      <c r="S352" s="26" t="b">
        <f t="shared" si="98"/>
        <v>0</v>
      </c>
      <c r="T352" s="19">
        <f>VLOOKUP(A352,Albedo!$A$2:$F$63,6)</f>
        <v>0</v>
      </c>
      <c r="U352" s="19">
        <f>Const!$B$26*D352+Const!$B$27</f>
        <v>2402.4843999999998</v>
      </c>
      <c r="V352" s="19">
        <f t="shared" si="95"/>
        <v>0</v>
      </c>
      <c r="W352" s="6">
        <f>VLOOKUP(A352,Albedo!$A$2:$G$63,5)+Const!$B$20*(L352-Const!$B$29)</f>
        <v>18.545500000000001</v>
      </c>
      <c r="X352" s="19">
        <f>VLOOKUP(A352,Albedo!$A$2:$G$63,7)</f>
        <v>3</v>
      </c>
      <c r="Y352" s="6">
        <f>IF(T352=1,W352,VLOOKUP(A352,Albedo!$A$2:$H$63,8)+(X352+1)*Const!$B$20*(L352-Const!$B$29))</f>
        <v>39.914000000000001</v>
      </c>
      <c r="Z352" s="15">
        <f>Const!$B$22*V352+Const!$B$23*W352+Const!$B$24*Y352+Const!$B$25</f>
        <v>0.24539761000000002</v>
      </c>
      <c r="AA352" s="51" t="b">
        <f t="shared" si="99"/>
        <v>0</v>
      </c>
      <c r="AB352" s="51" t="b">
        <f t="shared" si="100"/>
        <v>0</v>
      </c>
      <c r="AC352" s="51" t="b">
        <f>IF(F352=1,VLOOKUP(C352,AWS1_30min!$C$3:$J$2747,8))</f>
        <v>0</v>
      </c>
      <c r="AD352" s="51" t="b">
        <f>IF(F352=1,Const!$B$5*POWER((0+Const!$B$4),4))</f>
        <v>0</v>
      </c>
      <c r="AE352" s="51" t="b">
        <f t="shared" si="101"/>
        <v>0</v>
      </c>
      <c r="AF352" s="51" t="b">
        <f t="shared" si="102"/>
        <v>0</v>
      </c>
      <c r="AG352" s="14">
        <f>VLOOKUP(C352,AWS2_30min!$C$3:$J$2935,8)+Const!$B$20*(L352-Const!$B$29)</f>
        <v>18.545500000000001</v>
      </c>
      <c r="AH352" s="14">
        <f t="shared" si="103"/>
        <v>291.69549999999998</v>
      </c>
      <c r="AI352" s="6">
        <f>VLOOKUP(C352,AWS2_30min!$C$3:$K$2935,9)</f>
        <v>30.97</v>
      </c>
      <c r="AJ352" s="6">
        <f>VLOOKUP(C352,AWS2_30min!$C$3:$L$2935,10)</f>
        <v>1.9076345193123379</v>
      </c>
      <c r="AK352" s="53">
        <f>IF(AJ352&gt;0.5,Const!$B$6*(AH352-Const!$B$4)*(Const!$B$32-Const!$B$34)/(AH352*POWER(AJ352,2)))</f>
        <v>0.3426770309199893</v>
      </c>
      <c r="AL352" s="53">
        <f>IF(AK352&lt;Const!$B$33,AK352,"ЛОЖЬ")</f>
        <v>0.3426770309199893</v>
      </c>
      <c r="AM352" s="53">
        <f t="shared" si="104"/>
        <v>0.5089183788035897</v>
      </c>
      <c r="AN352" s="6">
        <f>(AG352+VLOOKUP(C352,AWS1_30min!$C$4:$L$2747,10))/2</f>
        <v>16.664249999999999</v>
      </c>
      <c r="AO352" s="19">
        <f>VLOOKUP(C352,AWS1_30min!$C$4:$O$2747,13)/POWER(10,(L352-Const!$B$28)/18400*(1+0.003665*AN352))</f>
        <v>766.85411680872653</v>
      </c>
      <c r="AP352" s="14">
        <f>Const!$B$7*Const!$B$8*(AO352/Const!$B$11)*POWER(Const!$B$9,2)*AJ352*(AH352-Const!$B$4)/(LN(Const!$B$32/Const!$B$34)*LN(Const!$B$32/Const!$B$35))</f>
        <v>73.70461611456291</v>
      </c>
      <c r="AQ352" s="51" t="b">
        <f t="shared" si="105"/>
        <v>0</v>
      </c>
      <c r="AR352" s="18">
        <f t="shared" si="106"/>
        <v>6.7683222830334682</v>
      </c>
      <c r="AS352" s="14">
        <f>0.623*Const!$B$10*Const!$B$8*POWER(Const!$B$9,2)*AJ352*(AR352-Const!$B$12)/1013/(LN(Const!$B$32/Const!$B$34)*LN(Const!$B$32/Const!$B$36))</f>
        <v>5.3738283099315227</v>
      </c>
      <c r="AT352" s="51" t="b">
        <f t="shared" si="107"/>
        <v>0</v>
      </c>
      <c r="AU352" s="51" t="b">
        <f t="shared" si="108"/>
        <v>0</v>
      </c>
      <c r="AV352" s="14">
        <f>VLOOKUP(C352,AWS1_30min!$C$4:$P$2747,14)</f>
        <v>0</v>
      </c>
      <c r="AW352" s="14">
        <f t="shared" si="109"/>
        <v>0</v>
      </c>
      <c r="AX352" s="51" t="b">
        <f>IF(F352=1,AW352*Const!$B$13*Const!$B$14*(AH352-Const!$B$4))</f>
        <v>0</v>
      </c>
      <c r="AY352" s="11" t="b">
        <f>IF(F352=1,-Const!$B$15*(Const!$B$4-Const!$B$31)/2)</f>
        <v>0</v>
      </c>
      <c r="AZ352" s="51" t="b">
        <f t="shared" si="110"/>
        <v>0</v>
      </c>
      <c r="BA352" s="19">
        <f>IF(V352=1,Const!$B$37,Const!$B$38)</f>
        <v>784</v>
      </c>
      <c r="BB352" s="51" t="b">
        <f>IF(F352=1,AZ352/Const!$B$17*1800/BA352*1000)</f>
        <v>0</v>
      </c>
    </row>
    <row r="353" spans="1:54" x14ac:dyDescent="0.3">
      <c r="A353" s="1">
        <f t="shared" si="111"/>
        <v>43653</v>
      </c>
      <c r="B353" s="2">
        <f t="shared" si="112"/>
        <v>0.5</v>
      </c>
      <c r="C353" s="13">
        <f t="shared" si="112"/>
        <v>43653.5</v>
      </c>
      <c r="D353" s="19">
        <f t="shared" si="113"/>
        <v>188</v>
      </c>
      <c r="E353" s="19">
        <v>350</v>
      </c>
      <c r="F353" s="19">
        <v>0</v>
      </c>
      <c r="G353" s="19">
        <v>0</v>
      </c>
      <c r="H353" s="19">
        <v>0</v>
      </c>
      <c r="I353" s="19"/>
      <c r="J353">
        <v>525645</v>
      </c>
      <c r="K353">
        <v>6299685</v>
      </c>
      <c r="L353">
        <v>2397</v>
      </c>
      <c r="M353" s="14">
        <v>27.3215</v>
      </c>
      <c r="N353" s="21">
        <v>225.654</v>
      </c>
      <c r="O353" s="19">
        <v>1033.76</v>
      </c>
      <c r="P353" s="19">
        <f>VLOOKUP(C353,AWS2_30min!$C$3:$G$2935,5)</f>
        <v>955.8</v>
      </c>
      <c r="Q353" s="19">
        <f t="shared" si="96"/>
        <v>856.33399999999995</v>
      </c>
      <c r="R353" s="59">
        <f t="shared" si="97"/>
        <v>1.1161532766420579</v>
      </c>
      <c r="S353" s="26" t="b">
        <f t="shared" si="98"/>
        <v>0</v>
      </c>
      <c r="T353" s="19">
        <f>VLOOKUP(A353,Albedo!$A$2:$F$63,6)</f>
        <v>0</v>
      </c>
      <c r="U353" s="19">
        <f>Const!$B$26*D353+Const!$B$27</f>
        <v>2402.4843999999998</v>
      </c>
      <c r="V353" s="19">
        <f t="shared" si="95"/>
        <v>0</v>
      </c>
      <c r="W353" s="6">
        <f>VLOOKUP(A353,Albedo!$A$2:$G$63,5)+Const!$B$20*(L353-Const!$B$29)</f>
        <v>18.382999999999999</v>
      </c>
      <c r="X353" s="19">
        <f>VLOOKUP(A353,Albedo!$A$2:$G$63,7)</f>
        <v>3</v>
      </c>
      <c r="Y353" s="6">
        <f>IF(T353=1,W353,VLOOKUP(A353,Albedo!$A$2:$H$63,8)+(X353+1)*Const!$B$20*(L353-Const!$B$29))</f>
        <v>39.264000000000003</v>
      </c>
      <c r="Z353" s="15">
        <f>Const!$B$22*V353+Const!$B$23*W353+Const!$B$24*Y353+Const!$B$25</f>
        <v>0.24476386</v>
      </c>
      <c r="AA353" s="51" t="b">
        <f t="shared" si="99"/>
        <v>0</v>
      </c>
      <c r="AB353" s="51" t="b">
        <f t="shared" si="100"/>
        <v>0</v>
      </c>
      <c r="AC353" s="51" t="b">
        <f>IF(F353=1,VLOOKUP(C353,AWS1_30min!$C$3:$J$2747,8))</f>
        <v>0</v>
      </c>
      <c r="AD353" s="51" t="b">
        <f>IF(F353=1,Const!$B$5*POWER((0+Const!$B$4),4))</f>
        <v>0</v>
      </c>
      <c r="AE353" s="51" t="b">
        <f t="shared" si="101"/>
        <v>0</v>
      </c>
      <c r="AF353" s="51" t="b">
        <f t="shared" si="102"/>
        <v>0</v>
      </c>
      <c r="AG353" s="14">
        <f>VLOOKUP(C353,AWS2_30min!$C$3:$J$2935,8)+Const!$B$20*(L353-Const!$B$29)</f>
        <v>18.382999999999999</v>
      </c>
      <c r="AH353" s="14">
        <f t="shared" si="103"/>
        <v>291.53299999999996</v>
      </c>
      <c r="AI353" s="6">
        <f>VLOOKUP(C353,AWS2_30min!$C$3:$K$2935,9)</f>
        <v>30.97</v>
      </c>
      <c r="AJ353" s="6">
        <f>VLOOKUP(C353,AWS2_30min!$C$3:$L$2935,10)</f>
        <v>1.9076345193123379</v>
      </c>
      <c r="AK353" s="53">
        <f>IF(AJ353&gt;0.5,Const!$B$6*(AH353-Const!$B$4)*(Const!$B$32-Const!$B$34)/(AH353*POWER(AJ353,2)))</f>
        <v>0.33986374872836728</v>
      </c>
      <c r="AL353" s="53">
        <f>IF(AK353&lt;Const!$B$33,AK353,"ЛОЖЬ")</f>
        <v>0.33986374872836728</v>
      </c>
      <c r="AM353" s="53">
        <f t="shared" si="104"/>
        <v>0.48904670520879656</v>
      </c>
      <c r="AN353" s="6">
        <f>(AG353+VLOOKUP(C353,AWS1_30min!$C$4:$L$2747,10))/2</f>
        <v>16.582999999999998</v>
      </c>
      <c r="AO353" s="19">
        <f>VLOOKUP(C353,AWS1_30min!$C$4:$O$2747,13)/POWER(10,(L353-Const!$B$28)/18400*(1+0.003665*AN353))</f>
        <v>764.3089406648827</v>
      </c>
      <c r="AP353" s="14">
        <f>Const!$B$7*Const!$B$8*(AO353/Const!$B$11)*POWER(Const!$B$9,2)*AJ353*(AH353-Const!$B$4)/(LN(Const!$B$32/Const!$B$34)*LN(Const!$B$32/Const!$B$35))</f>
        <v>72.816318116574791</v>
      </c>
      <c r="AQ353" s="51" t="b">
        <f t="shared" si="105"/>
        <v>0</v>
      </c>
      <c r="AR353" s="18">
        <f t="shared" si="106"/>
        <v>6.6992901571607204</v>
      </c>
      <c r="AS353" s="14">
        <f>0.623*Const!$B$10*Const!$B$8*POWER(Const!$B$9,2)*AJ353*(AR353-Const!$B$12)/1013/(LN(Const!$B$32/Const!$B$34)*LN(Const!$B$32/Const!$B$36))</f>
        <v>4.8103249896423179</v>
      </c>
      <c r="AT353" s="51" t="b">
        <f t="shared" si="107"/>
        <v>0</v>
      </c>
      <c r="AU353" s="51" t="b">
        <f t="shared" si="108"/>
        <v>0</v>
      </c>
      <c r="AV353" s="14">
        <f>VLOOKUP(C353,AWS1_30min!$C$4:$P$2747,14)</f>
        <v>0</v>
      </c>
      <c r="AW353" s="14">
        <f t="shared" si="109"/>
        <v>0</v>
      </c>
      <c r="AX353" s="51" t="b">
        <f>IF(F353=1,AW353*Const!$B$13*Const!$B$14*(AH353-Const!$B$4))</f>
        <v>0</v>
      </c>
      <c r="AY353" s="11" t="b">
        <f>IF(F353=1,-Const!$B$15*(Const!$B$4-Const!$B$31)/2)</f>
        <v>0</v>
      </c>
      <c r="AZ353" s="51" t="b">
        <f t="shared" si="110"/>
        <v>0</v>
      </c>
      <c r="BA353" s="19">
        <f>IF(V353=1,Const!$B$37,Const!$B$38)</f>
        <v>784</v>
      </c>
      <c r="BB353" s="51" t="b">
        <f>IF(F353=1,AZ353/Const!$B$17*1800/BA353*1000)</f>
        <v>0</v>
      </c>
    </row>
    <row r="354" spans="1:54" x14ac:dyDescent="0.3">
      <c r="A354" s="1">
        <f t="shared" si="111"/>
        <v>43653</v>
      </c>
      <c r="B354" s="2">
        <f t="shared" si="112"/>
        <v>0.5</v>
      </c>
      <c r="C354" s="13">
        <f t="shared" si="112"/>
        <v>43653.5</v>
      </c>
      <c r="D354" s="19">
        <f t="shared" si="113"/>
        <v>188</v>
      </c>
      <c r="E354" s="19">
        <v>351</v>
      </c>
      <c r="F354" s="19">
        <v>0</v>
      </c>
      <c r="G354" s="19">
        <v>0</v>
      </c>
      <c r="H354" s="19">
        <v>0</v>
      </c>
      <c r="I354" s="19"/>
      <c r="J354">
        <v>525735</v>
      </c>
      <c r="K354">
        <v>6299685</v>
      </c>
      <c r="L354">
        <v>2437</v>
      </c>
      <c r="M354" s="14">
        <v>24.282399999999999</v>
      </c>
      <c r="N354" s="21">
        <v>208.30099999999999</v>
      </c>
      <c r="O354" s="19">
        <v>971.77099999999996</v>
      </c>
      <c r="P354" s="19">
        <f>VLOOKUP(C354,AWS2_30min!$C$3:$G$2935,5)</f>
        <v>955.8</v>
      </c>
      <c r="Q354" s="19">
        <f t="shared" si="96"/>
        <v>856.33399999999995</v>
      </c>
      <c r="R354" s="59">
        <f t="shared" si="97"/>
        <v>1.1161532766420579</v>
      </c>
      <c r="S354" s="26" t="b">
        <f t="shared" si="98"/>
        <v>0</v>
      </c>
      <c r="T354" s="19">
        <f>VLOOKUP(A354,Albedo!$A$2:$F$63,6)</f>
        <v>0</v>
      </c>
      <c r="U354" s="19">
        <f>Const!$B$26*D354+Const!$B$27</f>
        <v>2402.4843999999998</v>
      </c>
      <c r="V354" s="19">
        <f t="shared" si="95"/>
        <v>1</v>
      </c>
      <c r="W354" s="6">
        <f>VLOOKUP(A354,Albedo!$A$2:$G$63,5)+Const!$B$20*(L354-Const!$B$29)</f>
        <v>18.123000000000001</v>
      </c>
      <c r="X354" s="19">
        <f>VLOOKUP(A354,Albedo!$A$2:$G$63,7)</f>
        <v>3</v>
      </c>
      <c r="Y354" s="6">
        <f>IF(T354=1,W354,VLOOKUP(A354,Albedo!$A$2:$H$63,8)+(X354+1)*Const!$B$20*(L354-Const!$B$29))</f>
        <v>38.223999999999997</v>
      </c>
      <c r="Z354" s="15">
        <f>Const!$B$22*V354+Const!$B$23*W354+Const!$B$24*Y354+Const!$B$25</f>
        <v>0.58119986000000001</v>
      </c>
      <c r="AA354" s="51" t="b">
        <f t="shared" si="99"/>
        <v>0</v>
      </c>
      <c r="AB354" s="51" t="b">
        <f t="shared" si="100"/>
        <v>0</v>
      </c>
      <c r="AC354" s="51" t="b">
        <f>IF(F354=1,VLOOKUP(C354,AWS1_30min!$C$3:$J$2747,8))</f>
        <v>0</v>
      </c>
      <c r="AD354" s="51" t="b">
        <f>IF(F354=1,Const!$B$5*POWER((0+Const!$B$4),4))</f>
        <v>0</v>
      </c>
      <c r="AE354" s="51" t="b">
        <f t="shared" si="101"/>
        <v>0</v>
      </c>
      <c r="AF354" s="51" t="b">
        <f t="shared" si="102"/>
        <v>0</v>
      </c>
      <c r="AG354" s="14">
        <f>VLOOKUP(C354,AWS2_30min!$C$3:$J$2935,8)+Const!$B$20*(L354-Const!$B$29)</f>
        <v>18.123000000000001</v>
      </c>
      <c r="AH354" s="14">
        <f t="shared" si="103"/>
        <v>291.27299999999997</v>
      </c>
      <c r="AI354" s="6">
        <f>VLOOKUP(C354,AWS2_30min!$C$3:$K$2935,9)</f>
        <v>30.97</v>
      </c>
      <c r="AJ354" s="6">
        <f>VLOOKUP(C354,AWS2_30min!$C$3:$L$2935,10)</f>
        <v>1.9076345193123379</v>
      </c>
      <c r="AK354" s="53">
        <f>IF(AJ354&gt;0.5,Const!$B$6*(AH354-Const!$B$4)*(Const!$B$32-Const!$B$34)/(AH354*POWER(AJ354,2)))</f>
        <v>0.33535596802489726</v>
      </c>
      <c r="AL354" s="53">
        <f>IF(AK354&lt;Const!$B$33,AK354,"ЛОЖЬ")</f>
        <v>0.33535596802489726</v>
      </c>
      <c r="AM354" s="53">
        <f t="shared" si="104"/>
        <v>0.45803095199892513</v>
      </c>
      <c r="AN354" s="6">
        <f>(AG354+VLOOKUP(C354,AWS1_30min!$C$4:$L$2747,10))/2</f>
        <v>16.452999999999999</v>
      </c>
      <c r="AO354" s="19">
        <f>VLOOKUP(C354,AWS1_30min!$C$4:$O$2747,13)/POWER(10,(L354-Const!$B$28)/18400*(1+0.003665*AN354))</f>
        <v>760.25716413094835</v>
      </c>
      <c r="AP354" s="14">
        <f>Const!$B$7*Const!$B$8*(AO354/Const!$B$11)*POWER(Const!$B$9,2)*AJ354*(AH354-Const!$B$4)/(LN(Const!$B$32/Const!$B$34)*LN(Const!$B$32/Const!$B$35))</f>
        <v>71.405884022951781</v>
      </c>
      <c r="AQ354" s="51" t="b">
        <f t="shared" si="105"/>
        <v>0</v>
      </c>
      <c r="AR354" s="18">
        <f t="shared" si="106"/>
        <v>6.5901308210714502</v>
      </c>
      <c r="AS354" s="14">
        <f>0.623*Const!$B$10*Const!$B$8*POWER(Const!$B$9,2)*AJ354*(AR354-Const!$B$12)/1013/(LN(Const!$B$32/Const!$B$34)*LN(Const!$B$32/Const!$B$36))</f>
        <v>3.9192666954177127</v>
      </c>
      <c r="AT354" s="51" t="b">
        <f t="shared" si="107"/>
        <v>0</v>
      </c>
      <c r="AU354" s="51" t="b">
        <f t="shared" si="108"/>
        <v>0</v>
      </c>
      <c r="AV354" s="14">
        <f>VLOOKUP(C354,AWS1_30min!$C$4:$P$2747,14)</f>
        <v>0</v>
      </c>
      <c r="AW354" s="14">
        <f t="shared" si="109"/>
        <v>0</v>
      </c>
      <c r="AX354" s="51" t="b">
        <f>IF(F354=1,AW354*Const!$B$13*Const!$B$14*(AH354-Const!$B$4))</f>
        <v>0</v>
      </c>
      <c r="AY354" s="11" t="b">
        <f>IF(F354=1,-Const!$B$15*(Const!$B$4-Const!$B$31)/2)</f>
        <v>0</v>
      </c>
      <c r="AZ354" s="51" t="b">
        <f t="shared" si="110"/>
        <v>0</v>
      </c>
      <c r="BA354" s="19">
        <f>IF(V354=1,Const!$B$37,Const!$B$38)</f>
        <v>602</v>
      </c>
      <c r="BB354" s="51" t="b">
        <f>IF(F354=1,AZ354/Const!$B$17*1800/BA354*1000)</f>
        <v>0</v>
      </c>
    </row>
    <row r="355" spans="1:54" x14ac:dyDescent="0.3">
      <c r="A355" s="1">
        <f t="shared" si="111"/>
        <v>43653</v>
      </c>
      <c r="B355" s="2">
        <f t="shared" si="112"/>
        <v>0.5</v>
      </c>
      <c r="C355" s="13">
        <f t="shared" si="112"/>
        <v>43653.5</v>
      </c>
      <c r="D355" s="19">
        <f t="shared" si="113"/>
        <v>188</v>
      </c>
      <c r="E355" s="19">
        <v>352</v>
      </c>
      <c r="F355" s="19">
        <v>0</v>
      </c>
      <c r="G355" s="19">
        <v>0</v>
      </c>
      <c r="H355" s="19">
        <v>0</v>
      </c>
      <c r="I355" s="19"/>
      <c r="J355">
        <v>525825</v>
      </c>
      <c r="K355">
        <v>6299685</v>
      </c>
      <c r="L355">
        <v>2437</v>
      </c>
      <c r="M355" s="14">
        <v>26.343</v>
      </c>
      <c r="N355" s="21">
        <v>223.40899999999999</v>
      </c>
      <c r="O355" s="19">
        <v>1026.7</v>
      </c>
      <c r="P355" s="19">
        <f>VLOOKUP(C355,AWS2_30min!$C$3:$G$2935,5)</f>
        <v>955.8</v>
      </c>
      <c r="Q355" s="19">
        <f t="shared" si="96"/>
        <v>856.33399999999995</v>
      </c>
      <c r="R355" s="59">
        <f t="shared" si="97"/>
        <v>1.1161532766420579</v>
      </c>
      <c r="S355" s="26" t="b">
        <f t="shared" si="98"/>
        <v>0</v>
      </c>
      <c r="T355" s="19">
        <f>VLOOKUP(A355,Albedo!$A$2:$F$63,6)</f>
        <v>0</v>
      </c>
      <c r="U355" s="19">
        <f>Const!$B$26*D355+Const!$B$27</f>
        <v>2402.4843999999998</v>
      </c>
      <c r="V355" s="19">
        <f t="shared" si="95"/>
        <v>1</v>
      </c>
      <c r="W355" s="6">
        <f>VLOOKUP(A355,Albedo!$A$2:$G$63,5)+Const!$B$20*(L355-Const!$B$29)</f>
        <v>18.123000000000001</v>
      </c>
      <c r="X355" s="19">
        <f>VLOOKUP(A355,Albedo!$A$2:$G$63,7)</f>
        <v>3</v>
      </c>
      <c r="Y355" s="6">
        <f>IF(T355=1,W355,VLOOKUP(A355,Albedo!$A$2:$H$63,8)+(X355+1)*Const!$B$20*(L355-Const!$B$29))</f>
        <v>38.223999999999997</v>
      </c>
      <c r="Z355" s="15">
        <f>Const!$B$22*V355+Const!$B$23*W355+Const!$B$24*Y355+Const!$B$25</f>
        <v>0.58119986000000001</v>
      </c>
      <c r="AA355" s="51" t="b">
        <f t="shared" si="99"/>
        <v>0</v>
      </c>
      <c r="AB355" s="51" t="b">
        <f t="shared" si="100"/>
        <v>0</v>
      </c>
      <c r="AC355" s="51" t="b">
        <f>IF(F355=1,VLOOKUP(C355,AWS1_30min!$C$3:$J$2747,8))</f>
        <v>0</v>
      </c>
      <c r="AD355" s="51" t="b">
        <f>IF(F355=1,Const!$B$5*POWER((0+Const!$B$4),4))</f>
        <v>0</v>
      </c>
      <c r="AE355" s="51" t="b">
        <f t="shared" si="101"/>
        <v>0</v>
      </c>
      <c r="AF355" s="51" t="b">
        <f t="shared" si="102"/>
        <v>0</v>
      </c>
      <c r="AG355" s="14">
        <f>VLOOKUP(C355,AWS2_30min!$C$3:$J$2935,8)+Const!$B$20*(L355-Const!$B$29)</f>
        <v>18.123000000000001</v>
      </c>
      <c r="AH355" s="14">
        <f t="shared" si="103"/>
        <v>291.27299999999997</v>
      </c>
      <c r="AI355" s="6">
        <f>VLOOKUP(C355,AWS2_30min!$C$3:$K$2935,9)</f>
        <v>30.97</v>
      </c>
      <c r="AJ355" s="6">
        <f>VLOOKUP(C355,AWS2_30min!$C$3:$L$2935,10)</f>
        <v>1.9076345193123379</v>
      </c>
      <c r="AK355" s="53">
        <f>IF(AJ355&gt;0.5,Const!$B$6*(AH355-Const!$B$4)*(Const!$B$32-Const!$B$34)/(AH355*POWER(AJ355,2)))</f>
        <v>0.33535596802489726</v>
      </c>
      <c r="AL355" s="53">
        <f>IF(AK355&lt;Const!$B$33,AK355,"ЛОЖЬ")</f>
        <v>0.33535596802489726</v>
      </c>
      <c r="AM355" s="53">
        <f t="shared" si="104"/>
        <v>0.45803095199892513</v>
      </c>
      <c r="AN355" s="6">
        <f>(AG355+VLOOKUP(C355,AWS1_30min!$C$4:$L$2747,10))/2</f>
        <v>16.452999999999999</v>
      </c>
      <c r="AO355" s="19">
        <f>VLOOKUP(C355,AWS1_30min!$C$4:$O$2747,13)/POWER(10,(L355-Const!$B$28)/18400*(1+0.003665*AN355))</f>
        <v>760.25716413094835</v>
      </c>
      <c r="AP355" s="14">
        <f>Const!$B$7*Const!$B$8*(AO355/Const!$B$11)*POWER(Const!$B$9,2)*AJ355*(AH355-Const!$B$4)/(LN(Const!$B$32/Const!$B$34)*LN(Const!$B$32/Const!$B$35))</f>
        <v>71.405884022951781</v>
      </c>
      <c r="AQ355" s="51" t="b">
        <f t="shared" si="105"/>
        <v>0</v>
      </c>
      <c r="AR355" s="18">
        <f t="shared" si="106"/>
        <v>6.5901308210714502</v>
      </c>
      <c r="AS355" s="14">
        <f>0.623*Const!$B$10*Const!$B$8*POWER(Const!$B$9,2)*AJ355*(AR355-Const!$B$12)/1013/(LN(Const!$B$32/Const!$B$34)*LN(Const!$B$32/Const!$B$36))</f>
        <v>3.9192666954177127</v>
      </c>
      <c r="AT355" s="51" t="b">
        <f t="shared" si="107"/>
        <v>0</v>
      </c>
      <c r="AU355" s="51" t="b">
        <f t="shared" si="108"/>
        <v>0</v>
      </c>
      <c r="AV355" s="14">
        <f>VLOOKUP(C355,AWS1_30min!$C$4:$P$2747,14)</f>
        <v>0</v>
      </c>
      <c r="AW355" s="14">
        <f t="shared" si="109"/>
        <v>0</v>
      </c>
      <c r="AX355" s="51" t="b">
        <f>IF(F355=1,AW355*Const!$B$13*Const!$B$14*(AH355-Const!$B$4))</f>
        <v>0</v>
      </c>
      <c r="AY355" s="11" t="b">
        <f>IF(F355=1,-Const!$B$15*(Const!$B$4-Const!$B$31)/2)</f>
        <v>0</v>
      </c>
      <c r="AZ355" s="51" t="b">
        <f t="shared" si="110"/>
        <v>0</v>
      </c>
      <c r="BA355" s="19">
        <f>IF(V355=1,Const!$B$37,Const!$B$38)</f>
        <v>602</v>
      </c>
      <c r="BB355" s="51" t="b">
        <f>IF(F355=1,AZ355/Const!$B$17*1800/BA355*1000)</f>
        <v>0</v>
      </c>
    </row>
    <row r="356" spans="1:54" x14ac:dyDescent="0.3">
      <c r="A356" s="1">
        <f t="shared" si="111"/>
        <v>43653</v>
      </c>
      <c r="B356" s="2">
        <f t="shared" si="112"/>
        <v>0.5</v>
      </c>
      <c r="C356" s="13">
        <f t="shared" si="112"/>
        <v>43653.5</v>
      </c>
      <c r="D356" s="19">
        <f t="shared" si="113"/>
        <v>188</v>
      </c>
      <c r="E356" s="19">
        <v>353</v>
      </c>
      <c r="F356" s="19">
        <v>0</v>
      </c>
      <c r="G356" s="19">
        <v>0</v>
      </c>
      <c r="H356" s="19">
        <v>0</v>
      </c>
      <c r="I356" s="19"/>
      <c r="J356">
        <v>525915</v>
      </c>
      <c r="K356">
        <v>6299685</v>
      </c>
      <c r="L356">
        <v>2507</v>
      </c>
      <c r="M356" s="14">
        <v>24.0975</v>
      </c>
      <c r="N356" s="21">
        <v>229.53399999999999</v>
      </c>
      <c r="O356" s="19">
        <v>1045.21</v>
      </c>
      <c r="P356" s="19">
        <f>VLOOKUP(C356,AWS2_30min!$C$3:$G$2935,5)</f>
        <v>955.8</v>
      </c>
      <c r="Q356" s="19">
        <f t="shared" si="96"/>
        <v>856.33399999999995</v>
      </c>
      <c r="R356" s="59">
        <f t="shared" si="97"/>
        <v>1.1161532766420579</v>
      </c>
      <c r="S356" s="26" t="b">
        <f t="shared" si="98"/>
        <v>0</v>
      </c>
      <c r="T356" s="19">
        <f>VLOOKUP(A356,Albedo!$A$2:$F$63,6)</f>
        <v>0</v>
      </c>
      <c r="U356" s="19">
        <f>Const!$B$26*D356+Const!$B$27</f>
        <v>2402.4843999999998</v>
      </c>
      <c r="V356" s="19">
        <f t="shared" si="95"/>
        <v>1</v>
      </c>
      <c r="W356" s="6">
        <f>VLOOKUP(A356,Albedo!$A$2:$G$63,5)+Const!$B$20*(L356-Const!$B$29)</f>
        <v>17.667999999999999</v>
      </c>
      <c r="X356" s="19">
        <f>VLOOKUP(A356,Albedo!$A$2:$G$63,7)</f>
        <v>3</v>
      </c>
      <c r="Y356" s="6">
        <f>IF(T356=1,W356,VLOOKUP(A356,Albedo!$A$2:$H$63,8)+(X356+1)*Const!$B$20*(L356-Const!$B$29))</f>
        <v>36.403999999999996</v>
      </c>
      <c r="Z356" s="15">
        <f>Const!$B$22*V356+Const!$B$23*W356+Const!$B$24*Y356+Const!$B$25</f>
        <v>0.57942536</v>
      </c>
      <c r="AA356" s="51" t="b">
        <f t="shared" si="99"/>
        <v>0</v>
      </c>
      <c r="AB356" s="51" t="b">
        <f t="shared" si="100"/>
        <v>0</v>
      </c>
      <c r="AC356" s="51" t="b">
        <f>IF(F356=1,VLOOKUP(C356,AWS1_30min!$C$3:$J$2747,8))</f>
        <v>0</v>
      </c>
      <c r="AD356" s="51" t="b">
        <f>IF(F356=1,Const!$B$5*POWER((0+Const!$B$4),4))</f>
        <v>0</v>
      </c>
      <c r="AE356" s="51" t="b">
        <f t="shared" si="101"/>
        <v>0</v>
      </c>
      <c r="AF356" s="51" t="b">
        <f t="shared" si="102"/>
        <v>0</v>
      </c>
      <c r="AG356" s="14">
        <f>VLOOKUP(C356,AWS2_30min!$C$3:$J$2935,8)+Const!$B$20*(L356-Const!$B$29)</f>
        <v>17.667999999999999</v>
      </c>
      <c r="AH356" s="14">
        <f t="shared" si="103"/>
        <v>290.81799999999998</v>
      </c>
      <c r="AI356" s="6">
        <f>VLOOKUP(C356,AWS2_30min!$C$3:$K$2935,9)</f>
        <v>30.97</v>
      </c>
      <c r="AJ356" s="6">
        <f>VLOOKUP(C356,AWS2_30min!$C$3:$L$2935,10)</f>
        <v>1.9076345193123379</v>
      </c>
      <c r="AK356" s="53">
        <f>IF(AJ356&gt;0.5,Const!$B$6*(AH356-Const!$B$4)*(Const!$B$32-Const!$B$34)/(AH356*POWER(AJ356,2)))</f>
        <v>0.32744795698124368</v>
      </c>
      <c r="AL356" s="53">
        <f>IF(AK356&lt;Const!$B$33,AK356,"ЛОЖЬ")</f>
        <v>0.32744795698124368</v>
      </c>
      <c r="AM356" s="53">
        <f t="shared" si="104"/>
        <v>0.40607454346732341</v>
      </c>
      <c r="AN356" s="6">
        <f>(AG356+VLOOKUP(C356,AWS1_30min!$C$4:$L$2747,10))/2</f>
        <v>16.2255</v>
      </c>
      <c r="AO356" s="19">
        <f>VLOOKUP(C356,AWS1_30min!$C$4:$O$2747,13)/POWER(10,(L356-Const!$B$28)/18400*(1+0.003665*AN356))</f>
        <v>753.22681655196527</v>
      </c>
      <c r="AP356" s="14">
        <f>Const!$B$7*Const!$B$8*(AO356/Const!$B$11)*POWER(Const!$B$9,2)*AJ356*(AH356-Const!$B$4)/(LN(Const!$B$32/Const!$B$34)*LN(Const!$B$32/Const!$B$35))</f>
        <v>68.969416615839734</v>
      </c>
      <c r="AQ356" s="51" t="b">
        <f t="shared" si="105"/>
        <v>0</v>
      </c>
      <c r="AR356" s="18">
        <f t="shared" si="106"/>
        <v>6.4028751404032516</v>
      </c>
      <c r="AS356" s="14">
        <f>0.623*Const!$B$10*Const!$B$8*POWER(Const!$B$9,2)*AJ356*(AR356-Const!$B$12)/1013/(LN(Const!$B$32/Const!$B$34)*LN(Const!$B$32/Const!$B$36))</f>
        <v>2.3907146413486182</v>
      </c>
      <c r="AT356" s="51" t="b">
        <f t="shared" si="107"/>
        <v>0</v>
      </c>
      <c r="AU356" s="51" t="b">
        <f t="shared" si="108"/>
        <v>0</v>
      </c>
      <c r="AV356" s="14">
        <f>VLOOKUP(C356,AWS1_30min!$C$4:$P$2747,14)</f>
        <v>0</v>
      </c>
      <c r="AW356" s="14">
        <f t="shared" si="109"/>
        <v>0</v>
      </c>
      <c r="AX356" s="51" t="b">
        <f>IF(F356=1,AW356*Const!$B$13*Const!$B$14*(AH356-Const!$B$4))</f>
        <v>0</v>
      </c>
      <c r="AY356" s="11" t="b">
        <f>IF(F356=1,-Const!$B$15*(Const!$B$4-Const!$B$31)/2)</f>
        <v>0</v>
      </c>
      <c r="AZ356" s="51" t="b">
        <f t="shared" si="110"/>
        <v>0</v>
      </c>
      <c r="BA356" s="19">
        <f>IF(V356=1,Const!$B$37,Const!$B$38)</f>
        <v>602</v>
      </c>
      <c r="BB356" s="51" t="b">
        <f>IF(F356=1,AZ356/Const!$B$17*1800/BA356*1000)</f>
        <v>0</v>
      </c>
    </row>
    <row r="357" spans="1:54" x14ac:dyDescent="0.3">
      <c r="A357" s="1">
        <f t="shared" si="111"/>
        <v>43653</v>
      </c>
      <c r="B357" s="2">
        <f t="shared" si="112"/>
        <v>0.5</v>
      </c>
      <c r="C357" s="13">
        <f t="shared" si="112"/>
        <v>43653.5</v>
      </c>
      <c r="D357" s="19">
        <f t="shared" si="113"/>
        <v>188</v>
      </c>
      <c r="E357" s="19">
        <v>354</v>
      </c>
      <c r="F357" s="19">
        <v>0</v>
      </c>
      <c r="G357" s="19">
        <v>0</v>
      </c>
      <c r="H357" s="19">
        <v>0</v>
      </c>
      <c r="I357" s="19"/>
      <c r="J357">
        <v>526005</v>
      </c>
      <c r="K357">
        <v>6299685</v>
      </c>
      <c r="L357">
        <v>2507</v>
      </c>
      <c r="M357" s="14">
        <v>14.411899999999999</v>
      </c>
      <c r="N357" s="21">
        <v>269.07100000000003</v>
      </c>
      <c r="O357" s="19">
        <v>1051.4000000000001</v>
      </c>
      <c r="P357" s="19">
        <f>VLOOKUP(C357,AWS2_30min!$C$3:$G$2935,5)</f>
        <v>955.8</v>
      </c>
      <c r="Q357" s="19">
        <f t="shared" si="96"/>
        <v>856.33399999999995</v>
      </c>
      <c r="R357" s="59">
        <f t="shared" si="97"/>
        <v>1.1161532766420579</v>
      </c>
      <c r="S357" s="26" t="b">
        <f t="shared" si="98"/>
        <v>0</v>
      </c>
      <c r="T357" s="19">
        <f>VLOOKUP(A357,Albedo!$A$2:$F$63,6)</f>
        <v>0</v>
      </c>
      <c r="U357" s="19">
        <f>Const!$B$26*D357+Const!$B$27</f>
        <v>2402.4843999999998</v>
      </c>
      <c r="V357" s="19">
        <f t="shared" si="95"/>
        <v>1</v>
      </c>
      <c r="W357" s="6">
        <f>VLOOKUP(A357,Albedo!$A$2:$G$63,5)+Const!$B$20*(L357-Const!$B$29)</f>
        <v>17.667999999999999</v>
      </c>
      <c r="X357" s="19">
        <f>VLOOKUP(A357,Albedo!$A$2:$G$63,7)</f>
        <v>3</v>
      </c>
      <c r="Y357" s="6">
        <f>IF(T357=1,W357,VLOOKUP(A357,Albedo!$A$2:$H$63,8)+(X357+1)*Const!$B$20*(L357-Const!$B$29))</f>
        <v>36.403999999999996</v>
      </c>
      <c r="Z357" s="15">
        <f>Const!$B$22*V357+Const!$B$23*W357+Const!$B$24*Y357+Const!$B$25</f>
        <v>0.57942536</v>
      </c>
      <c r="AA357" s="51" t="b">
        <f t="shared" si="99"/>
        <v>0</v>
      </c>
      <c r="AB357" s="51" t="b">
        <f t="shared" si="100"/>
        <v>0</v>
      </c>
      <c r="AC357" s="51" t="b">
        <f>IF(F357=1,VLOOKUP(C357,AWS1_30min!$C$3:$J$2747,8))</f>
        <v>0</v>
      </c>
      <c r="AD357" s="51" t="b">
        <f>IF(F357=1,Const!$B$5*POWER((0+Const!$B$4),4))</f>
        <v>0</v>
      </c>
      <c r="AE357" s="51" t="b">
        <f t="shared" si="101"/>
        <v>0</v>
      </c>
      <c r="AF357" s="51" t="b">
        <f t="shared" si="102"/>
        <v>0</v>
      </c>
      <c r="AG357" s="14">
        <f>VLOOKUP(C357,AWS2_30min!$C$3:$J$2935,8)+Const!$B$20*(L357-Const!$B$29)</f>
        <v>17.667999999999999</v>
      </c>
      <c r="AH357" s="14">
        <f t="shared" si="103"/>
        <v>290.81799999999998</v>
      </c>
      <c r="AI357" s="6">
        <f>VLOOKUP(C357,AWS2_30min!$C$3:$K$2935,9)</f>
        <v>30.97</v>
      </c>
      <c r="AJ357" s="6">
        <f>VLOOKUP(C357,AWS2_30min!$C$3:$L$2935,10)</f>
        <v>1.9076345193123379</v>
      </c>
      <c r="AK357" s="53">
        <f>IF(AJ357&gt;0.5,Const!$B$6*(AH357-Const!$B$4)*(Const!$B$32-Const!$B$34)/(AH357*POWER(AJ357,2)))</f>
        <v>0.32744795698124368</v>
      </c>
      <c r="AL357" s="53">
        <f>IF(AK357&lt;Const!$B$33,AK357,"ЛОЖЬ")</f>
        <v>0.32744795698124368</v>
      </c>
      <c r="AM357" s="53">
        <f t="shared" si="104"/>
        <v>0.40607454346732341</v>
      </c>
      <c r="AN357" s="6">
        <f>(AG357+VLOOKUP(C357,AWS1_30min!$C$4:$L$2747,10))/2</f>
        <v>16.2255</v>
      </c>
      <c r="AO357" s="19">
        <f>VLOOKUP(C357,AWS1_30min!$C$4:$O$2747,13)/POWER(10,(L357-Const!$B$28)/18400*(1+0.003665*AN357))</f>
        <v>753.22681655196527</v>
      </c>
      <c r="AP357" s="14">
        <f>Const!$B$7*Const!$B$8*(AO357/Const!$B$11)*POWER(Const!$B$9,2)*AJ357*(AH357-Const!$B$4)/(LN(Const!$B$32/Const!$B$34)*LN(Const!$B$32/Const!$B$35))</f>
        <v>68.969416615839734</v>
      </c>
      <c r="AQ357" s="51" t="b">
        <f t="shared" si="105"/>
        <v>0</v>
      </c>
      <c r="AR357" s="18">
        <f t="shared" si="106"/>
        <v>6.4028751404032516</v>
      </c>
      <c r="AS357" s="14">
        <f>0.623*Const!$B$10*Const!$B$8*POWER(Const!$B$9,2)*AJ357*(AR357-Const!$B$12)/1013/(LN(Const!$B$32/Const!$B$34)*LN(Const!$B$32/Const!$B$36))</f>
        <v>2.3907146413486182</v>
      </c>
      <c r="AT357" s="51" t="b">
        <f t="shared" si="107"/>
        <v>0</v>
      </c>
      <c r="AU357" s="51" t="b">
        <f t="shared" si="108"/>
        <v>0</v>
      </c>
      <c r="AV357" s="14">
        <f>VLOOKUP(C357,AWS1_30min!$C$4:$P$2747,14)</f>
        <v>0</v>
      </c>
      <c r="AW357" s="14">
        <f t="shared" si="109"/>
        <v>0</v>
      </c>
      <c r="AX357" s="51" t="b">
        <f>IF(F357=1,AW357*Const!$B$13*Const!$B$14*(AH357-Const!$B$4))</f>
        <v>0</v>
      </c>
      <c r="AY357" s="11" t="b">
        <f>IF(F357=1,-Const!$B$15*(Const!$B$4-Const!$B$31)/2)</f>
        <v>0</v>
      </c>
      <c r="AZ357" s="51" t="b">
        <f t="shared" si="110"/>
        <v>0</v>
      </c>
      <c r="BA357" s="19">
        <f>IF(V357=1,Const!$B$37,Const!$B$38)</f>
        <v>602</v>
      </c>
      <c r="BB357" s="51" t="b">
        <f>IF(F357=1,AZ357/Const!$B$17*1800/BA357*1000)</f>
        <v>0</v>
      </c>
    </row>
    <row r="358" spans="1:54" x14ac:dyDescent="0.3">
      <c r="A358" s="1">
        <f t="shared" si="111"/>
        <v>43653</v>
      </c>
      <c r="B358" s="2">
        <f t="shared" si="112"/>
        <v>0.5</v>
      </c>
      <c r="C358" s="13">
        <f t="shared" si="112"/>
        <v>43653.5</v>
      </c>
      <c r="D358" s="19">
        <f t="shared" si="113"/>
        <v>188</v>
      </c>
      <c r="E358" s="19">
        <v>355</v>
      </c>
      <c r="F358" s="19">
        <v>0</v>
      </c>
      <c r="G358" s="19">
        <v>0</v>
      </c>
      <c r="H358" s="19">
        <v>0</v>
      </c>
      <c r="I358" s="19"/>
      <c r="J358">
        <v>526095</v>
      </c>
      <c r="K358">
        <v>6299685</v>
      </c>
      <c r="L358">
        <v>2549</v>
      </c>
      <c r="M358" s="14">
        <v>27.542899999999999</v>
      </c>
      <c r="N358" s="21">
        <v>350.18599999999998</v>
      </c>
      <c r="O358" s="19">
        <v>883.73699999999997</v>
      </c>
      <c r="P358" s="19">
        <f>VLOOKUP(C358,AWS2_30min!$C$3:$G$2935,5)</f>
        <v>955.8</v>
      </c>
      <c r="Q358" s="19">
        <f t="shared" si="96"/>
        <v>856.33399999999995</v>
      </c>
      <c r="R358" s="59">
        <f t="shared" si="97"/>
        <v>1.1161532766420579</v>
      </c>
      <c r="S358" s="26" t="b">
        <f t="shared" si="98"/>
        <v>0</v>
      </c>
      <c r="T358" s="19">
        <f>VLOOKUP(A358,Albedo!$A$2:$F$63,6)</f>
        <v>0</v>
      </c>
      <c r="U358" s="19">
        <f>Const!$B$26*D358+Const!$B$27</f>
        <v>2402.4843999999998</v>
      </c>
      <c r="V358" s="19">
        <f t="shared" si="95"/>
        <v>1</v>
      </c>
      <c r="W358" s="6">
        <f>VLOOKUP(A358,Albedo!$A$2:$G$63,5)+Const!$B$20*(L358-Const!$B$29)</f>
        <v>17.395</v>
      </c>
      <c r="X358" s="19">
        <f>VLOOKUP(A358,Albedo!$A$2:$G$63,7)</f>
        <v>3</v>
      </c>
      <c r="Y358" s="6">
        <f>IF(T358=1,W358,VLOOKUP(A358,Albedo!$A$2:$H$63,8)+(X358+1)*Const!$B$20*(L358-Const!$B$29))</f>
        <v>35.311999999999998</v>
      </c>
      <c r="Z358" s="15">
        <f>Const!$B$22*V358+Const!$B$23*W358+Const!$B$24*Y358+Const!$B$25</f>
        <v>0.57836066000000008</v>
      </c>
      <c r="AA358" s="51" t="b">
        <f t="shared" si="99"/>
        <v>0</v>
      </c>
      <c r="AB358" s="51" t="b">
        <f t="shared" si="100"/>
        <v>0</v>
      </c>
      <c r="AC358" s="51" t="b">
        <f>IF(F358=1,VLOOKUP(C358,AWS1_30min!$C$3:$J$2747,8))</f>
        <v>0</v>
      </c>
      <c r="AD358" s="51" t="b">
        <f>IF(F358=1,Const!$B$5*POWER((0+Const!$B$4),4))</f>
        <v>0</v>
      </c>
      <c r="AE358" s="51" t="b">
        <f t="shared" si="101"/>
        <v>0</v>
      </c>
      <c r="AF358" s="51" t="b">
        <f t="shared" si="102"/>
        <v>0</v>
      </c>
      <c r="AG358" s="14">
        <f>VLOOKUP(C358,AWS2_30min!$C$3:$J$2935,8)+Const!$B$20*(L358-Const!$B$29)</f>
        <v>17.395</v>
      </c>
      <c r="AH358" s="14">
        <f t="shared" si="103"/>
        <v>290.54499999999996</v>
      </c>
      <c r="AI358" s="6">
        <f>VLOOKUP(C358,AWS2_30min!$C$3:$K$2935,9)</f>
        <v>30.97</v>
      </c>
      <c r="AJ358" s="6">
        <f>VLOOKUP(C358,AWS2_30min!$C$3:$L$2935,10)</f>
        <v>1.9076345193123379</v>
      </c>
      <c r="AK358" s="53">
        <f>IF(AJ358&gt;0.5,Const!$B$6*(AH358-Const!$B$4)*(Const!$B$32-Const!$B$34)/(AH358*POWER(AJ358,2)))</f>
        <v>0.32269126159694506</v>
      </c>
      <c r="AL358" s="53">
        <f>IF(AK358&lt;Const!$B$33,AK358,"ЛОЖЬ")</f>
        <v>0.32269126159694506</v>
      </c>
      <c r="AM358" s="53">
        <f t="shared" si="104"/>
        <v>0.37632864180625014</v>
      </c>
      <c r="AN358" s="6">
        <f>(AG358+VLOOKUP(C358,AWS1_30min!$C$4:$L$2747,10))/2</f>
        <v>16.088999999999999</v>
      </c>
      <c r="AO358" s="19">
        <f>VLOOKUP(C358,AWS1_30min!$C$4:$O$2747,13)/POWER(10,(L358-Const!$B$28)/18400*(1+0.003665*AN358))</f>
        <v>749.0451043843633</v>
      </c>
      <c r="AP358" s="14">
        <f>Const!$B$7*Const!$B$8*(AO358/Const!$B$11)*POWER(Const!$B$9,2)*AJ358*(AH358-Const!$B$4)/(LN(Const!$B$32/Const!$B$34)*LN(Const!$B$32/Const!$B$35))</f>
        <v>67.526741195773866</v>
      </c>
      <c r="AQ358" s="51" t="b">
        <f t="shared" si="105"/>
        <v>0</v>
      </c>
      <c r="AR358" s="18">
        <f t="shared" si="106"/>
        <v>6.2927905161486501</v>
      </c>
      <c r="AS358" s="14">
        <f>0.623*Const!$B$10*Const!$B$8*POWER(Const!$B$9,2)*AJ358*(AR358-Const!$B$12)/1013/(LN(Const!$B$32/Const!$B$34)*LN(Const!$B$32/Const!$B$36))</f>
        <v>1.4921032992235386</v>
      </c>
      <c r="AT358" s="51" t="b">
        <f t="shared" si="107"/>
        <v>0</v>
      </c>
      <c r="AU358" s="51" t="b">
        <f t="shared" si="108"/>
        <v>0</v>
      </c>
      <c r="AV358" s="14">
        <f>VLOOKUP(C358,AWS1_30min!$C$4:$P$2747,14)</f>
        <v>0</v>
      </c>
      <c r="AW358" s="14">
        <f t="shared" si="109"/>
        <v>0</v>
      </c>
      <c r="AX358" s="51" t="b">
        <f>IF(F358=1,AW358*Const!$B$13*Const!$B$14*(AH358-Const!$B$4))</f>
        <v>0</v>
      </c>
      <c r="AY358" s="11" t="b">
        <f>IF(F358=1,-Const!$B$15*(Const!$B$4-Const!$B$31)/2)</f>
        <v>0</v>
      </c>
      <c r="AZ358" s="51" t="b">
        <f t="shared" si="110"/>
        <v>0</v>
      </c>
      <c r="BA358" s="19">
        <f>IF(V358=1,Const!$B$37,Const!$B$38)</f>
        <v>602</v>
      </c>
      <c r="BB358" s="51" t="b">
        <f>IF(F358=1,AZ358/Const!$B$17*1800/BA358*1000)</f>
        <v>0</v>
      </c>
    </row>
    <row r="359" spans="1:54" x14ac:dyDescent="0.3">
      <c r="A359" s="1">
        <f t="shared" si="111"/>
        <v>43653</v>
      </c>
      <c r="B359" s="2">
        <f t="shared" si="112"/>
        <v>0.5</v>
      </c>
      <c r="C359" s="13">
        <f t="shared" si="112"/>
        <v>43653.5</v>
      </c>
      <c r="D359" s="19">
        <f t="shared" si="113"/>
        <v>188</v>
      </c>
      <c r="E359" s="19">
        <v>356</v>
      </c>
      <c r="F359" s="19">
        <v>0</v>
      </c>
      <c r="G359" s="19">
        <v>0</v>
      </c>
      <c r="H359" s="19">
        <v>0</v>
      </c>
      <c r="I359" s="19"/>
      <c r="J359">
        <v>526185</v>
      </c>
      <c r="K359">
        <v>6299685</v>
      </c>
      <c r="L359">
        <v>2518</v>
      </c>
      <c r="M359" s="14">
        <v>39.077399999999997</v>
      </c>
      <c r="N359" s="21">
        <v>16.699200000000001</v>
      </c>
      <c r="O359" s="19">
        <v>636.39800000000002</v>
      </c>
      <c r="P359" s="19">
        <f>VLOOKUP(C359,AWS2_30min!$C$3:$G$2935,5)</f>
        <v>955.8</v>
      </c>
      <c r="Q359" s="19">
        <f t="shared" si="96"/>
        <v>856.33399999999995</v>
      </c>
      <c r="R359" s="59">
        <f t="shared" si="97"/>
        <v>1.1161532766420579</v>
      </c>
      <c r="S359" s="26" t="b">
        <f t="shared" si="98"/>
        <v>0</v>
      </c>
      <c r="T359" s="19">
        <f>VLOOKUP(A359,Albedo!$A$2:$F$63,6)</f>
        <v>0</v>
      </c>
      <c r="U359" s="19">
        <f>Const!$B$26*D359+Const!$B$27</f>
        <v>2402.4843999999998</v>
      </c>
      <c r="V359" s="19">
        <f t="shared" si="95"/>
        <v>1</v>
      </c>
      <c r="W359" s="6">
        <f>VLOOKUP(A359,Albedo!$A$2:$G$63,5)+Const!$B$20*(L359-Const!$B$29)</f>
        <v>17.596499999999999</v>
      </c>
      <c r="X359" s="19">
        <f>VLOOKUP(A359,Albedo!$A$2:$G$63,7)</f>
        <v>3</v>
      </c>
      <c r="Y359" s="6">
        <f>IF(T359=1,W359,VLOOKUP(A359,Albedo!$A$2:$H$63,8)+(X359+1)*Const!$B$20*(L359-Const!$B$29))</f>
        <v>36.118000000000002</v>
      </c>
      <c r="Z359" s="15">
        <f>Const!$B$22*V359+Const!$B$23*W359+Const!$B$24*Y359+Const!$B$25</f>
        <v>0.57914651000000006</v>
      </c>
      <c r="AA359" s="51" t="b">
        <f t="shared" si="99"/>
        <v>0</v>
      </c>
      <c r="AB359" s="51" t="b">
        <f t="shared" si="100"/>
        <v>0</v>
      </c>
      <c r="AC359" s="51" t="b">
        <f>IF(F359=1,VLOOKUP(C359,AWS1_30min!$C$3:$J$2747,8))</f>
        <v>0</v>
      </c>
      <c r="AD359" s="51" t="b">
        <f>IF(F359=1,Const!$B$5*POWER((0+Const!$B$4),4))</f>
        <v>0</v>
      </c>
      <c r="AE359" s="51" t="b">
        <f t="shared" si="101"/>
        <v>0</v>
      </c>
      <c r="AF359" s="51" t="b">
        <f t="shared" si="102"/>
        <v>0</v>
      </c>
      <c r="AG359" s="14">
        <f>VLOOKUP(C359,AWS2_30min!$C$3:$J$2935,8)+Const!$B$20*(L359-Const!$B$29)</f>
        <v>17.596499999999999</v>
      </c>
      <c r="AH359" s="14">
        <f t="shared" si="103"/>
        <v>290.74649999999997</v>
      </c>
      <c r="AI359" s="6">
        <f>VLOOKUP(C359,AWS2_30min!$C$3:$K$2935,9)</f>
        <v>30.97</v>
      </c>
      <c r="AJ359" s="6">
        <f>VLOOKUP(C359,AWS2_30min!$C$3:$L$2935,10)</f>
        <v>1.9076345193123379</v>
      </c>
      <c r="AK359" s="53">
        <f>IF(AJ359&gt;0.5,Const!$B$6*(AH359-Const!$B$4)*(Const!$B$32-Const!$B$34)/(AH359*POWER(AJ359,2)))</f>
        <v>0.32620301920368999</v>
      </c>
      <c r="AL359" s="53">
        <f>IF(AK359&lt;Const!$B$33,AK359,"ЛОЖЬ")</f>
        <v>0.32620301920368999</v>
      </c>
      <c r="AM359" s="53">
        <f t="shared" si="104"/>
        <v>0.39818005140317364</v>
      </c>
      <c r="AN359" s="6">
        <f>(AG359+VLOOKUP(C359,AWS1_30min!$C$4:$L$2747,10))/2</f>
        <v>16.18975</v>
      </c>
      <c r="AO359" s="19">
        <f>VLOOKUP(C359,AWS1_30min!$C$4:$O$2747,13)/POWER(10,(L359-Const!$B$28)/18400*(1+0.003665*AN359))</f>
        <v>752.12897275446824</v>
      </c>
      <c r="AP359" s="14">
        <f>Const!$B$7*Const!$B$8*(AO359/Const!$B$11)*POWER(Const!$B$9,2)*AJ359*(AH359-Const!$B$4)/(LN(Const!$B$32/Const!$B$34)*LN(Const!$B$32/Const!$B$35))</f>
        <v>68.590189184945146</v>
      </c>
      <c r="AQ359" s="51" t="b">
        <f t="shared" si="105"/>
        <v>0</v>
      </c>
      <c r="AR359" s="18">
        <f t="shared" si="106"/>
        <v>6.3738803757250597</v>
      </c>
      <c r="AS359" s="14">
        <f>0.623*Const!$B$10*Const!$B$8*POWER(Const!$B$9,2)*AJ359*(AR359-Const!$B$12)/1013/(LN(Const!$B$32/Const!$B$34)*LN(Const!$B$32/Const!$B$36))</f>
        <v>2.1540328651378799</v>
      </c>
      <c r="AT359" s="51" t="b">
        <f t="shared" si="107"/>
        <v>0</v>
      </c>
      <c r="AU359" s="51" t="b">
        <f t="shared" si="108"/>
        <v>0</v>
      </c>
      <c r="AV359" s="14">
        <f>VLOOKUP(C359,AWS1_30min!$C$4:$P$2747,14)</f>
        <v>0</v>
      </c>
      <c r="AW359" s="14">
        <f t="shared" si="109"/>
        <v>0</v>
      </c>
      <c r="AX359" s="51" t="b">
        <f>IF(F359=1,AW359*Const!$B$13*Const!$B$14*(AH359-Const!$B$4))</f>
        <v>0</v>
      </c>
      <c r="AY359" s="11" t="b">
        <f>IF(F359=1,-Const!$B$15*(Const!$B$4-Const!$B$31)/2)</f>
        <v>0</v>
      </c>
      <c r="AZ359" s="51" t="b">
        <f t="shared" si="110"/>
        <v>0</v>
      </c>
      <c r="BA359" s="19">
        <f>IF(V359=1,Const!$B$37,Const!$B$38)</f>
        <v>602</v>
      </c>
      <c r="BB359" s="51" t="b">
        <f>IF(F359=1,AZ359/Const!$B$17*1800/BA359*1000)</f>
        <v>0</v>
      </c>
    </row>
    <row r="360" spans="1:54" x14ac:dyDescent="0.3">
      <c r="A360" s="1">
        <f t="shared" si="111"/>
        <v>43653</v>
      </c>
      <c r="B360" s="2">
        <f t="shared" si="112"/>
        <v>0.5</v>
      </c>
      <c r="C360" s="13">
        <f t="shared" si="112"/>
        <v>43653.5</v>
      </c>
      <c r="D360" s="19">
        <f t="shared" si="113"/>
        <v>188</v>
      </c>
      <c r="E360" s="19">
        <v>357</v>
      </c>
      <c r="F360" s="19">
        <v>0</v>
      </c>
      <c r="G360" s="19">
        <v>0</v>
      </c>
      <c r="H360" s="19">
        <v>0</v>
      </c>
      <c r="I360" s="19"/>
      <c r="J360">
        <v>526275</v>
      </c>
      <c r="K360">
        <v>6299685</v>
      </c>
      <c r="L360">
        <v>2510</v>
      </c>
      <c r="M360" s="14">
        <v>37.225900000000003</v>
      </c>
      <c r="N360" s="21">
        <v>4.9289100000000001</v>
      </c>
      <c r="O360" s="19">
        <v>731.12300000000005</v>
      </c>
      <c r="P360" s="19">
        <f>VLOOKUP(C360,AWS2_30min!$C$3:$G$2935,5)</f>
        <v>955.8</v>
      </c>
      <c r="Q360" s="19">
        <f t="shared" si="96"/>
        <v>856.33399999999995</v>
      </c>
      <c r="R360" s="59">
        <f t="shared" si="97"/>
        <v>1.1161532766420579</v>
      </c>
      <c r="S360" s="26" t="b">
        <f t="shared" si="98"/>
        <v>0</v>
      </c>
      <c r="T360" s="19">
        <f>VLOOKUP(A360,Albedo!$A$2:$F$63,6)</f>
        <v>0</v>
      </c>
      <c r="U360" s="19">
        <f>Const!$B$26*D360+Const!$B$27</f>
        <v>2402.4843999999998</v>
      </c>
      <c r="V360" s="19">
        <f t="shared" si="95"/>
        <v>1</v>
      </c>
      <c r="W360" s="6">
        <f>VLOOKUP(A360,Albedo!$A$2:$G$63,5)+Const!$B$20*(L360-Const!$B$29)</f>
        <v>17.648499999999999</v>
      </c>
      <c r="X360" s="19">
        <f>VLOOKUP(A360,Albedo!$A$2:$G$63,7)</f>
        <v>3</v>
      </c>
      <c r="Y360" s="6">
        <f>IF(T360=1,W360,VLOOKUP(A360,Albedo!$A$2:$H$63,8)+(X360+1)*Const!$B$20*(L360-Const!$B$29))</f>
        <v>36.326000000000001</v>
      </c>
      <c r="Z360" s="15">
        <f>Const!$B$22*V360+Const!$B$23*W360+Const!$B$24*Y360+Const!$B$25</f>
        <v>0.57934931000000001</v>
      </c>
      <c r="AA360" s="51" t="b">
        <f t="shared" si="99"/>
        <v>0</v>
      </c>
      <c r="AB360" s="51" t="b">
        <f t="shared" si="100"/>
        <v>0</v>
      </c>
      <c r="AC360" s="51" t="b">
        <f>IF(F360=1,VLOOKUP(C360,AWS1_30min!$C$3:$J$2747,8))</f>
        <v>0</v>
      </c>
      <c r="AD360" s="51" t="b">
        <f>IF(F360=1,Const!$B$5*POWER((0+Const!$B$4),4))</f>
        <v>0</v>
      </c>
      <c r="AE360" s="51" t="b">
        <f t="shared" si="101"/>
        <v>0</v>
      </c>
      <c r="AF360" s="51" t="b">
        <f t="shared" si="102"/>
        <v>0</v>
      </c>
      <c r="AG360" s="14">
        <f>VLOOKUP(C360,AWS2_30min!$C$3:$J$2935,8)+Const!$B$20*(L360-Const!$B$29)</f>
        <v>17.648499999999999</v>
      </c>
      <c r="AH360" s="14">
        <f t="shared" si="103"/>
        <v>290.79849999999999</v>
      </c>
      <c r="AI360" s="6">
        <f>VLOOKUP(C360,AWS2_30min!$C$3:$K$2935,9)</f>
        <v>30.97</v>
      </c>
      <c r="AJ360" s="6">
        <f>VLOOKUP(C360,AWS2_30min!$C$3:$L$2935,10)</f>
        <v>1.9076345193123379</v>
      </c>
      <c r="AK360" s="53">
        <f>IF(AJ360&gt;0.5,Const!$B$6*(AH360-Const!$B$4)*(Const!$B$32-Const!$B$34)/(AH360*POWER(AJ360,2)))</f>
        <v>0.32710848921025387</v>
      </c>
      <c r="AL360" s="53">
        <f>IF(AK360&lt;Const!$B$33,AK360,"ЛОЖЬ")</f>
        <v>0.32710848921025387</v>
      </c>
      <c r="AM360" s="53">
        <f t="shared" si="104"/>
        <v>0.40391420073283058</v>
      </c>
      <c r="AN360" s="6">
        <f>(AG360+VLOOKUP(C360,AWS1_30min!$C$4:$L$2747,10))/2</f>
        <v>16.21575</v>
      </c>
      <c r="AO360" s="19">
        <f>VLOOKUP(C360,AWS1_30min!$C$4:$O$2747,13)/POWER(10,(L360-Const!$B$28)/18400*(1+0.003665*AN360))</f>
        <v>752.92721884813579</v>
      </c>
      <c r="AP360" s="14">
        <f>Const!$B$7*Const!$B$8*(AO360/Const!$B$11)*POWER(Const!$B$9,2)*AJ360*(AH360-Const!$B$4)/(LN(Const!$B$32/Const!$B$34)*LN(Const!$B$32/Const!$B$35))</f>
        <v>68.865893273280491</v>
      </c>
      <c r="AQ360" s="51" t="b">
        <f t="shared" si="105"/>
        <v>0</v>
      </c>
      <c r="AR360" s="18">
        <f t="shared" si="106"/>
        <v>6.3949559528374333</v>
      </c>
      <c r="AS360" s="14">
        <f>0.623*Const!$B$10*Const!$B$8*POWER(Const!$B$9,2)*AJ360*(AR360-Const!$B$12)/1013/(LN(Const!$B$32/Const!$B$34)*LN(Const!$B$32/Const!$B$36))</f>
        <v>2.326070992744234</v>
      </c>
      <c r="AT360" s="51" t="b">
        <f t="shared" si="107"/>
        <v>0</v>
      </c>
      <c r="AU360" s="51" t="b">
        <f t="shared" si="108"/>
        <v>0</v>
      </c>
      <c r="AV360" s="14">
        <f>VLOOKUP(C360,AWS1_30min!$C$4:$P$2747,14)</f>
        <v>0</v>
      </c>
      <c r="AW360" s="14">
        <f t="shared" si="109"/>
        <v>0</v>
      </c>
      <c r="AX360" s="51" t="b">
        <f>IF(F360=1,AW360*Const!$B$13*Const!$B$14*(AH360-Const!$B$4))</f>
        <v>0</v>
      </c>
      <c r="AY360" s="11" t="b">
        <f>IF(F360=1,-Const!$B$15*(Const!$B$4-Const!$B$31)/2)</f>
        <v>0</v>
      </c>
      <c r="AZ360" s="51" t="b">
        <f t="shared" si="110"/>
        <v>0</v>
      </c>
      <c r="BA360" s="19">
        <f>IF(V360=1,Const!$B$37,Const!$B$38)</f>
        <v>602</v>
      </c>
      <c r="BB360" s="51" t="b">
        <f>IF(F360=1,AZ360/Const!$B$17*1800/BA360*1000)</f>
        <v>0</v>
      </c>
    </row>
    <row r="361" spans="1:54" x14ac:dyDescent="0.3">
      <c r="A361" s="1">
        <f t="shared" si="111"/>
        <v>43653</v>
      </c>
      <c r="B361" s="2">
        <f t="shared" si="112"/>
        <v>0.5</v>
      </c>
      <c r="C361" s="13">
        <f t="shared" si="112"/>
        <v>43653.5</v>
      </c>
      <c r="D361" s="19">
        <f t="shared" si="113"/>
        <v>188</v>
      </c>
      <c r="E361" s="19">
        <v>358</v>
      </c>
      <c r="F361" s="19">
        <v>0</v>
      </c>
      <c r="G361" s="19">
        <v>0</v>
      </c>
      <c r="H361" s="19">
        <v>0</v>
      </c>
      <c r="I361" s="19"/>
      <c r="J361">
        <v>524475</v>
      </c>
      <c r="K361">
        <v>6299595</v>
      </c>
      <c r="L361">
        <v>2667</v>
      </c>
      <c r="M361" s="14">
        <v>27.873999999999999</v>
      </c>
      <c r="N361" s="21">
        <v>227.554</v>
      </c>
      <c r="O361" s="19">
        <v>1047.57</v>
      </c>
      <c r="P361" s="19">
        <f>VLOOKUP(C361,AWS2_30min!$C$3:$G$2935,5)</f>
        <v>955.8</v>
      </c>
      <c r="Q361" s="19">
        <f t="shared" si="96"/>
        <v>856.33399999999995</v>
      </c>
      <c r="R361" s="59">
        <f t="shared" si="97"/>
        <v>1.1161532766420579</v>
      </c>
      <c r="S361" s="26" t="b">
        <f t="shared" si="98"/>
        <v>0</v>
      </c>
      <c r="T361" s="19">
        <f>VLOOKUP(A361,Albedo!$A$2:$F$63,6)</f>
        <v>0</v>
      </c>
      <c r="U361" s="19">
        <f>Const!$B$26*D361+Const!$B$27</f>
        <v>2402.4843999999998</v>
      </c>
      <c r="V361" s="19">
        <f t="shared" si="95"/>
        <v>1</v>
      </c>
      <c r="W361" s="6">
        <f>VLOOKUP(A361,Albedo!$A$2:$G$63,5)+Const!$B$20*(L361-Const!$B$29)</f>
        <v>16.628</v>
      </c>
      <c r="X361" s="19">
        <f>VLOOKUP(A361,Albedo!$A$2:$G$63,7)</f>
        <v>3</v>
      </c>
      <c r="Y361" s="6">
        <f>IF(T361=1,W361,VLOOKUP(A361,Albedo!$A$2:$H$63,8)+(X361+1)*Const!$B$20*(L361-Const!$B$29))</f>
        <v>32.244</v>
      </c>
      <c r="Z361" s="15">
        <f>Const!$B$22*V361+Const!$B$23*W361+Const!$B$24*Y361+Const!$B$25</f>
        <v>0.57536936000000005</v>
      </c>
      <c r="AA361" s="51" t="b">
        <f t="shared" si="99"/>
        <v>0</v>
      </c>
      <c r="AB361" s="51" t="b">
        <f t="shared" si="100"/>
        <v>0</v>
      </c>
      <c r="AC361" s="51" t="b">
        <f>IF(F361=1,VLOOKUP(C361,AWS1_30min!$C$3:$J$2747,8))</f>
        <v>0</v>
      </c>
      <c r="AD361" s="51" t="b">
        <f>IF(F361=1,Const!$B$5*POWER((0+Const!$B$4),4))</f>
        <v>0</v>
      </c>
      <c r="AE361" s="51" t="b">
        <f t="shared" si="101"/>
        <v>0</v>
      </c>
      <c r="AF361" s="51" t="b">
        <f t="shared" si="102"/>
        <v>0</v>
      </c>
      <c r="AG361" s="14">
        <f>VLOOKUP(C361,AWS2_30min!$C$3:$J$2935,8)+Const!$B$20*(L361-Const!$B$29)</f>
        <v>16.628</v>
      </c>
      <c r="AH361" s="14">
        <f t="shared" si="103"/>
        <v>289.77799999999996</v>
      </c>
      <c r="AI361" s="6">
        <f>VLOOKUP(C361,AWS2_30min!$C$3:$K$2935,9)</f>
        <v>30.97</v>
      </c>
      <c r="AJ361" s="6">
        <f>VLOOKUP(C361,AWS2_30min!$C$3:$L$2935,10)</f>
        <v>1.9076345193123379</v>
      </c>
      <c r="AK361" s="53">
        <f>IF(AJ361&gt;0.5,Const!$B$6*(AH361-Const!$B$4)*(Const!$B$32-Const!$B$34)/(AH361*POWER(AJ361,2)))</f>
        <v>0.30927924969917064</v>
      </c>
      <c r="AL361" s="53">
        <f>IF(AK361&lt;Const!$B$33,AK361,"ЛОЖЬ")</f>
        <v>0.30927924969917064</v>
      </c>
      <c r="AM361" s="53">
        <f t="shared" si="104"/>
        <v>0.29854886037034228</v>
      </c>
      <c r="AN361" s="6">
        <f>(AG361+VLOOKUP(C361,AWS1_30min!$C$4:$L$2747,10))/2</f>
        <v>15.705500000000001</v>
      </c>
      <c r="AO361" s="19">
        <f>VLOOKUP(C361,AWS1_30min!$C$4:$O$2747,13)/POWER(10,(L361-Const!$B$28)/18400*(1+0.003665*AN361))</f>
        <v>737.44106021918583</v>
      </c>
      <c r="AP361" s="14">
        <f>Const!$B$7*Const!$B$8*(AO361/Const!$B$11)*POWER(Const!$B$9,2)*AJ361*(AH361-Const!$B$4)/(LN(Const!$B$32/Const!$B$34)*LN(Const!$B$32/Const!$B$35))</f>
        <v>63.549292434263002</v>
      </c>
      <c r="AQ361" s="51" t="b">
        <f t="shared" si="105"/>
        <v>0</v>
      </c>
      <c r="AR361" s="18">
        <f t="shared" si="106"/>
        <v>5.9923947006555558</v>
      </c>
      <c r="AS361" s="14">
        <f>0.623*Const!$B$10*Const!$B$8*POWER(Const!$B$9,2)*AJ361*(AR361-Const!$B$12)/1013/(LN(Const!$B$32/Const!$B$34)*LN(Const!$B$32/Const!$B$36))</f>
        <v>-0.96000196758191425</v>
      </c>
      <c r="AT361" s="51" t="b">
        <f t="shared" si="107"/>
        <v>0</v>
      </c>
      <c r="AU361" s="51" t="b">
        <f t="shared" si="108"/>
        <v>0</v>
      </c>
      <c r="AV361" s="14">
        <f>VLOOKUP(C361,AWS1_30min!$C$4:$P$2747,14)</f>
        <v>0</v>
      </c>
      <c r="AW361" s="14">
        <f t="shared" si="109"/>
        <v>0</v>
      </c>
      <c r="AX361" s="51" t="b">
        <f>IF(F361=1,AW361*Const!$B$13*Const!$B$14*(AH361-Const!$B$4))</f>
        <v>0</v>
      </c>
      <c r="AY361" s="11" t="b">
        <f>IF(F361=1,-Const!$B$15*(Const!$B$4-Const!$B$31)/2)</f>
        <v>0</v>
      </c>
      <c r="AZ361" s="51" t="b">
        <f t="shared" si="110"/>
        <v>0</v>
      </c>
      <c r="BA361" s="19">
        <f>IF(V361=1,Const!$B$37,Const!$B$38)</f>
        <v>602</v>
      </c>
      <c r="BB361" s="51" t="b">
        <f>IF(F361=1,AZ361/Const!$B$17*1800/BA361*1000)</f>
        <v>0</v>
      </c>
    </row>
    <row r="362" spans="1:54" x14ac:dyDescent="0.3">
      <c r="A362" s="1">
        <f t="shared" si="111"/>
        <v>43653</v>
      </c>
      <c r="B362" s="2">
        <f t="shared" si="112"/>
        <v>0.5</v>
      </c>
      <c r="C362" s="13">
        <f t="shared" si="112"/>
        <v>43653.5</v>
      </c>
      <c r="D362" s="19">
        <f t="shared" si="113"/>
        <v>188</v>
      </c>
      <c r="E362" s="19">
        <v>359</v>
      </c>
      <c r="F362" s="19">
        <v>0</v>
      </c>
      <c r="G362" s="19">
        <v>0</v>
      </c>
      <c r="H362" s="19">
        <v>0</v>
      </c>
      <c r="I362" s="19"/>
      <c r="J362">
        <v>524565</v>
      </c>
      <c r="K362">
        <v>6299595</v>
      </c>
      <c r="L362">
        <v>2700</v>
      </c>
      <c r="M362" s="14">
        <v>25.603000000000002</v>
      </c>
      <c r="N362" s="21">
        <v>208.571</v>
      </c>
      <c r="O362" s="19">
        <v>977.64099999999996</v>
      </c>
      <c r="P362" s="19">
        <f>VLOOKUP(C362,AWS2_30min!$C$3:$G$2935,5)</f>
        <v>955.8</v>
      </c>
      <c r="Q362" s="19">
        <f t="shared" si="96"/>
        <v>856.33399999999995</v>
      </c>
      <c r="R362" s="59">
        <f t="shared" si="97"/>
        <v>1.1161532766420579</v>
      </c>
      <c r="S362" s="26" t="b">
        <f t="shared" si="98"/>
        <v>0</v>
      </c>
      <c r="T362" s="19">
        <f>VLOOKUP(A362,Albedo!$A$2:$F$63,6)</f>
        <v>0</v>
      </c>
      <c r="U362" s="19">
        <f>Const!$B$26*D362+Const!$B$27</f>
        <v>2402.4843999999998</v>
      </c>
      <c r="V362" s="19">
        <f t="shared" si="95"/>
        <v>1</v>
      </c>
      <c r="W362" s="6">
        <f>VLOOKUP(A362,Albedo!$A$2:$G$63,5)+Const!$B$20*(L362-Const!$B$29)</f>
        <v>16.413499999999999</v>
      </c>
      <c r="X362" s="19">
        <f>VLOOKUP(A362,Albedo!$A$2:$G$63,7)</f>
        <v>3</v>
      </c>
      <c r="Y362" s="6">
        <f>IF(T362=1,W362,VLOOKUP(A362,Albedo!$A$2:$H$63,8)+(X362+1)*Const!$B$20*(L362-Const!$B$29))</f>
        <v>31.385999999999999</v>
      </c>
      <c r="Z362" s="15">
        <f>Const!$B$22*V362+Const!$B$23*W362+Const!$B$24*Y362+Const!$B$25</f>
        <v>0.57453281</v>
      </c>
      <c r="AA362" s="51" t="b">
        <f t="shared" si="99"/>
        <v>0</v>
      </c>
      <c r="AB362" s="51" t="b">
        <f t="shared" si="100"/>
        <v>0</v>
      </c>
      <c r="AC362" s="51" t="b">
        <f>IF(F362=1,VLOOKUP(C362,AWS1_30min!$C$3:$J$2747,8))</f>
        <v>0</v>
      </c>
      <c r="AD362" s="51" t="b">
        <f>IF(F362=1,Const!$B$5*POWER((0+Const!$B$4),4))</f>
        <v>0</v>
      </c>
      <c r="AE362" s="51" t="b">
        <f t="shared" si="101"/>
        <v>0</v>
      </c>
      <c r="AF362" s="51" t="b">
        <f t="shared" si="102"/>
        <v>0</v>
      </c>
      <c r="AG362" s="14">
        <f>VLOOKUP(C362,AWS2_30min!$C$3:$J$2935,8)+Const!$B$20*(L362-Const!$B$29)</f>
        <v>16.413499999999999</v>
      </c>
      <c r="AH362" s="14">
        <f t="shared" si="103"/>
        <v>289.56349999999998</v>
      </c>
      <c r="AI362" s="6">
        <f>VLOOKUP(C362,AWS2_30min!$C$3:$K$2935,9)</f>
        <v>30.97</v>
      </c>
      <c r="AJ362" s="6">
        <f>VLOOKUP(C362,AWS2_30min!$C$3:$L$2935,10)</f>
        <v>1.9076345193123379</v>
      </c>
      <c r="AK362" s="53">
        <f>IF(AJ362&gt;0.5,Const!$B$6*(AH362-Const!$B$4)*(Const!$B$32-Const!$B$34)/(AH362*POWER(AJ362,2)))</f>
        <v>0.30551571910109376</v>
      </c>
      <c r="AL362" s="53">
        <f>IF(AK362&lt;Const!$B$33,AK362,"ЛОЖЬ")</f>
        <v>0.30551571910109376</v>
      </c>
      <c r="AM362" s="53">
        <f t="shared" si="104"/>
        <v>0.27833917443552308</v>
      </c>
      <c r="AN362" s="6">
        <f>(AG362+VLOOKUP(C362,AWS1_30min!$C$4:$L$2747,10))/2</f>
        <v>15.59825</v>
      </c>
      <c r="AO362" s="19">
        <f>VLOOKUP(C362,AWS1_30min!$C$4:$O$2747,13)/POWER(10,(L362-Const!$B$28)/18400*(1+0.003665*AN362))</f>
        <v>734.23360221224266</v>
      </c>
      <c r="AP362" s="14">
        <f>Const!$B$7*Const!$B$8*(AO362/Const!$B$11)*POWER(Const!$B$9,2)*AJ362*(AH362-Const!$B$4)/(LN(Const!$B$32/Const!$B$34)*LN(Const!$B$32/Const!$B$35))</f>
        <v>62.456672702163111</v>
      </c>
      <c r="AQ362" s="51" t="b">
        <f t="shared" si="105"/>
        <v>0</v>
      </c>
      <c r="AR362" s="18">
        <f t="shared" si="106"/>
        <v>5.9106848044502911</v>
      </c>
      <c r="AS362" s="14">
        <f>0.623*Const!$B$10*Const!$B$8*POWER(Const!$B$9,2)*AJ362*(AR362-Const!$B$12)/1013/(LN(Const!$B$32/Const!$B$34)*LN(Const!$B$32/Const!$B$36))</f>
        <v>-1.6269928392961792</v>
      </c>
      <c r="AT362" s="51" t="b">
        <f t="shared" si="107"/>
        <v>0</v>
      </c>
      <c r="AU362" s="51" t="b">
        <f t="shared" si="108"/>
        <v>0</v>
      </c>
      <c r="AV362" s="14">
        <f>VLOOKUP(C362,AWS1_30min!$C$4:$P$2747,14)</f>
        <v>0</v>
      </c>
      <c r="AW362" s="14">
        <f t="shared" si="109"/>
        <v>0</v>
      </c>
      <c r="AX362" s="51" t="b">
        <f>IF(F362=1,AW362*Const!$B$13*Const!$B$14*(AH362-Const!$B$4))</f>
        <v>0</v>
      </c>
      <c r="AY362" s="11" t="b">
        <f>IF(F362=1,-Const!$B$15*(Const!$B$4-Const!$B$31)/2)</f>
        <v>0</v>
      </c>
      <c r="AZ362" s="51" t="b">
        <f t="shared" si="110"/>
        <v>0</v>
      </c>
      <c r="BA362" s="19">
        <f>IF(V362=1,Const!$B$37,Const!$B$38)</f>
        <v>602</v>
      </c>
      <c r="BB362" s="51" t="b">
        <f>IF(F362=1,AZ362/Const!$B$17*1800/BA362*1000)</f>
        <v>0</v>
      </c>
    </row>
    <row r="363" spans="1:54" x14ac:dyDescent="0.3">
      <c r="A363" s="1">
        <f t="shared" si="111"/>
        <v>43653</v>
      </c>
      <c r="B363" s="2">
        <f t="shared" si="112"/>
        <v>0.5</v>
      </c>
      <c r="C363" s="13">
        <f t="shared" si="112"/>
        <v>43653.5</v>
      </c>
      <c r="D363" s="19">
        <f t="shared" si="113"/>
        <v>188</v>
      </c>
      <c r="E363" s="19">
        <v>360</v>
      </c>
      <c r="F363" s="19">
        <v>0</v>
      </c>
      <c r="G363" s="19">
        <v>0</v>
      </c>
      <c r="H363" s="19">
        <v>0</v>
      </c>
      <c r="I363" s="19"/>
      <c r="J363">
        <v>524655</v>
      </c>
      <c r="K363">
        <v>6299595</v>
      </c>
      <c r="L363">
        <v>2700</v>
      </c>
      <c r="M363" s="14">
        <v>23.475200000000001</v>
      </c>
      <c r="N363" s="21">
        <v>205.172</v>
      </c>
      <c r="O363" s="19">
        <v>967.03300000000002</v>
      </c>
      <c r="P363" s="19">
        <f>VLOOKUP(C363,AWS2_30min!$C$3:$G$2935,5)</f>
        <v>955.8</v>
      </c>
      <c r="Q363" s="19">
        <f t="shared" si="96"/>
        <v>856.33399999999995</v>
      </c>
      <c r="R363" s="59">
        <f t="shared" si="97"/>
        <v>1.1161532766420579</v>
      </c>
      <c r="S363" s="26" t="b">
        <f t="shared" si="98"/>
        <v>0</v>
      </c>
      <c r="T363" s="19">
        <f>VLOOKUP(A363,Albedo!$A$2:$F$63,6)</f>
        <v>0</v>
      </c>
      <c r="U363" s="19">
        <f>Const!$B$26*D363+Const!$B$27</f>
        <v>2402.4843999999998</v>
      </c>
      <c r="V363" s="19">
        <f t="shared" si="95"/>
        <v>1</v>
      </c>
      <c r="W363" s="6">
        <f>VLOOKUP(A363,Albedo!$A$2:$G$63,5)+Const!$B$20*(L363-Const!$B$29)</f>
        <v>16.413499999999999</v>
      </c>
      <c r="X363" s="19">
        <f>VLOOKUP(A363,Albedo!$A$2:$G$63,7)</f>
        <v>3</v>
      </c>
      <c r="Y363" s="6">
        <f>IF(T363=1,W363,VLOOKUP(A363,Albedo!$A$2:$H$63,8)+(X363+1)*Const!$B$20*(L363-Const!$B$29))</f>
        <v>31.385999999999999</v>
      </c>
      <c r="Z363" s="15">
        <f>Const!$B$22*V363+Const!$B$23*W363+Const!$B$24*Y363+Const!$B$25</f>
        <v>0.57453281</v>
      </c>
      <c r="AA363" s="51" t="b">
        <f t="shared" si="99"/>
        <v>0</v>
      </c>
      <c r="AB363" s="51" t="b">
        <f t="shared" si="100"/>
        <v>0</v>
      </c>
      <c r="AC363" s="51" t="b">
        <f>IF(F363=1,VLOOKUP(C363,AWS1_30min!$C$3:$J$2747,8))</f>
        <v>0</v>
      </c>
      <c r="AD363" s="51" t="b">
        <f>IF(F363=1,Const!$B$5*POWER((0+Const!$B$4),4))</f>
        <v>0</v>
      </c>
      <c r="AE363" s="51" t="b">
        <f t="shared" si="101"/>
        <v>0</v>
      </c>
      <c r="AF363" s="51" t="b">
        <f t="shared" si="102"/>
        <v>0</v>
      </c>
      <c r="AG363" s="14">
        <f>VLOOKUP(C363,AWS2_30min!$C$3:$J$2935,8)+Const!$B$20*(L363-Const!$B$29)</f>
        <v>16.413499999999999</v>
      </c>
      <c r="AH363" s="14">
        <f t="shared" si="103"/>
        <v>289.56349999999998</v>
      </c>
      <c r="AI363" s="6">
        <f>VLOOKUP(C363,AWS2_30min!$C$3:$K$2935,9)</f>
        <v>30.97</v>
      </c>
      <c r="AJ363" s="6">
        <f>VLOOKUP(C363,AWS2_30min!$C$3:$L$2935,10)</f>
        <v>1.9076345193123379</v>
      </c>
      <c r="AK363" s="53">
        <f>IF(AJ363&gt;0.5,Const!$B$6*(AH363-Const!$B$4)*(Const!$B$32-Const!$B$34)/(AH363*POWER(AJ363,2)))</f>
        <v>0.30551571910109376</v>
      </c>
      <c r="AL363" s="53">
        <f>IF(AK363&lt;Const!$B$33,AK363,"ЛОЖЬ")</f>
        <v>0.30551571910109376</v>
      </c>
      <c r="AM363" s="53">
        <f t="shared" si="104"/>
        <v>0.27833917443552308</v>
      </c>
      <c r="AN363" s="6">
        <f>(AG363+VLOOKUP(C363,AWS1_30min!$C$4:$L$2747,10))/2</f>
        <v>15.59825</v>
      </c>
      <c r="AO363" s="19">
        <f>VLOOKUP(C363,AWS1_30min!$C$4:$O$2747,13)/POWER(10,(L363-Const!$B$28)/18400*(1+0.003665*AN363))</f>
        <v>734.23360221224266</v>
      </c>
      <c r="AP363" s="14">
        <f>Const!$B$7*Const!$B$8*(AO363/Const!$B$11)*POWER(Const!$B$9,2)*AJ363*(AH363-Const!$B$4)/(LN(Const!$B$32/Const!$B$34)*LN(Const!$B$32/Const!$B$35))</f>
        <v>62.456672702163111</v>
      </c>
      <c r="AQ363" s="51" t="b">
        <f t="shared" si="105"/>
        <v>0</v>
      </c>
      <c r="AR363" s="18">
        <f t="shared" si="106"/>
        <v>5.9106848044502911</v>
      </c>
      <c r="AS363" s="14">
        <f>0.623*Const!$B$10*Const!$B$8*POWER(Const!$B$9,2)*AJ363*(AR363-Const!$B$12)/1013/(LN(Const!$B$32/Const!$B$34)*LN(Const!$B$32/Const!$B$36))</f>
        <v>-1.6269928392961792</v>
      </c>
      <c r="AT363" s="51" t="b">
        <f t="shared" si="107"/>
        <v>0</v>
      </c>
      <c r="AU363" s="51" t="b">
        <f t="shared" si="108"/>
        <v>0</v>
      </c>
      <c r="AV363" s="14">
        <f>VLOOKUP(C363,AWS1_30min!$C$4:$P$2747,14)</f>
        <v>0</v>
      </c>
      <c r="AW363" s="14">
        <f t="shared" si="109"/>
        <v>0</v>
      </c>
      <c r="AX363" s="51" t="b">
        <f>IF(F363=1,AW363*Const!$B$13*Const!$B$14*(AH363-Const!$B$4))</f>
        <v>0</v>
      </c>
      <c r="AY363" s="11" t="b">
        <f>IF(F363=1,-Const!$B$15*(Const!$B$4-Const!$B$31)/2)</f>
        <v>0</v>
      </c>
      <c r="AZ363" s="51" t="b">
        <f t="shared" si="110"/>
        <v>0</v>
      </c>
      <c r="BA363" s="19">
        <f>IF(V363=1,Const!$B$37,Const!$B$38)</f>
        <v>602</v>
      </c>
      <c r="BB363" s="51" t="b">
        <f>IF(F363=1,AZ363/Const!$B$17*1800/BA363*1000)</f>
        <v>0</v>
      </c>
    </row>
    <row r="364" spans="1:54" x14ac:dyDescent="0.3">
      <c r="A364" s="1">
        <f t="shared" si="111"/>
        <v>43653</v>
      </c>
      <c r="B364" s="2">
        <f t="shared" si="112"/>
        <v>0.5</v>
      </c>
      <c r="C364" s="13">
        <f t="shared" si="112"/>
        <v>43653.5</v>
      </c>
      <c r="D364" s="19">
        <f t="shared" si="113"/>
        <v>188</v>
      </c>
      <c r="E364" s="19">
        <v>361</v>
      </c>
      <c r="F364" s="19">
        <v>0</v>
      </c>
      <c r="G364" s="19">
        <v>0</v>
      </c>
      <c r="H364" s="19">
        <v>0</v>
      </c>
      <c r="I364" s="19"/>
      <c r="J364">
        <v>524745</v>
      </c>
      <c r="K364">
        <v>6299595</v>
      </c>
      <c r="L364">
        <v>2732</v>
      </c>
      <c r="M364" s="14">
        <v>23.322299999999998</v>
      </c>
      <c r="N364" s="21">
        <v>121.027</v>
      </c>
      <c r="O364" s="19">
        <v>655.80899999999997</v>
      </c>
      <c r="P364" s="19">
        <f>VLOOKUP(C364,AWS2_30min!$C$3:$G$2935,5)</f>
        <v>955.8</v>
      </c>
      <c r="Q364" s="19">
        <f t="shared" si="96"/>
        <v>856.33399999999995</v>
      </c>
      <c r="R364" s="59">
        <f t="shared" si="97"/>
        <v>1.1161532766420579</v>
      </c>
      <c r="S364" s="26" t="b">
        <f t="shared" si="98"/>
        <v>0</v>
      </c>
      <c r="T364" s="19">
        <f>VLOOKUP(A364,Albedo!$A$2:$F$63,6)</f>
        <v>0</v>
      </c>
      <c r="U364" s="19">
        <f>Const!$B$26*D364+Const!$B$27</f>
        <v>2402.4843999999998</v>
      </c>
      <c r="V364" s="19">
        <f t="shared" si="95"/>
        <v>1</v>
      </c>
      <c r="W364" s="6">
        <f>VLOOKUP(A364,Albedo!$A$2:$G$63,5)+Const!$B$20*(L364-Const!$B$29)</f>
        <v>16.205500000000001</v>
      </c>
      <c r="X364" s="19">
        <f>VLOOKUP(A364,Albedo!$A$2:$G$63,7)</f>
        <v>3</v>
      </c>
      <c r="Y364" s="6">
        <f>IF(T364=1,W364,VLOOKUP(A364,Albedo!$A$2:$H$63,8)+(X364+1)*Const!$B$20*(L364-Const!$B$29))</f>
        <v>30.554000000000002</v>
      </c>
      <c r="Z364" s="15">
        <f>Const!$B$22*V364+Const!$B$23*W364+Const!$B$24*Y364+Const!$B$25</f>
        <v>0.57372160999999999</v>
      </c>
      <c r="AA364" s="51" t="b">
        <f t="shared" si="99"/>
        <v>0</v>
      </c>
      <c r="AB364" s="51" t="b">
        <f t="shared" si="100"/>
        <v>0</v>
      </c>
      <c r="AC364" s="51" t="b">
        <f>IF(F364=1,VLOOKUP(C364,AWS1_30min!$C$3:$J$2747,8))</f>
        <v>0</v>
      </c>
      <c r="AD364" s="51" t="b">
        <f>IF(F364=1,Const!$B$5*POWER((0+Const!$B$4),4))</f>
        <v>0</v>
      </c>
      <c r="AE364" s="51" t="b">
        <f t="shared" si="101"/>
        <v>0</v>
      </c>
      <c r="AF364" s="51" t="b">
        <f t="shared" si="102"/>
        <v>0</v>
      </c>
      <c r="AG364" s="14">
        <f>VLOOKUP(C364,AWS2_30min!$C$3:$J$2935,8)+Const!$B$20*(L364-Const!$B$29)</f>
        <v>16.205500000000001</v>
      </c>
      <c r="AH364" s="14">
        <f t="shared" si="103"/>
        <v>289.35550000000001</v>
      </c>
      <c r="AI364" s="6">
        <f>VLOOKUP(C364,AWS2_30min!$C$3:$K$2935,9)</f>
        <v>30.97</v>
      </c>
      <c r="AJ364" s="6">
        <f>VLOOKUP(C364,AWS2_30min!$C$3:$L$2935,10)</f>
        <v>1.9076345193123379</v>
      </c>
      <c r="AK364" s="53">
        <f>IF(AJ364&gt;0.5,Const!$B$6*(AH364-Const!$B$4)*(Const!$B$32-Const!$B$34)/(AH364*POWER(AJ364,2)))</f>
        <v>0.30186090612108885</v>
      </c>
      <c r="AL364" s="53">
        <f>IF(AK364&lt;Const!$B$33,AK364,"ЛОЖЬ")</f>
        <v>0.30186090612108885</v>
      </c>
      <c r="AM364" s="53">
        <f t="shared" si="104"/>
        <v>0.25939110489523187</v>
      </c>
      <c r="AN364" s="6">
        <f>(AG364+VLOOKUP(C364,AWS1_30min!$C$4:$L$2747,10))/2</f>
        <v>15.494250000000001</v>
      </c>
      <c r="AO364" s="19">
        <f>VLOOKUP(C364,AWS1_30min!$C$4:$O$2747,13)/POWER(10,(L364-Const!$B$28)/18400*(1+0.003665*AN364))</f>
        <v>731.13893025326979</v>
      </c>
      <c r="AP364" s="14">
        <f>Const!$B$7*Const!$B$8*(AO364/Const!$B$11)*POWER(Const!$B$9,2)*AJ364*(AH364-Const!$B$4)/(LN(Const!$B$32/Const!$B$34)*LN(Const!$B$32/Const!$B$35))</f>
        <v>61.405282340613617</v>
      </c>
      <c r="AQ364" s="51" t="b">
        <f t="shared" si="105"/>
        <v>0</v>
      </c>
      <c r="AR364" s="18">
        <f t="shared" si="106"/>
        <v>5.8323922800798629</v>
      </c>
      <c r="AS364" s="14">
        <f>0.623*Const!$B$10*Const!$B$8*POWER(Const!$B$9,2)*AJ364*(AR364-Const!$B$12)/1013/(LN(Const!$B$32/Const!$B$34)*LN(Const!$B$32/Const!$B$36))</f>
        <v>-2.2660879979457333</v>
      </c>
      <c r="AT364" s="51" t="b">
        <f t="shared" si="107"/>
        <v>0</v>
      </c>
      <c r="AU364" s="51" t="b">
        <f t="shared" si="108"/>
        <v>0</v>
      </c>
      <c r="AV364" s="14">
        <f>VLOOKUP(C364,AWS1_30min!$C$4:$P$2747,14)</f>
        <v>0</v>
      </c>
      <c r="AW364" s="14">
        <f t="shared" si="109"/>
        <v>0</v>
      </c>
      <c r="AX364" s="51" t="b">
        <f>IF(F364=1,AW364*Const!$B$13*Const!$B$14*(AH364-Const!$B$4))</f>
        <v>0</v>
      </c>
      <c r="AY364" s="11" t="b">
        <f>IF(F364=1,-Const!$B$15*(Const!$B$4-Const!$B$31)/2)</f>
        <v>0</v>
      </c>
      <c r="AZ364" s="51" t="b">
        <f t="shared" si="110"/>
        <v>0</v>
      </c>
      <c r="BA364" s="19">
        <f>IF(V364=1,Const!$B$37,Const!$B$38)</f>
        <v>602</v>
      </c>
      <c r="BB364" s="51" t="b">
        <f>IF(F364=1,AZ364/Const!$B$17*1800/BA364*1000)</f>
        <v>0</v>
      </c>
    </row>
    <row r="365" spans="1:54" x14ac:dyDescent="0.3">
      <c r="A365" s="1">
        <f t="shared" si="111"/>
        <v>43653</v>
      </c>
      <c r="B365" s="2">
        <f t="shared" si="112"/>
        <v>0.5</v>
      </c>
      <c r="C365" s="13">
        <f t="shared" si="112"/>
        <v>43653.5</v>
      </c>
      <c r="D365" s="19">
        <f t="shared" si="113"/>
        <v>188</v>
      </c>
      <c r="E365" s="19">
        <v>362</v>
      </c>
      <c r="F365" s="19">
        <v>0</v>
      </c>
      <c r="G365" s="19">
        <v>0</v>
      </c>
      <c r="H365" s="19">
        <v>0</v>
      </c>
      <c r="I365" s="19"/>
      <c r="J365">
        <v>524835</v>
      </c>
      <c r="K365">
        <v>6299595</v>
      </c>
      <c r="L365">
        <v>2635</v>
      </c>
      <c r="M365" s="14">
        <v>46.471499999999999</v>
      </c>
      <c r="N365" s="21">
        <v>84.928799999999995</v>
      </c>
      <c r="O365" s="19">
        <v>694.67</v>
      </c>
      <c r="P365" s="19">
        <f>VLOOKUP(C365,AWS2_30min!$C$3:$G$2935,5)</f>
        <v>955.8</v>
      </c>
      <c r="Q365" s="19">
        <f t="shared" si="96"/>
        <v>856.33399999999995</v>
      </c>
      <c r="R365" s="59">
        <f t="shared" si="97"/>
        <v>1.1161532766420579</v>
      </c>
      <c r="S365" s="26" t="b">
        <f t="shared" si="98"/>
        <v>0</v>
      </c>
      <c r="T365" s="19">
        <f>VLOOKUP(A365,Albedo!$A$2:$F$63,6)</f>
        <v>0</v>
      </c>
      <c r="U365" s="19">
        <f>Const!$B$26*D365+Const!$B$27</f>
        <v>2402.4843999999998</v>
      </c>
      <c r="V365" s="19">
        <f t="shared" si="95"/>
        <v>1</v>
      </c>
      <c r="W365" s="6">
        <f>VLOOKUP(A365,Albedo!$A$2:$G$63,5)+Const!$B$20*(L365-Const!$B$29)</f>
        <v>16.835999999999999</v>
      </c>
      <c r="X365" s="19">
        <f>VLOOKUP(A365,Albedo!$A$2:$G$63,7)</f>
        <v>3</v>
      </c>
      <c r="Y365" s="6">
        <f>IF(T365=1,W365,VLOOKUP(A365,Albedo!$A$2:$H$63,8)+(X365+1)*Const!$B$20*(L365-Const!$B$29))</f>
        <v>33.076000000000001</v>
      </c>
      <c r="Z365" s="15">
        <f>Const!$B$22*V365+Const!$B$23*W365+Const!$B$24*Y365+Const!$B$25</f>
        <v>0.57618056000000006</v>
      </c>
      <c r="AA365" s="51" t="b">
        <f t="shared" si="99"/>
        <v>0</v>
      </c>
      <c r="AB365" s="51" t="b">
        <f t="shared" si="100"/>
        <v>0</v>
      </c>
      <c r="AC365" s="51" t="b">
        <f>IF(F365=1,VLOOKUP(C365,AWS1_30min!$C$3:$J$2747,8))</f>
        <v>0</v>
      </c>
      <c r="AD365" s="51" t="b">
        <f>IF(F365=1,Const!$B$5*POWER((0+Const!$B$4),4))</f>
        <v>0</v>
      </c>
      <c r="AE365" s="51" t="b">
        <f t="shared" si="101"/>
        <v>0</v>
      </c>
      <c r="AF365" s="51" t="b">
        <f t="shared" si="102"/>
        <v>0</v>
      </c>
      <c r="AG365" s="14">
        <f>VLOOKUP(C365,AWS2_30min!$C$3:$J$2935,8)+Const!$B$20*(L365-Const!$B$29)</f>
        <v>16.835999999999999</v>
      </c>
      <c r="AH365" s="14">
        <f t="shared" si="103"/>
        <v>289.98599999999999</v>
      </c>
      <c r="AI365" s="6">
        <f>VLOOKUP(C365,AWS2_30min!$C$3:$K$2935,9)</f>
        <v>30.97</v>
      </c>
      <c r="AJ365" s="6">
        <f>VLOOKUP(C365,AWS2_30min!$C$3:$L$2935,10)</f>
        <v>1.9076345193123379</v>
      </c>
      <c r="AK365" s="53">
        <f>IF(AJ365&gt;0.5,Const!$B$6*(AH365-Const!$B$4)*(Const!$B$32-Const!$B$34)/(AH365*POWER(AJ365,2)))</f>
        <v>0.3129234167378267</v>
      </c>
      <c r="AL365" s="53">
        <f>IF(AK365&lt;Const!$B$33,AK365,"ЛОЖЬ")</f>
        <v>0.3129234167378267</v>
      </c>
      <c r="AM365" s="53">
        <f t="shared" si="104"/>
        <v>0.31879245119362204</v>
      </c>
      <c r="AN365" s="6">
        <f>(AG365+VLOOKUP(C365,AWS1_30min!$C$4:$L$2747,10))/2</f>
        <v>15.8095</v>
      </c>
      <c r="AO365" s="19">
        <f>VLOOKUP(C365,AWS1_30min!$C$4:$O$2747,13)/POWER(10,(L365-Const!$B$28)/18400*(1+0.003665*AN365))</f>
        <v>740.56699913527495</v>
      </c>
      <c r="AP365" s="14">
        <f>Const!$B$7*Const!$B$8*(AO365/Const!$B$11)*POWER(Const!$B$9,2)*AJ365*(AH365-Const!$B$4)/(LN(Const!$B$32/Const!$B$34)*LN(Const!$B$32/Const!$B$35))</f>
        <v>64.616980628280615</v>
      </c>
      <c r="AQ365" s="51" t="b">
        <f t="shared" si="105"/>
        <v>0</v>
      </c>
      <c r="AR365" s="18">
        <f t="shared" si="106"/>
        <v>6.0725795386059893</v>
      </c>
      <c r="AS365" s="14">
        <f>0.623*Const!$B$10*Const!$B$8*POWER(Const!$B$9,2)*AJ365*(AR365-Const!$B$12)/1013/(LN(Const!$B$32/Const!$B$34)*LN(Const!$B$32/Const!$B$36))</f>
        <v>-0.30546001554623486</v>
      </c>
      <c r="AT365" s="51" t="b">
        <f t="shared" si="107"/>
        <v>0</v>
      </c>
      <c r="AU365" s="51" t="b">
        <f t="shared" si="108"/>
        <v>0</v>
      </c>
      <c r="AV365" s="14">
        <f>VLOOKUP(C365,AWS1_30min!$C$4:$P$2747,14)</f>
        <v>0</v>
      </c>
      <c r="AW365" s="14">
        <f t="shared" si="109"/>
        <v>0</v>
      </c>
      <c r="AX365" s="51" t="b">
        <f>IF(F365=1,AW365*Const!$B$13*Const!$B$14*(AH365-Const!$B$4))</f>
        <v>0</v>
      </c>
      <c r="AY365" s="11" t="b">
        <f>IF(F365=1,-Const!$B$15*(Const!$B$4-Const!$B$31)/2)</f>
        <v>0</v>
      </c>
      <c r="AZ365" s="51" t="b">
        <f t="shared" si="110"/>
        <v>0</v>
      </c>
      <c r="BA365" s="19">
        <f>IF(V365=1,Const!$B$37,Const!$B$38)</f>
        <v>602</v>
      </c>
      <c r="BB365" s="51" t="b">
        <f>IF(F365=1,AZ365/Const!$B$17*1800/BA365*1000)</f>
        <v>0</v>
      </c>
    </row>
    <row r="366" spans="1:54" x14ac:dyDescent="0.3">
      <c r="A366" s="1">
        <f t="shared" si="111"/>
        <v>43653</v>
      </c>
      <c r="B366" s="2">
        <f t="shared" si="112"/>
        <v>0.5</v>
      </c>
      <c r="C366" s="13">
        <f t="shared" si="112"/>
        <v>43653.5</v>
      </c>
      <c r="D366" s="19">
        <f t="shared" si="113"/>
        <v>188</v>
      </c>
      <c r="E366" s="19">
        <v>363</v>
      </c>
      <c r="F366" s="19">
        <v>0</v>
      </c>
      <c r="G366" s="19">
        <v>0</v>
      </c>
      <c r="H366" s="19">
        <v>0</v>
      </c>
      <c r="I366" s="19"/>
      <c r="J366">
        <v>524925</v>
      </c>
      <c r="K366">
        <v>6299595</v>
      </c>
      <c r="L366">
        <v>2554</v>
      </c>
      <c r="M366" s="14">
        <v>31.206800000000001</v>
      </c>
      <c r="N366" s="21">
        <v>54.706699999999998</v>
      </c>
      <c r="O366" s="19">
        <v>551.93799999999999</v>
      </c>
      <c r="P366" s="19">
        <f>VLOOKUP(C366,AWS2_30min!$C$3:$G$2935,5)</f>
        <v>955.8</v>
      </c>
      <c r="Q366" s="19">
        <f t="shared" si="96"/>
        <v>856.33399999999995</v>
      </c>
      <c r="R366" s="59">
        <f t="shared" si="97"/>
        <v>1.1161532766420579</v>
      </c>
      <c r="S366" s="26" t="b">
        <f t="shared" si="98"/>
        <v>0</v>
      </c>
      <c r="T366" s="19">
        <f>VLOOKUP(A366,Albedo!$A$2:$F$63,6)</f>
        <v>0</v>
      </c>
      <c r="U366" s="19">
        <f>Const!$B$26*D366+Const!$B$27</f>
        <v>2402.4843999999998</v>
      </c>
      <c r="V366" s="19">
        <f t="shared" si="95"/>
        <v>1</v>
      </c>
      <c r="W366" s="6">
        <f>VLOOKUP(A366,Albedo!$A$2:$G$63,5)+Const!$B$20*(L366-Const!$B$29)</f>
        <v>17.362500000000001</v>
      </c>
      <c r="X366" s="19">
        <f>VLOOKUP(A366,Albedo!$A$2:$G$63,7)</f>
        <v>3</v>
      </c>
      <c r="Y366" s="6">
        <f>IF(T366=1,W366,VLOOKUP(A366,Albedo!$A$2:$H$63,8)+(X366+1)*Const!$B$20*(L366-Const!$B$29))</f>
        <v>35.182000000000002</v>
      </c>
      <c r="Z366" s="15">
        <f>Const!$B$22*V366+Const!$B$23*W366+Const!$B$24*Y366+Const!$B$25</f>
        <v>0.57823391000000002</v>
      </c>
      <c r="AA366" s="51" t="b">
        <f t="shared" si="99"/>
        <v>0</v>
      </c>
      <c r="AB366" s="51" t="b">
        <f t="shared" si="100"/>
        <v>0</v>
      </c>
      <c r="AC366" s="51" t="b">
        <f>IF(F366=1,VLOOKUP(C366,AWS1_30min!$C$3:$J$2747,8))</f>
        <v>0</v>
      </c>
      <c r="AD366" s="51" t="b">
        <f>IF(F366=1,Const!$B$5*POWER((0+Const!$B$4),4))</f>
        <v>0</v>
      </c>
      <c r="AE366" s="51" t="b">
        <f t="shared" si="101"/>
        <v>0</v>
      </c>
      <c r="AF366" s="51" t="b">
        <f t="shared" si="102"/>
        <v>0</v>
      </c>
      <c r="AG366" s="14">
        <f>VLOOKUP(C366,AWS2_30min!$C$3:$J$2935,8)+Const!$B$20*(L366-Const!$B$29)</f>
        <v>17.362500000000001</v>
      </c>
      <c r="AH366" s="14">
        <f t="shared" si="103"/>
        <v>290.51249999999999</v>
      </c>
      <c r="AI366" s="6">
        <f>VLOOKUP(C366,AWS2_30min!$C$3:$K$2935,9)</f>
        <v>30.97</v>
      </c>
      <c r="AJ366" s="6">
        <f>VLOOKUP(C366,AWS2_30min!$C$3:$L$2935,10)</f>
        <v>1.9076345193123379</v>
      </c>
      <c r="AK366" s="53">
        <f>IF(AJ366&gt;0.5,Const!$B$6*(AH366-Const!$B$4)*(Const!$B$32-Const!$B$34)/(AH366*POWER(AJ366,2)))</f>
        <v>0.3221243928496903</v>
      </c>
      <c r="AL366" s="53">
        <f>IF(AK366&lt;Const!$B$33,AK366,"ЛОЖЬ")</f>
        <v>0.3221243928496903</v>
      </c>
      <c r="AM366" s="53">
        <f t="shared" si="104"/>
        <v>0.37285918322263706</v>
      </c>
      <c r="AN366" s="6">
        <f>(AG366+VLOOKUP(C366,AWS1_30min!$C$4:$L$2747,10))/2</f>
        <v>16.072749999999999</v>
      </c>
      <c r="AO366" s="19">
        <f>VLOOKUP(C366,AWS1_30min!$C$4:$O$2747,13)/POWER(10,(L366-Const!$B$28)/18400*(1+0.003665*AN366))</f>
        <v>748.54909264111677</v>
      </c>
      <c r="AP366" s="14">
        <f>Const!$B$7*Const!$B$8*(AO366/Const!$B$11)*POWER(Const!$B$9,2)*AJ366*(AH366-Const!$B$4)/(LN(Const!$B$32/Const!$B$34)*LN(Const!$B$32/Const!$B$35))</f>
        <v>67.355945278741999</v>
      </c>
      <c r="AQ366" s="51" t="b">
        <f t="shared" si="105"/>
        <v>0</v>
      </c>
      <c r="AR366" s="18">
        <f t="shared" si="106"/>
        <v>6.2797971658813809</v>
      </c>
      <c r="AS366" s="14">
        <f>0.623*Const!$B$10*Const!$B$8*POWER(Const!$B$9,2)*AJ366*(AR366-Const!$B$12)/1013/(LN(Const!$B$32/Const!$B$34)*LN(Const!$B$32/Const!$B$36))</f>
        <v>1.3860396958690124</v>
      </c>
      <c r="AT366" s="51" t="b">
        <f t="shared" si="107"/>
        <v>0</v>
      </c>
      <c r="AU366" s="51" t="b">
        <f t="shared" si="108"/>
        <v>0</v>
      </c>
      <c r="AV366" s="14">
        <f>VLOOKUP(C366,AWS1_30min!$C$4:$P$2747,14)</f>
        <v>0</v>
      </c>
      <c r="AW366" s="14">
        <f t="shared" si="109"/>
        <v>0</v>
      </c>
      <c r="AX366" s="51" t="b">
        <f>IF(F366=1,AW366*Const!$B$13*Const!$B$14*(AH366-Const!$B$4))</f>
        <v>0</v>
      </c>
      <c r="AY366" s="11" t="b">
        <f>IF(F366=1,-Const!$B$15*(Const!$B$4-Const!$B$31)/2)</f>
        <v>0</v>
      </c>
      <c r="AZ366" s="51" t="b">
        <f t="shared" si="110"/>
        <v>0</v>
      </c>
      <c r="BA366" s="19">
        <f>IF(V366=1,Const!$B$37,Const!$B$38)</f>
        <v>602</v>
      </c>
      <c r="BB366" s="51" t="b">
        <f>IF(F366=1,AZ366/Const!$B$17*1800/BA366*1000)</f>
        <v>0</v>
      </c>
    </row>
    <row r="367" spans="1:54" x14ac:dyDescent="0.3">
      <c r="A367" s="1">
        <f t="shared" si="111"/>
        <v>43653</v>
      </c>
      <c r="B367" s="2">
        <f t="shared" si="112"/>
        <v>0.5</v>
      </c>
      <c r="C367" s="13">
        <f t="shared" si="112"/>
        <v>43653.5</v>
      </c>
      <c r="D367" s="19">
        <f t="shared" si="113"/>
        <v>188</v>
      </c>
      <c r="E367" s="19">
        <v>364</v>
      </c>
      <c r="F367" s="19">
        <v>0</v>
      </c>
      <c r="G367" s="19">
        <v>0</v>
      </c>
      <c r="H367" s="19">
        <v>0</v>
      </c>
      <c r="I367" s="19"/>
      <c r="J367">
        <v>525015</v>
      </c>
      <c r="K367">
        <v>6299595</v>
      </c>
      <c r="L367">
        <v>2554</v>
      </c>
      <c r="M367" s="14">
        <v>23.1602</v>
      </c>
      <c r="N367" s="21">
        <v>360</v>
      </c>
      <c r="O367" s="19">
        <v>861.57500000000005</v>
      </c>
      <c r="P367" s="19">
        <f>VLOOKUP(C367,AWS2_30min!$C$3:$G$2935,5)</f>
        <v>955.8</v>
      </c>
      <c r="Q367" s="19">
        <f t="shared" si="96"/>
        <v>856.33399999999995</v>
      </c>
      <c r="R367" s="59">
        <f t="shared" si="97"/>
        <v>1.1161532766420579</v>
      </c>
      <c r="S367" s="26" t="b">
        <f t="shared" si="98"/>
        <v>0</v>
      </c>
      <c r="T367" s="19">
        <f>VLOOKUP(A367,Albedo!$A$2:$F$63,6)</f>
        <v>0</v>
      </c>
      <c r="U367" s="19">
        <f>Const!$B$26*D367+Const!$B$27</f>
        <v>2402.4843999999998</v>
      </c>
      <c r="V367" s="19">
        <f t="shared" si="95"/>
        <v>1</v>
      </c>
      <c r="W367" s="6">
        <f>VLOOKUP(A367,Albedo!$A$2:$G$63,5)+Const!$B$20*(L367-Const!$B$29)</f>
        <v>17.362500000000001</v>
      </c>
      <c r="X367" s="19">
        <f>VLOOKUP(A367,Albedo!$A$2:$G$63,7)</f>
        <v>3</v>
      </c>
      <c r="Y367" s="6">
        <f>IF(T367=1,W367,VLOOKUP(A367,Albedo!$A$2:$H$63,8)+(X367+1)*Const!$B$20*(L367-Const!$B$29))</f>
        <v>35.182000000000002</v>
      </c>
      <c r="Z367" s="15">
        <f>Const!$B$22*V367+Const!$B$23*W367+Const!$B$24*Y367+Const!$B$25</f>
        <v>0.57823391000000002</v>
      </c>
      <c r="AA367" s="51" t="b">
        <f t="shared" si="99"/>
        <v>0</v>
      </c>
      <c r="AB367" s="51" t="b">
        <f t="shared" si="100"/>
        <v>0</v>
      </c>
      <c r="AC367" s="51" t="b">
        <f>IF(F367=1,VLOOKUP(C367,AWS1_30min!$C$3:$J$2747,8))</f>
        <v>0</v>
      </c>
      <c r="AD367" s="51" t="b">
        <f>IF(F367=1,Const!$B$5*POWER((0+Const!$B$4),4))</f>
        <v>0</v>
      </c>
      <c r="AE367" s="51" t="b">
        <f t="shared" si="101"/>
        <v>0</v>
      </c>
      <c r="AF367" s="51" t="b">
        <f t="shared" si="102"/>
        <v>0</v>
      </c>
      <c r="AG367" s="14">
        <f>VLOOKUP(C367,AWS2_30min!$C$3:$J$2935,8)+Const!$B$20*(L367-Const!$B$29)</f>
        <v>17.362500000000001</v>
      </c>
      <c r="AH367" s="14">
        <f t="shared" si="103"/>
        <v>290.51249999999999</v>
      </c>
      <c r="AI367" s="6">
        <f>VLOOKUP(C367,AWS2_30min!$C$3:$K$2935,9)</f>
        <v>30.97</v>
      </c>
      <c r="AJ367" s="6">
        <f>VLOOKUP(C367,AWS2_30min!$C$3:$L$2935,10)</f>
        <v>1.9076345193123379</v>
      </c>
      <c r="AK367" s="53">
        <f>IF(AJ367&gt;0.5,Const!$B$6*(AH367-Const!$B$4)*(Const!$B$32-Const!$B$34)/(AH367*POWER(AJ367,2)))</f>
        <v>0.3221243928496903</v>
      </c>
      <c r="AL367" s="53">
        <f>IF(AK367&lt;Const!$B$33,AK367,"ЛОЖЬ")</f>
        <v>0.3221243928496903</v>
      </c>
      <c r="AM367" s="53">
        <f t="shared" si="104"/>
        <v>0.37285918322263706</v>
      </c>
      <c r="AN367" s="6">
        <f>(AG367+VLOOKUP(C367,AWS1_30min!$C$4:$L$2747,10))/2</f>
        <v>16.072749999999999</v>
      </c>
      <c r="AO367" s="19">
        <f>VLOOKUP(C367,AWS1_30min!$C$4:$O$2747,13)/POWER(10,(L367-Const!$B$28)/18400*(1+0.003665*AN367))</f>
        <v>748.54909264111677</v>
      </c>
      <c r="AP367" s="14">
        <f>Const!$B$7*Const!$B$8*(AO367/Const!$B$11)*POWER(Const!$B$9,2)*AJ367*(AH367-Const!$B$4)/(LN(Const!$B$32/Const!$B$34)*LN(Const!$B$32/Const!$B$35))</f>
        <v>67.355945278741999</v>
      </c>
      <c r="AQ367" s="51" t="b">
        <f t="shared" si="105"/>
        <v>0</v>
      </c>
      <c r="AR367" s="18">
        <f t="shared" si="106"/>
        <v>6.2797971658813809</v>
      </c>
      <c r="AS367" s="14">
        <f>0.623*Const!$B$10*Const!$B$8*POWER(Const!$B$9,2)*AJ367*(AR367-Const!$B$12)/1013/(LN(Const!$B$32/Const!$B$34)*LN(Const!$B$32/Const!$B$36))</f>
        <v>1.3860396958690124</v>
      </c>
      <c r="AT367" s="51" t="b">
        <f t="shared" si="107"/>
        <v>0</v>
      </c>
      <c r="AU367" s="51" t="b">
        <f t="shared" si="108"/>
        <v>0</v>
      </c>
      <c r="AV367" s="14">
        <f>VLOOKUP(C367,AWS1_30min!$C$4:$P$2747,14)</f>
        <v>0</v>
      </c>
      <c r="AW367" s="14">
        <f t="shared" si="109"/>
        <v>0</v>
      </c>
      <c r="AX367" s="51" t="b">
        <f>IF(F367=1,AW367*Const!$B$13*Const!$B$14*(AH367-Const!$B$4))</f>
        <v>0</v>
      </c>
      <c r="AY367" s="11" t="b">
        <f>IF(F367=1,-Const!$B$15*(Const!$B$4-Const!$B$31)/2)</f>
        <v>0</v>
      </c>
      <c r="AZ367" s="51" t="b">
        <f t="shared" si="110"/>
        <v>0</v>
      </c>
      <c r="BA367" s="19">
        <f>IF(V367=1,Const!$B$37,Const!$B$38)</f>
        <v>602</v>
      </c>
      <c r="BB367" s="51" t="b">
        <f>IF(F367=1,AZ367/Const!$B$17*1800/BA367*1000)</f>
        <v>0</v>
      </c>
    </row>
    <row r="368" spans="1:54" x14ac:dyDescent="0.3">
      <c r="A368" s="1">
        <f t="shared" si="111"/>
        <v>43653</v>
      </c>
      <c r="B368" s="2">
        <f t="shared" si="112"/>
        <v>0.5</v>
      </c>
      <c r="C368" s="13">
        <f t="shared" si="112"/>
        <v>43653.5</v>
      </c>
      <c r="D368" s="19">
        <f t="shared" si="113"/>
        <v>188</v>
      </c>
      <c r="E368" s="19">
        <v>365</v>
      </c>
      <c r="F368" s="19">
        <v>1</v>
      </c>
      <c r="G368" s="19">
        <v>0</v>
      </c>
      <c r="H368" s="19">
        <v>0</v>
      </c>
      <c r="I368" s="19"/>
      <c r="J368">
        <v>525105</v>
      </c>
      <c r="K368">
        <v>6299595</v>
      </c>
      <c r="L368">
        <v>2554</v>
      </c>
      <c r="M368" s="14">
        <v>33.213700000000003</v>
      </c>
      <c r="N368" s="21">
        <v>53.105800000000002</v>
      </c>
      <c r="O368" s="19">
        <v>527.80700000000002</v>
      </c>
      <c r="P368" s="19">
        <f>VLOOKUP(C368,AWS2_30min!$C$3:$G$2935,5)</f>
        <v>955.8</v>
      </c>
      <c r="Q368" s="19">
        <f t="shared" si="96"/>
        <v>856.33399999999995</v>
      </c>
      <c r="R368" s="59">
        <f t="shared" si="97"/>
        <v>1.1161532766420579</v>
      </c>
      <c r="S368" s="26">
        <f t="shared" si="98"/>
        <v>589.11351248461472</v>
      </c>
      <c r="T368" s="19">
        <f>VLOOKUP(A368,Albedo!$A$2:$F$63,6)</f>
        <v>0</v>
      </c>
      <c r="U368" s="19">
        <f>Const!$B$26*D368+Const!$B$27</f>
        <v>2402.4843999999998</v>
      </c>
      <c r="V368" s="19">
        <f t="shared" si="95"/>
        <v>1</v>
      </c>
      <c r="W368" s="6">
        <f>VLOOKUP(A368,Albedo!$A$2:$G$63,5)+Const!$B$20*(L368-Const!$B$29)</f>
        <v>17.362500000000001</v>
      </c>
      <c r="X368" s="19">
        <f>VLOOKUP(A368,Albedo!$A$2:$G$63,7)</f>
        <v>3</v>
      </c>
      <c r="Y368" s="6">
        <f>IF(T368=1,W368,VLOOKUP(A368,Albedo!$A$2:$H$63,8)+(X368+1)*Const!$B$20*(L368-Const!$B$29))</f>
        <v>35.182000000000002</v>
      </c>
      <c r="Z368" s="15">
        <f>Const!$B$22*V368+Const!$B$23*W368+Const!$B$24*Y368+Const!$B$25</f>
        <v>0.57823391000000002</v>
      </c>
      <c r="AA368" s="51">
        <f t="shared" si="99"/>
        <v>340.64540975781262</v>
      </c>
      <c r="AB368" s="51">
        <f t="shared" si="100"/>
        <v>248.4681027268021</v>
      </c>
      <c r="AC368" s="51">
        <f>IF(F368=1,VLOOKUP(C368,AWS1_30min!$C$3:$J$2747,8))</f>
        <v>319.54647172463041</v>
      </c>
      <c r="AD368" s="51">
        <f>IF(F368=1,Const!$B$5*POWER((0+Const!$B$4),4))</f>
        <v>315.63697918226694</v>
      </c>
      <c r="AE368" s="51">
        <f t="shared" si="101"/>
        <v>3.9094925423634663</v>
      </c>
      <c r="AF368" s="51">
        <f t="shared" si="102"/>
        <v>252.37759526916557</v>
      </c>
      <c r="AG368" s="14">
        <f>VLOOKUP(C368,AWS2_30min!$C$3:$J$2935,8)+Const!$B$20*(L368-Const!$B$29)</f>
        <v>17.362500000000001</v>
      </c>
      <c r="AH368" s="14">
        <f t="shared" si="103"/>
        <v>290.51249999999999</v>
      </c>
      <c r="AI368" s="6">
        <f>VLOOKUP(C368,AWS2_30min!$C$3:$K$2935,9)</f>
        <v>30.97</v>
      </c>
      <c r="AJ368" s="6">
        <f>VLOOKUP(C368,AWS2_30min!$C$3:$L$2935,10)</f>
        <v>1.9076345193123379</v>
      </c>
      <c r="AK368" s="53">
        <f>IF(AJ368&gt;0.5,Const!$B$6*(AH368-Const!$B$4)*(Const!$B$32-Const!$B$34)/(AH368*POWER(AJ368,2)))</f>
        <v>0.3221243928496903</v>
      </c>
      <c r="AL368" s="53">
        <f>IF(AK368&lt;Const!$B$33,AK368,"ЛОЖЬ")</f>
        <v>0.3221243928496903</v>
      </c>
      <c r="AM368" s="53">
        <f t="shared" si="104"/>
        <v>0.37285918322263706</v>
      </c>
      <c r="AN368" s="6">
        <f>(AG368+VLOOKUP(C368,AWS1_30min!$C$4:$L$2747,10))/2</f>
        <v>16.072749999999999</v>
      </c>
      <c r="AO368" s="19">
        <f>VLOOKUP(C368,AWS1_30min!$C$4:$O$2747,13)/POWER(10,(L368-Const!$B$28)/18400*(1+0.003665*AN368))</f>
        <v>748.54909264111677</v>
      </c>
      <c r="AP368" s="14">
        <f>Const!$B$7*Const!$B$8*(AO368/Const!$B$11)*POWER(Const!$B$9,2)*AJ368*(AH368-Const!$B$4)/(LN(Const!$B$32/Const!$B$34)*LN(Const!$B$32/Const!$B$35))</f>
        <v>67.355945278741999</v>
      </c>
      <c r="AQ368" s="51">
        <f t="shared" si="105"/>
        <v>25.114282741820379</v>
      </c>
      <c r="AR368" s="18">
        <f t="shared" si="106"/>
        <v>6.2797971658813809</v>
      </c>
      <c r="AS368" s="14">
        <f>0.623*Const!$B$10*Const!$B$8*POWER(Const!$B$9,2)*AJ368*(AR368-Const!$B$12)/1013/(LN(Const!$B$32/Const!$B$34)*LN(Const!$B$32/Const!$B$36))</f>
        <v>1.3860396958690124</v>
      </c>
      <c r="AT368" s="51">
        <f t="shared" si="107"/>
        <v>0.51679762891587222</v>
      </c>
      <c r="AU368" s="51">
        <f t="shared" si="108"/>
        <v>25.63108037073625</v>
      </c>
      <c r="AV368" s="14">
        <f>VLOOKUP(C368,AWS1_30min!$C$4:$P$2747,14)</f>
        <v>0</v>
      </c>
      <c r="AW368" s="14">
        <f t="shared" si="109"/>
        <v>0</v>
      </c>
      <c r="AX368" s="51">
        <f>IF(F368=1,AW368*Const!$B$13*Const!$B$14*(AH368-Const!$B$4))</f>
        <v>0</v>
      </c>
      <c r="AY368" s="11">
        <f>IF(F368=1,-Const!$B$15*(Const!$B$4-Const!$B$31)/2)</f>
        <v>-0.33999999999999775</v>
      </c>
      <c r="AZ368" s="51">
        <f t="shared" si="110"/>
        <v>277.66867563990183</v>
      </c>
      <c r="BA368" s="19">
        <f>IF(V368=1,Const!$B$37,Const!$B$38)</f>
        <v>602</v>
      </c>
      <c r="BB368" s="51">
        <f>IF(F368=1,AZ368/Const!$B$17*1800/BA368*1000)</f>
        <v>2.5158744395037917</v>
      </c>
    </row>
    <row r="369" spans="1:54" x14ac:dyDescent="0.3">
      <c r="A369" s="1">
        <f t="shared" si="111"/>
        <v>43653</v>
      </c>
      <c r="B369" s="2">
        <f t="shared" si="112"/>
        <v>0.5</v>
      </c>
      <c r="C369" s="13">
        <f t="shared" si="112"/>
        <v>43653.5</v>
      </c>
      <c r="D369" s="19">
        <f t="shared" si="113"/>
        <v>188</v>
      </c>
      <c r="E369" s="19">
        <v>366</v>
      </c>
      <c r="F369" s="19">
        <v>1</v>
      </c>
      <c r="G369" s="19">
        <v>0</v>
      </c>
      <c r="H369" s="19">
        <v>0</v>
      </c>
      <c r="I369" s="19"/>
      <c r="J369">
        <v>525195</v>
      </c>
      <c r="K369">
        <v>6299595</v>
      </c>
      <c r="L369">
        <v>2451</v>
      </c>
      <c r="M369" s="14">
        <v>46.025399999999998</v>
      </c>
      <c r="N369" s="21">
        <v>77.304599999999994</v>
      </c>
      <c r="O369" s="19">
        <v>668.52099999999996</v>
      </c>
      <c r="P369" s="19">
        <f>VLOOKUP(C369,AWS2_30min!$C$3:$G$2935,5)</f>
        <v>955.8</v>
      </c>
      <c r="Q369" s="19">
        <f t="shared" si="96"/>
        <v>856.33399999999995</v>
      </c>
      <c r="R369" s="59">
        <f t="shared" si="97"/>
        <v>1.1161532766420579</v>
      </c>
      <c r="S369" s="26">
        <f t="shared" si="98"/>
        <v>746.17190465402518</v>
      </c>
      <c r="T369" s="19">
        <f>VLOOKUP(A369,Albedo!$A$2:$F$63,6)</f>
        <v>0</v>
      </c>
      <c r="U369" s="19">
        <f>Const!$B$26*D369+Const!$B$27</f>
        <v>2402.4843999999998</v>
      </c>
      <c r="V369" s="19">
        <f t="shared" si="95"/>
        <v>1</v>
      </c>
      <c r="W369" s="6">
        <f>VLOOKUP(A369,Albedo!$A$2:$G$63,5)+Const!$B$20*(L369-Const!$B$29)</f>
        <v>18.032</v>
      </c>
      <c r="X369" s="19">
        <f>VLOOKUP(A369,Albedo!$A$2:$G$63,7)</f>
        <v>3</v>
      </c>
      <c r="Y369" s="6">
        <f>IF(T369=1,W369,VLOOKUP(A369,Albedo!$A$2:$H$63,8)+(X369+1)*Const!$B$20*(L369-Const!$B$29))</f>
        <v>37.86</v>
      </c>
      <c r="Z369" s="15">
        <f>Const!$B$22*V369+Const!$B$23*W369+Const!$B$24*Y369+Const!$B$25</f>
        <v>0.58084496000000008</v>
      </c>
      <c r="AA369" s="51">
        <f t="shared" si="99"/>
        <v>433.41019011189115</v>
      </c>
      <c r="AB369" s="51">
        <f t="shared" si="100"/>
        <v>312.76171454213403</v>
      </c>
      <c r="AC369" s="51">
        <f>IF(F369=1,VLOOKUP(C369,AWS1_30min!$C$3:$J$2747,8))</f>
        <v>319.54647172463041</v>
      </c>
      <c r="AD369" s="51">
        <f>IF(F369=1,Const!$B$5*POWER((0+Const!$B$4),4))</f>
        <v>315.63697918226694</v>
      </c>
      <c r="AE369" s="51">
        <f t="shared" si="101"/>
        <v>3.9094925423634663</v>
      </c>
      <c r="AF369" s="51">
        <f t="shared" si="102"/>
        <v>316.6712070844975</v>
      </c>
      <c r="AG369" s="14">
        <f>VLOOKUP(C369,AWS2_30min!$C$3:$J$2935,8)+Const!$B$20*(L369-Const!$B$29)</f>
        <v>18.032</v>
      </c>
      <c r="AH369" s="14">
        <f t="shared" si="103"/>
        <v>291.18199999999996</v>
      </c>
      <c r="AI369" s="6">
        <f>VLOOKUP(C369,AWS2_30min!$C$3:$K$2935,9)</f>
        <v>30.97</v>
      </c>
      <c r="AJ369" s="6">
        <f>VLOOKUP(C369,AWS2_30min!$C$3:$L$2935,10)</f>
        <v>1.9076345193123379</v>
      </c>
      <c r="AK369" s="53">
        <f>IF(AJ369&gt;0.5,Const!$B$6*(AH369-Const!$B$4)*(Const!$B$32-Const!$B$34)/(AH369*POWER(AJ369,2)))</f>
        <v>0.33377634294113973</v>
      </c>
      <c r="AL369" s="53">
        <f>IF(AK369&lt;Const!$B$33,AK369,"ЛОЖЬ")</f>
        <v>0.33377634294113973</v>
      </c>
      <c r="AM369" s="53">
        <f t="shared" si="104"/>
        <v>0.44740274826763571</v>
      </c>
      <c r="AN369" s="6">
        <f>(AG369+VLOOKUP(C369,AWS1_30min!$C$4:$L$2747,10))/2</f>
        <v>16.407499999999999</v>
      </c>
      <c r="AO369" s="19">
        <f>VLOOKUP(C369,AWS1_30min!$C$4:$O$2747,13)/POWER(10,(L369-Const!$B$28)/18400*(1+0.003665*AN369))</f>
        <v>758.84497781775349</v>
      </c>
      <c r="AP369" s="14">
        <f>Const!$B$7*Const!$B$8*(AO369/Const!$B$11)*POWER(Const!$B$9,2)*AJ369*(AH369-Const!$B$4)/(LN(Const!$B$32/Const!$B$34)*LN(Const!$B$32/Const!$B$35))</f>
        <v>70.915366439686196</v>
      </c>
      <c r="AQ369" s="51">
        <f t="shared" si="105"/>
        <v>31.727729839522066</v>
      </c>
      <c r="AR369" s="18">
        <f t="shared" si="106"/>
        <v>6.5522976703055171</v>
      </c>
      <c r="AS369" s="14">
        <f>0.623*Const!$B$10*Const!$B$8*POWER(Const!$B$9,2)*AJ369*(AR369-Const!$B$12)/1013/(LN(Const!$B$32/Const!$B$34)*LN(Const!$B$32/Const!$B$36))</f>
        <v>3.6104379319387423</v>
      </c>
      <c r="AT369" s="51">
        <f t="shared" si="107"/>
        <v>1.6153198531991124</v>
      </c>
      <c r="AU369" s="51">
        <f t="shared" si="108"/>
        <v>33.343049692721181</v>
      </c>
      <c r="AV369" s="14">
        <f>VLOOKUP(C369,AWS1_30min!$C$4:$P$2747,14)</f>
        <v>0</v>
      </c>
      <c r="AW369" s="14">
        <f t="shared" si="109"/>
        <v>0</v>
      </c>
      <c r="AX369" s="51">
        <f>IF(F369=1,AW369*Const!$B$13*Const!$B$14*(AH369-Const!$B$4))</f>
        <v>0</v>
      </c>
      <c r="AY369" s="11">
        <f>IF(F369=1,-Const!$B$15*(Const!$B$4-Const!$B$31)/2)</f>
        <v>-0.33999999999999775</v>
      </c>
      <c r="AZ369" s="51">
        <f t="shared" si="110"/>
        <v>349.67425677721872</v>
      </c>
      <c r="BA369" s="19">
        <f>IF(V369=1,Const!$B$37,Const!$B$38)</f>
        <v>602</v>
      </c>
      <c r="BB369" s="51">
        <f>IF(F369=1,AZ369/Const!$B$17*1800/BA369*1000)</f>
        <v>3.1682958934812935</v>
      </c>
    </row>
    <row r="370" spans="1:54" x14ac:dyDescent="0.3">
      <c r="A370" s="1">
        <f t="shared" si="111"/>
        <v>43653</v>
      </c>
      <c r="B370" s="2">
        <f t="shared" si="112"/>
        <v>0.5</v>
      </c>
      <c r="C370" s="13">
        <f t="shared" si="112"/>
        <v>43653.5</v>
      </c>
      <c r="D370" s="19">
        <f t="shared" si="113"/>
        <v>188</v>
      </c>
      <c r="E370" s="19">
        <v>367</v>
      </c>
      <c r="F370" s="19">
        <v>1</v>
      </c>
      <c r="G370" s="19">
        <v>0</v>
      </c>
      <c r="H370" s="19">
        <v>0</v>
      </c>
      <c r="I370" s="19"/>
      <c r="J370">
        <v>525285</v>
      </c>
      <c r="K370">
        <v>6299595</v>
      </c>
      <c r="L370">
        <v>2361</v>
      </c>
      <c r="M370" s="14">
        <v>29.176100000000002</v>
      </c>
      <c r="N370" s="21">
        <v>90</v>
      </c>
      <c r="O370" s="19">
        <v>524.29200000000003</v>
      </c>
      <c r="P370" s="19">
        <f>VLOOKUP(C370,AWS2_30min!$C$3:$G$2935,5)</f>
        <v>955.8</v>
      </c>
      <c r="Q370" s="19">
        <f t="shared" si="96"/>
        <v>856.33399999999995</v>
      </c>
      <c r="R370" s="59">
        <f t="shared" si="97"/>
        <v>1.1161532766420579</v>
      </c>
      <c r="S370" s="26">
        <f t="shared" si="98"/>
        <v>585.19023371721789</v>
      </c>
      <c r="T370" s="19">
        <f>VLOOKUP(A370,Albedo!$A$2:$F$63,6)</f>
        <v>0</v>
      </c>
      <c r="U370" s="19">
        <f>Const!$B$26*D370+Const!$B$27</f>
        <v>2402.4843999999998</v>
      </c>
      <c r="V370" s="19">
        <f t="shared" si="95"/>
        <v>0</v>
      </c>
      <c r="W370" s="6">
        <f>VLOOKUP(A370,Albedo!$A$2:$G$63,5)+Const!$B$20*(L370-Const!$B$29)</f>
        <v>18.617000000000001</v>
      </c>
      <c r="X370" s="19">
        <f>VLOOKUP(A370,Albedo!$A$2:$G$63,7)</f>
        <v>3</v>
      </c>
      <c r="Y370" s="6">
        <f>IF(T370=1,W370,VLOOKUP(A370,Albedo!$A$2:$H$63,8)+(X370+1)*Const!$B$20*(L370-Const!$B$29))</f>
        <v>40.200000000000003</v>
      </c>
      <c r="Z370" s="15">
        <f>Const!$B$22*V370+Const!$B$23*W370+Const!$B$24*Y370+Const!$B$25</f>
        <v>0.24567646000000001</v>
      </c>
      <c r="AA370" s="51">
        <f t="shared" si="99"/>
        <v>143.76746504621875</v>
      </c>
      <c r="AB370" s="51">
        <f t="shared" si="100"/>
        <v>441.42276867099918</v>
      </c>
      <c r="AC370" s="51">
        <f>IF(F370=1,VLOOKUP(C370,AWS1_30min!$C$3:$J$2747,8))</f>
        <v>319.54647172463041</v>
      </c>
      <c r="AD370" s="51">
        <f>IF(F370=1,Const!$B$5*POWER((0+Const!$B$4),4))</f>
        <v>315.63697918226694</v>
      </c>
      <c r="AE370" s="51">
        <f t="shared" si="101"/>
        <v>3.9094925423634663</v>
      </c>
      <c r="AF370" s="51">
        <f t="shared" si="102"/>
        <v>445.33226121336264</v>
      </c>
      <c r="AG370" s="14">
        <f>VLOOKUP(C370,AWS2_30min!$C$3:$J$2935,8)+Const!$B$20*(L370-Const!$B$29)</f>
        <v>18.617000000000001</v>
      </c>
      <c r="AH370" s="14">
        <f t="shared" si="103"/>
        <v>291.767</v>
      </c>
      <c r="AI370" s="6">
        <f>VLOOKUP(C370,AWS2_30min!$C$3:$K$2935,9)</f>
        <v>30.97</v>
      </c>
      <c r="AJ370" s="6">
        <f>VLOOKUP(C370,AWS2_30min!$C$3:$L$2935,10)</f>
        <v>1.9076345193123379</v>
      </c>
      <c r="AK370" s="53">
        <f>IF(AJ370&gt;0.5,Const!$B$6*(AH370-Const!$B$4)*(Const!$B$32-Const!$B$34)/(AH370*POWER(AJ370,2)))</f>
        <v>0.34391388232112402</v>
      </c>
      <c r="AL370" s="53">
        <f>IF(AK370&lt;Const!$B$33,AK370,"ЛОЖЬ")</f>
        <v>0.34391388232112402</v>
      </c>
      <c r="AM370" s="53">
        <f t="shared" si="104"/>
        <v>0.51778013811845836</v>
      </c>
      <c r="AN370" s="6">
        <f>(AG370+VLOOKUP(C370,AWS1_30min!$C$4:$L$2747,10))/2</f>
        <v>16.7</v>
      </c>
      <c r="AO370" s="19">
        <f>VLOOKUP(C370,AWS1_30min!$C$4:$O$2747,13)/POWER(10,(L370-Const!$B$28)/18400*(1+0.003665*AN370))</f>
        <v>767.97713100571002</v>
      </c>
      <c r="AP370" s="14">
        <f>Const!$B$7*Const!$B$8*(AO370/Const!$B$11)*POWER(Const!$B$9,2)*AJ370*(AH370-Const!$B$4)/(LN(Const!$B$32/Const!$B$34)*LN(Const!$B$32/Const!$B$35))</f>
        <v>74.097127966688817</v>
      </c>
      <c r="AQ370" s="51">
        <f t="shared" si="105"/>
        <v>38.366021152773222</v>
      </c>
      <c r="AR370" s="18">
        <f t="shared" si="106"/>
        <v>6.7988947690136161</v>
      </c>
      <c r="AS370" s="14">
        <f>0.623*Const!$B$10*Const!$B$8*POWER(Const!$B$9,2)*AJ370*(AR370-Const!$B$12)/1013/(LN(Const!$B$32/Const!$B$34)*LN(Const!$B$32/Const!$B$36))</f>
        <v>5.6233888897558435</v>
      </c>
      <c r="AT370" s="51">
        <f t="shared" si="107"/>
        <v>2.9116790760315849</v>
      </c>
      <c r="AU370" s="51">
        <f t="shared" si="108"/>
        <v>41.277700228804804</v>
      </c>
      <c r="AV370" s="14">
        <f>VLOOKUP(C370,AWS1_30min!$C$4:$P$2747,14)</f>
        <v>0</v>
      </c>
      <c r="AW370" s="14">
        <f t="shared" si="109"/>
        <v>0</v>
      </c>
      <c r="AX370" s="51">
        <f>IF(F370=1,AW370*Const!$B$13*Const!$B$14*(AH370-Const!$B$4))</f>
        <v>0</v>
      </c>
      <c r="AY370" s="11">
        <f>IF(F370=1,-Const!$B$15*(Const!$B$4-Const!$B$31)/2)</f>
        <v>-0.33999999999999775</v>
      </c>
      <c r="AZ370" s="51">
        <f t="shared" si="110"/>
        <v>486.26996144216747</v>
      </c>
      <c r="BA370" s="19">
        <f>IF(V370=1,Const!$B$37,Const!$B$38)</f>
        <v>784</v>
      </c>
      <c r="BB370" s="51">
        <f>IF(F370=1,AZ370/Const!$B$17*1800/BA370*1000)</f>
        <v>3.3831398059519997</v>
      </c>
    </row>
    <row r="371" spans="1:54" x14ac:dyDescent="0.3">
      <c r="A371" s="1">
        <f t="shared" si="111"/>
        <v>43653</v>
      </c>
      <c r="B371" s="2">
        <f t="shared" si="112"/>
        <v>0.5</v>
      </c>
      <c r="C371" s="13">
        <f t="shared" si="112"/>
        <v>43653.5</v>
      </c>
      <c r="D371" s="19">
        <f t="shared" si="113"/>
        <v>188</v>
      </c>
      <c r="E371" s="19">
        <v>368</v>
      </c>
      <c r="F371" s="19">
        <v>1</v>
      </c>
      <c r="G371" s="19">
        <v>0</v>
      </c>
      <c r="H371" s="19">
        <v>0</v>
      </c>
      <c r="I371" s="19"/>
      <c r="J371">
        <v>525375</v>
      </c>
      <c r="K371">
        <v>6299595</v>
      </c>
      <c r="L371">
        <v>2350</v>
      </c>
      <c r="M371" s="14">
        <v>6.9226599999999996</v>
      </c>
      <c r="N371" s="21">
        <v>144.31</v>
      </c>
      <c r="O371" s="19">
        <v>871.90899999999999</v>
      </c>
      <c r="P371" s="19">
        <f>VLOOKUP(C371,AWS2_30min!$C$3:$G$2935,5)</f>
        <v>955.8</v>
      </c>
      <c r="Q371" s="19">
        <f t="shared" si="96"/>
        <v>856.33399999999995</v>
      </c>
      <c r="R371" s="59">
        <f t="shared" si="97"/>
        <v>1.1161532766420579</v>
      </c>
      <c r="S371" s="26">
        <f t="shared" si="98"/>
        <v>973.18408728370002</v>
      </c>
      <c r="T371" s="19">
        <f>VLOOKUP(A371,Albedo!$A$2:$F$63,6)</f>
        <v>0</v>
      </c>
      <c r="U371" s="19">
        <f>Const!$B$26*D371+Const!$B$27</f>
        <v>2402.4843999999998</v>
      </c>
      <c r="V371" s="19">
        <f t="shared" si="95"/>
        <v>0</v>
      </c>
      <c r="W371" s="6">
        <f>VLOOKUP(A371,Albedo!$A$2:$G$63,5)+Const!$B$20*(L371-Const!$B$29)</f>
        <v>18.688500000000001</v>
      </c>
      <c r="X371" s="19">
        <f>VLOOKUP(A371,Albedo!$A$2:$G$63,7)</f>
        <v>3</v>
      </c>
      <c r="Y371" s="6">
        <f>IF(T371=1,W371,VLOOKUP(A371,Albedo!$A$2:$H$63,8)+(X371+1)*Const!$B$20*(L371-Const!$B$29))</f>
        <v>40.485999999999997</v>
      </c>
      <c r="Z371" s="15">
        <f>Const!$B$22*V371+Const!$B$23*W371+Const!$B$24*Y371+Const!$B$25</f>
        <v>0.24595531000000004</v>
      </c>
      <c r="AA371" s="51">
        <f t="shared" si="99"/>
        <v>239.35979387492952</v>
      </c>
      <c r="AB371" s="51">
        <f t="shared" si="100"/>
        <v>733.82429340877047</v>
      </c>
      <c r="AC371" s="51">
        <f>IF(F371=1,VLOOKUP(C371,AWS1_30min!$C$3:$J$2747,8))</f>
        <v>319.54647172463041</v>
      </c>
      <c r="AD371" s="51">
        <f>IF(F371=1,Const!$B$5*POWER((0+Const!$B$4),4))</f>
        <v>315.63697918226694</v>
      </c>
      <c r="AE371" s="51">
        <f t="shared" si="101"/>
        <v>3.9094925423634663</v>
      </c>
      <c r="AF371" s="51">
        <f t="shared" si="102"/>
        <v>737.733785951134</v>
      </c>
      <c r="AG371" s="14">
        <f>VLOOKUP(C371,AWS2_30min!$C$3:$J$2935,8)+Const!$B$20*(L371-Const!$B$29)</f>
        <v>18.688500000000001</v>
      </c>
      <c r="AH371" s="14">
        <f t="shared" si="103"/>
        <v>291.83849999999995</v>
      </c>
      <c r="AI371" s="6">
        <f>VLOOKUP(C371,AWS2_30min!$C$3:$K$2935,9)</f>
        <v>30.97</v>
      </c>
      <c r="AJ371" s="6">
        <f>VLOOKUP(C371,AWS2_30min!$C$3:$L$2935,10)</f>
        <v>1.9076345193123379</v>
      </c>
      <c r="AK371" s="53">
        <f>IF(AJ371&gt;0.5,Const!$B$6*(AH371-Const!$B$4)*(Const!$B$32-Const!$B$34)/(AH371*POWER(AJ371,2)))</f>
        <v>0.34515012766873721</v>
      </c>
      <c r="AL371" s="53">
        <f>IF(AK371&lt;Const!$B$33,AK371,"ЛОЖЬ")</f>
        <v>0.34515012766873721</v>
      </c>
      <c r="AM371" s="53">
        <f t="shared" si="104"/>
        <v>0.52671398905626776</v>
      </c>
      <c r="AN371" s="6">
        <f>(AG371+VLOOKUP(C371,AWS1_30min!$C$4:$L$2747,10))/2</f>
        <v>16.735749999999999</v>
      </c>
      <c r="AO371" s="19">
        <f>VLOOKUP(C371,AWS1_30min!$C$4:$O$2747,13)/POWER(10,(L371-Const!$B$28)/18400*(1+0.003665*AN371))</f>
        <v>769.1020672237222</v>
      </c>
      <c r="AP371" s="14">
        <f>Const!$B$7*Const!$B$8*(AO371/Const!$B$11)*POWER(Const!$B$9,2)*AJ371*(AH371-Const!$B$4)/(LN(Const!$B$32/Const!$B$34)*LN(Const!$B$32/Const!$B$35))</f>
        <v>74.490658245183866</v>
      </c>
      <c r="AQ371" s="51">
        <f t="shared" si="105"/>
        <v>39.235271751747959</v>
      </c>
      <c r="AR371" s="18">
        <f t="shared" si="106"/>
        <v>6.8295890618012098</v>
      </c>
      <c r="AS371" s="14">
        <f>0.623*Const!$B$10*Const!$B$8*POWER(Const!$B$9,2)*AJ371*(AR371-Const!$B$12)/1013/(LN(Const!$B$32/Const!$B$34)*LN(Const!$B$32/Const!$B$36))</f>
        <v>5.8739437680978739</v>
      </c>
      <c r="AT371" s="51">
        <f t="shared" si="107"/>
        <v>3.0938883535870358</v>
      </c>
      <c r="AU371" s="51">
        <f t="shared" si="108"/>
        <v>42.329160105334992</v>
      </c>
      <c r="AV371" s="14">
        <f>VLOOKUP(C371,AWS1_30min!$C$4:$P$2747,14)</f>
        <v>0</v>
      </c>
      <c r="AW371" s="14">
        <f t="shared" si="109"/>
        <v>0</v>
      </c>
      <c r="AX371" s="51">
        <f>IF(F371=1,AW371*Const!$B$13*Const!$B$14*(AH371-Const!$B$4))</f>
        <v>0</v>
      </c>
      <c r="AY371" s="11">
        <f>IF(F371=1,-Const!$B$15*(Const!$B$4-Const!$B$31)/2)</f>
        <v>-0.33999999999999775</v>
      </c>
      <c r="AZ371" s="51">
        <f t="shared" si="110"/>
        <v>779.72294605646903</v>
      </c>
      <c r="BA371" s="19">
        <f>IF(V371=1,Const!$B$37,Const!$B$38)</f>
        <v>784</v>
      </c>
      <c r="BB371" s="51">
        <f>IF(F371=1,AZ371/Const!$B$17*1800/BA371*1000)</f>
        <v>5.4247885857361027</v>
      </c>
    </row>
    <row r="372" spans="1:54" x14ac:dyDescent="0.3">
      <c r="A372" s="1">
        <f t="shared" si="111"/>
        <v>43653</v>
      </c>
      <c r="B372" s="2">
        <f t="shared" si="112"/>
        <v>0.5</v>
      </c>
      <c r="C372" s="13">
        <f t="shared" si="112"/>
        <v>43653.5</v>
      </c>
      <c r="D372" s="19">
        <f t="shared" si="113"/>
        <v>188</v>
      </c>
      <c r="E372" s="19">
        <v>369</v>
      </c>
      <c r="F372" s="19">
        <v>0</v>
      </c>
      <c r="G372" s="19">
        <v>0</v>
      </c>
      <c r="H372" s="19">
        <v>0</v>
      </c>
      <c r="I372" s="19"/>
      <c r="J372">
        <v>525465</v>
      </c>
      <c r="K372">
        <v>6299595</v>
      </c>
      <c r="L372">
        <v>2350</v>
      </c>
      <c r="M372" s="14">
        <v>6.76654</v>
      </c>
      <c r="N372" s="21">
        <v>205.66499999999999</v>
      </c>
      <c r="O372" s="19">
        <v>945.98900000000003</v>
      </c>
      <c r="P372" s="19">
        <f>VLOOKUP(C372,AWS2_30min!$C$3:$G$2935,5)</f>
        <v>955.8</v>
      </c>
      <c r="Q372" s="19">
        <f t="shared" si="96"/>
        <v>856.33399999999995</v>
      </c>
      <c r="R372" s="59">
        <f t="shared" si="97"/>
        <v>1.1161532766420579</v>
      </c>
      <c r="S372" s="26" t="b">
        <f t="shared" si="98"/>
        <v>0</v>
      </c>
      <c r="T372" s="19">
        <f>VLOOKUP(A372,Albedo!$A$2:$F$63,6)</f>
        <v>0</v>
      </c>
      <c r="U372" s="19">
        <f>Const!$B$26*D372+Const!$B$27</f>
        <v>2402.4843999999998</v>
      </c>
      <c r="V372" s="19">
        <f t="shared" si="95"/>
        <v>0</v>
      </c>
      <c r="W372" s="6">
        <f>VLOOKUP(A372,Albedo!$A$2:$G$63,5)+Const!$B$20*(L372-Const!$B$29)</f>
        <v>18.688500000000001</v>
      </c>
      <c r="X372" s="19">
        <f>VLOOKUP(A372,Albedo!$A$2:$G$63,7)</f>
        <v>3</v>
      </c>
      <c r="Y372" s="6">
        <f>IF(T372=1,W372,VLOOKUP(A372,Albedo!$A$2:$H$63,8)+(X372+1)*Const!$B$20*(L372-Const!$B$29))</f>
        <v>40.485999999999997</v>
      </c>
      <c r="Z372" s="15">
        <f>Const!$B$22*V372+Const!$B$23*W372+Const!$B$24*Y372+Const!$B$25</f>
        <v>0.24595531000000004</v>
      </c>
      <c r="AA372" s="51" t="b">
        <f t="shared" si="99"/>
        <v>0</v>
      </c>
      <c r="AB372" s="51" t="b">
        <f t="shared" si="100"/>
        <v>0</v>
      </c>
      <c r="AC372" s="51" t="b">
        <f>IF(F372=1,VLOOKUP(C372,AWS1_30min!$C$3:$J$2747,8))</f>
        <v>0</v>
      </c>
      <c r="AD372" s="51" t="b">
        <f>IF(F372=1,Const!$B$5*POWER((0+Const!$B$4),4))</f>
        <v>0</v>
      </c>
      <c r="AE372" s="51" t="b">
        <f t="shared" si="101"/>
        <v>0</v>
      </c>
      <c r="AF372" s="51" t="b">
        <f t="shared" si="102"/>
        <v>0</v>
      </c>
      <c r="AG372" s="14">
        <f>VLOOKUP(C372,AWS2_30min!$C$3:$J$2935,8)+Const!$B$20*(L372-Const!$B$29)</f>
        <v>18.688500000000001</v>
      </c>
      <c r="AH372" s="14">
        <f t="shared" si="103"/>
        <v>291.83849999999995</v>
      </c>
      <c r="AI372" s="6">
        <f>VLOOKUP(C372,AWS2_30min!$C$3:$K$2935,9)</f>
        <v>30.97</v>
      </c>
      <c r="AJ372" s="6">
        <f>VLOOKUP(C372,AWS2_30min!$C$3:$L$2935,10)</f>
        <v>1.9076345193123379</v>
      </c>
      <c r="AK372" s="53">
        <f>IF(AJ372&gt;0.5,Const!$B$6*(AH372-Const!$B$4)*(Const!$B$32-Const!$B$34)/(AH372*POWER(AJ372,2)))</f>
        <v>0.34515012766873721</v>
      </c>
      <c r="AL372" s="53">
        <f>IF(AK372&lt;Const!$B$33,AK372,"ЛОЖЬ")</f>
        <v>0.34515012766873721</v>
      </c>
      <c r="AM372" s="53">
        <f t="shared" si="104"/>
        <v>0.52671398905626776</v>
      </c>
      <c r="AN372" s="6">
        <f>(AG372+VLOOKUP(C372,AWS1_30min!$C$4:$L$2747,10))/2</f>
        <v>16.735749999999999</v>
      </c>
      <c r="AO372" s="19">
        <f>VLOOKUP(C372,AWS1_30min!$C$4:$O$2747,13)/POWER(10,(L372-Const!$B$28)/18400*(1+0.003665*AN372))</f>
        <v>769.1020672237222</v>
      </c>
      <c r="AP372" s="14">
        <f>Const!$B$7*Const!$B$8*(AO372/Const!$B$11)*POWER(Const!$B$9,2)*AJ372*(AH372-Const!$B$4)/(LN(Const!$B$32/Const!$B$34)*LN(Const!$B$32/Const!$B$35))</f>
        <v>74.490658245183866</v>
      </c>
      <c r="AQ372" s="51" t="b">
        <f t="shared" si="105"/>
        <v>0</v>
      </c>
      <c r="AR372" s="18">
        <f t="shared" si="106"/>
        <v>6.8295890618012098</v>
      </c>
      <c r="AS372" s="14">
        <f>0.623*Const!$B$10*Const!$B$8*POWER(Const!$B$9,2)*AJ372*(AR372-Const!$B$12)/1013/(LN(Const!$B$32/Const!$B$34)*LN(Const!$B$32/Const!$B$36))</f>
        <v>5.8739437680978739</v>
      </c>
      <c r="AT372" s="51" t="b">
        <f t="shared" si="107"/>
        <v>0</v>
      </c>
      <c r="AU372" s="51" t="b">
        <f t="shared" si="108"/>
        <v>0</v>
      </c>
      <c r="AV372" s="14">
        <f>VLOOKUP(C372,AWS1_30min!$C$4:$P$2747,14)</f>
        <v>0</v>
      </c>
      <c r="AW372" s="14">
        <f t="shared" si="109"/>
        <v>0</v>
      </c>
      <c r="AX372" s="51" t="b">
        <f>IF(F372=1,AW372*Const!$B$13*Const!$B$14*(AH372-Const!$B$4))</f>
        <v>0</v>
      </c>
      <c r="AY372" s="11" t="b">
        <f>IF(F372=1,-Const!$B$15*(Const!$B$4-Const!$B$31)/2)</f>
        <v>0</v>
      </c>
      <c r="AZ372" s="51" t="b">
        <f t="shared" si="110"/>
        <v>0</v>
      </c>
      <c r="BA372" s="19">
        <f>IF(V372=1,Const!$B$37,Const!$B$38)</f>
        <v>784</v>
      </c>
      <c r="BB372" s="51" t="b">
        <f>IF(F372=1,AZ372/Const!$B$17*1800/BA372*1000)</f>
        <v>0</v>
      </c>
    </row>
    <row r="373" spans="1:54" x14ac:dyDescent="0.3">
      <c r="A373" s="1">
        <f t="shared" si="111"/>
        <v>43653</v>
      </c>
      <c r="B373" s="2">
        <f t="shared" si="112"/>
        <v>0.5</v>
      </c>
      <c r="C373" s="13">
        <f t="shared" si="112"/>
        <v>43653.5</v>
      </c>
      <c r="D373" s="19">
        <f t="shared" si="113"/>
        <v>188</v>
      </c>
      <c r="E373" s="19">
        <v>370</v>
      </c>
      <c r="F373" s="19">
        <v>0</v>
      </c>
      <c r="G373" s="19">
        <v>0</v>
      </c>
      <c r="H373" s="19">
        <v>0</v>
      </c>
      <c r="I373" s="19"/>
      <c r="J373">
        <v>525555</v>
      </c>
      <c r="K373">
        <v>6299595</v>
      </c>
      <c r="L373">
        <v>2357</v>
      </c>
      <c r="M373" s="14">
        <v>11.445600000000001</v>
      </c>
      <c r="N373" s="21">
        <v>227.22399999999999</v>
      </c>
      <c r="O373" s="19">
        <v>993.64499999999998</v>
      </c>
      <c r="P373" s="19">
        <f>VLOOKUP(C373,AWS2_30min!$C$3:$G$2935,5)</f>
        <v>955.8</v>
      </c>
      <c r="Q373" s="19">
        <f t="shared" si="96"/>
        <v>856.33399999999995</v>
      </c>
      <c r="R373" s="59">
        <f t="shared" si="97"/>
        <v>1.1161532766420579</v>
      </c>
      <c r="S373" s="26" t="b">
        <f t="shared" si="98"/>
        <v>0</v>
      </c>
      <c r="T373" s="19">
        <f>VLOOKUP(A373,Albedo!$A$2:$F$63,6)</f>
        <v>0</v>
      </c>
      <c r="U373" s="19">
        <f>Const!$B$26*D373+Const!$B$27</f>
        <v>2402.4843999999998</v>
      </c>
      <c r="V373" s="19">
        <f t="shared" si="95"/>
        <v>0</v>
      </c>
      <c r="W373" s="6">
        <f>VLOOKUP(A373,Albedo!$A$2:$G$63,5)+Const!$B$20*(L373-Const!$B$29)</f>
        <v>18.643000000000001</v>
      </c>
      <c r="X373" s="19">
        <f>VLOOKUP(A373,Albedo!$A$2:$G$63,7)</f>
        <v>3</v>
      </c>
      <c r="Y373" s="6">
        <f>IF(T373=1,W373,VLOOKUP(A373,Albedo!$A$2:$H$63,8)+(X373+1)*Const!$B$20*(L373-Const!$B$29))</f>
        <v>40.304000000000002</v>
      </c>
      <c r="Z373" s="15">
        <f>Const!$B$22*V373+Const!$B$23*W373+Const!$B$24*Y373+Const!$B$25</f>
        <v>0.24577786000000001</v>
      </c>
      <c r="AA373" s="51" t="b">
        <f t="shared" si="99"/>
        <v>0</v>
      </c>
      <c r="AB373" s="51" t="b">
        <f t="shared" si="100"/>
        <v>0</v>
      </c>
      <c r="AC373" s="51" t="b">
        <f>IF(F373=1,VLOOKUP(C373,AWS1_30min!$C$3:$J$2747,8))</f>
        <v>0</v>
      </c>
      <c r="AD373" s="51" t="b">
        <f>IF(F373=1,Const!$B$5*POWER((0+Const!$B$4),4))</f>
        <v>0</v>
      </c>
      <c r="AE373" s="51" t="b">
        <f t="shared" si="101"/>
        <v>0</v>
      </c>
      <c r="AF373" s="51" t="b">
        <f t="shared" si="102"/>
        <v>0</v>
      </c>
      <c r="AG373" s="14">
        <f>VLOOKUP(C373,AWS2_30min!$C$3:$J$2935,8)+Const!$B$20*(L373-Const!$B$29)</f>
        <v>18.643000000000001</v>
      </c>
      <c r="AH373" s="14">
        <f t="shared" si="103"/>
        <v>291.79300000000001</v>
      </c>
      <c r="AI373" s="6">
        <f>VLOOKUP(C373,AWS2_30min!$C$3:$K$2935,9)</f>
        <v>30.97</v>
      </c>
      <c r="AJ373" s="6">
        <f>VLOOKUP(C373,AWS2_30min!$C$3:$L$2935,10)</f>
        <v>1.9076345193123379</v>
      </c>
      <c r="AK373" s="53">
        <f>IF(AJ373&gt;0.5,Const!$B$6*(AH373-Const!$B$4)*(Const!$B$32-Const!$B$34)/(AH373*POWER(AJ373,2)))</f>
        <v>0.34436349618235729</v>
      </c>
      <c r="AL373" s="53">
        <f>IF(AK373&lt;Const!$B$33,AK373,"ЛОЖЬ")</f>
        <v>0.34436349618235729</v>
      </c>
      <c r="AM373" s="53">
        <f t="shared" si="104"/>
        <v>0.52102047574983734</v>
      </c>
      <c r="AN373" s="6">
        <f>(AG373+VLOOKUP(C373,AWS1_30min!$C$4:$L$2747,10))/2</f>
        <v>16.713000000000001</v>
      </c>
      <c r="AO373" s="19">
        <f>VLOOKUP(C373,AWS1_30min!$C$4:$O$2747,13)/POWER(10,(L373-Const!$B$28)/18400*(1+0.003665*AN373))</f>
        <v>768.38597614813102</v>
      </c>
      <c r="AP373" s="14">
        <f>Const!$B$7*Const!$B$8*(AO373/Const!$B$11)*POWER(Const!$B$9,2)*AJ373*(AH373-Const!$B$4)/(LN(Const!$B$32/Const!$B$34)*LN(Const!$B$32/Const!$B$35))</f>
        <v>74.240111920898613</v>
      </c>
      <c r="AQ373" s="51" t="b">
        <f t="shared" si="105"/>
        <v>0</v>
      </c>
      <c r="AR373" s="18">
        <f t="shared" si="106"/>
        <v>6.8100422147401103</v>
      </c>
      <c r="AS373" s="14">
        <f>0.623*Const!$B$10*Const!$B$8*POWER(Const!$B$9,2)*AJ373*(AR373-Const!$B$12)/1013/(LN(Const!$B$32/Const!$B$34)*LN(Const!$B$32/Const!$B$36))</f>
        <v>5.7143845327294143</v>
      </c>
      <c r="AT373" s="51" t="b">
        <f t="shared" si="107"/>
        <v>0</v>
      </c>
      <c r="AU373" s="51" t="b">
        <f t="shared" si="108"/>
        <v>0</v>
      </c>
      <c r="AV373" s="14">
        <f>VLOOKUP(C373,AWS1_30min!$C$4:$P$2747,14)</f>
        <v>0</v>
      </c>
      <c r="AW373" s="14">
        <f t="shared" si="109"/>
        <v>0</v>
      </c>
      <c r="AX373" s="51" t="b">
        <f>IF(F373=1,AW373*Const!$B$13*Const!$B$14*(AH373-Const!$B$4))</f>
        <v>0</v>
      </c>
      <c r="AY373" s="11" t="b">
        <f>IF(F373=1,-Const!$B$15*(Const!$B$4-Const!$B$31)/2)</f>
        <v>0</v>
      </c>
      <c r="AZ373" s="51" t="b">
        <f t="shared" si="110"/>
        <v>0</v>
      </c>
      <c r="BA373" s="19">
        <f>IF(V373=1,Const!$B$37,Const!$B$38)</f>
        <v>784</v>
      </c>
      <c r="BB373" s="51" t="b">
        <f>IF(F373=1,AZ373/Const!$B$17*1800/BA373*1000)</f>
        <v>0</v>
      </c>
    </row>
    <row r="374" spans="1:54" x14ac:dyDescent="0.3">
      <c r="A374" s="1">
        <f t="shared" si="111"/>
        <v>43653</v>
      </c>
      <c r="B374" s="2">
        <f t="shared" si="112"/>
        <v>0.5</v>
      </c>
      <c r="C374" s="13">
        <f t="shared" si="112"/>
        <v>43653.5</v>
      </c>
      <c r="D374" s="19">
        <f t="shared" si="113"/>
        <v>188</v>
      </c>
      <c r="E374" s="19">
        <v>371</v>
      </c>
      <c r="F374" s="19">
        <v>0</v>
      </c>
      <c r="G374" s="19">
        <v>0</v>
      </c>
      <c r="H374" s="19">
        <v>0</v>
      </c>
      <c r="I374" s="19"/>
      <c r="J374">
        <v>525645</v>
      </c>
      <c r="K374">
        <v>6299595</v>
      </c>
      <c r="L374">
        <v>2373</v>
      </c>
      <c r="M374" s="14">
        <v>19.784099999999999</v>
      </c>
      <c r="N374" s="21">
        <v>239.87100000000001</v>
      </c>
      <c r="O374" s="19">
        <v>1052.9000000000001</v>
      </c>
      <c r="P374" s="19">
        <f>VLOOKUP(C374,AWS2_30min!$C$3:$G$2935,5)</f>
        <v>955.8</v>
      </c>
      <c r="Q374" s="19">
        <f t="shared" si="96"/>
        <v>856.33399999999995</v>
      </c>
      <c r="R374" s="59">
        <f t="shared" si="97"/>
        <v>1.1161532766420579</v>
      </c>
      <c r="S374" s="26" t="b">
        <f t="shared" si="98"/>
        <v>0</v>
      </c>
      <c r="T374" s="19">
        <f>VLOOKUP(A374,Albedo!$A$2:$F$63,6)</f>
        <v>0</v>
      </c>
      <c r="U374" s="19">
        <f>Const!$B$26*D374+Const!$B$27</f>
        <v>2402.4843999999998</v>
      </c>
      <c r="V374" s="19">
        <f t="shared" si="95"/>
        <v>0</v>
      </c>
      <c r="W374" s="6">
        <f>VLOOKUP(A374,Albedo!$A$2:$G$63,5)+Const!$B$20*(L374-Const!$B$29)</f>
        <v>18.539000000000001</v>
      </c>
      <c r="X374" s="19">
        <f>VLOOKUP(A374,Albedo!$A$2:$G$63,7)</f>
        <v>3</v>
      </c>
      <c r="Y374" s="6">
        <f>IF(T374=1,W374,VLOOKUP(A374,Albedo!$A$2:$H$63,8)+(X374+1)*Const!$B$20*(L374-Const!$B$29))</f>
        <v>39.887999999999998</v>
      </c>
      <c r="Z374" s="15">
        <f>Const!$B$22*V374+Const!$B$23*W374+Const!$B$24*Y374+Const!$B$25</f>
        <v>0.24537226000000001</v>
      </c>
      <c r="AA374" s="51" t="b">
        <f t="shared" si="99"/>
        <v>0</v>
      </c>
      <c r="AB374" s="51" t="b">
        <f t="shared" si="100"/>
        <v>0</v>
      </c>
      <c r="AC374" s="51" t="b">
        <f>IF(F374=1,VLOOKUP(C374,AWS1_30min!$C$3:$J$2747,8))</f>
        <v>0</v>
      </c>
      <c r="AD374" s="51" t="b">
        <f>IF(F374=1,Const!$B$5*POWER((0+Const!$B$4),4))</f>
        <v>0</v>
      </c>
      <c r="AE374" s="51" t="b">
        <f t="shared" si="101"/>
        <v>0</v>
      </c>
      <c r="AF374" s="51" t="b">
        <f t="shared" si="102"/>
        <v>0</v>
      </c>
      <c r="AG374" s="14">
        <f>VLOOKUP(C374,AWS2_30min!$C$3:$J$2935,8)+Const!$B$20*(L374-Const!$B$29)</f>
        <v>18.539000000000001</v>
      </c>
      <c r="AH374" s="14">
        <f t="shared" si="103"/>
        <v>291.68899999999996</v>
      </c>
      <c r="AI374" s="6">
        <f>VLOOKUP(C374,AWS2_30min!$C$3:$K$2935,9)</f>
        <v>30.97</v>
      </c>
      <c r="AJ374" s="6">
        <f>VLOOKUP(C374,AWS2_30min!$C$3:$L$2935,10)</f>
        <v>1.9076345193123379</v>
      </c>
      <c r="AK374" s="53">
        <f>IF(AJ374&gt;0.5,Const!$B$6*(AH374-Const!$B$4)*(Const!$B$32-Const!$B$34)/(AH374*POWER(AJ374,2)))</f>
        <v>0.3425645598158788</v>
      </c>
      <c r="AL374" s="53">
        <f>IF(AK374&lt;Const!$B$33,AK374,"ЛОЖЬ")</f>
        <v>0.3425645598158788</v>
      </c>
      <c r="AM374" s="53">
        <f t="shared" si="104"/>
        <v>0.50811634288738217</v>
      </c>
      <c r="AN374" s="6">
        <f>(AG374+VLOOKUP(C374,AWS1_30min!$C$4:$L$2747,10))/2</f>
        <v>16.661000000000001</v>
      </c>
      <c r="AO374" s="19">
        <f>VLOOKUP(C374,AWS1_30min!$C$4:$O$2747,13)/POWER(10,(L374-Const!$B$28)/18400*(1+0.003665*AN374))</f>
        <v>766.75211979065602</v>
      </c>
      <c r="AP374" s="14">
        <f>Const!$B$7*Const!$B$8*(AO374/Const!$B$11)*POWER(Const!$B$9,2)*AJ374*(AH374-Const!$B$4)/(LN(Const!$B$32/Const!$B$34)*LN(Const!$B$32/Const!$B$35))</f>
        <v>73.668983633526807</v>
      </c>
      <c r="AQ374" s="51" t="b">
        <f t="shared" si="105"/>
        <v>0</v>
      </c>
      <c r="AR374" s="18">
        <f t="shared" si="106"/>
        <v>6.7655489917319764</v>
      </c>
      <c r="AS374" s="14">
        <f>0.623*Const!$B$10*Const!$B$8*POWER(Const!$B$9,2)*AJ374*(AR374-Const!$B$12)/1013/(LN(Const!$B$32/Const!$B$34)*LN(Const!$B$32/Const!$B$36))</f>
        <v>5.3511901709960279</v>
      </c>
      <c r="AT374" s="51" t="b">
        <f t="shared" si="107"/>
        <v>0</v>
      </c>
      <c r="AU374" s="51" t="b">
        <f t="shared" si="108"/>
        <v>0</v>
      </c>
      <c r="AV374" s="14">
        <f>VLOOKUP(C374,AWS1_30min!$C$4:$P$2747,14)</f>
        <v>0</v>
      </c>
      <c r="AW374" s="14">
        <f t="shared" si="109"/>
        <v>0</v>
      </c>
      <c r="AX374" s="51" t="b">
        <f>IF(F374=1,AW374*Const!$B$13*Const!$B$14*(AH374-Const!$B$4))</f>
        <v>0</v>
      </c>
      <c r="AY374" s="11" t="b">
        <f>IF(F374=1,-Const!$B$15*(Const!$B$4-Const!$B$31)/2)</f>
        <v>0</v>
      </c>
      <c r="AZ374" s="51" t="b">
        <f t="shared" si="110"/>
        <v>0</v>
      </c>
      <c r="BA374" s="19">
        <f>IF(V374=1,Const!$B$37,Const!$B$38)</f>
        <v>784</v>
      </c>
      <c r="BB374" s="51" t="b">
        <f>IF(F374=1,AZ374/Const!$B$17*1800/BA374*1000)</f>
        <v>0</v>
      </c>
    </row>
    <row r="375" spans="1:54" x14ac:dyDescent="0.3">
      <c r="A375" s="1">
        <f t="shared" si="111"/>
        <v>43653</v>
      </c>
      <c r="B375" s="2">
        <f t="shared" si="112"/>
        <v>0.5</v>
      </c>
      <c r="C375" s="13">
        <f t="shared" si="112"/>
        <v>43653.5</v>
      </c>
      <c r="D375" s="19">
        <f t="shared" si="113"/>
        <v>188</v>
      </c>
      <c r="E375" s="19">
        <v>372</v>
      </c>
      <c r="F375" s="19">
        <v>0</v>
      </c>
      <c r="G375" s="19">
        <v>0</v>
      </c>
      <c r="H375" s="19">
        <v>0</v>
      </c>
      <c r="I375" s="19"/>
      <c r="J375">
        <v>525735</v>
      </c>
      <c r="K375">
        <v>6299595</v>
      </c>
      <c r="L375">
        <v>2411</v>
      </c>
      <c r="M375" s="14">
        <v>16.422000000000001</v>
      </c>
      <c r="N375" s="21">
        <v>226.52799999999999</v>
      </c>
      <c r="O375" s="19">
        <v>1014.88</v>
      </c>
      <c r="P375" s="19">
        <f>VLOOKUP(C375,AWS2_30min!$C$3:$G$2935,5)</f>
        <v>955.8</v>
      </c>
      <c r="Q375" s="19">
        <f t="shared" si="96"/>
        <v>856.33399999999995</v>
      </c>
      <c r="R375" s="59">
        <f t="shared" si="97"/>
        <v>1.1161532766420579</v>
      </c>
      <c r="S375" s="26" t="b">
        <f t="shared" si="98"/>
        <v>0</v>
      </c>
      <c r="T375" s="19">
        <f>VLOOKUP(A375,Albedo!$A$2:$F$63,6)</f>
        <v>0</v>
      </c>
      <c r="U375" s="19">
        <f>Const!$B$26*D375+Const!$B$27</f>
        <v>2402.4843999999998</v>
      </c>
      <c r="V375" s="19">
        <f t="shared" si="95"/>
        <v>1</v>
      </c>
      <c r="W375" s="6">
        <f>VLOOKUP(A375,Albedo!$A$2:$G$63,5)+Const!$B$20*(L375-Const!$B$29)</f>
        <v>18.292000000000002</v>
      </c>
      <c r="X375" s="19">
        <f>VLOOKUP(A375,Albedo!$A$2:$G$63,7)</f>
        <v>3</v>
      </c>
      <c r="Y375" s="6">
        <f>IF(T375=1,W375,VLOOKUP(A375,Albedo!$A$2:$H$63,8)+(X375+1)*Const!$B$20*(L375-Const!$B$29))</f>
        <v>38.9</v>
      </c>
      <c r="Z375" s="15">
        <f>Const!$B$22*V375+Const!$B$23*W375+Const!$B$24*Y375+Const!$B$25</f>
        <v>0.58185896000000004</v>
      </c>
      <c r="AA375" s="51" t="b">
        <f t="shared" si="99"/>
        <v>0</v>
      </c>
      <c r="AB375" s="51" t="b">
        <f t="shared" si="100"/>
        <v>0</v>
      </c>
      <c r="AC375" s="51" t="b">
        <f>IF(F375=1,VLOOKUP(C375,AWS1_30min!$C$3:$J$2747,8))</f>
        <v>0</v>
      </c>
      <c r="AD375" s="51" t="b">
        <f>IF(F375=1,Const!$B$5*POWER((0+Const!$B$4),4))</f>
        <v>0</v>
      </c>
      <c r="AE375" s="51" t="b">
        <f t="shared" si="101"/>
        <v>0</v>
      </c>
      <c r="AF375" s="51" t="b">
        <f t="shared" si="102"/>
        <v>0</v>
      </c>
      <c r="AG375" s="14">
        <f>VLOOKUP(C375,AWS2_30min!$C$3:$J$2935,8)+Const!$B$20*(L375-Const!$B$29)</f>
        <v>18.292000000000002</v>
      </c>
      <c r="AH375" s="14">
        <f t="shared" si="103"/>
        <v>291.44200000000001</v>
      </c>
      <c r="AI375" s="6">
        <f>VLOOKUP(C375,AWS2_30min!$C$3:$K$2935,9)</f>
        <v>30.97</v>
      </c>
      <c r="AJ375" s="6">
        <f>VLOOKUP(C375,AWS2_30min!$C$3:$L$2935,10)</f>
        <v>1.9076345193123379</v>
      </c>
      <c r="AK375" s="53">
        <f>IF(AJ375&gt;0.5,Const!$B$6*(AH375-Const!$B$4)*(Const!$B$32-Const!$B$34)/(AH375*POWER(AJ375,2)))</f>
        <v>0.33828694036480134</v>
      </c>
      <c r="AL375" s="53">
        <f>IF(AK375&lt;Const!$B$33,AK375,"ЛОЖЬ")</f>
        <v>0.33828694036480134</v>
      </c>
      <c r="AM375" s="53">
        <f t="shared" si="104"/>
        <v>0.47808194688645289</v>
      </c>
      <c r="AN375" s="6">
        <f>(AG375+VLOOKUP(C375,AWS1_30min!$C$4:$L$2747,10))/2</f>
        <v>16.537500000000001</v>
      </c>
      <c r="AO375" s="19">
        <f>VLOOKUP(C375,AWS1_30min!$C$4:$O$2747,13)/POWER(10,(L375-Const!$B$28)/18400*(1+0.003665*AN375))</f>
        <v>762.88795452697116</v>
      </c>
      <c r="AP375" s="14">
        <f>Const!$B$7*Const!$B$8*(AO375/Const!$B$11)*POWER(Const!$B$9,2)*AJ375*(AH375-Const!$B$4)/(LN(Const!$B$32/Const!$B$34)*LN(Const!$B$32/Const!$B$35))</f>
        <v>72.321152582684391</v>
      </c>
      <c r="AQ375" s="51" t="b">
        <f t="shared" si="105"/>
        <v>0</v>
      </c>
      <c r="AR375" s="18">
        <f t="shared" si="106"/>
        <v>6.6609042334226203</v>
      </c>
      <c r="AS375" s="14">
        <f>0.623*Const!$B$10*Const!$B$8*POWER(Const!$B$9,2)*AJ375*(AR375-Const!$B$12)/1013/(LN(Const!$B$32/Const!$B$34)*LN(Const!$B$32/Const!$B$36))</f>
        <v>4.4969839878214994</v>
      </c>
      <c r="AT375" s="51" t="b">
        <f t="shared" si="107"/>
        <v>0</v>
      </c>
      <c r="AU375" s="51" t="b">
        <f t="shared" si="108"/>
        <v>0</v>
      </c>
      <c r="AV375" s="14">
        <f>VLOOKUP(C375,AWS1_30min!$C$4:$P$2747,14)</f>
        <v>0</v>
      </c>
      <c r="AW375" s="14">
        <f t="shared" si="109"/>
        <v>0</v>
      </c>
      <c r="AX375" s="51" t="b">
        <f>IF(F375=1,AW375*Const!$B$13*Const!$B$14*(AH375-Const!$B$4))</f>
        <v>0</v>
      </c>
      <c r="AY375" s="11" t="b">
        <f>IF(F375=1,-Const!$B$15*(Const!$B$4-Const!$B$31)/2)</f>
        <v>0</v>
      </c>
      <c r="AZ375" s="51" t="b">
        <f t="shared" si="110"/>
        <v>0</v>
      </c>
      <c r="BA375" s="19">
        <f>IF(V375=1,Const!$B$37,Const!$B$38)</f>
        <v>602</v>
      </c>
      <c r="BB375" s="51" t="b">
        <f>IF(F375=1,AZ375/Const!$B$17*1800/BA375*1000)</f>
        <v>0</v>
      </c>
    </row>
    <row r="376" spans="1:54" x14ac:dyDescent="0.3">
      <c r="A376" s="1">
        <f t="shared" si="111"/>
        <v>43653</v>
      </c>
      <c r="B376" s="2">
        <f t="shared" si="112"/>
        <v>0.5</v>
      </c>
      <c r="C376" s="13">
        <f t="shared" si="112"/>
        <v>43653.5</v>
      </c>
      <c r="D376" s="19">
        <f t="shared" si="113"/>
        <v>188</v>
      </c>
      <c r="E376" s="19">
        <v>373</v>
      </c>
      <c r="F376" s="19">
        <v>0</v>
      </c>
      <c r="G376" s="19">
        <v>0</v>
      </c>
      <c r="H376" s="19">
        <v>0</v>
      </c>
      <c r="I376" s="19"/>
      <c r="J376">
        <v>525825</v>
      </c>
      <c r="K376">
        <v>6299595</v>
      </c>
      <c r="L376">
        <v>2411</v>
      </c>
      <c r="M376" s="14">
        <v>23.127099999999999</v>
      </c>
      <c r="N376" s="21">
        <v>241.018</v>
      </c>
      <c r="O376" s="19">
        <v>1068.1099999999999</v>
      </c>
      <c r="P376" s="19">
        <f>VLOOKUP(C376,AWS2_30min!$C$3:$G$2935,5)</f>
        <v>955.8</v>
      </c>
      <c r="Q376" s="19">
        <f t="shared" si="96"/>
        <v>856.33399999999995</v>
      </c>
      <c r="R376" s="59">
        <f t="shared" si="97"/>
        <v>1.1161532766420579</v>
      </c>
      <c r="S376" s="26" t="b">
        <f t="shared" si="98"/>
        <v>0</v>
      </c>
      <c r="T376" s="19">
        <f>VLOOKUP(A376,Albedo!$A$2:$F$63,6)</f>
        <v>0</v>
      </c>
      <c r="U376" s="19">
        <f>Const!$B$26*D376+Const!$B$27</f>
        <v>2402.4843999999998</v>
      </c>
      <c r="V376" s="19">
        <f t="shared" si="95"/>
        <v>1</v>
      </c>
      <c r="W376" s="6">
        <f>VLOOKUP(A376,Albedo!$A$2:$G$63,5)+Const!$B$20*(L376-Const!$B$29)</f>
        <v>18.292000000000002</v>
      </c>
      <c r="X376" s="19">
        <f>VLOOKUP(A376,Albedo!$A$2:$G$63,7)</f>
        <v>3</v>
      </c>
      <c r="Y376" s="6">
        <f>IF(T376=1,W376,VLOOKUP(A376,Albedo!$A$2:$H$63,8)+(X376+1)*Const!$B$20*(L376-Const!$B$29))</f>
        <v>38.9</v>
      </c>
      <c r="Z376" s="15">
        <f>Const!$B$22*V376+Const!$B$23*W376+Const!$B$24*Y376+Const!$B$25</f>
        <v>0.58185896000000004</v>
      </c>
      <c r="AA376" s="51" t="b">
        <f t="shared" si="99"/>
        <v>0</v>
      </c>
      <c r="AB376" s="51" t="b">
        <f t="shared" si="100"/>
        <v>0</v>
      </c>
      <c r="AC376" s="51" t="b">
        <f>IF(F376=1,VLOOKUP(C376,AWS1_30min!$C$3:$J$2747,8))</f>
        <v>0</v>
      </c>
      <c r="AD376" s="51" t="b">
        <f>IF(F376=1,Const!$B$5*POWER((0+Const!$B$4),4))</f>
        <v>0</v>
      </c>
      <c r="AE376" s="51" t="b">
        <f t="shared" si="101"/>
        <v>0</v>
      </c>
      <c r="AF376" s="51" t="b">
        <f t="shared" si="102"/>
        <v>0</v>
      </c>
      <c r="AG376" s="14">
        <f>VLOOKUP(C376,AWS2_30min!$C$3:$J$2935,8)+Const!$B$20*(L376-Const!$B$29)</f>
        <v>18.292000000000002</v>
      </c>
      <c r="AH376" s="14">
        <f t="shared" si="103"/>
        <v>291.44200000000001</v>
      </c>
      <c r="AI376" s="6">
        <f>VLOOKUP(C376,AWS2_30min!$C$3:$K$2935,9)</f>
        <v>30.97</v>
      </c>
      <c r="AJ376" s="6">
        <f>VLOOKUP(C376,AWS2_30min!$C$3:$L$2935,10)</f>
        <v>1.9076345193123379</v>
      </c>
      <c r="AK376" s="53">
        <f>IF(AJ376&gt;0.5,Const!$B$6*(AH376-Const!$B$4)*(Const!$B$32-Const!$B$34)/(AH376*POWER(AJ376,2)))</f>
        <v>0.33828694036480134</v>
      </c>
      <c r="AL376" s="53">
        <f>IF(AK376&lt;Const!$B$33,AK376,"ЛОЖЬ")</f>
        <v>0.33828694036480134</v>
      </c>
      <c r="AM376" s="53">
        <f t="shared" si="104"/>
        <v>0.47808194688645289</v>
      </c>
      <c r="AN376" s="6">
        <f>(AG376+VLOOKUP(C376,AWS1_30min!$C$4:$L$2747,10))/2</f>
        <v>16.537500000000001</v>
      </c>
      <c r="AO376" s="19">
        <f>VLOOKUP(C376,AWS1_30min!$C$4:$O$2747,13)/POWER(10,(L376-Const!$B$28)/18400*(1+0.003665*AN376))</f>
        <v>762.88795452697116</v>
      </c>
      <c r="AP376" s="14">
        <f>Const!$B$7*Const!$B$8*(AO376/Const!$B$11)*POWER(Const!$B$9,2)*AJ376*(AH376-Const!$B$4)/(LN(Const!$B$32/Const!$B$34)*LN(Const!$B$32/Const!$B$35))</f>
        <v>72.321152582684391</v>
      </c>
      <c r="AQ376" s="51" t="b">
        <f t="shared" si="105"/>
        <v>0</v>
      </c>
      <c r="AR376" s="18">
        <f t="shared" si="106"/>
        <v>6.6609042334226203</v>
      </c>
      <c r="AS376" s="14">
        <f>0.623*Const!$B$10*Const!$B$8*POWER(Const!$B$9,2)*AJ376*(AR376-Const!$B$12)/1013/(LN(Const!$B$32/Const!$B$34)*LN(Const!$B$32/Const!$B$36))</f>
        <v>4.4969839878214994</v>
      </c>
      <c r="AT376" s="51" t="b">
        <f t="shared" si="107"/>
        <v>0</v>
      </c>
      <c r="AU376" s="51" t="b">
        <f t="shared" si="108"/>
        <v>0</v>
      </c>
      <c r="AV376" s="14">
        <f>VLOOKUP(C376,AWS1_30min!$C$4:$P$2747,14)</f>
        <v>0</v>
      </c>
      <c r="AW376" s="14">
        <f t="shared" si="109"/>
        <v>0</v>
      </c>
      <c r="AX376" s="51" t="b">
        <f>IF(F376=1,AW376*Const!$B$13*Const!$B$14*(AH376-Const!$B$4))</f>
        <v>0</v>
      </c>
      <c r="AY376" s="11" t="b">
        <f>IF(F376=1,-Const!$B$15*(Const!$B$4-Const!$B$31)/2)</f>
        <v>0</v>
      </c>
      <c r="AZ376" s="51" t="b">
        <f t="shared" si="110"/>
        <v>0</v>
      </c>
      <c r="BA376" s="19">
        <f>IF(V376=1,Const!$B$37,Const!$B$38)</f>
        <v>602</v>
      </c>
      <c r="BB376" s="51" t="b">
        <f>IF(F376=1,AZ376/Const!$B$17*1800/BA376*1000)</f>
        <v>0</v>
      </c>
    </row>
    <row r="377" spans="1:54" x14ac:dyDescent="0.3">
      <c r="A377" s="1">
        <f t="shared" si="111"/>
        <v>43653</v>
      </c>
      <c r="B377" s="2">
        <f t="shared" si="112"/>
        <v>0.5</v>
      </c>
      <c r="C377" s="13">
        <f t="shared" si="112"/>
        <v>43653.5</v>
      </c>
      <c r="D377" s="19">
        <f t="shared" si="113"/>
        <v>188</v>
      </c>
      <c r="E377" s="19">
        <v>374</v>
      </c>
      <c r="F377" s="19">
        <v>0</v>
      </c>
      <c r="G377" s="19">
        <v>0</v>
      </c>
      <c r="H377" s="19">
        <v>0</v>
      </c>
      <c r="I377" s="19"/>
      <c r="J377">
        <v>525915</v>
      </c>
      <c r="K377">
        <v>6299595</v>
      </c>
      <c r="L377">
        <v>2476</v>
      </c>
      <c r="M377" s="14">
        <v>23.192699999999999</v>
      </c>
      <c r="N377" s="21">
        <v>240.69300000000001</v>
      </c>
      <c r="O377" s="19">
        <v>1069.42</v>
      </c>
      <c r="P377" s="19">
        <f>VLOOKUP(C377,AWS2_30min!$C$3:$G$2935,5)</f>
        <v>955.8</v>
      </c>
      <c r="Q377" s="19">
        <f t="shared" si="96"/>
        <v>856.33399999999995</v>
      </c>
      <c r="R377" s="59">
        <f t="shared" si="97"/>
        <v>1.1161532766420579</v>
      </c>
      <c r="S377" s="26" t="b">
        <f t="shared" si="98"/>
        <v>0</v>
      </c>
      <c r="T377" s="19">
        <f>VLOOKUP(A377,Albedo!$A$2:$F$63,6)</f>
        <v>0</v>
      </c>
      <c r="U377" s="19">
        <f>Const!$B$26*D377+Const!$B$27</f>
        <v>2402.4843999999998</v>
      </c>
      <c r="V377" s="19">
        <f t="shared" si="95"/>
        <v>1</v>
      </c>
      <c r="W377" s="6">
        <f>VLOOKUP(A377,Albedo!$A$2:$G$63,5)+Const!$B$20*(L377-Const!$B$29)</f>
        <v>17.869499999999999</v>
      </c>
      <c r="X377" s="19">
        <f>VLOOKUP(A377,Albedo!$A$2:$G$63,7)</f>
        <v>3</v>
      </c>
      <c r="Y377" s="6">
        <f>IF(T377=1,W377,VLOOKUP(A377,Albedo!$A$2:$H$63,8)+(X377+1)*Const!$B$20*(L377-Const!$B$29))</f>
        <v>37.21</v>
      </c>
      <c r="Z377" s="15">
        <f>Const!$B$22*V377+Const!$B$23*W377+Const!$B$24*Y377+Const!$B$25</f>
        <v>0.58021120999999998</v>
      </c>
      <c r="AA377" s="51" t="b">
        <f t="shared" si="99"/>
        <v>0</v>
      </c>
      <c r="AB377" s="51" t="b">
        <f t="shared" si="100"/>
        <v>0</v>
      </c>
      <c r="AC377" s="51" t="b">
        <f>IF(F377=1,VLOOKUP(C377,AWS1_30min!$C$3:$J$2747,8))</f>
        <v>0</v>
      </c>
      <c r="AD377" s="51" t="b">
        <f>IF(F377=1,Const!$B$5*POWER((0+Const!$B$4),4))</f>
        <v>0</v>
      </c>
      <c r="AE377" s="51" t="b">
        <f t="shared" si="101"/>
        <v>0</v>
      </c>
      <c r="AF377" s="51" t="b">
        <f t="shared" si="102"/>
        <v>0</v>
      </c>
      <c r="AG377" s="14">
        <f>VLOOKUP(C377,AWS2_30min!$C$3:$J$2935,8)+Const!$B$20*(L377-Const!$B$29)</f>
        <v>17.869499999999999</v>
      </c>
      <c r="AH377" s="14">
        <f t="shared" si="103"/>
        <v>291.01949999999999</v>
      </c>
      <c r="AI377" s="6">
        <f>VLOOKUP(C377,AWS2_30min!$C$3:$K$2935,9)</f>
        <v>30.97</v>
      </c>
      <c r="AJ377" s="6">
        <f>VLOOKUP(C377,AWS2_30min!$C$3:$L$2935,10)</f>
        <v>1.9076345193123379</v>
      </c>
      <c r="AK377" s="53">
        <f>IF(AJ377&gt;0.5,Const!$B$6*(AH377-Const!$B$4)*(Const!$B$32-Const!$B$34)/(AH377*POWER(AJ377,2)))</f>
        <v>0.33095312676845562</v>
      </c>
      <c r="AL377" s="53">
        <f>IF(AK377&lt;Const!$B$33,AK377,"ЛОЖЬ")</f>
        <v>0.33095312676845562</v>
      </c>
      <c r="AM377" s="53">
        <f t="shared" si="104"/>
        <v>0.42871803526088009</v>
      </c>
      <c r="AN377" s="6">
        <f>(AG377+VLOOKUP(C377,AWS1_30min!$C$4:$L$2747,10))/2</f>
        <v>16.326249999999998</v>
      </c>
      <c r="AO377" s="19">
        <f>VLOOKUP(C377,AWS1_30min!$C$4:$O$2747,13)/POWER(10,(L377-Const!$B$28)/18400*(1+0.003665*AN377))</f>
        <v>756.33083697781785</v>
      </c>
      <c r="AP377" s="14">
        <f>Const!$B$7*Const!$B$8*(AO377/Const!$B$11)*POWER(Const!$B$9,2)*AJ377*(AH377-Const!$B$4)/(LN(Const!$B$32/Const!$B$34)*LN(Const!$B$32/Const!$B$35))</f>
        <v>70.043460938462658</v>
      </c>
      <c r="AQ377" s="51" t="b">
        <f t="shared" si="105"/>
        <v>0</v>
      </c>
      <c r="AR377" s="18">
        <f t="shared" si="106"/>
        <v>6.4852150896581851</v>
      </c>
      <c r="AS377" s="14">
        <f>0.623*Const!$B$10*Const!$B$8*POWER(Const!$B$9,2)*AJ377*(AR377-Const!$B$12)/1013/(LN(Const!$B$32/Const!$B$34)*LN(Const!$B$32/Const!$B$36))</f>
        <v>3.0628485820464628</v>
      </c>
      <c r="AT377" s="51" t="b">
        <f t="shared" si="107"/>
        <v>0</v>
      </c>
      <c r="AU377" s="51" t="b">
        <f t="shared" si="108"/>
        <v>0</v>
      </c>
      <c r="AV377" s="14">
        <f>VLOOKUP(C377,AWS1_30min!$C$4:$P$2747,14)</f>
        <v>0</v>
      </c>
      <c r="AW377" s="14">
        <f t="shared" si="109"/>
        <v>0</v>
      </c>
      <c r="AX377" s="51" t="b">
        <f>IF(F377=1,AW377*Const!$B$13*Const!$B$14*(AH377-Const!$B$4))</f>
        <v>0</v>
      </c>
      <c r="AY377" s="11" t="b">
        <f>IF(F377=1,-Const!$B$15*(Const!$B$4-Const!$B$31)/2)</f>
        <v>0</v>
      </c>
      <c r="AZ377" s="51" t="b">
        <f t="shared" si="110"/>
        <v>0</v>
      </c>
      <c r="BA377" s="19">
        <f>IF(V377=1,Const!$B$37,Const!$B$38)</f>
        <v>602</v>
      </c>
      <c r="BB377" s="51" t="b">
        <f>IF(F377=1,AZ377/Const!$B$17*1800/BA377*1000)</f>
        <v>0</v>
      </c>
    </row>
    <row r="378" spans="1:54" x14ac:dyDescent="0.3">
      <c r="A378" s="1">
        <f t="shared" si="111"/>
        <v>43653</v>
      </c>
      <c r="B378" s="2">
        <f t="shared" si="112"/>
        <v>0.5</v>
      </c>
      <c r="C378" s="13">
        <f t="shared" si="112"/>
        <v>43653.5</v>
      </c>
      <c r="D378" s="19">
        <f t="shared" si="113"/>
        <v>188</v>
      </c>
      <c r="E378" s="19">
        <v>375</v>
      </c>
      <c r="F378" s="19">
        <v>0</v>
      </c>
      <c r="G378" s="19">
        <v>0</v>
      </c>
      <c r="H378" s="19">
        <v>0</v>
      </c>
      <c r="I378" s="19"/>
      <c r="J378">
        <v>526005</v>
      </c>
      <c r="K378">
        <v>6299595</v>
      </c>
      <c r="L378">
        <v>2476</v>
      </c>
      <c r="M378" s="14">
        <v>33.924500000000002</v>
      </c>
      <c r="N378" s="21">
        <v>265.85500000000002</v>
      </c>
      <c r="O378" s="19">
        <v>1128.79</v>
      </c>
      <c r="P378" s="19">
        <f>VLOOKUP(C378,AWS2_30min!$C$3:$G$2935,5)</f>
        <v>955.8</v>
      </c>
      <c r="Q378" s="19">
        <f t="shared" si="96"/>
        <v>856.33399999999995</v>
      </c>
      <c r="R378" s="59">
        <f t="shared" si="97"/>
        <v>1.1161532766420579</v>
      </c>
      <c r="S378" s="26" t="b">
        <f t="shared" si="98"/>
        <v>0</v>
      </c>
      <c r="T378" s="19">
        <f>VLOOKUP(A378,Albedo!$A$2:$F$63,6)</f>
        <v>0</v>
      </c>
      <c r="U378" s="19">
        <f>Const!$B$26*D378+Const!$B$27</f>
        <v>2402.4843999999998</v>
      </c>
      <c r="V378" s="19">
        <f t="shared" si="95"/>
        <v>1</v>
      </c>
      <c r="W378" s="6">
        <f>VLOOKUP(A378,Albedo!$A$2:$G$63,5)+Const!$B$20*(L378-Const!$B$29)</f>
        <v>17.869499999999999</v>
      </c>
      <c r="X378" s="19">
        <f>VLOOKUP(A378,Albedo!$A$2:$G$63,7)</f>
        <v>3</v>
      </c>
      <c r="Y378" s="6">
        <f>IF(T378=1,W378,VLOOKUP(A378,Albedo!$A$2:$H$63,8)+(X378+1)*Const!$B$20*(L378-Const!$B$29))</f>
        <v>37.21</v>
      </c>
      <c r="Z378" s="15">
        <f>Const!$B$22*V378+Const!$B$23*W378+Const!$B$24*Y378+Const!$B$25</f>
        <v>0.58021120999999998</v>
      </c>
      <c r="AA378" s="51" t="b">
        <f t="shared" si="99"/>
        <v>0</v>
      </c>
      <c r="AB378" s="51" t="b">
        <f t="shared" si="100"/>
        <v>0</v>
      </c>
      <c r="AC378" s="51" t="b">
        <f>IF(F378=1,VLOOKUP(C378,AWS1_30min!$C$3:$J$2747,8))</f>
        <v>0</v>
      </c>
      <c r="AD378" s="51" t="b">
        <f>IF(F378=1,Const!$B$5*POWER((0+Const!$B$4),4))</f>
        <v>0</v>
      </c>
      <c r="AE378" s="51" t="b">
        <f t="shared" si="101"/>
        <v>0</v>
      </c>
      <c r="AF378" s="51" t="b">
        <f t="shared" si="102"/>
        <v>0</v>
      </c>
      <c r="AG378" s="14">
        <f>VLOOKUP(C378,AWS2_30min!$C$3:$J$2935,8)+Const!$B$20*(L378-Const!$B$29)</f>
        <v>17.869499999999999</v>
      </c>
      <c r="AH378" s="14">
        <f t="shared" si="103"/>
        <v>291.01949999999999</v>
      </c>
      <c r="AI378" s="6">
        <f>VLOOKUP(C378,AWS2_30min!$C$3:$K$2935,9)</f>
        <v>30.97</v>
      </c>
      <c r="AJ378" s="6">
        <f>VLOOKUP(C378,AWS2_30min!$C$3:$L$2935,10)</f>
        <v>1.9076345193123379</v>
      </c>
      <c r="AK378" s="53">
        <f>IF(AJ378&gt;0.5,Const!$B$6*(AH378-Const!$B$4)*(Const!$B$32-Const!$B$34)/(AH378*POWER(AJ378,2)))</f>
        <v>0.33095312676845562</v>
      </c>
      <c r="AL378" s="53">
        <f>IF(AK378&lt;Const!$B$33,AK378,"ЛОЖЬ")</f>
        <v>0.33095312676845562</v>
      </c>
      <c r="AM378" s="53">
        <f t="shared" si="104"/>
        <v>0.42871803526088009</v>
      </c>
      <c r="AN378" s="6">
        <f>(AG378+VLOOKUP(C378,AWS1_30min!$C$4:$L$2747,10))/2</f>
        <v>16.326249999999998</v>
      </c>
      <c r="AO378" s="19">
        <f>VLOOKUP(C378,AWS1_30min!$C$4:$O$2747,13)/POWER(10,(L378-Const!$B$28)/18400*(1+0.003665*AN378))</f>
        <v>756.33083697781785</v>
      </c>
      <c r="AP378" s="14">
        <f>Const!$B$7*Const!$B$8*(AO378/Const!$B$11)*POWER(Const!$B$9,2)*AJ378*(AH378-Const!$B$4)/(LN(Const!$B$32/Const!$B$34)*LN(Const!$B$32/Const!$B$35))</f>
        <v>70.043460938462658</v>
      </c>
      <c r="AQ378" s="51" t="b">
        <f t="shared" si="105"/>
        <v>0</v>
      </c>
      <c r="AR378" s="18">
        <f t="shared" si="106"/>
        <v>6.4852150896581851</v>
      </c>
      <c r="AS378" s="14">
        <f>0.623*Const!$B$10*Const!$B$8*POWER(Const!$B$9,2)*AJ378*(AR378-Const!$B$12)/1013/(LN(Const!$B$32/Const!$B$34)*LN(Const!$B$32/Const!$B$36))</f>
        <v>3.0628485820464628</v>
      </c>
      <c r="AT378" s="51" t="b">
        <f t="shared" si="107"/>
        <v>0</v>
      </c>
      <c r="AU378" s="51" t="b">
        <f t="shared" si="108"/>
        <v>0</v>
      </c>
      <c r="AV378" s="14">
        <f>VLOOKUP(C378,AWS1_30min!$C$4:$P$2747,14)</f>
        <v>0</v>
      </c>
      <c r="AW378" s="14">
        <f t="shared" si="109"/>
        <v>0</v>
      </c>
      <c r="AX378" s="51" t="b">
        <f>IF(F378=1,AW378*Const!$B$13*Const!$B$14*(AH378-Const!$B$4))</f>
        <v>0</v>
      </c>
      <c r="AY378" s="11" t="b">
        <f>IF(F378=1,-Const!$B$15*(Const!$B$4-Const!$B$31)/2)</f>
        <v>0</v>
      </c>
      <c r="AZ378" s="51" t="b">
        <f t="shared" si="110"/>
        <v>0</v>
      </c>
      <c r="BA378" s="19">
        <f>IF(V378=1,Const!$B$37,Const!$B$38)</f>
        <v>602</v>
      </c>
      <c r="BB378" s="51" t="b">
        <f>IF(F378=1,AZ378/Const!$B$17*1800/BA378*1000)</f>
        <v>0</v>
      </c>
    </row>
    <row r="379" spans="1:54" x14ac:dyDescent="0.3">
      <c r="A379" s="1">
        <f t="shared" si="111"/>
        <v>43653</v>
      </c>
      <c r="B379" s="2">
        <f t="shared" si="112"/>
        <v>0.5</v>
      </c>
      <c r="C379" s="13">
        <f t="shared" si="112"/>
        <v>43653.5</v>
      </c>
      <c r="D379" s="19">
        <f t="shared" si="113"/>
        <v>188</v>
      </c>
      <c r="E379" s="19">
        <v>376</v>
      </c>
      <c r="F379" s="19">
        <v>0</v>
      </c>
      <c r="G379" s="19">
        <v>0</v>
      </c>
      <c r="H379" s="19">
        <v>0</v>
      </c>
      <c r="I379" s="19"/>
      <c r="J379">
        <v>526095</v>
      </c>
      <c r="K379">
        <v>6299595</v>
      </c>
      <c r="L379">
        <v>2617</v>
      </c>
      <c r="M379" s="14">
        <v>34.6539</v>
      </c>
      <c r="N379" s="21">
        <v>300.68700000000001</v>
      </c>
      <c r="O379" s="19">
        <v>1085.6500000000001</v>
      </c>
      <c r="P379" s="19">
        <f>VLOOKUP(C379,AWS2_30min!$C$3:$G$2935,5)</f>
        <v>955.8</v>
      </c>
      <c r="Q379" s="19">
        <f t="shared" si="96"/>
        <v>856.33399999999995</v>
      </c>
      <c r="R379" s="59">
        <f t="shared" si="97"/>
        <v>1.1161532766420579</v>
      </c>
      <c r="S379" s="26" t="b">
        <f t="shared" si="98"/>
        <v>0</v>
      </c>
      <c r="T379" s="19">
        <f>VLOOKUP(A379,Albedo!$A$2:$F$63,6)</f>
        <v>0</v>
      </c>
      <c r="U379" s="19">
        <f>Const!$B$26*D379+Const!$B$27</f>
        <v>2402.4843999999998</v>
      </c>
      <c r="V379" s="19">
        <f t="shared" si="95"/>
        <v>1</v>
      </c>
      <c r="W379" s="6">
        <f>VLOOKUP(A379,Albedo!$A$2:$G$63,5)+Const!$B$20*(L379-Const!$B$29)</f>
        <v>16.952999999999999</v>
      </c>
      <c r="X379" s="19">
        <f>VLOOKUP(A379,Albedo!$A$2:$G$63,7)</f>
        <v>3</v>
      </c>
      <c r="Y379" s="6">
        <f>IF(T379=1,W379,VLOOKUP(A379,Albedo!$A$2:$H$63,8)+(X379+1)*Const!$B$20*(L379-Const!$B$29))</f>
        <v>33.543999999999997</v>
      </c>
      <c r="Z379" s="15">
        <f>Const!$B$22*V379+Const!$B$23*W379+Const!$B$24*Y379+Const!$B$25</f>
        <v>0.57663686000000003</v>
      </c>
      <c r="AA379" s="51" t="b">
        <f t="shared" si="99"/>
        <v>0</v>
      </c>
      <c r="AB379" s="51" t="b">
        <f t="shared" si="100"/>
        <v>0</v>
      </c>
      <c r="AC379" s="51" t="b">
        <f>IF(F379=1,VLOOKUP(C379,AWS1_30min!$C$3:$J$2747,8))</f>
        <v>0</v>
      </c>
      <c r="AD379" s="51" t="b">
        <f>IF(F379=1,Const!$B$5*POWER((0+Const!$B$4),4))</f>
        <v>0</v>
      </c>
      <c r="AE379" s="51" t="b">
        <f t="shared" si="101"/>
        <v>0</v>
      </c>
      <c r="AF379" s="51" t="b">
        <f t="shared" si="102"/>
        <v>0</v>
      </c>
      <c r="AG379" s="14">
        <f>VLOOKUP(C379,AWS2_30min!$C$3:$J$2935,8)+Const!$B$20*(L379-Const!$B$29)</f>
        <v>16.952999999999999</v>
      </c>
      <c r="AH379" s="14">
        <f t="shared" si="103"/>
        <v>290.10299999999995</v>
      </c>
      <c r="AI379" s="6">
        <f>VLOOKUP(C379,AWS2_30min!$C$3:$K$2935,9)</f>
        <v>30.97</v>
      </c>
      <c r="AJ379" s="6">
        <f>VLOOKUP(C379,AWS2_30min!$C$3:$L$2935,10)</f>
        <v>1.9076345193123379</v>
      </c>
      <c r="AK379" s="53">
        <f>IF(AJ379&gt;0.5,Const!$B$6*(AH379-Const!$B$4)*(Const!$B$32-Const!$B$34)/(AH379*POWER(AJ379,2)))</f>
        <v>0.31497096427377602</v>
      </c>
      <c r="AL379" s="53">
        <f>IF(AK379&lt;Const!$B$33,AK379,"ЛОЖЬ")</f>
        <v>0.31497096427377602</v>
      </c>
      <c r="AM379" s="53">
        <f t="shared" si="104"/>
        <v>0.33045806565104718</v>
      </c>
      <c r="AN379" s="6">
        <f>(AG379+VLOOKUP(C379,AWS1_30min!$C$4:$L$2747,10))/2</f>
        <v>15.867999999999999</v>
      </c>
      <c r="AO379" s="19">
        <f>VLOOKUP(C379,AWS1_30min!$C$4:$O$2747,13)/POWER(10,(L379-Const!$B$28)/18400*(1+0.003665*AN379))</f>
        <v>742.33215502779547</v>
      </c>
      <c r="AP379" s="14">
        <f>Const!$B$7*Const!$B$8*(AO379/Const!$B$11)*POWER(Const!$B$9,2)*AJ379*(AH379-Const!$B$4)/(LN(Const!$B$32/Const!$B$34)*LN(Const!$B$32/Const!$B$35))</f>
        <v>65.221115646680758</v>
      </c>
      <c r="AQ379" s="51" t="b">
        <f t="shared" si="105"/>
        <v>0</v>
      </c>
      <c r="AR379" s="18">
        <f t="shared" si="106"/>
        <v>6.1180986129529842</v>
      </c>
      <c r="AS379" s="14">
        <f>0.623*Const!$B$10*Const!$B$8*POWER(Const!$B$9,2)*AJ379*(AR379-Const!$B$12)/1013/(LN(Const!$B$32/Const!$B$34)*LN(Const!$B$32/Const!$B$36))</f>
        <v>6.6108282644460184E-2</v>
      </c>
      <c r="AT379" s="51" t="b">
        <f t="shared" si="107"/>
        <v>0</v>
      </c>
      <c r="AU379" s="51" t="b">
        <f t="shared" si="108"/>
        <v>0</v>
      </c>
      <c r="AV379" s="14">
        <f>VLOOKUP(C379,AWS1_30min!$C$4:$P$2747,14)</f>
        <v>0</v>
      </c>
      <c r="AW379" s="14">
        <f t="shared" si="109"/>
        <v>0</v>
      </c>
      <c r="AX379" s="51" t="b">
        <f>IF(F379=1,AW379*Const!$B$13*Const!$B$14*(AH379-Const!$B$4))</f>
        <v>0</v>
      </c>
      <c r="AY379" s="11" t="b">
        <f>IF(F379=1,-Const!$B$15*(Const!$B$4-Const!$B$31)/2)</f>
        <v>0</v>
      </c>
      <c r="AZ379" s="51" t="b">
        <f t="shared" si="110"/>
        <v>0</v>
      </c>
      <c r="BA379" s="19">
        <f>IF(V379=1,Const!$B$37,Const!$B$38)</f>
        <v>602</v>
      </c>
      <c r="BB379" s="51" t="b">
        <f>IF(F379=1,AZ379/Const!$B$17*1800/BA379*1000)</f>
        <v>0</v>
      </c>
    </row>
    <row r="380" spans="1:54" x14ac:dyDescent="0.3">
      <c r="A380" s="1">
        <f t="shared" si="111"/>
        <v>43653</v>
      </c>
      <c r="B380" s="2">
        <f t="shared" si="112"/>
        <v>0.5</v>
      </c>
      <c r="C380" s="13">
        <f t="shared" si="112"/>
        <v>43653.5</v>
      </c>
      <c r="D380" s="19">
        <f t="shared" si="113"/>
        <v>188</v>
      </c>
      <c r="E380" s="19">
        <v>377</v>
      </c>
      <c r="F380" s="19">
        <v>0</v>
      </c>
      <c r="G380" s="19">
        <v>0</v>
      </c>
      <c r="H380" s="19">
        <v>0</v>
      </c>
      <c r="I380" s="19"/>
      <c r="J380">
        <v>526185</v>
      </c>
      <c r="K380">
        <v>6299595</v>
      </c>
      <c r="L380">
        <v>2593</v>
      </c>
      <c r="M380" s="14">
        <v>33.822699999999998</v>
      </c>
      <c r="N380" s="21">
        <v>15.880100000000001</v>
      </c>
      <c r="O380" s="19">
        <v>698.64599999999996</v>
      </c>
      <c r="P380" s="19">
        <f>VLOOKUP(C380,AWS2_30min!$C$3:$G$2935,5)</f>
        <v>955.8</v>
      </c>
      <c r="Q380" s="19">
        <f t="shared" si="96"/>
        <v>856.33399999999995</v>
      </c>
      <c r="R380" s="59">
        <f t="shared" si="97"/>
        <v>1.1161532766420579</v>
      </c>
      <c r="S380" s="26" t="b">
        <f t="shared" si="98"/>
        <v>0</v>
      </c>
      <c r="T380" s="19">
        <f>VLOOKUP(A380,Albedo!$A$2:$F$63,6)</f>
        <v>0</v>
      </c>
      <c r="U380" s="19">
        <f>Const!$B$26*D380+Const!$B$27</f>
        <v>2402.4843999999998</v>
      </c>
      <c r="V380" s="19">
        <f t="shared" si="95"/>
        <v>1</v>
      </c>
      <c r="W380" s="6">
        <f>VLOOKUP(A380,Albedo!$A$2:$G$63,5)+Const!$B$20*(L380-Const!$B$29)</f>
        <v>17.109000000000002</v>
      </c>
      <c r="X380" s="19">
        <f>VLOOKUP(A380,Albedo!$A$2:$G$63,7)</f>
        <v>3</v>
      </c>
      <c r="Y380" s="6">
        <f>IF(T380=1,W380,VLOOKUP(A380,Albedo!$A$2:$H$63,8)+(X380+1)*Const!$B$20*(L380-Const!$B$29))</f>
        <v>34.167999999999999</v>
      </c>
      <c r="Z380" s="15">
        <f>Const!$B$22*V380+Const!$B$23*W380+Const!$B$24*Y380+Const!$B$25</f>
        <v>0.57724526000000009</v>
      </c>
      <c r="AA380" s="51" t="b">
        <f t="shared" si="99"/>
        <v>0</v>
      </c>
      <c r="AB380" s="51" t="b">
        <f t="shared" si="100"/>
        <v>0</v>
      </c>
      <c r="AC380" s="51" t="b">
        <f>IF(F380=1,VLOOKUP(C380,AWS1_30min!$C$3:$J$2747,8))</f>
        <v>0</v>
      </c>
      <c r="AD380" s="51" t="b">
        <f>IF(F380=1,Const!$B$5*POWER((0+Const!$B$4),4))</f>
        <v>0</v>
      </c>
      <c r="AE380" s="51" t="b">
        <f t="shared" si="101"/>
        <v>0</v>
      </c>
      <c r="AF380" s="51" t="b">
        <f t="shared" si="102"/>
        <v>0</v>
      </c>
      <c r="AG380" s="14">
        <f>VLOOKUP(C380,AWS2_30min!$C$3:$J$2935,8)+Const!$B$20*(L380-Const!$B$29)</f>
        <v>17.109000000000002</v>
      </c>
      <c r="AH380" s="14">
        <f t="shared" si="103"/>
        <v>290.25899999999996</v>
      </c>
      <c r="AI380" s="6">
        <f>VLOOKUP(C380,AWS2_30min!$C$3:$K$2935,9)</f>
        <v>30.97</v>
      </c>
      <c r="AJ380" s="6">
        <f>VLOOKUP(C380,AWS2_30min!$C$3:$L$2935,10)</f>
        <v>1.9076345193123379</v>
      </c>
      <c r="AK380" s="53">
        <f>IF(AJ380&gt;0.5,Const!$B$6*(AH380-Const!$B$4)*(Const!$B$32-Const!$B$34)/(AH380*POWER(AJ380,2)))</f>
        <v>0.31769845992311019</v>
      </c>
      <c r="AL380" s="53">
        <f>IF(AK380&lt;Const!$B$33,AK380,"ЛОЖЬ")</f>
        <v>0.31769845992311019</v>
      </c>
      <c r="AM380" s="53">
        <f t="shared" si="104"/>
        <v>0.34632318670679951</v>
      </c>
      <c r="AN380" s="6">
        <f>(AG380+VLOOKUP(C380,AWS1_30min!$C$4:$L$2747,10))/2</f>
        <v>15.946000000000002</v>
      </c>
      <c r="AO380" s="19">
        <f>VLOOKUP(C380,AWS1_30min!$C$4:$O$2747,13)/POWER(10,(L380-Const!$B$28)/18400*(1+0.003665*AN380))</f>
        <v>744.69336151780863</v>
      </c>
      <c r="AP380" s="14">
        <f>Const!$B$7*Const!$B$8*(AO380/Const!$B$11)*POWER(Const!$B$9,2)*AJ380*(AH380-Const!$B$4)/(LN(Const!$B$32/Const!$B$34)*LN(Const!$B$32/Const!$B$35))</f>
        <v>66.030638547386758</v>
      </c>
      <c r="AQ380" s="51" t="b">
        <f t="shared" si="105"/>
        <v>0</v>
      </c>
      <c r="AR380" s="18">
        <f t="shared" si="106"/>
        <v>6.179259260622497</v>
      </c>
      <c r="AS380" s="14">
        <f>0.623*Const!$B$10*Const!$B$8*POWER(Const!$B$9,2)*AJ380*(AR380-Const!$B$12)/1013/(LN(Const!$B$32/Const!$B$34)*LN(Const!$B$32/Const!$B$36))</f>
        <v>0.56535740176240801</v>
      </c>
      <c r="AT380" s="51" t="b">
        <f t="shared" si="107"/>
        <v>0</v>
      </c>
      <c r="AU380" s="51" t="b">
        <f t="shared" si="108"/>
        <v>0</v>
      </c>
      <c r="AV380" s="14">
        <f>VLOOKUP(C380,AWS1_30min!$C$4:$P$2747,14)</f>
        <v>0</v>
      </c>
      <c r="AW380" s="14">
        <f t="shared" si="109"/>
        <v>0</v>
      </c>
      <c r="AX380" s="51" t="b">
        <f>IF(F380=1,AW380*Const!$B$13*Const!$B$14*(AH380-Const!$B$4))</f>
        <v>0</v>
      </c>
      <c r="AY380" s="11" t="b">
        <f>IF(F380=1,-Const!$B$15*(Const!$B$4-Const!$B$31)/2)</f>
        <v>0</v>
      </c>
      <c r="AZ380" s="51" t="b">
        <f t="shared" si="110"/>
        <v>0</v>
      </c>
      <c r="BA380" s="19">
        <f>IF(V380=1,Const!$B$37,Const!$B$38)</f>
        <v>602</v>
      </c>
      <c r="BB380" s="51" t="b">
        <f>IF(F380=1,AZ380/Const!$B$17*1800/BA380*1000)</f>
        <v>0</v>
      </c>
    </row>
    <row r="381" spans="1:54" x14ac:dyDescent="0.3">
      <c r="A381" s="1">
        <f t="shared" si="111"/>
        <v>43653</v>
      </c>
      <c r="B381" s="2">
        <f t="shared" si="112"/>
        <v>0.5</v>
      </c>
      <c r="C381" s="13">
        <f t="shared" si="112"/>
        <v>43653.5</v>
      </c>
      <c r="D381" s="19">
        <f t="shared" si="113"/>
        <v>188</v>
      </c>
      <c r="E381" s="19">
        <v>378</v>
      </c>
      <c r="F381" s="19">
        <v>0</v>
      </c>
      <c r="G381" s="19">
        <v>0</v>
      </c>
      <c r="H381" s="19">
        <v>0</v>
      </c>
      <c r="I381" s="19"/>
      <c r="J381">
        <v>526275</v>
      </c>
      <c r="K381">
        <v>6299595</v>
      </c>
      <c r="L381">
        <v>2571</v>
      </c>
      <c r="M381" s="14">
        <v>34.295900000000003</v>
      </c>
      <c r="N381" s="21">
        <v>9.0211400000000008</v>
      </c>
      <c r="O381" s="19">
        <v>733.75300000000004</v>
      </c>
      <c r="P381" s="19">
        <f>VLOOKUP(C381,AWS2_30min!$C$3:$G$2935,5)</f>
        <v>955.8</v>
      </c>
      <c r="Q381" s="19">
        <f t="shared" si="96"/>
        <v>856.33399999999995</v>
      </c>
      <c r="R381" s="59">
        <f t="shared" si="97"/>
        <v>1.1161532766420579</v>
      </c>
      <c r="S381" s="26" t="b">
        <f t="shared" si="98"/>
        <v>0</v>
      </c>
      <c r="T381" s="19">
        <f>VLOOKUP(A381,Albedo!$A$2:$F$63,6)</f>
        <v>0</v>
      </c>
      <c r="U381" s="19">
        <f>Const!$B$26*D381+Const!$B$27</f>
        <v>2402.4843999999998</v>
      </c>
      <c r="V381" s="19">
        <f t="shared" si="95"/>
        <v>1</v>
      </c>
      <c r="W381" s="6">
        <f>VLOOKUP(A381,Albedo!$A$2:$G$63,5)+Const!$B$20*(L381-Const!$B$29)</f>
        <v>17.251999999999999</v>
      </c>
      <c r="X381" s="19">
        <f>VLOOKUP(A381,Albedo!$A$2:$G$63,7)</f>
        <v>3</v>
      </c>
      <c r="Y381" s="6">
        <f>IF(T381=1,W381,VLOOKUP(A381,Albedo!$A$2:$H$63,8)+(X381+1)*Const!$B$20*(L381-Const!$B$29))</f>
        <v>34.74</v>
      </c>
      <c r="Z381" s="15">
        <f>Const!$B$22*V381+Const!$B$23*W381+Const!$B$24*Y381+Const!$B$25</f>
        <v>0.57780295999999998</v>
      </c>
      <c r="AA381" s="51" t="b">
        <f t="shared" si="99"/>
        <v>0</v>
      </c>
      <c r="AB381" s="51" t="b">
        <f t="shared" si="100"/>
        <v>0</v>
      </c>
      <c r="AC381" s="51" t="b">
        <f>IF(F381=1,VLOOKUP(C381,AWS1_30min!$C$3:$J$2747,8))</f>
        <v>0</v>
      </c>
      <c r="AD381" s="51" t="b">
        <f>IF(F381=1,Const!$B$5*POWER((0+Const!$B$4),4))</f>
        <v>0</v>
      </c>
      <c r="AE381" s="51" t="b">
        <f t="shared" si="101"/>
        <v>0</v>
      </c>
      <c r="AF381" s="51" t="b">
        <f t="shared" si="102"/>
        <v>0</v>
      </c>
      <c r="AG381" s="14">
        <f>VLOOKUP(C381,AWS2_30min!$C$3:$J$2935,8)+Const!$B$20*(L381-Const!$B$29)</f>
        <v>17.251999999999999</v>
      </c>
      <c r="AH381" s="14">
        <f t="shared" si="103"/>
        <v>290.40199999999999</v>
      </c>
      <c r="AI381" s="6">
        <f>VLOOKUP(C381,AWS2_30min!$C$3:$K$2935,9)</f>
        <v>30.97</v>
      </c>
      <c r="AJ381" s="6">
        <f>VLOOKUP(C381,AWS2_30min!$C$3:$L$2935,10)</f>
        <v>1.9076345193123379</v>
      </c>
      <c r="AK381" s="53">
        <f>IF(AJ381&gt;0.5,Const!$B$6*(AH381-Const!$B$4)*(Const!$B$32-Const!$B$34)/(AH381*POWER(AJ381,2)))</f>
        <v>0.32019609003985289</v>
      </c>
      <c r="AL381" s="53">
        <f>IF(AK381&lt;Const!$B$33,AK381,"ЛОЖЬ")</f>
        <v>0.32019609003985289</v>
      </c>
      <c r="AM381" s="53">
        <f t="shared" si="104"/>
        <v>0.36117750152171052</v>
      </c>
      <c r="AN381" s="6">
        <f>(AG381+VLOOKUP(C381,AWS1_30min!$C$4:$L$2747,10))/2</f>
        <v>16.017499999999998</v>
      </c>
      <c r="AO381" s="19">
        <f>VLOOKUP(C381,AWS1_30min!$C$4:$O$2747,13)/POWER(10,(L381-Const!$B$28)/18400*(1+0.003665*AN381))</f>
        <v>746.86552461674978</v>
      </c>
      <c r="AP381" s="14">
        <f>Const!$B$7*Const!$B$8*(AO381/Const!$B$11)*POWER(Const!$B$9,2)*AJ381*(AH381-Const!$B$4)/(LN(Const!$B$32/Const!$B$34)*LN(Const!$B$32/Const!$B$35))</f>
        <v>66.776745763874032</v>
      </c>
      <c r="AQ381" s="51" t="b">
        <f t="shared" si="105"/>
        <v>0</v>
      </c>
      <c r="AR381" s="18">
        <f t="shared" si="106"/>
        <v>6.2357967701212251</v>
      </c>
      <c r="AS381" s="14">
        <f>0.623*Const!$B$10*Const!$B$8*POWER(Const!$B$9,2)*AJ381*(AR381-Const!$B$12)/1013/(LN(Const!$B$32/Const!$B$34)*LN(Const!$B$32/Const!$B$36))</f>
        <v>1.0268682406744822</v>
      </c>
      <c r="AT381" s="51" t="b">
        <f t="shared" si="107"/>
        <v>0</v>
      </c>
      <c r="AU381" s="51" t="b">
        <f t="shared" si="108"/>
        <v>0</v>
      </c>
      <c r="AV381" s="14">
        <f>VLOOKUP(C381,AWS1_30min!$C$4:$P$2747,14)</f>
        <v>0</v>
      </c>
      <c r="AW381" s="14">
        <f t="shared" si="109"/>
        <v>0</v>
      </c>
      <c r="AX381" s="51" t="b">
        <f>IF(F381=1,AW381*Const!$B$13*Const!$B$14*(AH381-Const!$B$4))</f>
        <v>0</v>
      </c>
      <c r="AY381" s="11" t="b">
        <f>IF(F381=1,-Const!$B$15*(Const!$B$4-Const!$B$31)/2)</f>
        <v>0</v>
      </c>
      <c r="AZ381" s="51" t="b">
        <f t="shared" si="110"/>
        <v>0</v>
      </c>
      <c r="BA381" s="19">
        <f>IF(V381=1,Const!$B$37,Const!$B$38)</f>
        <v>602</v>
      </c>
      <c r="BB381" s="51" t="b">
        <f>IF(F381=1,AZ381/Const!$B$17*1800/BA381*1000)</f>
        <v>0</v>
      </c>
    </row>
    <row r="382" spans="1:54" x14ac:dyDescent="0.3">
      <c r="A382" s="1">
        <f t="shared" si="111"/>
        <v>43653</v>
      </c>
      <c r="B382" s="2">
        <f t="shared" si="112"/>
        <v>0.5</v>
      </c>
      <c r="C382" s="13">
        <f t="shared" si="112"/>
        <v>43653.5</v>
      </c>
      <c r="D382" s="19">
        <f t="shared" si="113"/>
        <v>188</v>
      </c>
      <c r="E382" s="19">
        <v>379</v>
      </c>
      <c r="F382" s="19">
        <v>0</v>
      </c>
      <c r="G382" s="19">
        <v>0</v>
      </c>
      <c r="H382" s="19">
        <v>0</v>
      </c>
      <c r="I382" s="19"/>
      <c r="J382">
        <v>524475</v>
      </c>
      <c r="K382">
        <v>6299505</v>
      </c>
      <c r="L382">
        <v>2614</v>
      </c>
      <c r="M382" s="14">
        <v>21.4438</v>
      </c>
      <c r="N382" s="21">
        <v>233.04900000000001</v>
      </c>
      <c r="O382" s="19">
        <v>1050.94</v>
      </c>
      <c r="P382" s="19">
        <f>VLOOKUP(C382,AWS2_30min!$C$3:$G$2935,5)</f>
        <v>955.8</v>
      </c>
      <c r="Q382" s="19">
        <f t="shared" si="96"/>
        <v>856.33399999999995</v>
      </c>
      <c r="R382" s="59">
        <f t="shared" si="97"/>
        <v>1.1161532766420579</v>
      </c>
      <c r="S382" s="26" t="b">
        <f t="shared" si="98"/>
        <v>0</v>
      </c>
      <c r="T382" s="19">
        <f>VLOOKUP(A382,Albedo!$A$2:$F$63,6)</f>
        <v>0</v>
      </c>
      <c r="U382" s="19">
        <f>Const!$B$26*D382+Const!$B$27</f>
        <v>2402.4843999999998</v>
      </c>
      <c r="V382" s="19">
        <f t="shared" si="95"/>
        <v>1</v>
      </c>
      <c r="W382" s="6">
        <f>VLOOKUP(A382,Albedo!$A$2:$G$63,5)+Const!$B$20*(L382-Const!$B$29)</f>
        <v>16.9725</v>
      </c>
      <c r="X382" s="19">
        <f>VLOOKUP(A382,Albedo!$A$2:$G$63,7)</f>
        <v>3</v>
      </c>
      <c r="Y382" s="6">
        <f>IF(T382=1,W382,VLOOKUP(A382,Albedo!$A$2:$H$63,8)+(X382+1)*Const!$B$20*(L382-Const!$B$29))</f>
        <v>33.622</v>
      </c>
      <c r="Z382" s="15">
        <f>Const!$B$22*V382+Const!$B$23*W382+Const!$B$24*Y382+Const!$B$25</f>
        <v>0.57671291000000002</v>
      </c>
      <c r="AA382" s="51" t="b">
        <f t="shared" si="99"/>
        <v>0</v>
      </c>
      <c r="AB382" s="51" t="b">
        <f t="shared" si="100"/>
        <v>0</v>
      </c>
      <c r="AC382" s="51" t="b">
        <f>IF(F382=1,VLOOKUP(C382,AWS1_30min!$C$3:$J$2747,8))</f>
        <v>0</v>
      </c>
      <c r="AD382" s="51" t="b">
        <f>IF(F382=1,Const!$B$5*POWER((0+Const!$B$4),4))</f>
        <v>0</v>
      </c>
      <c r="AE382" s="51" t="b">
        <f t="shared" si="101"/>
        <v>0</v>
      </c>
      <c r="AF382" s="51" t="b">
        <f t="shared" si="102"/>
        <v>0</v>
      </c>
      <c r="AG382" s="14">
        <f>VLOOKUP(C382,AWS2_30min!$C$3:$J$2935,8)+Const!$B$20*(L382-Const!$B$29)</f>
        <v>16.9725</v>
      </c>
      <c r="AH382" s="14">
        <f t="shared" si="103"/>
        <v>290.1225</v>
      </c>
      <c r="AI382" s="6">
        <f>VLOOKUP(C382,AWS2_30min!$C$3:$K$2935,9)</f>
        <v>30.97</v>
      </c>
      <c r="AJ382" s="6">
        <f>VLOOKUP(C382,AWS2_30min!$C$3:$L$2935,10)</f>
        <v>1.9076345193123379</v>
      </c>
      <c r="AK382" s="53">
        <f>IF(AJ382&gt;0.5,Const!$B$6*(AH382-Const!$B$4)*(Const!$B$32-Const!$B$34)/(AH382*POWER(AJ382,2)))</f>
        <v>0.3153120616376836</v>
      </c>
      <c r="AL382" s="53">
        <f>IF(AK382&lt;Const!$B$33,AK382,"ЛОЖЬ")</f>
        <v>0.3153120616376836</v>
      </c>
      <c r="AM382" s="53">
        <f t="shared" si="104"/>
        <v>0.33242178897832364</v>
      </c>
      <c r="AN382" s="6">
        <f>(AG382+VLOOKUP(C382,AWS1_30min!$C$4:$L$2747,10))/2</f>
        <v>15.877749999999999</v>
      </c>
      <c r="AO382" s="19">
        <f>VLOOKUP(C382,AWS1_30min!$C$4:$O$2747,13)/POWER(10,(L382-Const!$B$28)/18400*(1+0.003665*AN382))</f>
        <v>742.62682618497422</v>
      </c>
      <c r="AP382" s="14">
        <f>Const!$B$7*Const!$B$8*(AO382/Const!$B$11)*POWER(Const!$B$9,2)*AJ382*(AH382-Const!$B$4)/(LN(Const!$B$32/Const!$B$34)*LN(Const!$B$32/Const!$B$35))</f>
        <v>65.32205502354509</v>
      </c>
      <c r="AQ382" s="51" t="b">
        <f t="shared" si="105"/>
        <v>0</v>
      </c>
      <c r="AR382" s="18">
        <f t="shared" si="106"/>
        <v>6.1257143449637104</v>
      </c>
      <c r="AS382" s="14">
        <f>0.623*Const!$B$10*Const!$B$8*POWER(Const!$B$9,2)*AJ382*(AR382-Const!$B$12)/1013/(LN(Const!$B$32/Const!$B$34)*LN(Const!$B$32/Const!$B$36))</f>
        <v>0.12827484959022994</v>
      </c>
      <c r="AT382" s="51" t="b">
        <f t="shared" si="107"/>
        <v>0</v>
      </c>
      <c r="AU382" s="51" t="b">
        <f t="shared" si="108"/>
        <v>0</v>
      </c>
      <c r="AV382" s="14">
        <f>VLOOKUP(C382,AWS1_30min!$C$4:$P$2747,14)</f>
        <v>0</v>
      </c>
      <c r="AW382" s="14">
        <f t="shared" si="109"/>
        <v>0</v>
      </c>
      <c r="AX382" s="51" t="b">
        <f>IF(F382=1,AW382*Const!$B$13*Const!$B$14*(AH382-Const!$B$4))</f>
        <v>0</v>
      </c>
      <c r="AY382" s="11" t="b">
        <f>IF(F382=1,-Const!$B$15*(Const!$B$4-Const!$B$31)/2)</f>
        <v>0</v>
      </c>
      <c r="AZ382" s="51" t="b">
        <f t="shared" si="110"/>
        <v>0</v>
      </c>
      <c r="BA382" s="19">
        <f>IF(V382=1,Const!$B$37,Const!$B$38)</f>
        <v>602</v>
      </c>
      <c r="BB382" s="51" t="b">
        <f>IF(F382=1,AZ382/Const!$B$17*1800/BA382*1000)</f>
        <v>0</v>
      </c>
    </row>
    <row r="383" spans="1:54" x14ac:dyDescent="0.3">
      <c r="A383" s="1">
        <f t="shared" si="111"/>
        <v>43653</v>
      </c>
      <c r="B383" s="2">
        <f t="shared" si="112"/>
        <v>0.5</v>
      </c>
      <c r="C383" s="13">
        <f t="shared" si="112"/>
        <v>43653.5</v>
      </c>
      <c r="D383" s="19">
        <f t="shared" si="113"/>
        <v>188</v>
      </c>
      <c r="E383" s="19">
        <v>380</v>
      </c>
      <c r="F383" s="19">
        <v>0</v>
      </c>
      <c r="G383" s="19">
        <v>0</v>
      </c>
      <c r="H383" s="19">
        <v>0</v>
      </c>
      <c r="I383" s="19"/>
      <c r="J383">
        <v>524565</v>
      </c>
      <c r="K383">
        <v>6299505</v>
      </c>
      <c r="L383">
        <v>2661</v>
      </c>
      <c r="M383" s="14">
        <v>18.668199999999999</v>
      </c>
      <c r="N383" s="21">
        <v>225.666</v>
      </c>
      <c r="O383" s="19">
        <v>1026.56</v>
      </c>
      <c r="P383" s="19">
        <f>VLOOKUP(C383,AWS2_30min!$C$3:$G$2935,5)</f>
        <v>955.8</v>
      </c>
      <c r="Q383" s="19">
        <f t="shared" si="96"/>
        <v>856.33399999999995</v>
      </c>
      <c r="R383" s="59">
        <f t="shared" si="97"/>
        <v>1.1161532766420579</v>
      </c>
      <c r="S383" s="26" t="b">
        <f t="shared" si="98"/>
        <v>0</v>
      </c>
      <c r="T383" s="19">
        <f>VLOOKUP(A383,Albedo!$A$2:$F$63,6)</f>
        <v>0</v>
      </c>
      <c r="U383" s="19">
        <f>Const!$B$26*D383+Const!$B$27</f>
        <v>2402.4843999999998</v>
      </c>
      <c r="V383" s="19">
        <f t="shared" si="95"/>
        <v>1</v>
      </c>
      <c r="W383" s="6">
        <f>VLOOKUP(A383,Albedo!$A$2:$G$63,5)+Const!$B$20*(L383-Const!$B$29)</f>
        <v>16.667000000000002</v>
      </c>
      <c r="X383" s="19">
        <f>VLOOKUP(A383,Albedo!$A$2:$G$63,7)</f>
        <v>3</v>
      </c>
      <c r="Y383" s="6">
        <f>IF(T383=1,W383,VLOOKUP(A383,Albedo!$A$2:$H$63,8)+(X383+1)*Const!$B$20*(L383-Const!$B$29))</f>
        <v>32.4</v>
      </c>
      <c r="Z383" s="15">
        <f>Const!$B$22*V383+Const!$B$23*W383+Const!$B$24*Y383+Const!$B$25</f>
        <v>0.57552146000000004</v>
      </c>
      <c r="AA383" s="51" t="b">
        <f t="shared" si="99"/>
        <v>0</v>
      </c>
      <c r="AB383" s="51" t="b">
        <f t="shared" si="100"/>
        <v>0</v>
      </c>
      <c r="AC383" s="51" t="b">
        <f>IF(F383=1,VLOOKUP(C383,AWS1_30min!$C$3:$J$2747,8))</f>
        <v>0</v>
      </c>
      <c r="AD383" s="51" t="b">
        <f>IF(F383=1,Const!$B$5*POWER((0+Const!$B$4),4))</f>
        <v>0</v>
      </c>
      <c r="AE383" s="51" t="b">
        <f t="shared" si="101"/>
        <v>0</v>
      </c>
      <c r="AF383" s="51" t="b">
        <f t="shared" si="102"/>
        <v>0</v>
      </c>
      <c r="AG383" s="14">
        <f>VLOOKUP(C383,AWS2_30min!$C$3:$J$2935,8)+Const!$B$20*(L383-Const!$B$29)</f>
        <v>16.667000000000002</v>
      </c>
      <c r="AH383" s="14">
        <f t="shared" si="103"/>
        <v>289.81700000000001</v>
      </c>
      <c r="AI383" s="6">
        <f>VLOOKUP(C383,AWS2_30min!$C$3:$K$2935,9)</f>
        <v>30.97</v>
      </c>
      <c r="AJ383" s="6">
        <f>VLOOKUP(C383,AWS2_30min!$C$3:$L$2935,10)</f>
        <v>1.9076345193123379</v>
      </c>
      <c r="AK383" s="53">
        <f>IF(AJ383&gt;0.5,Const!$B$6*(AH383-Const!$B$4)*(Const!$B$32-Const!$B$34)/(AH383*POWER(AJ383,2)))</f>
        <v>0.30996292945842785</v>
      </c>
      <c r="AL383" s="53">
        <f>IF(AK383&lt;Const!$B$33,AK383,"ЛОЖЬ")</f>
        <v>0.30996292945842785</v>
      </c>
      <c r="AM383" s="53">
        <f t="shared" si="104"/>
        <v>0.30229614637697949</v>
      </c>
      <c r="AN383" s="6">
        <f>(AG383+VLOOKUP(C383,AWS1_30min!$C$4:$L$2747,10))/2</f>
        <v>15.725000000000001</v>
      </c>
      <c r="AO383" s="19">
        <f>VLOOKUP(C383,AWS1_30min!$C$4:$O$2747,13)/POWER(10,(L383-Const!$B$28)/18400*(1+0.003665*AN383))</f>
        <v>738.0259954109481</v>
      </c>
      <c r="AP383" s="14">
        <f>Const!$B$7*Const!$B$8*(AO383/Const!$B$11)*POWER(Const!$B$9,2)*AJ383*(AH383-Const!$B$4)/(LN(Const!$B$32/Const!$B$34)*LN(Const!$B$32/Const!$B$35))</f>
        <v>63.748868839262705</v>
      </c>
      <c r="AQ383" s="51" t="b">
        <f t="shared" si="105"/>
        <v>0</v>
      </c>
      <c r="AR383" s="18">
        <f t="shared" si="106"/>
        <v>6.0073577394215647</v>
      </c>
      <c r="AS383" s="14">
        <f>0.623*Const!$B$10*Const!$B$8*POWER(Const!$B$9,2)*AJ383*(AR383-Const!$B$12)/1013/(LN(Const!$B$32/Const!$B$34)*LN(Const!$B$32/Const!$B$36))</f>
        <v>-0.83785996601868651</v>
      </c>
      <c r="AT383" s="51" t="b">
        <f t="shared" si="107"/>
        <v>0</v>
      </c>
      <c r="AU383" s="51" t="b">
        <f t="shared" si="108"/>
        <v>0</v>
      </c>
      <c r="AV383" s="14">
        <f>VLOOKUP(C383,AWS1_30min!$C$4:$P$2747,14)</f>
        <v>0</v>
      </c>
      <c r="AW383" s="14">
        <f t="shared" si="109"/>
        <v>0</v>
      </c>
      <c r="AX383" s="51" t="b">
        <f>IF(F383=1,AW383*Const!$B$13*Const!$B$14*(AH383-Const!$B$4))</f>
        <v>0</v>
      </c>
      <c r="AY383" s="11" t="b">
        <f>IF(F383=1,-Const!$B$15*(Const!$B$4-Const!$B$31)/2)</f>
        <v>0</v>
      </c>
      <c r="AZ383" s="51" t="b">
        <f t="shared" si="110"/>
        <v>0</v>
      </c>
      <c r="BA383" s="19">
        <f>IF(V383=1,Const!$B$37,Const!$B$38)</f>
        <v>602</v>
      </c>
      <c r="BB383" s="51" t="b">
        <f>IF(F383=1,AZ383/Const!$B$17*1800/BA383*1000)</f>
        <v>0</v>
      </c>
    </row>
    <row r="384" spans="1:54" x14ac:dyDescent="0.3">
      <c r="A384" s="1">
        <f t="shared" si="111"/>
        <v>43653</v>
      </c>
      <c r="B384" s="2">
        <f t="shared" si="112"/>
        <v>0.5</v>
      </c>
      <c r="C384" s="13">
        <f t="shared" si="112"/>
        <v>43653.5</v>
      </c>
      <c r="D384" s="19">
        <f t="shared" si="113"/>
        <v>188</v>
      </c>
      <c r="E384" s="19">
        <v>381</v>
      </c>
      <c r="F384" s="19">
        <v>0</v>
      </c>
      <c r="G384" s="19">
        <v>0</v>
      </c>
      <c r="H384" s="19">
        <v>0</v>
      </c>
      <c r="I384" s="19"/>
      <c r="J384">
        <v>524655</v>
      </c>
      <c r="K384">
        <v>6299505</v>
      </c>
      <c r="L384">
        <v>2661</v>
      </c>
      <c r="M384" s="14">
        <v>17.222100000000001</v>
      </c>
      <c r="N384" s="21">
        <v>230.81899999999999</v>
      </c>
      <c r="O384" s="19">
        <v>1033.05</v>
      </c>
      <c r="P384" s="19">
        <f>VLOOKUP(C384,AWS2_30min!$C$3:$G$2935,5)</f>
        <v>955.8</v>
      </c>
      <c r="Q384" s="19">
        <f t="shared" si="96"/>
        <v>856.33399999999995</v>
      </c>
      <c r="R384" s="59">
        <f t="shared" si="97"/>
        <v>1.1161532766420579</v>
      </c>
      <c r="S384" s="26" t="b">
        <f t="shared" si="98"/>
        <v>0</v>
      </c>
      <c r="T384" s="19">
        <f>VLOOKUP(A384,Albedo!$A$2:$F$63,6)</f>
        <v>0</v>
      </c>
      <c r="U384" s="19">
        <f>Const!$B$26*D384+Const!$B$27</f>
        <v>2402.4843999999998</v>
      </c>
      <c r="V384" s="19">
        <f t="shared" si="95"/>
        <v>1</v>
      </c>
      <c r="W384" s="6">
        <f>VLOOKUP(A384,Albedo!$A$2:$G$63,5)+Const!$B$20*(L384-Const!$B$29)</f>
        <v>16.667000000000002</v>
      </c>
      <c r="X384" s="19">
        <f>VLOOKUP(A384,Albedo!$A$2:$G$63,7)</f>
        <v>3</v>
      </c>
      <c r="Y384" s="6">
        <f>IF(T384=1,W384,VLOOKUP(A384,Albedo!$A$2:$H$63,8)+(X384+1)*Const!$B$20*(L384-Const!$B$29))</f>
        <v>32.4</v>
      </c>
      <c r="Z384" s="15">
        <f>Const!$B$22*V384+Const!$B$23*W384+Const!$B$24*Y384+Const!$B$25</f>
        <v>0.57552146000000004</v>
      </c>
      <c r="AA384" s="51" t="b">
        <f t="shared" si="99"/>
        <v>0</v>
      </c>
      <c r="AB384" s="51" t="b">
        <f t="shared" si="100"/>
        <v>0</v>
      </c>
      <c r="AC384" s="51" t="b">
        <f>IF(F384=1,VLOOKUP(C384,AWS1_30min!$C$3:$J$2747,8))</f>
        <v>0</v>
      </c>
      <c r="AD384" s="51" t="b">
        <f>IF(F384=1,Const!$B$5*POWER((0+Const!$B$4),4))</f>
        <v>0</v>
      </c>
      <c r="AE384" s="51" t="b">
        <f t="shared" si="101"/>
        <v>0</v>
      </c>
      <c r="AF384" s="51" t="b">
        <f t="shared" si="102"/>
        <v>0</v>
      </c>
      <c r="AG384" s="14">
        <f>VLOOKUP(C384,AWS2_30min!$C$3:$J$2935,8)+Const!$B$20*(L384-Const!$B$29)</f>
        <v>16.667000000000002</v>
      </c>
      <c r="AH384" s="14">
        <f t="shared" si="103"/>
        <v>289.81700000000001</v>
      </c>
      <c r="AI384" s="6">
        <f>VLOOKUP(C384,AWS2_30min!$C$3:$K$2935,9)</f>
        <v>30.97</v>
      </c>
      <c r="AJ384" s="6">
        <f>VLOOKUP(C384,AWS2_30min!$C$3:$L$2935,10)</f>
        <v>1.9076345193123379</v>
      </c>
      <c r="AK384" s="53">
        <f>IF(AJ384&gt;0.5,Const!$B$6*(AH384-Const!$B$4)*(Const!$B$32-Const!$B$34)/(AH384*POWER(AJ384,2)))</f>
        <v>0.30996292945842785</v>
      </c>
      <c r="AL384" s="53">
        <f>IF(AK384&lt;Const!$B$33,AK384,"ЛОЖЬ")</f>
        <v>0.30996292945842785</v>
      </c>
      <c r="AM384" s="53">
        <f t="shared" si="104"/>
        <v>0.30229614637697949</v>
      </c>
      <c r="AN384" s="6">
        <f>(AG384+VLOOKUP(C384,AWS1_30min!$C$4:$L$2747,10))/2</f>
        <v>15.725000000000001</v>
      </c>
      <c r="AO384" s="19">
        <f>VLOOKUP(C384,AWS1_30min!$C$4:$O$2747,13)/POWER(10,(L384-Const!$B$28)/18400*(1+0.003665*AN384))</f>
        <v>738.0259954109481</v>
      </c>
      <c r="AP384" s="14">
        <f>Const!$B$7*Const!$B$8*(AO384/Const!$B$11)*POWER(Const!$B$9,2)*AJ384*(AH384-Const!$B$4)/(LN(Const!$B$32/Const!$B$34)*LN(Const!$B$32/Const!$B$35))</f>
        <v>63.748868839262705</v>
      </c>
      <c r="AQ384" s="51" t="b">
        <f t="shared" si="105"/>
        <v>0</v>
      </c>
      <c r="AR384" s="18">
        <f t="shared" si="106"/>
        <v>6.0073577394215647</v>
      </c>
      <c r="AS384" s="14">
        <f>0.623*Const!$B$10*Const!$B$8*POWER(Const!$B$9,2)*AJ384*(AR384-Const!$B$12)/1013/(LN(Const!$B$32/Const!$B$34)*LN(Const!$B$32/Const!$B$36))</f>
        <v>-0.83785996601868651</v>
      </c>
      <c r="AT384" s="51" t="b">
        <f t="shared" si="107"/>
        <v>0</v>
      </c>
      <c r="AU384" s="51" t="b">
        <f t="shared" si="108"/>
        <v>0</v>
      </c>
      <c r="AV384" s="14">
        <f>VLOOKUP(C384,AWS1_30min!$C$4:$P$2747,14)</f>
        <v>0</v>
      </c>
      <c r="AW384" s="14">
        <f t="shared" si="109"/>
        <v>0</v>
      </c>
      <c r="AX384" s="51" t="b">
        <f>IF(F384=1,AW384*Const!$B$13*Const!$B$14*(AH384-Const!$B$4))</f>
        <v>0</v>
      </c>
      <c r="AY384" s="11" t="b">
        <f>IF(F384=1,-Const!$B$15*(Const!$B$4-Const!$B$31)/2)</f>
        <v>0</v>
      </c>
      <c r="AZ384" s="51" t="b">
        <f t="shared" si="110"/>
        <v>0</v>
      </c>
      <c r="BA384" s="19">
        <f>IF(V384=1,Const!$B$37,Const!$B$38)</f>
        <v>602</v>
      </c>
      <c r="BB384" s="51" t="b">
        <f>IF(F384=1,AZ384/Const!$B$17*1800/BA384*1000)</f>
        <v>0</v>
      </c>
    </row>
    <row r="385" spans="1:54" x14ac:dyDescent="0.3">
      <c r="A385" s="1">
        <f t="shared" si="111"/>
        <v>43653</v>
      </c>
      <c r="B385" s="2">
        <f t="shared" si="112"/>
        <v>0.5</v>
      </c>
      <c r="C385" s="13">
        <f t="shared" si="112"/>
        <v>43653.5</v>
      </c>
      <c r="D385" s="19">
        <f t="shared" si="113"/>
        <v>188</v>
      </c>
      <c r="E385" s="19">
        <v>382</v>
      </c>
      <c r="F385" s="19">
        <v>0</v>
      </c>
      <c r="G385" s="19">
        <v>0</v>
      </c>
      <c r="H385" s="19">
        <v>0</v>
      </c>
      <c r="I385" s="19"/>
      <c r="J385">
        <v>524745</v>
      </c>
      <c r="K385">
        <v>6299505</v>
      </c>
      <c r="L385">
        <v>2708</v>
      </c>
      <c r="M385" s="14">
        <v>11.454499999999999</v>
      </c>
      <c r="N385" s="21">
        <v>123.254</v>
      </c>
      <c r="O385" s="19">
        <v>810.88800000000003</v>
      </c>
      <c r="P385" s="19">
        <f>VLOOKUP(C385,AWS2_30min!$C$3:$G$2935,5)</f>
        <v>955.8</v>
      </c>
      <c r="Q385" s="19">
        <f t="shared" si="96"/>
        <v>856.33399999999995</v>
      </c>
      <c r="R385" s="59">
        <f t="shared" si="97"/>
        <v>1.1161532766420579</v>
      </c>
      <c r="S385" s="26" t="b">
        <f t="shared" si="98"/>
        <v>0</v>
      </c>
      <c r="T385" s="19">
        <f>VLOOKUP(A385,Albedo!$A$2:$F$63,6)</f>
        <v>0</v>
      </c>
      <c r="U385" s="19">
        <f>Const!$B$26*D385+Const!$B$27</f>
        <v>2402.4843999999998</v>
      </c>
      <c r="V385" s="19">
        <f t="shared" si="95"/>
        <v>1</v>
      </c>
      <c r="W385" s="6">
        <f>VLOOKUP(A385,Albedo!$A$2:$G$63,5)+Const!$B$20*(L385-Const!$B$29)</f>
        <v>16.361499999999999</v>
      </c>
      <c r="X385" s="19">
        <f>VLOOKUP(A385,Albedo!$A$2:$G$63,7)</f>
        <v>3</v>
      </c>
      <c r="Y385" s="6">
        <f>IF(T385=1,W385,VLOOKUP(A385,Albedo!$A$2:$H$63,8)+(X385+1)*Const!$B$20*(L385-Const!$B$29))</f>
        <v>31.178000000000001</v>
      </c>
      <c r="Z385" s="15">
        <f>Const!$B$22*V385+Const!$B$23*W385+Const!$B$24*Y385+Const!$B$25</f>
        <v>0.57433001000000006</v>
      </c>
      <c r="AA385" s="51" t="b">
        <f t="shared" si="99"/>
        <v>0</v>
      </c>
      <c r="AB385" s="51" t="b">
        <f t="shared" si="100"/>
        <v>0</v>
      </c>
      <c r="AC385" s="51" t="b">
        <f>IF(F385=1,VLOOKUP(C385,AWS1_30min!$C$3:$J$2747,8))</f>
        <v>0</v>
      </c>
      <c r="AD385" s="51" t="b">
        <f>IF(F385=1,Const!$B$5*POWER((0+Const!$B$4),4))</f>
        <v>0</v>
      </c>
      <c r="AE385" s="51" t="b">
        <f t="shared" si="101"/>
        <v>0</v>
      </c>
      <c r="AF385" s="51" t="b">
        <f t="shared" si="102"/>
        <v>0</v>
      </c>
      <c r="AG385" s="14">
        <f>VLOOKUP(C385,AWS2_30min!$C$3:$J$2935,8)+Const!$B$20*(L385-Const!$B$29)</f>
        <v>16.361499999999999</v>
      </c>
      <c r="AH385" s="14">
        <f t="shared" si="103"/>
        <v>289.51149999999996</v>
      </c>
      <c r="AI385" s="6">
        <f>VLOOKUP(C385,AWS2_30min!$C$3:$K$2935,9)</f>
        <v>30.97</v>
      </c>
      <c r="AJ385" s="6">
        <f>VLOOKUP(C385,AWS2_30min!$C$3:$L$2935,10)</f>
        <v>1.9076345193123379</v>
      </c>
      <c r="AK385" s="53">
        <f>IF(AJ385&gt;0.5,Const!$B$6*(AH385-Const!$B$4)*(Const!$B$32-Const!$B$34)/(AH385*POWER(AJ385,2)))</f>
        <v>0.30460250819475987</v>
      </c>
      <c r="AL385" s="53">
        <f>IF(AK385&lt;Const!$B$33,AK385,"ЛОЖЬ")</f>
        <v>0.30460250819475987</v>
      </c>
      <c r="AM385" s="53">
        <f t="shared" si="104"/>
        <v>0.27354211801587014</v>
      </c>
      <c r="AN385" s="6">
        <f>(AG385+VLOOKUP(C385,AWS1_30min!$C$4:$L$2747,10))/2</f>
        <v>15.57225</v>
      </c>
      <c r="AO385" s="19">
        <f>VLOOKUP(C385,AWS1_30min!$C$4:$O$2747,13)/POWER(10,(L385-Const!$B$28)/18400*(1+0.003665*AN385))</f>
        <v>733.45849846727731</v>
      </c>
      <c r="AP385" s="14">
        <f>Const!$B$7*Const!$B$8*(AO385/Const!$B$11)*POWER(Const!$B$9,2)*AJ385*(AH385-Const!$B$4)/(LN(Const!$B$32/Const!$B$34)*LN(Const!$B$32/Const!$B$35))</f>
        <v>62.193077874727308</v>
      </c>
      <c r="AQ385" s="51" t="b">
        <f t="shared" si="105"/>
        <v>0</v>
      </c>
      <c r="AR385" s="18">
        <f t="shared" si="106"/>
        <v>5.891025158855288</v>
      </c>
      <c r="AS385" s="14">
        <f>0.623*Const!$B$10*Const!$B$8*POWER(Const!$B$9,2)*AJ385*(AR385-Const!$B$12)/1013/(LN(Const!$B$32/Const!$B$34)*LN(Const!$B$32/Const!$B$36))</f>
        <v>-1.7874728394183645</v>
      </c>
      <c r="AT385" s="51" t="b">
        <f t="shared" si="107"/>
        <v>0</v>
      </c>
      <c r="AU385" s="51" t="b">
        <f t="shared" si="108"/>
        <v>0</v>
      </c>
      <c r="AV385" s="14">
        <f>VLOOKUP(C385,AWS1_30min!$C$4:$P$2747,14)</f>
        <v>0</v>
      </c>
      <c r="AW385" s="14">
        <f t="shared" si="109"/>
        <v>0</v>
      </c>
      <c r="AX385" s="51" t="b">
        <f>IF(F385=1,AW385*Const!$B$13*Const!$B$14*(AH385-Const!$B$4))</f>
        <v>0</v>
      </c>
      <c r="AY385" s="11" t="b">
        <f>IF(F385=1,-Const!$B$15*(Const!$B$4-Const!$B$31)/2)</f>
        <v>0</v>
      </c>
      <c r="AZ385" s="51" t="b">
        <f t="shared" si="110"/>
        <v>0</v>
      </c>
      <c r="BA385" s="19">
        <f>IF(V385=1,Const!$B$37,Const!$B$38)</f>
        <v>602</v>
      </c>
      <c r="BB385" s="51" t="b">
        <f>IF(F385=1,AZ385/Const!$B$17*1800/BA385*1000)</f>
        <v>0</v>
      </c>
    </row>
    <row r="386" spans="1:54" x14ac:dyDescent="0.3">
      <c r="A386" s="1">
        <f t="shared" si="111"/>
        <v>43653</v>
      </c>
      <c r="B386" s="2">
        <f t="shared" si="112"/>
        <v>0.5</v>
      </c>
      <c r="C386" s="13">
        <f t="shared" si="112"/>
        <v>43653.5</v>
      </c>
      <c r="D386" s="19">
        <f t="shared" si="113"/>
        <v>188</v>
      </c>
      <c r="E386" s="19">
        <v>383</v>
      </c>
      <c r="F386" s="19">
        <v>0</v>
      </c>
      <c r="G386" s="19">
        <v>0</v>
      </c>
      <c r="H386" s="19">
        <v>0</v>
      </c>
      <c r="I386" s="19"/>
      <c r="J386">
        <v>524835</v>
      </c>
      <c r="K386">
        <v>6299505</v>
      </c>
      <c r="L386">
        <v>2642</v>
      </c>
      <c r="M386" s="14">
        <v>39.001199999999997</v>
      </c>
      <c r="N386" s="21">
        <v>89.115600000000001</v>
      </c>
      <c r="O386" s="19">
        <v>568.71</v>
      </c>
      <c r="P386" s="19">
        <f>VLOOKUP(C386,AWS2_30min!$C$3:$G$2935,5)</f>
        <v>955.8</v>
      </c>
      <c r="Q386" s="19">
        <f t="shared" si="96"/>
        <v>856.33399999999995</v>
      </c>
      <c r="R386" s="59">
        <f t="shared" si="97"/>
        <v>1.1161532766420579</v>
      </c>
      <c r="S386" s="26" t="b">
        <f t="shared" si="98"/>
        <v>0</v>
      </c>
      <c r="T386" s="19">
        <f>VLOOKUP(A386,Albedo!$A$2:$F$63,6)</f>
        <v>0</v>
      </c>
      <c r="U386" s="19">
        <f>Const!$B$26*D386+Const!$B$27</f>
        <v>2402.4843999999998</v>
      </c>
      <c r="V386" s="19">
        <f t="shared" si="95"/>
        <v>1</v>
      </c>
      <c r="W386" s="6">
        <f>VLOOKUP(A386,Albedo!$A$2:$G$63,5)+Const!$B$20*(L386-Const!$B$29)</f>
        <v>16.790500000000002</v>
      </c>
      <c r="X386" s="19">
        <f>VLOOKUP(A386,Albedo!$A$2:$G$63,7)</f>
        <v>3</v>
      </c>
      <c r="Y386" s="6">
        <f>IF(T386=1,W386,VLOOKUP(A386,Albedo!$A$2:$H$63,8)+(X386+1)*Const!$B$20*(L386-Const!$B$29))</f>
        <v>32.893999999999998</v>
      </c>
      <c r="Z386" s="15">
        <f>Const!$B$22*V386+Const!$B$23*W386+Const!$B$24*Y386+Const!$B$25</f>
        <v>0.57600311000000004</v>
      </c>
      <c r="AA386" s="51" t="b">
        <f t="shared" si="99"/>
        <v>0</v>
      </c>
      <c r="AB386" s="51" t="b">
        <f t="shared" si="100"/>
        <v>0</v>
      </c>
      <c r="AC386" s="51" t="b">
        <f>IF(F386=1,VLOOKUP(C386,AWS1_30min!$C$3:$J$2747,8))</f>
        <v>0</v>
      </c>
      <c r="AD386" s="51" t="b">
        <f>IF(F386=1,Const!$B$5*POWER((0+Const!$B$4),4))</f>
        <v>0</v>
      </c>
      <c r="AE386" s="51" t="b">
        <f t="shared" si="101"/>
        <v>0</v>
      </c>
      <c r="AF386" s="51" t="b">
        <f t="shared" si="102"/>
        <v>0</v>
      </c>
      <c r="AG386" s="14">
        <f>VLOOKUP(C386,AWS2_30min!$C$3:$J$2935,8)+Const!$B$20*(L386-Const!$B$29)</f>
        <v>16.790500000000002</v>
      </c>
      <c r="AH386" s="14">
        <f t="shared" si="103"/>
        <v>289.94049999999999</v>
      </c>
      <c r="AI386" s="6">
        <f>VLOOKUP(C386,AWS2_30min!$C$3:$K$2935,9)</f>
        <v>30.97</v>
      </c>
      <c r="AJ386" s="6">
        <f>VLOOKUP(C386,AWS2_30min!$C$3:$L$2935,10)</f>
        <v>1.9076345193123379</v>
      </c>
      <c r="AK386" s="53">
        <f>IF(AJ386&gt;0.5,Const!$B$6*(AH386-Const!$B$4)*(Const!$B$32-Const!$B$34)/(AH386*POWER(AJ386,2)))</f>
        <v>0.31212670197513254</v>
      </c>
      <c r="AL386" s="53">
        <f>IF(AK386&lt;Const!$B$33,AK386,"ЛОЖЬ")</f>
        <v>0.31212670197513254</v>
      </c>
      <c r="AM386" s="53">
        <f t="shared" si="104"/>
        <v>0.31430993239550481</v>
      </c>
      <c r="AN386" s="6">
        <f>(AG386+VLOOKUP(C386,AWS1_30min!$C$4:$L$2747,10))/2</f>
        <v>15.786750000000001</v>
      </c>
      <c r="AO386" s="19">
        <f>VLOOKUP(C386,AWS1_30min!$C$4:$O$2747,13)/POWER(10,(L386-Const!$B$28)/18400*(1+0.003665*AN386))</f>
        <v>739.88187669481101</v>
      </c>
      <c r="AP386" s="14">
        <f>Const!$B$7*Const!$B$8*(AO386/Const!$B$11)*POWER(Const!$B$9,2)*AJ386*(AH386-Const!$B$4)/(LN(Const!$B$32/Const!$B$34)*LN(Const!$B$32/Const!$B$35))</f>
        <v>64.382732814123088</v>
      </c>
      <c r="AQ386" s="51" t="b">
        <f t="shared" si="105"/>
        <v>0</v>
      </c>
      <c r="AR386" s="18">
        <f t="shared" si="106"/>
        <v>6.0549586032417952</v>
      </c>
      <c r="AS386" s="14">
        <f>0.623*Const!$B$10*Const!$B$8*POWER(Const!$B$9,2)*AJ386*(AR386-Const!$B$12)/1013/(LN(Const!$B$32/Const!$B$34)*LN(Const!$B$32/Const!$B$36))</f>
        <v>-0.44929819898315443</v>
      </c>
      <c r="AT386" s="51" t="b">
        <f t="shared" si="107"/>
        <v>0</v>
      </c>
      <c r="AU386" s="51" t="b">
        <f t="shared" si="108"/>
        <v>0</v>
      </c>
      <c r="AV386" s="14">
        <f>VLOOKUP(C386,AWS1_30min!$C$4:$P$2747,14)</f>
        <v>0</v>
      </c>
      <c r="AW386" s="14">
        <f t="shared" si="109"/>
        <v>0</v>
      </c>
      <c r="AX386" s="51" t="b">
        <f>IF(F386=1,AW386*Const!$B$13*Const!$B$14*(AH386-Const!$B$4))</f>
        <v>0</v>
      </c>
      <c r="AY386" s="11" t="b">
        <f>IF(F386=1,-Const!$B$15*(Const!$B$4-Const!$B$31)/2)</f>
        <v>0</v>
      </c>
      <c r="AZ386" s="51" t="b">
        <f t="shared" si="110"/>
        <v>0</v>
      </c>
      <c r="BA386" s="19">
        <f>IF(V386=1,Const!$B$37,Const!$B$38)</f>
        <v>602</v>
      </c>
      <c r="BB386" s="51" t="b">
        <f>IF(F386=1,AZ386/Const!$B$17*1800/BA386*1000)</f>
        <v>0</v>
      </c>
    </row>
    <row r="387" spans="1:54" x14ac:dyDescent="0.3">
      <c r="A387" s="1">
        <f t="shared" si="111"/>
        <v>43653</v>
      </c>
      <c r="B387" s="2">
        <f t="shared" si="112"/>
        <v>0.5</v>
      </c>
      <c r="C387" s="13">
        <f t="shared" si="112"/>
        <v>43653.5</v>
      </c>
      <c r="D387" s="19">
        <f t="shared" si="113"/>
        <v>188</v>
      </c>
      <c r="E387" s="19">
        <v>384</v>
      </c>
      <c r="F387" s="19">
        <v>0</v>
      </c>
      <c r="G387" s="19">
        <v>0</v>
      </c>
      <c r="H387" s="19">
        <v>0</v>
      </c>
      <c r="I387" s="19"/>
      <c r="J387">
        <v>524925</v>
      </c>
      <c r="K387">
        <v>6299505</v>
      </c>
      <c r="L387">
        <v>2573</v>
      </c>
      <c r="M387" s="14">
        <v>22.281700000000001</v>
      </c>
      <c r="N387" s="21">
        <v>77.471199999999996</v>
      </c>
      <c r="O387" s="19">
        <v>640.06700000000001</v>
      </c>
      <c r="P387" s="19">
        <f>VLOOKUP(C387,AWS2_30min!$C$3:$G$2935,5)</f>
        <v>955.8</v>
      </c>
      <c r="Q387" s="19">
        <f t="shared" si="96"/>
        <v>856.33399999999995</v>
      </c>
      <c r="R387" s="59">
        <f t="shared" si="97"/>
        <v>1.1161532766420579</v>
      </c>
      <c r="S387" s="26" t="b">
        <f t="shared" si="98"/>
        <v>0</v>
      </c>
      <c r="T387" s="19">
        <f>VLOOKUP(A387,Albedo!$A$2:$F$63,6)</f>
        <v>0</v>
      </c>
      <c r="U387" s="19">
        <f>Const!$B$26*D387+Const!$B$27</f>
        <v>2402.4843999999998</v>
      </c>
      <c r="V387" s="19">
        <f t="shared" si="95"/>
        <v>1</v>
      </c>
      <c r="W387" s="6">
        <f>VLOOKUP(A387,Albedo!$A$2:$G$63,5)+Const!$B$20*(L387-Const!$B$29)</f>
        <v>17.239000000000001</v>
      </c>
      <c r="X387" s="19">
        <f>VLOOKUP(A387,Albedo!$A$2:$G$63,7)</f>
        <v>3</v>
      </c>
      <c r="Y387" s="6">
        <f>IF(T387=1,W387,VLOOKUP(A387,Albedo!$A$2:$H$63,8)+(X387+1)*Const!$B$20*(L387-Const!$B$29))</f>
        <v>34.688000000000002</v>
      </c>
      <c r="Z387" s="15">
        <f>Const!$B$22*V387+Const!$B$23*W387+Const!$B$24*Y387+Const!$B$25</f>
        <v>0.57775226000000002</v>
      </c>
      <c r="AA387" s="51" t="b">
        <f t="shared" si="99"/>
        <v>0</v>
      </c>
      <c r="AB387" s="51" t="b">
        <f t="shared" si="100"/>
        <v>0</v>
      </c>
      <c r="AC387" s="51" t="b">
        <f>IF(F387=1,VLOOKUP(C387,AWS1_30min!$C$3:$J$2747,8))</f>
        <v>0</v>
      </c>
      <c r="AD387" s="51" t="b">
        <f>IF(F387=1,Const!$B$5*POWER((0+Const!$B$4),4))</f>
        <v>0</v>
      </c>
      <c r="AE387" s="51" t="b">
        <f t="shared" si="101"/>
        <v>0</v>
      </c>
      <c r="AF387" s="51" t="b">
        <f t="shared" si="102"/>
        <v>0</v>
      </c>
      <c r="AG387" s="14">
        <f>VLOOKUP(C387,AWS2_30min!$C$3:$J$2935,8)+Const!$B$20*(L387-Const!$B$29)</f>
        <v>17.239000000000001</v>
      </c>
      <c r="AH387" s="14">
        <f t="shared" si="103"/>
        <v>290.38899999999995</v>
      </c>
      <c r="AI387" s="6">
        <f>VLOOKUP(C387,AWS2_30min!$C$3:$K$2935,9)</f>
        <v>30.97</v>
      </c>
      <c r="AJ387" s="6">
        <f>VLOOKUP(C387,AWS2_30min!$C$3:$L$2935,10)</f>
        <v>1.9076345193123379</v>
      </c>
      <c r="AK387" s="53">
        <f>IF(AJ387&gt;0.5,Const!$B$6*(AH387-Const!$B$4)*(Const!$B$32-Const!$B$34)/(AH387*POWER(AJ387,2)))</f>
        <v>0.31996913440446312</v>
      </c>
      <c r="AL387" s="53">
        <f>IF(AK387&lt;Const!$B$33,AK387,"ЛОЖЬ")</f>
        <v>0.31996913440446312</v>
      </c>
      <c r="AM387" s="53">
        <f t="shared" si="104"/>
        <v>0.35981483024390332</v>
      </c>
      <c r="AN387" s="6">
        <f>(AG387+VLOOKUP(C387,AWS1_30min!$C$4:$L$2747,10))/2</f>
        <v>16.010999999999999</v>
      </c>
      <c r="AO387" s="19">
        <f>VLOOKUP(C387,AWS1_30min!$C$4:$O$2747,13)/POWER(10,(L387-Const!$B$28)/18400*(1+0.003665*AN387))</f>
        <v>746.66774918919498</v>
      </c>
      <c r="AP387" s="14">
        <f>Const!$B$7*Const!$B$8*(AO387/Const!$B$11)*POWER(Const!$B$9,2)*AJ387*(AH387-Const!$B$4)/(LN(Const!$B$32/Const!$B$34)*LN(Const!$B$32/Const!$B$35))</f>
        <v>66.708757450254481</v>
      </c>
      <c r="AQ387" s="51" t="b">
        <f t="shared" si="105"/>
        <v>0</v>
      </c>
      <c r="AR387" s="18">
        <f t="shared" si="106"/>
        <v>6.2306381912381275</v>
      </c>
      <c r="AS387" s="14">
        <f>0.623*Const!$B$10*Const!$B$8*POWER(Const!$B$9,2)*AJ387*(AR387-Const!$B$12)/1013/(LN(Const!$B$32/Const!$B$34)*LN(Const!$B$32/Const!$B$36))</f>
        <v>0.98475920387677762</v>
      </c>
      <c r="AT387" s="51" t="b">
        <f t="shared" si="107"/>
        <v>0</v>
      </c>
      <c r="AU387" s="51" t="b">
        <f t="shared" si="108"/>
        <v>0</v>
      </c>
      <c r="AV387" s="14">
        <f>VLOOKUP(C387,AWS1_30min!$C$4:$P$2747,14)</f>
        <v>0</v>
      </c>
      <c r="AW387" s="14">
        <f t="shared" si="109"/>
        <v>0</v>
      </c>
      <c r="AX387" s="51" t="b">
        <f>IF(F387=1,AW387*Const!$B$13*Const!$B$14*(AH387-Const!$B$4))</f>
        <v>0</v>
      </c>
      <c r="AY387" s="11" t="b">
        <f>IF(F387=1,-Const!$B$15*(Const!$B$4-Const!$B$31)/2)</f>
        <v>0</v>
      </c>
      <c r="AZ387" s="51" t="b">
        <f t="shared" si="110"/>
        <v>0</v>
      </c>
      <c r="BA387" s="19">
        <f>IF(V387=1,Const!$B$37,Const!$B$38)</f>
        <v>602</v>
      </c>
      <c r="BB387" s="51" t="b">
        <f>IF(F387=1,AZ387/Const!$B$17*1800/BA387*1000)</f>
        <v>0</v>
      </c>
    </row>
    <row r="388" spans="1:54" x14ac:dyDescent="0.3">
      <c r="A388" s="1">
        <f t="shared" si="111"/>
        <v>43653</v>
      </c>
      <c r="B388" s="2">
        <f t="shared" si="112"/>
        <v>0.5</v>
      </c>
      <c r="C388" s="13">
        <f t="shared" si="112"/>
        <v>43653.5</v>
      </c>
      <c r="D388" s="19">
        <f t="shared" si="113"/>
        <v>188</v>
      </c>
      <c r="E388" s="19">
        <v>385</v>
      </c>
      <c r="F388" s="19">
        <v>0</v>
      </c>
      <c r="G388" s="19">
        <v>0</v>
      </c>
      <c r="H388" s="19">
        <v>0</v>
      </c>
      <c r="I388" s="19"/>
      <c r="J388">
        <v>525015</v>
      </c>
      <c r="K388">
        <v>6299505</v>
      </c>
      <c r="L388">
        <v>2573</v>
      </c>
      <c r="M388" s="14">
        <v>6.0255799999999997</v>
      </c>
      <c r="N388" s="21">
        <v>360</v>
      </c>
      <c r="O388" s="19">
        <v>921.22</v>
      </c>
      <c r="P388" s="19">
        <f>VLOOKUP(C388,AWS2_30min!$C$3:$G$2935,5)</f>
        <v>955.8</v>
      </c>
      <c r="Q388" s="19">
        <f t="shared" si="96"/>
        <v>856.33399999999995</v>
      </c>
      <c r="R388" s="59">
        <f t="shared" si="97"/>
        <v>1.1161532766420579</v>
      </c>
      <c r="S388" s="26" t="b">
        <f t="shared" si="98"/>
        <v>0</v>
      </c>
      <c r="T388" s="19">
        <f>VLOOKUP(A388,Albedo!$A$2:$F$63,6)</f>
        <v>0</v>
      </c>
      <c r="U388" s="19">
        <f>Const!$B$26*D388+Const!$B$27</f>
        <v>2402.4843999999998</v>
      </c>
      <c r="V388" s="19">
        <f t="shared" ref="V388:V423" si="114">IF(T388=1,1,IF(L388&gt;=U388,1,0))</f>
        <v>1</v>
      </c>
      <c r="W388" s="6">
        <f>VLOOKUP(A388,Albedo!$A$2:$G$63,5)+Const!$B$20*(L388-Const!$B$29)</f>
        <v>17.239000000000001</v>
      </c>
      <c r="X388" s="19">
        <f>VLOOKUP(A388,Albedo!$A$2:$G$63,7)</f>
        <v>3</v>
      </c>
      <c r="Y388" s="6">
        <f>IF(T388=1,W388,VLOOKUP(A388,Albedo!$A$2:$H$63,8)+(X388+1)*Const!$B$20*(L388-Const!$B$29))</f>
        <v>34.688000000000002</v>
      </c>
      <c r="Z388" s="15">
        <f>Const!$B$22*V388+Const!$B$23*W388+Const!$B$24*Y388+Const!$B$25</f>
        <v>0.57775226000000002</v>
      </c>
      <c r="AA388" s="51" t="b">
        <f t="shared" si="99"/>
        <v>0</v>
      </c>
      <c r="AB388" s="51" t="b">
        <f t="shared" si="100"/>
        <v>0</v>
      </c>
      <c r="AC388" s="51" t="b">
        <f>IF(F388=1,VLOOKUP(C388,AWS1_30min!$C$3:$J$2747,8))</f>
        <v>0</v>
      </c>
      <c r="AD388" s="51" t="b">
        <f>IF(F388=1,Const!$B$5*POWER((0+Const!$B$4),4))</f>
        <v>0</v>
      </c>
      <c r="AE388" s="51" t="b">
        <f t="shared" si="101"/>
        <v>0</v>
      </c>
      <c r="AF388" s="51" t="b">
        <f t="shared" si="102"/>
        <v>0</v>
      </c>
      <c r="AG388" s="14">
        <f>VLOOKUP(C388,AWS2_30min!$C$3:$J$2935,8)+Const!$B$20*(L388-Const!$B$29)</f>
        <v>17.239000000000001</v>
      </c>
      <c r="AH388" s="14">
        <f t="shared" si="103"/>
        <v>290.38899999999995</v>
      </c>
      <c r="AI388" s="6">
        <f>VLOOKUP(C388,AWS2_30min!$C$3:$K$2935,9)</f>
        <v>30.97</v>
      </c>
      <c r="AJ388" s="6">
        <f>VLOOKUP(C388,AWS2_30min!$C$3:$L$2935,10)</f>
        <v>1.9076345193123379</v>
      </c>
      <c r="AK388" s="53">
        <f>IF(AJ388&gt;0.5,Const!$B$6*(AH388-Const!$B$4)*(Const!$B$32-Const!$B$34)/(AH388*POWER(AJ388,2)))</f>
        <v>0.31996913440446312</v>
      </c>
      <c r="AL388" s="53">
        <f>IF(AK388&lt;Const!$B$33,AK388,"ЛОЖЬ")</f>
        <v>0.31996913440446312</v>
      </c>
      <c r="AM388" s="53">
        <f t="shared" si="104"/>
        <v>0.35981483024390332</v>
      </c>
      <c r="AN388" s="6">
        <f>(AG388+VLOOKUP(C388,AWS1_30min!$C$4:$L$2747,10))/2</f>
        <v>16.010999999999999</v>
      </c>
      <c r="AO388" s="19">
        <f>VLOOKUP(C388,AWS1_30min!$C$4:$O$2747,13)/POWER(10,(L388-Const!$B$28)/18400*(1+0.003665*AN388))</f>
        <v>746.66774918919498</v>
      </c>
      <c r="AP388" s="14">
        <f>Const!$B$7*Const!$B$8*(AO388/Const!$B$11)*POWER(Const!$B$9,2)*AJ388*(AH388-Const!$B$4)/(LN(Const!$B$32/Const!$B$34)*LN(Const!$B$32/Const!$B$35))</f>
        <v>66.708757450254481</v>
      </c>
      <c r="AQ388" s="51" t="b">
        <f t="shared" si="105"/>
        <v>0</v>
      </c>
      <c r="AR388" s="18">
        <f t="shared" si="106"/>
        <v>6.2306381912381275</v>
      </c>
      <c r="AS388" s="14">
        <f>0.623*Const!$B$10*Const!$B$8*POWER(Const!$B$9,2)*AJ388*(AR388-Const!$B$12)/1013/(LN(Const!$B$32/Const!$B$34)*LN(Const!$B$32/Const!$B$36))</f>
        <v>0.98475920387677762</v>
      </c>
      <c r="AT388" s="51" t="b">
        <f t="shared" si="107"/>
        <v>0</v>
      </c>
      <c r="AU388" s="51" t="b">
        <f t="shared" si="108"/>
        <v>0</v>
      </c>
      <c r="AV388" s="14">
        <f>VLOOKUP(C388,AWS1_30min!$C$4:$P$2747,14)</f>
        <v>0</v>
      </c>
      <c r="AW388" s="14">
        <f t="shared" si="109"/>
        <v>0</v>
      </c>
      <c r="AX388" s="51" t="b">
        <f>IF(F388=1,AW388*Const!$B$13*Const!$B$14*(AH388-Const!$B$4))</f>
        <v>0</v>
      </c>
      <c r="AY388" s="11" t="b">
        <f>IF(F388=1,-Const!$B$15*(Const!$B$4-Const!$B$31)/2)</f>
        <v>0</v>
      </c>
      <c r="AZ388" s="51" t="b">
        <f t="shared" si="110"/>
        <v>0</v>
      </c>
      <c r="BA388" s="19">
        <f>IF(V388=1,Const!$B$37,Const!$B$38)</f>
        <v>602</v>
      </c>
      <c r="BB388" s="51" t="b">
        <f>IF(F388=1,AZ388/Const!$B$17*1800/BA388*1000)</f>
        <v>0</v>
      </c>
    </row>
    <row r="389" spans="1:54" x14ac:dyDescent="0.3">
      <c r="A389" s="1">
        <f t="shared" si="111"/>
        <v>43653</v>
      </c>
      <c r="B389" s="2">
        <f t="shared" si="112"/>
        <v>0.5</v>
      </c>
      <c r="C389" s="13">
        <f t="shared" si="112"/>
        <v>43653.5</v>
      </c>
      <c r="D389" s="19">
        <f t="shared" si="113"/>
        <v>188</v>
      </c>
      <c r="E389" s="19">
        <v>386</v>
      </c>
      <c r="F389" s="19">
        <v>0</v>
      </c>
      <c r="G389" s="19">
        <v>0</v>
      </c>
      <c r="H389" s="19">
        <v>0</v>
      </c>
      <c r="I389" s="19"/>
      <c r="J389">
        <v>525105</v>
      </c>
      <c r="K389">
        <v>6299505</v>
      </c>
      <c r="L389">
        <v>2573</v>
      </c>
      <c r="M389" s="14">
        <v>29.368600000000001</v>
      </c>
      <c r="N389" s="21">
        <v>78.468199999999996</v>
      </c>
      <c r="O389" s="19">
        <v>529.77</v>
      </c>
      <c r="P389" s="19">
        <f>VLOOKUP(C389,AWS2_30min!$C$3:$G$2935,5)</f>
        <v>955.8</v>
      </c>
      <c r="Q389" s="19">
        <f t="shared" ref="Q389:Q423" si="115">INDEX($O$4:$O$423,MATCH(1,$H$4:$H$423,0))</f>
        <v>856.33399999999995</v>
      </c>
      <c r="R389" s="59">
        <f t="shared" ref="R389:R423" si="116">P389/Q389</f>
        <v>1.1161532766420579</v>
      </c>
      <c r="S389" s="26" t="b">
        <f t="shared" ref="S389:S423" si="117">IF(F389=1,R389*O389)</f>
        <v>0</v>
      </c>
      <c r="T389" s="19">
        <f>VLOOKUP(A389,Albedo!$A$2:$F$63,6)</f>
        <v>0</v>
      </c>
      <c r="U389" s="19">
        <f>Const!$B$26*D389+Const!$B$27</f>
        <v>2402.4843999999998</v>
      </c>
      <c r="V389" s="19">
        <f t="shared" si="114"/>
        <v>1</v>
      </c>
      <c r="W389" s="6">
        <f>VLOOKUP(A389,Albedo!$A$2:$G$63,5)+Const!$B$20*(L389-Const!$B$29)</f>
        <v>17.239000000000001</v>
      </c>
      <c r="X389" s="19">
        <f>VLOOKUP(A389,Albedo!$A$2:$G$63,7)</f>
        <v>3</v>
      </c>
      <c r="Y389" s="6">
        <f>IF(T389=1,W389,VLOOKUP(A389,Albedo!$A$2:$H$63,8)+(X389+1)*Const!$B$20*(L389-Const!$B$29))</f>
        <v>34.688000000000002</v>
      </c>
      <c r="Z389" s="15">
        <f>Const!$B$22*V389+Const!$B$23*W389+Const!$B$24*Y389+Const!$B$25</f>
        <v>0.57775226000000002</v>
      </c>
      <c r="AA389" s="51" t="b">
        <f t="shared" ref="AA389:AA423" si="118">IF(F389=1,S389*Z389)</f>
        <v>0</v>
      </c>
      <c r="AB389" s="51" t="b">
        <f t="shared" ref="AB389:AB423" si="119">IF(F389=1,S389-AA389)</f>
        <v>0</v>
      </c>
      <c r="AC389" s="51" t="b">
        <f>IF(F389=1,VLOOKUP(C389,AWS1_30min!$C$3:$J$2747,8))</f>
        <v>0</v>
      </c>
      <c r="AD389" s="51" t="b">
        <f>IF(F389=1,Const!$B$5*POWER((0+Const!$B$4),4))</f>
        <v>0</v>
      </c>
      <c r="AE389" s="51" t="b">
        <f t="shared" ref="AE389:AE423" si="120">IF(F389=1,AC389-AD389)</f>
        <v>0</v>
      </c>
      <c r="AF389" s="51" t="b">
        <f t="shared" ref="AF389:AF423" si="121">IF(F389=1,AB389+AE389)</f>
        <v>0</v>
      </c>
      <c r="AG389" s="14">
        <f>VLOOKUP(C389,AWS2_30min!$C$3:$J$2935,8)+Const!$B$20*(L389-Const!$B$29)</f>
        <v>17.239000000000001</v>
      </c>
      <c r="AH389" s="14">
        <f t="shared" ref="AH389:AH423" si="122">AG389+273.15</f>
        <v>290.38899999999995</v>
      </c>
      <c r="AI389" s="6">
        <f>VLOOKUP(C389,AWS2_30min!$C$3:$K$2935,9)</f>
        <v>30.97</v>
      </c>
      <c r="AJ389" s="6">
        <f>VLOOKUP(C389,AWS2_30min!$C$3:$L$2935,10)</f>
        <v>1.9076345193123379</v>
      </c>
      <c r="AK389" s="53">
        <f>IF(AJ389&gt;0.5,Const!$B$6*(AH389-Const!$B$4)*(Const!$B$32-Const!$B$34)/(AH389*POWER(AJ389,2)))</f>
        <v>0.31996913440446312</v>
      </c>
      <c r="AL389" s="53">
        <f>IF(AK389&lt;Const!$B$33,AK389,"ЛОЖЬ")</f>
        <v>0.31996913440446312</v>
      </c>
      <c r="AM389" s="53">
        <f t="shared" ref="AM389:AM423" si="123">IF(AND(ISNUMBER(AL389),AL389&gt;0),POWER((1-5*AL389),2),IF(ISNUMBER(AL389),POWER((1-16*AL389),0.75)))</f>
        <v>0.35981483024390332</v>
      </c>
      <c r="AN389" s="6">
        <f>(AG389+VLOOKUP(C389,AWS1_30min!$C$4:$L$2747,10))/2</f>
        <v>16.010999999999999</v>
      </c>
      <c r="AO389" s="19">
        <f>VLOOKUP(C389,AWS1_30min!$C$4:$O$2747,13)/POWER(10,(L389-Const!$B$28)/18400*(1+0.003665*AN389))</f>
        <v>746.66774918919498</v>
      </c>
      <c r="AP389" s="14">
        <f>Const!$B$7*Const!$B$8*(AO389/Const!$B$11)*POWER(Const!$B$9,2)*AJ389*(AH389-Const!$B$4)/(LN(Const!$B$32/Const!$B$34)*LN(Const!$B$32/Const!$B$35))</f>
        <v>66.708757450254481</v>
      </c>
      <c r="AQ389" s="51" t="b">
        <f t="shared" ref="AQ389:AQ423" si="124">IF(F389=1,AM389*AP389)</f>
        <v>0</v>
      </c>
      <c r="AR389" s="18">
        <f t="shared" ref="AR389:AR423" si="125">AI389*((6.112*EXP(((17.62*AG389)/(243.12+AG389))))*(1.0016+0.0000315*AO389-0.074/AO389))/100</f>
        <v>6.2306381912381275</v>
      </c>
      <c r="AS389" s="14">
        <f>0.623*Const!$B$10*Const!$B$8*POWER(Const!$B$9,2)*AJ389*(AR389-Const!$B$12)/1013/(LN(Const!$B$32/Const!$B$34)*LN(Const!$B$32/Const!$B$36))</f>
        <v>0.98475920387677762</v>
      </c>
      <c r="AT389" s="51" t="b">
        <f t="shared" ref="AT389:AT423" si="126">IF(F389=1,AM389*AS389)</f>
        <v>0</v>
      </c>
      <c r="AU389" s="51" t="b">
        <f t="shared" ref="AU389:AU423" si="127">IF(F389=1,AQ389+AT389)</f>
        <v>0</v>
      </c>
      <c r="AV389" s="14">
        <f>VLOOKUP(C389,AWS1_30min!$C$4:$P$2747,14)</f>
        <v>0</v>
      </c>
      <c r="AW389" s="14">
        <f t="shared" ref="AW389:AW423" si="128">IF(AG389&gt;=2,AV389/1000/1800)</f>
        <v>0</v>
      </c>
      <c r="AX389" s="51" t="b">
        <f>IF(F389=1,AW389*Const!$B$13*Const!$B$14*(AH389-Const!$B$4))</f>
        <v>0</v>
      </c>
      <c r="AY389" s="11" t="b">
        <f>IF(F389=1,-Const!$B$15*(Const!$B$4-Const!$B$31)/2)</f>
        <v>0</v>
      </c>
      <c r="AZ389" s="51" t="b">
        <f t="shared" ref="AZ389:AZ423" si="129">IF(F389=1,AB389+AE389+AQ389+AT389+AY389+AX389)</f>
        <v>0</v>
      </c>
      <c r="BA389" s="19">
        <f>IF(V389=1,Const!$B$37,Const!$B$38)</f>
        <v>602</v>
      </c>
      <c r="BB389" s="51" t="b">
        <f>IF(F389=1,AZ389/Const!$B$17*1800/BA389*1000)</f>
        <v>0</v>
      </c>
    </row>
    <row r="390" spans="1:54" x14ac:dyDescent="0.3">
      <c r="A390" s="1">
        <f t="shared" ref="A390:A423" si="130">A389</f>
        <v>43653</v>
      </c>
      <c r="B390" s="2">
        <f t="shared" ref="B390:C423" si="131">B389</f>
        <v>0.5</v>
      </c>
      <c r="C390" s="13">
        <f t="shared" si="131"/>
        <v>43653.5</v>
      </c>
      <c r="D390" s="19">
        <f t="shared" ref="D390:D423" si="132">D389</f>
        <v>188</v>
      </c>
      <c r="E390" s="19">
        <v>387</v>
      </c>
      <c r="F390" s="19">
        <v>0</v>
      </c>
      <c r="G390" s="19">
        <v>0</v>
      </c>
      <c r="H390" s="19">
        <v>0</v>
      </c>
      <c r="I390" s="19"/>
      <c r="J390">
        <v>525195</v>
      </c>
      <c r="K390">
        <v>6299505</v>
      </c>
      <c r="L390">
        <v>2475</v>
      </c>
      <c r="M390" s="14">
        <v>49.706600000000002</v>
      </c>
      <c r="N390" s="21">
        <v>85.880700000000004</v>
      </c>
      <c r="O390" s="19">
        <v>745.61699999999996</v>
      </c>
      <c r="P390" s="19">
        <f>VLOOKUP(C390,AWS2_30min!$C$3:$G$2935,5)</f>
        <v>955.8</v>
      </c>
      <c r="Q390" s="19">
        <f t="shared" si="115"/>
        <v>856.33399999999995</v>
      </c>
      <c r="R390" s="59">
        <f t="shared" si="116"/>
        <v>1.1161532766420579</v>
      </c>
      <c r="S390" s="26" t="b">
        <f t="shared" si="117"/>
        <v>0</v>
      </c>
      <c r="T390" s="19">
        <f>VLOOKUP(A390,Albedo!$A$2:$F$63,6)</f>
        <v>0</v>
      </c>
      <c r="U390" s="19">
        <f>Const!$B$26*D390+Const!$B$27</f>
        <v>2402.4843999999998</v>
      </c>
      <c r="V390" s="19">
        <f t="shared" si="114"/>
        <v>1</v>
      </c>
      <c r="W390" s="6">
        <f>VLOOKUP(A390,Albedo!$A$2:$G$63,5)+Const!$B$20*(L390-Const!$B$29)</f>
        <v>17.876000000000001</v>
      </c>
      <c r="X390" s="19">
        <f>VLOOKUP(A390,Albedo!$A$2:$G$63,7)</f>
        <v>3</v>
      </c>
      <c r="Y390" s="6">
        <f>IF(T390=1,W390,VLOOKUP(A390,Albedo!$A$2:$H$63,8)+(X390+1)*Const!$B$20*(L390-Const!$B$29))</f>
        <v>37.235999999999997</v>
      </c>
      <c r="Z390" s="15">
        <f>Const!$B$22*V390+Const!$B$23*W390+Const!$B$24*Y390+Const!$B$25</f>
        <v>0.58023656000000001</v>
      </c>
      <c r="AA390" s="51" t="b">
        <f t="shared" si="118"/>
        <v>0</v>
      </c>
      <c r="AB390" s="51" t="b">
        <f t="shared" si="119"/>
        <v>0</v>
      </c>
      <c r="AC390" s="51" t="b">
        <f>IF(F390=1,VLOOKUP(C390,AWS1_30min!$C$3:$J$2747,8))</f>
        <v>0</v>
      </c>
      <c r="AD390" s="51" t="b">
        <f>IF(F390=1,Const!$B$5*POWER((0+Const!$B$4),4))</f>
        <v>0</v>
      </c>
      <c r="AE390" s="51" t="b">
        <f t="shared" si="120"/>
        <v>0</v>
      </c>
      <c r="AF390" s="51" t="b">
        <f t="shared" si="121"/>
        <v>0</v>
      </c>
      <c r="AG390" s="14">
        <f>VLOOKUP(C390,AWS2_30min!$C$3:$J$2935,8)+Const!$B$20*(L390-Const!$B$29)</f>
        <v>17.876000000000001</v>
      </c>
      <c r="AH390" s="14">
        <f t="shared" si="122"/>
        <v>291.02599999999995</v>
      </c>
      <c r="AI390" s="6">
        <f>VLOOKUP(C390,AWS2_30min!$C$3:$K$2935,9)</f>
        <v>30.97</v>
      </c>
      <c r="AJ390" s="6">
        <f>VLOOKUP(C390,AWS2_30min!$C$3:$L$2935,10)</f>
        <v>1.9076345193123379</v>
      </c>
      <c r="AK390" s="53">
        <f>IF(AJ390&gt;0.5,Const!$B$6*(AH390-Const!$B$4)*(Const!$B$32-Const!$B$34)/(AH390*POWER(AJ390,2)))</f>
        <v>0.3310661159490223</v>
      </c>
      <c r="AL390" s="53">
        <f>IF(AK390&lt;Const!$B$33,AK390,"ЛОЖЬ")</f>
        <v>0.3310661159490223</v>
      </c>
      <c r="AM390" s="53">
        <f t="shared" si="123"/>
        <v>0.42945816874906384</v>
      </c>
      <c r="AN390" s="6">
        <f>(AG390+VLOOKUP(C390,AWS1_30min!$C$4:$L$2747,10))/2</f>
        <v>16.329499999999999</v>
      </c>
      <c r="AO390" s="19">
        <f>VLOOKUP(C390,AWS1_30min!$C$4:$O$2747,13)/POWER(10,(L390-Const!$B$28)/18400*(1+0.003665*AN390))</f>
        <v>756.43121543785878</v>
      </c>
      <c r="AP390" s="14">
        <f>Const!$B$7*Const!$B$8*(AO390/Const!$B$11)*POWER(Const!$B$9,2)*AJ390*(AH390-Const!$B$4)/(LN(Const!$B$32/Const!$B$34)*LN(Const!$B$32/Const!$B$35))</f>
        <v>70.07823851308558</v>
      </c>
      <c r="AQ390" s="51" t="b">
        <f t="shared" si="124"/>
        <v>0</v>
      </c>
      <c r="AR390" s="18">
        <f t="shared" si="125"/>
        <v>6.4878867071880437</v>
      </c>
      <c r="AS390" s="14">
        <f>0.623*Const!$B$10*Const!$B$8*POWER(Const!$B$9,2)*AJ390*(AR390-Const!$B$12)/1013/(LN(Const!$B$32/Const!$B$34)*LN(Const!$B$32/Const!$B$36))</f>
        <v>3.0846567667080991</v>
      </c>
      <c r="AT390" s="51" t="b">
        <f t="shared" si="126"/>
        <v>0</v>
      </c>
      <c r="AU390" s="51" t="b">
        <f t="shared" si="127"/>
        <v>0</v>
      </c>
      <c r="AV390" s="14">
        <f>VLOOKUP(C390,AWS1_30min!$C$4:$P$2747,14)</f>
        <v>0</v>
      </c>
      <c r="AW390" s="14">
        <f t="shared" si="128"/>
        <v>0</v>
      </c>
      <c r="AX390" s="51" t="b">
        <f>IF(F390=1,AW390*Const!$B$13*Const!$B$14*(AH390-Const!$B$4))</f>
        <v>0</v>
      </c>
      <c r="AY390" s="11" t="b">
        <f>IF(F390=1,-Const!$B$15*(Const!$B$4-Const!$B$31)/2)</f>
        <v>0</v>
      </c>
      <c r="AZ390" s="51" t="b">
        <f t="shared" si="129"/>
        <v>0</v>
      </c>
      <c r="BA390" s="19">
        <f>IF(V390=1,Const!$B$37,Const!$B$38)</f>
        <v>602</v>
      </c>
      <c r="BB390" s="51" t="b">
        <f>IF(F390=1,AZ390/Const!$B$17*1800/BA390*1000)</f>
        <v>0</v>
      </c>
    </row>
    <row r="391" spans="1:54" x14ac:dyDescent="0.3">
      <c r="A391" s="1">
        <f t="shared" si="130"/>
        <v>43653</v>
      </c>
      <c r="B391" s="2">
        <f t="shared" si="131"/>
        <v>0.5</v>
      </c>
      <c r="C391" s="13">
        <f t="shared" si="131"/>
        <v>43653.5</v>
      </c>
      <c r="D391" s="19">
        <f t="shared" si="132"/>
        <v>188</v>
      </c>
      <c r="E391" s="19">
        <v>388</v>
      </c>
      <c r="F391" s="19">
        <v>0</v>
      </c>
      <c r="G391" s="19">
        <v>0</v>
      </c>
      <c r="H391" s="19">
        <v>0</v>
      </c>
      <c r="I391" s="19"/>
      <c r="J391">
        <v>525285</v>
      </c>
      <c r="K391">
        <v>6299505</v>
      </c>
      <c r="L391">
        <v>2355</v>
      </c>
      <c r="M391" s="14">
        <v>36.005400000000002</v>
      </c>
      <c r="N391" s="21">
        <v>91.642799999999994</v>
      </c>
      <c r="O391" s="19">
        <v>511.21899999999999</v>
      </c>
      <c r="P391" s="19">
        <f>VLOOKUP(C391,AWS2_30min!$C$3:$G$2935,5)</f>
        <v>955.8</v>
      </c>
      <c r="Q391" s="19">
        <f t="shared" si="115"/>
        <v>856.33399999999995</v>
      </c>
      <c r="R391" s="59">
        <f t="shared" si="116"/>
        <v>1.1161532766420579</v>
      </c>
      <c r="S391" s="26" t="b">
        <f t="shared" si="117"/>
        <v>0</v>
      </c>
      <c r="T391" s="19">
        <f>VLOOKUP(A391,Albedo!$A$2:$F$63,6)</f>
        <v>0</v>
      </c>
      <c r="U391" s="19">
        <f>Const!$B$26*D391+Const!$B$27</f>
        <v>2402.4843999999998</v>
      </c>
      <c r="V391" s="19">
        <f t="shared" si="114"/>
        <v>0</v>
      </c>
      <c r="W391" s="6">
        <f>VLOOKUP(A391,Albedo!$A$2:$G$63,5)+Const!$B$20*(L391-Const!$B$29)</f>
        <v>18.655999999999999</v>
      </c>
      <c r="X391" s="19">
        <f>VLOOKUP(A391,Albedo!$A$2:$G$63,7)</f>
        <v>3</v>
      </c>
      <c r="Y391" s="6">
        <f>IF(T391=1,W391,VLOOKUP(A391,Albedo!$A$2:$H$63,8)+(X391+1)*Const!$B$20*(L391-Const!$B$29))</f>
        <v>40.356000000000002</v>
      </c>
      <c r="Z391" s="15">
        <f>Const!$B$22*V391+Const!$B$23*W391+Const!$B$24*Y391+Const!$B$25</f>
        <v>0.24582856</v>
      </c>
      <c r="AA391" s="51" t="b">
        <f t="shared" si="118"/>
        <v>0</v>
      </c>
      <c r="AB391" s="51" t="b">
        <f t="shared" si="119"/>
        <v>0</v>
      </c>
      <c r="AC391" s="51" t="b">
        <f>IF(F391=1,VLOOKUP(C391,AWS1_30min!$C$3:$J$2747,8))</f>
        <v>0</v>
      </c>
      <c r="AD391" s="51" t="b">
        <f>IF(F391=1,Const!$B$5*POWER((0+Const!$B$4),4))</f>
        <v>0</v>
      </c>
      <c r="AE391" s="51" t="b">
        <f t="shared" si="120"/>
        <v>0</v>
      </c>
      <c r="AF391" s="51" t="b">
        <f t="shared" si="121"/>
        <v>0</v>
      </c>
      <c r="AG391" s="14">
        <f>VLOOKUP(C391,AWS2_30min!$C$3:$J$2935,8)+Const!$B$20*(L391-Const!$B$29)</f>
        <v>18.655999999999999</v>
      </c>
      <c r="AH391" s="14">
        <f t="shared" si="122"/>
        <v>291.80599999999998</v>
      </c>
      <c r="AI391" s="6">
        <f>VLOOKUP(C391,AWS2_30min!$C$3:$K$2935,9)</f>
        <v>30.97</v>
      </c>
      <c r="AJ391" s="6">
        <f>VLOOKUP(C391,AWS2_30min!$C$3:$L$2935,10)</f>
        <v>1.9076345193123379</v>
      </c>
      <c r="AK391" s="53">
        <f>IF(AJ391&gt;0.5,Const!$B$6*(AH391-Const!$B$4)*(Const!$B$32-Const!$B$34)/(AH391*POWER(AJ391,2)))</f>
        <v>0.3445882730674284</v>
      </c>
      <c r="AL391" s="53">
        <f>IF(AK391&lt;Const!$B$33,AK391,"ЛОЖЬ")</f>
        <v>0.3445882730674284</v>
      </c>
      <c r="AM391" s="53">
        <f t="shared" si="123"/>
        <v>0.52264421771553093</v>
      </c>
      <c r="AN391" s="6">
        <f>(AG391+VLOOKUP(C391,AWS1_30min!$C$4:$L$2747,10))/2</f>
        <v>16.7195</v>
      </c>
      <c r="AO391" s="19">
        <f>VLOOKUP(C391,AWS1_30min!$C$4:$O$2747,13)/POWER(10,(L391-Const!$B$28)/18400*(1+0.003665*AN391))</f>
        <v>768.59049408061117</v>
      </c>
      <c r="AP391" s="14">
        <f>Const!$B$7*Const!$B$8*(AO391/Const!$B$11)*POWER(Const!$B$9,2)*AJ391*(AH391-Const!$B$4)/(LN(Const!$B$32/Const!$B$34)*LN(Const!$B$32/Const!$B$35))</f>
        <v>74.311654435834569</v>
      </c>
      <c r="AQ391" s="51" t="b">
        <f t="shared" si="124"/>
        <v>0</v>
      </c>
      <c r="AR391" s="18">
        <f t="shared" si="125"/>
        <v>6.8156219838747623</v>
      </c>
      <c r="AS391" s="14">
        <f>0.623*Const!$B$10*Const!$B$8*POWER(Const!$B$9,2)*AJ391*(AR391-Const!$B$12)/1013/(LN(Const!$B$32/Const!$B$34)*LN(Const!$B$32/Const!$B$36))</f>
        <v>5.7599317094108864</v>
      </c>
      <c r="AT391" s="51" t="b">
        <f t="shared" si="126"/>
        <v>0</v>
      </c>
      <c r="AU391" s="51" t="b">
        <f t="shared" si="127"/>
        <v>0</v>
      </c>
      <c r="AV391" s="14">
        <f>VLOOKUP(C391,AWS1_30min!$C$4:$P$2747,14)</f>
        <v>0</v>
      </c>
      <c r="AW391" s="14">
        <f t="shared" si="128"/>
        <v>0</v>
      </c>
      <c r="AX391" s="51" t="b">
        <f>IF(F391=1,AW391*Const!$B$13*Const!$B$14*(AH391-Const!$B$4))</f>
        <v>0</v>
      </c>
      <c r="AY391" s="11" t="b">
        <f>IF(F391=1,-Const!$B$15*(Const!$B$4-Const!$B$31)/2)</f>
        <v>0</v>
      </c>
      <c r="AZ391" s="51" t="b">
        <f t="shared" si="129"/>
        <v>0</v>
      </c>
      <c r="BA391" s="19">
        <f>IF(V391=1,Const!$B$37,Const!$B$38)</f>
        <v>784</v>
      </c>
      <c r="BB391" s="51" t="b">
        <f>IF(F391=1,AZ391/Const!$B$17*1800/BA391*1000)</f>
        <v>0</v>
      </c>
    </row>
    <row r="392" spans="1:54" x14ac:dyDescent="0.3">
      <c r="A392" s="1">
        <f t="shared" si="130"/>
        <v>43653</v>
      </c>
      <c r="B392" s="2">
        <f t="shared" si="131"/>
        <v>0.5</v>
      </c>
      <c r="C392" s="13">
        <f t="shared" si="131"/>
        <v>43653.5</v>
      </c>
      <c r="D392" s="19">
        <f t="shared" si="132"/>
        <v>188</v>
      </c>
      <c r="E392" s="19">
        <v>389</v>
      </c>
      <c r="F392" s="19">
        <v>1</v>
      </c>
      <c r="G392" s="19">
        <v>0</v>
      </c>
      <c r="H392" s="19">
        <v>0</v>
      </c>
      <c r="I392" s="19"/>
      <c r="J392">
        <v>525375</v>
      </c>
      <c r="K392">
        <v>6299505</v>
      </c>
      <c r="L392">
        <v>2340</v>
      </c>
      <c r="M392" s="14">
        <v>8.9637100000000007</v>
      </c>
      <c r="N392" s="21">
        <v>140.001</v>
      </c>
      <c r="O392" s="19">
        <v>849.71500000000003</v>
      </c>
      <c r="P392" s="19">
        <f>VLOOKUP(C392,AWS2_30min!$C$3:$G$2935,5)</f>
        <v>955.8</v>
      </c>
      <c r="Q392" s="19">
        <f t="shared" si="115"/>
        <v>856.33399999999995</v>
      </c>
      <c r="R392" s="59">
        <f t="shared" si="116"/>
        <v>1.1161532766420579</v>
      </c>
      <c r="S392" s="26">
        <f t="shared" si="117"/>
        <v>948.41218146190624</v>
      </c>
      <c r="T392" s="19">
        <f>VLOOKUP(A392,Albedo!$A$2:$F$63,6)</f>
        <v>0</v>
      </c>
      <c r="U392" s="19">
        <f>Const!$B$26*D392+Const!$B$27</f>
        <v>2402.4843999999998</v>
      </c>
      <c r="V392" s="19">
        <f t="shared" si="114"/>
        <v>0</v>
      </c>
      <c r="W392" s="6">
        <f>VLOOKUP(A392,Albedo!$A$2:$G$63,5)+Const!$B$20*(L392-Const!$B$29)</f>
        <v>18.753499999999999</v>
      </c>
      <c r="X392" s="19">
        <f>VLOOKUP(A392,Albedo!$A$2:$G$63,7)</f>
        <v>3</v>
      </c>
      <c r="Y392" s="6">
        <f>IF(T392=1,W392,VLOOKUP(A392,Albedo!$A$2:$H$63,8)+(X392+1)*Const!$B$20*(L392-Const!$B$29))</f>
        <v>40.746000000000002</v>
      </c>
      <c r="Z392" s="15">
        <f>Const!$B$22*V392+Const!$B$23*W392+Const!$B$24*Y392+Const!$B$25</f>
        <v>0.24620881</v>
      </c>
      <c r="AA392" s="51">
        <f t="shared" si="118"/>
        <v>233.50743458724</v>
      </c>
      <c r="AB392" s="51">
        <f t="shared" si="119"/>
        <v>714.90474687466622</v>
      </c>
      <c r="AC392" s="51">
        <f>IF(F392=1,VLOOKUP(C392,AWS1_30min!$C$3:$J$2747,8))</f>
        <v>319.54647172463041</v>
      </c>
      <c r="AD392" s="51">
        <f>IF(F392=1,Const!$B$5*POWER((0+Const!$B$4),4))</f>
        <v>315.63697918226694</v>
      </c>
      <c r="AE392" s="51">
        <f t="shared" si="120"/>
        <v>3.9094925423634663</v>
      </c>
      <c r="AF392" s="51">
        <f t="shared" si="121"/>
        <v>718.81423941702974</v>
      </c>
      <c r="AG392" s="14">
        <f>VLOOKUP(C392,AWS2_30min!$C$3:$J$2935,8)+Const!$B$20*(L392-Const!$B$29)</f>
        <v>18.753499999999999</v>
      </c>
      <c r="AH392" s="14">
        <f t="shared" si="122"/>
        <v>291.90349999999995</v>
      </c>
      <c r="AI392" s="6">
        <f>VLOOKUP(C392,AWS2_30min!$C$3:$K$2935,9)</f>
        <v>30.97</v>
      </c>
      <c r="AJ392" s="6">
        <f>VLOOKUP(C392,AWS2_30min!$C$3:$L$2935,10)</f>
        <v>1.9076345193123379</v>
      </c>
      <c r="AK392" s="53">
        <f>IF(AJ392&gt;0.5,Const!$B$6*(AH392-Const!$B$4)*(Const!$B$32-Const!$B$34)/(AH392*POWER(AJ392,2)))</f>
        <v>0.34627346153619454</v>
      </c>
      <c r="AL392" s="53">
        <f>IF(AK392&lt;Const!$B$33,AK392,"ЛОЖЬ")</f>
        <v>0.34627346153619454</v>
      </c>
      <c r="AM392" s="53">
        <f t="shared" si="123"/>
        <v>0.53489813874451475</v>
      </c>
      <c r="AN392" s="6">
        <f>(AG392+VLOOKUP(C392,AWS1_30min!$C$4:$L$2747,10))/2</f>
        <v>16.768249999999998</v>
      </c>
      <c r="AO392" s="19">
        <f>VLOOKUP(C392,AWS1_30min!$C$4:$O$2747,13)/POWER(10,(L392-Const!$B$28)/18400*(1+0.003665*AN392))</f>
        <v>770.12640743465795</v>
      </c>
      <c r="AP392" s="14">
        <f>Const!$B$7*Const!$B$8*(AO392/Const!$B$11)*POWER(Const!$B$9,2)*AJ392*(AH392-Const!$B$4)/(LN(Const!$B$32/Const!$B$34)*LN(Const!$B$32/Const!$B$35))</f>
        <v>74.849298896809387</v>
      </c>
      <c r="AQ392" s="51">
        <f t="shared" si="124"/>
        <v>40.0367506662352</v>
      </c>
      <c r="AR392" s="18">
        <f t="shared" si="125"/>
        <v>6.8575990158448636</v>
      </c>
      <c r="AS392" s="14">
        <f>0.623*Const!$B$10*Const!$B$8*POWER(Const!$B$9,2)*AJ392*(AR392-Const!$B$12)/1013/(LN(Const!$B$32/Const!$B$34)*LN(Const!$B$32/Const!$B$36))</f>
        <v>6.1025866195992489</v>
      </c>
      <c r="AT392" s="51">
        <f t="shared" si="126"/>
        <v>3.2642622243508184</v>
      </c>
      <c r="AU392" s="51">
        <f t="shared" si="127"/>
        <v>43.301012890586016</v>
      </c>
      <c r="AV392" s="14">
        <f>VLOOKUP(C392,AWS1_30min!$C$4:$P$2747,14)</f>
        <v>0</v>
      </c>
      <c r="AW392" s="14">
        <f t="shared" si="128"/>
        <v>0</v>
      </c>
      <c r="AX392" s="51">
        <f>IF(F392=1,AW392*Const!$B$13*Const!$B$14*(AH392-Const!$B$4))</f>
        <v>0</v>
      </c>
      <c r="AY392" s="11">
        <f>IF(F392=1,-Const!$B$15*(Const!$B$4-Const!$B$31)/2)</f>
        <v>-0.33999999999999775</v>
      </c>
      <c r="AZ392" s="51">
        <f t="shared" si="129"/>
        <v>761.77525230761569</v>
      </c>
      <c r="BA392" s="19">
        <f>IF(V392=1,Const!$B$37,Const!$B$38)</f>
        <v>784</v>
      </c>
      <c r="BB392" s="51">
        <f>IF(F392=1,AZ392/Const!$B$17*1800/BA392*1000)</f>
        <v>5.2999205865557677</v>
      </c>
    </row>
    <row r="393" spans="1:54" x14ac:dyDescent="0.3">
      <c r="A393" s="1">
        <f t="shared" si="130"/>
        <v>43653</v>
      </c>
      <c r="B393" s="2">
        <f t="shared" si="131"/>
        <v>0.5</v>
      </c>
      <c r="C393" s="13">
        <f t="shared" si="131"/>
        <v>43653.5</v>
      </c>
      <c r="D393" s="19">
        <f t="shared" si="132"/>
        <v>188</v>
      </c>
      <c r="E393" s="19">
        <v>390</v>
      </c>
      <c r="F393" s="19">
        <v>0</v>
      </c>
      <c r="G393" s="19">
        <v>0</v>
      </c>
      <c r="H393" s="19">
        <v>0</v>
      </c>
      <c r="I393" s="19"/>
      <c r="J393">
        <v>525465</v>
      </c>
      <c r="K393">
        <v>6299505</v>
      </c>
      <c r="L393">
        <v>2340</v>
      </c>
      <c r="M393" s="14">
        <v>8.4234000000000009</v>
      </c>
      <c r="N393" s="21">
        <v>203.19900000000001</v>
      </c>
      <c r="O393" s="19">
        <v>946.83500000000004</v>
      </c>
      <c r="P393" s="19">
        <f>VLOOKUP(C393,AWS2_30min!$C$3:$G$2935,5)</f>
        <v>955.8</v>
      </c>
      <c r="Q393" s="19">
        <f t="shared" si="115"/>
        <v>856.33399999999995</v>
      </c>
      <c r="R393" s="59">
        <f t="shared" si="116"/>
        <v>1.1161532766420579</v>
      </c>
      <c r="S393" s="26" t="b">
        <f t="shared" si="117"/>
        <v>0</v>
      </c>
      <c r="T393" s="19">
        <f>VLOOKUP(A393,Albedo!$A$2:$F$63,6)</f>
        <v>0</v>
      </c>
      <c r="U393" s="19">
        <f>Const!$B$26*D393+Const!$B$27</f>
        <v>2402.4843999999998</v>
      </c>
      <c r="V393" s="19">
        <f t="shared" si="114"/>
        <v>0</v>
      </c>
      <c r="W393" s="6">
        <f>VLOOKUP(A393,Albedo!$A$2:$G$63,5)+Const!$B$20*(L393-Const!$B$29)</f>
        <v>18.753499999999999</v>
      </c>
      <c r="X393" s="19">
        <f>VLOOKUP(A393,Albedo!$A$2:$G$63,7)</f>
        <v>3</v>
      </c>
      <c r="Y393" s="6">
        <f>IF(T393=1,W393,VLOOKUP(A393,Albedo!$A$2:$H$63,8)+(X393+1)*Const!$B$20*(L393-Const!$B$29))</f>
        <v>40.746000000000002</v>
      </c>
      <c r="Z393" s="15">
        <f>Const!$B$22*V393+Const!$B$23*W393+Const!$B$24*Y393+Const!$B$25</f>
        <v>0.24620881</v>
      </c>
      <c r="AA393" s="51" t="b">
        <f t="shared" si="118"/>
        <v>0</v>
      </c>
      <c r="AB393" s="51" t="b">
        <f t="shared" si="119"/>
        <v>0</v>
      </c>
      <c r="AC393" s="51" t="b">
        <f>IF(F393=1,VLOOKUP(C393,AWS1_30min!$C$3:$J$2747,8))</f>
        <v>0</v>
      </c>
      <c r="AD393" s="51" t="b">
        <f>IF(F393=1,Const!$B$5*POWER((0+Const!$B$4),4))</f>
        <v>0</v>
      </c>
      <c r="AE393" s="51" t="b">
        <f t="shared" si="120"/>
        <v>0</v>
      </c>
      <c r="AF393" s="51" t="b">
        <f t="shared" si="121"/>
        <v>0</v>
      </c>
      <c r="AG393" s="14">
        <f>VLOOKUP(C393,AWS2_30min!$C$3:$J$2935,8)+Const!$B$20*(L393-Const!$B$29)</f>
        <v>18.753499999999999</v>
      </c>
      <c r="AH393" s="14">
        <f t="shared" si="122"/>
        <v>291.90349999999995</v>
      </c>
      <c r="AI393" s="6">
        <f>VLOOKUP(C393,AWS2_30min!$C$3:$K$2935,9)</f>
        <v>30.97</v>
      </c>
      <c r="AJ393" s="6">
        <f>VLOOKUP(C393,AWS2_30min!$C$3:$L$2935,10)</f>
        <v>1.9076345193123379</v>
      </c>
      <c r="AK393" s="53">
        <f>IF(AJ393&gt;0.5,Const!$B$6*(AH393-Const!$B$4)*(Const!$B$32-Const!$B$34)/(AH393*POWER(AJ393,2)))</f>
        <v>0.34627346153619454</v>
      </c>
      <c r="AL393" s="53">
        <f>IF(AK393&lt;Const!$B$33,AK393,"ЛОЖЬ")</f>
        <v>0.34627346153619454</v>
      </c>
      <c r="AM393" s="53">
        <f t="shared" si="123"/>
        <v>0.53489813874451475</v>
      </c>
      <c r="AN393" s="6">
        <f>(AG393+VLOOKUP(C393,AWS1_30min!$C$4:$L$2747,10))/2</f>
        <v>16.768249999999998</v>
      </c>
      <c r="AO393" s="19">
        <f>VLOOKUP(C393,AWS1_30min!$C$4:$O$2747,13)/POWER(10,(L393-Const!$B$28)/18400*(1+0.003665*AN393))</f>
        <v>770.12640743465795</v>
      </c>
      <c r="AP393" s="14">
        <f>Const!$B$7*Const!$B$8*(AO393/Const!$B$11)*POWER(Const!$B$9,2)*AJ393*(AH393-Const!$B$4)/(LN(Const!$B$32/Const!$B$34)*LN(Const!$B$32/Const!$B$35))</f>
        <v>74.849298896809387</v>
      </c>
      <c r="AQ393" s="51" t="b">
        <f t="shared" si="124"/>
        <v>0</v>
      </c>
      <c r="AR393" s="18">
        <f t="shared" si="125"/>
        <v>6.8575990158448636</v>
      </c>
      <c r="AS393" s="14">
        <f>0.623*Const!$B$10*Const!$B$8*POWER(Const!$B$9,2)*AJ393*(AR393-Const!$B$12)/1013/(LN(Const!$B$32/Const!$B$34)*LN(Const!$B$32/Const!$B$36))</f>
        <v>6.1025866195992489</v>
      </c>
      <c r="AT393" s="51" t="b">
        <f t="shared" si="126"/>
        <v>0</v>
      </c>
      <c r="AU393" s="51" t="b">
        <f t="shared" si="127"/>
        <v>0</v>
      </c>
      <c r="AV393" s="14">
        <f>VLOOKUP(C393,AWS1_30min!$C$4:$P$2747,14)</f>
        <v>0</v>
      </c>
      <c r="AW393" s="14">
        <f t="shared" si="128"/>
        <v>0</v>
      </c>
      <c r="AX393" s="51" t="b">
        <f>IF(F393=1,AW393*Const!$B$13*Const!$B$14*(AH393-Const!$B$4))</f>
        <v>0</v>
      </c>
      <c r="AY393" s="11" t="b">
        <f>IF(F393=1,-Const!$B$15*(Const!$B$4-Const!$B$31)/2)</f>
        <v>0</v>
      </c>
      <c r="AZ393" s="51" t="b">
        <f t="shared" si="129"/>
        <v>0</v>
      </c>
      <c r="BA393" s="19">
        <f>IF(V393=1,Const!$B$37,Const!$B$38)</f>
        <v>784</v>
      </c>
      <c r="BB393" s="51" t="b">
        <f>IF(F393=1,AZ393/Const!$B$17*1800/BA393*1000)</f>
        <v>0</v>
      </c>
    </row>
    <row r="394" spans="1:54" x14ac:dyDescent="0.3">
      <c r="A394" s="1">
        <f t="shared" si="130"/>
        <v>43653</v>
      </c>
      <c r="B394" s="2">
        <f t="shared" si="131"/>
        <v>0.5</v>
      </c>
      <c r="C394" s="13">
        <f t="shared" si="131"/>
        <v>43653.5</v>
      </c>
      <c r="D394" s="19">
        <f t="shared" si="132"/>
        <v>188</v>
      </c>
      <c r="E394" s="19">
        <v>391</v>
      </c>
      <c r="F394" s="19">
        <v>0</v>
      </c>
      <c r="G394" s="19">
        <v>0</v>
      </c>
      <c r="H394" s="19">
        <v>0</v>
      </c>
      <c r="I394" s="19"/>
      <c r="J394">
        <v>525555</v>
      </c>
      <c r="K394">
        <v>6299505</v>
      </c>
      <c r="L394">
        <v>2349</v>
      </c>
      <c r="M394" s="14">
        <v>9.9653799999999997</v>
      </c>
      <c r="N394" s="21">
        <v>230.774</v>
      </c>
      <c r="O394" s="19">
        <v>990.14400000000001</v>
      </c>
      <c r="P394" s="19">
        <f>VLOOKUP(C394,AWS2_30min!$C$3:$G$2935,5)</f>
        <v>955.8</v>
      </c>
      <c r="Q394" s="19">
        <f t="shared" si="115"/>
        <v>856.33399999999995</v>
      </c>
      <c r="R394" s="59">
        <f t="shared" si="116"/>
        <v>1.1161532766420579</v>
      </c>
      <c r="S394" s="26" t="b">
        <f t="shared" si="117"/>
        <v>0</v>
      </c>
      <c r="T394" s="19">
        <f>VLOOKUP(A394,Albedo!$A$2:$F$63,6)</f>
        <v>0</v>
      </c>
      <c r="U394" s="19">
        <f>Const!$B$26*D394+Const!$B$27</f>
        <v>2402.4843999999998</v>
      </c>
      <c r="V394" s="19">
        <f t="shared" si="114"/>
        <v>0</v>
      </c>
      <c r="W394" s="6">
        <f>VLOOKUP(A394,Albedo!$A$2:$G$63,5)+Const!$B$20*(L394-Const!$B$29)</f>
        <v>18.695</v>
      </c>
      <c r="X394" s="19">
        <f>VLOOKUP(A394,Albedo!$A$2:$G$63,7)</f>
        <v>3</v>
      </c>
      <c r="Y394" s="6">
        <f>IF(T394=1,W394,VLOOKUP(A394,Albedo!$A$2:$H$63,8)+(X394+1)*Const!$B$20*(L394-Const!$B$29))</f>
        <v>40.512</v>
      </c>
      <c r="Z394" s="15">
        <f>Const!$B$22*V394+Const!$B$23*W394+Const!$B$24*Y394+Const!$B$25</f>
        <v>0.24598066000000002</v>
      </c>
      <c r="AA394" s="51" t="b">
        <f t="shared" si="118"/>
        <v>0</v>
      </c>
      <c r="AB394" s="51" t="b">
        <f t="shared" si="119"/>
        <v>0</v>
      </c>
      <c r="AC394" s="51" t="b">
        <f>IF(F394=1,VLOOKUP(C394,AWS1_30min!$C$3:$J$2747,8))</f>
        <v>0</v>
      </c>
      <c r="AD394" s="51" t="b">
        <f>IF(F394=1,Const!$B$5*POWER((0+Const!$B$4),4))</f>
        <v>0</v>
      </c>
      <c r="AE394" s="51" t="b">
        <f t="shared" si="120"/>
        <v>0</v>
      </c>
      <c r="AF394" s="51" t="b">
        <f t="shared" si="121"/>
        <v>0</v>
      </c>
      <c r="AG394" s="14">
        <f>VLOOKUP(C394,AWS2_30min!$C$3:$J$2935,8)+Const!$B$20*(L394-Const!$B$29)</f>
        <v>18.695</v>
      </c>
      <c r="AH394" s="14">
        <f t="shared" si="122"/>
        <v>291.84499999999997</v>
      </c>
      <c r="AI394" s="6">
        <f>VLOOKUP(C394,AWS2_30min!$C$3:$K$2935,9)</f>
        <v>30.97</v>
      </c>
      <c r="AJ394" s="6">
        <f>VLOOKUP(C394,AWS2_30min!$C$3:$L$2935,10)</f>
        <v>1.9076345193123379</v>
      </c>
      <c r="AK394" s="53">
        <f>IF(AJ394&gt;0.5,Const!$B$6*(AH394-Const!$B$4)*(Const!$B$32-Const!$B$34)/(AH394*POWER(AJ394,2)))</f>
        <v>0.3452624835725836</v>
      </c>
      <c r="AL394" s="53">
        <f>IF(AK394&lt;Const!$B$33,AK394,"ЛОЖЬ")</f>
        <v>0.3452624835725836</v>
      </c>
      <c r="AM394" s="53">
        <f t="shared" si="123"/>
        <v>0.52752972834187817</v>
      </c>
      <c r="AN394" s="6">
        <f>(AG394+VLOOKUP(C394,AWS1_30min!$C$4:$L$2747,10))/2</f>
        <v>16.739000000000001</v>
      </c>
      <c r="AO394" s="19">
        <f>VLOOKUP(C394,AWS1_30min!$C$4:$O$2747,13)/POWER(10,(L394-Const!$B$28)/18400*(1+0.003665*AN394))</f>
        <v>769.20442958477213</v>
      </c>
      <c r="AP394" s="14">
        <f>Const!$B$7*Const!$B$8*(AO394/Const!$B$11)*POWER(Const!$B$9,2)*AJ394*(AH394-Const!$B$4)/(LN(Const!$B$32/Const!$B$34)*LN(Const!$B$32/Const!$B$35))</f>
        <v>74.526484311512334</v>
      </c>
      <c r="AQ394" s="51" t="b">
        <f t="shared" si="124"/>
        <v>0</v>
      </c>
      <c r="AR394" s="18">
        <f t="shared" si="125"/>
        <v>6.8323855064851777</v>
      </c>
      <c r="AS394" s="14">
        <f>0.623*Const!$B$10*Const!$B$8*POWER(Const!$B$9,2)*AJ394*(AR394-Const!$B$12)/1013/(LN(Const!$B$32/Const!$B$34)*LN(Const!$B$32/Const!$B$36))</f>
        <v>5.896770906107875</v>
      </c>
      <c r="AT394" s="51" t="b">
        <f t="shared" si="126"/>
        <v>0</v>
      </c>
      <c r="AU394" s="51" t="b">
        <f t="shared" si="127"/>
        <v>0</v>
      </c>
      <c r="AV394" s="14">
        <f>VLOOKUP(C394,AWS1_30min!$C$4:$P$2747,14)</f>
        <v>0</v>
      </c>
      <c r="AW394" s="14">
        <f t="shared" si="128"/>
        <v>0</v>
      </c>
      <c r="AX394" s="51" t="b">
        <f>IF(F394=1,AW394*Const!$B$13*Const!$B$14*(AH394-Const!$B$4))</f>
        <v>0</v>
      </c>
      <c r="AY394" s="11" t="b">
        <f>IF(F394=1,-Const!$B$15*(Const!$B$4-Const!$B$31)/2)</f>
        <v>0</v>
      </c>
      <c r="AZ394" s="51" t="b">
        <f t="shared" si="129"/>
        <v>0</v>
      </c>
      <c r="BA394" s="19">
        <f>IF(V394=1,Const!$B$37,Const!$B$38)</f>
        <v>784</v>
      </c>
      <c r="BB394" s="51" t="b">
        <f>IF(F394=1,AZ394/Const!$B$17*1800/BA394*1000)</f>
        <v>0</v>
      </c>
    </row>
    <row r="395" spans="1:54" x14ac:dyDescent="0.3">
      <c r="A395" s="1">
        <f t="shared" si="130"/>
        <v>43653</v>
      </c>
      <c r="B395" s="2">
        <f t="shared" si="131"/>
        <v>0.5</v>
      </c>
      <c r="C395" s="13">
        <f t="shared" si="131"/>
        <v>43653.5</v>
      </c>
      <c r="D395" s="19">
        <f t="shared" si="132"/>
        <v>188</v>
      </c>
      <c r="E395" s="19">
        <v>392</v>
      </c>
      <c r="F395" s="19">
        <v>0</v>
      </c>
      <c r="G395" s="19">
        <v>0</v>
      </c>
      <c r="H395" s="19">
        <v>0</v>
      </c>
      <c r="I395" s="19"/>
      <c r="J395">
        <v>525645</v>
      </c>
      <c r="K395">
        <v>6299505</v>
      </c>
      <c r="L395">
        <v>2362</v>
      </c>
      <c r="M395" s="14">
        <v>17.227599999999999</v>
      </c>
      <c r="N395" s="21">
        <v>251.727</v>
      </c>
      <c r="O395" s="19">
        <v>1056.72</v>
      </c>
      <c r="P395" s="19">
        <f>VLOOKUP(C395,AWS2_30min!$C$3:$G$2935,5)</f>
        <v>955.8</v>
      </c>
      <c r="Q395" s="19">
        <f t="shared" si="115"/>
        <v>856.33399999999995</v>
      </c>
      <c r="R395" s="59">
        <f t="shared" si="116"/>
        <v>1.1161532766420579</v>
      </c>
      <c r="S395" s="26" t="b">
        <f t="shared" si="117"/>
        <v>0</v>
      </c>
      <c r="T395" s="19">
        <f>VLOOKUP(A395,Albedo!$A$2:$F$63,6)</f>
        <v>0</v>
      </c>
      <c r="U395" s="19">
        <f>Const!$B$26*D395+Const!$B$27</f>
        <v>2402.4843999999998</v>
      </c>
      <c r="V395" s="19">
        <f t="shared" si="114"/>
        <v>0</v>
      </c>
      <c r="W395" s="6">
        <f>VLOOKUP(A395,Albedo!$A$2:$G$63,5)+Const!$B$20*(L395-Const!$B$29)</f>
        <v>18.610500000000002</v>
      </c>
      <c r="X395" s="19">
        <f>VLOOKUP(A395,Albedo!$A$2:$G$63,7)</f>
        <v>3</v>
      </c>
      <c r="Y395" s="6">
        <f>IF(T395=1,W395,VLOOKUP(A395,Albedo!$A$2:$H$63,8)+(X395+1)*Const!$B$20*(L395-Const!$B$29))</f>
        <v>40.173999999999999</v>
      </c>
      <c r="Z395" s="15">
        <f>Const!$B$22*V395+Const!$B$23*W395+Const!$B$24*Y395+Const!$B$25</f>
        <v>0.24565111000000003</v>
      </c>
      <c r="AA395" s="51" t="b">
        <f t="shared" si="118"/>
        <v>0</v>
      </c>
      <c r="AB395" s="51" t="b">
        <f t="shared" si="119"/>
        <v>0</v>
      </c>
      <c r="AC395" s="51" t="b">
        <f>IF(F395=1,VLOOKUP(C395,AWS1_30min!$C$3:$J$2747,8))</f>
        <v>0</v>
      </c>
      <c r="AD395" s="51" t="b">
        <f>IF(F395=1,Const!$B$5*POWER((0+Const!$B$4),4))</f>
        <v>0</v>
      </c>
      <c r="AE395" s="51" t="b">
        <f t="shared" si="120"/>
        <v>0</v>
      </c>
      <c r="AF395" s="51" t="b">
        <f t="shared" si="121"/>
        <v>0</v>
      </c>
      <c r="AG395" s="14">
        <f>VLOOKUP(C395,AWS2_30min!$C$3:$J$2935,8)+Const!$B$20*(L395-Const!$B$29)</f>
        <v>18.610500000000002</v>
      </c>
      <c r="AH395" s="14">
        <f t="shared" si="122"/>
        <v>291.76049999999998</v>
      </c>
      <c r="AI395" s="6">
        <f>VLOOKUP(C395,AWS2_30min!$C$3:$K$2935,9)</f>
        <v>30.97</v>
      </c>
      <c r="AJ395" s="6">
        <f>VLOOKUP(C395,AWS2_30min!$C$3:$L$2935,10)</f>
        <v>1.9076345193123379</v>
      </c>
      <c r="AK395" s="53">
        <f>IF(AJ395&gt;0.5,Const!$B$6*(AH395-Const!$B$4)*(Const!$B$32-Const!$B$34)/(AH395*POWER(AJ395,2)))</f>
        <v>0.34380146633488612</v>
      </c>
      <c r="AL395" s="53">
        <f>IF(AK395&lt;Const!$B$33,AK395,"ЛОЖЬ")</f>
        <v>0.34380146633488612</v>
      </c>
      <c r="AM395" s="53">
        <f t="shared" si="123"/>
        <v>0.51697154300158454</v>
      </c>
      <c r="AN395" s="6">
        <f>(AG395+VLOOKUP(C395,AWS1_30min!$C$4:$L$2747,10))/2</f>
        <v>16.696750000000002</v>
      </c>
      <c r="AO395" s="19">
        <f>VLOOKUP(C395,AWS1_30min!$C$4:$O$2747,13)/POWER(10,(L395-Const!$B$28)/18400*(1+0.003665*AN395))</f>
        <v>767.87495943807835</v>
      </c>
      <c r="AP395" s="14">
        <f>Const!$B$7*Const!$B$8*(AO395/Const!$B$11)*POWER(Const!$B$9,2)*AJ395*(AH395-Const!$B$4)/(LN(Const!$B$32/Const!$B$34)*LN(Const!$B$32/Const!$B$35))</f>
        <v>74.061403024664017</v>
      </c>
      <c r="AQ395" s="51" t="b">
        <f t="shared" si="124"/>
        <v>0</v>
      </c>
      <c r="AR395" s="18">
        <f t="shared" si="125"/>
        <v>6.7961104250330253</v>
      </c>
      <c r="AS395" s="14">
        <f>0.623*Const!$B$10*Const!$B$8*POWER(Const!$B$9,2)*AJ395*(AR395-Const!$B$12)/1013/(LN(Const!$B$32/Const!$B$34)*LN(Const!$B$32/Const!$B$36))</f>
        <v>5.6006605287492244</v>
      </c>
      <c r="AT395" s="51" t="b">
        <f t="shared" si="126"/>
        <v>0</v>
      </c>
      <c r="AU395" s="51" t="b">
        <f t="shared" si="127"/>
        <v>0</v>
      </c>
      <c r="AV395" s="14">
        <f>VLOOKUP(C395,AWS1_30min!$C$4:$P$2747,14)</f>
        <v>0</v>
      </c>
      <c r="AW395" s="14">
        <f t="shared" si="128"/>
        <v>0</v>
      </c>
      <c r="AX395" s="51" t="b">
        <f>IF(F395=1,AW395*Const!$B$13*Const!$B$14*(AH395-Const!$B$4))</f>
        <v>0</v>
      </c>
      <c r="AY395" s="11" t="b">
        <f>IF(F395=1,-Const!$B$15*(Const!$B$4-Const!$B$31)/2)</f>
        <v>0</v>
      </c>
      <c r="AZ395" s="51" t="b">
        <f t="shared" si="129"/>
        <v>0</v>
      </c>
      <c r="BA395" s="19">
        <f>IF(V395=1,Const!$B$37,Const!$B$38)</f>
        <v>784</v>
      </c>
      <c r="BB395" s="51" t="b">
        <f>IF(F395=1,AZ395/Const!$B$17*1800/BA395*1000)</f>
        <v>0</v>
      </c>
    </row>
    <row r="396" spans="1:54" x14ac:dyDescent="0.3">
      <c r="A396" s="1">
        <f t="shared" si="130"/>
        <v>43653</v>
      </c>
      <c r="B396" s="2">
        <f t="shared" si="131"/>
        <v>0.5</v>
      </c>
      <c r="C396" s="13">
        <f t="shared" si="131"/>
        <v>43653.5</v>
      </c>
      <c r="D396" s="19">
        <f t="shared" si="132"/>
        <v>188</v>
      </c>
      <c r="E396" s="19">
        <v>393</v>
      </c>
      <c r="F396" s="19">
        <v>0</v>
      </c>
      <c r="G396" s="19">
        <v>0</v>
      </c>
      <c r="H396" s="19">
        <v>0</v>
      </c>
      <c r="I396" s="19"/>
      <c r="J396">
        <v>525735</v>
      </c>
      <c r="K396">
        <v>6299505</v>
      </c>
      <c r="L396">
        <v>2400</v>
      </c>
      <c r="M396" s="14">
        <v>13.1806</v>
      </c>
      <c r="N396" s="21">
        <v>247.69399999999999</v>
      </c>
      <c r="O396" s="19">
        <v>1029.47</v>
      </c>
      <c r="P396" s="19">
        <f>VLOOKUP(C396,AWS2_30min!$C$3:$G$2935,5)</f>
        <v>955.8</v>
      </c>
      <c r="Q396" s="19">
        <f t="shared" si="115"/>
        <v>856.33399999999995</v>
      </c>
      <c r="R396" s="59">
        <f t="shared" si="116"/>
        <v>1.1161532766420579</v>
      </c>
      <c r="S396" s="26" t="b">
        <f t="shared" si="117"/>
        <v>0</v>
      </c>
      <c r="T396" s="19">
        <f>VLOOKUP(A396,Albedo!$A$2:$F$63,6)</f>
        <v>0</v>
      </c>
      <c r="U396" s="19">
        <f>Const!$B$26*D396+Const!$B$27</f>
        <v>2402.4843999999998</v>
      </c>
      <c r="V396" s="19">
        <f t="shared" si="114"/>
        <v>0</v>
      </c>
      <c r="W396" s="6">
        <f>VLOOKUP(A396,Albedo!$A$2:$G$63,5)+Const!$B$20*(L396-Const!$B$29)</f>
        <v>18.363500000000002</v>
      </c>
      <c r="X396" s="19">
        <f>VLOOKUP(A396,Albedo!$A$2:$G$63,7)</f>
        <v>3</v>
      </c>
      <c r="Y396" s="6">
        <f>IF(T396=1,W396,VLOOKUP(A396,Albedo!$A$2:$H$63,8)+(X396+1)*Const!$B$20*(L396-Const!$B$29))</f>
        <v>39.186</v>
      </c>
      <c r="Z396" s="15">
        <f>Const!$B$22*V396+Const!$B$23*W396+Const!$B$24*Y396+Const!$B$25</f>
        <v>0.24468781000000001</v>
      </c>
      <c r="AA396" s="51" t="b">
        <f t="shared" si="118"/>
        <v>0</v>
      </c>
      <c r="AB396" s="51" t="b">
        <f t="shared" si="119"/>
        <v>0</v>
      </c>
      <c r="AC396" s="51" t="b">
        <f>IF(F396=1,VLOOKUP(C396,AWS1_30min!$C$3:$J$2747,8))</f>
        <v>0</v>
      </c>
      <c r="AD396" s="51" t="b">
        <f>IF(F396=1,Const!$B$5*POWER((0+Const!$B$4),4))</f>
        <v>0</v>
      </c>
      <c r="AE396" s="51" t="b">
        <f t="shared" si="120"/>
        <v>0</v>
      </c>
      <c r="AF396" s="51" t="b">
        <f t="shared" si="121"/>
        <v>0</v>
      </c>
      <c r="AG396" s="14">
        <f>VLOOKUP(C396,AWS2_30min!$C$3:$J$2935,8)+Const!$B$20*(L396-Const!$B$29)</f>
        <v>18.363500000000002</v>
      </c>
      <c r="AH396" s="14">
        <f t="shared" si="122"/>
        <v>291.51349999999996</v>
      </c>
      <c r="AI396" s="6">
        <f>VLOOKUP(C396,AWS2_30min!$C$3:$K$2935,9)</f>
        <v>30.97</v>
      </c>
      <c r="AJ396" s="6">
        <f>VLOOKUP(C396,AWS2_30min!$C$3:$L$2935,10)</f>
        <v>1.9076345193123379</v>
      </c>
      <c r="AK396" s="53">
        <f>IF(AJ396&gt;0.5,Const!$B$6*(AH396-Const!$B$4)*(Const!$B$32-Const!$B$34)/(AH396*POWER(AJ396,2)))</f>
        <v>0.33952594409611836</v>
      </c>
      <c r="AL396" s="53">
        <f>IF(AK396&lt;Const!$B$33,AK396,"ЛОЖЬ")</f>
        <v>0.33952594409611836</v>
      </c>
      <c r="AM396" s="53">
        <f t="shared" si="123"/>
        <v>0.48668722689782851</v>
      </c>
      <c r="AN396" s="6">
        <f>(AG396+VLOOKUP(C396,AWS1_30min!$C$4:$L$2747,10))/2</f>
        <v>16.573250000000002</v>
      </c>
      <c r="AO396" s="19">
        <f>VLOOKUP(C396,AWS1_30min!$C$4:$O$2747,13)/POWER(10,(L396-Const!$B$28)/18400*(1+0.003665*AN396))</f>
        <v>764.004183406224</v>
      </c>
      <c r="AP396" s="14">
        <f>Const!$B$7*Const!$B$8*(AO396/Const!$B$11)*POWER(Const!$B$9,2)*AJ396*(AH396-Const!$B$4)/(LN(Const!$B$32/Const!$B$34)*LN(Const!$B$32/Const!$B$35))</f>
        <v>72.710073618467959</v>
      </c>
      <c r="AQ396" s="51" t="b">
        <f t="shared" si="124"/>
        <v>0</v>
      </c>
      <c r="AR396" s="18">
        <f t="shared" si="125"/>
        <v>6.6910482063061147</v>
      </c>
      <c r="AS396" s="14">
        <f>0.623*Const!$B$10*Const!$B$8*POWER(Const!$B$9,2)*AJ396*(AR396-Const!$B$12)/1013/(LN(Const!$B$32/Const!$B$34)*LN(Const!$B$32/Const!$B$36))</f>
        <v>4.7430466520058374</v>
      </c>
      <c r="AT396" s="51" t="b">
        <f t="shared" si="126"/>
        <v>0</v>
      </c>
      <c r="AU396" s="51" t="b">
        <f t="shared" si="127"/>
        <v>0</v>
      </c>
      <c r="AV396" s="14">
        <f>VLOOKUP(C396,AWS1_30min!$C$4:$P$2747,14)</f>
        <v>0</v>
      </c>
      <c r="AW396" s="14">
        <f t="shared" si="128"/>
        <v>0</v>
      </c>
      <c r="AX396" s="51" t="b">
        <f>IF(F396=1,AW396*Const!$B$13*Const!$B$14*(AH396-Const!$B$4))</f>
        <v>0</v>
      </c>
      <c r="AY396" s="11" t="b">
        <f>IF(F396=1,-Const!$B$15*(Const!$B$4-Const!$B$31)/2)</f>
        <v>0</v>
      </c>
      <c r="AZ396" s="51" t="b">
        <f t="shared" si="129"/>
        <v>0</v>
      </c>
      <c r="BA396" s="19">
        <f>IF(V396=1,Const!$B$37,Const!$B$38)</f>
        <v>784</v>
      </c>
      <c r="BB396" s="51" t="b">
        <f>IF(F396=1,AZ396/Const!$B$17*1800/BA396*1000)</f>
        <v>0</v>
      </c>
    </row>
    <row r="397" spans="1:54" x14ac:dyDescent="0.3">
      <c r="A397" s="1">
        <f t="shared" si="130"/>
        <v>43653</v>
      </c>
      <c r="B397" s="2">
        <f t="shared" si="131"/>
        <v>0.5</v>
      </c>
      <c r="C397" s="13">
        <f t="shared" si="131"/>
        <v>43653.5</v>
      </c>
      <c r="D397" s="19">
        <f t="shared" si="132"/>
        <v>188</v>
      </c>
      <c r="E397" s="19">
        <v>394</v>
      </c>
      <c r="F397" s="19">
        <v>0</v>
      </c>
      <c r="G397" s="19">
        <v>0</v>
      </c>
      <c r="H397" s="19">
        <v>0</v>
      </c>
      <c r="I397" s="19"/>
      <c r="J397">
        <v>525825</v>
      </c>
      <c r="K397">
        <v>6299505</v>
      </c>
      <c r="L397">
        <v>2400</v>
      </c>
      <c r="M397" s="14">
        <v>20.9315</v>
      </c>
      <c r="N397" s="21">
        <v>257.62900000000002</v>
      </c>
      <c r="O397" s="19">
        <v>1082.4000000000001</v>
      </c>
      <c r="P397" s="19">
        <f>VLOOKUP(C397,AWS2_30min!$C$3:$G$2935,5)</f>
        <v>955.8</v>
      </c>
      <c r="Q397" s="19">
        <f t="shared" si="115"/>
        <v>856.33399999999995</v>
      </c>
      <c r="R397" s="59">
        <f t="shared" si="116"/>
        <v>1.1161532766420579</v>
      </c>
      <c r="S397" s="26" t="b">
        <f t="shared" si="117"/>
        <v>0</v>
      </c>
      <c r="T397" s="19">
        <f>VLOOKUP(A397,Albedo!$A$2:$F$63,6)</f>
        <v>0</v>
      </c>
      <c r="U397" s="19">
        <f>Const!$B$26*D397+Const!$B$27</f>
        <v>2402.4843999999998</v>
      </c>
      <c r="V397" s="19">
        <f t="shared" si="114"/>
        <v>0</v>
      </c>
      <c r="W397" s="6">
        <f>VLOOKUP(A397,Albedo!$A$2:$G$63,5)+Const!$B$20*(L397-Const!$B$29)</f>
        <v>18.363500000000002</v>
      </c>
      <c r="X397" s="19">
        <f>VLOOKUP(A397,Albedo!$A$2:$G$63,7)</f>
        <v>3</v>
      </c>
      <c r="Y397" s="6">
        <f>IF(T397=1,W397,VLOOKUP(A397,Albedo!$A$2:$H$63,8)+(X397+1)*Const!$B$20*(L397-Const!$B$29))</f>
        <v>39.186</v>
      </c>
      <c r="Z397" s="15">
        <f>Const!$B$22*V397+Const!$B$23*W397+Const!$B$24*Y397+Const!$B$25</f>
        <v>0.24468781000000001</v>
      </c>
      <c r="AA397" s="51" t="b">
        <f t="shared" si="118"/>
        <v>0</v>
      </c>
      <c r="AB397" s="51" t="b">
        <f t="shared" si="119"/>
        <v>0</v>
      </c>
      <c r="AC397" s="51" t="b">
        <f>IF(F397=1,VLOOKUP(C397,AWS1_30min!$C$3:$J$2747,8))</f>
        <v>0</v>
      </c>
      <c r="AD397" s="51" t="b">
        <f>IF(F397=1,Const!$B$5*POWER((0+Const!$B$4),4))</f>
        <v>0</v>
      </c>
      <c r="AE397" s="51" t="b">
        <f t="shared" si="120"/>
        <v>0</v>
      </c>
      <c r="AF397" s="51" t="b">
        <f t="shared" si="121"/>
        <v>0</v>
      </c>
      <c r="AG397" s="14">
        <f>VLOOKUP(C397,AWS2_30min!$C$3:$J$2935,8)+Const!$B$20*(L397-Const!$B$29)</f>
        <v>18.363500000000002</v>
      </c>
      <c r="AH397" s="14">
        <f t="shared" si="122"/>
        <v>291.51349999999996</v>
      </c>
      <c r="AI397" s="6">
        <f>VLOOKUP(C397,AWS2_30min!$C$3:$K$2935,9)</f>
        <v>30.97</v>
      </c>
      <c r="AJ397" s="6">
        <f>VLOOKUP(C397,AWS2_30min!$C$3:$L$2935,10)</f>
        <v>1.9076345193123379</v>
      </c>
      <c r="AK397" s="53">
        <f>IF(AJ397&gt;0.5,Const!$B$6*(AH397-Const!$B$4)*(Const!$B$32-Const!$B$34)/(AH397*POWER(AJ397,2)))</f>
        <v>0.33952594409611836</v>
      </c>
      <c r="AL397" s="53">
        <f>IF(AK397&lt;Const!$B$33,AK397,"ЛОЖЬ")</f>
        <v>0.33952594409611836</v>
      </c>
      <c r="AM397" s="53">
        <f t="shared" si="123"/>
        <v>0.48668722689782851</v>
      </c>
      <c r="AN397" s="6">
        <f>(AG397+VLOOKUP(C397,AWS1_30min!$C$4:$L$2747,10))/2</f>
        <v>16.573250000000002</v>
      </c>
      <c r="AO397" s="19">
        <f>VLOOKUP(C397,AWS1_30min!$C$4:$O$2747,13)/POWER(10,(L397-Const!$B$28)/18400*(1+0.003665*AN397))</f>
        <v>764.004183406224</v>
      </c>
      <c r="AP397" s="14">
        <f>Const!$B$7*Const!$B$8*(AO397/Const!$B$11)*POWER(Const!$B$9,2)*AJ397*(AH397-Const!$B$4)/(LN(Const!$B$32/Const!$B$34)*LN(Const!$B$32/Const!$B$35))</f>
        <v>72.710073618467959</v>
      </c>
      <c r="AQ397" s="51" t="b">
        <f t="shared" si="124"/>
        <v>0</v>
      </c>
      <c r="AR397" s="18">
        <f t="shared" si="125"/>
        <v>6.6910482063061147</v>
      </c>
      <c r="AS397" s="14">
        <f>0.623*Const!$B$10*Const!$B$8*POWER(Const!$B$9,2)*AJ397*(AR397-Const!$B$12)/1013/(LN(Const!$B$32/Const!$B$34)*LN(Const!$B$32/Const!$B$36))</f>
        <v>4.7430466520058374</v>
      </c>
      <c r="AT397" s="51" t="b">
        <f t="shared" si="126"/>
        <v>0</v>
      </c>
      <c r="AU397" s="51" t="b">
        <f t="shared" si="127"/>
        <v>0</v>
      </c>
      <c r="AV397" s="14">
        <f>VLOOKUP(C397,AWS1_30min!$C$4:$P$2747,14)</f>
        <v>0</v>
      </c>
      <c r="AW397" s="14">
        <f t="shared" si="128"/>
        <v>0</v>
      </c>
      <c r="AX397" s="51" t="b">
        <f>IF(F397=1,AW397*Const!$B$13*Const!$B$14*(AH397-Const!$B$4))</f>
        <v>0</v>
      </c>
      <c r="AY397" s="11" t="b">
        <f>IF(F397=1,-Const!$B$15*(Const!$B$4-Const!$B$31)/2)</f>
        <v>0</v>
      </c>
      <c r="AZ397" s="51" t="b">
        <f t="shared" si="129"/>
        <v>0</v>
      </c>
      <c r="BA397" s="19">
        <f>IF(V397=1,Const!$B$37,Const!$B$38)</f>
        <v>784</v>
      </c>
      <c r="BB397" s="51" t="b">
        <f>IF(F397=1,AZ397/Const!$B$17*1800/BA397*1000)</f>
        <v>0</v>
      </c>
    </row>
    <row r="398" spans="1:54" x14ac:dyDescent="0.3">
      <c r="A398" s="1">
        <f t="shared" si="130"/>
        <v>43653</v>
      </c>
      <c r="B398" s="2">
        <f t="shared" si="131"/>
        <v>0.5</v>
      </c>
      <c r="C398" s="13">
        <f t="shared" si="131"/>
        <v>43653.5</v>
      </c>
      <c r="D398" s="19">
        <f t="shared" si="132"/>
        <v>188</v>
      </c>
      <c r="E398" s="19">
        <v>395</v>
      </c>
      <c r="F398" s="19">
        <v>0</v>
      </c>
      <c r="G398" s="19">
        <v>0</v>
      </c>
      <c r="H398" s="19">
        <v>0</v>
      </c>
      <c r="I398" s="19"/>
      <c r="J398">
        <v>525915</v>
      </c>
      <c r="K398">
        <v>6299505</v>
      </c>
      <c r="L398">
        <v>2469</v>
      </c>
      <c r="M398" s="14">
        <v>20.902200000000001</v>
      </c>
      <c r="N398" s="21">
        <v>258.036</v>
      </c>
      <c r="O398" s="19">
        <v>1084.5</v>
      </c>
      <c r="P398" s="19">
        <f>VLOOKUP(C398,AWS2_30min!$C$3:$G$2935,5)</f>
        <v>955.8</v>
      </c>
      <c r="Q398" s="19">
        <f t="shared" si="115"/>
        <v>856.33399999999995</v>
      </c>
      <c r="R398" s="59">
        <f t="shared" si="116"/>
        <v>1.1161532766420579</v>
      </c>
      <c r="S398" s="26" t="b">
        <f t="shared" si="117"/>
        <v>0</v>
      </c>
      <c r="T398" s="19">
        <f>VLOOKUP(A398,Albedo!$A$2:$F$63,6)</f>
        <v>0</v>
      </c>
      <c r="U398" s="19">
        <f>Const!$B$26*D398+Const!$B$27</f>
        <v>2402.4843999999998</v>
      </c>
      <c r="V398" s="19">
        <f t="shared" si="114"/>
        <v>1</v>
      </c>
      <c r="W398" s="6">
        <f>VLOOKUP(A398,Albedo!$A$2:$G$63,5)+Const!$B$20*(L398-Const!$B$29)</f>
        <v>17.914999999999999</v>
      </c>
      <c r="X398" s="19">
        <f>VLOOKUP(A398,Albedo!$A$2:$G$63,7)</f>
        <v>3</v>
      </c>
      <c r="Y398" s="6">
        <f>IF(T398=1,W398,VLOOKUP(A398,Albedo!$A$2:$H$63,8)+(X398+1)*Const!$B$20*(L398-Const!$B$29))</f>
        <v>37.392000000000003</v>
      </c>
      <c r="Z398" s="15">
        <f>Const!$B$22*V398+Const!$B$23*W398+Const!$B$24*Y398+Const!$B$25</f>
        <v>0.58038866</v>
      </c>
      <c r="AA398" s="51" t="b">
        <f t="shared" si="118"/>
        <v>0</v>
      </c>
      <c r="AB398" s="51" t="b">
        <f t="shared" si="119"/>
        <v>0</v>
      </c>
      <c r="AC398" s="51" t="b">
        <f>IF(F398=1,VLOOKUP(C398,AWS1_30min!$C$3:$J$2747,8))</f>
        <v>0</v>
      </c>
      <c r="AD398" s="51" t="b">
        <f>IF(F398=1,Const!$B$5*POWER((0+Const!$B$4),4))</f>
        <v>0</v>
      </c>
      <c r="AE398" s="51" t="b">
        <f t="shared" si="120"/>
        <v>0</v>
      </c>
      <c r="AF398" s="51" t="b">
        <f t="shared" si="121"/>
        <v>0</v>
      </c>
      <c r="AG398" s="14">
        <f>VLOOKUP(C398,AWS2_30min!$C$3:$J$2935,8)+Const!$B$20*(L398-Const!$B$29)</f>
        <v>17.914999999999999</v>
      </c>
      <c r="AH398" s="14">
        <f t="shared" si="122"/>
        <v>291.065</v>
      </c>
      <c r="AI398" s="6">
        <f>VLOOKUP(C398,AWS2_30min!$C$3:$K$2935,9)</f>
        <v>30.97</v>
      </c>
      <c r="AJ398" s="6">
        <f>VLOOKUP(C398,AWS2_30min!$C$3:$L$2935,10)</f>
        <v>1.9076345193123379</v>
      </c>
      <c r="AK398" s="53">
        <f>IF(AJ398&gt;0.5,Const!$B$6*(AH398-Const!$B$4)*(Const!$B$32-Const!$B$34)/(AH398*POWER(AJ398,2)))</f>
        <v>0.33174394505593963</v>
      </c>
      <c r="AL398" s="53">
        <f>IF(AK398&lt;Const!$B$33,AK398,"ЛОЖЬ")</f>
        <v>0.33174394505593963</v>
      </c>
      <c r="AM398" s="53">
        <f t="shared" si="123"/>
        <v>0.43391167647256096</v>
      </c>
      <c r="AN398" s="6">
        <f>(AG398+VLOOKUP(C398,AWS1_30min!$C$4:$L$2747,10))/2</f>
        <v>16.349</v>
      </c>
      <c r="AO398" s="19">
        <f>VLOOKUP(C398,AWS1_30min!$C$4:$O$2747,13)/POWER(10,(L398-Const!$B$28)/18400*(1+0.003665*AN398))</f>
        <v>757.0338134154847</v>
      </c>
      <c r="AP398" s="14">
        <f>Const!$B$7*Const!$B$8*(AO398/Const!$B$11)*POWER(Const!$B$9,2)*AJ398*(AH398-Const!$B$4)/(LN(Const!$B$32/Const!$B$34)*LN(Const!$B$32/Const!$B$35))</f>
        <v>70.287076360476703</v>
      </c>
      <c r="AQ398" s="51" t="b">
        <f t="shared" si="124"/>
        <v>0</v>
      </c>
      <c r="AR398" s="18">
        <f t="shared" si="125"/>
        <v>6.503936823936912</v>
      </c>
      <c r="AS398" s="14">
        <f>0.623*Const!$B$10*Const!$B$8*POWER(Const!$B$9,2)*AJ398*(AR398-Const!$B$12)/1013/(LN(Const!$B$32/Const!$B$34)*LN(Const!$B$32/Const!$B$36))</f>
        <v>3.2156724925701226</v>
      </c>
      <c r="AT398" s="51" t="b">
        <f t="shared" si="126"/>
        <v>0</v>
      </c>
      <c r="AU398" s="51" t="b">
        <f t="shared" si="127"/>
        <v>0</v>
      </c>
      <c r="AV398" s="14">
        <f>VLOOKUP(C398,AWS1_30min!$C$4:$P$2747,14)</f>
        <v>0</v>
      </c>
      <c r="AW398" s="14">
        <f t="shared" si="128"/>
        <v>0</v>
      </c>
      <c r="AX398" s="51" t="b">
        <f>IF(F398=1,AW398*Const!$B$13*Const!$B$14*(AH398-Const!$B$4))</f>
        <v>0</v>
      </c>
      <c r="AY398" s="11" t="b">
        <f>IF(F398=1,-Const!$B$15*(Const!$B$4-Const!$B$31)/2)</f>
        <v>0</v>
      </c>
      <c r="AZ398" s="51" t="b">
        <f t="shared" si="129"/>
        <v>0</v>
      </c>
      <c r="BA398" s="19">
        <f>IF(V398=1,Const!$B$37,Const!$B$38)</f>
        <v>602</v>
      </c>
      <c r="BB398" s="51" t="b">
        <f>IF(F398=1,AZ398/Const!$B$17*1800/BA398*1000)</f>
        <v>0</v>
      </c>
    </row>
    <row r="399" spans="1:54" x14ac:dyDescent="0.3">
      <c r="A399" s="1">
        <f t="shared" si="130"/>
        <v>43653</v>
      </c>
      <c r="B399" s="2">
        <f t="shared" si="131"/>
        <v>0.5</v>
      </c>
      <c r="C399" s="13">
        <f t="shared" si="131"/>
        <v>43653.5</v>
      </c>
      <c r="D399" s="19">
        <f t="shared" si="132"/>
        <v>188</v>
      </c>
      <c r="E399" s="19">
        <v>396</v>
      </c>
      <c r="F399" s="19">
        <v>0</v>
      </c>
      <c r="G399" s="19">
        <v>0</v>
      </c>
      <c r="H399" s="19">
        <v>0</v>
      </c>
      <c r="I399" s="19"/>
      <c r="J399">
        <v>526005</v>
      </c>
      <c r="K399">
        <v>6299505</v>
      </c>
      <c r="L399">
        <v>2469</v>
      </c>
      <c r="M399" s="14">
        <v>40.522799999999997</v>
      </c>
      <c r="N399" s="21">
        <v>266.08699999999999</v>
      </c>
      <c r="O399" s="19">
        <v>1129.1099999999999</v>
      </c>
      <c r="P399" s="19">
        <f>VLOOKUP(C399,AWS2_30min!$C$3:$G$2935,5)</f>
        <v>955.8</v>
      </c>
      <c r="Q399" s="19">
        <f t="shared" si="115"/>
        <v>856.33399999999995</v>
      </c>
      <c r="R399" s="59">
        <f t="shared" si="116"/>
        <v>1.1161532766420579</v>
      </c>
      <c r="S399" s="26" t="b">
        <f t="shared" si="117"/>
        <v>0</v>
      </c>
      <c r="T399" s="19">
        <f>VLOOKUP(A399,Albedo!$A$2:$F$63,6)</f>
        <v>0</v>
      </c>
      <c r="U399" s="19">
        <f>Const!$B$26*D399+Const!$B$27</f>
        <v>2402.4843999999998</v>
      </c>
      <c r="V399" s="19">
        <f t="shared" si="114"/>
        <v>1</v>
      </c>
      <c r="W399" s="6">
        <f>VLOOKUP(A399,Albedo!$A$2:$G$63,5)+Const!$B$20*(L399-Const!$B$29)</f>
        <v>17.914999999999999</v>
      </c>
      <c r="X399" s="19">
        <f>VLOOKUP(A399,Albedo!$A$2:$G$63,7)</f>
        <v>3</v>
      </c>
      <c r="Y399" s="6">
        <f>IF(T399=1,W399,VLOOKUP(A399,Albedo!$A$2:$H$63,8)+(X399+1)*Const!$B$20*(L399-Const!$B$29))</f>
        <v>37.392000000000003</v>
      </c>
      <c r="Z399" s="15">
        <f>Const!$B$22*V399+Const!$B$23*W399+Const!$B$24*Y399+Const!$B$25</f>
        <v>0.58038866</v>
      </c>
      <c r="AA399" s="51" t="b">
        <f t="shared" si="118"/>
        <v>0</v>
      </c>
      <c r="AB399" s="51" t="b">
        <f t="shared" si="119"/>
        <v>0</v>
      </c>
      <c r="AC399" s="51" t="b">
        <f>IF(F399=1,VLOOKUP(C399,AWS1_30min!$C$3:$J$2747,8))</f>
        <v>0</v>
      </c>
      <c r="AD399" s="51" t="b">
        <f>IF(F399=1,Const!$B$5*POWER((0+Const!$B$4),4))</f>
        <v>0</v>
      </c>
      <c r="AE399" s="51" t="b">
        <f t="shared" si="120"/>
        <v>0</v>
      </c>
      <c r="AF399" s="51" t="b">
        <f t="shared" si="121"/>
        <v>0</v>
      </c>
      <c r="AG399" s="14">
        <f>VLOOKUP(C399,AWS2_30min!$C$3:$J$2935,8)+Const!$B$20*(L399-Const!$B$29)</f>
        <v>17.914999999999999</v>
      </c>
      <c r="AH399" s="14">
        <f t="shared" si="122"/>
        <v>291.065</v>
      </c>
      <c r="AI399" s="6">
        <f>VLOOKUP(C399,AWS2_30min!$C$3:$K$2935,9)</f>
        <v>30.97</v>
      </c>
      <c r="AJ399" s="6">
        <f>VLOOKUP(C399,AWS2_30min!$C$3:$L$2935,10)</f>
        <v>1.9076345193123379</v>
      </c>
      <c r="AK399" s="53">
        <f>IF(AJ399&gt;0.5,Const!$B$6*(AH399-Const!$B$4)*(Const!$B$32-Const!$B$34)/(AH399*POWER(AJ399,2)))</f>
        <v>0.33174394505593963</v>
      </c>
      <c r="AL399" s="53">
        <f>IF(AK399&lt;Const!$B$33,AK399,"ЛОЖЬ")</f>
        <v>0.33174394505593963</v>
      </c>
      <c r="AM399" s="53">
        <f t="shared" si="123"/>
        <v>0.43391167647256096</v>
      </c>
      <c r="AN399" s="6">
        <f>(AG399+VLOOKUP(C399,AWS1_30min!$C$4:$L$2747,10))/2</f>
        <v>16.349</v>
      </c>
      <c r="AO399" s="19">
        <f>VLOOKUP(C399,AWS1_30min!$C$4:$O$2747,13)/POWER(10,(L399-Const!$B$28)/18400*(1+0.003665*AN399))</f>
        <v>757.0338134154847</v>
      </c>
      <c r="AP399" s="14">
        <f>Const!$B$7*Const!$B$8*(AO399/Const!$B$11)*POWER(Const!$B$9,2)*AJ399*(AH399-Const!$B$4)/(LN(Const!$B$32/Const!$B$34)*LN(Const!$B$32/Const!$B$35))</f>
        <v>70.287076360476703</v>
      </c>
      <c r="AQ399" s="51" t="b">
        <f t="shared" si="124"/>
        <v>0</v>
      </c>
      <c r="AR399" s="18">
        <f t="shared" si="125"/>
        <v>6.503936823936912</v>
      </c>
      <c r="AS399" s="14">
        <f>0.623*Const!$B$10*Const!$B$8*POWER(Const!$B$9,2)*AJ399*(AR399-Const!$B$12)/1013/(LN(Const!$B$32/Const!$B$34)*LN(Const!$B$32/Const!$B$36))</f>
        <v>3.2156724925701226</v>
      </c>
      <c r="AT399" s="51" t="b">
        <f t="shared" si="126"/>
        <v>0</v>
      </c>
      <c r="AU399" s="51" t="b">
        <f t="shared" si="127"/>
        <v>0</v>
      </c>
      <c r="AV399" s="14">
        <f>VLOOKUP(C399,AWS1_30min!$C$4:$P$2747,14)</f>
        <v>0</v>
      </c>
      <c r="AW399" s="14">
        <f t="shared" si="128"/>
        <v>0</v>
      </c>
      <c r="AX399" s="51" t="b">
        <f>IF(F399=1,AW399*Const!$B$13*Const!$B$14*(AH399-Const!$B$4))</f>
        <v>0</v>
      </c>
      <c r="AY399" s="11" t="b">
        <f>IF(F399=1,-Const!$B$15*(Const!$B$4-Const!$B$31)/2)</f>
        <v>0</v>
      </c>
      <c r="AZ399" s="51" t="b">
        <f t="shared" si="129"/>
        <v>0</v>
      </c>
      <c r="BA399" s="19">
        <f>IF(V399=1,Const!$B$37,Const!$B$38)</f>
        <v>602</v>
      </c>
      <c r="BB399" s="51" t="b">
        <f>IF(F399=1,AZ399/Const!$B$17*1800/BA399*1000)</f>
        <v>0</v>
      </c>
    </row>
    <row r="400" spans="1:54" x14ac:dyDescent="0.3">
      <c r="A400" s="1">
        <f t="shared" si="130"/>
        <v>43653</v>
      </c>
      <c r="B400" s="2">
        <f t="shared" si="131"/>
        <v>0.5</v>
      </c>
      <c r="C400" s="13">
        <f t="shared" si="131"/>
        <v>43653.5</v>
      </c>
      <c r="D400" s="19">
        <f t="shared" si="132"/>
        <v>188</v>
      </c>
      <c r="E400" s="19">
        <v>397</v>
      </c>
      <c r="F400" s="19">
        <v>0</v>
      </c>
      <c r="G400" s="19">
        <v>0</v>
      </c>
      <c r="H400" s="19">
        <v>0</v>
      </c>
      <c r="I400" s="19"/>
      <c r="J400">
        <v>526095</v>
      </c>
      <c r="K400">
        <v>6299505</v>
      </c>
      <c r="L400">
        <v>2628</v>
      </c>
      <c r="M400" s="14">
        <v>45.4084</v>
      </c>
      <c r="N400" s="21">
        <v>277.553</v>
      </c>
      <c r="O400" s="19">
        <v>1122.5</v>
      </c>
      <c r="P400" s="19">
        <f>VLOOKUP(C400,AWS2_30min!$C$3:$G$2935,5)</f>
        <v>955.8</v>
      </c>
      <c r="Q400" s="19">
        <f t="shared" si="115"/>
        <v>856.33399999999995</v>
      </c>
      <c r="R400" s="59">
        <f t="shared" si="116"/>
        <v>1.1161532766420579</v>
      </c>
      <c r="S400" s="26" t="b">
        <f t="shared" si="117"/>
        <v>0</v>
      </c>
      <c r="T400" s="19">
        <f>VLOOKUP(A400,Albedo!$A$2:$F$63,6)</f>
        <v>0</v>
      </c>
      <c r="U400" s="19">
        <f>Const!$B$26*D400+Const!$B$27</f>
        <v>2402.4843999999998</v>
      </c>
      <c r="V400" s="19">
        <f t="shared" si="114"/>
        <v>1</v>
      </c>
      <c r="W400" s="6">
        <f>VLOOKUP(A400,Albedo!$A$2:$G$63,5)+Const!$B$20*(L400-Const!$B$29)</f>
        <v>16.881499999999999</v>
      </c>
      <c r="X400" s="19">
        <f>VLOOKUP(A400,Albedo!$A$2:$G$63,7)</f>
        <v>3</v>
      </c>
      <c r="Y400" s="6">
        <f>IF(T400=1,W400,VLOOKUP(A400,Albedo!$A$2:$H$63,8)+(X400+1)*Const!$B$20*(L400-Const!$B$29))</f>
        <v>33.258000000000003</v>
      </c>
      <c r="Z400" s="15">
        <f>Const!$B$22*V400+Const!$B$23*W400+Const!$B$24*Y400+Const!$B$25</f>
        <v>0.57635800999999998</v>
      </c>
      <c r="AA400" s="51" t="b">
        <f t="shared" si="118"/>
        <v>0</v>
      </c>
      <c r="AB400" s="51" t="b">
        <f t="shared" si="119"/>
        <v>0</v>
      </c>
      <c r="AC400" s="51" t="b">
        <f>IF(F400=1,VLOOKUP(C400,AWS1_30min!$C$3:$J$2747,8))</f>
        <v>0</v>
      </c>
      <c r="AD400" s="51" t="b">
        <f>IF(F400=1,Const!$B$5*POWER((0+Const!$B$4),4))</f>
        <v>0</v>
      </c>
      <c r="AE400" s="51" t="b">
        <f t="shared" si="120"/>
        <v>0</v>
      </c>
      <c r="AF400" s="51" t="b">
        <f t="shared" si="121"/>
        <v>0</v>
      </c>
      <c r="AG400" s="14">
        <f>VLOOKUP(C400,AWS2_30min!$C$3:$J$2935,8)+Const!$B$20*(L400-Const!$B$29)</f>
        <v>16.881499999999999</v>
      </c>
      <c r="AH400" s="14">
        <f t="shared" si="122"/>
        <v>290.03149999999999</v>
      </c>
      <c r="AI400" s="6">
        <f>VLOOKUP(C400,AWS2_30min!$C$3:$K$2935,9)</f>
        <v>30.97</v>
      </c>
      <c r="AJ400" s="6">
        <f>VLOOKUP(C400,AWS2_30min!$C$3:$L$2935,10)</f>
        <v>1.9076345193123379</v>
      </c>
      <c r="AK400" s="53">
        <f>IF(AJ400&gt;0.5,Const!$B$6*(AH400-Const!$B$4)*(Const!$B$32-Const!$B$34)/(AH400*POWER(AJ400,2)))</f>
        <v>0.31371988152407543</v>
      </c>
      <c r="AL400" s="53">
        <f>IF(AK400&lt;Const!$B$33,AK400,"ЛОЖЬ")</f>
        <v>0.31371988152407543</v>
      </c>
      <c r="AM400" s="53">
        <f t="shared" si="123"/>
        <v>0.32330528634624373</v>
      </c>
      <c r="AN400" s="6">
        <f>(AG400+VLOOKUP(C400,AWS1_30min!$C$4:$L$2747,10))/2</f>
        <v>15.832249999999998</v>
      </c>
      <c r="AO400" s="19">
        <f>VLOOKUP(C400,AWS1_30min!$C$4:$O$2747,13)/POWER(10,(L400-Const!$B$28)/18400*(1+0.003665*AN400))</f>
        <v>741.25286427139372</v>
      </c>
      <c r="AP400" s="14">
        <f>Const!$B$7*Const!$B$8*(AO400/Const!$B$11)*POWER(Const!$B$9,2)*AJ400*(AH400-Const!$B$4)/(LN(Const!$B$32/Const!$B$34)*LN(Const!$B$32/Const!$B$35))</f>
        <v>64.851616532198307</v>
      </c>
      <c r="AQ400" s="51" t="b">
        <f t="shared" si="124"/>
        <v>0</v>
      </c>
      <c r="AR400" s="18">
        <f t="shared" si="125"/>
        <v>6.090245740552124</v>
      </c>
      <c r="AS400" s="14">
        <f>0.623*Const!$B$10*Const!$B$8*POWER(Const!$B$9,2)*AJ400*(AR400-Const!$B$12)/1013/(LN(Const!$B$32/Const!$B$34)*LN(Const!$B$32/Const!$B$36))</f>
        <v>-0.16125232488497335</v>
      </c>
      <c r="AT400" s="51" t="b">
        <f t="shared" si="126"/>
        <v>0</v>
      </c>
      <c r="AU400" s="51" t="b">
        <f t="shared" si="127"/>
        <v>0</v>
      </c>
      <c r="AV400" s="14">
        <f>VLOOKUP(C400,AWS1_30min!$C$4:$P$2747,14)</f>
        <v>0</v>
      </c>
      <c r="AW400" s="14">
        <f t="shared" si="128"/>
        <v>0</v>
      </c>
      <c r="AX400" s="51" t="b">
        <f>IF(F400=1,AW400*Const!$B$13*Const!$B$14*(AH400-Const!$B$4))</f>
        <v>0</v>
      </c>
      <c r="AY400" s="11" t="b">
        <f>IF(F400=1,-Const!$B$15*(Const!$B$4-Const!$B$31)/2)</f>
        <v>0</v>
      </c>
      <c r="AZ400" s="51" t="b">
        <f t="shared" si="129"/>
        <v>0</v>
      </c>
      <c r="BA400" s="19">
        <f>IF(V400=1,Const!$B$37,Const!$B$38)</f>
        <v>602</v>
      </c>
      <c r="BB400" s="51" t="b">
        <f>IF(F400=1,AZ400/Const!$B$17*1800/BA400*1000)</f>
        <v>0</v>
      </c>
    </row>
    <row r="401" spans="1:54" x14ac:dyDescent="0.3">
      <c r="A401" s="1">
        <f t="shared" si="130"/>
        <v>43653</v>
      </c>
      <c r="B401" s="2">
        <f t="shared" si="131"/>
        <v>0.5</v>
      </c>
      <c r="C401" s="13">
        <f t="shared" si="131"/>
        <v>43653.5</v>
      </c>
      <c r="D401" s="19">
        <f t="shared" si="132"/>
        <v>188</v>
      </c>
      <c r="E401" s="19">
        <v>398</v>
      </c>
      <c r="F401" s="19">
        <v>0</v>
      </c>
      <c r="G401" s="19">
        <v>0</v>
      </c>
      <c r="H401" s="19">
        <v>0</v>
      </c>
      <c r="I401" s="19"/>
      <c r="J401">
        <v>526185</v>
      </c>
      <c r="K401">
        <v>6299505</v>
      </c>
      <c r="L401">
        <v>2652</v>
      </c>
      <c r="M401" s="14">
        <v>25.622</v>
      </c>
      <c r="N401" s="21">
        <v>355.01600000000002</v>
      </c>
      <c r="O401" s="19">
        <v>872.61699999999996</v>
      </c>
      <c r="P401" s="19">
        <f>VLOOKUP(C401,AWS2_30min!$C$3:$G$2935,5)</f>
        <v>955.8</v>
      </c>
      <c r="Q401" s="19">
        <f t="shared" si="115"/>
        <v>856.33399999999995</v>
      </c>
      <c r="R401" s="59">
        <f t="shared" si="116"/>
        <v>1.1161532766420579</v>
      </c>
      <c r="S401" s="26" t="b">
        <f t="shared" si="117"/>
        <v>0</v>
      </c>
      <c r="T401" s="19">
        <f>VLOOKUP(A401,Albedo!$A$2:$F$63,6)</f>
        <v>0</v>
      </c>
      <c r="U401" s="19">
        <f>Const!$B$26*D401+Const!$B$27</f>
        <v>2402.4843999999998</v>
      </c>
      <c r="V401" s="19">
        <f t="shared" si="114"/>
        <v>1</v>
      </c>
      <c r="W401" s="6">
        <f>VLOOKUP(A401,Albedo!$A$2:$G$63,5)+Const!$B$20*(L401-Const!$B$29)</f>
        <v>16.7255</v>
      </c>
      <c r="X401" s="19">
        <f>VLOOKUP(A401,Albedo!$A$2:$G$63,7)</f>
        <v>3</v>
      </c>
      <c r="Y401" s="6">
        <f>IF(T401=1,W401,VLOOKUP(A401,Albedo!$A$2:$H$63,8)+(X401+1)*Const!$B$20*(L401-Const!$B$29))</f>
        <v>32.634</v>
      </c>
      <c r="Z401" s="15">
        <f>Const!$B$22*V401+Const!$B$23*W401+Const!$B$24*Y401+Const!$B$25</f>
        <v>0.57574961000000002</v>
      </c>
      <c r="AA401" s="51" t="b">
        <f t="shared" si="118"/>
        <v>0</v>
      </c>
      <c r="AB401" s="51" t="b">
        <f t="shared" si="119"/>
        <v>0</v>
      </c>
      <c r="AC401" s="51" t="b">
        <f>IF(F401=1,VLOOKUP(C401,AWS1_30min!$C$3:$J$2747,8))</f>
        <v>0</v>
      </c>
      <c r="AD401" s="51" t="b">
        <f>IF(F401=1,Const!$B$5*POWER((0+Const!$B$4),4))</f>
        <v>0</v>
      </c>
      <c r="AE401" s="51" t="b">
        <f t="shared" si="120"/>
        <v>0</v>
      </c>
      <c r="AF401" s="51" t="b">
        <f t="shared" si="121"/>
        <v>0</v>
      </c>
      <c r="AG401" s="14">
        <f>VLOOKUP(C401,AWS2_30min!$C$3:$J$2935,8)+Const!$B$20*(L401-Const!$B$29)</f>
        <v>16.7255</v>
      </c>
      <c r="AH401" s="14">
        <f t="shared" si="122"/>
        <v>289.87549999999999</v>
      </c>
      <c r="AI401" s="6">
        <f>VLOOKUP(C401,AWS2_30min!$C$3:$K$2935,9)</f>
        <v>30.97</v>
      </c>
      <c r="AJ401" s="6">
        <f>VLOOKUP(C401,AWS2_30min!$C$3:$L$2935,10)</f>
        <v>1.9076345193123379</v>
      </c>
      <c r="AK401" s="53">
        <f>IF(AJ401&gt;0.5,Const!$B$6*(AH401-Const!$B$4)*(Const!$B$32-Const!$B$34)/(AH401*POWER(AJ401,2)))</f>
        <v>0.31098810416245287</v>
      </c>
      <c r="AL401" s="53">
        <f>IF(AK401&lt;Const!$B$33,AK401,"ЛОЖЬ")</f>
        <v>0.31098810416245287</v>
      </c>
      <c r="AM401" s="53">
        <f t="shared" si="123"/>
        <v>0.30795898163938729</v>
      </c>
      <c r="AN401" s="6">
        <f>(AG401+VLOOKUP(C401,AWS1_30min!$C$4:$L$2747,10))/2</f>
        <v>15.754249999999999</v>
      </c>
      <c r="AO401" s="19">
        <f>VLOOKUP(C401,AWS1_30min!$C$4:$O$2747,13)/POWER(10,(L401-Const!$B$28)/18400*(1+0.003665*AN401))</f>
        <v>738.90441694233846</v>
      </c>
      <c r="AP401" s="14">
        <f>Const!$B$7*Const!$B$8*(AO401/Const!$B$11)*POWER(Const!$B$9,2)*AJ401*(AH401-Const!$B$4)/(LN(Const!$B$32/Const!$B$34)*LN(Const!$B$32/Const!$B$35))</f>
        <v>64.048765102508469</v>
      </c>
      <c r="AQ401" s="51" t="b">
        <f t="shared" si="124"/>
        <v>0</v>
      </c>
      <c r="AR401" s="18">
        <f t="shared" si="125"/>
        <v>6.0298641639593731</v>
      </c>
      <c r="AS401" s="14">
        <f>0.623*Const!$B$10*Const!$B$8*POWER(Const!$B$9,2)*AJ401*(AR401-Const!$B$12)/1013/(LN(Const!$B$32/Const!$B$34)*LN(Const!$B$32/Const!$B$36))</f>
        <v>-0.65414195365047467</v>
      </c>
      <c r="AT401" s="51" t="b">
        <f t="shared" si="126"/>
        <v>0</v>
      </c>
      <c r="AU401" s="51" t="b">
        <f t="shared" si="127"/>
        <v>0</v>
      </c>
      <c r="AV401" s="14">
        <f>VLOOKUP(C401,AWS1_30min!$C$4:$P$2747,14)</f>
        <v>0</v>
      </c>
      <c r="AW401" s="14">
        <f t="shared" si="128"/>
        <v>0</v>
      </c>
      <c r="AX401" s="51" t="b">
        <f>IF(F401=1,AW401*Const!$B$13*Const!$B$14*(AH401-Const!$B$4))</f>
        <v>0</v>
      </c>
      <c r="AY401" s="11" t="b">
        <f>IF(F401=1,-Const!$B$15*(Const!$B$4-Const!$B$31)/2)</f>
        <v>0</v>
      </c>
      <c r="AZ401" s="51" t="b">
        <f t="shared" si="129"/>
        <v>0</v>
      </c>
      <c r="BA401" s="19">
        <f>IF(V401=1,Const!$B$37,Const!$B$38)</f>
        <v>602</v>
      </c>
      <c r="BB401" s="51" t="b">
        <f>IF(F401=1,AZ401/Const!$B$17*1800/BA401*1000)</f>
        <v>0</v>
      </c>
    </row>
    <row r="402" spans="1:54" x14ac:dyDescent="0.3">
      <c r="A402" s="1">
        <f t="shared" si="130"/>
        <v>43653</v>
      </c>
      <c r="B402" s="2">
        <f t="shared" si="131"/>
        <v>0.5</v>
      </c>
      <c r="C402" s="13">
        <f t="shared" si="131"/>
        <v>43653.5</v>
      </c>
      <c r="D402" s="19">
        <f t="shared" si="132"/>
        <v>188</v>
      </c>
      <c r="E402" s="19">
        <v>399</v>
      </c>
      <c r="F402" s="19">
        <v>0</v>
      </c>
      <c r="G402" s="19">
        <v>0</v>
      </c>
      <c r="H402" s="19">
        <v>0</v>
      </c>
      <c r="I402" s="19"/>
      <c r="J402">
        <v>526275</v>
      </c>
      <c r="K402">
        <v>6299505</v>
      </c>
      <c r="L402">
        <v>2627</v>
      </c>
      <c r="M402" s="14">
        <v>34.160899999999998</v>
      </c>
      <c r="N402" s="21">
        <v>9.4237699999999993</v>
      </c>
      <c r="O402" s="19">
        <v>733.59799999999996</v>
      </c>
      <c r="P402" s="19">
        <f>VLOOKUP(C402,AWS2_30min!$C$3:$G$2935,5)</f>
        <v>955.8</v>
      </c>
      <c r="Q402" s="19">
        <f t="shared" si="115"/>
        <v>856.33399999999995</v>
      </c>
      <c r="R402" s="59">
        <f t="shared" si="116"/>
        <v>1.1161532766420579</v>
      </c>
      <c r="S402" s="26" t="b">
        <f t="shared" si="117"/>
        <v>0</v>
      </c>
      <c r="T402" s="19">
        <f>VLOOKUP(A402,Albedo!$A$2:$F$63,6)</f>
        <v>0</v>
      </c>
      <c r="U402" s="19">
        <f>Const!$B$26*D402+Const!$B$27</f>
        <v>2402.4843999999998</v>
      </c>
      <c r="V402" s="19">
        <f t="shared" si="114"/>
        <v>1</v>
      </c>
      <c r="W402" s="6">
        <f>VLOOKUP(A402,Albedo!$A$2:$G$63,5)+Const!$B$20*(L402-Const!$B$29)</f>
        <v>16.888000000000002</v>
      </c>
      <c r="X402" s="19">
        <f>VLOOKUP(A402,Albedo!$A$2:$G$63,7)</f>
        <v>3</v>
      </c>
      <c r="Y402" s="6">
        <f>IF(T402=1,W402,VLOOKUP(A402,Albedo!$A$2:$H$63,8)+(X402+1)*Const!$B$20*(L402-Const!$B$29))</f>
        <v>33.283999999999999</v>
      </c>
      <c r="Z402" s="15">
        <f>Const!$B$22*V402+Const!$B$23*W402+Const!$B$24*Y402+Const!$B$25</f>
        <v>0.57638336000000001</v>
      </c>
      <c r="AA402" s="51" t="b">
        <f t="shared" si="118"/>
        <v>0</v>
      </c>
      <c r="AB402" s="51" t="b">
        <f t="shared" si="119"/>
        <v>0</v>
      </c>
      <c r="AC402" s="51" t="b">
        <f>IF(F402=1,VLOOKUP(C402,AWS1_30min!$C$3:$J$2747,8))</f>
        <v>0</v>
      </c>
      <c r="AD402" s="51" t="b">
        <f>IF(F402=1,Const!$B$5*POWER((0+Const!$B$4),4))</f>
        <v>0</v>
      </c>
      <c r="AE402" s="51" t="b">
        <f t="shared" si="120"/>
        <v>0</v>
      </c>
      <c r="AF402" s="51" t="b">
        <f t="shared" si="121"/>
        <v>0</v>
      </c>
      <c r="AG402" s="14">
        <f>VLOOKUP(C402,AWS2_30min!$C$3:$J$2935,8)+Const!$B$20*(L402-Const!$B$29)</f>
        <v>16.888000000000002</v>
      </c>
      <c r="AH402" s="14">
        <f t="shared" si="122"/>
        <v>290.03799999999995</v>
      </c>
      <c r="AI402" s="6">
        <f>VLOOKUP(C402,AWS2_30min!$C$3:$K$2935,9)</f>
        <v>30.97</v>
      </c>
      <c r="AJ402" s="6">
        <f>VLOOKUP(C402,AWS2_30min!$C$3:$L$2935,10)</f>
        <v>1.9076345193123379</v>
      </c>
      <c r="AK402" s="53">
        <f>IF(AJ402&gt;0.5,Const!$B$6*(AH402-Const!$B$4)*(Const!$B$32-Const!$B$34)/(AH402*POWER(AJ402,2)))</f>
        <v>0.31383364180844386</v>
      </c>
      <c r="AL402" s="53">
        <f>IF(AK402&lt;Const!$B$33,AK402,"ЛОЖЬ")</f>
        <v>0.31383364180844386</v>
      </c>
      <c r="AM402" s="53">
        <f t="shared" si="123"/>
        <v>0.32395245018432761</v>
      </c>
      <c r="AN402" s="6">
        <f>(AG402+VLOOKUP(C402,AWS1_30min!$C$4:$L$2747,10))/2</f>
        <v>15.8355</v>
      </c>
      <c r="AO402" s="19">
        <f>VLOOKUP(C402,AWS1_30min!$C$4:$O$2747,13)/POWER(10,(L402-Const!$B$28)/18400*(1+0.003665*AN402))</f>
        <v>741.35090568512362</v>
      </c>
      <c r="AP402" s="14">
        <f>Const!$B$7*Const!$B$8*(AO402/Const!$B$11)*POWER(Const!$B$9,2)*AJ402*(AH402-Const!$B$4)/(LN(Const!$B$32/Const!$B$34)*LN(Const!$B$32/Const!$B$35))</f>
        <v>64.885167663007749</v>
      </c>
      <c r="AQ402" s="51" t="b">
        <f t="shared" si="124"/>
        <v>0</v>
      </c>
      <c r="AR402" s="18">
        <f t="shared" si="125"/>
        <v>6.0927731847556608</v>
      </c>
      <c r="AS402" s="14">
        <f>0.623*Const!$B$10*Const!$B$8*POWER(Const!$B$9,2)*AJ402*(AR402-Const!$B$12)/1013/(LN(Const!$B$32/Const!$B$34)*LN(Const!$B$32/Const!$B$36))</f>
        <v>-0.14062101471550145</v>
      </c>
      <c r="AT402" s="51" t="b">
        <f t="shared" si="126"/>
        <v>0</v>
      </c>
      <c r="AU402" s="51" t="b">
        <f t="shared" si="127"/>
        <v>0</v>
      </c>
      <c r="AV402" s="14">
        <f>VLOOKUP(C402,AWS1_30min!$C$4:$P$2747,14)</f>
        <v>0</v>
      </c>
      <c r="AW402" s="14">
        <f t="shared" si="128"/>
        <v>0</v>
      </c>
      <c r="AX402" s="51" t="b">
        <f>IF(F402=1,AW402*Const!$B$13*Const!$B$14*(AH402-Const!$B$4))</f>
        <v>0</v>
      </c>
      <c r="AY402" s="11" t="b">
        <f>IF(F402=1,-Const!$B$15*(Const!$B$4-Const!$B$31)/2)</f>
        <v>0</v>
      </c>
      <c r="AZ402" s="51" t="b">
        <f t="shared" si="129"/>
        <v>0</v>
      </c>
      <c r="BA402" s="19">
        <f>IF(V402=1,Const!$B$37,Const!$B$38)</f>
        <v>602</v>
      </c>
      <c r="BB402" s="51" t="b">
        <f>IF(F402=1,AZ402/Const!$B$17*1800/BA402*1000)</f>
        <v>0</v>
      </c>
    </row>
    <row r="403" spans="1:54" x14ac:dyDescent="0.3">
      <c r="A403" s="1">
        <f t="shared" si="130"/>
        <v>43653</v>
      </c>
      <c r="B403" s="2">
        <f t="shared" si="131"/>
        <v>0.5</v>
      </c>
      <c r="C403" s="13">
        <f t="shared" si="131"/>
        <v>43653.5</v>
      </c>
      <c r="D403" s="19">
        <f t="shared" si="132"/>
        <v>188</v>
      </c>
      <c r="E403" s="19">
        <v>400</v>
      </c>
      <c r="F403" s="19">
        <v>0</v>
      </c>
      <c r="G403" s="19">
        <v>0</v>
      </c>
      <c r="H403" s="19">
        <v>0</v>
      </c>
      <c r="I403" s="19"/>
      <c r="J403">
        <v>524475</v>
      </c>
      <c r="K403">
        <v>6299415</v>
      </c>
      <c r="L403">
        <v>2614</v>
      </c>
      <c r="M403" s="14">
        <v>21.890999999999998</v>
      </c>
      <c r="N403" s="21">
        <v>237.13399999999999</v>
      </c>
      <c r="O403" s="19">
        <v>1061.54</v>
      </c>
      <c r="P403" s="19">
        <f>VLOOKUP(C403,AWS2_30min!$C$3:$G$2935,5)</f>
        <v>955.8</v>
      </c>
      <c r="Q403" s="19">
        <f t="shared" si="115"/>
        <v>856.33399999999995</v>
      </c>
      <c r="R403" s="59">
        <f t="shared" si="116"/>
        <v>1.1161532766420579</v>
      </c>
      <c r="S403" s="26" t="b">
        <f t="shared" si="117"/>
        <v>0</v>
      </c>
      <c r="T403" s="19">
        <f>VLOOKUP(A403,Albedo!$A$2:$F$63,6)</f>
        <v>0</v>
      </c>
      <c r="U403" s="19">
        <f>Const!$B$26*D403+Const!$B$27</f>
        <v>2402.4843999999998</v>
      </c>
      <c r="V403" s="19">
        <f t="shared" si="114"/>
        <v>1</v>
      </c>
      <c r="W403" s="6">
        <f>VLOOKUP(A403,Albedo!$A$2:$G$63,5)+Const!$B$20*(L403-Const!$B$29)</f>
        <v>16.9725</v>
      </c>
      <c r="X403" s="19">
        <f>VLOOKUP(A403,Albedo!$A$2:$G$63,7)</f>
        <v>3</v>
      </c>
      <c r="Y403" s="6">
        <f>IF(T403=1,W403,VLOOKUP(A403,Albedo!$A$2:$H$63,8)+(X403+1)*Const!$B$20*(L403-Const!$B$29))</f>
        <v>33.622</v>
      </c>
      <c r="Z403" s="15">
        <f>Const!$B$22*V403+Const!$B$23*W403+Const!$B$24*Y403+Const!$B$25</f>
        <v>0.57671291000000002</v>
      </c>
      <c r="AA403" s="51" t="b">
        <f t="shared" si="118"/>
        <v>0</v>
      </c>
      <c r="AB403" s="51" t="b">
        <f t="shared" si="119"/>
        <v>0</v>
      </c>
      <c r="AC403" s="51" t="b">
        <f>IF(F403=1,VLOOKUP(C403,AWS1_30min!$C$3:$J$2747,8))</f>
        <v>0</v>
      </c>
      <c r="AD403" s="51" t="b">
        <f>IF(F403=1,Const!$B$5*POWER((0+Const!$B$4),4))</f>
        <v>0</v>
      </c>
      <c r="AE403" s="51" t="b">
        <f t="shared" si="120"/>
        <v>0</v>
      </c>
      <c r="AF403" s="51" t="b">
        <f t="shared" si="121"/>
        <v>0</v>
      </c>
      <c r="AG403" s="14">
        <f>VLOOKUP(C403,AWS2_30min!$C$3:$J$2935,8)+Const!$B$20*(L403-Const!$B$29)</f>
        <v>16.9725</v>
      </c>
      <c r="AH403" s="14">
        <f t="shared" si="122"/>
        <v>290.1225</v>
      </c>
      <c r="AI403" s="6">
        <f>VLOOKUP(C403,AWS2_30min!$C$3:$K$2935,9)</f>
        <v>30.97</v>
      </c>
      <c r="AJ403" s="6">
        <f>VLOOKUP(C403,AWS2_30min!$C$3:$L$2935,10)</f>
        <v>1.9076345193123379</v>
      </c>
      <c r="AK403" s="53">
        <f>IF(AJ403&gt;0.5,Const!$B$6*(AH403-Const!$B$4)*(Const!$B$32-Const!$B$34)/(AH403*POWER(AJ403,2)))</f>
        <v>0.3153120616376836</v>
      </c>
      <c r="AL403" s="53">
        <f>IF(AK403&lt;Const!$B$33,AK403,"ЛОЖЬ")</f>
        <v>0.3153120616376836</v>
      </c>
      <c r="AM403" s="53">
        <f t="shared" si="123"/>
        <v>0.33242178897832364</v>
      </c>
      <c r="AN403" s="6">
        <f>(AG403+VLOOKUP(C403,AWS1_30min!$C$4:$L$2747,10))/2</f>
        <v>15.877749999999999</v>
      </c>
      <c r="AO403" s="19">
        <f>VLOOKUP(C403,AWS1_30min!$C$4:$O$2747,13)/POWER(10,(L403-Const!$B$28)/18400*(1+0.003665*AN403))</f>
        <v>742.62682618497422</v>
      </c>
      <c r="AP403" s="14">
        <f>Const!$B$7*Const!$B$8*(AO403/Const!$B$11)*POWER(Const!$B$9,2)*AJ403*(AH403-Const!$B$4)/(LN(Const!$B$32/Const!$B$34)*LN(Const!$B$32/Const!$B$35))</f>
        <v>65.32205502354509</v>
      </c>
      <c r="AQ403" s="51" t="b">
        <f t="shared" si="124"/>
        <v>0</v>
      </c>
      <c r="AR403" s="18">
        <f t="shared" si="125"/>
        <v>6.1257143449637104</v>
      </c>
      <c r="AS403" s="14">
        <f>0.623*Const!$B$10*Const!$B$8*POWER(Const!$B$9,2)*AJ403*(AR403-Const!$B$12)/1013/(LN(Const!$B$32/Const!$B$34)*LN(Const!$B$32/Const!$B$36))</f>
        <v>0.12827484959022994</v>
      </c>
      <c r="AT403" s="51" t="b">
        <f t="shared" si="126"/>
        <v>0</v>
      </c>
      <c r="AU403" s="51" t="b">
        <f t="shared" si="127"/>
        <v>0</v>
      </c>
      <c r="AV403" s="14">
        <f>VLOOKUP(C403,AWS1_30min!$C$4:$P$2747,14)</f>
        <v>0</v>
      </c>
      <c r="AW403" s="14">
        <f t="shared" si="128"/>
        <v>0</v>
      </c>
      <c r="AX403" s="51" t="b">
        <f>IF(F403=1,AW403*Const!$B$13*Const!$B$14*(AH403-Const!$B$4))</f>
        <v>0</v>
      </c>
      <c r="AY403" s="11" t="b">
        <f>IF(F403=1,-Const!$B$15*(Const!$B$4-Const!$B$31)/2)</f>
        <v>0</v>
      </c>
      <c r="AZ403" s="51" t="b">
        <f t="shared" si="129"/>
        <v>0</v>
      </c>
      <c r="BA403" s="19">
        <f>IF(V403=1,Const!$B$37,Const!$B$38)</f>
        <v>602</v>
      </c>
      <c r="BB403" s="51" t="b">
        <f>IF(F403=1,AZ403/Const!$B$17*1800/BA403*1000)</f>
        <v>0</v>
      </c>
    </row>
    <row r="404" spans="1:54" x14ac:dyDescent="0.3">
      <c r="A404" s="1">
        <f t="shared" si="130"/>
        <v>43653</v>
      </c>
      <c r="B404" s="2">
        <f t="shared" si="131"/>
        <v>0.5</v>
      </c>
      <c r="C404" s="13">
        <f t="shared" si="131"/>
        <v>43653.5</v>
      </c>
      <c r="D404" s="19">
        <f t="shared" si="132"/>
        <v>188</v>
      </c>
      <c r="E404" s="19">
        <v>401</v>
      </c>
      <c r="F404" s="19">
        <v>0</v>
      </c>
      <c r="G404" s="19">
        <v>0</v>
      </c>
      <c r="H404" s="19">
        <v>0</v>
      </c>
      <c r="I404" s="19"/>
      <c r="J404">
        <v>524565</v>
      </c>
      <c r="K404">
        <v>6299415</v>
      </c>
      <c r="L404">
        <v>2661</v>
      </c>
      <c r="M404" s="14">
        <v>18.061599999999999</v>
      </c>
      <c r="N404" s="21">
        <v>243.98099999999999</v>
      </c>
      <c r="O404" s="19">
        <v>1059.68</v>
      </c>
      <c r="P404" s="19">
        <f>VLOOKUP(C404,AWS2_30min!$C$3:$G$2935,5)</f>
        <v>955.8</v>
      </c>
      <c r="Q404" s="19">
        <f t="shared" si="115"/>
        <v>856.33399999999995</v>
      </c>
      <c r="R404" s="59">
        <f t="shared" si="116"/>
        <v>1.1161532766420579</v>
      </c>
      <c r="S404" s="26" t="b">
        <f t="shared" si="117"/>
        <v>0</v>
      </c>
      <c r="T404" s="19">
        <f>VLOOKUP(A404,Albedo!$A$2:$F$63,6)</f>
        <v>0</v>
      </c>
      <c r="U404" s="19">
        <f>Const!$B$26*D404+Const!$B$27</f>
        <v>2402.4843999999998</v>
      </c>
      <c r="V404" s="19">
        <f t="shared" si="114"/>
        <v>1</v>
      </c>
      <c r="W404" s="6">
        <f>VLOOKUP(A404,Albedo!$A$2:$G$63,5)+Const!$B$20*(L404-Const!$B$29)</f>
        <v>16.667000000000002</v>
      </c>
      <c r="X404" s="19">
        <f>VLOOKUP(A404,Albedo!$A$2:$G$63,7)</f>
        <v>3</v>
      </c>
      <c r="Y404" s="6">
        <f>IF(T404=1,W404,VLOOKUP(A404,Albedo!$A$2:$H$63,8)+(X404+1)*Const!$B$20*(L404-Const!$B$29))</f>
        <v>32.4</v>
      </c>
      <c r="Z404" s="15">
        <f>Const!$B$22*V404+Const!$B$23*W404+Const!$B$24*Y404+Const!$B$25</f>
        <v>0.57552146000000004</v>
      </c>
      <c r="AA404" s="51" t="b">
        <f t="shared" si="118"/>
        <v>0</v>
      </c>
      <c r="AB404" s="51" t="b">
        <f t="shared" si="119"/>
        <v>0</v>
      </c>
      <c r="AC404" s="51" t="b">
        <f>IF(F404=1,VLOOKUP(C404,AWS1_30min!$C$3:$J$2747,8))</f>
        <v>0</v>
      </c>
      <c r="AD404" s="51" t="b">
        <f>IF(F404=1,Const!$B$5*POWER((0+Const!$B$4),4))</f>
        <v>0</v>
      </c>
      <c r="AE404" s="51" t="b">
        <f t="shared" si="120"/>
        <v>0</v>
      </c>
      <c r="AF404" s="51" t="b">
        <f t="shared" si="121"/>
        <v>0</v>
      </c>
      <c r="AG404" s="14">
        <f>VLOOKUP(C404,AWS2_30min!$C$3:$J$2935,8)+Const!$B$20*(L404-Const!$B$29)</f>
        <v>16.667000000000002</v>
      </c>
      <c r="AH404" s="14">
        <f t="shared" si="122"/>
        <v>289.81700000000001</v>
      </c>
      <c r="AI404" s="6">
        <f>VLOOKUP(C404,AWS2_30min!$C$3:$K$2935,9)</f>
        <v>30.97</v>
      </c>
      <c r="AJ404" s="6">
        <f>VLOOKUP(C404,AWS2_30min!$C$3:$L$2935,10)</f>
        <v>1.9076345193123379</v>
      </c>
      <c r="AK404" s="53">
        <f>IF(AJ404&gt;0.5,Const!$B$6*(AH404-Const!$B$4)*(Const!$B$32-Const!$B$34)/(AH404*POWER(AJ404,2)))</f>
        <v>0.30996292945842785</v>
      </c>
      <c r="AL404" s="53">
        <f>IF(AK404&lt;Const!$B$33,AK404,"ЛОЖЬ")</f>
        <v>0.30996292945842785</v>
      </c>
      <c r="AM404" s="53">
        <f t="shared" si="123"/>
        <v>0.30229614637697949</v>
      </c>
      <c r="AN404" s="6">
        <f>(AG404+VLOOKUP(C404,AWS1_30min!$C$4:$L$2747,10))/2</f>
        <v>15.725000000000001</v>
      </c>
      <c r="AO404" s="19">
        <f>VLOOKUP(C404,AWS1_30min!$C$4:$O$2747,13)/POWER(10,(L404-Const!$B$28)/18400*(1+0.003665*AN404))</f>
        <v>738.0259954109481</v>
      </c>
      <c r="AP404" s="14">
        <f>Const!$B$7*Const!$B$8*(AO404/Const!$B$11)*POWER(Const!$B$9,2)*AJ404*(AH404-Const!$B$4)/(LN(Const!$B$32/Const!$B$34)*LN(Const!$B$32/Const!$B$35))</f>
        <v>63.748868839262705</v>
      </c>
      <c r="AQ404" s="51" t="b">
        <f t="shared" si="124"/>
        <v>0</v>
      </c>
      <c r="AR404" s="18">
        <f t="shared" si="125"/>
        <v>6.0073577394215647</v>
      </c>
      <c r="AS404" s="14">
        <f>0.623*Const!$B$10*Const!$B$8*POWER(Const!$B$9,2)*AJ404*(AR404-Const!$B$12)/1013/(LN(Const!$B$32/Const!$B$34)*LN(Const!$B$32/Const!$B$36))</f>
        <v>-0.83785996601868651</v>
      </c>
      <c r="AT404" s="51" t="b">
        <f t="shared" si="126"/>
        <v>0</v>
      </c>
      <c r="AU404" s="51" t="b">
        <f t="shared" si="127"/>
        <v>0</v>
      </c>
      <c r="AV404" s="14">
        <f>VLOOKUP(C404,AWS1_30min!$C$4:$P$2747,14)</f>
        <v>0</v>
      </c>
      <c r="AW404" s="14">
        <f t="shared" si="128"/>
        <v>0</v>
      </c>
      <c r="AX404" s="51" t="b">
        <f>IF(F404=1,AW404*Const!$B$13*Const!$B$14*(AH404-Const!$B$4))</f>
        <v>0</v>
      </c>
      <c r="AY404" s="11" t="b">
        <f>IF(F404=1,-Const!$B$15*(Const!$B$4-Const!$B$31)/2)</f>
        <v>0</v>
      </c>
      <c r="AZ404" s="51" t="b">
        <f t="shared" si="129"/>
        <v>0</v>
      </c>
      <c r="BA404" s="19">
        <f>IF(V404=1,Const!$B$37,Const!$B$38)</f>
        <v>602</v>
      </c>
      <c r="BB404" s="51" t="b">
        <f>IF(F404=1,AZ404/Const!$B$17*1800/BA404*1000)</f>
        <v>0</v>
      </c>
    </row>
    <row r="405" spans="1:54" x14ac:dyDescent="0.3">
      <c r="A405" s="1">
        <f t="shared" si="130"/>
        <v>43653</v>
      </c>
      <c r="B405" s="2">
        <f t="shared" si="131"/>
        <v>0.5</v>
      </c>
      <c r="C405" s="13">
        <f t="shared" si="131"/>
        <v>43653.5</v>
      </c>
      <c r="D405" s="19">
        <f t="shared" si="132"/>
        <v>188</v>
      </c>
      <c r="E405" s="19">
        <v>402</v>
      </c>
      <c r="F405" s="19">
        <v>0</v>
      </c>
      <c r="G405" s="19">
        <v>0</v>
      </c>
      <c r="H405" s="19">
        <v>0</v>
      </c>
      <c r="I405" s="19"/>
      <c r="J405">
        <v>524655</v>
      </c>
      <c r="K405">
        <v>6299415</v>
      </c>
      <c r="L405">
        <v>2661</v>
      </c>
      <c r="M405" s="14">
        <v>16.6356</v>
      </c>
      <c r="N405" s="21">
        <v>253.25</v>
      </c>
      <c r="O405" s="19">
        <v>1062.81</v>
      </c>
      <c r="P405" s="19">
        <f>VLOOKUP(C405,AWS2_30min!$C$3:$G$2935,5)</f>
        <v>955.8</v>
      </c>
      <c r="Q405" s="19">
        <f t="shared" si="115"/>
        <v>856.33399999999995</v>
      </c>
      <c r="R405" s="59">
        <f t="shared" si="116"/>
        <v>1.1161532766420579</v>
      </c>
      <c r="S405" s="26" t="b">
        <f t="shared" si="117"/>
        <v>0</v>
      </c>
      <c r="T405" s="19">
        <f>VLOOKUP(A405,Albedo!$A$2:$F$63,6)</f>
        <v>0</v>
      </c>
      <c r="U405" s="19">
        <f>Const!$B$26*D405+Const!$B$27</f>
        <v>2402.4843999999998</v>
      </c>
      <c r="V405" s="19">
        <f t="shared" si="114"/>
        <v>1</v>
      </c>
      <c r="W405" s="6">
        <f>VLOOKUP(A405,Albedo!$A$2:$G$63,5)+Const!$B$20*(L405-Const!$B$29)</f>
        <v>16.667000000000002</v>
      </c>
      <c r="X405" s="19">
        <f>VLOOKUP(A405,Albedo!$A$2:$G$63,7)</f>
        <v>3</v>
      </c>
      <c r="Y405" s="6">
        <f>IF(T405=1,W405,VLOOKUP(A405,Albedo!$A$2:$H$63,8)+(X405+1)*Const!$B$20*(L405-Const!$B$29))</f>
        <v>32.4</v>
      </c>
      <c r="Z405" s="15">
        <f>Const!$B$22*V405+Const!$B$23*W405+Const!$B$24*Y405+Const!$B$25</f>
        <v>0.57552146000000004</v>
      </c>
      <c r="AA405" s="51" t="b">
        <f t="shared" si="118"/>
        <v>0</v>
      </c>
      <c r="AB405" s="51" t="b">
        <f t="shared" si="119"/>
        <v>0</v>
      </c>
      <c r="AC405" s="51" t="b">
        <f>IF(F405=1,VLOOKUP(C405,AWS1_30min!$C$3:$J$2747,8))</f>
        <v>0</v>
      </c>
      <c r="AD405" s="51" t="b">
        <f>IF(F405=1,Const!$B$5*POWER((0+Const!$B$4),4))</f>
        <v>0</v>
      </c>
      <c r="AE405" s="51" t="b">
        <f t="shared" si="120"/>
        <v>0</v>
      </c>
      <c r="AF405" s="51" t="b">
        <f t="shared" si="121"/>
        <v>0</v>
      </c>
      <c r="AG405" s="14">
        <f>VLOOKUP(C405,AWS2_30min!$C$3:$J$2935,8)+Const!$B$20*(L405-Const!$B$29)</f>
        <v>16.667000000000002</v>
      </c>
      <c r="AH405" s="14">
        <f t="shared" si="122"/>
        <v>289.81700000000001</v>
      </c>
      <c r="AI405" s="6">
        <f>VLOOKUP(C405,AWS2_30min!$C$3:$K$2935,9)</f>
        <v>30.97</v>
      </c>
      <c r="AJ405" s="6">
        <f>VLOOKUP(C405,AWS2_30min!$C$3:$L$2935,10)</f>
        <v>1.9076345193123379</v>
      </c>
      <c r="AK405" s="53">
        <f>IF(AJ405&gt;0.5,Const!$B$6*(AH405-Const!$B$4)*(Const!$B$32-Const!$B$34)/(AH405*POWER(AJ405,2)))</f>
        <v>0.30996292945842785</v>
      </c>
      <c r="AL405" s="53">
        <f>IF(AK405&lt;Const!$B$33,AK405,"ЛОЖЬ")</f>
        <v>0.30996292945842785</v>
      </c>
      <c r="AM405" s="53">
        <f t="shared" si="123"/>
        <v>0.30229614637697949</v>
      </c>
      <c r="AN405" s="6">
        <f>(AG405+VLOOKUP(C405,AWS1_30min!$C$4:$L$2747,10))/2</f>
        <v>15.725000000000001</v>
      </c>
      <c r="AO405" s="19">
        <f>VLOOKUP(C405,AWS1_30min!$C$4:$O$2747,13)/POWER(10,(L405-Const!$B$28)/18400*(1+0.003665*AN405))</f>
        <v>738.0259954109481</v>
      </c>
      <c r="AP405" s="14">
        <f>Const!$B$7*Const!$B$8*(AO405/Const!$B$11)*POWER(Const!$B$9,2)*AJ405*(AH405-Const!$B$4)/(LN(Const!$B$32/Const!$B$34)*LN(Const!$B$32/Const!$B$35))</f>
        <v>63.748868839262705</v>
      </c>
      <c r="AQ405" s="51" t="b">
        <f t="shared" si="124"/>
        <v>0</v>
      </c>
      <c r="AR405" s="18">
        <f t="shared" si="125"/>
        <v>6.0073577394215647</v>
      </c>
      <c r="AS405" s="14">
        <f>0.623*Const!$B$10*Const!$B$8*POWER(Const!$B$9,2)*AJ405*(AR405-Const!$B$12)/1013/(LN(Const!$B$32/Const!$B$34)*LN(Const!$B$32/Const!$B$36))</f>
        <v>-0.83785996601868651</v>
      </c>
      <c r="AT405" s="51" t="b">
        <f t="shared" si="126"/>
        <v>0</v>
      </c>
      <c r="AU405" s="51" t="b">
        <f t="shared" si="127"/>
        <v>0</v>
      </c>
      <c r="AV405" s="14">
        <f>VLOOKUP(C405,AWS1_30min!$C$4:$P$2747,14)</f>
        <v>0</v>
      </c>
      <c r="AW405" s="14">
        <f t="shared" si="128"/>
        <v>0</v>
      </c>
      <c r="AX405" s="51" t="b">
        <f>IF(F405=1,AW405*Const!$B$13*Const!$B$14*(AH405-Const!$B$4))</f>
        <v>0</v>
      </c>
      <c r="AY405" s="11" t="b">
        <f>IF(F405=1,-Const!$B$15*(Const!$B$4-Const!$B$31)/2)</f>
        <v>0</v>
      </c>
      <c r="AZ405" s="51" t="b">
        <f t="shared" si="129"/>
        <v>0</v>
      </c>
      <c r="BA405" s="19">
        <f>IF(V405=1,Const!$B$37,Const!$B$38)</f>
        <v>602</v>
      </c>
      <c r="BB405" s="51" t="b">
        <f>IF(F405=1,AZ405/Const!$B$17*1800/BA405*1000)</f>
        <v>0</v>
      </c>
    </row>
    <row r="406" spans="1:54" x14ac:dyDescent="0.3">
      <c r="A406" s="1">
        <f t="shared" si="130"/>
        <v>43653</v>
      </c>
      <c r="B406" s="2">
        <f t="shared" si="131"/>
        <v>0.5</v>
      </c>
      <c r="C406" s="13">
        <f t="shared" si="131"/>
        <v>43653.5</v>
      </c>
      <c r="D406" s="19">
        <f t="shared" si="132"/>
        <v>188</v>
      </c>
      <c r="E406" s="19">
        <v>403</v>
      </c>
      <c r="F406" s="19">
        <v>0</v>
      </c>
      <c r="G406" s="19">
        <v>0</v>
      </c>
      <c r="H406" s="19">
        <v>0</v>
      </c>
      <c r="I406" s="19"/>
      <c r="J406">
        <v>524745</v>
      </c>
      <c r="K406">
        <v>6299415</v>
      </c>
      <c r="L406">
        <v>2708</v>
      </c>
      <c r="M406" s="14">
        <v>4.73325</v>
      </c>
      <c r="N406" s="21">
        <v>112.694</v>
      </c>
      <c r="O406" s="19">
        <v>879.19600000000003</v>
      </c>
      <c r="P406" s="19">
        <f>VLOOKUP(C406,AWS2_30min!$C$3:$G$2935,5)</f>
        <v>955.8</v>
      </c>
      <c r="Q406" s="19">
        <f t="shared" si="115"/>
        <v>856.33399999999995</v>
      </c>
      <c r="R406" s="59">
        <f t="shared" si="116"/>
        <v>1.1161532766420579</v>
      </c>
      <c r="S406" s="26" t="b">
        <f t="shared" si="117"/>
        <v>0</v>
      </c>
      <c r="T406" s="19">
        <f>VLOOKUP(A406,Albedo!$A$2:$F$63,6)</f>
        <v>0</v>
      </c>
      <c r="U406" s="19">
        <f>Const!$B$26*D406+Const!$B$27</f>
        <v>2402.4843999999998</v>
      </c>
      <c r="V406" s="19">
        <f t="shared" si="114"/>
        <v>1</v>
      </c>
      <c r="W406" s="6">
        <f>VLOOKUP(A406,Albedo!$A$2:$G$63,5)+Const!$B$20*(L406-Const!$B$29)</f>
        <v>16.361499999999999</v>
      </c>
      <c r="X406" s="19">
        <f>VLOOKUP(A406,Albedo!$A$2:$G$63,7)</f>
        <v>3</v>
      </c>
      <c r="Y406" s="6">
        <f>IF(T406=1,W406,VLOOKUP(A406,Albedo!$A$2:$H$63,8)+(X406+1)*Const!$B$20*(L406-Const!$B$29))</f>
        <v>31.178000000000001</v>
      </c>
      <c r="Z406" s="15">
        <f>Const!$B$22*V406+Const!$B$23*W406+Const!$B$24*Y406+Const!$B$25</f>
        <v>0.57433001000000006</v>
      </c>
      <c r="AA406" s="51" t="b">
        <f t="shared" si="118"/>
        <v>0</v>
      </c>
      <c r="AB406" s="51" t="b">
        <f t="shared" si="119"/>
        <v>0</v>
      </c>
      <c r="AC406" s="51" t="b">
        <f>IF(F406=1,VLOOKUP(C406,AWS1_30min!$C$3:$J$2747,8))</f>
        <v>0</v>
      </c>
      <c r="AD406" s="51" t="b">
        <f>IF(F406=1,Const!$B$5*POWER((0+Const!$B$4),4))</f>
        <v>0</v>
      </c>
      <c r="AE406" s="51" t="b">
        <f t="shared" si="120"/>
        <v>0</v>
      </c>
      <c r="AF406" s="51" t="b">
        <f t="shared" si="121"/>
        <v>0</v>
      </c>
      <c r="AG406" s="14">
        <f>VLOOKUP(C406,AWS2_30min!$C$3:$J$2935,8)+Const!$B$20*(L406-Const!$B$29)</f>
        <v>16.361499999999999</v>
      </c>
      <c r="AH406" s="14">
        <f t="shared" si="122"/>
        <v>289.51149999999996</v>
      </c>
      <c r="AI406" s="6">
        <f>VLOOKUP(C406,AWS2_30min!$C$3:$K$2935,9)</f>
        <v>30.97</v>
      </c>
      <c r="AJ406" s="6">
        <f>VLOOKUP(C406,AWS2_30min!$C$3:$L$2935,10)</f>
        <v>1.9076345193123379</v>
      </c>
      <c r="AK406" s="53">
        <f>IF(AJ406&gt;0.5,Const!$B$6*(AH406-Const!$B$4)*(Const!$B$32-Const!$B$34)/(AH406*POWER(AJ406,2)))</f>
        <v>0.30460250819475987</v>
      </c>
      <c r="AL406" s="53">
        <f>IF(AK406&lt;Const!$B$33,AK406,"ЛОЖЬ")</f>
        <v>0.30460250819475987</v>
      </c>
      <c r="AM406" s="53">
        <f t="shared" si="123"/>
        <v>0.27354211801587014</v>
      </c>
      <c r="AN406" s="6">
        <f>(AG406+VLOOKUP(C406,AWS1_30min!$C$4:$L$2747,10))/2</f>
        <v>15.57225</v>
      </c>
      <c r="AO406" s="19">
        <f>VLOOKUP(C406,AWS1_30min!$C$4:$O$2747,13)/POWER(10,(L406-Const!$B$28)/18400*(1+0.003665*AN406))</f>
        <v>733.45849846727731</v>
      </c>
      <c r="AP406" s="14">
        <f>Const!$B$7*Const!$B$8*(AO406/Const!$B$11)*POWER(Const!$B$9,2)*AJ406*(AH406-Const!$B$4)/(LN(Const!$B$32/Const!$B$34)*LN(Const!$B$32/Const!$B$35))</f>
        <v>62.193077874727308</v>
      </c>
      <c r="AQ406" s="51" t="b">
        <f t="shared" si="124"/>
        <v>0</v>
      </c>
      <c r="AR406" s="18">
        <f t="shared" si="125"/>
        <v>5.891025158855288</v>
      </c>
      <c r="AS406" s="14">
        <f>0.623*Const!$B$10*Const!$B$8*POWER(Const!$B$9,2)*AJ406*(AR406-Const!$B$12)/1013/(LN(Const!$B$32/Const!$B$34)*LN(Const!$B$32/Const!$B$36))</f>
        <v>-1.7874728394183645</v>
      </c>
      <c r="AT406" s="51" t="b">
        <f t="shared" si="126"/>
        <v>0</v>
      </c>
      <c r="AU406" s="51" t="b">
        <f t="shared" si="127"/>
        <v>0</v>
      </c>
      <c r="AV406" s="14">
        <f>VLOOKUP(C406,AWS1_30min!$C$4:$P$2747,14)</f>
        <v>0</v>
      </c>
      <c r="AW406" s="14">
        <f t="shared" si="128"/>
        <v>0</v>
      </c>
      <c r="AX406" s="51" t="b">
        <f>IF(F406=1,AW406*Const!$B$13*Const!$B$14*(AH406-Const!$B$4))</f>
        <v>0</v>
      </c>
      <c r="AY406" s="11" t="b">
        <f>IF(F406=1,-Const!$B$15*(Const!$B$4-Const!$B$31)/2)</f>
        <v>0</v>
      </c>
      <c r="AZ406" s="51" t="b">
        <f t="shared" si="129"/>
        <v>0</v>
      </c>
      <c r="BA406" s="19">
        <f>IF(V406=1,Const!$B$37,Const!$B$38)</f>
        <v>602</v>
      </c>
      <c r="BB406" s="51" t="b">
        <f>IF(F406=1,AZ406/Const!$B$17*1800/BA406*1000)</f>
        <v>0</v>
      </c>
    </row>
    <row r="407" spans="1:54" x14ac:dyDescent="0.3">
      <c r="A407" s="1">
        <f t="shared" si="130"/>
        <v>43653</v>
      </c>
      <c r="B407" s="2">
        <f t="shared" si="131"/>
        <v>0.5</v>
      </c>
      <c r="C407" s="13">
        <f t="shared" si="131"/>
        <v>43653.5</v>
      </c>
      <c r="D407" s="19">
        <f t="shared" si="132"/>
        <v>188</v>
      </c>
      <c r="E407" s="19">
        <v>404</v>
      </c>
      <c r="F407" s="19">
        <v>0</v>
      </c>
      <c r="G407" s="19">
        <v>0</v>
      </c>
      <c r="H407" s="19">
        <v>0</v>
      </c>
      <c r="I407" s="19"/>
      <c r="J407">
        <v>524835</v>
      </c>
      <c r="K407">
        <v>6299415</v>
      </c>
      <c r="L407">
        <v>2642</v>
      </c>
      <c r="M407" s="14">
        <v>36.3095</v>
      </c>
      <c r="N407" s="21">
        <v>89.025300000000001</v>
      </c>
      <c r="O407" s="19">
        <v>520.17700000000002</v>
      </c>
      <c r="P407" s="19">
        <f>VLOOKUP(C407,AWS2_30min!$C$3:$G$2935,5)</f>
        <v>955.8</v>
      </c>
      <c r="Q407" s="19">
        <f t="shared" si="115"/>
        <v>856.33399999999995</v>
      </c>
      <c r="R407" s="59">
        <f t="shared" si="116"/>
        <v>1.1161532766420579</v>
      </c>
      <c r="S407" s="26" t="b">
        <f t="shared" si="117"/>
        <v>0</v>
      </c>
      <c r="T407" s="19">
        <f>VLOOKUP(A407,Albedo!$A$2:$F$63,6)</f>
        <v>0</v>
      </c>
      <c r="U407" s="19">
        <f>Const!$B$26*D407+Const!$B$27</f>
        <v>2402.4843999999998</v>
      </c>
      <c r="V407" s="19">
        <f t="shared" si="114"/>
        <v>1</v>
      </c>
      <c r="W407" s="6">
        <f>VLOOKUP(A407,Albedo!$A$2:$G$63,5)+Const!$B$20*(L407-Const!$B$29)</f>
        <v>16.790500000000002</v>
      </c>
      <c r="X407" s="19">
        <f>VLOOKUP(A407,Albedo!$A$2:$G$63,7)</f>
        <v>3</v>
      </c>
      <c r="Y407" s="6">
        <f>IF(T407=1,W407,VLOOKUP(A407,Albedo!$A$2:$H$63,8)+(X407+1)*Const!$B$20*(L407-Const!$B$29))</f>
        <v>32.893999999999998</v>
      </c>
      <c r="Z407" s="15">
        <f>Const!$B$22*V407+Const!$B$23*W407+Const!$B$24*Y407+Const!$B$25</f>
        <v>0.57600311000000004</v>
      </c>
      <c r="AA407" s="51" t="b">
        <f t="shared" si="118"/>
        <v>0</v>
      </c>
      <c r="AB407" s="51" t="b">
        <f t="shared" si="119"/>
        <v>0</v>
      </c>
      <c r="AC407" s="51" t="b">
        <f>IF(F407=1,VLOOKUP(C407,AWS1_30min!$C$3:$J$2747,8))</f>
        <v>0</v>
      </c>
      <c r="AD407" s="51" t="b">
        <f>IF(F407=1,Const!$B$5*POWER((0+Const!$B$4),4))</f>
        <v>0</v>
      </c>
      <c r="AE407" s="51" t="b">
        <f t="shared" si="120"/>
        <v>0</v>
      </c>
      <c r="AF407" s="51" t="b">
        <f t="shared" si="121"/>
        <v>0</v>
      </c>
      <c r="AG407" s="14">
        <f>VLOOKUP(C407,AWS2_30min!$C$3:$J$2935,8)+Const!$B$20*(L407-Const!$B$29)</f>
        <v>16.790500000000002</v>
      </c>
      <c r="AH407" s="14">
        <f t="shared" si="122"/>
        <v>289.94049999999999</v>
      </c>
      <c r="AI407" s="6">
        <f>VLOOKUP(C407,AWS2_30min!$C$3:$K$2935,9)</f>
        <v>30.97</v>
      </c>
      <c r="AJ407" s="6">
        <f>VLOOKUP(C407,AWS2_30min!$C$3:$L$2935,10)</f>
        <v>1.9076345193123379</v>
      </c>
      <c r="AK407" s="53">
        <f>IF(AJ407&gt;0.5,Const!$B$6*(AH407-Const!$B$4)*(Const!$B$32-Const!$B$34)/(AH407*POWER(AJ407,2)))</f>
        <v>0.31212670197513254</v>
      </c>
      <c r="AL407" s="53">
        <f>IF(AK407&lt;Const!$B$33,AK407,"ЛОЖЬ")</f>
        <v>0.31212670197513254</v>
      </c>
      <c r="AM407" s="53">
        <f t="shared" si="123"/>
        <v>0.31430993239550481</v>
      </c>
      <c r="AN407" s="6">
        <f>(AG407+VLOOKUP(C407,AWS1_30min!$C$4:$L$2747,10))/2</f>
        <v>15.786750000000001</v>
      </c>
      <c r="AO407" s="19">
        <f>VLOOKUP(C407,AWS1_30min!$C$4:$O$2747,13)/POWER(10,(L407-Const!$B$28)/18400*(1+0.003665*AN407))</f>
        <v>739.88187669481101</v>
      </c>
      <c r="AP407" s="14">
        <f>Const!$B$7*Const!$B$8*(AO407/Const!$B$11)*POWER(Const!$B$9,2)*AJ407*(AH407-Const!$B$4)/(LN(Const!$B$32/Const!$B$34)*LN(Const!$B$32/Const!$B$35))</f>
        <v>64.382732814123088</v>
      </c>
      <c r="AQ407" s="51" t="b">
        <f t="shared" si="124"/>
        <v>0</v>
      </c>
      <c r="AR407" s="18">
        <f t="shared" si="125"/>
        <v>6.0549586032417952</v>
      </c>
      <c r="AS407" s="14">
        <f>0.623*Const!$B$10*Const!$B$8*POWER(Const!$B$9,2)*AJ407*(AR407-Const!$B$12)/1013/(LN(Const!$B$32/Const!$B$34)*LN(Const!$B$32/Const!$B$36))</f>
        <v>-0.44929819898315443</v>
      </c>
      <c r="AT407" s="51" t="b">
        <f t="shared" si="126"/>
        <v>0</v>
      </c>
      <c r="AU407" s="51" t="b">
        <f t="shared" si="127"/>
        <v>0</v>
      </c>
      <c r="AV407" s="14">
        <f>VLOOKUP(C407,AWS1_30min!$C$4:$P$2747,14)</f>
        <v>0</v>
      </c>
      <c r="AW407" s="14">
        <f t="shared" si="128"/>
        <v>0</v>
      </c>
      <c r="AX407" s="51" t="b">
        <f>IF(F407=1,AW407*Const!$B$13*Const!$B$14*(AH407-Const!$B$4))</f>
        <v>0</v>
      </c>
      <c r="AY407" s="11" t="b">
        <f>IF(F407=1,-Const!$B$15*(Const!$B$4-Const!$B$31)/2)</f>
        <v>0</v>
      </c>
      <c r="AZ407" s="51" t="b">
        <f t="shared" si="129"/>
        <v>0</v>
      </c>
      <c r="BA407" s="19">
        <f>IF(V407=1,Const!$B$37,Const!$B$38)</f>
        <v>602</v>
      </c>
      <c r="BB407" s="51" t="b">
        <f>IF(F407=1,AZ407/Const!$B$17*1800/BA407*1000)</f>
        <v>0</v>
      </c>
    </row>
    <row r="408" spans="1:54" x14ac:dyDescent="0.3">
      <c r="A408" s="1">
        <f t="shared" si="130"/>
        <v>43653</v>
      </c>
      <c r="B408" s="2">
        <f t="shared" si="131"/>
        <v>0.5</v>
      </c>
      <c r="C408" s="13">
        <f t="shared" si="131"/>
        <v>43653.5</v>
      </c>
      <c r="D408" s="19">
        <f t="shared" si="132"/>
        <v>188</v>
      </c>
      <c r="E408" s="19">
        <v>405</v>
      </c>
      <c r="F408" s="19">
        <v>0</v>
      </c>
      <c r="G408" s="19">
        <v>0</v>
      </c>
      <c r="H408" s="19">
        <v>0</v>
      </c>
      <c r="I408" s="19"/>
      <c r="J408">
        <v>524925</v>
      </c>
      <c r="K408">
        <v>6299415</v>
      </c>
      <c r="L408">
        <v>2573</v>
      </c>
      <c r="M408" s="14">
        <v>20.5183</v>
      </c>
      <c r="N408" s="21">
        <v>84.035499999999999</v>
      </c>
      <c r="O408" s="19">
        <v>662.14300000000003</v>
      </c>
      <c r="P408" s="19">
        <f>VLOOKUP(C408,AWS2_30min!$C$3:$G$2935,5)</f>
        <v>955.8</v>
      </c>
      <c r="Q408" s="19">
        <f t="shared" si="115"/>
        <v>856.33399999999995</v>
      </c>
      <c r="R408" s="59">
        <f t="shared" si="116"/>
        <v>1.1161532766420579</v>
      </c>
      <c r="S408" s="26" t="b">
        <f t="shared" si="117"/>
        <v>0</v>
      </c>
      <c r="T408" s="19">
        <f>VLOOKUP(A408,Albedo!$A$2:$F$63,6)</f>
        <v>0</v>
      </c>
      <c r="U408" s="19">
        <f>Const!$B$26*D408+Const!$B$27</f>
        <v>2402.4843999999998</v>
      </c>
      <c r="V408" s="19">
        <f t="shared" si="114"/>
        <v>1</v>
      </c>
      <c r="W408" s="6">
        <f>VLOOKUP(A408,Albedo!$A$2:$G$63,5)+Const!$B$20*(L408-Const!$B$29)</f>
        <v>17.239000000000001</v>
      </c>
      <c r="X408" s="19">
        <f>VLOOKUP(A408,Albedo!$A$2:$G$63,7)</f>
        <v>3</v>
      </c>
      <c r="Y408" s="6">
        <f>IF(T408=1,W408,VLOOKUP(A408,Albedo!$A$2:$H$63,8)+(X408+1)*Const!$B$20*(L408-Const!$B$29))</f>
        <v>34.688000000000002</v>
      </c>
      <c r="Z408" s="15">
        <f>Const!$B$22*V408+Const!$B$23*W408+Const!$B$24*Y408+Const!$B$25</f>
        <v>0.57775226000000002</v>
      </c>
      <c r="AA408" s="51" t="b">
        <f t="shared" si="118"/>
        <v>0</v>
      </c>
      <c r="AB408" s="51" t="b">
        <f t="shared" si="119"/>
        <v>0</v>
      </c>
      <c r="AC408" s="51" t="b">
        <f>IF(F408=1,VLOOKUP(C408,AWS1_30min!$C$3:$J$2747,8))</f>
        <v>0</v>
      </c>
      <c r="AD408" s="51" t="b">
        <f>IF(F408=1,Const!$B$5*POWER((0+Const!$B$4),4))</f>
        <v>0</v>
      </c>
      <c r="AE408" s="51" t="b">
        <f t="shared" si="120"/>
        <v>0</v>
      </c>
      <c r="AF408" s="51" t="b">
        <f t="shared" si="121"/>
        <v>0</v>
      </c>
      <c r="AG408" s="14">
        <f>VLOOKUP(C408,AWS2_30min!$C$3:$J$2935,8)+Const!$B$20*(L408-Const!$B$29)</f>
        <v>17.239000000000001</v>
      </c>
      <c r="AH408" s="14">
        <f t="shared" si="122"/>
        <v>290.38899999999995</v>
      </c>
      <c r="AI408" s="6">
        <f>VLOOKUP(C408,AWS2_30min!$C$3:$K$2935,9)</f>
        <v>30.97</v>
      </c>
      <c r="AJ408" s="6">
        <f>VLOOKUP(C408,AWS2_30min!$C$3:$L$2935,10)</f>
        <v>1.9076345193123379</v>
      </c>
      <c r="AK408" s="53">
        <f>IF(AJ408&gt;0.5,Const!$B$6*(AH408-Const!$B$4)*(Const!$B$32-Const!$B$34)/(AH408*POWER(AJ408,2)))</f>
        <v>0.31996913440446312</v>
      </c>
      <c r="AL408" s="53">
        <f>IF(AK408&lt;Const!$B$33,AK408,"ЛОЖЬ")</f>
        <v>0.31996913440446312</v>
      </c>
      <c r="AM408" s="53">
        <f t="shared" si="123"/>
        <v>0.35981483024390332</v>
      </c>
      <c r="AN408" s="6">
        <f>(AG408+VLOOKUP(C408,AWS1_30min!$C$4:$L$2747,10))/2</f>
        <v>16.010999999999999</v>
      </c>
      <c r="AO408" s="19">
        <f>VLOOKUP(C408,AWS1_30min!$C$4:$O$2747,13)/POWER(10,(L408-Const!$B$28)/18400*(1+0.003665*AN408))</f>
        <v>746.66774918919498</v>
      </c>
      <c r="AP408" s="14">
        <f>Const!$B$7*Const!$B$8*(AO408/Const!$B$11)*POWER(Const!$B$9,2)*AJ408*(AH408-Const!$B$4)/(LN(Const!$B$32/Const!$B$34)*LN(Const!$B$32/Const!$B$35))</f>
        <v>66.708757450254481</v>
      </c>
      <c r="AQ408" s="51" t="b">
        <f t="shared" si="124"/>
        <v>0</v>
      </c>
      <c r="AR408" s="18">
        <f t="shared" si="125"/>
        <v>6.2306381912381275</v>
      </c>
      <c r="AS408" s="14">
        <f>0.623*Const!$B$10*Const!$B$8*POWER(Const!$B$9,2)*AJ408*(AR408-Const!$B$12)/1013/(LN(Const!$B$32/Const!$B$34)*LN(Const!$B$32/Const!$B$36))</f>
        <v>0.98475920387677762</v>
      </c>
      <c r="AT408" s="51" t="b">
        <f t="shared" si="126"/>
        <v>0</v>
      </c>
      <c r="AU408" s="51" t="b">
        <f t="shared" si="127"/>
        <v>0</v>
      </c>
      <c r="AV408" s="14">
        <f>VLOOKUP(C408,AWS1_30min!$C$4:$P$2747,14)</f>
        <v>0</v>
      </c>
      <c r="AW408" s="14">
        <f t="shared" si="128"/>
        <v>0</v>
      </c>
      <c r="AX408" s="51" t="b">
        <f>IF(F408=1,AW408*Const!$B$13*Const!$B$14*(AH408-Const!$B$4))</f>
        <v>0</v>
      </c>
      <c r="AY408" s="11" t="b">
        <f>IF(F408=1,-Const!$B$15*(Const!$B$4-Const!$B$31)/2)</f>
        <v>0</v>
      </c>
      <c r="AZ408" s="51" t="b">
        <f t="shared" si="129"/>
        <v>0</v>
      </c>
      <c r="BA408" s="19">
        <f>IF(V408=1,Const!$B$37,Const!$B$38)</f>
        <v>602</v>
      </c>
      <c r="BB408" s="51" t="b">
        <f>IF(F408=1,AZ408/Const!$B$17*1800/BA408*1000)</f>
        <v>0</v>
      </c>
    </row>
    <row r="409" spans="1:54" x14ac:dyDescent="0.3">
      <c r="A409" s="1">
        <f t="shared" si="130"/>
        <v>43653</v>
      </c>
      <c r="B409" s="2">
        <f t="shared" si="131"/>
        <v>0.5</v>
      </c>
      <c r="C409" s="13">
        <f t="shared" si="131"/>
        <v>43653.5</v>
      </c>
      <c r="D409" s="19">
        <f t="shared" si="132"/>
        <v>188</v>
      </c>
      <c r="E409" s="19">
        <v>406</v>
      </c>
      <c r="F409" s="19">
        <v>0</v>
      </c>
      <c r="G409" s="19">
        <v>0</v>
      </c>
      <c r="H409" s="19">
        <v>0</v>
      </c>
      <c r="I409" s="19"/>
      <c r="J409">
        <v>525015</v>
      </c>
      <c r="K409">
        <v>6299415</v>
      </c>
      <c r="L409">
        <v>2573</v>
      </c>
      <c r="M409" s="14">
        <v>2.8624100000000001</v>
      </c>
      <c r="N409" s="21">
        <v>360</v>
      </c>
      <c r="O409" s="19">
        <v>924.58399999999995</v>
      </c>
      <c r="P409" s="19">
        <f>VLOOKUP(C409,AWS2_30min!$C$3:$G$2935,5)</f>
        <v>955.8</v>
      </c>
      <c r="Q409" s="19">
        <f t="shared" si="115"/>
        <v>856.33399999999995</v>
      </c>
      <c r="R409" s="59">
        <f t="shared" si="116"/>
        <v>1.1161532766420579</v>
      </c>
      <c r="S409" s="26" t="b">
        <f t="shared" si="117"/>
        <v>0</v>
      </c>
      <c r="T409" s="19">
        <f>VLOOKUP(A409,Albedo!$A$2:$F$63,6)</f>
        <v>0</v>
      </c>
      <c r="U409" s="19">
        <f>Const!$B$26*D409+Const!$B$27</f>
        <v>2402.4843999999998</v>
      </c>
      <c r="V409" s="19">
        <f t="shared" si="114"/>
        <v>1</v>
      </c>
      <c r="W409" s="6">
        <f>VLOOKUP(A409,Albedo!$A$2:$G$63,5)+Const!$B$20*(L409-Const!$B$29)</f>
        <v>17.239000000000001</v>
      </c>
      <c r="X409" s="19">
        <f>VLOOKUP(A409,Albedo!$A$2:$G$63,7)</f>
        <v>3</v>
      </c>
      <c r="Y409" s="6">
        <f>IF(T409=1,W409,VLOOKUP(A409,Albedo!$A$2:$H$63,8)+(X409+1)*Const!$B$20*(L409-Const!$B$29))</f>
        <v>34.688000000000002</v>
      </c>
      <c r="Z409" s="15">
        <f>Const!$B$22*V409+Const!$B$23*W409+Const!$B$24*Y409+Const!$B$25</f>
        <v>0.57775226000000002</v>
      </c>
      <c r="AA409" s="51" t="b">
        <f t="shared" si="118"/>
        <v>0</v>
      </c>
      <c r="AB409" s="51" t="b">
        <f t="shared" si="119"/>
        <v>0</v>
      </c>
      <c r="AC409" s="51" t="b">
        <f>IF(F409=1,VLOOKUP(C409,AWS1_30min!$C$3:$J$2747,8))</f>
        <v>0</v>
      </c>
      <c r="AD409" s="51" t="b">
        <f>IF(F409=1,Const!$B$5*POWER((0+Const!$B$4),4))</f>
        <v>0</v>
      </c>
      <c r="AE409" s="51" t="b">
        <f t="shared" si="120"/>
        <v>0</v>
      </c>
      <c r="AF409" s="51" t="b">
        <f t="shared" si="121"/>
        <v>0</v>
      </c>
      <c r="AG409" s="14">
        <f>VLOOKUP(C409,AWS2_30min!$C$3:$J$2935,8)+Const!$B$20*(L409-Const!$B$29)</f>
        <v>17.239000000000001</v>
      </c>
      <c r="AH409" s="14">
        <f t="shared" si="122"/>
        <v>290.38899999999995</v>
      </c>
      <c r="AI409" s="6">
        <f>VLOOKUP(C409,AWS2_30min!$C$3:$K$2935,9)</f>
        <v>30.97</v>
      </c>
      <c r="AJ409" s="6">
        <f>VLOOKUP(C409,AWS2_30min!$C$3:$L$2935,10)</f>
        <v>1.9076345193123379</v>
      </c>
      <c r="AK409" s="53">
        <f>IF(AJ409&gt;0.5,Const!$B$6*(AH409-Const!$B$4)*(Const!$B$32-Const!$B$34)/(AH409*POWER(AJ409,2)))</f>
        <v>0.31996913440446312</v>
      </c>
      <c r="AL409" s="53">
        <f>IF(AK409&lt;Const!$B$33,AK409,"ЛОЖЬ")</f>
        <v>0.31996913440446312</v>
      </c>
      <c r="AM409" s="53">
        <f t="shared" si="123"/>
        <v>0.35981483024390332</v>
      </c>
      <c r="AN409" s="6">
        <f>(AG409+VLOOKUP(C409,AWS1_30min!$C$4:$L$2747,10))/2</f>
        <v>16.010999999999999</v>
      </c>
      <c r="AO409" s="19">
        <f>VLOOKUP(C409,AWS1_30min!$C$4:$O$2747,13)/POWER(10,(L409-Const!$B$28)/18400*(1+0.003665*AN409))</f>
        <v>746.66774918919498</v>
      </c>
      <c r="AP409" s="14">
        <f>Const!$B$7*Const!$B$8*(AO409/Const!$B$11)*POWER(Const!$B$9,2)*AJ409*(AH409-Const!$B$4)/(LN(Const!$B$32/Const!$B$34)*LN(Const!$B$32/Const!$B$35))</f>
        <v>66.708757450254481</v>
      </c>
      <c r="AQ409" s="51" t="b">
        <f t="shared" si="124"/>
        <v>0</v>
      </c>
      <c r="AR409" s="18">
        <f t="shared" si="125"/>
        <v>6.2306381912381275</v>
      </c>
      <c r="AS409" s="14">
        <f>0.623*Const!$B$10*Const!$B$8*POWER(Const!$B$9,2)*AJ409*(AR409-Const!$B$12)/1013/(LN(Const!$B$32/Const!$B$34)*LN(Const!$B$32/Const!$B$36))</f>
        <v>0.98475920387677762</v>
      </c>
      <c r="AT409" s="51" t="b">
        <f t="shared" si="126"/>
        <v>0</v>
      </c>
      <c r="AU409" s="51" t="b">
        <f t="shared" si="127"/>
        <v>0</v>
      </c>
      <c r="AV409" s="14">
        <f>VLOOKUP(C409,AWS1_30min!$C$4:$P$2747,14)</f>
        <v>0</v>
      </c>
      <c r="AW409" s="14">
        <f t="shared" si="128"/>
        <v>0</v>
      </c>
      <c r="AX409" s="51" t="b">
        <f>IF(F409=1,AW409*Const!$B$13*Const!$B$14*(AH409-Const!$B$4))</f>
        <v>0</v>
      </c>
      <c r="AY409" s="11" t="b">
        <f>IF(F409=1,-Const!$B$15*(Const!$B$4-Const!$B$31)/2)</f>
        <v>0</v>
      </c>
      <c r="AZ409" s="51" t="b">
        <f t="shared" si="129"/>
        <v>0</v>
      </c>
      <c r="BA409" s="19">
        <f>IF(V409=1,Const!$B$37,Const!$B$38)</f>
        <v>602</v>
      </c>
      <c r="BB409" s="51" t="b">
        <f>IF(F409=1,AZ409/Const!$B$17*1800/BA409*1000)</f>
        <v>0</v>
      </c>
    </row>
    <row r="410" spans="1:54" x14ac:dyDescent="0.3">
      <c r="A410" s="1">
        <f t="shared" si="130"/>
        <v>43653</v>
      </c>
      <c r="B410" s="2">
        <f t="shared" si="131"/>
        <v>0.5</v>
      </c>
      <c r="C410" s="13">
        <f t="shared" si="131"/>
        <v>43653.5</v>
      </c>
      <c r="D410" s="19">
        <f t="shared" si="132"/>
        <v>188</v>
      </c>
      <c r="E410" s="19">
        <v>407</v>
      </c>
      <c r="F410" s="19">
        <v>0</v>
      </c>
      <c r="G410" s="19">
        <v>0</v>
      </c>
      <c r="H410" s="19">
        <v>0</v>
      </c>
      <c r="I410" s="19"/>
      <c r="J410">
        <v>525105</v>
      </c>
      <c r="K410">
        <v>6299415</v>
      </c>
      <c r="L410">
        <v>2573</v>
      </c>
      <c r="M410" s="14">
        <v>27.223099999999999</v>
      </c>
      <c r="N410" s="21">
        <v>80.207099999999997</v>
      </c>
      <c r="O410" s="19">
        <v>562.08399999999995</v>
      </c>
      <c r="P410" s="19">
        <f>VLOOKUP(C410,AWS2_30min!$C$3:$G$2935,5)</f>
        <v>955.8</v>
      </c>
      <c r="Q410" s="19">
        <f t="shared" si="115"/>
        <v>856.33399999999995</v>
      </c>
      <c r="R410" s="59">
        <f t="shared" si="116"/>
        <v>1.1161532766420579</v>
      </c>
      <c r="S410" s="26" t="b">
        <f t="shared" si="117"/>
        <v>0</v>
      </c>
      <c r="T410" s="19">
        <f>VLOOKUP(A410,Albedo!$A$2:$F$63,6)</f>
        <v>0</v>
      </c>
      <c r="U410" s="19">
        <f>Const!$B$26*D410+Const!$B$27</f>
        <v>2402.4843999999998</v>
      </c>
      <c r="V410" s="19">
        <f t="shared" si="114"/>
        <v>1</v>
      </c>
      <c r="W410" s="6">
        <f>VLOOKUP(A410,Albedo!$A$2:$G$63,5)+Const!$B$20*(L410-Const!$B$29)</f>
        <v>17.239000000000001</v>
      </c>
      <c r="X410" s="19">
        <f>VLOOKUP(A410,Albedo!$A$2:$G$63,7)</f>
        <v>3</v>
      </c>
      <c r="Y410" s="6">
        <f>IF(T410=1,W410,VLOOKUP(A410,Albedo!$A$2:$H$63,8)+(X410+1)*Const!$B$20*(L410-Const!$B$29))</f>
        <v>34.688000000000002</v>
      </c>
      <c r="Z410" s="15">
        <f>Const!$B$22*V410+Const!$B$23*W410+Const!$B$24*Y410+Const!$B$25</f>
        <v>0.57775226000000002</v>
      </c>
      <c r="AA410" s="51" t="b">
        <f t="shared" si="118"/>
        <v>0</v>
      </c>
      <c r="AB410" s="51" t="b">
        <f t="shared" si="119"/>
        <v>0</v>
      </c>
      <c r="AC410" s="51" t="b">
        <f>IF(F410=1,VLOOKUP(C410,AWS1_30min!$C$3:$J$2747,8))</f>
        <v>0</v>
      </c>
      <c r="AD410" s="51" t="b">
        <f>IF(F410=1,Const!$B$5*POWER((0+Const!$B$4),4))</f>
        <v>0</v>
      </c>
      <c r="AE410" s="51" t="b">
        <f t="shared" si="120"/>
        <v>0</v>
      </c>
      <c r="AF410" s="51" t="b">
        <f t="shared" si="121"/>
        <v>0</v>
      </c>
      <c r="AG410" s="14">
        <f>VLOOKUP(C410,AWS2_30min!$C$3:$J$2935,8)+Const!$B$20*(L410-Const!$B$29)</f>
        <v>17.239000000000001</v>
      </c>
      <c r="AH410" s="14">
        <f t="shared" si="122"/>
        <v>290.38899999999995</v>
      </c>
      <c r="AI410" s="6">
        <f>VLOOKUP(C410,AWS2_30min!$C$3:$K$2935,9)</f>
        <v>30.97</v>
      </c>
      <c r="AJ410" s="6">
        <f>VLOOKUP(C410,AWS2_30min!$C$3:$L$2935,10)</f>
        <v>1.9076345193123379</v>
      </c>
      <c r="AK410" s="53">
        <f>IF(AJ410&gt;0.5,Const!$B$6*(AH410-Const!$B$4)*(Const!$B$32-Const!$B$34)/(AH410*POWER(AJ410,2)))</f>
        <v>0.31996913440446312</v>
      </c>
      <c r="AL410" s="53">
        <f>IF(AK410&lt;Const!$B$33,AK410,"ЛОЖЬ")</f>
        <v>0.31996913440446312</v>
      </c>
      <c r="AM410" s="53">
        <f t="shared" si="123"/>
        <v>0.35981483024390332</v>
      </c>
      <c r="AN410" s="6">
        <f>(AG410+VLOOKUP(C410,AWS1_30min!$C$4:$L$2747,10))/2</f>
        <v>16.010999999999999</v>
      </c>
      <c r="AO410" s="19">
        <f>VLOOKUP(C410,AWS1_30min!$C$4:$O$2747,13)/POWER(10,(L410-Const!$B$28)/18400*(1+0.003665*AN410))</f>
        <v>746.66774918919498</v>
      </c>
      <c r="AP410" s="14">
        <f>Const!$B$7*Const!$B$8*(AO410/Const!$B$11)*POWER(Const!$B$9,2)*AJ410*(AH410-Const!$B$4)/(LN(Const!$B$32/Const!$B$34)*LN(Const!$B$32/Const!$B$35))</f>
        <v>66.708757450254481</v>
      </c>
      <c r="AQ410" s="51" t="b">
        <f t="shared" si="124"/>
        <v>0</v>
      </c>
      <c r="AR410" s="18">
        <f t="shared" si="125"/>
        <v>6.2306381912381275</v>
      </c>
      <c r="AS410" s="14">
        <f>0.623*Const!$B$10*Const!$B$8*POWER(Const!$B$9,2)*AJ410*(AR410-Const!$B$12)/1013/(LN(Const!$B$32/Const!$B$34)*LN(Const!$B$32/Const!$B$36))</f>
        <v>0.98475920387677762</v>
      </c>
      <c r="AT410" s="51" t="b">
        <f t="shared" si="126"/>
        <v>0</v>
      </c>
      <c r="AU410" s="51" t="b">
        <f t="shared" si="127"/>
        <v>0</v>
      </c>
      <c r="AV410" s="14">
        <f>VLOOKUP(C410,AWS1_30min!$C$4:$P$2747,14)</f>
        <v>0</v>
      </c>
      <c r="AW410" s="14">
        <f t="shared" si="128"/>
        <v>0</v>
      </c>
      <c r="AX410" s="51" t="b">
        <f>IF(F410=1,AW410*Const!$B$13*Const!$B$14*(AH410-Const!$B$4))</f>
        <v>0</v>
      </c>
      <c r="AY410" s="11" t="b">
        <f>IF(F410=1,-Const!$B$15*(Const!$B$4-Const!$B$31)/2)</f>
        <v>0</v>
      </c>
      <c r="AZ410" s="51" t="b">
        <f t="shared" si="129"/>
        <v>0</v>
      </c>
      <c r="BA410" s="19">
        <f>IF(V410=1,Const!$B$37,Const!$B$38)</f>
        <v>602</v>
      </c>
      <c r="BB410" s="51" t="b">
        <f>IF(F410=1,AZ410/Const!$B$17*1800/BA410*1000)</f>
        <v>0</v>
      </c>
    </row>
    <row r="411" spans="1:54" x14ac:dyDescent="0.3">
      <c r="A411" s="1">
        <f t="shared" si="130"/>
        <v>43653</v>
      </c>
      <c r="B411" s="2">
        <f t="shared" si="131"/>
        <v>0.5</v>
      </c>
      <c r="C411" s="13">
        <f t="shared" si="131"/>
        <v>43653.5</v>
      </c>
      <c r="D411" s="19">
        <f t="shared" si="132"/>
        <v>188</v>
      </c>
      <c r="E411" s="19">
        <v>408</v>
      </c>
      <c r="F411" s="19">
        <v>0</v>
      </c>
      <c r="G411" s="19">
        <v>0</v>
      </c>
      <c r="H411" s="19">
        <v>0</v>
      </c>
      <c r="I411" s="19"/>
      <c r="J411">
        <v>525195</v>
      </c>
      <c r="K411">
        <v>6299415</v>
      </c>
      <c r="L411">
        <v>2475</v>
      </c>
      <c r="M411" s="14">
        <v>51.032699999999998</v>
      </c>
      <c r="N411" s="21">
        <v>85.166899999999998</v>
      </c>
      <c r="O411" s="19">
        <v>765.76099999999997</v>
      </c>
      <c r="P411" s="19">
        <f>VLOOKUP(C411,AWS2_30min!$C$3:$G$2935,5)</f>
        <v>955.8</v>
      </c>
      <c r="Q411" s="19">
        <f t="shared" si="115"/>
        <v>856.33399999999995</v>
      </c>
      <c r="R411" s="59">
        <f t="shared" si="116"/>
        <v>1.1161532766420579</v>
      </c>
      <c r="S411" s="26" t="b">
        <f t="shared" si="117"/>
        <v>0</v>
      </c>
      <c r="T411" s="19">
        <f>VLOOKUP(A411,Albedo!$A$2:$F$63,6)</f>
        <v>0</v>
      </c>
      <c r="U411" s="19">
        <f>Const!$B$26*D411+Const!$B$27</f>
        <v>2402.4843999999998</v>
      </c>
      <c r="V411" s="19">
        <f t="shared" si="114"/>
        <v>1</v>
      </c>
      <c r="W411" s="6">
        <f>VLOOKUP(A411,Albedo!$A$2:$G$63,5)+Const!$B$20*(L411-Const!$B$29)</f>
        <v>17.876000000000001</v>
      </c>
      <c r="X411" s="19">
        <f>VLOOKUP(A411,Albedo!$A$2:$G$63,7)</f>
        <v>3</v>
      </c>
      <c r="Y411" s="6">
        <f>IF(T411=1,W411,VLOOKUP(A411,Albedo!$A$2:$H$63,8)+(X411+1)*Const!$B$20*(L411-Const!$B$29))</f>
        <v>37.235999999999997</v>
      </c>
      <c r="Z411" s="15">
        <f>Const!$B$22*V411+Const!$B$23*W411+Const!$B$24*Y411+Const!$B$25</f>
        <v>0.58023656000000001</v>
      </c>
      <c r="AA411" s="51" t="b">
        <f t="shared" si="118"/>
        <v>0</v>
      </c>
      <c r="AB411" s="51" t="b">
        <f t="shared" si="119"/>
        <v>0</v>
      </c>
      <c r="AC411" s="51" t="b">
        <f>IF(F411=1,VLOOKUP(C411,AWS1_30min!$C$3:$J$2747,8))</f>
        <v>0</v>
      </c>
      <c r="AD411" s="51" t="b">
        <f>IF(F411=1,Const!$B$5*POWER((0+Const!$B$4),4))</f>
        <v>0</v>
      </c>
      <c r="AE411" s="51" t="b">
        <f t="shared" si="120"/>
        <v>0</v>
      </c>
      <c r="AF411" s="51" t="b">
        <f t="shared" si="121"/>
        <v>0</v>
      </c>
      <c r="AG411" s="14">
        <f>VLOOKUP(C411,AWS2_30min!$C$3:$J$2935,8)+Const!$B$20*(L411-Const!$B$29)</f>
        <v>17.876000000000001</v>
      </c>
      <c r="AH411" s="14">
        <f t="shared" si="122"/>
        <v>291.02599999999995</v>
      </c>
      <c r="AI411" s="6">
        <f>VLOOKUP(C411,AWS2_30min!$C$3:$K$2935,9)</f>
        <v>30.97</v>
      </c>
      <c r="AJ411" s="6">
        <f>VLOOKUP(C411,AWS2_30min!$C$3:$L$2935,10)</f>
        <v>1.9076345193123379</v>
      </c>
      <c r="AK411" s="53">
        <f>IF(AJ411&gt;0.5,Const!$B$6*(AH411-Const!$B$4)*(Const!$B$32-Const!$B$34)/(AH411*POWER(AJ411,2)))</f>
        <v>0.3310661159490223</v>
      </c>
      <c r="AL411" s="53">
        <f>IF(AK411&lt;Const!$B$33,AK411,"ЛОЖЬ")</f>
        <v>0.3310661159490223</v>
      </c>
      <c r="AM411" s="53">
        <f t="shared" si="123"/>
        <v>0.42945816874906384</v>
      </c>
      <c r="AN411" s="6">
        <f>(AG411+VLOOKUP(C411,AWS1_30min!$C$4:$L$2747,10))/2</f>
        <v>16.329499999999999</v>
      </c>
      <c r="AO411" s="19">
        <f>VLOOKUP(C411,AWS1_30min!$C$4:$O$2747,13)/POWER(10,(L411-Const!$B$28)/18400*(1+0.003665*AN411))</f>
        <v>756.43121543785878</v>
      </c>
      <c r="AP411" s="14">
        <f>Const!$B$7*Const!$B$8*(AO411/Const!$B$11)*POWER(Const!$B$9,2)*AJ411*(AH411-Const!$B$4)/(LN(Const!$B$32/Const!$B$34)*LN(Const!$B$32/Const!$B$35))</f>
        <v>70.07823851308558</v>
      </c>
      <c r="AQ411" s="51" t="b">
        <f t="shared" si="124"/>
        <v>0</v>
      </c>
      <c r="AR411" s="18">
        <f t="shared" si="125"/>
        <v>6.4878867071880437</v>
      </c>
      <c r="AS411" s="14">
        <f>0.623*Const!$B$10*Const!$B$8*POWER(Const!$B$9,2)*AJ411*(AR411-Const!$B$12)/1013/(LN(Const!$B$32/Const!$B$34)*LN(Const!$B$32/Const!$B$36))</f>
        <v>3.0846567667080991</v>
      </c>
      <c r="AT411" s="51" t="b">
        <f t="shared" si="126"/>
        <v>0</v>
      </c>
      <c r="AU411" s="51" t="b">
        <f t="shared" si="127"/>
        <v>0</v>
      </c>
      <c r="AV411" s="14">
        <f>VLOOKUP(C411,AWS1_30min!$C$4:$P$2747,14)</f>
        <v>0</v>
      </c>
      <c r="AW411" s="14">
        <f t="shared" si="128"/>
        <v>0</v>
      </c>
      <c r="AX411" s="51" t="b">
        <f>IF(F411=1,AW411*Const!$B$13*Const!$B$14*(AH411-Const!$B$4))</f>
        <v>0</v>
      </c>
      <c r="AY411" s="11" t="b">
        <f>IF(F411=1,-Const!$B$15*(Const!$B$4-Const!$B$31)/2)</f>
        <v>0</v>
      </c>
      <c r="AZ411" s="51" t="b">
        <f t="shared" si="129"/>
        <v>0</v>
      </c>
      <c r="BA411" s="19">
        <f>IF(V411=1,Const!$B$37,Const!$B$38)</f>
        <v>602</v>
      </c>
      <c r="BB411" s="51" t="b">
        <f>IF(F411=1,AZ411/Const!$B$17*1800/BA411*1000)</f>
        <v>0</v>
      </c>
    </row>
    <row r="412" spans="1:54" x14ac:dyDescent="0.3">
      <c r="A412" s="1">
        <f t="shared" si="130"/>
        <v>43653</v>
      </c>
      <c r="B412" s="2">
        <f t="shared" si="131"/>
        <v>0.5</v>
      </c>
      <c r="C412" s="13">
        <f t="shared" si="131"/>
        <v>43653.5</v>
      </c>
      <c r="D412" s="19">
        <f t="shared" si="132"/>
        <v>188</v>
      </c>
      <c r="E412" s="19">
        <v>409</v>
      </c>
      <c r="F412" s="19">
        <v>0</v>
      </c>
      <c r="G412" s="19">
        <v>0</v>
      </c>
      <c r="H412" s="19">
        <v>0</v>
      </c>
      <c r="I412" s="19"/>
      <c r="J412">
        <v>525285</v>
      </c>
      <c r="K412">
        <v>6299415</v>
      </c>
      <c r="L412">
        <v>2355</v>
      </c>
      <c r="M412" s="14">
        <v>41.052199999999999</v>
      </c>
      <c r="N412" s="21">
        <v>89.360399999999998</v>
      </c>
      <c r="O412" s="19">
        <v>601.03599999999994</v>
      </c>
      <c r="P412" s="19">
        <f>VLOOKUP(C412,AWS2_30min!$C$3:$G$2935,5)</f>
        <v>955.8</v>
      </c>
      <c r="Q412" s="19">
        <f t="shared" si="115"/>
        <v>856.33399999999995</v>
      </c>
      <c r="R412" s="59">
        <f t="shared" si="116"/>
        <v>1.1161532766420579</v>
      </c>
      <c r="S412" s="26" t="b">
        <f t="shared" si="117"/>
        <v>0</v>
      </c>
      <c r="T412" s="19">
        <f>VLOOKUP(A412,Albedo!$A$2:$F$63,6)</f>
        <v>0</v>
      </c>
      <c r="U412" s="19">
        <f>Const!$B$26*D412+Const!$B$27</f>
        <v>2402.4843999999998</v>
      </c>
      <c r="V412" s="19">
        <f t="shared" si="114"/>
        <v>0</v>
      </c>
      <c r="W412" s="6">
        <f>VLOOKUP(A412,Albedo!$A$2:$G$63,5)+Const!$B$20*(L412-Const!$B$29)</f>
        <v>18.655999999999999</v>
      </c>
      <c r="X412" s="19">
        <f>VLOOKUP(A412,Albedo!$A$2:$G$63,7)</f>
        <v>3</v>
      </c>
      <c r="Y412" s="6">
        <f>IF(T412=1,W412,VLOOKUP(A412,Albedo!$A$2:$H$63,8)+(X412+1)*Const!$B$20*(L412-Const!$B$29))</f>
        <v>40.356000000000002</v>
      </c>
      <c r="Z412" s="15">
        <f>Const!$B$22*V412+Const!$B$23*W412+Const!$B$24*Y412+Const!$B$25</f>
        <v>0.24582856</v>
      </c>
      <c r="AA412" s="51" t="b">
        <f t="shared" si="118"/>
        <v>0</v>
      </c>
      <c r="AB412" s="51" t="b">
        <f t="shared" si="119"/>
        <v>0</v>
      </c>
      <c r="AC412" s="51" t="b">
        <f>IF(F412=1,VLOOKUP(C412,AWS1_30min!$C$3:$J$2747,8))</f>
        <v>0</v>
      </c>
      <c r="AD412" s="51" t="b">
        <f>IF(F412=1,Const!$B$5*POWER((0+Const!$B$4),4))</f>
        <v>0</v>
      </c>
      <c r="AE412" s="51" t="b">
        <f t="shared" si="120"/>
        <v>0</v>
      </c>
      <c r="AF412" s="51" t="b">
        <f t="shared" si="121"/>
        <v>0</v>
      </c>
      <c r="AG412" s="14">
        <f>VLOOKUP(C412,AWS2_30min!$C$3:$J$2935,8)+Const!$B$20*(L412-Const!$B$29)</f>
        <v>18.655999999999999</v>
      </c>
      <c r="AH412" s="14">
        <f t="shared" si="122"/>
        <v>291.80599999999998</v>
      </c>
      <c r="AI412" s="6">
        <f>VLOOKUP(C412,AWS2_30min!$C$3:$K$2935,9)</f>
        <v>30.97</v>
      </c>
      <c r="AJ412" s="6">
        <f>VLOOKUP(C412,AWS2_30min!$C$3:$L$2935,10)</f>
        <v>1.9076345193123379</v>
      </c>
      <c r="AK412" s="53">
        <f>IF(AJ412&gt;0.5,Const!$B$6*(AH412-Const!$B$4)*(Const!$B$32-Const!$B$34)/(AH412*POWER(AJ412,2)))</f>
        <v>0.3445882730674284</v>
      </c>
      <c r="AL412" s="53">
        <f>IF(AK412&lt;Const!$B$33,AK412,"ЛОЖЬ")</f>
        <v>0.3445882730674284</v>
      </c>
      <c r="AM412" s="53">
        <f t="shared" si="123"/>
        <v>0.52264421771553093</v>
      </c>
      <c r="AN412" s="6">
        <f>(AG412+VLOOKUP(C412,AWS1_30min!$C$4:$L$2747,10))/2</f>
        <v>16.7195</v>
      </c>
      <c r="AO412" s="19">
        <f>VLOOKUP(C412,AWS1_30min!$C$4:$O$2747,13)/POWER(10,(L412-Const!$B$28)/18400*(1+0.003665*AN412))</f>
        <v>768.59049408061117</v>
      </c>
      <c r="AP412" s="14">
        <f>Const!$B$7*Const!$B$8*(AO412/Const!$B$11)*POWER(Const!$B$9,2)*AJ412*(AH412-Const!$B$4)/(LN(Const!$B$32/Const!$B$34)*LN(Const!$B$32/Const!$B$35))</f>
        <v>74.311654435834569</v>
      </c>
      <c r="AQ412" s="51" t="b">
        <f t="shared" si="124"/>
        <v>0</v>
      </c>
      <c r="AR412" s="18">
        <f t="shared" si="125"/>
        <v>6.8156219838747623</v>
      </c>
      <c r="AS412" s="14">
        <f>0.623*Const!$B$10*Const!$B$8*POWER(Const!$B$9,2)*AJ412*(AR412-Const!$B$12)/1013/(LN(Const!$B$32/Const!$B$34)*LN(Const!$B$32/Const!$B$36))</f>
        <v>5.7599317094108864</v>
      </c>
      <c r="AT412" s="51" t="b">
        <f t="shared" si="126"/>
        <v>0</v>
      </c>
      <c r="AU412" s="51" t="b">
        <f t="shared" si="127"/>
        <v>0</v>
      </c>
      <c r="AV412" s="14">
        <f>VLOOKUP(C412,AWS1_30min!$C$4:$P$2747,14)</f>
        <v>0</v>
      </c>
      <c r="AW412" s="14">
        <f t="shared" si="128"/>
        <v>0</v>
      </c>
      <c r="AX412" s="51" t="b">
        <f>IF(F412=1,AW412*Const!$B$13*Const!$B$14*(AH412-Const!$B$4))</f>
        <v>0</v>
      </c>
      <c r="AY412" s="11" t="b">
        <f>IF(F412=1,-Const!$B$15*(Const!$B$4-Const!$B$31)/2)</f>
        <v>0</v>
      </c>
      <c r="AZ412" s="51" t="b">
        <f t="shared" si="129"/>
        <v>0</v>
      </c>
      <c r="BA412" s="19">
        <f>IF(V412=1,Const!$B$37,Const!$B$38)</f>
        <v>784</v>
      </c>
      <c r="BB412" s="51" t="b">
        <f>IF(F412=1,AZ412/Const!$B$17*1800/BA412*1000)</f>
        <v>0</v>
      </c>
    </row>
    <row r="413" spans="1:54" x14ac:dyDescent="0.3">
      <c r="A413" s="1">
        <f t="shared" si="130"/>
        <v>43653</v>
      </c>
      <c r="B413" s="2">
        <f t="shared" si="131"/>
        <v>0.5</v>
      </c>
      <c r="C413" s="13">
        <f t="shared" si="131"/>
        <v>43653.5</v>
      </c>
      <c r="D413" s="19">
        <f t="shared" si="132"/>
        <v>188</v>
      </c>
      <c r="E413" s="19">
        <v>410</v>
      </c>
      <c r="F413" s="19">
        <v>0</v>
      </c>
      <c r="G413" s="19">
        <v>0</v>
      </c>
      <c r="H413" s="19">
        <v>0</v>
      </c>
      <c r="I413" s="19"/>
      <c r="J413">
        <v>525375</v>
      </c>
      <c r="K413">
        <v>6299415</v>
      </c>
      <c r="L413">
        <v>2323</v>
      </c>
      <c r="M413" s="14">
        <v>9.4215800000000005</v>
      </c>
      <c r="N413" s="21">
        <v>118.496</v>
      </c>
      <c r="O413" s="19">
        <v>821.79300000000001</v>
      </c>
      <c r="P413" s="19">
        <f>VLOOKUP(C413,AWS2_30min!$C$3:$G$2935,5)</f>
        <v>955.8</v>
      </c>
      <c r="Q413" s="19">
        <f t="shared" si="115"/>
        <v>856.33399999999995</v>
      </c>
      <c r="R413" s="59">
        <f t="shared" si="116"/>
        <v>1.1161532766420579</v>
      </c>
      <c r="S413" s="26" t="b">
        <f t="shared" si="117"/>
        <v>0</v>
      </c>
      <c r="T413" s="19">
        <f>VLOOKUP(A413,Albedo!$A$2:$F$63,6)</f>
        <v>0</v>
      </c>
      <c r="U413" s="19">
        <f>Const!$B$26*D413+Const!$B$27</f>
        <v>2402.4843999999998</v>
      </c>
      <c r="V413" s="19">
        <f t="shared" si="114"/>
        <v>0</v>
      </c>
      <c r="W413" s="6">
        <f>VLOOKUP(A413,Albedo!$A$2:$G$63,5)+Const!$B$20*(L413-Const!$B$29)</f>
        <v>18.864000000000001</v>
      </c>
      <c r="X413" s="19">
        <f>VLOOKUP(A413,Albedo!$A$2:$G$63,7)</f>
        <v>3</v>
      </c>
      <c r="Y413" s="6">
        <f>IF(T413=1,W413,VLOOKUP(A413,Albedo!$A$2:$H$63,8)+(X413+1)*Const!$B$20*(L413-Const!$B$29))</f>
        <v>41.188000000000002</v>
      </c>
      <c r="Z413" s="15">
        <f>Const!$B$22*V413+Const!$B$23*W413+Const!$B$24*Y413+Const!$B$25</f>
        <v>0.24663976000000004</v>
      </c>
      <c r="AA413" s="51" t="b">
        <f t="shared" si="118"/>
        <v>0</v>
      </c>
      <c r="AB413" s="51" t="b">
        <f t="shared" si="119"/>
        <v>0</v>
      </c>
      <c r="AC413" s="51" t="b">
        <f>IF(F413=1,VLOOKUP(C413,AWS1_30min!$C$3:$J$2747,8))</f>
        <v>0</v>
      </c>
      <c r="AD413" s="51" t="b">
        <f>IF(F413=1,Const!$B$5*POWER((0+Const!$B$4),4))</f>
        <v>0</v>
      </c>
      <c r="AE413" s="51" t="b">
        <f t="shared" si="120"/>
        <v>0</v>
      </c>
      <c r="AF413" s="51" t="b">
        <f t="shared" si="121"/>
        <v>0</v>
      </c>
      <c r="AG413" s="14">
        <f>VLOOKUP(C413,AWS2_30min!$C$3:$J$2935,8)+Const!$B$20*(L413-Const!$B$29)</f>
        <v>18.864000000000001</v>
      </c>
      <c r="AH413" s="14">
        <f t="shared" si="122"/>
        <v>292.01399999999995</v>
      </c>
      <c r="AI413" s="6">
        <f>VLOOKUP(C413,AWS2_30min!$C$3:$K$2935,9)</f>
        <v>30.97</v>
      </c>
      <c r="AJ413" s="6">
        <f>VLOOKUP(C413,AWS2_30min!$C$3:$L$2935,10)</f>
        <v>1.9076345193123379</v>
      </c>
      <c r="AK413" s="53">
        <f>IF(AJ413&gt;0.5,Const!$B$6*(AH413-Const!$B$4)*(Const!$B$32-Const!$B$34)/(AH413*POWER(AJ413,2)))</f>
        <v>0.34818198140336715</v>
      </c>
      <c r="AL413" s="53">
        <f>IF(AK413&lt;Const!$B$33,AK413,"ЛОЖЬ")</f>
        <v>0.34818198140336715</v>
      </c>
      <c r="AM413" s="53">
        <f t="shared" si="123"/>
        <v>0.54894749031569612</v>
      </c>
      <c r="AN413" s="6">
        <f>(AG413+VLOOKUP(C413,AWS1_30min!$C$4:$L$2747,10))/2</f>
        <v>16.823499999999999</v>
      </c>
      <c r="AO413" s="19">
        <f>VLOOKUP(C413,AWS1_30min!$C$4:$O$2747,13)/POWER(10,(L413-Const!$B$28)/18400*(1+0.003665*AN413))</f>
        <v>771.87144589144361</v>
      </c>
      <c r="AP413" s="14">
        <f>Const!$B$7*Const!$B$8*(AO413/Const!$B$11)*POWER(Const!$B$9,2)*AJ413*(AH413-Const!$B$4)/(LN(Const!$B$32/Const!$B$34)*LN(Const!$B$32/Const!$B$35))</f>
        <v>75.46092967749378</v>
      </c>
      <c r="AQ413" s="51" t="b">
        <f t="shared" si="124"/>
        <v>0</v>
      </c>
      <c r="AR413" s="18">
        <f t="shared" si="125"/>
        <v>6.9054486509521711</v>
      </c>
      <c r="AS413" s="14">
        <f>0.623*Const!$B$10*Const!$B$8*POWER(Const!$B$9,2)*AJ413*(AR413-Const!$B$12)/1013/(LN(Const!$B$32/Const!$B$34)*LN(Const!$B$32/Const!$B$36))</f>
        <v>6.4931790853057008</v>
      </c>
      <c r="AT413" s="51" t="b">
        <f t="shared" si="126"/>
        <v>0</v>
      </c>
      <c r="AU413" s="51" t="b">
        <f t="shared" si="127"/>
        <v>0</v>
      </c>
      <c r="AV413" s="14">
        <f>VLOOKUP(C413,AWS1_30min!$C$4:$P$2747,14)</f>
        <v>0</v>
      </c>
      <c r="AW413" s="14">
        <f t="shared" si="128"/>
        <v>0</v>
      </c>
      <c r="AX413" s="51" t="b">
        <f>IF(F413=1,AW413*Const!$B$13*Const!$B$14*(AH413-Const!$B$4))</f>
        <v>0</v>
      </c>
      <c r="AY413" s="11" t="b">
        <f>IF(F413=1,-Const!$B$15*(Const!$B$4-Const!$B$31)/2)</f>
        <v>0</v>
      </c>
      <c r="AZ413" s="51" t="b">
        <f t="shared" si="129"/>
        <v>0</v>
      </c>
      <c r="BA413" s="19">
        <f>IF(V413=1,Const!$B$37,Const!$B$38)</f>
        <v>784</v>
      </c>
      <c r="BB413" s="51" t="b">
        <f>IF(F413=1,AZ413/Const!$B$17*1800/BA413*1000)</f>
        <v>0</v>
      </c>
    </row>
    <row r="414" spans="1:54" x14ac:dyDescent="0.3">
      <c r="A414" s="1">
        <f t="shared" si="130"/>
        <v>43653</v>
      </c>
      <c r="B414" s="2">
        <f t="shared" si="131"/>
        <v>0.5</v>
      </c>
      <c r="C414" s="13">
        <f t="shared" si="131"/>
        <v>43653.5</v>
      </c>
      <c r="D414" s="19">
        <f t="shared" si="132"/>
        <v>188</v>
      </c>
      <c r="E414" s="19">
        <v>411</v>
      </c>
      <c r="F414" s="19">
        <v>0</v>
      </c>
      <c r="G414" s="19">
        <v>0</v>
      </c>
      <c r="H414" s="19">
        <v>0</v>
      </c>
      <c r="I414" s="19"/>
      <c r="J414">
        <v>525465</v>
      </c>
      <c r="K414">
        <v>6299415</v>
      </c>
      <c r="L414">
        <v>2323</v>
      </c>
      <c r="M414" s="14">
        <v>6.7213700000000003</v>
      </c>
      <c r="N414" s="21">
        <v>225</v>
      </c>
      <c r="O414" s="19">
        <v>964.71799999999996</v>
      </c>
      <c r="P414" s="19">
        <f>VLOOKUP(C414,AWS2_30min!$C$3:$G$2935,5)</f>
        <v>955.8</v>
      </c>
      <c r="Q414" s="19">
        <f t="shared" si="115"/>
        <v>856.33399999999995</v>
      </c>
      <c r="R414" s="59">
        <f t="shared" si="116"/>
        <v>1.1161532766420579</v>
      </c>
      <c r="S414" s="26" t="b">
        <f t="shared" si="117"/>
        <v>0</v>
      </c>
      <c r="T414" s="19">
        <f>VLOOKUP(A414,Albedo!$A$2:$F$63,6)</f>
        <v>0</v>
      </c>
      <c r="U414" s="19">
        <f>Const!$B$26*D414+Const!$B$27</f>
        <v>2402.4843999999998</v>
      </c>
      <c r="V414" s="19">
        <f t="shared" si="114"/>
        <v>0</v>
      </c>
      <c r="W414" s="6">
        <f>VLOOKUP(A414,Albedo!$A$2:$G$63,5)+Const!$B$20*(L414-Const!$B$29)</f>
        <v>18.864000000000001</v>
      </c>
      <c r="X414" s="19">
        <f>VLOOKUP(A414,Albedo!$A$2:$G$63,7)</f>
        <v>3</v>
      </c>
      <c r="Y414" s="6">
        <f>IF(T414=1,W414,VLOOKUP(A414,Albedo!$A$2:$H$63,8)+(X414+1)*Const!$B$20*(L414-Const!$B$29))</f>
        <v>41.188000000000002</v>
      </c>
      <c r="Z414" s="15">
        <f>Const!$B$22*V414+Const!$B$23*W414+Const!$B$24*Y414+Const!$B$25</f>
        <v>0.24663976000000004</v>
      </c>
      <c r="AA414" s="51" t="b">
        <f t="shared" si="118"/>
        <v>0</v>
      </c>
      <c r="AB414" s="51" t="b">
        <f t="shared" si="119"/>
        <v>0</v>
      </c>
      <c r="AC414" s="51" t="b">
        <f>IF(F414=1,VLOOKUP(C414,AWS1_30min!$C$3:$J$2747,8))</f>
        <v>0</v>
      </c>
      <c r="AD414" s="51" t="b">
        <f>IF(F414=1,Const!$B$5*POWER((0+Const!$B$4),4))</f>
        <v>0</v>
      </c>
      <c r="AE414" s="51" t="b">
        <f t="shared" si="120"/>
        <v>0</v>
      </c>
      <c r="AF414" s="51" t="b">
        <f t="shared" si="121"/>
        <v>0</v>
      </c>
      <c r="AG414" s="14">
        <f>VLOOKUP(C414,AWS2_30min!$C$3:$J$2935,8)+Const!$B$20*(L414-Const!$B$29)</f>
        <v>18.864000000000001</v>
      </c>
      <c r="AH414" s="14">
        <f t="shared" si="122"/>
        <v>292.01399999999995</v>
      </c>
      <c r="AI414" s="6">
        <f>VLOOKUP(C414,AWS2_30min!$C$3:$K$2935,9)</f>
        <v>30.97</v>
      </c>
      <c r="AJ414" s="6">
        <f>VLOOKUP(C414,AWS2_30min!$C$3:$L$2935,10)</f>
        <v>1.9076345193123379</v>
      </c>
      <c r="AK414" s="53">
        <f>IF(AJ414&gt;0.5,Const!$B$6*(AH414-Const!$B$4)*(Const!$B$32-Const!$B$34)/(AH414*POWER(AJ414,2)))</f>
        <v>0.34818198140336715</v>
      </c>
      <c r="AL414" s="53">
        <f>IF(AK414&lt;Const!$B$33,AK414,"ЛОЖЬ")</f>
        <v>0.34818198140336715</v>
      </c>
      <c r="AM414" s="53">
        <f t="shared" si="123"/>
        <v>0.54894749031569612</v>
      </c>
      <c r="AN414" s="6">
        <f>(AG414+VLOOKUP(C414,AWS1_30min!$C$4:$L$2747,10))/2</f>
        <v>16.823499999999999</v>
      </c>
      <c r="AO414" s="19">
        <f>VLOOKUP(C414,AWS1_30min!$C$4:$O$2747,13)/POWER(10,(L414-Const!$B$28)/18400*(1+0.003665*AN414))</f>
        <v>771.87144589144361</v>
      </c>
      <c r="AP414" s="14">
        <f>Const!$B$7*Const!$B$8*(AO414/Const!$B$11)*POWER(Const!$B$9,2)*AJ414*(AH414-Const!$B$4)/(LN(Const!$B$32/Const!$B$34)*LN(Const!$B$32/Const!$B$35))</f>
        <v>75.46092967749378</v>
      </c>
      <c r="AQ414" s="51" t="b">
        <f t="shared" si="124"/>
        <v>0</v>
      </c>
      <c r="AR414" s="18">
        <f t="shared" si="125"/>
        <v>6.9054486509521711</v>
      </c>
      <c r="AS414" s="14">
        <f>0.623*Const!$B$10*Const!$B$8*POWER(Const!$B$9,2)*AJ414*(AR414-Const!$B$12)/1013/(LN(Const!$B$32/Const!$B$34)*LN(Const!$B$32/Const!$B$36))</f>
        <v>6.4931790853057008</v>
      </c>
      <c r="AT414" s="51" t="b">
        <f t="shared" si="126"/>
        <v>0</v>
      </c>
      <c r="AU414" s="51" t="b">
        <f t="shared" si="127"/>
        <v>0</v>
      </c>
      <c r="AV414" s="14">
        <f>VLOOKUP(C414,AWS1_30min!$C$4:$P$2747,14)</f>
        <v>0</v>
      </c>
      <c r="AW414" s="14">
        <f t="shared" si="128"/>
        <v>0</v>
      </c>
      <c r="AX414" s="51" t="b">
        <f>IF(F414=1,AW414*Const!$B$13*Const!$B$14*(AH414-Const!$B$4))</f>
        <v>0</v>
      </c>
      <c r="AY414" s="11" t="b">
        <f>IF(F414=1,-Const!$B$15*(Const!$B$4-Const!$B$31)/2)</f>
        <v>0</v>
      </c>
      <c r="AZ414" s="51" t="b">
        <f t="shared" si="129"/>
        <v>0</v>
      </c>
      <c r="BA414" s="19">
        <f>IF(V414=1,Const!$B$37,Const!$B$38)</f>
        <v>784</v>
      </c>
      <c r="BB414" s="51" t="b">
        <f>IF(F414=1,AZ414/Const!$B$17*1800/BA414*1000)</f>
        <v>0</v>
      </c>
    </row>
    <row r="415" spans="1:54" x14ac:dyDescent="0.3">
      <c r="A415" s="1">
        <f t="shared" si="130"/>
        <v>43653</v>
      </c>
      <c r="B415" s="2">
        <f t="shared" si="131"/>
        <v>0.5</v>
      </c>
      <c r="C415" s="13">
        <f t="shared" si="131"/>
        <v>43653.5</v>
      </c>
      <c r="D415" s="19">
        <f t="shared" si="132"/>
        <v>188</v>
      </c>
      <c r="E415" s="19">
        <v>412</v>
      </c>
      <c r="F415" s="19">
        <v>0</v>
      </c>
      <c r="G415" s="19">
        <v>0</v>
      </c>
      <c r="H415" s="19">
        <v>0</v>
      </c>
      <c r="I415" s="19"/>
      <c r="J415">
        <v>525555</v>
      </c>
      <c r="K415">
        <v>6299415</v>
      </c>
      <c r="L415">
        <v>2340</v>
      </c>
      <c r="M415" s="14">
        <v>9.6771399999999996</v>
      </c>
      <c r="N415" s="21">
        <v>249.499</v>
      </c>
      <c r="O415" s="19">
        <v>1004.82</v>
      </c>
      <c r="P415" s="19">
        <f>VLOOKUP(C415,AWS2_30min!$C$3:$G$2935,5)</f>
        <v>955.8</v>
      </c>
      <c r="Q415" s="19">
        <f t="shared" si="115"/>
        <v>856.33399999999995</v>
      </c>
      <c r="R415" s="59">
        <f t="shared" si="116"/>
        <v>1.1161532766420579</v>
      </c>
      <c r="S415" s="26" t="b">
        <f t="shared" si="117"/>
        <v>0</v>
      </c>
      <c r="T415" s="19">
        <f>VLOOKUP(A415,Albedo!$A$2:$F$63,6)</f>
        <v>0</v>
      </c>
      <c r="U415" s="19">
        <f>Const!$B$26*D415+Const!$B$27</f>
        <v>2402.4843999999998</v>
      </c>
      <c r="V415" s="19">
        <f t="shared" si="114"/>
        <v>0</v>
      </c>
      <c r="W415" s="6">
        <f>VLOOKUP(A415,Albedo!$A$2:$G$63,5)+Const!$B$20*(L415-Const!$B$29)</f>
        <v>18.753499999999999</v>
      </c>
      <c r="X415" s="19">
        <f>VLOOKUP(A415,Albedo!$A$2:$G$63,7)</f>
        <v>3</v>
      </c>
      <c r="Y415" s="6">
        <f>IF(T415=1,W415,VLOOKUP(A415,Albedo!$A$2:$H$63,8)+(X415+1)*Const!$B$20*(L415-Const!$B$29))</f>
        <v>40.746000000000002</v>
      </c>
      <c r="Z415" s="15">
        <f>Const!$B$22*V415+Const!$B$23*W415+Const!$B$24*Y415+Const!$B$25</f>
        <v>0.24620881</v>
      </c>
      <c r="AA415" s="51" t="b">
        <f t="shared" si="118"/>
        <v>0</v>
      </c>
      <c r="AB415" s="51" t="b">
        <f t="shared" si="119"/>
        <v>0</v>
      </c>
      <c r="AC415" s="51" t="b">
        <f>IF(F415=1,VLOOKUP(C415,AWS1_30min!$C$3:$J$2747,8))</f>
        <v>0</v>
      </c>
      <c r="AD415" s="51" t="b">
        <f>IF(F415=1,Const!$B$5*POWER((0+Const!$B$4),4))</f>
        <v>0</v>
      </c>
      <c r="AE415" s="51" t="b">
        <f t="shared" si="120"/>
        <v>0</v>
      </c>
      <c r="AF415" s="51" t="b">
        <f t="shared" si="121"/>
        <v>0</v>
      </c>
      <c r="AG415" s="14">
        <f>VLOOKUP(C415,AWS2_30min!$C$3:$J$2935,8)+Const!$B$20*(L415-Const!$B$29)</f>
        <v>18.753499999999999</v>
      </c>
      <c r="AH415" s="14">
        <f t="shared" si="122"/>
        <v>291.90349999999995</v>
      </c>
      <c r="AI415" s="6">
        <f>VLOOKUP(C415,AWS2_30min!$C$3:$K$2935,9)</f>
        <v>30.97</v>
      </c>
      <c r="AJ415" s="6">
        <f>VLOOKUP(C415,AWS2_30min!$C$3:$L$2935,10)</f>
        <v>1.9076345193123379</v>
      </c>
      <c r="AK415" s="53">
        <f>IF(AJ415&gt;0.5,Const!$B$6*(AH415-Const!$B$4)*(Const!$B$32-Const!$B$34)/(AH415*POWER(AJ415,2)))</f>
        <v>0.34627346153619454</v>
      </c>
      <c r="AL415" s="53">
        <f>IF(AK415&lt;Const!$B$33,AK415,"ЛОЖЬ")</f>
        <v>0.34627346153619454</v>
      </c>
      <c r="AM415" s="53">
        <f t="shared" si="123"/>
        <v>0.53489813874451475</v>
      </c>
      <c r="AN415" s="6">
        <f>(AG415+VLOOKUP(C415,AWS1_30min!$C$4:$L$2747,10))/2</f>
        <v>16.768249999999998</v>
      </c>
      <c r="AO415" s="19">
        <f>VLOOKUP(C415,AWS1_30min!$C$4:$O$2747,13)/POWER(10,(L415-Const!$B$28)/18400*(1+0.003665*AN415))</f>
        <v>770.12640743465795</v>
      </c>
      <c r="AP415" s="14">
        <f>Const!$B$7*Const!$B$8*(AO415/Const!$B$11)*POWER(Const!$B$9,2)*AJ415*(AH415-Const!$B$4)/(LN(Const!$B$32/Const!$B$34)*LN(Const!$B$32/Const!$B$35))</f>
        <v>74.849298896809387</v>
      </c>
      <c r="AQ415" s="51" t="b">
        <f t="shared" si="124"/>
        <v>0</v>
      </c>
      <c r="AR415" s="18">
        <f t="shared" si="125"/>
        <v>6.8575990158448636</v>
      </c>
      <c r="AS415" s="14">
        <f>0.623*Const!$B$10*Const!$B$8*POWER(Const!$B$9,2)*AJ415*(AR415-Const!$B$12)/1013/(LN(Const!$B$32/Const!$B$34)*LN(Const!$B$32/Const!$B$36))</f>
        <v>6.1025866195992489</v>
      </c>
      <c r="AT415" s="51" t="b">
        <f t="shared" si="126"/>
        <v>0</v>
      </c>
      <c r="AU415" s="51" t="b">
        <f t="shared" si="127"/>
        <v>0</v>
      </c>
      <c r="AV415" s="14">
        <f>VLOOKUP(C415,AWS1_30min!$C$4:$P$2747,14)</f>
        <v>0</v>
      </c>
      <c r="AW415" s="14">
        <f t="shared" si="128"/>
        <v>0</v>
      </c>
      <c r="AX415" s="51" t="b">
        <f>IF(F415=1,AW415*Const!$B$13*Const!$B$14*(AH415-Const!$B$4))</f>
        <v>0</v>
      </c>
      <c r="AY415" s="11" t="b">
        <f>IF(F415=1,-Const!$B$15*(Const!$B$4-Const!$B$31)/2)</f>
        <v>0</v>
      </c>
      <c r="AZ415" s="51" t="b">
        <f t="shared" si="129"/>
        <v>0</v>
      </c>
      <c r="BA415" s="19">
        <f>IF(V415=1,Const!$B$37,Const!$B$38)</f>
        <v>784</v>
      </c>
      <c r="BB415" s="51" t="b">
        <f>IF(F415=1,AZ415/Const!$B$17*1800/BA415*1000)</f>
        <v>0</v>
      </c>
    </row>
    <row r="416" spans="1:54" x14ac:dyDescent="0.3">
      <c r="A416" s="1">
        <f t="shared" si="130"/>
        <v>43653</v>
      </c>
      <c r="B416" s="2">
        <f t="shared" si="131"/>
        <v>0.5</v>
      </c>
      <c r="C416" s="13">
        <f t="shared" si="131"/>
        <v>43653.5</v>
      </c>
      <c r="D416" s="19">
        <f t="shared" si="132"/>
        <v>188</v>
      </c>
      <c r="E416" s="19">
        <v>413</v>
      </c>
      <c r="F416" s="19">
        <v>0</v>
      </c>
      <c r="G416" s="19">
        <v>0</v>
      </c>
      <c r="H416" s="19">
        <v>0</v>
      </c>
      <c r="I416" s="19"/>
      <c r="J416">
        <v>525645</v>
      </c>
      <c r="K416">
        <v>6299415</v>
      </c>
      <c r="L416">
        <v>2354</v>
      </c>
      <c r="M416" s="14">
        <v>17.057200000000002</v>
      </c>
      <c r="N416" s="21">
        <v>262.45699999999999</v>
      </c>
      <c r="O416" s="19">
        <v>1063.01</v>
      </c>
      <c r="P416" s="19">
        <f>VLOOKUP(C416,AWS2_30min!$C$3:$G$2935,5)</f>
        <v>955.8</v>
      </c>
      <c r="Q416" s="19">
        <f t="shared" si="115"/>
        <v>856.33399999999995</v>
      </c>
      <c r="R416" s="59">
        <f t="shared" si="116"/>
        <v>1.1161532766420579</v>
      </c>
      <c r="S416" s="26" t="b">
        <f t="shared" si="117"/>
        <v>0</v>
      </c>
      <c r="T416" s="19">
        <f>VLOOKUP(A416,Albedo!$A$2:$F$63,6)</f>
        <v>0</v>
      </c>
      <c r="U416" s="19">
        <f>Const!$B$26*D416+Const!$B$27</f>
        <v>2402.4843999999998</v>
      </c>
      <c r="V416" s="19">
        <f t="shared" si="114"/>
        <v>0</v>
      </c>
      <c r="W416" s="6">
        <f>VLOOKUP(A416,Albedo!$A$2:$G$63,5)+Const!$B$20*(L416-Const!$B$29)</f>
        <v>18.662500000000001</v>
      </c>
      <c r="X416" s="19">
        <f>VLOOKUP(A416,Albedo!$A$2:$G$63,7)</f>
        <v>3</v>
      </c>
      <c r="Y416" s="6">
        <f>IF(T416=1,W416,VLOOKUP(A416,Albedo!$A$2:$H$63,8)+(X416+1)*Const!$B$20*(L416-Const!$B$29))</f>
        <v>40.381999999999998</v>
      </c>
      <c r="Z416" s="15">
        <f>Const!$B$22*V416+Const!$B$23*W416+Const!$B$24*Y416+Const!$B$25</f>
        <v>0.24585391000000004</v>
      </c>
      <c r="AA416" s="51" t="b">
        <f t="shared" si="118"/>
        <v>0</v>
      </c>
      <c r="AB416" s="51" t="b">
        <f t="shared" si="119"/>
        <v>0</v>
      </c>
      <c r="AC416" s="51" t="b">
        <f>IF(F416=1,VLOOKUP(C416,AWS1_30min!$C$3:$J$2747,8))</f>
        <v>0</v>
      </c>
      <c r="AD416" s="51" t="b">
        <f>IF(F416=1,Const!$B$5*POWER((0+Const!$B$4),4))</f>
        <v>0</v>
      </c>
      <c r="AE416" s="51" t="b">
        <f t="shared" si="120"/>
        <v>0</v>
      </c>
      <c r="AF416" s="51" t="b">
        <f t="shared" si="121"/>
        <v>0</v>
      </c>
      <c r="AG416" s="14">
        <f>VLOOKUP(C416,AWS2_30min!$C$3:$J$2935,8)+Const!$B$20*(L416-Const!$B$29)</f>
        <v>18.662500000000001</v>
      </c>
      <c r="AH416" s="14">
        <f t="shared" si="122"/>
        <v>291.8125</v>
      </c>
      <c r="AI416" s="6">
        <f>VLOOKUP(C416,AWS2_30min!$C$3:$K$2935,9)</f>
        <v>30.97</v>
      </c>
      <c r="AJ416" s="6">
        <f>VLOOKUP(C416,AWS2_30min!$C$3:$L$2935,10)</f>
        <v>1.9076345193123379</v>
      </c>
      <c r="AK416" s="53">
        <f>IF(AJ416&gt;0.5,Const!$B$6*(AH416-Const!$B$4)*(Const!$B$32-Const!$B$34)/(AH416*POWER(AJ416,2)))</f>
        <v>0.34470065399974942</v>
      </c>
      <c r="AL416" s="53">
        <f>IF(AK416&lt;Const!$B$33,AK416,"ЛОЖЬ")</f>
        <v>0.34470065399974942</v>
      </c>
      <c r="AM416" s="53">
        <f t="shared" si="123"/>
        <v>0.52345698169888</v>
      </c>
      <c r="AN416" s="6">
        <f>(AG416+VLOOKUP(C416,AWS1_30min!$C$4:$L$2747,10))/2</f>
        <v>16.722750000000001</v>
      </c>
      <c r="AO416" s="19">
        <f>VLOOKUP(C416,AWS1_30min!$C$4:$O$2747,13)/POWER(10,(L416-Const!$B$28)/18400*(1+0.003665*AN416))</f>
        <v>768.69277689670548</v>
      </c>
      <c r="AP416" s="14">
        <f>Const!$B$7*Const!$B$8*(AO416/Const!$B$11)*POWER(Const!$B$9,2)*AJ416*(AH416-Const!$B$4)/(LN(Const!$B$32/Const!$B$34)*LN(Const!$B$32/Const!$B$35))</f>
        <v>74.34743833430457</v>
      </c>
      <c r="AQ416" s="51" t="b">
        <f t="shared" si="124"/>
        <v>0</v>
      </c>
      <c r="AR416" s="18">
        <f t="shared" si="125"/>
        <v>6.8184133811077388</v>
      </c>
      <c r="AS416" s="14">
        <f>0.623*Const!$B$10*Const!$B$8*POWER(Const!$B$9,2)*AJ416*(AR416-Const!$B$12)/1013/(LN(Const!$B$32/Const!$B$34)*LN(Const!$B$32/Const!$B$36))</f>
        <v>5.7827176455115339</v>
      </c>
      <c r="AT416" s="51" t="b">
        <f t="shared" si="126"/>
        <v>0</v>
      </c>
      <c r="AU416" s="51" t="b">
        <f t="shared" si="127"/>
        <v>0</v>
      </c>
      <c r="AV416" s="14">
        <f>VLOOKUP(C416,AWS1_30min!$C$4:$P$2747,14)</f>
        <v>0</v>
      </c>
      <c r="AW416" s="14">
        <f t="shared" si="128"/>
        <v>0</v>
      </c>
      <c r="AX416" s="51" t="b">
        <f>IF(F416=1,AW416*Const!$B$13*Const!$B$14*(AH416-Const!$B$4))</f>
        <v>0</v>
      </c>
      <c r="AY416" s="11" t="b">
        <f>IF(F416=1,-Const!$B$15*(Const!$B$4-Const!$B$31)/2)</f>
        <v>0</v>
      </c>
      <c r="AZ416" s="51" t="b">
        <f t="shared" si="129"/>
        <v>0</v>
      </c>
      <c r="BA416" s="19">
        <f>IF(V416=1,Const!$B$37,Const!$B$38)</f>
        <v>784</v>
      </c>
      <c r="BB416" s="51" t="b">
        <f>IF(F416=1,AZ416/Const!$B$17*1800/BA416*1000)</f>
        <v>0</v>
      </c>
    </row>
    <row r="417" spans="1:54" x14ac:dyDescent="0.3">
      <c r="A417" s="1">
        <f t="shared" si="130"/>
        <v>43653</v>
      </c>
      <c r="B417" s="2">
        <f t="shared" si="131"/>
        <v>0.5</v>
      </c>
      <c r="C417" s="13">
        <f t="shared" si="131"/>
        <v>43653.5</v>
      </c>
      <c r="D417" s="19">
        <f t="shared" si="132"/>
        <v>188</v>
      </c>
      <c r="E417" s="19">
        <v>414</v>
      </c>
      <c r="F417" s="19">
        <v>0</v>
      </c>
      <c r="G417" s="19">
        <v>0</v>
      </c>
      <c r="H417" s="19">
        <v>0</v>
      </c>
      <c r="I417" s="19"/>
      <c r="J417">
        <v>525735</v>
      </c>
      <c r="K417">
        <v>6299415</v>
      </c>
      <c r="L417">
        <v>2396</v>
      </c>
      <c r="M417" s="14">
        <v>12.9237</v>
      </c>
      <c r="N417" s="21">
        <v>263.04700000000003</v>
      </c>
      <c r="O417" s="19">
        <v>1036.9000000000001</v>
      </c>
      <c r="P417" s="19">
        <f>VLOOKUP(C417,AWS2_30min!$C$3:$G$2935,5)</f>
        <v>955.8</v>
      </c>
      <c r="Q417" s="19">
        <f t="shared" si="115"/>
        <v>856.33399999999995</v>
      </c>
      <c r="R417" s="59">
        <f t="shared" si="116"/>
        <v>1.1161532766420579</v>
      </c>
      <c r="S417" s="26" t="b">
        <f t="shared" si="117"/>
        <v>0</v>
      </c>
      <c r="T417" s="19">
        <f>VLOOKUP(A417,Albedo!$A$2:$F$63,6)</f>
        <v>0</v>
      </c>
      <c r="U417" s="19">
        <f>Const!$B$26*D417+Const!$B$27</f>
        <v>2402.4843999999998</v>
      </c>
      <c r="V417" s="19">
        <f t="shared" si="114"/>
        <v>0</v>
      </c>
      <c r="W417" s="6">
        <f>VLOOKUP(A417,Albedo!$A$2:$G$63,5)+Const!$B$20*(L417-Const!$B$29)</f>
        <v>18.389500000000002</v>
      </c>
      <c r="X417" s="19">
        <f>VLOOKUP(A417,Albedo!$A$2:$G$63,7)</f>
        <v>3</v>
      </c>
      <c r="Y417" s="6">
        <f>IF(T417=1,W417,VLOOKUP(A417,Albedo!$A$2:$H$63,8)+(X417+1)*Const!$B$20*(L417-Const!$B$29))</f>
        <v>39.29</v>
      </c>
      <c r="Z417" s="15">
        <f>Const!$B$22*V417+Const!$B$23*W417+Const!$B$24*Y417+Const!$B$25</f>
        <v>0.24478921000000003</v>
      </c>
      <c r="AA417" s="51" t="b">
        <f t="shared" si="118"/>
        <v>0</v>
      </c>
      <c r="AB417" s="51" t="b">
        <f t="shared" si="119"/>
        <v>0</v>
      </c>
      <c r="AC417" s="51" t="b">
        <f>IF(F417=1,VLOOKUP(C417,AWS1_30min!$C$3:$J$2747,8))</f>
        <v>0</v>
      </c>
      <c r="AD417" s="51" t="b">
        <f>IF(F417=1,Const!$B$5*POWER((0+Const!$B$4),4))</f>
        <v>0</v>
      </c>
      <c r="AE417" s="51" t="b">
        <f t="shared" si="120"/>
        <v>0</v>
      </c>
      <c r="AF417" s="51" t="b">
        <f t="shared" si="121"/>
        <v>0</v>
      </c>
      <c r="AG417" s="14">
        <f>VLOOKUP(C417,AWS2_30min!$C$3:$J$2935,8)+Const!$B$20*(L417-Const!$B$29)</f>
        <v>18.389500000000002</v>
      </c>
      <c r="AH417" s="14">
        <f t="shared" si="122"/>
        <v>291.53949999999998</v>
      </c>
      <c r="AI417" s="6">
        <f>VLOOKUP(C417,AWS2_30min!$C$3:$K$2935,9)</f>
        <v>30.97</v>
      </c>
      <c r="AJ417" s="6">
        <f>VLOOKUP(C417,AWS2_30min!$C$3:$L$2935,10)</f>
        <v>1.9076345193123379</v>
      </c>
      <c r="AK417" s="53">
        <f>IF(AJ417&gt;0.5,Const!$B$6*(AH417-Const!$B$4)*(Const!$B$32-Const!$B$34)/(AH417*POWER(AJ417,2)))</f>
        <v>0.33997634023044893</v>
      </c>
      <c r="AL417" s="53">
        <f>IF(AK417&lt;Const!$B$33,AK417,"ЛОЖЬ")</f>
        <v>0.33997634023044893</v>
      </c>
      <c r="AM417" s="53">
        <f t="shared" si="123"/>
        <v>0.48983439560775993</v>
      </c>
      <c r="AN417" s="6">
        <f>(AG417+VLOOKUP(C417,AWS1_30min!$C$4:$L$2747,10))/2</f>
        <v>16.58625</v>
      </c>
      <c r="AO417" s="19">
        <f>VLOOKUP(C417,AWS1_30min!$C$4:$O$2747,13)/POWER(10,(L417-Const!$B$28)/18400*(1+0.003665*AN417))</f>
        <v>764.41055798771652</v>
      </c>
      <c r="AP417" s="14">
        <f>Const!$B$7*Const!$B$8*(AO417/Const!$B$11)*POWER(Const!$B$9,2)*AJ417*(AH417-Const!$B$4)/(LN(Const!$B$32/Const!$B$34)*LN(Const!$B$32/Const!$B$35))</f>
        <v>72.851749646335335</v>
      </c>
      <c r="AQ417" s="51" t="b">
        <f t="shared" si="124"/>
        <v>0</v>
      </c>
      <c r="AR417" s="18">
        <f t="shared" si="125"/>
        <v>6.7020394645788732</v>
      </c>
      <c r="AS417" s="14">
        <f>0.623*Const!$B$10*Const!$B$8*POWER(Const!$B$9,2)*AJ417*(AR417-Const!$B$12)/1013/(LN(Const!$B$32/Const!$B$34)*LN(Const!$B$32/Const!$B$36))</f>
        <v>4.8327673501960211</v>
      </c>
      <c r="AT417" s="51" t="b">
        <f t="shared" si="126"/>
        <v>0</v>
      </c>
      <c r="AU417" s="51" t="b">
        <f t="shared" si="127"/>
        <v>0</v>
      </c>
      <c r="AV417" s="14">
        <f>VLOOKUP(C417,AWS1_30min!$C$4:$P$2747,14)</f>
        <v>0</v>
      </c>
      <c r="AW417" s="14">
        <f t="shared" si="128"/>
        <v>0</v>
      </c>
      <c r="AX417" s="51" t="b">
        <f>IF(F417=1,AW417*Const!$B$13*Const!$B$14*(AH417-Const!$B$4))</f>
        <v>0</v>
      </c>
      <c r="AY417" s="11" t="b">
        <f>IF(F417=1,-Const!$B$15*(Const!$B$4-Const!$B$31)/2)</f>
        <v>0</v>
      </c>
      <c r="AZ417" s="51" t="b">
        <f t="shared" si="129"/>
        <v>0</v>
      </c>
      <c r="BA417" s="19">
        <f>IF(V417=1,Const!$B$37,Const!$B$38)</f>
        <v>784</v>
      </c>
      <c r="BB417" s="51" t="b">
        <f>IF(F417=1,AZ417/Const!$B$17*1800/BA417*1000)</f>
        <v>0</v>
      </c>
    </row>
    <row r="418" spans="1:54" x14ac:dyDescent="0.3">
      <c r="A418" s="1">
        <f t="shared" si="130"/>
        <v>43653</v>
      </c>
      <c r="B418" s="2">
        <f t="shared" si="131"/>
        <v>0.5</v>
      </c>
      <c r="C418" s="13">
        <f t="shared" si="131"/>
        <v>43653.5</v>
      </c>
      <c r="D418" s="19">
        <f t="shared" si="132"/>
        <v>188</v>
      </c>
      <c r="E418" s="19">
        <v>415</v>
      </c>
      <c r="F418" s="19">
        <v>0</v>
      </c>
      <c r="G418" s="19">
        <v>0</v>
      </c>
      <c r="H418" s="19">
        <v>0</v>
      </c>
      <c r="I418" s="19"/>
      <c r="J418">
        <v>525825</v>
      </c>
      <c r="K418">
        <v>6299415</v>
      </c>
      <c r="L418">
        <v>2396</v>
      </c>
      <c r="M418" s="14">
        <v>16.862200000000001</v>
      </c>
      <c r="N418" s="21">
        <v>247.077</v>
      </c>
      <c r="O418" s="19">
        <v>1050.55</v>
      </c>
      <c r="P418" s="19">
        <f>VLOOKUP(C418,AWS2_30min!$C$3:$G$2935,5)</f>
        <v>955.8</v>
      </c>
      <c r="Q418" s="19">
        <f t="shared" si="115"/>
        <v>856.33399999999995</v>
      </c>
      <c r="R418" s="59">
        <f t="shared" si="116"/>
        <v>1.1161532766420579</v>
      </c>
      <c r="S418" s="26" t="b">
        <f t="shared" si="117"/>
        <v>0</v>
      </c>
      <c r="T418" s="19">
        <f>VLOOKUP(A418,Albedo!$A$2:$F$63,6)</f>
        <v>0</v>
      </c>
      <c r="U418" s="19">
        <f>Const!$B$26*D418+Const!$B$27</f>
        <v>2402.4843999999998</v>
      </c>
      <c r="V418" s="19">
        <f t="shared" si="114"/>
        <v>0</v>
      </c>
      <c r="W418" s="6">
        <f>VLOOKUP(A418,Albedo!$A$2:$G$63,5)+Const!$B$20*(L418-Const!$B$29)</f>
        <v>18.389500000000002</v>
      </c>
      <c r="X418" s="19">
        <f>VLOOKUP(A418,Albedo!$A$2:$G$63,7)</f>
        <v>3</v>
      </c>
      <c r="Y418" s="6">
        <f>IF(T418=1,W418,VLOOKUP(A418,Albedo!$A$2:$H$63,8)+(X418+1)*Const!$B$20*(L418-Const!$B$29))</f>
        <v>39.29</v>
      </c>
      <c r="Z418" s="15">
        <f>Const!$B$22*V418+Const!$B$23*W418+Const!$B$24*Y418+Const!$B$25</f>
        <v>0.24478921000000003</v>
      </c>
      <c r="AA418" s="51" t="b">
        <f t="shared" si="118"/>
        <v>0</v>
      </c>
      <c r="AB418" s="51" t="b">
        <f t="shared" si="119"/>
        <v>0</v>
      </c>
      <c r="AC418" s="51" t="b">
        <f>IF(F418=1,VLOOKUP(C418,AWS1_30min!$C$3:$J$2747,8))</f>
        <v>0</v>
      </c>
      <c r="AD418" s="51" t="b">
        <f>IF(F418=1,Const!$B$5*POWER((0+Const!$B$4),4))</f>
        <v>0</v>
      </c>
      <c r="AE418" s="51" t="b">
        <f t="shared" si="120"/>
        <v>0</v>
      </c>
      <c r="AF418" s="51" t="b">
        <f t="shared" si="121"/>
        <v>0</v>
      </c>
      <c r="AG418" s="14">
        <f>VLOOKUP(C418,AWS2_30min!$C$3:$J$2935,8)+Const!$B$20*(L418-Const!$B$29)</f>
        <v>18.389500000000002</v>
      </c>
      <c r="AH418" s="14">
        <f t="shared" si="122"/>
        <v>291.53949999999998</v>
      </c>
      <c r="AI418" s="6">
        <f>VLOOKUP(C418,AWS2_30min!$C$3:$K$2935,9)</f>
        <v>30.97</v>
      </c>
      <c r="AJ418" s="6">
        <f>VLOOKUP(C418,AWS2_30min!$C$3:$L$2935,10)</f>
        <v>1.9076345193123379</v>
      </c>
      <c r="AK418" s="53">
        <f>IF(AJ418&gt;0.5,Const!$B$6*(AH418-Const!$B$4)*(Const!$B$32-Const!$B$34)/(AH418*POWER(AJ418,2)))</f>
        <v>0.33997634023044893</v>
      </c>
      <c r="AL418" s="53">
        <f>IF(AK418&lt;Const!$B$33,AK418,"ЛОЖЬ")</f>
        <v>0.33997634023044893</v>
      </c>
      <c r="AM418" s="53">
        <f t="shared" si="123"/>
        <v>0.48983439560775993</v>
      </c>
      <c r="AN418" s="6">
        <f>(AG418+VLOOKUP(C418,AWS1_30min!$C$4:$L$2747,10))/2</f>
        <v>16.58625</v>
      </c>
      <c r="AO418" s="19">
        <f>VLOOKUP(C418,AWS1_30min!$C$4:$O$2747,13)/POWER(10,(L418-Const!$B$28)/18400*(1+0.003665*AN418))</f>
        <v>764.41055798771652</v>
      </c>
      <c r="AP418" s="14">
        <f>Const!$B$7*Const!$B$8*(AO418/Const!$B$11)*POWER(Const!$B$9,2)*AJ418*(AH418-Const!$B$4)/(LN(Const!$B$32/Const!$B$34)*LN(Const!$B$32/Const!$B$35))</f>
        <v>72.851749646335335</v>
      </c>
      <c r="AQ418" s="51" t="b">
        <f t="shared" si="124"/>
        <v>0</v>
      </c>
      <c r="AR418" s="18">
        <f t="shared" si="125"/>
        <v>6.7020394645788732</v>
      </c>
      <c r="AS418" s="14">
        <f>0.623*Const!$B$10*Const!$B$8*POWER(Const!$B$9,2)*AJ418*(AR418-Const!$B$12)/1013/(LN(Const!$B$32/Const!$B$34)*LN(Const!$B$32/Const!$B$36))</f>
        <v>4.8327673501960211</v>
      </c>
      <c r="AT418" s="51" t="b">
        <f t="shared" si="126"/>
        <v>0</v>
      </c>
      <c r="AU418" s="51" t="b">
        <f t="shared" si="127"/>
        <v>0</v>
      </c>
      <c r="AV418" s="14">
        <f>VLOOKUP(C418,AWS1_30min!$C$4:$P$2747,14)</f>
        <v>0</v>
      </c>
      <c r="AW418" s="14">
        <f t="shared" si="128"/>
        <v>0</v>
      </c>
      <c r="AX418" s="51" t="b">
        <f>IF(F418=1,AW418*Const!$B$13*Const!$B$14*(AH418-Const!$B$4))</f>
        <v>0</v>
      </c>
      <c r="AY418" s="11" t="b">
        <f>IF(F418=1,-Const!$B$15*(Const!$B$4-Const!$B$31)/2)</f>
        <v>0</v>
      </c>
      <c r="AZ418" s="51" t="b">
        <f t="shared" si="129"/>
        <v>0</v>
      </c>
      <c r="BA418" s="19">
        <f>IF(V418=1,Const!$B$37,Const!$B$38)</f>
        <v>784</v>
      </c>
      <c r="BB418" s="51" t="b">
        <f>IF(F418=1,AZ418/Const!$B$17*1800/BA418*1000)</f>
        <v>0</v>
      </c>
    </row>
    <row r="419" spans="1:54" x14ac:dyDescent="0.3">
      <c r="A419" s="1">
        <f t="shared" si="130"/>
        <v>43653</v>
      </c>
      <c r="B419" s="2">
        <f t="shared" si="131"/>
        <v>0.5</v>
      </c>
      <c r="C419" s="13">
        <f t="shared" si="131"/>
        <v>43653.5</v>
      </c>
      <c r="D419" s="19">
        <f t="shared" si="132"/>
        <v>188</v>
      </c>
      <c r="E419" s="19">
        <v>416</v>
      </c>
      <c r="F419" s="19">
        <v>0</v>
      </c>
      <c r="G419" s="19">
        <v>0</v>
      </c>
      <c r="H419" s="19">
        <v>0</v>
      </c>
      <c r="I419" s="19"/>
      <c r="J419">
        <v>525915</v>
      </c>
      <c r="K419">
        <v>6299415</v>
      </c>
      <c r="L419">
        <v>2462</v>
      </c>
      <c r="M419" s="14">
        <v>23.277000000000001</v>
      </c>
      <c r="N419" s="21">
        <v>239.54400000000001</v>
      </c>
      <c r="O419" s="19">
        <v>1066.9000000000001</v>
      </c>
      <c r="P419" s="19">
        <f>VLOOKUP(C419,AWS2_30min!$C$3:$G$2935,5)</f>
        <v>955.8</v>
      </c>
      <c r="Q419" s="19">
        <f t="shared" si="115"/>
        <v>856.33399999999995</v>
      </c>
      <c r="R419" s="59">
        <f t="shared" si="116"/>
        <v>1.1161532766420579</v>
      </c>
      <c r="S419" s="26" t="b">
        <f t="shared" si="117"/>
        <v>0</v>
      </c>
      <c r="T419" s="19">
        <f>VLOOKUP(A419,Albedo!$A$2:$F$63,6)</f>
        <v>0</v>
      </c>
      <c r="U419" s="19">
        <f>Const!$B$26*D419+Const!$B$27</f>
        <v>2402.4843999999998</v>
      </c>
      <c r="V419" s="19">
        <f t="shared" si="114"/>
        <v>1</v>
      </c>
      <c r="W419" s="6">
        <f>VLOOKUP(A419,Albedo!$A$2:$G$63,5)+Const!$B$20*(L419-Const!$B$29)</f>
        <v>17.9605</v>
      </c>
      <c r="X419" s="19">
        <f>VLOOKUP(A419,Albedo!$A$2:$G$63,7)</f>
        <v>3</v>
      </c>
      <c r="Y419" s="6">
        <f>IF(T419=1,W419,VLOOKUP(A419,Albedo!$A$2:$H$63,8)+(X419+1)*Const!$B$20*(L419-Const!$B$29))</f>
        <v>37.573999999999998</v>
      </c>
      <c r="Z419" s="15">
        <f>Const!$B$22*V419+Const!$B$23*W419+Const!$B$24*Y419+Const!$B$25</f>
        <v>0.58056611000000002</v>
      </c>
      <c r="AA419" s="51" t="b">
        <f t="shared" si="118"/>
        <v>0</v>
      </c>
      <c r="AB419" s="51" t="b">
        <f t="shared" si="119"/>
        <v>0</v>
      </c>
      <c r="AC419" s="51" t="b">
        <f>IF(F419=1,VLOOKUP(C419,AWS1_30min!$C$3:$J$2747,8))</f>
        <v>0</v>
      </c>
      <c r="AD419" s="51" t="b">
        <f>IF(F419=1,Const!$B$5*POWER((0+Const!$B$4),4))</f>
        <v>0</v>
      </c>
      <c r="AE419" s="51" t="b">
        <f t="shared" si="120"/>
        <v>0</v>
      </c>
      <c r="AF419" s="51" t="b">
        <f t="shared" si="121"/>
        <v>0</v>
      </c>
      <c r="AG419" s="14">
        <f>VLOOKUP(C419,AWS2_30min!$C$3:$J$2935,8)+Const!$B$20*(L419-Const!$B$29)</f>
        <v>17.9605</v>
      </c>
      <c r="AH419" s="14">
        <f t="shared" si="122"/>
        <v>291.1105</v>
      </c>
      <c r="AI419" s="6">
        <f>VLOOKUP(C419,AWS2_30min!$C$3:$K$2935,9)</f>
        <v>30.97</v>
      </c>
      <c r="AJ419" s="6">
        <f>VLOOKUP(C419,AWS2_30min!$C$3:$L$2935,10)</f>
        <v>1.9076345193123379</v>
      </c>
      <c r="AK419" s="53">
        <f>IF(AJ419&gt;0.5,Const!$B$6*(AH419-Const!$B$4)*(Const!$B$32-Const!$B$34)/(AH419*POWER(AJ419,2)))</f>
        <v>0.33253451613673007</v>
      </c>
      <c r="AL419" s="53">
        <f>IF(AK419&lt;Const!$B$33,AK419,"ЛОЖЬ")</f>
        <v>0.33253451613673007</v>
      </c>
      <c r="AM419" s="53">
        <f t="shared" si="123"/>
        <v>0.43913494918992918</v>
      </c>
      <c r="AN419" s="6">
        <f>(AG419+VLOOKUP(C419,AWS1_30min!$C$4:$L$2747,10))/2</f>
        <v>16.371749999999999</v>
      </c>
      <c r="AO419" s="19">
        <f>VLOOKUP(C419,AWS1_30min!$C$4:$O$2747,13)/POWER(10,(L419-Const!$B$28)/18400*(1+0.003665*AN419))</f>
        <v>757.73755392688611</v>
      </c>
      <c r="AP419" s="14">
        <f>Const!$B$7*Const!$B$8*(AO419/Const!$B$11)*POWER(Const!$B$9,2)*AJ419*(AH419-Const!$B$4)/(LN(Const!$B$32/Const!$B$34)*LN(Const!$B$32/Const!$B$35))</f>
        <v>70.531094435437367</v>
      </c>
      <c r="AQ419" s="51" t="b">
        <f t="shared" si="124"/>
        <v>0</v>
      </c>
      <c r="AR419" s="18">
        <f t="shared" si="125"/>
        <v>6.5227062498736412</v>
      </c>
      <c r="AS419" s="14">
        <f>0.623*Const!$B$10*Const!$B$8*POWER(Const!$B$9,2)*AJ419*(AR419-Const!$B$12)/1013/(LN(Const!$B$32/Const!$B$34)*LN(Const!$B$32/Const!$B$36))</f>
        <v>3.3688857060059361</v>
      </c>
      <c r="AT419" s="51" t="b">
        <f t="shared" si="126"/>
        <v>0</v>
      </c>
      <c r="AU419" s="51" t="b">
        <f t="shared" si="127"/>
        <v>0</v>
      </c>
      <c r="AV419" s="14">
        <f>VLOOKUP(C419,AWS1_30min!$C$4:$P$2747,14)</f>
        <v>0</v>
      </c>
      <c r="AW419" s="14">
        <f t="shared" si="128"/>
        <v>0</v>
      </c>
      <c r="AX419" s="51" t="b">
        <f>IF(F419=1,AW419*Const!$B$13*Const!$B$14*(AH419-Const!$B$4))</f>
        <v>0</v>
      </c>
      <c r="AY419" s="11" t="b">
        <f>IF(F419=1,-Const!$B$15*(Const!$B$4-Const!$B$31)/2)</f>
        <v>0</v>
      </c>
      <c r="AZ419" s="51" t="b">
        <f t="shared" si="129"/>
        <v>0</v>
      </c>
      <c r="BA419" s="19">
        <f>IF(V419=1,Const!$B$37,Const!$B$38)</f>
        <v>602</v>
      </c>
      <c r="BB419" s="51" t="b">
        <f>IF(F419=1,AZ419/Const!$B$17*1800/BA419*1000)</f>
        <v>0</v>
      </c>
    </row>
    <row r="420" spans="1:54" x14ac:dyDescent="0.3">
      <c r="A420" s="1">
        <f t="shared" si="130"/>
        <v>43653</v>
      </c>
      <c r="B420" s="2">
        <f t="shared" si="131"/>
        <v>0.5</v>
      </c>
      <c r="C420" s="13">
        <f t="shared" si="131"/>
        <v>43653.5</v>
      </c>
      <c r="D420" s="19">
        <f t="shared" si="132"/>
        <v>188</v>
      </c>
      <c r="E420" s="19">
        <v>417</v>
      </c>
      <c r="F420" s="19">
        <v>0</v>
      </c>
      <c r="G420" s="19">
        <v>0</v>
      </c>
      <c r="H420" s="19">
        <v>0</v>
      </c>
      <c r="I420" s="19"/>
      <c r="J420">
        <v>526005</v>
      </c>
      <c r="K420">
        <v>6299415</v>
      </c>
      <c r="L420">
        <v>2462</v>
      </c>
      <c r="M420" s="14">
        <v>44.067</v>
      </c>
      <c r="N420" s="21">
        <v>261.916</v>
      </c>
      <c r="O420" s="19">
        <v>1120.3399999999999</v>
      </c>
      <c r="P420" s="19">
        <f>VLOOKUP(C420,AWS2_30min!$C$3:$G$2935,5)</f>
        <v>955.8</v>
      </c>
      <c r="Q420" s="19">
        <f t="shared" si="115"/>
        <v>856.33399999999995</v>
      </c>
      <c r="R420" s="59">
        <f t="shared" si="116"/>
        <v>1.1161532766420579</v>
      </c>
      <c r="S420" s="26" t="b">
        <f t="shared" si="117"/>
        <v>0</v>
      </c>
      <c r="T420" s="19">
        <f>VLOOKUP(A420,Albedo!$A$2:$F$63,6)</f>
        <v>0</v>
      </c>
      <c r="U420" s="19">
        <f>Const!$B$26*D420+Const!$B$27</f>
        <v>2402.4843999999998</v>
      </c>
      <c r="V420" s="19">
        <f t="shared" si="114"/>
        <v>1</v>
      </c>
      <c r="W420" s="6">
        <f>VLOOKUP(A420,Albedo!$A$2:$G$63,5)+Const!$B$20*(L420-Const!$B$29)</f>
        <v>17.9605</v>
      </c>
      <c r="X420" s="19">
        <f>VLOOKUP(A420,Albedo!$A$2:$G$63,7)</f>
        <v>3</v>
      </c>
      <c r="Y420" s="6">
        <f>IF(T420=1,W420,VLOOKUP(A420,Albedo!$A$2:$H$63,8)+(X420+1)*Const!$B$20*(L420-Const!$B$29))</f>
        <v>37.573999999999998</v>
      </c>
      <c r="Z420" s="15">
        <f>Const!$B$22*V420+Const!$B$23*W420+Const!$B$24*Y420+Const!$B$25</f>
        <v>0.58056611000000002</v>
      </c>
      <c r="AA420" s="51" t="b">
        <f t="shared" si="118"/>
        <v>0</v>
      </c>
      <c r="AB420" s="51" t="b">
        <f t="shared" si="119"/>
        <v>0</v>
      </c>
      <c r="AC420" s="51" t="b">
        <f>IF(F420=1,VLOOKUP(C420,AWS1_30min!$C$3:$J$2747,8))</f>
        <v>0</v>
      </c>
      <c r="AD420" s="51" t="b">
        <f>IF(F420=1,Const!$B$5*POWER((0+Const!$B$4),4))</f>
        <v>0</v>
      </c>
      <c r="AE420" s="51" t="b">
        <f t="shared" si="120"/>
        <v>0</v>
      </c>
      <c r="AF420" s="51" t="b">
        <f t="shared" si="121"/>
        <v>0</v>
      </c>
      <c r="AG420" s="14">
        <f>VLOOKUP(C420,AWS2_30min!$C$3:$J$2935,8)+Const!$B$20*(L420-Const!$B$29)</f>
        <v>17.9605</v>
      </c>
      <c r="AH420" s="14">
        <f t="shared" si="122"/>
        <v>291.1105</v>
      </c>
      <c r="AI420" s="6">
        <f>VLOOKUP(C420,AWS2_30min!$C$3:$K$2935,9)</f>
        <v>30.97</v>
      </c>
      <c r="AJ420" s="6">
        <f>VLOOKUP(C420,AWS2_30min!$C$3:$L$2935,10)</f>
        <v>1.9076345193123379</v>
      </c>
      <c r="AK420" s="53">
        <f>IF(AJ420&gt;0.5,Const!$B$6*(AH420-Const!$B$4)*(Const!$B$32-Const!$B$34)/(AH420*POWER(AJ420,2)))</f>
        <v>0.33253451613673007</v>
      </c>
      <c r="AL420" s="53">
        <f>IF(AK420&lt;Const!$B$33,AK420,"ЛОЖЬ")</f>
        <v>0.33253451613673007</v>
      </c>
      <c r="AM420" s="53">
        <f t="shared" si="123"/>
        <v>0.43913494918992918</v>
      </c>
      <c r="AN420" s="6">
        <f>(AG420+VLOOKUP(C420,AWS1_30min!$C$4:$L$2747,10))/2</f>
        <v>16.371749999999999</v>
      </c>
      <c r="AO420" s="19">
        <f>VLOOKUP(C420,AWS1_30min!$C$4:$O$2747,13)/POWER(10,(L420-Const!$B$28)/18400*(1+0.003665*AN420))</f>
        <v>757.73755392688611</v>
      </c>
      <c r="AP420" s="14">
        <f>Const!$B$7*Const!$B$8*(AO420/Const!$B$11)*POWER(Const!$B$9,2)*AJ420*(AH420-Const!$B$4)/(LN(Const!$B$32/Const!$B$34)*LN(Const!$B$32/Const!$B$35))</f>
        <v>70.531094435437367</v>
      </c>
      <c r="AQ420" s="51" t="b">
        <f t="shared" si="124"/>
        <v>0</v>
      </c>
      <c r="AR420" s="18">
        <f t="shared" si="125"/>
        <v>6.5227062498736412</v>
      </c>
      <c r="AS420" s="14">
        <f>0.623*Const!$B$10*Const!$B$8*POWER(Const!$B$9,2)*AJ420*(AR420-Const!$B$12)/1013/(LN(Const!$B$32/Const!$B$34)*LN(Const!$B$32/Const!$B$36))</f>
        <v>3.3688857060059361</v>
      </c>
      <c r="AT420" s="51" t="b">
        <f t="shared" si="126"/>
        <v>0</v>
      </c>
      <c r="AU420" s="51" t="b">
        <f t="shared" si="127"/>
        <v>0</v>
      </c>
      <c r="AV420" s="14">
        <f>VLOOKUP(C420,AWS1_30min!$C$4:$P$2747,14)</f>
        <v>0</v>
      </c>
      <c r="AW420" s="14">
        <f t="shared" si="128"/>
        <v>0</v>
      </c>
      <c r="AX420" s="51" t="b">
        <f>IF(F420=1,AW420*Const!$B$13*Const!$B$14*(AH420-Const!$B$4))</f>
        <v>0</v>
      </c>
      <c r="AY420" s="11" t="b">
        <f>IF(F420=1,-Const!$B$15*(Const!$B$4-Const!$B$31)/2)</f>
        <v>0</v>
      </c>
      <c r="AZ420" s="51" t="b">
        <f t="shared" si="129"/>
        <v>0</v>
      </c>
      <c r="BA420" s="19">
        <f>IF(V420=1,Const!$B$37,Const!$B$38)</f>
        <v>602</v>
      </c>
      <c r="BB420" s="51" t="b">
        <f>IF(F420=1,AZ420/Const!$B$17*1800/BA420*1000)</f>
        <v>0</v>
      </c>
    </row>
    <row r="421" spans="1:54" x14ac:dyDescent="0.3">
      <c r="A421" s="1">
        <f t="shared" si="130"/>
        <v>43653</v>
      </c>
      <c r="B421" s="2">
        <f t="shared" si="131"/>
        <v>0.5</v>
      </c>
      <c r="C421" s="13">
        <f t="shared" si="131"/>
        <v>43653.5</v>
      </c>
      <c r="D421" s="19">
        <f t="shared" si="132"/>
        <v>188</v>
      </c>
      <c r="E421" s="19">
        <v>418</v>
      </c>
      <c r="F421" s="19">
        <v>0</v>
      </c>
      <c r="G421" s="19">
        <v>0</v>
      </c>
      <c r="H421" s="19">
        <v>0</v>
      </c>
      <c r="I421" s="19"/>
      <c r="J421">
        <v>526095</v>
      </c>
      <c r="K421">
        <v>6299415</v>
      </c>
      <c r="L421">
        <v>2617</v>
      </c>
      <c r="M421" s="14">
        <v>51.533999999999999</v>
      </c>
      <c r="N421" s="21">
        <v>271.39100000000002</v>
      </c>
      <c r="O421" s="19">
        <v>1104.97</v>
      </c>
      <c r="P421" s="19">
        <f>VLOOKUP(C421,AWS2_30min!$C$3:$G$2935,5)</f>
        <v>955.8</v>
      </c>
      <c r="Q421" s="19">
        <f t="shared" si="115"/>
        <v>856.33399999999995</v>
      </c>
      <c r="R421" s="59">
        <f t="shared" si="116"/>
        <v>1.1161532766420579</v>
      </c>
      <c r="S421" s="26" t="b">
        <f t="shared" si="117"/>
        <v>0</v>
      </c>
      <c r="T421" s="19">
        <f>VLOOKUP(A421,Albedo!$A$2:$F$63,6)</f>
        <v>0</v>
      </c>
      <c r="U421" s="19">
        <f>Const!$B$26*D421+Const!$B$27</f>
        <v>2402.4843999999998</v>
      </c>
      <c r="V421" s="19">
        <f t="shared" si="114"/>
        <v>1</v>
      </c>
      <c r="W421" s="6">
        <f>VLOOKUP(A421,Albedo!$A$2:$G$63,5)+Const!$B$20*(L421-Const!$B$29)</f>
        <v>16.952999999999999</v>
      </c>
      <c r="X421" s="19">
        <f>VLOOKUP(A421,Albedo!$A$2:$G$63,7)</f>
        <v>3</v>
      </c>
      <c r="Y421" s="6">
        <f>IF(T421=1,W421,VLOOKUP(A421,Albedo!$A$2:$H$63,8)+(X421+1)*Const!$B$20*(L421-Const!$B$29))</f>
        <v>33.543999999999997</v>
      </c>
      <c r="Z421" s="15">
        <f>Const!$B$22*V421+Const!$B$23*W421+Const!$B$24*Y421+Const!$B$25</f>
        <v>0.57663686000000003</v>
      </c>
      <c r="AA421" s="51" t="b">
        <f t="shared" si="118"/>
        <v>0</v>
      </c>
      <c r="AB421" s="51" t="b">
        <f t="shared" si="119"/>
        <v>0</v>
      </c>
      <c r="AC421" s="51" t="b">
        <f>IF(F421=1,VLOOKUP(C421,AWS1_30min!$C$3:$J$2747,8))</f>
        <v>0</v>
      </c>
      <c r="AD421" s="51" t="b">
        <f>IF(F421=1,Const!$B$5*POWER((0+Const!$B$4),4))</f>
        <v>0</v>
      </c>
      <c r="AE421" s="51" t="b">
        <f t="shared" si="120"/>
        <v>0</v>
      </c>
      <c r="AF421" s="51" t="b">
        <f t="shared" si="121"/>
        <v>0</v>
      </c>
      <c r="AG421" s="14">
        <f>VLOOKUP(C421,AWS2_30min!$C$3:$J$2935,8)+Const!$B$20*(L421-Const!$B$29)</f>
        <v>16.952999999999999</v>
      </c>
      <c r="AH421" s="14">
        <f t="shared" si="122"/>
        <v>290.10299999999995</v>
      </c>
      <c r="AI421" s="6">
        <f>VLOOKUP(C421,AWS2_30min!$C$3:$K$2935,9)</f>
        <v>30.97</v>
      </c>
      <c r="AJ421" s="6">
        <f>VLOOKUP(C421,AWS2_30min!$C$3:$L$2935,10)</f>
        <v>1.9076345193123379</v>
      </c>
      <c r="AK421" s="53">
        <f>IF(AJ421&gt;0.5,Const!$B$6*(AH421-Const!$B$4)*(Const!$B$32-Const!$B$34)/(AH421*POWER(AJ421,2)))</f>
        <v>0.31497096427377602</v>
      </c>
      <c r="AL421" s="53">
        <f>IF(AK421&lt;Const!$B$33,AK421,"ЛОЖЬ")</f>
        <v>0.31497096427377602</v>
      </c>
      <c r="AM421" s="53">
        <f t="shared" si="123"/>
        <v>0.33045806565104718</v>
      </c>
      <c r="AN421" s="6">
        <f>(AG421+VLOOKUP(C421,AWS1_30min!$C$4:$L$2747,10))/2</f>
        <v>15.867999999999999</v>
      </c>
      <c r="AO421" s="19">
        <f>VLOOKUP(C421,AWS1_30min!$C$4:$O$2747,13)/POWER(10,(L421-Const!$B$28)/18400*(1+0.003665*AN421))</f>
        <v>742.33215502779547</v>
      </c>
      <c r="AP421" s="14">
        <f>Const!$B$7*Const!$B$8*(AO421/Const!$B$11)*POWER(Const!$B$9,2)*AJ421*(AH421-Const!$B$4)/(LN(Const!$B$32/Const!$B$34)*LN(Const!$B$32/Const!$B$35))</f>
        <v>65.221115646680758</v>
      </c>
      <c r="AQ421" s="51" t="b">
        <f t="shared" si="124"/>
        <v>0</v>
      </c>
      <c r="AR421" s="18">
        <f t="shared" si="125"/>
        <v>6.1180986129529842</v>
      </c>
      <c r="AS421" s="14">
        <f>0.623*Const!$B$10*Const!$B$8*POWER(Const!$B$9,2)*AJ421*(AR421-Const!$B$12)/1013/(LN(Const!$B$32/Const!$B$34)*LN(Const!$B$32/Const!$B$36))</f>
        <v>6.6108282644460184E-2</v>
      </c>
      <c r="AT421" s="51" t="b">
        <f t="shared" si="126"/>
        <v>0</v>
      </c>
      <c r="AU421" s="51" t="b">
        <f t="shared" si="127"/>
        <v>0</v>
      </c>
      <c r="AV421" s="14">
        <f>VLOOKUP(C421,AWS1_30min!$C$4:$P$2747,14)</f>
        <v>0</v>
      </c>
      <c r="AW421" s="14">
        <f t="shared" si="128"/>
        <v>0</v>
      </c>
      <c r="AX421" s="51" t="b">
        <f>IF(F421=1,AW421*Const!$B$13*Const!$B$14*(AH421-Const!$B$4))</f>
        <v>0</v>
      </c>
      <c r="AY421" s="11" t="b">
        <f>IF(F421=1,-Const!$B$15*(Const!$B$4-Const!$B$31)/2)</f>
        <v>0</v>
      </c>
      <c r="AZ421" s="51" t="b">
        <f t="shared" si="129"/>
        <v>0</v>
      </c>
      <c r="BA421" s="19">
        <f>IF(V421=1,Const!$B$37,Const!$B$38)</f>
        <v>602</v>
      </c>
      <c r="BB421" s="51" t="b">
        <f>IF(F421=1,AZ421/Const!$B$17*1800/BA421*1000)</f>
        <v>0</v>
      </c>
    </row>
    <row r="422" spans="1:54" x14ac:dyDescent="0.3">
      <c r="A422" s="1">
        <f t="shared" si="130"/>
        <v>43653</v>
      </c>
      <c r="B422" s="2">
        <f t="shared" si="131"/>
        <v>0.5</v>
      </c>
      <c r="C422" s="13">
        <f t="shared" si="131"/>
        <v>43653.5</v>
      </c>
      <c r="D422" s="19">
        <f t="shared" si="132"/>
        <v>188</v>
      </c>
      <c r="E422" s="19">
        <v>419</v>
      </c>
      <c r="F422" s="19">
        <v>0</v>
      </c>
      <c r="G422" s="19">
        <v>0</v>
      </c>
      <c r="H422" s="19">
        <v>0</v>
      </c>
      <c r="I422" s="19"/>
      <c r="J422">
        <v>526185</v>
      </c>
      <c r="K422">
        <v>6299415</v>
      </c>
      <c r="L422">
        <v>2703</v>
      </c>
      <c r="M422" s="14">
        <v>21.394200000000001</v>
      </c>
      <c r="N422" s="21">
        <v>304.31</v>
      </c>
      <c r="O422" s="19">
        <v>1059.17</v>
      </c>
      <c r="P422" s="19">
        <f>VLOOKUP(C422,AWS2_30min!$C$3:$G$2935,5)</f>
        <v>955.8</v>
      </c>
      <c r="Q422" s="19">
        <f t="shared" si="115"/>
        <v>856.33399999999995</v>
      </c>
      <c r="R422" s="59">
        <f t="shared" si="116"/>
        <v>1.1161532766420579</v>
      </c>
      <c r="S422" s="26" t="b">
        <f t="shared" si="117"/>
        <v>0</v>
      </c>
      <c r="T422" s="19">
        <f>VLOOKUP(A422,Albedo!$A$2:$F$63,6)</f>
        <v>0</v>
      </c>
      <c r="U422" s="19">
        <f>Const!$B$26*D422+Const!$B$27</f>
        <v>2402.4843999999998</v>
      </c>
      <c r="V422" s="19">
        <f t="shared" si="114"/>
        <v>1</v>
      </c>
      <c r="W422" s="6">
        <f>VLOOKUP(A422,Albedo!$A$2:$G$63,5)+Const!$B$20*(L422-Const!$B$29)</f>
        <v>16.394000000000002</v>
      </c>
      <c r="X422" s="19">
        <f>VLOOKUP(A422,Albedo!$A$2:$G$63,7)</f>
        <v>3</v>
      </c>
      <c r="Y422" s="6">
        <f>IF(T422=1,W422,VLOOKUP(A422,Albedo!$A$2:$H$63,8)+(X422+1)*Const!$B$20*(L422-Const!$B$29))</f>
        <v>31.308</v>
      </c>
      <c r="Z422" s="15">
        <f>Const!$B$22*V422+Const!$B$23*W422+Const!$B$24*Y422+Const!$B$25</f>
        <v>0.57445676000000012</v>
      </c>
      <c r="AA422" s="51" t="b">
        <f t="shared" si="118"/>
        <v>0</v>
      </c>
      <c r="AB422" s="51" t="b">
        <f t="shared" si="119"/>
        <v>0</v>
      </c>
      <c r="AC422" s="51" t="b">
        <f>IF(F422=1,VLOOKUP(C422,AWS1_30min!$C$3:$J$2747,8))</f>
        <v>0</v>
      </c>
      <c r="AD422" s="51" t="b">
        <f>IF(F422=1,Const!$B$5*POWER((0+Const!$B$4),4))</f>
        <v>0</v>
      </c>
      <c r="AE422" s="51" t="b">
        <f t="shared" si="120"/>
        <v>0</v>
      </c>
      <c r="AF422" s="51" t="b">
        <f t="shared" si="121"/>
        <v>0</v>
      </c>
      <c r="AG422" s="14">
        <f>VLOOKUP(C422,AWS2_30min!$C$3:$J$2935,8)+Const!$B$20*(L422-Const!$B$29)</f>
        <v>16.394000000000002</v>
      </c>
      <c r="AH422" s="14">
        <f t="shared" si="122"/>
        <v>289.54399999999998</v>
      </c>
      <c r="AI422" s="6">
        <f>VLOOKUP(C422,AWS2_30min!$C$3:$K$2935,9)</f>
        <v>30.97</v>
      </c>
      <c r="AJ422" s="6">
        <f>VLOOKUP(C422,AWS2_30min!$C$3:$L$2935,10)</f>
        <v>1.9076345193123379</v>
      </c>
      <c r="AK422" s="53">
        <f>IF(AJ422&gt;0.5,Const!$B$6*(AH422-Const!$B$4)*(Const!$B$32-Const!$B$34)/(AH422*POWER(AJ422,2)))</f>
        <v>0.30517330345013627</v>
      </c>
      <c r="AL422" s="53">
        <f>IF(AK422&lt;Const!$B$33,AK422,"ЛОЖЬ")</f>
        <v>0.30517330345013627</v>
      </c>
      <c r="AM422" s="53">
        <f t="shared" si="123"/>
        <v>0.27653559396536115</v>
      </c>
      <c r="AN422" s="6">
        <f>(AG422+VLOOKUP(C422,AWS1_30min!$C$4:$L$2747,10))/2</f>
        <v>15.5885</v>
      </c>
      <c r="AO422" s="19">
        <f>VLOOKUP(C422,AWS1_30min!$C$4:$O$2747,13)/POWER(10,(L422-Const!$B$28)/18400*(1+0.003665*AN422))</f>
        <v>733.94282595446805</v>
      </c>
      <c r="AP422" s="14">
        <f>Const!$B$7*Const!$B$8*(AO422/Const!$B$11)*POWER(Const!$B$9,2)*AJ422*(AH422-Const!$B$4)/(LN(Const!$B$32/Const!$B$34)*LN(Const!$B$32/Const!$B$35))</f>
        <v>62.357766138680738</v>
      </c>
      <c r="AQ422" s="51" t="b">
        <f t="shared" si="124"/>
        <v>0</v>
      </c>
      <c r="AR422" s="18">
        <f t="shared" si="125"/>
        <v>5.9033056576754834</v>
      </c>
      <c r="AS422" s="14">
        <f>0.623*Const!$B$10*Const!$B$8*POWER(Const!$B$9,2)*AJ422*(AR422-Const!$B$12)/1013/(LN(Const!$B$32/Const!$B$34)*LN(Const!$B$32/Const!$B$36))</f>
        <v>-1.6872281812610284</v>
      </c>
      <c r="AT422" s="51" t="b">
        <f t="shared" si="126"/>
        <v>0</v>
      </c>
      <c r="AU422" s="51" t="b">
        <f t="shared" si="127"/>
        <v>0</v>
      </c>
      <c r="AV422" s="14">
        <f>VLOOKUP(C422,AWS1_30min!$C$4:$P$2747,14)</f>
        <v>0</v>
      </c>
      <c r="AW422" s="14">
        <f t="shared" si="128"/>
        <v>0</v>
      </c>
      <c r="AX422" s="51" t="b">
        <f>IF(F422=1,AW422*Const!$B$13*Const!$B$14*(AH422-Const!$B$4))</f>
        <v>0</v>
      </c>
      <c r="AY422" s="11" t="b">
        <f>IF(F422=1,-Const!$B$15*(Const!$B$4-Const!$B$31)/2)</f>
        <v>0</v>
      </c>
      <c r="AZ422" s="51" t="b">
        <f t="shared" si="129"/>
        <v>0</v>
      </c>
      <c r="BA422" s="19">
        <f>IF(V422=1,Const!$B$37,Const!$B$38)</f>
        <v>602</v>
      </c>
      <c r="BB422" s="51" t="b">
        <f>IF(F422=1,AZ422/Const!$B$17*1800/BA422*1000)</f>
        <v>0</v>
      </c>
    </row>
    <row r="423" spans="1:54" x14ac:dyDescent="0.3">
      <c r="A423" s="1">
        <f t="shared" si="130"/>
        <v>43653</v>
      </c>
      <c r="B423" s="2">
        <f t="shared" si="131"/>
        <v>0.5</v>
      </c>
      <c r="C423" s="13">
        <f t="shared" si="131"/>
        <v>43653.5</v>
      </c>
      <c r="D423" s="19">
        <f t="shared" si="132"/>
        <v>188</v>
      </c>
      <c r="E423" s="19">
        <v>420</v>
      </c>
      <c r="F423" s="19">
        <v>0</v>
      </c>
      <c r="G423" s="19">
        <v>0</v>
      </c>
      <c r="H423" s="19">
        <v>0</v>
      </c>
      <c r="I423" s="19"/>
      <c r="J423">
        <v>526275</v>
      </c>
      <c r="K423">
        <v>6299415</v>
      </c>
      <c r="L423">
        <v>2695</v>
      </c>
      <c r="M423" s="14">
        <v>19.831600000000002</v>
      </c>
      <c r="N423" s="21">
        <v>10.8772</v>
      </c>
      <c r="O423" s="19">
        <v>842.14800000000002</v>
      </c>
      <c r="P423" s="19">
        <f>VLOOKUP(C423,AWS2_30min!$C$3:$G$2935,5)</f>
        <v>955.8</v>
      </c>
      <c r="Q423" s="19">
        <f t="shared" si="115"/>
        <v>856.33399999999995</v>
      </c>
      <c r="R423" s="59">
        <f t="shared" si="116"/>
        <v>1.1161532766420579</v>
      </c>
      <c r="S423" s="26" t="b">
        <f t="shared" si="117"/>
        <v>0</v>
      </c>
      <c r="T423" s="19">
        <f>VLOOKUP(A423,Albedo!$A$2:$F$63,6)</f>
        <v>0</v>
      </c>
      <c r="U423" s="19">
        <f>Const!$B$26*D423+Const!$B$27</f>
        <v>2402.4843999999998</v>
      </c>
      <c r="V423" s="19">
        <f t="shared" si="114"/>
        <v>1</v>
      </c>
      <c r="W423" s="6">
        <f>VLOOKUP(A423,Albedo!$A$2:$G$63,5)+Const!$B$20*(L423-Const!$B$29)</f>
        <v>16.446000000000002</v>
      </c>
      <c r="X423" s="19">
        <f>VLOOKUP(A423,Albedo!$A$2:$G$63,7)</f>
        <v>3</v>
      </c>
      <c r="Y423" s="6">
        <f>IF(T423=1,W423,VLOOKUP(A423,Albedo!$A$2:$H$63,8)+(X423+1)*Const!$B$20*(L423-Const!$B$29))</f>
        <v>31.515999999999998</v>
      </c>
      <c r="Z423" s="15">
        <f>Const!$B$22*V423+Const!$B$23*W423+Const!$B$24*Y423+Const!$B$25</f>
        <v>0.57465956000000007</v>
      </c>
      <c r="AA423" s="51" t="b">
        <f t="shared" si="118"/>
        <v>0</v>
      </c>
      <c r="AB423" s="51" t="b">
        <f t="shared" si="119"/>
        <v>0</v>
      </c>
      <c r="AC423" s="51" t="b">
        <f>IF(F423=1,VLOOKUP(C423,AWS1_30min!$C$3:$J$2747,8))</f>
        <v>0</v>
      </c>
      <c r="AD423" s="51" t="b">
        <f>IF(F423=1,Const!$B$5*POWER((0+Const!$B$4),4))</f>
        <v>0</v>
      </c>
      <c r="AE423" s="51" t="b">
        <f t="shared" si="120"/>
        <v>0</v>
      </c>
      <c r="AF423" s="51" t="b">
        <f t="shared" si="121"/>
        <v>0</v>
      </c>
      <c r="AG423" s="14">
        <f>VLOOKUP(C423,AWS2_30min!$C$3:$J$2935,8)+Const!$B$20*(L423-Const!$B$29)</f>
        <v>16.446000000000002</v>
      </c>
      <c r="AH423" s="14">
        <f t="shared" si="122"/>
        <v>289.596</v>
      </c>
      <c r="AI423" s="6">
        <f>VLOOKUP(C423,AWS2_30min!$C$3:$K$2935,9)</f>
        <v>30.97</v>
      </c>
      <c r="AJ423" s="6">
        <f>VLOOKUP(C423,AWS2_30min!$C$3:$L$2935,10)</f>
        <v>1.9076345193123379</v>
      </c>
      <c r="AK423" s="53">
        <f>IF(AJ423&gt;0.5,Const!$B$6*(AH423-Const!$B$4)*(Const!$B$32-Const!$B$34)/(AH423*POWER(AJ423,2)))</f>
        <v>0.30608630937881948</v>
      </c>
      <c r="AL423" s="53">
        <f>IF(AK423&lt;Const!$B$33,AK423,"ЛОЖЬ")</f>
        <v>0.30608630937881948</v>
      </c>
      <c r="AM423" s="53">
        <f t="shared" si="123"/>
        <v>0.28135762594046509</v>
      </c>
      <c r="AN423" s="6">
        <f>(AG423+VLOOKUP(C423,AWS1_30min!$C$4:$L$2747,10))/2</f>
        <v>15.6145</v>
      </c>
      <c r="AO423" s="19">
        <f>VLOOKUP(C423,AWS1_30min!$C$4:$O$2747,13)/POWER(10,(L423-Const!$B$28)/18400*(1+0.003665*AN423))</f>
        <v>734.71852913920475</v>
      </c>
      <c r="AP423" s="14">
        <f>Const!$B$7*Const!$B$8*(AO423/Const!$B$11)*POWER(Const!$B$9,2)*AJ423*(AH423-Const!$B$4)/(LN(Const!$B$32/Const!$B$34)*LN(Const!$B$32/Const!$B$35))</f>
        <v>62.621673133242595</v>
      </c>
      <c r="AQ423" s="51" t="b">
        <f t="shared" si="124"/>
        <v>0</v>
      </c>
      <c r="AR423" s="18">
        <f t="shared" si="125"/>
        <v>5.9230014863887348</v>
      </c>
      <c r="AS423" s="14">
        <f>0.623*Const!$B$10*Const!$B$8*POWER(Const!$B$9,2)*AJ423*(AR423-Const!$B$12)/1013/(LN(Const!$B$32/Const!$B$34)*LN(Const!$B$32/Const!$B$36))</f>
        <v>-1.5264528214492272</v>
      </c>
      <c r="AT423" s="51" t="b">
        <f t="shared" si="126"/>
        <v>0</v>
      </c>
      <c r="AU423" s="51" t="b">
        <f t="shared" si="127"/>
        <v>0</v>
      </c>
      <c r="AV423" s="14">
        <f>VLOOKUP(C423,AWS1_30min!$C$4:$P$2747,14)</f>
        <v>0</v>
      </c>
      <c r="AW423" s="14">
        <f t="shared" si="128"/>
        <v>0</v>
      </c>
      <c r="AX423" s="51" t="b">
        <f>IF(F423=1,AW423*Const!$B$13*Const!$B$14*(AH423-Const!$B$4))</f>
        <v>0</v>
      </c>
      <c r="AY423" s="11" t="b">
        <f>IF(F423=1,-Const!$B$15*(Const!$B$4-Const!$B$31)/2)</f>
        <v>0</v>
      </c>
      <c r="AZ423" s="51" t="b">
        <f t="shared" si="129"/>
        <v>0</v>
      </c>
      <c r="BA423" s="19">
        <f>IF(V423=1,Const!$B$37,Const!$B$38)</f>
        <v>602</v>
      </c>
      <c r="BB423" s="51" t="b">
        <f>IF(F423=1,AZ423/Const!$B$17*1800/BA423*1000)</f>
        <v>0</v>
      </c>
    </row>
  </sheetData>
  <phoneticPr fontId="8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6"/>
  <sheetViews>
    <sheetView topLeftCell="A54" zoomScaleNormal="100" workbookViewId="0">
      <selection activeCell="H54" sqref="H54"/>
    </sheetView>
  </sheetViews>
  <sheetFormatPr defaultRowHeight="14.4" x14ac:dyDescent="0.3"/>
  <cols>
    <col min="1" max="1" width="10.109375" bestFit="1" customWidth="1"/>
    <col min="2" max="2" width="8.33203125" customWidth="1"/>
    <col min="3" max="3" width="14" customWidth="1"/>
    <col min="4" max="4" width="18" customWidth="1"/>
    <col min="5" max="5" width="22" customWidth="1"/>
    <col min="6" max="6" width="14.109375" customWidth="1"/>
    <col min="7" max="7" width="29.44140625" customWidth="1"/>
    <col min="8" max="8" width="24.44140625" customWidth="1"/>
  </cols>
  <sheetData>
    <row r="1" spans="1:11" ht="57.6" x14ac:dyDescent="0.3">
      <c r="D1" s="54" t="s">
        <v>206</v>
      </c>
      <c r="E1" s="54" t="s">
        <v>214</v>
      </c>
      <c r="F1" s="54" t="s">
        <v>209</v>
      </c>
      <c r="G1" s="54" t="s">
        <v>212</v>
      </c>
      <c r="H1" s="3" t="s">
        <v>215</v>
      </c>
    </row>
    <row r="2" spans="1:11" ht="15.6" x14ac:dyDescent="0.35">
      <c r="A2" s="3" t="s">
        <v>0</v>
      </c>
      <c r="B2" s="3" t="s">
        <v>1</v>
      </c>
      <c r="C2" s="3" t="s">
        <v>28</v>
      </c>
      <c r="D2" s="49" t="s">
        <v>216</v>
      </c>
      <c r="E2" s="74" t="s">
        <v>211</v>
      </c>
      <c r="F2" s="74" t="s">
        <v>43</v>
      </c>
      <c r="G2" s="71" t="s">
        <v>213</v>
      </c>
      <c r="H2" s="74" t="s">
        <v>208</v>
      </c>
    </row>
    <row r="3" spans="1:11" ht="15.6" x14ac:dyDescent="0.35">
      <c r="A3" s="1">
        <v>43653</v>
      </c>
      <c r="B3" s="2">
        <v>0.5</v>
      </c>
      <c r="C3" s="13">
        <f t="shared" ref="C3:C58" si="0">A3+B3</f>
        <v>43653.5</v>
      </c>
      <c r="D3" s="53">
        <v>0.63245448838669183</v>
      </c>
      <c r="E3" s="14">
        <v>17.317</v>
      </c>
      <c r="F3" s="35">
        <v>0</v>
      </c>
      <c r="G3" s="4">
        <v>3</v>
      </c>
      <c r="H3" s="34">
        <v>35</v>
      </c>
      <c r="J3" s="4"/>
      <c r="K3" s="50" t="s">
        <v>217</v>
      </c>
    </row>
    <row r="4" spans="1:11" x14ac:dyDescent="0.3">
      <c r="A4" s="1">
        <v>43654</v>
      </c>
      <c r="B4" s="2">
        <v>0.5</v>
      </c>
      <c r="C4" s="13">
        <f t="shared" si="0"/>
        <v>43654.5</v>
      </c>
      <c r="D4" s="53">
        <v>0.66176470588235292</v>
      </c>
      <c r="E4" s="14">
        <v>7.9690000000000003</v>
      </c>
      <c r="F4" s="21">
        <f>IF((D4-D3)&gt;=Const!$B$21,1,0)</f>
        <v>0</v>
      </c>
      <c r="G4">
        <f>IF(F4=1,0,G3+1)</f>
        <v>4</v>
      </c>
      <c r="H4" s="14">
        <f t="shared" ref="H4:H35" si="1">IF(F4=1,E4,H3+E4)</f>
        <v>42.969000000000001</v>
      </c>
    </row>
    <row r="5" spans="1:11" x14ac:dyDescent="0.3">
      <c r="A5" s="1">
        <v>43655</v>
      </c>
      <c r="B5" s="2">
        <v>0.5</v>
      </c>
      <c r="C5" s="13">
        <f t="shared" si="0"/>
        <v>43655.5</v>
      </c>
      <c r="D5" s="53">
        <v>0.72794117647058831</v>
      </c>
      <c r="E5" s="14">
        <v>4.702</v>
      </c>
      <c r="F5" s="21">
        <f>IF((D5-D4)&gt;=Const!$B$21,1,0)</f>
        <v>1</v>
      </c>
      <c r="G5">
        <f t="shared" ref="G5:G58" si="2">IF(F5=1,0,G4+1)</f>
        <v>0</v>
      </c>
      <c r="H5" s="14">
        <f t="shared" si="1"/>
        <v>4.702</v>
      </c>
    </row>
    <row r="6" spans="1:11" x14ac:dyDescent="0.3">
      <c r="A6" s="1">
        <v>43656</v>
      </c>
      <c r="B6" s="2">
        <v>0.5</v>
      </c>
      <c r="C6" s="13">
        <f t="shared" si="0"/>
        <v>43656.5</v>
      </c>
      <c r="D6" s="53">
        <v>0.68018905080740444</v>
      </c>
      <c r="E6" s="14">
        <v>14.808999999999999</v>
      </c>
      <c r="F6" s="21">
        <f>IF((D6-D5)&gt;=Const!$B$21,1,0)</f>
        <v>0</v>
      </c>
      <c r="G6">
        <f t="shared" si="2"/>
        <v>1</v>
      </c>
      <c r="H6" s="14">
        <f t="shared" si="1"/>
        <v>19.510999999999999</v>
      </c>
    </row>
    <row r="7" spans="1:11" x14ac:dyDescent="0.3">
      <c r="A7" s="1">
        <v>43657</v>
      </c>
      <c r="B7" s="2">
        <v>0.5</v>
      </c>
      <c r="C7" s="13">
        <f t="shared" si="0"/>
        <v>43657.5</v>
      </c>
      <c r="D7" s="53">
        <v>0.66441207075962549</v>
      </c>
      <c r="E7" s="14">
        <v>9.6010000000000009</v>
      </c>
      <c r="F7" s="21">
        <f>IF((D7-D6)&gt;=Const!$B$21,1,0)</f>
        <v>0</v>
      </c>
      <c r="G7">
        <f t="shared" si="2"/>
        <v>2</v>
      </c>
      <c r="H7" s="14">
        <f t="shared" si="1"/>
        <v>29.112000000000002</v>
      </c>
    </row>
    <row r="8" spans="1:11" x14ac:dyDescent="0.3">
      <c r="A8" s="1">
        <v>43658</v>
      </c>
      <c r="B8" s="2">
        <v>0.5</v>
      </c>
      <c r="C8" s="13">
        <f t="shared" si="0"/>
        <v>43658.5</v>
      </c>
      <c r="D8" s="53">
        <v>0.64929859719438876</v>
      </c>
      <c r="E8" s="14">
        <v>8.5340000000000007</v>
      </c>
      <c r="F8" s="21">
        <f>IF((D8-D7)&gt;=Const!$B$21,1,0)</f>
        <v>0</v>
      </c>
      <c r="G8">
        <f t="shared" si="2"/>
        <v>3</v>
      </c>
      <c r="H8" s="14">
        <f t="shared" si="1"/>
        <v>37.646000000000001</v>
      </c>
    </row>
    <row r="9" spans="1:11" x14ac:dyDescent="0.3">
      <c r="A9" s="1">
        <v>43659</v>
      </c>
      <c r="B9" s="2">
        <v>0.5</v>
      </c>
      <c r="C9" s="13">
        <f t="shared" si="0"/>
        <v>43659.5</v>
      </c>
      <c r="D9" s="53">
        <v>0.75618479880774958</v>
      </c>
      <c r="E9" s="14">
        <v>9.9149999999999991</v>
      </c>
      <c r="F9" s="21">
        <f>IF((D9-D8)&gt;=Const!$B$21,1,0)</f>
        <v>1</v>
      </c>
      <c r="G9">
        <f t="shared" si="2"/>
        <v>0</v>
      </c>
      <c r="H9" s="14">
        <f t="shared" si="1"/>
        <v>9.9149999999999991</v>
      </c>
    </row>
    <row r="10" spans="1:11" x14ac:dyDescent="0.3">
      <c r="A10" s="1">
        <v>43660</v>
      </c>
      <c r="B10" s="2">
        <v>0.5</v>
      </c>
      <c r="C10" s="13">
        <f t="shared" si="0"/>
        <v>43660.5</v>
      </c>
      <c r="D10" s="53">
        <v>0.71448598130841123</v>
      </c>
      <c r="E10" s="14">
        <v>5.8959999999999999</v>
      </c>
      <c r="F10" s="21">
        <f>IF((D10-D9)&gt;=Const!$B$21,1,0)</f>
        <v>0</v>
      </c>
      <c r="G10">
        <f t="shared" si="2"/>
        <v>1</v>
      </c>
      <c r="H10" s="14">
        <f t="shared" si="1"/>
        <v>15.811</v>
      </c>
    </row>
    <row r="11" spans="1:11" x14ac:dyDescent="0.3">
      <c r="A11" s="1">
        <v>43661</v>
      </c>
      <c r="B11" s="2">
        <v>0.5</v>
      </c>
      <c r="C11" s="13">
        <f t="shared" si="0"/>
        <v>43661.5</v>
      </c>
      <c r="D11" s="53">
        <v>0.62845982142857149</v>
      </c>
      <c r="E11" s="14">
        <v>14.683</v>
      </c>
      <c r="F11" s="21">
        <f>IF((D11-D10)&gt;=Const!$B$21,1,0)</f>
        <v>0</v>
      </c>
      <c r="G11">
        <f t="shared" si="2"/>
        <v>2</v>
      </c>
      <c r="H11" s="14">
        <f t="shared" si="1"/>
        <v>30.494</v>
      </c>
    </row>
    <row r="12" spans="1:11" x14ac:dyDescent="0.3">
      <c r="A12" s="1">
        <v>43662</v>
      </c>
      <c r="B12" s="2">
        <v>0.5</v>
      </c>
      <c r="C12" s="13">
        <f t="shared" si="0"/>
        <v>43662.5</v>
      </c>
      <c r="D12" s="53">
        <v>0.5690316395014382</v>
      </c>
      <c r="E12" s="14">
        <v>12.99</v>
      </c>
      <c r="F12" s="21">
        <f>IF((D12-D11)&gt;=Const!$B$21,1,0)</f>
        <v>0</v>
      </c>
      <c r="G12">
        <f t="shared" si="2"/>
        <v>3</v>
      </c>
      <c r="H12" s="14">
        <f t="shared" si="1"/>
        <v>43.484000000000002</v>
      </c>
    </row>
    <row r="13" spans="1:11" x14ac:dyDescent="0.3">
      <c r="A13" s="1">
        <v>43663</v>
      </c>
      <c r="B13" s="2">
        <v>0.5</v>
      </c>
      <c r="C13" s="13">
        <f t="shared" si="0"/>
        <v>43663.5</v>
      </c>
      <c r="D13" s="53">
        <v>0.58450935346242194</v>
      </c>
      <c r="E13" s="14">
        <v>17.63</v>
      </c>
      <c r="F13" s="21">
        <f>IF((D13-D12)&gt;=Const!$B$21,1,0)</f>
        <v>0</v>
      </c>
      <c r="G13">
        <f t="shared" si="2"/>
        <v>4</v>
      </c>
      <c r="H13" s="14">
        <f t="shared" si="1"/>
        <v>61.114000000000004</v>
      </c>
    </row>
    <row r="14" spans="1:11" x14ac:dyDescent="0.3">
      <c r="A14" s="1">
        <v>43664</v>
      </c>
      <c r="B14" s="2">
        <v>0.5</v>
      </c>
      <c r="C14" s="13">
        <f t="shared" si="0"/>
        <v>43664.5</v>
      </c>
      <c r="D14" s="53">
        <v>0.58171360571201902</v>
      </c>
      <c r="E14" s="14">
        <v>15.06</v>
      </c>
      <c r="F14" s="21">
        <f>IF((D14-D13)&gt;=Const!$B$21,1,0)</f>
        <v>0</v>
      </c>
      <c r="G14">
        <f t="shared" si="2"/>
        <v>5</v>
      </c>
      <c r="H14" s="14">
        <f t="shared" si="1"/>
        <v>76.174000000000007</v>
      </c>
    </row>
    <row r="15" spans="1:11" x14ac:dyDescent="0.3">
      <c r="A15" s="1">
        <v>43665</v>
      </c>
      <c r="B15" s="2">
        <v>0.5</v>
      </c>
      <c r="C15" s="13">
        <f t="shared" si="0"/>
        <v>43665.5</v>
      </c>
      <c r="D15" s="53">
        <v>0.64852941176470591</v>
      </c>
      <c r="E15" s="14">
        <v>6.3360000000000003</v>
      </c>
      <c r="F15" s="21">
        <f>IF((D15-D14)&gt;=Const!$B$21,1,0)</f>
        <v>1</v>
      </c>
      <c r="G15">
        <f t="shared" si="2"/>
        <v>0</v>
      </c>
      <c r="H15" s="14">
        <f t="shared" si="1"/>
        <v>6.3360000000000003</v>
      </c>
    </row>
    <row r="16" spans="1:11" x14ac:dyDescent="0.3">
      <c r="A16" s="1">
        <v>43666</v>
      </c>
      <c r="B16" s="2">
        <v>0.5</v>
      </c>
      <c r="C16" s="13">
        <f t="shared" si="0"/>
        <v>43666.5</v>
      </c>
      <c r="D16" s="53">
        <v>0.66282485875706221</v>
      </c>
      <c r="E16" s="14">
        <v>6.8380000000000001</v>
      </c>
      <c r="F16" s="21">
        <f>IF((D16-D15)&gt;=Const!$B$21,1,0)</f>
        <v>0</v>
      </c>
      <c r="G16">
        <f t="shared" si="2"/>
        <v>1</v>
      </c>
      <c r="H16" s="14">
        <f t="shared" si="1"/>
        <v>13.173999999999999</v>
      </c>
    </row>
    <row r="17" spans="1:8" x14ac:dyDescent="0.3">
      <c r="A17" s="1">
        <v>43667</v>
      </c>
      <c r="B17" s="2">
        <v>0.5</v>
      </c>
      <c r="C17" s="13">
        <f t="shared" si="0"/>
        <v>43667.5</v>
      </c>
      <c r="D17" s="53">
        <v>0.59883130081300806</v>
      </c>
      <c r="E17" s="14">
        <v>10.794</v>
      </c>
      <c r="F17" s="21">
        <f>IF((D17-D16)&gt;=Const!$B$21,1,0)</f>
        <v>0</v>
      </c>
      <c r="G17">
        <f t="shared" si="2"/>
        <v>2</v>
      </c>
      <c r="H17" s="14">
        <f t="shared" si="1"/>
        <v>23.968</v>
      </c>
    </row>
    <row r="18" spans="1:8" x14ac:dyDescent="0.3">
      <c r="A18" s="1">
        <v>43668</v>
      </c>
      <c r="B18" s="2">
        <v>0.5</v>
      </c>
      <c r="C18" s="13">
        <f t="shared" si="0"/>
        <v>43668.5</v>
      </c>
      <c r="D18" s="53">
        <v>0.61698789780367558</v>
      </c>
      <c r="E18" s="14">
        <v>9.8520000000000003</v>
      </c>
      <c r="F18" s="21">
        <f>IF((D18-D17)&gt;=Const!$B$21,1,0)</f>
        <v>0</v>
      </c>
      <c r="G18">
        <f t="shared" si="2"/>
        <v>3</v>
      </c>
      <c r="H18" s="14">
        <f t="shared" si="1"/>
        <v>33.82</v>
      </c>
    </row>
    <row r="19" spans="1:8" x14ac:dyDescent="0.3">
      <c r="A19" s="1">
        <v>43669</v>
      </c>
      <c r="B19" s="2">
        <v>0.5</v>
      </c>
      <c r="C19" s="13">
        <f t="shared" si="0"/>
        <v>43669.5</v>
      </c>
      <c r="D19" s="53">
        <v>0.57518924415320305</v>
      </c>
      <c r="E19" s="14">
        <v>12.99</v>
      </c>
      <c r="F19" s="21">
        <f>IF((D19-D18)&gt;=Const!$B$21,1,0)</f>
        <v>0</v>
      </c>
      <c r="G19">
        <f t="shared" si="2"/>
        <v>4</v>
      </c>
      <c r="H19" s="14">
        <f t="shared" si="1"/>
        <v>46.81</v>
      </c>
    </row>
    <row r="20" spans="1:8" x14ac:dyDescent="0.3">
      <c r="A20" s="1">
        <v>43670</v>
      </c>
      <c r="B20" s="2">
        <v>0.5</v>
      </c>
      <c r="C20" s="13">
        <f t="shared" si="0"/>
        <v>43670.5</v>
      </c>
      <c r="D20" s="53">
        <v>0.53144909069848256</v>
      </c>
      <c r="E20" s="14">
        <v>16.878</v>
      </c>
      <c r="F20" s="21">
        <f>IF((D20-D19)&gt;=Const!$B$21,1,0)</f>
        <v>0</v>
      </c>
      <c r="G20">
        <f t="shared" si="2"/>
        <v>5</v>
      </c>
      <c r="H20" s="14">
        <f t="shared" si="1"/>
        <v>63.688000000000002</v>
      </c>
    </row>
    <row r="21" spans="1:8" x14ac:dyDescent="0.3">
      <c r="A21" s="1">
        <v>43671</v>
      </c>
      <c r="B21" s="2">
        <v>0.5</v>
      </c>
      <c r="C21" s="13">
        <f t="shared" si="0"/>
        <v>43671.5</v>
      </c>
      <c r="D21" s="53">
        <v>0.41034398633813124</v>
      </c>
      <c r="E21" s="14">
        <v>16</v>
      </c>
      <c r="F21" s="21">
        <f>IF((D21-D20)&gt;=Const!$B$21,1,0)</f>
        <v>0</v>
      </c>
      <c r="G21">
        <f t="shared" si="2"/>
        <v>6</v>
      </c>
      <c r="H21" s="14">
        <f t="shared" si="1"/>
        <v>79.688000000000002</v>
      </c>
    </row>
    <row r="22" spans="1:8" x14ac:dyDescent="0.3">
      <c r="A22" s="1">
        <v>43672</v>
      </c>
      <c r="B22" s="2">
        <v>0.5</v>
      </c>
      <c r="C22" s="13">
        <f t="shared" si="0"/>
        <v>43672.5</v>
      </c>
      <c r="D22" s="53">
        <v>0.37704213241616513</v>
      </c>
      <c r="E22" s="14">
        <v>16.314</v>
      </c>
      <c r="F22" s="21">
        <f>IF((D22-D21)&gt;=Const!$B$21,1,0)</f>
        <v>0</v>
      </c>
      <c r="G22">
        <f t="shared" si="2"/>
        <v>7</v>
      </c>
      <c r="H22" s="14">
        <f t="shared" si="1"/>
        <v>96.00200000000001</v>
      </c>
    </row>
    <row r="23" spans="1:8" x14ac:dyDescent="0.3">
      <c r="A23" s="1">
        <v>43673</v>
      </c>
      <c r="B23" s="2">
        <v>0.5</v>
      </c>
      <c r="C23" s="13">
        <f t="shared" si="0"/>
        <v>43673.5</v>
      </c>
      <c r="D23" s="53">
        <v>0.39174219536757299</v>
      </c>
      <c r="E23" s="14">
        <v>16.187999999999999</v>
      </c>
      <c r="F23" s="21">
        <f>IF((D23-D22)&gt;=Const!$B$21,1,0)</f>
        <v>0</v>
      </c>
      <c r="G23">
        <f t="shared" si="2"/>
        <v>8</v>
      </c>
      <c r="H23" s="14">
        <f t="shared" si="1"/>
        <v>112.19000000000001</v>
      </c>
    </row>
    <row r="24" spans="1:8" x14ac:dyDescent="0.3">
      <c r="A24" s="1">
        <v>43674</v>
      </c>
      <c r="B24" s="2">
        <v>0.5</v>
      </c>
      <c r="C24" s="13">
        <f t="shared" si="0"/>
        <v>43674.5</v>
      </c>
      <c r="D24" s="53">
        <v>0.42130620985010708</v>
      </c>
      <c r="E24" s="14">
        <v>15.122</v>
      </c>
      <c r="F24" s="21">
        <f>IF((D24-D23)&gt;=Const!$B$21,1,0)</f>
        <v>0</v>
      </c>
      <c r="G24">
        <f t="shared" si="2"/>
        <v>9</v>
      </c>
      <c r="H24" s="14">
        <f t="shared" si="1"/>
        <v>127.31200000000001</v>
      </c>
    </row>
    <row r="25" spans="1:8" x14ac:dyDescent="0.3">
      <c r="A25" s="1">
        <v>43675</v>
      </c>
      <c r="B25" s="2">
        <v>0.5</v>
      </c>
      <c r="C25" s="13">
        <f t="shared" si="0"/>
        <v>43675.5</v>
      </c>
      <c r="D25" s="53">
        <v>0.34169108867904052</v>
      </c>
      <c r="E25" s="14">
        <v>15.247999999999999</v>
      </c>
      <c r="F25" s="21">
        <f>IF((D25-D24)&gt;=Const!$B$21,1,0)</f>
        <v>0</v>
      </c>
      <c r="G25">
        <f t="shared" si="2"/>
        <v>10</v>
      </c>
      <c r="H25" s="14">
        <f t="shared" si="1"/>
        <v>142.56</v>
      </c>
    </row>
    <row r="26" spans="1:8" x14ac:dyDescent="0.3">
      <c r="A26" s="1">
        <v>43676</v>
      </c>
      <c r="B26" s="2">
        <v>0.5</v>
      </c>
      <c r="C26" s="13">
        <f t="shared" si="0"/>
        <v>43676.5</v>
      </c>
      <c r="D26" s="53">
        <v>0.32122370936902483</v>
      </c>
      <c r="E26" s="14">
        <v>9.7889999999999997</v>
      </c>
      <c r="F26" s="21">
        <f>IF((D26-D25)&gt;=Const!$B$21,1,0)</f>
        <v>0</v>
      </c>
      <c r="G26">
        <f t="shared" si="2"/>
        <v>11</v>
      </c>
      <c r="H26" s="14">
        <f t="shared" si="1"/>
        <v>152.34899999999999</v>
      </c>
    </row>
    <row r="27" spans="1:8" x14ac:dyDescent="0.3">
      <c r="A27" s="1">
        <v>43677</v>
      </c>
      <c r="B27" s="2">
        <v>0.5</v>
      </c>
      <c r="C27" s="13">
        <f t="shared" si="0"/>
        <v>43677.5</v>
      </c>
      <c r="D27" s="53">
        <v>0.24798211846516827</v>
      </c>
      <c r="E27" s="14">
        <v>14.432</v>
      </c>
      <c r="F27" s="21">
        <f>IF((D27-D26)&gt;=Const!$B$21,1,0)</f>
        <v>0</v>
      </c>
      <c r="G27">
        <f t="shared" si="2"/>
        <v>12</v>
      </c>
      <c r="H27" s="14">
        <f t="shared" si="1"/>
        <v>166.78099999999998</v>
      </c>
    </row>
    <row r="28" spans="1:8" x14ac:dyDescent="0.3">
      <c r="A28" s="1">
        <v>43678</v>
      </c>
      <c r="B28" s="2">
        <v>0.5</v>
      </c>
      <c r="C28" s="13">
        <f t="shared" si="0"/>
        <v>43678.5</v>
      </c>
      <c r="D28" s="53">
        <v>0.18532442216652742</v>
      </c>
      <c r="E28" s="14">
        <v>10.48</v>
      </c>
      <c r="F28" s="21">
        <f>IF((D28-D27)&gt;=Const!$B$21,1,0)</f>
        <v>0</v>
      </c>
      <c r="G28">
        <f t="shared" si="2"/>
        <v>13</v>
      </c>
      <c r="H28" s="14">
        <f t="shared" si="1"/>
        <v>177.26099999999997</v>
      </c>
    </row>
    <row r="29" spans="1:8" x14ac:dyDescent="0.3">
      <c r="A29" s="1">
        <v>43679</v>
      </c>
      <c r="B29" s="2">
        <v>0.5</v>
      </c>
      <c r="C29" s="13">
        <f t="shared" si="0"/>
        <v>43679.5</v>
      </c>
      <c r="D29" s="53">
        <v>0.2125984251968504</v>
      </c>
      <c r="E29" s="14">
        <v>5.5190000000000001</v>
      </c>
      <c r="F29" s="21">
        <f>IF((D29-D28)&gt;=Const!$B$21,1,0)</f>
        <v>0</v>
      </c>
      <c r="G29">
        <f t="shared" si="2"/>
        <v>14</v>
      </c>
      <c r="H29" s="14">
        <f t="shared" si="1"/>
        <v>182.77999999999997</v>
      </c>
    </row>
    <row r="30" spans="1:8" x14ac:dyDescent="0.3">
      <c r="A30" s="1">
        <v>43680</v>
      </c>
      <c r="B30" s="2">
        <v>0.5</v>
      </c>
      <c r="C30" s="13">
        <f t="shared" si="0"/>
        <v>43680.5</v>
      </c>
      <c r="D30" s="53">
        <v>0.16059362934362933</v>
      </c>
      <c r="E30" s="14">
        <v>10.48</v>
      </c>
      <c r="F30" s="21">
        <f>IF((D30-D29)&gt;=Const!$B$21,1,0)</f>
        <v>0</v>
      </c>
      <c r="G30">
        <f t="shared" si="2"/>
        <v>15</v>
      </c>
      <c r="H30" s="14">
        <f t="shared" si="1"/>
        <v>193.25999999999996</v>
      </c>
    </row>
    <row r="31" spans="1:8" x14ac:dyDescent="0.3">
      <c r="A31" s="1">
        <v>43681</v>
      </c>
      <c r="B31" s="2">
        <v>0.5</v>
      </c>
      <c r="C31" s="13">
        <f t="shared" si="0"/>
        <v>43681.5</v>
      </c>
      <c r="D31" s="53">
        <v>0.14173228346456693</v>
      </c>
      <c r="E31" s="14">
        <v>2.6909999999999998</v>
      </c>
      <c r="F31" s="21">
        <f>IF((D31-D30)&gt;=Const!$B$21,1,0)</f>
        <v>0</v>
      </c>
      <c r="G31">
        <f t="shared" si="2"/>
        <v>16</v>
      </c>
      <c r="H31" s="14">
        <f t="shared" si="1"/>
        <v>195.95099999999996</v>
      </c>
    </row>
    <row r="32" spans="1:8" x14ac:dyDescent="0.3">
      <c r="A32" s="1">
        <v>43682</v>
      </c>
      <c r="B32" s="2">
        <v>0.5</v>
      </c>
      <c r="C32" s="13">
        <f t="shared" si="0"/>
        <v>43682.5</v>
      </c>
      <c r="D32" s="53">
        <v>0.21402425074353693</v>
      </c>
      <c r="E32" s="14">
        <v>4.891</v>
      </c>
      <c r="F32" s="21">
        <f>IF((D32-D31)&gt;=Const!$B$21,1,0)</f>
        <v>1</v>
      </c>
      <c r="G32">
        <f t="shared" si="2"/>
        <v>0</v>
      </c>
      <c r="H32" s="14">
        <f t="shared" si="1"/>
        <v>4.891</v>
      </c>
    </row>
    <row r="33" spans="1:8" x14ac:dyDescent="0.3">
      <c r="A33" s="1">
        <v>43683</v>
      </c>
      <c r="B33" s="2">
        <v>0.5</v>
      </c>
      <c r="C33" s="13">
        <f t="shared" si="0"/>
        <v>43683.5</v>
      </c>
      <c r="D33" s="53">
        <v>0.18968364883750477</v>
      </c>
      <c r="E33" s="14">
        <v>9.6639999999999997</v>
      </c>
      <c r="F33" s="21">
        <f>IF((D33-D32)&gt;=Const!$B$21,1,0)</f>
        <v>0</v>
      </c>
      <c r="G33">
        <f t="shared" si="2"/>
        <v>1</v>
      </c>
      <c r="H33" s="14">
        <f t="shared" si="1"/>
        <v>14.555</v>
      </c>
    </row>
    <row r="34" spans="1:8" x14ac:dyDescent="0.3">
      <c r="A34" s="1">
        <v>43684</v>
      </c>
      <c r="B34" s="2">
        <v>0.5</v>
      </c>
      <c r="C34" s="13">
        <f t="shared" si="0"/>
        <v>43684.5</v>
      </c>
      <c r="D34" s="53">
        <v>0.14748927580116075</v>
      </c>
      <c r="E34" s="14">
        <v>16.314</v>
      </c>
      <c r="F34" s="21">
        <f>IF((D34-D33)&gt;=Const!$B$21,1,0)</f>
        <v>0</v>
      </c>
      <c r="G34">
        <f t="shared" si="2"/>
        <v>2</v>
      </c>
      <c r="H34" s="14">
        <f t="shared" si="1"/>
        <v>30.869</v>
      </c>
    </row>
    <row r="35" spans="1:8" x14ac:dyDescent="0.3">
      <c r="A35" s="1">
        <v>43685</v>
      </c>
      <c r="B35" s="2">
        <v>0.5</v>
      </c>
      <c r="C35" s="13">
        <f t="shared" si="0"/>
        <v>43685.5</v>
      </c>
      <c r="D35" s="53">
        <v>0.14672983287274641</v>
      </c>
      <c r="E35" s="14">
        <v>16.251000000000001</v>
      </c>
      <c r="F35" s="21">
        <f>IF((D35-D34)&gt;=Const!$B$21,1,0)</f>
        <v>0</v>
      </c>
      <c r="G35">
        <f t="shared" si="2"/>
        <v>3</v>
      </c>
      <c r="H35" s="14">
        <f t="shared" si="1"/>
        <v>47.120000000000005</v>
      </c>
    </row>
    <row r="36" spans="1:8" x14ac:dyDescent="0.3">
      <c r="A36" s="1">
        <v>43686</v>
      </c>
      <c r="B36" s="2">
        <v>0.5</v>
      </c>
      <c r="C36" s="13">
        <f t="shared" si="0"/>
        <v>43686.5</v>
      </c>
      <c r="D36" s="53">
        <v>0.15706087824351297</v>
      </c>
      <c r="E36" s="14">
        <v>14.055999999999999</v>
      </c>
      <c r="F36" s="21">
        <f>IF((D36-D35)&gt;=Const!$B$21,1,0)</f>
        <v>0</v>
      </c>
      <c r="G36">
        <f t="shared" si="2"/>
        <v>4</v>
      </c>
      <c r="H36" s="14">
        <f t="shared" ref="H36:H58" si="3">IF(F36=1,E36,H35+E36)</f>
        <v>61.176000000000002</v>
      </c>
    </row>
    <row r="37" spans="1:8" x14ac:dyDescent="0.3">
      <c r="A37" s="1">
        <v>43687</v>
      </c>
      <c r="B37" s="2">
        <v>0.5</v>
      </c>
      <c r="C37" s="13">
        <f t="shared" si="0"/>
        <v>43687.5</v>
      </c>
      <c r="D37" s="53">
        <v>0.15567567567567567</v>
      </c>
      <c r="E37" s="14">
        <v>10.731</v>
      </c>
      <c r="F37" s="21">
        <f>IF((D37-D36)&gt;=Const!$B$21,1,0)</f>
        <v>0</v>
      </c>
      <c r="G37">
        <f t="shared" si="2"/>
        <v>5</v>
      </c>
      <c r="H37" s="14">
        <f t="shared" si="3"/>
        <v>71.906999999999996</v>
      </c>
    </row>
    <row r="38" spans="1:8" x14ac:dyDescent="0.3">
      <c r="A38" s="1">
        <v>43688</v>
      </c>
      <c r="B38" s="2">
        <v>0.5</v>
      </c>
      <c r="C38" s="13">
        <f t="shared" si="0"/>
        <v>43688.5</v>
      </c>
      <c r="D38" s="53">
        <v>0.1457155949289751</v>
      </c>
      <c r="E38" s="14">
        <v>15.624000000000001</v>
      </c>
      <c r="F38" s="21">
        <f>IF((D38-D37)&gt;=Const!$B$21,1,0)</f>
        <v>0</v>
      </c>
      <c r="G38">
        <f t="shared" si="2"/>
        <v>6</v>
      </c>
      <c r="H38" s="14">
        <f t="shared" si="3"/>
        <v>87.530999999999992</v>
      </c>
    </row>
    <row r="39" spans="1:8" x14ac:dyDescent="0.3">
      <c r="A39" s="1">
        <v>43689</v>
      </c>
      <c r="B39" s="2">
        <v>0.5</v>
      </c>
      <c r="C39" s="13">
        <f t="shared" si="0"/>
        <v>43689.5</v>
      </c>
      <c r="D39" s="76">
        <v>0.18</v>
      </c>
      <c r="E39" s="14">
        <v>9.1620000000000008</v>
      </c>
      <c r="F39" s="21">
        <f>IF((D39-D38)&gt;=Const!$B$21,1,0)</f>
        <v>0</v>
      </c>
      <c r="G39">
        <f t="shared" si="2"/>
        <v>7</v>
      </c>
      <c r="H39" s="14">
        <f t="shared" si="3"/>
        <v>96.692999999999998</v>
      </c>
    </row>
    <row r="40" spans="1:8" x14ac:dyDescent="0.3">
      <c r="A40" s="1">
        <v>43690</v>
      </c>
      <c r="B40" s="2">
        <v>0.5</v>
      </c>
      <c r="C40" s="13">
        <f t="shared" si="0"/>
        <v>43690.5</v>
      </c>
      <c r="D40" s="53">
        <v>0.21460506706408347</v>
      </c>
      <c r="E40" s="14">
        <v>1.9359999999999999</v>
      </c>
      <c r="F40" s="21">
        <f>IF((D40-D39)&gt;=Const!$B$21,1,0)</f>
        <v>0</v>
      </c>
      <c r="G40">
        <f t="shared" si="2"/>
        <v>8</v>
      </c>
      <c r="H40" s="14">
        <f t="shared" si="3"/>
        <v>98.628999999999991</v>
      </c>
    </row>
    <row r="41" spans="1:8" x14ac:dyDescent="0.3">
      <c r="A41" s="1">
        <v>43691</v>
      </c>
      <c r="B41" s="2">
        <v>0.5</v>
      </c>
      <c r="C41" s="13">
        <f t="shared" si="0"/>
        <v>43691.5</v>
      </c>
      <c r="D41" s="53">
        <v>0.37405084186200066</v>
      </c>
      <c r="E41" s="14">
        <v>1.748</v>
      </c>
      <c r="F41" s="21">
        <f>IF((D41-D40)&gt;=Const!$B$21,1,0)</f>
        <v>1</v>
      </c>
      <c r="G41">
        <f t="shared" si="2"/>
        <v>0</v>
      </c>
      <c r="H41" s="14">
        <f t="shared" si="3"/>
        <v>1.748</v>
      </c>
    </row>
    <row r="42" spans="1:8" x14ac:dyDescent="0.3">
      <c r="A42" s="1">
        <v>43692</v>
      </c>
      <c r="B42" s="2">
        <v>0.5</v>
      </c>
      <c r="C42" s="13">
        <f t="shared" si="0"/>
        <v>43692.5</v>
      </c>
      <c r="D42" s="53">
        <v>0.41675854465270118</v>
      </c>
      <c r="E42" s="14">
        <v>2.0619999999999998</v>
      </c>
      <c r="F42" s="21">
        <f>IF((D42-D41)&gt;=Const!$B$21,1,0)</f>
        <v>0</v>
      </c>
      <c r="G42">
        <f t="shared" si="2"/>
        <v>1</v>
      </c>
      <c r="H42" s="14">
        <f t="shared" si="3"/>
        <v>3.8099999999999996</v>
      </c>
    </row>
    <row r="43" spans="1:8" x14ac:dyDescent="0.3">
      <c r="A43" s="1">
        <v>43693</v>
      </c>
      <c r="B43" s="2">
        <v>0.5</v>
      </c>
      <c r="C43" s="13">
        <f t="shared" si="0"/>
        <v>43693.5</v>
      </c>
      <c r="D43" s="53">
        <v>0.24193548387096772</v>
      </c>
      <c r="E43" s="14">
        <v>2.0619999999999998</v>
      </c>
      <c r="F43" s="21">
        <f>IF((D43-D42)&gt;=Const!$B$21,1,0)</f>
        <v>0</v>
      </c>
      <c r="G43">
        <f t="shared" si="2"/>
        <v>2</v>
      </c>
      <c r="H43" s="14">
        <f t="shared" si="3"/>
        <v>5.8719999999999999</v>
      </c>
    </row>
    <row r="44" spans="1:8" x14ac:dyDescent="0.3">
      <c r="A44" s="1">
        <v>43694</v>
      </c>
      <c r="B44" s="2">
        <v>0.5</v>
      </c>
      <c r="C44" s="13">
        <f t="shared" si="0"/>
        <v>43694.5</v>
      </c>
      <c r="D44" s="53">
        <v>0.10730253353204174</v>
      </c>
      <c r="E44" s="14">
        <v>3.194</v>
      </c>
      <c r="F44" s="21">
        <f>IF((D44-D43)&gt;=Const!$B$21,1,0)</f>
        <v>0</v>
      </c>
      <c r="G44">
        <f t="shared" si="2"/>
        <v>3</v>
      </c>
      <c r="H44" s="14">
        <f t="shared" si="3"/>
        <v>9.0659999999999989</v>
      </c>
    </row>
    <row r="45" spans="1:8" x14ac:dyDescent="0.3">
      <c r="A45" s="1">
        <v>43695</v>
      </c>
      <c r="B45" s="2">
        <v>0.5</v>
      </c>
      <c r="C45" s="13">
        <f t="shared" si="0"/>
        <v>43695.5</v>
      </c>
      <c r="D45" s="53">
        <v>0.15073272854152128</v>
      </c>
      <c r="E45" s="14">
        <v>2.5649999999999999</v>
      </c>
      <c r="F45" s="21">
        <f>IF((D45-D44)&gt;=Const!$B$21,1,0)</f>
        <v>0</v>
      </c>
      <c r="G45">
        <f t="shared" si="2"/>
        <v>4</v>
      </c>
      <c r="H45" s="14">
        <f t="shared" si="3"/>
        <v>11.630999999999998</v>
      </c>
    </row>
    <row r="46" spans="1:8" x14ac:dyDescent="0.3">
      <c r="A46" s="1">
        <v>43696</v>
      </c>
      <c r="B46" s="2">
        <v>0.5</v>
      </c>
      <c r="C46" s="13">
        <f t="shared" si="0"/>
        <v>43696.5</v>
      </c>
      <c r="D46" s="53">
        <v>0.1166936790923825</v>
      </c>
      <c r="E46" s="14">
        <v>2.4390000000000001</v>
      </c>
      <c r="F46" s="21">
        <f>IF((D46-D45)&gt;=Const!$B$21,1,0)</f>
        <v>0</v>
      </c>
      <c r="G46">
        <f t="shared" si="2"/>
        <v>5</v>
      </c>
      <c r="H46" s="14">
        <f t="shared" si="3"/>
        <v>14.069999999999999</v>
      </c>
    </row>
    <row r="47" spans="1:8" x14ac:dyDescent="0.3">
      <c r="A47" s="1">
        <v>43697</v>
      </c>
      <c r="B47" s="2">
        <v>0.5</v>
      </c>
      <c r="C47" s="13">
        <f t="shared" si="0"/>
        <v>43697.5</v>
      </c>
      <c r="D47" s="53">
        <v>0.13533834586466165</v>
      </c>
      <c r="E47" s="14">
        <v>3.1309999999999998</v>
      </c>
      <c r="F47" s="21">
        <f>IF((D47-D46)&gt;=Const!$B$21,1,0)</f>
        <v>0</v>
      </c>
      <c r="G47">
        <f t="shared" si="2"/>
        <v>6</v>
      </c>
      <c r="H47" s="14">
        <f t="shared" si="3"/>
        <v>17.200999999999997</v>
      </c>
    </row>
    <row r="48" spans="1:8" x14ac:dyDescent="0.3">
      <c r="A48" s="1">
        <v>43698</v>
      </c>
      <c r="B48" s="2">
        <v>0.5</v>
      </c>
      <c r="C48" s="13">
        <f t="shared" si="0"/>
        <v>43698.5</v>
      </c>
      <c r="D48" s="53">
        <v>0.68478260869565211</v>
      </c>
      <c r="E48" s="14">
        <v>3.0680000000000001</v>
      </c>
      <c r="F48" s="21">
        <f>IF((D48-D47)&gt;=Const!$B$21,1,0)</f>
        <v>1</v>
      </c>
      <c r="G48">
        <f t="shared" si="2"/>
        <v>0</v>
      </c>
      <c r="H48" s="14">
        <f t="shared" si="3"/>
        <v>3.0680000000000001</v>
      </c>
    </row>
    <row r="49" spans="1:8" x14ac:dyDescent="0.3">
      <c r="A49" s="1">
        <v>43699</v>
      </c>
      <c r="B49" s="2">
        <v>0.5</v>
      </c>
      <c r="C49" s="13">
        <f t="shared" si="0"/>
        <v>43699.5</v>
      </c>
      <c r="D49" s="53">
        <v>0.42406380027739254</v>
      </c>
      <c r="E49" s="14">
        <v>6.9009999999999998</v>
      </c>
      <c r="F49" s="21">
        <f>IF((D49-D48)&gt;=Const!$B$21,1,0)</f>
        <v>0</v>
      </c>
      <c r="G49">
        <f t="shared" si="2"/>
        <v>1</v>
      </c>
      <c r="H49" s="14">
        <f t="shared" si="3"/>
        <v>9.9689999999999994</v>
      </c>
    </row>
    <row r="50" spans="1:8" x14ac:dyDescent="0.3">
      <c r="A50" s="1">
        <v>43700</v>
      </c>
      <c r="B50" s="2">
        <v>0.5</v>
      </c>
      <c r="C50" s="13">
        <f t="shared" si="0"/>
        <v>43700.5</v>
      </c>
      <c r="D50" s="53">
        <v>0.42707606420097693</v>
      </c>
      <c r="E50" s="14">
        <v>5.2679999999999998</v>
      </c>
      <c r="F50" s="21">
        <f>IF((D50-D49)&gt;=Const!$B$21,1,0)</f>
        <v>0</v>
      </c>
      <c r="G50">
        <f t="shared" si="2"/>
        <v>2</v>
      </c>
      <c r="H50" s="14">
        <f t="shared" si="3"/>
        <v>15.236999999999998</v>
      </c>
    </row>
    <row r="51" spans="1:8" x14ac:dyDescent="0.3">
      <c r="A51" s="1">
        <v>43701</v>
      </c>
      <c r="B51" s="2">
        <v>0.5</v>
      </c>
      <c r="C51" s="13">
        <f t="shared" si="0"/>
        <v>43701.5</v>
      </c>
      <c r="D51" s="53">
        <v>8.8888888888888892E-2</v>
      </c>
      <c r="E51" s="14">
        <v>7.0890000000000004</v>
      </c>
      <c r="F51" s="21">
        <f>IF((D51-D50)&gt;=Const!$B$21,1,0)</f>
        <v>0</v>
      </c>
      <c r="G51">
        <f t="shared" si="2"/>
        <v>3</v>
      </c>
      <c r="H51" s="14">
        <f t="shared" si="3"/>
        <v>22.326000000000001</v>
      </c>
    </row>
    <row r="52" spans="1:8" x14ac:dyDescent="0.3">
      <c r="A52" s="1">
        <v>43702</v>
      </c>
      <c r="B52" s="2">
        <v>0.5</v>
      </c>
      <c r="C52" s="13">
        <f t="shared" si="0"/>
        <v>43702.5</v>
      </c>
      <c r="D52" s="53">
        <v>0.11500236630383341</v>
      </c>
      <c r="E52" s="14">
        <v>11.484</v>
      </c>
      <c r="F52" s="21">
        <f>IF((D52-D51)&gt;=Const!$B$21,1,0)</f>
        <v>0</v>
      </c>
      <c r="G52">
        <f t="shared" si="2"/>
        <v>4</v>
      </c>
      <c r="H52" s="14">
        <f t="shared" si="3"/>
        <v>33.81</v>
      </c>
    </row>
    <row r="53" spans="1:8" x14ac:dyDescent="0.3">
      <c r="A53" s="1">
        <v>43703</v>
      </c>
      <c r="B53" s="2">
        <v>0.5</v>
      </c>
      <c r="C53" s="13">
        <f t="shared" si="0"/>
        <v>43703.5</v>
      </c>
      <c r="D53" s="53">
        <v>0.12972972972972974</v>
      </c>
      <c r="E53" s="14">
        <v>7.0890000000000004</v>
      </c>
      <c r="F53" s="21">
        <f>IF((D53-D52)&gt;=Const!$B$21,1,0)</f>
        <v>0</v>
      </c>
      <c r="G53">
        <f t="shared" si="2"/>
        <v>5</v>
      </c>
      <c r="H53" s="14">
        <f t="shared" si="3"/>
        <v>40.899000000000001</v>
      </c>
    </row>
    <row r="54" spans="1:8" x14ac:dyDescent="0.3">
      <c r="A54" s="1">
        <v>43704</v>
      </c>
      <c r="B54" s="2">
        <v>0.5</v>
      </c>
      <c r="C54" s="13">
        <f t="shared" si="0"/>
        <v>43704.5</v>
      </c>
      <c r="D54" s="53">
        <v>0.12551652892561985</v>
      </c>
      <c r="E54" s="14">
        <v>10.856</v>
      </c>
      <c r="F54" s="21">
        <f>IF((D54-D53)&gt;=Const!$B$21,1,0)</f>
        <v>0</v>
      </c>
      <c r="G54">
        <f t="shared" si="2"/>
        <v>6</v>
      </c>
      <c r="H54" s="14">
        <f t="shared" si="3"/>
        <v>51.755000000000003</v>
      </c>
    </row>
    <row r="55" spans="1:8" x14ac:dyDescent="0.3">
      <c r="A55" s="1">
        <v>43705</v>
      </c>
      <c r="B55" s="2">
        <v>0.5</v>
      </c>
      <c r="C55" s="13">
        <f t="shared" si="0"/>
        <v>43705.5</v>
      </c>
      <c r="D55" s="53">
        <v>0.11866946359005096</v>
      </c>
      <c r="E55" s="14">
        <v>6.3979999999999997</v>
      </c>
      <c r="F55" s="21">
        <f>IF((D55-D54)&gt;=Const!$B$21,1,0)</f>
        <v>0</v>
      </c>
      <c r="G55">
        <f t="shared" si="2"/>
        <v>7</v>
      </c>
      <c r="H55" s="14">
        <f t="shared" si="3"/>
        <v>58.153000000000006</v>
      </c>
    </row>
    <row r="56" spans="1:8" x14ac:dyDescent="0.3">
      <c r="A56" s="1">
        <v>43706</v>
      </c>
      <c r="B56" s="2">
        <v>0.5</v>
      </c>
      <c r="C56" s="13">
        <f t="shared" si="0"/>
        <v>43706.5</v>
      </c>
      <c r="D56" s="53">
        <v>0.13058963197467352</v>
      </c>
      <c r="E56" s="14">
        <v>9.2240000000000002</v>
      </c>
      <c r="F56" s="21">
        <f>IF((D56-D55)&gt;=Const!$B$21,1,0)</f>
        <v>0</v>
      </c>
      <c r="G56">
        <f t="shared" si="2"/>
        <v>8</v>
      </c>
      <c r="H56" s="14">
        <f t="shared" si="3"/>
        <v>67.37700000000001</v>
      </c>
    </row>
    <row r="57" spans="1:8" x14ac:dyDescent="0.3">
      <c r="A57" s="1">
        <v>43707</v>
      </c>
      <c r="B57" s="2">
        <v>0.5</v>
      </c>
      <c r="C57" s="13">
        <f t="shared" si="0"/>
        <v>43707.5</v>
      </c>
      <c r="D57" s="53">
        <v>0.11376510574018127</v>
      </c>
      <c r="E57" s="14">
        <v>7.0890000000000004</v>
      </c>
      <c r="F57" s="21">
        <f>IF((D57-D56)&gt;=Const!$B$21,1,0)</f>
        <v>0</v>
      </c>
      <c r="G57">
        <f t="shared" si="2"/>
        <v>9</v>
      </c>
      <c r="H57" s="14">
        <f t="shared" si="3"/>
        <v>74.466000000000008</v>
      </c>
    </row>
    <row r="58" spans="1:8" x14ac:dyDescent="0.3">
      <c r="A58" s="1">
        <v>43708</v>
      </c>
      <c r="B58" s="2">
        <v>0.5</v>
      </c>
      <c r="C58" s="13">
        <f t="shared" si="0"/>
        <v>43708.5</v>
      </c>
      <c r="D58" s="53">
        <v>0.58855140186915889</v>
      </c>
      <c r="E58" s="14">
        <v>2.754</v>
      </c>
      <c r="F58" s="21">
        <f>IF((D58-D57)&gt;=Const!$B$21,1,0)</f>
        <v>1</v>
      </c>
      <c r="G58">
        <f t="shared" si="2"/>
        <v>0</v>
      </c>
      <c r="H58" s="14">
        <f t="shared" si="3"/>
        <v>2.754</v>
      </c>
    </row>
    <row r="59" spans="1:8" x14ac:dyDescent="0.3">
      <c r="A59" s="1"/>
      <c r="B59" s="2"/>
      <c r="C59" s="13"/>
      <c r="D59" s="53"/>
      <c r="E59" s="14"/>
      <c r="F59" s="21"/>
      <c r="H59" s="14"/>
    </row>
    <row r="60" spans="1:8" x14ac:dyDescent="0.3">
      <c r="A60" s="1"/>
      <c r="B60" s="2"/>
      <c r="C60" s="13"/>
      <c r="D60" s="53"/>
      <c r="E60" s="14"/>
      <c r="F60" s="21"/>
      <c r="H60" s="14"/>
    </row>
    <row r="61" spans="1:8" x14ac:dyDescent="0.3">
      <c r="A61" s="1"/>
      <c r="B61" s="2"/>
      <c r="C61" s="13"/>
      <c r="D61" s="53"/>
      <c r="E61" s="14"/>
      <c r="F61" s="21"/>
      <c r="H61" s="14"/>
    </row>
    <row r="62" spans="1:8" x14ac:dyDescent="0.3">
      <c r="A62" s="1"/>
      <c r="B62" s="2"/>
      <c r="C62" s="13"/>
      <c r="D62" s="53"/>
      <c r="E62" s="14"/>
      <c r="F62" s="21"/>
      <c r="H62" s="14"/>
    </row>
    <row r="63" spans="1:8" x14ac:dyDescent="0.3">
      <c r="A63" s="1"/>
      <c r="B63" s="2"/>
      <c r="C63" s="13"/>
      <c r="D63" s="53"/>
      <c r="E63" s="14"/>
      <c r="F63" s="21"/>
      <c r="H63" s="14"/>
    </row>
    <row r="106" spans="4:4" x14ac:dyDescent="0.3">
      <c r="D106" s="18"/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AWS1_30min</vt:lpstr>
      <vt:lpstr>AWS2_30min</vt:lpstr>
      <vt:lpstr>Const</vt:lpstr>
      <vt:lpstr>Model_30min</vt:lpstr>
      <vt:lpstr>Albedo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Эдуард Осипов</dc:creator>
  <cp:lastModifiedBy>skibc</cp:lastModifiedBy>
  <dcterms:created xsi:type="dcterms:W3CDTF">2025-02-24T09:04:48Z</dcterms:created>
  <dcterms:modified xsi:type="dcterms:W3CDTF">2026-08-16T14:43:24Z</dcterms:modified>
</cp:coreProperties>
</file>